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emf" ContentType="image/x-emf"/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externalLinks/externalLink1.xml" ContentType="application/vnd.openxmlformats-officedocument.spreadsheetml.externalLink+xml"/>
  <Override PartName="/xl/externalLinks/externalLink2.xml" ContentType="application/vnd.openxmlformats-officedocument.spreadsheetml.externalLink+xml"/>
  <Override PartName="/xl/externalLinks/externalLink3.xml" ContentType="application/vnd.openxmlformats-officedocument.spreadsheetml.externalLink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drawings/drawing2.xml" ContentType="application/vnd.openxmlformats-officedocument.drawing+xml"/>
  <Override PartName="/xl/charts/chart2.xml" ContentType="application/vnd.openxmlformats-officedocument.drawingml.chart+xml"/>
  <Override PartName="/xl/drawings/drawing3.xml" ContentType="application/vnd.openxmlformats-officedocument.drawing+xml"/>
  <Override PartName="/xl/charts/chart3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drawings/drawing4.xml" ContentType="application/vnd.openxmlformats-officedocument.drawing+xml"/>
  <Override PartName="/xl/charts/chart4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charts/chart5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charts/chart6.xml" ContentType="application/vnd.openxmlformats-officedocument.drawingml.chart+xml"/>
  <Override PartName="/xl/charts/chart7.xml" ContentType="application/vnd.openxmlformats-officedocument.drawingml.chart+xml"/>
  <Override PartName="/xl/charts/chart8.xml" ContentType="application/vnd.openxmlformats-officedocument.drawingml.chart+xml"/>
  <Override PartName="/xl/charts/chart9.xml" ContentType="application/vnd.openxmlformats-officedocument.drawingml.chart+xml"/>
  <Override PartName="/xl/drawings/drawing5.xml" ContentType="application/vnd.openxmlformats-officedocument.drawing+xml"/>
  <Override PartName="/xl/charts/chart10.xml" ContentType="application/vnd.openxmlformats-officedocument.drawingml.chart+xml"/>
  <Override PartName="/xl/charts/style4.xml" ContentType="application/vnd.ms-office.chartstyle+xml"/>
  <Override PartName="/xl/charts/colors4.xml" ContentType="application/vnd.ms-office.chartcolorstyle+xml"/>
  <Override PartName="/xl/charts/chart11.xml" ContentType="application/vnd.openxmlformats-officedocument.drawingml.chart+xml"/>
  <Override PartName="/xl/charts/chart12.xml" ContentType="application/vnd.openxmlformats-officedocument.drawingml.chart+xml"/>
  <Override PartName="/xl/charts/chart13.xml" ContentType="application/vnd.openxmlformats-officedocument.drawingml.chart+xml"/>
  <Override PartName="/xl/charts/chart14.xml" ContentType="application/vnd.openxmlformats-officedocument.drawingml.chart+xml"/>
  <Override PartName="/xl/drawings/drawing6.xml" ContentType="application/vnd.openxmlformats-officedocument.drawing+xml"/>
  <Override PartName="/xl/charts/chart15.xml" ContentType="application/vnd.openxmlformats-officedocument.drawingml.chart+xml"/>
  <Override PartName="/xl/drawings/drawing7.xml" ContentType="application/vnd.openxmlformats-officedocument.drawing+xml"/>
  <Override PartName="/xl/drawings/drawing8.xml" ContentType="application/vnd.openxmlformats-officedocument.drawing+xml"/>
  <Override PartName="/xl/drawings/drawing9.xml" ContentType="application/vnd.openxmlformats-officedocument.drawing+xml"/>
  <Override PartName="/xl/charts/chart16.xml" ContentType="application/vnd.openxmlformats-officedocument.drawingml.chart+xml"/>
  <Override PartName="/xl/charts/chart17.xml" ContentType="application/vnd.openxmlformats-officedocument.drawingml.chart+xml"/>
  <Override PartName="/xl/theme/themeOverride1.xml" ContentType="application/vnd.openxmlformats-officedocument.themeOverride+xml"/>
  <Override PartName="/xl/charts/chart18.xml" ContentType="application/vnd.openxmlformats-officedocument.drawingml.chart+xml"/>
  <Override PartName="/xl/theme/themeOverride2.xml" ContentType="application/vnd.openxmlformats-officedocument.themeOverride+xml"/>
  <Override PartName="/xl/charts/chart19.xml" ContentType="application/vnd.openxmlformats-officedocument.drawingml.chart+xml"/>
  <Override PartName="/xl/charts/style5.xml" ContentType="application/vnd.ms-office.chartstyle+xml"/>
  <Override PartName="/xl/charts/colors5.xml" ContentType="application/vnd.ms-office.chartcolorstyle+xml"/>
  <Override PartName="/xl/charts/chart20.xml" ContentType="application/vnd.openxmlformats-officedocument.drawingml.chart+xml"/>
  <Override PartName="/xl/charts/style6.xml" ContentType="application/vnd.ms-office.chartstyle+xml"/>
  <Override PartName="/xl/charts/colors6.xml" ContentType="application/vnd.ms-office.chartcolorstyle+xml"/>
  <Override PartName="/xl/charts/chart21.xml" ContentType="application/vnd.openxmlformats-officedocument.drawingml.chart+xml"/>
  <Override PartName="/xl/charts/style7.xml" ContentType="application/vnd.ms-office.chartstyle+xml"/>
  <Override PartName="/xl/charts/colors7.xml" ContentType="application/vnd.ms-office.chartcolorstyle+xml"/>
  <Override PartName="/xl/charts/chart22.xml" ContentType="application/vnd.openxmlformats-officedocument.drawingml.chart+xml"/>
  <Override PartName="/xl/charts/style8.xml" ContentType="application/vnd.ms-office.chartstyle+xml"/>
  <Override PartName="/xl/charts/colors8.xml" ContentType="application/vnd.ms-office.chartcolorstyle+xml"/>
  <Override PartName="/xl/charts/chart23.xml" ContentType="application/vnd.openxmlformats-officedocument.drawingml.chart+xml"/>
  <Override PartName="/xl/charts/style9.xml" ContentType="application/vnd.ms-office.chartstyle+xml"/>
  <Override PartName="/xl/charts/colors9.xml" ContentType="application/vnd.ms-office.chartcolorstyle+xml"/>
  <Override PartName="/xl/charts/chart24.xml" ContentType="application/vnd.openxmlformats-officedocument.drawingml.chart+xml"/>
  <Override PartName="/xl/charts/style10.xml" ContentType="application/vnd.ms-office.chartstyle+xml"/>
  <Override PartName="/xl/charts/colors10.xml" ContentType="application/vnd.ms-office.chartcolorstyle+xml"/>
  <Override PartName="/xl/charts/chart25.xml" ContentType="application/vnd.openxmlformats-officedocument.drawingml.chart+xml"/>
  <Override PartName="/xl/charts/style11.xml" ContentType="application/vnd.ms-office.chartstyle+xml"/>
  <Override PartName="/xl/charts/colors11.xml" ContentType="application/vnd.ms-office.chartcolorstyle+xml"/>
  <Override PartName="/xl/charts/chart26.xml" ContentType="application/vnd.openxmlformats-officedocument.drawingml.chart+xml"/>
  <Override PartName="/xl/charts/style12.xml" ContentType="application/vnd.ms-office.chartstyle+xml"/>
  <Override PartName="/xl/charts/colors12.xml" ContentType="application/vnd.ms-office.chartcolorstyle+xml"/>
  <Override PartName="/xl/charts/chart27.xml" ContentType="application/vnd.openxmlformats-officedocument.drawingml.chart+xml"/>
  <Override PartName="/xl/charts/style13.xml" ContentType="application/vnd.ms-office.chartstyle+xml"/>
  <Override PartName="/xl/charts/colors13.xml" ContentType="application/vnd.ms-office.chartcolorstyle+xml"/>
  <Override PartName="/xl/charts/chart28.xml" ContentType="application/vnd.openxmlformats-officedocument.drawingml.chart+xml"/>
  <Override PartName="/xl/drawings/drawing10.xml" ContentType="application/vnd.openxmlformats-officedocument.drawing+xml"/>
  <Override PartName="/xl/drawings/drawing11.xml" ContentType="application/vnd.openxmlformats-officedocument.drawing+xml"/>
  <Override PartName="/xl/charts/chart29.xml" ContentType="application/vnd.openxmlformats-officedocument.drawingml.chart+xml"/>
  <Override PartName="/xl/charts/chart30.xml" ContentType="application/vnd.openxmlformats-officedocument.drawingml.chart+xml"/>
  <Override PartName="/xl/charts/chart31.xml" ContentType="application/vnd.openxmlformats-officedocument.drawingml.chart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8623"/>
  <workbookPr defaultThemeVersion="166925"/>
  <mc:AlternateContent xmlns:mc="http://schemas.openxmlformats.org/markup-compatibility/2006">
    <mc:Choice Requires="x15">
      <x15ac:absPath xmlns:x15ac="http://schemas.microsoft.com/office/spreadsheetml/2010/11/ac" url="E:\15_REPOS\00_BETAMI\00_MF6\"/>
    </mc:Choice>
  </mc:AlternateContent>
  <xr:revisionPtr revIDLastSave="0" documentId="13_ncr:1_{96F64A03-06E8-4D4D-A29E-C633C7C524A0}" xr6:coauthVersionLast="47" xr6:coauthVersionMax="47" xr10:uidLastSave="{00000000-0000-0000-0000-000000000000}"/>
  <bookViews>
    <workbookView xWindow="-120" yWindow="-120" windowWidth="29040" windowHeight="16440" activeTab="9" xr2:uid="{09F4490A-B852-4271-B96D-970B01CE539D}"/>
  </bookViews>
  <sheets>
    <sheet name="Grid" sheetId="18" r:id="rId1"/>
    <sheet name="01_TWRI" sheetId="3" r:id="rId2"/>
    <sheet name="02_BCF2SS" sheetId="5" r:id="rId3"/>
    <sheet name="03_Toth" sheetId="6" r:id="rId4"/>
    <sheet name="04_advtidal" sheetId="7" r:id="rId5"/>
    <sheet name="04_advtidal (2)" sheetId="19" state="hidden" r:id="rId6"/>
    <sheet name="05_fhb" sheetId="8" r:id="rId7"/>
    <sheet name="06_u1disv_07" sheetId="10" r:id="rId8"/>
    <sheet name="08_09_10" sheetId="20" r:id="rId9"/>
    <sheet name="11_SFR" sheetId="11" r:id="rId10"/>
    <sheet name="13" sheetId="16" r:id="rId11"/>
    <sheet name="12" sheetId="14" r:id="rId12"/>
    <sheet name="Jocopo" sheetId="17" r:id="rId13"/>
  </sheets>
  <externalReferences>
    <externalReference r:id="rId14"/>
    <externalReference r:id="rId15"/>
    <externalReference r:id="rId16"/>
  </externalReferences>
  <definedNames>
    <definedName name="a">#REF!</definedName>
    <definedName name="ai">#REF!</definedName>
    <definedName name="aq">#REF!</definedName>
    <definedName name="AV">#REF!</definedName>
    <definedName name="baa">'[1]06'!#REF!</definedName>
    <definedName name="Coord">#REF!</definedName>
    <definedName name="CS">[2]IN!#REF!</definedName>
    <definedName name="CZ">[2]IN!#REF!</definedName>
    <definedName name="DG">[2]IN!#REF!</definedName>
    <definedName name="earlier">[2]IN!#REF!</definedName>
    <definedName name="EG">#REF!</definedName>
    <definedName name="EI">#REF!</definedName>
    <definedName name="HLinst">[3]B!$X$29</definedName>
    <definedName name="HP">[2]IN!#REF!</definedName>
    <definedName name="I">#REF!</definedName>
    <definedName name="JA">[2]IN!#REF!</definedName>
    <definedName name="Mean_A">#REF!</definedName>
    <definedName name="mean_X">#REF!</definedName>
    <definedName name="mean_X.">#REF!</definedName>
    <definedName name="mean_Y">#REF!</definedName>
    <definedName name="mean_Y.">#REF!</definedName>
    <definedName name="mu">#REF!</definedName>
    <definedName name="mu_A">#REF!</definedName>
    <definedName name="mu_B">#REF!</definedName>
    <definedName name="P1_A">#REF!</definedName>
    <definedName name="P2_A">#REF!</definedName>
    <definedName name="P3_A">#REF!</definedName>
    <definedName name="P4_A">#REF!</definedName>
    <definedName name="P5_A">#REF!</definedName>
    <definedName name="Rot">#REF!</definedName>
    <definedName name="SD_A">#REF!</definedName>
    <definedName name="SD_X">#REF!</definedName>
    <definedName name="SD_Y">#REF!</definedName>
    <definedName name="sigma">#REF!</definedName>
    <definedName name="sigma_AB">#REF!</definedName>
    <definedName name="sigma2_A">#REF!</definedName>
    <definedName name="sigma2_B">#REF!</definedName>
    <definedName name="Tab.43">#REF!</definedName>
    <definedName name="Tab.44">#REF!</definedName>
    <definedName name="Target_P">[2]IN!#REF!</definedName>
    <definedName name="Total_Mass">[3]B!$R$21</definedName>
    <definedName name="Variance_A">#REF!</definedName>
    <definedName name="X">#REF!</definedName>
    <definedName name="x_A">#REF!</definedName>
    <definedName name="x_B">#REF!</definedName>
    <definedName name="Xo">#REF!</definedName>
    <definedName name="Yo.1">[3]B!$O$13</definedName>
    <definedName name="Yo.2">[3]B!$O$14</definedName>
    <definedName name="yt">[2]IN!#REF!</definedName>
  </definedNames>
  <calcPr calcId="191029"/>
  <fileRecoveryPr repairLoad="1"/>
  <extLst>
    <ext xmlns:x15="http://schemas.microsoft.com/office/spreadsheetml/2010/11/main" uri="{140A7094-0E35-4892-8432-C4D2E57EDEB5}">
      <x15:workbookPr chartTrackingRefBase="1"/>
    </ext>
  </extLst>
</workbook>
</file>

<file path=xl/calcChain.xml><?xml version="1.0" encoding="utf-8"?>
<calcChain xmlns="http://schemas.openxmlformats.org/spreadsheetml/2006/main">
  <c r="CJ51" i="20" l="1"/>
  <c r="CJ50" i="20"/>
  <c r="CJ49" i="20"/>
  <c r="CJ48" i="20"/>
  <c r="B6" i="20"/>
  <c r="B5" i="20"/>
  <c r="A7" i="20"/>
  <c r="A8" i="20" s="1"/>
  <c r="A9" i="20" s="1"/>
  <c r="A10" i="20" s="1"/>
  <c r="A11" i="20" s="1"/>
  <c r="A12" i="20" s="1"/>
  <c r="A13" i="20" s="1"/>
  <c r="A14" i="20" s="1"/>
  <c r="A15" i="20" s="1"/>
  <c r="A16" i="20" s="1"/>
  <c r="A17" i="20" s="1"/>
  <c r="A18" i="20" s="1"/>
  <c r="A6" i="20"/>
  <c r="A3" i="20"/>
  <c r="A2" i="20"/>
  <c r="M52" i="10"/>
  <c r="M51" i="10"/>
  <c r="CK44" i="10"/>
  <c r="CK45" i="10"/>
  <c r="CK46" i="10"/>
  <c r="CK47" i="10"/>
  <c r="CK48" i="10"/>
  <c r="CK49" i="10"/>
  <c r="CK50" i="10"/>
  <c r="CK51" i="10"/>
  <c r="CK52" i="10"/>
  <c r="CK53" i="10"/>
  <c r="CK54" i="10"/>
  <c r="CK55" i="10"/>
  <c r="CK56" i="10"/>
  <c r="CK57" i="10"/>
  <c r="CK58" i="10"/>
  <c r="CK59" i="10"/>
  <c r="CK60" i="10"/>
  <c r="CK61" i="10"/>
  <c r="CK62" i="10"/>
  <c r="CK63" i="10"/>
  <c r="CK64" i="10"/>
  <c r="CK65" i="10"/>
  <c r="CK66" i="10"/>
  <c r="CK67" i="10"/>
  <c r="CK68" i="10"/>
  <c r="CK69" i="10"/>
  <c r="CK70" i="10"/>
  <c r="CK71" i="10"/>
  <c r="CK72" i="10"/>
  <c r="CK73" i="10"/>
  <c r="CK74" i="10"/>
  <c r="CK75" i="10"/>
  <c r="CK76" i="10"/>
  <c r="CK77" i="10"/>
  <c r="CK78" i="10"/>
  <c r="CG44" i="10"/>
  <c r="CG45" i="10"/>
  <c r="CG46" i="10"/>
  <c r="CG47" i="10"/>
  <c r="CG48" i="10"/>
  <c r="CG49" i="10"/>
  <c r="CG50" i="10"/>
  <c r="CG51" i="10"/>
  <c r="CG52" i="10"/>
  <c r="CG53" i="10"/>
  <c r="CG54" i="10"/>
  <c r="CG55" i="10"/>
  <c r="CG56" i="10"/>
  <c r="CG57" i="10"/>
  <c r="CG58" i="10"/>
  <c r="CG59" i="10"/>
  <c r="CG60" i="10"/>
  <c r="CG61" i="10"/>
  <c r="CG62" i="10"/>
  <c r="CG63" i="10"/>
  <c r="CG64" i="10"/>
  <c r="CG65" i="10"/>
  <c r="CG66" i="10"/>
  <c r="CG67" i="10"/>
  <c r="CG68" i="10"/>
  <c r="CG69" i="10"/>
  <c r="CG70" i="10"/>
  <c r="CG71" i="10"/>
  <c r="CG72" i="10"/>
  <c r="CG73" i="10"/>
  <c r="CG74" i="10"/>
  <c r="CG75" i="10"/>
  <c r="CG76" i="10"/>
  <c r="CG77" i="10"/>
  <c r="CG78" i="10"/>
  <c r="CK43" i="10"/>
  <c r="CG43" i="10"/>
  <c r="L52" i="10"/>
  <c r="L51" i="10"/>
  <c r="H27" i="10"/>
  <c r="G27" i="10"/>
  <c r="F27" i="10"/>
  <c r="H26" i="10"/>
  <c r="G26" i="10"/>
  <c r="F26" i="10"/>
  <c r="H25" i="10"/>
  <c r="G25" i="10"/>
  <c r="F25" i="10"/>
  <c r="E23" i="10"/>
  <c r="D23" i="10"/>
  <c r="CK41" i="10"/>
  <c r="D52" i="10"/>
  <c r="D51" i="10" s="1"/>
  <c r="AR3" i="8"/>
  <c r="AL6" i="8"/>
  <c r="AL5" i="8"/>
  <c r="AG6" i="8"/>
  <c r="E2" i="8"/>
  <c r="E3" i="8" s="1"/>
  <c r="E4" i="8" s="1"/>
  <c r="P15" i="8"/>
  <c r="Q15" i="8" s="1"/>
  <c r="R15" i="8" s="1"/>
  <c r="S15" i="8" s="1"/>
  <c r="T15" i="8" s="1"/>
  <c r="U15" i="8" s="1"/>
  <c r="V15" i="8" s="1"/>
  <c r="W15" i="8" s="1"/>
  <c r="X15" i="8" s="1"/>
  <c r="N17" i="8"/>
  <c r="N18" i="8" s="1"/>
  <c r="R11" i="8"/>
  <c r="S11" i="8"/>
  <c r="T11" i="8"/>
  <c r="U11" i="8"/>
  <c r="V11" i="8"/>
  <c r="W11" i="8"/>
  <c r="X11" i="8"/>
  <c r="P10" i="8"/>
  <c r="Q10" i="8" s="1"/>
  <c r="R10" i="8" s="1"/>
  <c r="S10" i="8" s="1"/>
  <c r="T10" i="8" s="1"/>
  <c r="U10" i="8" s="1"/>
  <c r="V10" i="8" s="1"/>
  <c r="W10" i="8" s="1"/>
  <c r="X10" i="8" s="1"/>
  <c r="O11" i="8"/>
  <c r="T6" i="8"/>
  <c r="T8" i="8"/>
  <c r="T7" i="8"/>
  <c r="N14" i="8"/>
  <c r="M13" i="8"/>
  <c r="M14" i="8" s="1"/>
  <c r="N13" i="8"/>
  <c r="T13" i="8" s="1"/>
  <c r="N12" i="8"/>
  <c r="Q11" i="8"/>
  <c r="P11" i="8"/>
  <c r="C64" i="8"/>
  <c r="F64" i="8" s="1"/>
  <c r="I64" i="8" s="1"/>
  <c r="C63" i="8"/>
  <c r="C62" i="8"/>
  <c r="F62" i="8" s="1"/>
  <c r="I62" i="8" s="1"/>
  <c r="C61" i="8"/>
  <c r="F61" i="8" s="1"/>
  <c r="I61" i="8" s="1"/>
  <c r="C60" i="8"/>
  <c r="F60" i="8" s="1"/>
  <c r="I60" i="8" s="1"/>
  <c r="C59" i="8"/>
  <c r="F59" i="8" s="1"/>
  <c r="I59" i="8" s="1"/>
  <c r="C58" i="8"/>
  <c r="C57" i="8"/>
  <c r="C56" i="8"/>
  <c r="F56" i="8" s="1"/>
  <c r="I56" i="8" s="1"/>
  <c r="C55" i="8"/>
  <c r="C54" i="8"/>
  <c r="F54" i="8" s="1"/>
  <c r="I54" i="8" s="1"/>
  <c r="C53" i="8"/>
  <c r="F53" i="8" s="1"/>
  <c r="I53" i="8" s="1"/>
  <c r="C52" i="8"/>
  <c r="C51" i="8"/>
  <c r="C50" i="8"/>
  <c r="F50" i="8" s="1"/>
  <c r="I50" i="8" s="1"/>
  <c r="C49" i="8"/>
  <c r="F49" i="8" s="1"/>
  <c r="I49" i="8" s="1"/>
  <c r="C48" i="8"/>
  <c r="F48" i="8" s="1"/>
  <c r="I48" i="8" s="1"/>
  <c r="C47" i="8"/>
  <c r="F47" i="8" s="1"/>
  <c r="I47" i="8" s="1"/>
  <c r="C46" i="8"/>
  <c r="C45" i="8"/>
  <c r="C44" i="8"/>
  <c r="C43" i="8"/>
  <c r="F43" i="8" s="1"/>
  <c r="I43" i="8" s="1"/>
  <c r="C42" i="8"/>
  <c r="F42" i="8" s="1"/>
  <c r="I42" i="8" s="1"/>
  <c r="C41" i="8"/>
  <c r="F41" i="8" s="1"/>
  <c r="I41" i="8" s="1"/>
  <c r="C40" i="8"/>
  <c r="C39" i="8"/>
  <c r="C38" i="8"/>
  <c r="F38" i="8" s="1"/>
  <c r="I38" i="8" s="1"/>
  <c r="C37" i="8"/>
  <c r="F37" i="8" s="1"/>
  <c r="I37" i="8" s="1"/>
  <c r="C36" i="8"/>
  <c r="F36" i="8" s="1"/>
  <c r="I36" i="8" s="1"/>
  <c r="C35" i="8"/>
  <c r="F35" i="8" s="1"/>
  <c r="I35" i="8" s="1"/>
  <c r="C34" i="8"/>
  <c r="C33" i="8"/>
  <c r="C32" i="8"/>
  <c r="C31" i="8"/>
  <c r="F31" i="8" s="1"/>
  <c r="I31" i="8" s="1"/>
  <c r="C30" i="8"/>
  <c r="F30" i="8" s="1"/>
  <c r="I30" i="8" s="1"/>
  <c r="C29" i="8"/>
  <c r="F29" i="8" s="1"/>
  <c r="I29" i="8" s="1"/>
  <c r="C28" i="8"/>
  <c r="C27" i="8"/>
  <c r="C26" i="8"/>
  <c r="F26" i="8" s="1"/>
  <c r="I26" i="8" s="1"/>
  <c r="C25" i="8"/>
  <c r="F25" i="8" s="1"/>
  <c r="I25" i="8" s="1"/>
  <c r="A64" i="8"/>
  <c r="A63" i="8"/>
  <c r="A62" i="8"/>
  <c r="A61" i="8"/>
  <c r="A60" i="8"/>
  <c r="A59" i="8"/>
  <c r="A58" i="8"/>
  <c r="A57" i="8"/>
  <c r="A56" i="8"/>
  <c r="A55" i="8"/>
  <c r="A54" i="8"/>
  <c r="A53" i="8"/>
  <c r="A52" i="8"/>
  <c r="A51" i="8"/>
  <c r="A50" i="8"/>
  <c r="A49" i="8"/>
  <c r="A48" i="8"/>
  <c r="A47" i="8"/>
  <c r="A46" i="8"/>
  <c r="A45" i="8"/>
  <c r="A44" i="8"/>
  <c r="A43" i="8"/>
  <c r="A42" i="8"/>
  <c r="A41" i="8"/>
  <c r="A40" i="8"/>
  <c r="A39" i="8"/>
  <c r="A38" i="8"/>
  <c r="A37" i="8"/>
  <c r="A36" i="8"/>
  <c r="A35" i="8"/>
  <c r="A34" i="8"/>
  <c r="A33" i="8"/>
  <c r="A32" i="8"/>
  <c r="A31" i="8"/>
  <c r="A30" i="8"/>
  <c r="A29" i="8"/>
  <c r="A28" i="8"/>
  <c r="A27" i="8"/>
  <c r="A26" i="8"/>
  <c r="A25" i="8"/>
  <c r="A4" i="8"/>
  <c r="A14" i="8" s="1"/>
  <c r="F23" i="10" l="1"/>
  <c r="G23" i="10" s="1"/>
  <c r="J56" i="8"/>
  <c r="J43" i="8"/>
  <c r="J31" i="8"/>
  <c r="J54" i="8"/>
  <c r="J42" i="8"/>
  <c r="J30" i="8"/>
  <c r="J53" i="8"/>
  <c r="J41" i="8"/>
  <c r="J29" i="8"/>
  <c r="J64" i="8"/>
  <c r="J62" i="8"/>
  <c r="J50" i="8"/>
  <c r="J38" i="8"/>
  <c r="J26" i="8"/>
  <c r="J61" i="8"/>
  <c r="J49" i="8"/>
  <c r="J37" i="8"/>
  <c r="J25" i="8"/>
  <c r="J60" i="8"/>
  <c r="J48" i="8"/>
  <c r="J36" i="8"/>
  <c r="J59" i="8"/>
  <c r="J47" i="8"/>
  <c r="J35" i="8"/>
  <c r="T17" i="8"/>
  <c r="W12" i="8"/>
  <c r="W16" i="8" s="1"/>
  <c r="C14" i="8"/>
  <c r="Q12" i="8"/>
  <c r="Q16" i="8" s="1"/>
  <c r="R12" i="8"/>
  <c r="R16" i="8" s="1"/>
  <c r="X12" i="8"/>
  <c r="X16" i="8" s="1"/>
  <c r="V14" i="8"/>
  <c r="V18" i="8" s="1"/>
  <c r="U14" i="8"/>
  <c r="U18" i="8" s="1"/>
  <c r="O12" i="8"/>
  <c r="O16" i="8" s="1"/>
  <c r="S13" i="8"/>
  <c r="S17" i="8" s="1"/>
  <c r="S12" i="8"/>
  <c r="S16" i="8" s="1"/>
  <c r="T14" i="8"/>
  <c r="T18" i="8" s="1"/>
  <c r="R13" i="8"/>
  <c r="R17" i="8" s="1"/>
  <c r="S14" i="8"/>
  <c r="S18" i="8" s="1"/>
  <c r="Q13" i="8"/>
  <c r="Q17" i="8" s="1"/>
  <c r="R14" i="8"/>
  <c r="R18" i="8" s="1"/>
  <c r="P13" i="8"/>
  <c r="P17" i="8" s="1"/>
  <c r="Q14" i="8"/>
  <c r="Q18" i="8" s="1"/>
  <c r="O13" i="8"/>
  <c r="O17" i="8" s="1"/>
  <c r="P14" i="8"/>
  <c r="P18" i="8" s="1"/>
  <c r="O14" i="8"/>
  <c r="O18" i="8" s="1"/>
  <c r="X13" i="8"/>
  <c r="X17" i="8" s="1"/>
  <c r="W13" i="8"/>
  <c r="W17" i="8" s="1"/>
  <c r="V12" i="8"/>
  <c r="V16" i="8" s="1"/>
  <c r="X14" i="8"/>
  <c r="X18" i="8" s="1"/>
  <c r="V13" i="8"/>
  <c r="V17" i="8" s="1"/>
  <c r="U12" i="8"/>
  <c r="U16" i="8" s="1"/>
  <c r="W14" i="8"/>
  <c r="W18" i="8" s="1"/>
  <c r="U13" i="8"/>
  <c r="U17" i="8" s="1"/>
  <c r="T12" i="8"/>
  <c r="T16" i="8" s="1"/>
  <c r="F58" i="8"/>
  <c r="F46" i="8"/>
  <c r="F34" i="8"/>
  <c r="G36" i="8"/>
  <c r="G48" i="8"/>
  <c r="F57" i="8"/>
  <c r="F45" i="8"/>
  <c r="F33" i="8"/>
  <c r="G25" i="8"/>
  <c r="G37" i="8"/>
  <c r="G49" i="8"/>
  <c r="G61" i="8"/>
  <c r="F44" i="8"/>
  <c r="F32" i="8"/>
  <c r="G26" i="8"/>
  <c r="G38" i="8"/>
  <c r="G50" i="8"/>
  <c r="G62" i="8"/>
  <c r="F55" i="8"/>
  <c r="G31" i="8"/>
  <c r="P12" i="8"/>
  <c r="P16" i="8" s="1"/>
  <c r="G43" i="8"/>
  <c r="G29" i="8"/>
  <c r="G41" i="8"/>
  <c r="G53" i="8"/>
  <c r="F52" i="8"/>
  <c r="F40" i="8"/>
  <c r="F28" i="8"/>
  <c r="G30" i="8"/>
  <c r="G42" i="8"/>
  <c r="G54" i="8"/>
  <c r="F63" i="8"/>
  <c r="F51" i="8"/>
  <c r="F39" i="8"/>
  <c r="F27" i="8"/>
  <c r="G35" i="8"/>
  <c r="G47" i="8"/>
  <c r="G59" i="8"/>
  <c r="G60" i="8"/>
  <c r="G64" i="8"/>
  <c r="G56" i="8"/>
  <c r="A22" i="8"/>
  <c r="C22" i="8" s="1"/>
  <c r="A8" i="8"/>
  <c r="C8" i="8" s="1"/>
  <c r="A21" i="8"/>
  <c r="C21" i="8" s="1"/>
  <c r="A7" i="8"/>
  <c r="C7" i="8" s="1"/>
  <c r="A20" i="8"/>
  <c r="C20" i="8" s="1"/>
  <c r="A19" i="8"/>
  <c r="C19" i="8" s="1"/>
  <c r="A17" i="8"/>
  <c r="C17" i="8" s="1"/>
  <c r="A18" i="8"/>
  <c r="C18" i="8" s="1"/>
  <c r="A16" i="8"/>
  <c r="C16" i="8" s="1"/>
  <c r="A13" i="8"/>
  <c r="C13" i="8" s="1"/>
  <c r="A5" i="8"/>
  <c r="C5" i="8" s="1"/>
  <c r="A11" i="8"/>
  <c r="C11" i="8" s="1"/>
  <c r="A24" i="8"/>
  <c r="C24" i="8" s="1"/>
  <c r="F24" i="8" s="1"/>
  <c r="A10" i="8"/>
  <c r="C10" i="8" s="1"/>
  <c r="A12" i="8"/>
  <c r="C12" i="8" s="1"/>
  <c r="A23" i="8"/>
  <c r="C23" i="8" s="1"/>
  <c r="A9" i="8"/>
  <c r="C9" i="8" s="1"/>
  <c r="A6" i="8"/>
  <c r="C6" i="8" s="1"/>
  <c r="A15" i="8"/>
  <c r="C15" i="8" s="1"/>
  <c r="H23" i="10" l="1"/>
  <c r="I51" i="8"/>
  <c r="J51" i="8"/>
  <c r="I63" i="8"/>
  <c r="J63" i="8"/>
  <c r="J33" i="8"/>
  <c r="I33" i="8"/>
  <c r="J45" i="8"/>
  <c r="I45" i="8"/>
  <c r="J57" i="8"/>
  <c r="I57" i="8"/>
  <c r="I28" i="8"/>
  <c r="J28" i="8"/>
  <c r="I24" i="8"/>
  <c r="J24" i="8"/>
  <c r="I40" i="8"/>
  <c r="J40" i="8"/>
  <c r="J34" i="8"/>
  <c r="I34" i="8"/>
  <c r="J55" i="8"/>
  <c r="I55" i="8"/>
  <c r="I52" i="8"/>
  <c r="J52" i="8"/>
  <c r="J32" i="8"/>
  <c r="I32" i="8"/>
  <c r="J46" i="8"/>
  <c r="I46" i="8"/>
  <c r="J44" i="8"/>
  <c r="I44" i="8"/>
  <c r="J58" i="8"/>
  <c r="I58" i="8"/>
  <c r="I27" i="8"/>
  <c r="J27" i="8"/>
  <c r="I39" i="8"/>
  <c r="J39" i="8"/>
  <c r="G55" i="8"/>
  <c r="G57" i="8"/>
  <c r="G28" i="8"/>
  <c r="G40" i="8"/>
  <c r="G34" i="8"/>
  <c r="G52" i="8"/>
  <c r="G32" i="8"/>
  <c r="G46" i="8"/>
  <c r="G24" i="8"/>
  <c r="G44" i="8"/>
  <c r="G58" i="8"/>
  <c r="G45" i="8"/>
  <c r="G27" i="8"/>
  <c r="G39" i="8"/>
  <c r="G51" i="8"/>
  <c r="G63" i="8"/>
  <c r="G33" i="8"/>
  <c r="F9" i="8"/>
  <c r="F13" i="8"/>
  <c r="F23" i="8"/>
  <c r="F16" i="8"/>
  <c r="F18" i="8"/>
  <c r="F14" i="8"/>
  <c r="F6" i="8"/>
  <c r="F17" i="8"/>
  <c r="F20" i="8"/>
  <c r="F7" i="8"/>
  <c r="F12" i="8"/>
  <c r="F21" i="8"/>
  <c r="F10" i="8"/>
  <c r="F8" i="8"/>
  <c r="F22" i="8"/>
  <c r="F11" i="8"/>
  <c r="F5" i="8"/>
  <c r="C3" i="8"/>
  <c r="C4" i="8"/>
  <c r="C2" i="8"/>
  <c r="I23" i="10" l="1"/>
  <c r="J23" i="10" s="1"/>
  <c r="D24" i="10" s="1"/>
  <c r="I5" i="8"/>
  <c r="J5" i="8"/>
  <c r="J6" i="8"/>
  <c r="J7" i="8" s="1"/>
  <c r="J8" i="8" s="1"/>
  <c r="J9" i="8" s="1"/>
  <c r="J10" i="8" s="1"/>
  <c r="J11" i="8" s="1"/>
  <c r="J12" i="8" s="1"/>
  <c r="J13" i="8" s="1"/>
  <c r="J14" i="8" s="1"/>
  <c r="I6" i="8"/>
  <c r="I7" i="8" s="1"/>
  <c r="I8" i="8" s="1"/>
  <c r="I9" i="8" s="1"/>
  <c r="I10" i="8" s="1"/>
  <c r="I11" i="8" s="1"/>
  <c r="I12" i="8" s="1"/>
  <c r="I13" i="8" s="1"/>
  <c r="I14" i="8" s="1"/>
  <c r="G21" i="8"/>
  <c r="G9" i="8"/>
  <c r="G7" i="8"/>
  <c r="G20" i="8"/>
  <c r="G13" i="8"/>
  <c r="G10" i="8"/>
  <c r="G12" i="8"/>
  <c r="G17" i="8"/>
  <c r="G8" i="8"/>
  <c r="G6" i="8"/>
  <c r="G14" i="8"/>
  <c r="G18" i="8"/>
  <c r="G16" i="8"/>
  <c r="G5" i="8"/>
  <c r="G11" i="8"/>
  <c r="G22" i="8"/>
  <c r="G23" i="8"/>
  <c r="F15" i="8"/>
  <c r="E24" i="10" l="1"/>
  <c r="J15" i="8"/>
  <c r="J16" i="8" s="1"/>
  <c r="J17" i="8" s="1"/>
  <c r="J18" i="8" s="1"/>
  <c r="I15" i="8"/>
  <c r="I16" i="8" s="1"/>
  <c r="I17" i="8" s="1"/>
  <c r="I18" i="8" s="1"/>
  <c r="F19" i="8"/>
  <c r="G15" i="8"/>
  <c r="F24" i="10" l="1"/>
  <c r="I19" i="8"/>
  <c r="I20" i="8" s="1"/>
  <c r="I21" i="8" s="1"/>
  <c r="I22" i="8" s="1"/>
  <c r="I23" i="8" s="1"/>
  <c r="J19" i="8"/>
  <c r="J20" i="8" s="1"/>
  <c r="J21" i="8" s="1"/>
  <c r="J22" i="8" s="1"/>
  <c r="J23" i="8" s="1"/>
  <c r="G19" i="8"/>
  <c r="G24" i="10" l="1"/>
  <c r="H24" i="10" s="1"/>
  <c r="CC95" i="7"/>
  <c r="CC94" i="7"/>
  <c r="CC93" i="7"/>
  <c r="CC92" i="7"/>
  <c r="CC91" i="7"/>
  <c r="CC90" i="7"/>
  <c r="CC89" i="7"/>
  <c r="CC88" i="7"/>
  <c r="CC87" i="7"/>
  <c r="CC86" i="7"/>
  <c r="CC85" i="7"/>
  <c r="CC84" i="7"/>
  <c r="CC83" i="7"/>
  <c r="CC82" i="7"/>
  <c r="CC81" i="7"/>
  <c r="CC80" i="7"/>
  <c r="CC79" i="7"/>
  <c r="CC78" i="7"/>
  <c r="CC77" i="7"/>
  <c r="CC76" i="7"/>
  <c r="CC75" i="7"/>
  <c r="CC74" i="7"/>
  <c r="CC73" i="7"/>
  <c r="CC72" i="7"/>
  <c r="CC71" i="7"/>
  <c r="CC70" i="7"/>
  <c r="CC69" i="7"/>
  <c r="CC68" i="7"/>
  <c r="CC67" i="7"/>
  <c r="CC66" i="7"/>
  <c r="CC65" i="7"/>
  <c r="CC64" i="7"/>
  <c r="CC63" i="7"/>
  <c r="CC62" i="7"/>
  <c r="CC61" i="7"/>
  <c r="CC60" i="7"/>
  <c r="CC59" i="7"/>
  <c r="CC58" i="7"/>
  <c r="CC57" i="7"/>
  <c r="CC56" i="7"/>
  <c r="CC55" i="7"/>
  <c r="CC54" i="7"/>
  <c r="CC53" i="7"/>
  <c r="CC52" i="7"/>
  <c r="CC51" i="7"/>
  <c r="CC50" i="7"/>
  <c r="CC49" i="7"/>
  <c r="CC48" i="7"/>
  <c r="CC47" i="7"/>
  <c r="CC46" i="7"/>
  <c r="CC45" i="7"/>
  <c r="CC44" i="7"/>
  <c r="CC43" i="7"/>
  <c r="CC42" i="7"/>
  <c r="BV95" i="7"/>
  <c r="BV94" i="7"/>
  <c r="BV93" i="7"/>
  <c r="BV92" i="7"/>
  <c r="BV91" i="7"/>
  <c r="BV90" i="7"/>
  <c r="BV89" i="7"/>
  <c r="BV88" i="7"/>
  <c r="BV87" i="7"/>
  <c r="BV86" i="7"/>
  <c r="BV85" i="7"/>
  <c r="BV84" i="7"/>
  <c r="BV83" i="7"/>
  <c r="BV82" i="7"/>
  <c r="BV81" i="7"/>
  <c r="BV80" i="7"/>
  <c r="BV79" i="7"/>
  <c r="BV78" i="7"/>
  <c r="BV77" i="7"/>
  <c r="BV76" i="7"/>
  <c r="BV75" i="7"/>
  <c r="BV74" i="7"/>
  <c r="BV73" i="7"/>
  <c r="BV72" i="7"/>
  <c r="BV71" i="7"/>
  <c r="BV70" i="7"/>
  <c r="BV69" i="7"/>
  <c r="BV68" i="7"/>
  <c r="BV67" i="7"/>
  <c r="BV66" i="7"/>
  <c r="BV65" i="7"/>
  <c r="BV64" i="7"/>
  <c r="BV63" i="7"/>
  <c r="BV62" i="7"/>
  <c r="BV61" i="7"/>
  <c r="BV60" i="7"/>
  <c r="BV59" i="7"/>
  <c r="BV58" i="7"/>
  <c r="BV57" i="7"/>
  <c r="BV56" i="7"/>
  <c r="BV55" i="7"/>
  <c r="BV54" i="7"/>
  <c r="BV53" i="7"/>
  <c r="BV52" i="7"/>
  <c r="BV51" i="7"/>
  <c r="BV50" i="7"/>
  <c r="BV49" i="7"/>
  <c r="BV48" i="7"/>
  <c r="BV47" i="7"/>
  <c r="BV46" i="7"/>
  <c r="BV45" i="7"/>
  <c r="BV44" i="7"/>
  <c r="BV43" i="7"/>
  <c r="BV42" i="7"/>
  <c r="BO43" i="7"/>
  <c r="BO44" i="7"/>
  <c r="BO45" i="7"/>
  <c r="BO46" i="7"/>
  <c r="BO47" i="7"/>
  <c r="BO48" i="7"/>
  <c r="BO49" i="7"/>
  <c r="BO50" i="7"/>
  <c r="BO51" i="7"/>
  <c r="BO52" i="7"/>
  <c r="BO53" i="7"/>
  <c r="BO54" i="7"/>
  <c r="BO55" i="7"/>
  <c r="BO56" i="7"/>
  <c r="BO57" i="7"/>
  <c r="BO58" i="7"/>
  <c r="BO59" i="7"/>
  <c r="BO60" i="7"/>
  <c r="BO61" i="7"/>
  <c r="BO62" i="7"/>
  <c r="BO63" i="7"/>
  <c r="BO64" i="7"/>
  <c r="BO65" i="7"/>
  <c r="BO66" i="7"/>
  <c r="BO67" i="7"/>
  <c r="BO68" i="7"/>
  <c r="BO69" i="7"/>
  <c r="BO70" i="7"/>
  <c r="BO71" i="7"/>
  <c r="BO72" i="7"/>
  <c r="BO73" i="7"/>
  <c r="BO74" i="7"/>
  <c r="BO75" i="7"/>
  <c r="BO76" i="7"/>
  <c r="BO77" i="7"/>
  <c r="BO78" i="7"/>
  <c r="BO79" i="7"/>
  <c r="BO80" i="7"/>
  <c r="BO81" i="7"/>
  <c r="BO82" i="7"/>
  <c r="BO83" i="7"/>
  <c r="BO84" i="7"/>
  <c r="BO85" i="7"/>
  <c r="BO86" i="7"/>
  <c r="BO87" i="7"/>
  <c r="BO88" i="7"/>
  <c r="BO89" i="7"/>
  <c r="BO90" i="7"/>
  <c r="BO91" i="7"/>
  <c r="BO92" i="7"/>
  <c r="BO93" i="7"/>
  <c r="BO94" i="7"/>
  <c r="BO95" i="7"/>
  <c r="BO42" i="7"/>
  <c r="AK22" i="7"/>
  <c r="AK23" i="7" s="1"/>
  <c r="AK24" i="7" s="1"/>
  <c r="AK25" i="7" s="1"/>
  <c r="AK26" i="7" s="1"/>
  <c r="AK27" i="7" s="1"/>
  <c r="AK28" i="7" s="1"/>
  <c r="AK29" i="7" s="1"/>
  <c r="AK30" i="7" s="1"/>
  <c r="AK31" i="7" s="1"/>
  <c r="AK32" i="7" s="1"/>
  <c r="AK33" i="7" s="1"/>
  <c r="AK34" i="7" s="1"/>
  <c r="AK35" i="7" s="1"/>
  <c r="AM20" i="7"/>
  <c r="AN20" i="7" s="1"/>
  <c r="AO20" i="7" s="1"/>
  <c r="AP20" i="7" s="1"/>
  <c r="AQ20" i="7" s="1"/>
  <c r="AR20" i="7" s="1"/>
  <c r="AS20" i="7" s="1"/>
  <c r="AT20" i="7" s="1"/>
  <c r="AU20" i="7" s="1"/>
  <c r="E5" i="7"/>
  <c r="BJ3" i="7"/>
  <c r="N21" i="7"/>
  <c r="N6" i="7"/>
  <c r="AG47" i="7"/>
  <c r="BL22" i="7"/>
  <c r="H77" i="18"/>
  <c r="I77" i="18"/>
  <c r="T77" i="18" s="1"/>
  <c r="L77" i="18"/>
  <c r="M77" i="18"/>
  <c r="N77" i="18"/>
  <c r="O77" i="18"/>
  <c r="P77" i="18"/>
  <c r="Q77" i="18"/>
  <c r="R77" i="18"/>
  <c r="S77" i="18"/>
  <c r="U77" i="18"/>
  <c r="W77" i="18"/>
  <c r="X77" i="18"/>
  <c r="Y77" i="18"/>
  <c r="Z77" i="18"/>
  <c r="AA77" i="18"/>
  <c r="AB77" i="18"/>
  <c r="AC77" i="18"/>
  <c r="AD77" i="18"/>
  <c r="AE77" i="18"/>
  <c r="AG77" i="18"/>
  <c r="AI77" i="18"/>
  <c r="AJ77" i="18"/>
  <c r="AK77" i="18"/>
  <c r="AL77" i="18"/>
  <c r="AM77" i="18"/>
  <c r="AN77" i="18"/>
  <c r="AO77" i="18"/>
  <c r="AP77" i="18"/>
  <c r="AQ77" i="18"/>
  <c r="H75" i="18"/>
  <c r="I75" i="18"/>
  <c r="J75" i="18" s="1"/>
  <c r="K75" i="18"/>
  <c r="L75" i="18"/>
  <c r="M75" i="18"/>
  <c r="N75" i="18"/>
  <c r="O75" i="18"/>
  <c r="P75" i="18"/>
  <c r="Q75" i="18"/>
  <c r="R75" i="18"/>
  <c r="S75" i="18"/>
  <c r="T75" i="18"/>
  <c r="U75" i="18"/>
  <c r="V75" i="18"/>
  <c r="W75" i="18"/>
  <c r="X75" i="18"/>
  <c r="Y75" i="18"/>
  <c r="Z75" i="18"/>
  <c r="AA75" i="18"/>
  <c r="AB75" i="18"/>
  <c r="AC75" i="18"/>
  <c r="AD75" i="18"/>
  <c r="AE75" i="18"/>
  <c r="AF75" i="18"/>
  <c r="AG75" i="18"/>
  <c r="AH75" i="18"/>
  <c r="AI75" i="18"/>
  <c r="AJ75" i="18"/>
  <c r="AK75" i="18"/>
  <c r="AL75" i="18"/>
  <c r="AM75" i="18"/>
  <c r="AN75" i="18"/>
  <c r="AO75" i="18"/>
  <c r="AP75" i="18"/>
  <c r="AQ75" i="18"/>
  <c r="H76" i="18"/>
  <c r="I76" i="18"/>
  <c r="J76" i="18"/>
  <c r="K76" i="18"/>
  <c r="L76" i="18"/>
  <c r="M76" i="18"/>
  <c r="N76" i="18"/>
  <c r="O76" i="18"/>
  <c r="P76" i="18"/>
  <c r="Q76" i="18"/>
  <c r="R76" i="18"/>
  <c r="S76" i="18"/>
  <c r="T76" i="18"/>
  <c r="U76" i="18"/>
  <c r="V76" i="18"/>
  <c r="W76" i="18"/>
  <c r="X76" i="18"/>
  <c r="Y76" i="18"/>
  <c r="Z76" i="18"/>
  <c r="AA76" i="18"/>
  <c r="AB76" i="18"/>
  <c r="AC76" i="18"/>
  <c r="AD76" i="18"/>
  <c r="AE76" i="18"/>
  <c r="AF76" i="18"/>
  <c r="AG76" i="18"/>
  <c r="AH76" i="18"/>
  <c r="AI76" i="18"/>
  <c r="AJ76" i="18"/>
  <c r="AK76" i="18"/>
  <c r="AL76" i="18"/>
  <c r="AM76" i="18"/>
  <c r="AN76" i="18"/>
  <c r="AO76" i="18"/>
  <c r="AP76" i="18"/>
  <c r="AQ76" i="18"/>
  <c r="AK37" i="7"/>
  <c r="AI35" i="7"/>
  <c r="T9" i="7"/>
  <c r="S9" i="7"/>
  <c r="R9" i="7"/>
  <c r="AG7" i="7"/>
  <c r="AF7" i="7"/>
  <c r="AF5" i="7"/>
  <c r="AG5" i="7"/>
  <c r="Q8" i="7"/>
  <c r="AH8" i="7" s="1"/>
  <c r="Q6" i="7"/>
  <c r="AH6" i="7" s="1"/>
  <c r="T8" i="7"/>
  <c r="S8" i="7"/>
  <c r="R8" i="7"/>
  <c r="AF8" i="7" s="1"/>
  <c r="Q5" i="7"/>
  <c r="AH5" i="7" s="1"/>
  <c r="Q7" i="7"/>
  <c r="AH7" i="7" s="1"/>
  <c r="T6" i="7"/>
  <c r="S6" i="7"/>
  <c r="R6" i="7"/>
  <c r="AF6" i="7" s="1"/>
  <c r="AA22" i="7"/>
  <c r="AF22" i="7" s="1"/>
  <c r="AA21" i="7"/>
  <c r="AF21" i="7" s="1"/>
  <c r="AA20" i="7"/>
  <c r="AF20" i="7" s="1"/>
  <c r="AA19" i="7"/>
  <c r="AF19" i="7" s="1"/>
  <c r="AA18" i="7"/>
  <c r="AF18" i="7" s="1"/>
  <c r="V19" i="7"/>
  <c r="AF17" i="7" s="1"/>
  <c r="V18" i="7"/>
  <c r="AF16" i="7" s="1"/>
  <c r="Q20" i="7"/>
  <c r="AF15" i="7" s="1"/>
  <c r="Q19" i="7"/>
  <c r="AF14" i="7" s="1"/>
  <c r="Q18" i="7"/>
  <c r="AF13" i="7" s="1"/>
  <c r="AC22" i="7"/>
  <c r="AH22" i="7" s="1"/>
  <c r="AC21" i="7"/>
  <c r="AH21" i="7" s="1"/>
  <c r="AC20" i="7"/>
  <c r="AH20" i="7" s="1"/>
  <c r="AC19" i="7"/>
  <c r="AH19" i="7" s="1"/>
  <c r="AC18" i="7"/>
  <c r="AH18" i="7" s="1"/>
  <c r="X19" i="7"/>
  <c r="AH17" i="7" s="1"/>
  <c r="X18" i="7"/>
  <c r="AH16" i="7" s="1"/>
  <c r="S20" i="7"/>
  <c r="AH15" i="7" s="1"/>
  <c r="S19" i="7"/>
  <c r="AH14" i="7" s="1"/>
  <c r="S18" i="7"/>
  <c r="AH13" i="7" s="1"/>
  <c r="AB22" i="7"/>
  <c r="AG22" i="7" s="1"/>
  <c r="AB21" i="7"/>
  <c r="AG21" i="7" s="1"/>
  <c r="AB20" i="7"/>
  <c r="AG20" i="7" s="1"/>
  <c r="AB19" i="7"/>
  <c r="AG19" i="7" s="1"/>
  <c r="AB18" i="7"/>
  <c r="AG18" i="7" s="1"/>
  <c r="W19" i="7"/>
  <c r="AG17" i="7" s="1"/>
  <c r="W18" i="7"/>
  <c r="AG16" i="7" s="1"/>
  <c r="R19" i="7"/>
  <c r="AG14" i="7" s="1"/>
  <c r="R20" i="7"/>
  <c r="AG15" i="7" s="1"/>
  <c r="R18" i="7"/>
  <c r="AG13" i="7" s="1"/>
  <c r="D6" i="7"/>
  <c r="E6" i="7" s="1"/>
  <c r="M6" i="7"/>
  <c r="M7" i="7"/>
  <c r="M8" i="7"/>
  <c r="M9" i="7"/>
  <c r="M10" i="7"/>
  <c r="M11" i="7"/>
  <c r="M12" i="7"/>
  <c r="M13" i="7"/>
  <c r="M14" i="7"/>
  <c r="M15" i="7"/>
  <c r="M16" i="7"/>
  <c r="M17" i="7"/>
  <c r="M18" i="7"/>
  <c r="M19" i="7"/>
  <c r="M20" i="7"/>
  <c r="M21" i="7"/>
  <c r="M22" i="7"/>
  <c r="M23" i="7"/>
  <c r="M24" i="7"/>
  <c r="M25" i="7"/>
  <c r="M26" i="7"/>
  <c r="M27" i="7"/>
  <c r="M28" i="7"/>
  <c r="M29" i="7"/>
  <c r="M30" i="7"/>
  <c r="M31" i="7"/>
  <c r="M32" i="7"/>
  <c r="M33" i="7"/>
  <c r="M34" i="7"/>
  <c r="M5" i="7"/>
  <c r="AZ70" i="19"/>
  <c r="AY70" i="19"/>
  <c r="AX70" i="19"/>
  <c r="AW70" i="19"/>
  <c r="AZ69" i="19"/>
  <c r="AY69" i="19"/>
  <c r="AX69" i="19"/>
  <c r="AW69" i="19"/>
  <c r="AZ68" i="19"/>
  <c r="AY68" i="19"/>
  <c r="AX68" i="19"/>
  <c r="AW68" i="19"/>
  <c r="AZ67" i="19"/>
  <c r="AY67" i="19"/>
  <c r="AX67" i="19"/>
  <c r="AW67" i="19"/>
  <c r="AZ66" i="19"/>
  <c r="AY66" i="19"/>
  <c r="AX66" i="19"/>
  <c r="AW66" i="19"/>
  <c r="AZ65" i="19"/>
  <c r="AY65" i="19"/>
  <c r="AX65" i="19"/>
  <c r="AW65" i="19"/>
  <c r="AZ64" i="19"/>
  <c r="AY64" i="19"/>
  <c r="AX64" i="19"/>
  <c r="AW64" i="19"/>
  <c r="AZ63" i="19"/>
  <c r="AY63" i="19"/>
  <c r="AX63" i="19"/>
  <c r="AW63" i="19"/>
  <c r="AZ62" i="19"/>
  <c r="AY62" i="19"/>
  <c r="AX62" i="19"/>
  <c r="AW62" i="19"/>
  <c r="AZ61" i="19"/>
  <c r="AY61" i="19"/>
  <c r="AX61" i="19"/>
  <c r="AW61" i="19"/>
  <c r="AZ60" i="19"/>
  <c r="AY60" i="19"/>
  <c r="AX60" i="19"/>
  <c r="AW60" i="19"/>
  <c r="AZ59" i="19"/>
  <c r="AY59" i="19"/>
  <c r="AZ58" i="19"/>
  <c r="AY58" i="19"/>
  <c r="Z58" i="19"/>
  <c r="X58" i="19"/>
  <c r="X59" i="19" s="1"/>
  <c r="AZ57" i="19"/>
  <c r="AY57" i="19"/>
  <c r="Z57" i="19"/>
  <c r="X57" i="19"/>
  <c r="W57" i="19"/>
  <c r="W58" i="19" s="1"/>
  <c r="W59" i="19" s="1"/>
  <c r="W60" i="19" s="1"/>
  <c r="W61" i="19" s="1"/>
  <c r="W62" i="19" s="1"/>
  <c r="W63" i="19" s="1"/>
  <c r="W64" i="19" s="1"/>
  <c r="W65" i="19" s="1"/>
  <c r="W66" i="19" s="1"/>
  <c r="W67" i="19" s="1"/>
  <c r="W68" i="19" s="1"/>
  <c r="W69" i="19" s="1"/>
  <c r="W70" i="19" s="1"/>
  <c r="AZ56" i="19"/>
  <c r="AY56" i="19"/>
  <c r="Z56" i="19"/>
  <c r="AZ55" i="19"/>
  <c r="AY55" i="19"/>
  <c r="AX55" i="19"/>
  <c r="AW55" i="19"/>
  <c r="AV55" i="19"/>
  <c r="AU55" i="19"/>
  <c r="AT55" i="19"/>
  <c r="AS55" i="19"/>
  <c r="AZ54" i="19"/>
  <c r="AY54" i="19"/>
  <c r="AX54" i="19"/>
  <c r="AW54" i="19"/>
  <c r="AV54" i="19"/>
  <c r="AU54" i="19"/>
  <c r="AT54" i="19"/>
  <c r="AS54" i="19"/>
  <c r="AV53" i="19"/>
  <c r="AU53" i="19"/>
  <c r="AT53" i="19"/>
  <c r="AS53" i="19"/>
  <c r="AV52" i="19"/>
  <c r="AU52" i="19"/>
  <c r="AT52" i="19"/>
  <c r="AS52" i="19"/>
  <c r="AV51" i="19"/>
  <c r="AU51" i="19"/>
  <c r="AT51" i="19"/>
  <c r="AS51" i="19"/>
  <c r="AV50" i="19"/>
  <c r="AU50" i="19"/>
  <c r="AT50" i="19"/>
  <c r="AS50" i="19"/>
  <c r="AV49" i="19"/>
  <c r="AU49" i="19"/>
  <c r="AT49" i="19"/>
  <c r="AS49" i="19"/>
  <c r="AV48" i="19"/>
  <c r="AU48" i="19"/>
  <c r="AT48" i="19"/>
  <c r="AS48" i="19"/>
  <c r="AV47" i="19"/>
  <c r="AU47" i="19"/>
  <c r="AT47" i="19"/>
  <c r="AS47" i="19"/>
  <c r="AV46" i="19"/>
  <c r="AU46" i="19"/>
  <c r="AT46" i="19"/>
  <c r="AS46" i="19"/>
  <c r="Z46" i="19"/>
  <c r="AV45" i="19"/>
  <c r="AU45" i="19"/>
  <c r="AT45" i="19"/>
  <c r="AS45" i="19"/>
  <c r="Z45" i="19"/>
  <c r="X45" i="19"/>
  <c r="X46" i="19" s="1"/>
  <c r="X47" i="19" s="1"/>
  <c r="AV44" i="19"/>
  <c r="AU44" i="19"/>
  <c r="AT44" i="19"/>
  <c r="AS44" i="19"/>
  <c r="X44" i="19"/>
  <c r="Z44" i="19" s="1"/>
  <c r="AV43" i="19"/>
  <c r="AU43" i="19"/>
  <c r="AT43" i="19"/>
  <c r="AS43" i="19"/>
  <c r="X43" i="19"/>
  <c r="Z43" i="19" s="1"/>
  <c r="W43" i="19"/>
  <c r="W44" i="19" s="1"/>
  <c r="W45" i="19" s="1"/>
  <c r="W46" i="19" s="1"/>
  <c r="W47" i="19" s="1"/>
  <c r="W48" i="19" s="1"/>
  <c r="W49" i="19" s="1"/>
  <c r="W50" i="19" s="1"/>
  <c r="W51" i="19" s="1"/>
  <c r="W52" i="19" s="1"/>
  <c r="W53" i="19" s="1"/>
  <c r="W54" i="19" s="1"/>
  <c r="W55" i="19" s="1"/>
  <c r="AV42" i="19"/>
  <c r="AU42" i="19"/>
  <c r="AT42" i="19"/>
  <c r="AS42" i="19"/>
  <c r="AG42" i="19"/>
  <c r="AG43" i="19" s="1"/>
  <c r="AG44" i="19" s="1"/>
  <c r="AG45" i="19" s="1"/>
  <c r="AG46" i="19" s="1"/>
  <c r="AG47" i="19" s="1"/>
  <c r="AG48" i="19" s="1"/>
  <c r="AG49" i="19" s="1"/>
  <c r="AG50" i="19" s="1"/>
  <c r="AG51" i="19" s="1"/>
  <c r="AG52" i="19" s="1"/>
  <c r="AG53" i="19" s="1"/>
  <c r="AG54" i="19" s="1"/>
  <c r="AG55" i="19" s="1"/>
  <c r="Z42" i="19"/>
  <c r="X42" i="19"/>
  <c r="W42" i="19"/>
  <c r="AV41" i="19"/>
  <c r="AU41" i="19"/>
  <c r="AT41" i="19"/>
  <c r="AS41" i="19"/>
  <c r="Z41" i="19"/>
  <c r="AH40" i="19"/>
  <c r="X40" i="19"/>
  <c r="V40" i="19"/>
  <c r="AJ39" i="19"/>
  <c r="AK39" i="19" s="1"/>
  <c r="AL39" i="19" s="1"/>
  <c r="AM39" i="19" s="1"/>
  <c r="AN39" i="19" s="1"/>
  <c r="AO39" i="19" s="1"/>
  <c r="AP39" i="19" s="1"/>
  <c r="AQ39" i="19" s="1"/>
  <c r="AR39" i="19" s="1"/>
  <c r="AH39" i="19"/>
  <c r="W38" i="19"/>
  <c r="AQ37" i="19"/>
  <c r="AH37" i="19"/>
  <c r="AF37" i="19"/>
  <c r="W37" i="19"/>
  <c r="AN36" i="19"/>
  <c r="AH36" i="19"/>
  <c r="AR36" i="19" s="1"/>
  <c r="AF36" i="19"/>
  <c r="W36" i="19"/>
  <c r="AH35" i="19"/>
  <c r="AN35" i="19" s="1"/>
  <c r="AF35" i="19"/>
  <c r="W35" i="19"/>
  <c r="R36" i="19"/>
  <c r="R35" i="19" a="1"/>
  <c r="R38" i="19" s="1"/>
  <c r="AL4" i="19" s="1"/>
  <c r="AH34" i="19"/>
  <c r="AN34" i="19" s="1"/>
  <c r="AF34" i="19"/>
  <c r="AR33" i="19"/>
  <c r="AM33" i="19"/>
  <c r="AL33" i="19"/>
  <c r="AH33" i="19"/>
  <c r="AP33" i="19" s="1"/>
  <c r="AF33" i="19"/>
  <c r="AH32" i="19"/>
  <c r="AR32" i="19" s="1"/>
  <c r="AF32" i="19"/>
  <c r="AQ31" i="19"/>
  <c r="AN31" i="19"/>
  <c r="AM31" i="19"/>
  <c r="AJ31" i="19"/>
  <c r="AJ14" i="19" s="1"/>
  <c r="AH31" i="19"/>
  <c r="AF31" i="19"/>
  <c r="AR30" i="19"/>
  <c r="AO30" i="19"/>
  <c r="AN30" i="19"/>
  <c r="AM30" i="19"/>
  <c r="AL30" i="19"/>
  <c r="AH30" i="19"/>
  <c r="AJ30" i="19" s="1"/>
  <c r="AF30" i="19"/>
  <c r="AQ29" i="19"/>
  <c r="AN29" i="19"/>
  <c r="AH29" i="19"/>
  <c r="AL29" i="19" s="1"/>
  <c r="AF29" i="19"/>
  <c r="AH28" i="19"/>
  <c r="AN28" i="19" s="1"/>
  <c r="AF28" i="19"/>
  <c r="AR27" i="19"/>
  <c r="AR45" i="19" s="1"/>
  <c r="AM27" i="19"/>
  <c r="AL27" i="19"/>
  <c r="AH27" i="19"/>
  <c r="AP27" i="19" s="1"/>
  <c r="AN26" i="19"/>
  <c r="AM26" i="19"/>
  <c r="AL26" i="19"/>
  <c r="AJ26" i="19"/>
  <c r="AH26" i="19"/>
  <c r="AQ26" i="19" s="1"/>
  <c r="AH25" i="19"/>
  <c r="AR25" i="19" s="1"/>
  <c r="AE25" i="19"/>
  <c r="AQ24" i="19"/>
  <c r="AO24" i="19"/>
  <c r="AN24" i="19"/>
  <c r="AM24" i="19"/>
  <c r="AL24" i="19"/>
  <c r="AJ24" i="19"/>
  <c r="AH24" i="19"/>
  <c r="AD24" i="19"/>
  <c r="AR23" i="19"/>
  <c r="AR41" i="19" s="1"/>
  <c r="AM23" i="19"/>
  <c r="AH23" i="19"/>
  <c r="AK23" i="19" s="1"/>
  <c r="AD23" i="19"/>
  <c r="AR22" i="19"/>
  <c r="AR31" i="19" s="1"/>
  <c r="AQ22" i="19"/>
  <c r="AQ30" i="19" s="1"/>
  <c r="AP22" i="19"/>
  <c r="AP34" i="19" s="1"/>
  <c r="AO22" i="19"/>
  <c r="AO37" i="19" s="1"/>
  <c r="AN22" i="19"/>
  <c r="AN37" i="19" s="1"/>
  <c r="AM22" i="19"/>
  <c r="AM37" i="19" s="1"/>
  <c r="AL22" i="19"/>
  <c r="AL37" i="19" s="1"/>
  <c r="AK22" i="19"/>
  <c r="AK34" i="19" s="1"/>
  <c r="AJ22" i="19"/>
  <c r="AJ37" i="19" s="1"/>
  <c r="AI22" i="19"/>
  <c r="AI30" i="19" s="1"/>
  <c r="AD22" i="19"/>
  <c r="AD21" i="19"/>
  <c r="AW20" i="19"/>
  <c r="AV20" i="19"/>
  <c r="AU20" i="19"/>
  <c r="AT20" i="19"/>
  <c r="AS20" i="19"/>
  <c r="AD20" i="19"/>
  <c r="AW19" i="19"/>
  <c r="AV19" i="19"/>
  <c r="AU19" i="19"/>
  <c r="AT19" i="19"/>
  <c r="AS19" i="19"/>
  <c r="AN19" i="19"/>
  <c r="AD19" i="19"/>
  <c r="AW18" i="19"/>
  <c r="AV18" i="19"/>
  <c r="AU18" i="19"/>
  <c r="AT18" i="19"/>
  <c r="AS18" i="19"/>
  <c r="AD18" i="19"/>
  <c r="AW17" i="19"/>
  <c r="AV17" i="19"/>
  <c r="AU17" i="19"/>
  <c r="AT17" i="19"/>
  <c r="AS17" i="19"/>
  <c r="AD17" i="19"/>
  <c r="AW16" i="19"/>
  <c r="AV16" i="19"/>
  <c r="AU16" i="19"/>
  <c r="AT16" i="19"/>
  <c r="AS16" i="19"/>
  <c r="AD16" i="19"/>
  <c r="AW15" i="19"/>
  <c r="AV15" i="19"/>
  <c r="AU15" i="19"/>
  <c r="AT15" i="19"/>
  <c r="AS15" i="19"/>
  <c r="AD15" i="19"/>
  <c r="AW14" i="19"/>
  <c r="AV14" i="19"/>
  <c r="AU14" i="19"/>
  <c r="AT14" i="19"/>
  <c r="AS14" i="19"/>
  <c r="AD14" i="19"/>
  <c r="AW13" i="19"/>
  <c r="AV13" i="19"/>
  <c r="AU13" i="19"/>
  <c r="AT13" i="19"/>
  <c r="AS13" i="19"/>
  <c r="AD13" i="19"/>
  <c r="AW12" i="19"/>
  <c r="AV12" i="19"/>
  <c r="AU12" i="19"/>
  <c r="AT12" i="19"/>
  <c r="AS12" i="19"/>
  <c r="AD12" i="19"/>
  <c r="AW11" i="19"/>
  <c r="AV11" i="19"/>
  <c r="AU11" i="19"/>
  <c r="AT11" i="19"/>
  <c r="AS11" i="19"/>
  <c r="AD11" i="19"/>
  <c r="AW10" i="19"/>
  <c r="AV10" i="19"/>
  <c r="AU10" i="19"/>
  <c r="AT10" i="19"/>
  <c r="AS10" i="19"/>
  <c r="AD10" i="19"/>
  <c r="AD9" i="19"/>
  <c r="AD8" i="19"/>
  <c r="AH7" i="19"/>
  <c r="AH8" i="19" s="1"/>
  <c r="AH9" i="19" s="1"/>
  <c r="AH10" i="19" s="1"/>
  <c r="AH11" i="19" s="1"/>
  <c r="AH12" i="19" s="1"/>
  <c r="AH13" i="19" s="1"/>
  <c r="AH14" i="19" s="1"/>
  <c r="AH15" i="19" s="1"/>
  <c r="AH16" i="19" s="1"/>
  <c r="AH17" i="19" s="1"/>
  <c r="AH18" i="19" s="1"/>
  <c r="AH19" i="19" s="1"/>
  <c r="AH20" i="19" s="1"/>
  <c r="AD7" i="19"/>
  <c r="AD6" i="19"/>
  <c r="F6" i="19"/>
  <c r="E6" i="19"/>
  <c r="E7" i="19" s="1"/>
  <c r="AJ5" i="19"/>
  <c r="AK5" i="19" s="1"/>
  <c r="AL5" i="19" s="1"/>
  <c r="AM5" i="19" s="1"/>
  <c r="AN5" i="19" s="1"/>
  <c r="AO5" i="19" s="1"/>
  <c r="AP5" i="19" s="1"/>
  <c r="AQ5" i="19" s="1"/>
  <c r="AR5" i="19" s="1"/>
  <c r="AE5" i="19"/>
  <c r="AE3" i="19" s="1"/>
  <c r="AD5" i="19"/>
  <c r="F5" i="19"/>
  <c r="AN4" i="19"/>
  <c r="AH4" i="19"/>
  <c r="AE4" i="19"/>
  <c r="H4" i="19"/>
  <c r="AN3" i="19"/>
  <c r="Q3" i="19"/>
  <c r="P3" i="19"/>
  <c r="O3" i="19"/>
  <c r="N3" i="19"/>
  <c r="G3" i="19"/>
  <c r="F3" i="19"/>
  <c r="A3" i="19"/>
  <c r="AN2" i="19"/>
  <c r="AL2" i="19"/>
  <c r="A2" i="19"/>
  <c r="AN1" i="19"/>
  <c r="AL6" i="5"/>
  <c r="AM6" i="5"/>
  <c r="AN6" i="5"/>
  <c r="AO6" i="5"/>
  <c r="AP6" i="5"/>
  <c r="AQ6" i="5"/>
  <c r="AR6" i="5"/>
  <c r="AS6" i="5"/>
  <c r="AT6" i="5"/>
  <c r="AU6" i="5"/>
  <c r="AV6" i="5"/>
  <c r="AW6" i="5"/>
  <c r="AX6" i="5"/>
  <c r="AY6" i="5"/>
  <c r="AZ6" i="5"/>
  <c r="AL7" i="5"/>
  <c r="AM7" i="5"/>
  <c r="AN7" i="5"/>
  <c r="AO7" i="5"/>
  <c r="AP7" i="5"/>
  <c r="AQ7" i="5"/>
  <c r="AR7" i="5"/>
  <c r="AS7" i="5"/>
  <c r="AT7" i="5"/>
  <c r="AU7" i="5"/>
  <c r="AV7" i="5"/>
  <c r="AW7" i="5"/>
  <c r="AX7" i="5"/>
  <c r="AY7" i="5"/>
  <c r="AZ7" i="5"/>
  <c r="AL8" i="5"/>
  <c r="AM8" i="5"/>
  <c r="AN8" i="5"/>
  <c r="AP8" i="5"/>
  <c r="AQ8" i="5"/>
  <c r="AR8" i="5"/>
  <c r="AS8" i="5"/>
  <c r="AT8" i="5"/>
  <c r="AU8" i="5"/>
  <c r="AV8" i="5"/>
  <c r="AW8" i="5"/>
  <c r="AX8" i="5"/>
  <c r="AY8" i="5"/>
  <c r="AZ8" i="5"/>
  <c r="AL9" i="5"/>
  <c r="AM9" i="5"/>
  <c r="AN9" i="5"/>
  <c r="AO9" i="5"/>
  <c r="AP9" i="5"/>
  <c r="AQ9" i="5"/>
  <c r="AR9" i="5"/>
  <c r="AS9" i="5"/>
  <c r="AT9" i="5"/>
  <c r="AU9" i="5"/>
  <c r="AV9" i="5"/>
  <c r="AW9" i="5"/>
  <c r="AX9" i="5"/>
  <c r="AY9" i="5"/>
  <c r="AZ9" i="5"/>
  <c r="AL10" i="5"/>
  <c r="AM10" i="5"/>
  <c r="AN10" i="5"/>
  <c r="AO10" i="5"/>
  <c r="AP10" i="5"/>
  <c r="AQ10" i="5"/>
  <c r="AR10" i="5"/>
  <c r="AS10" i="5"/>
  <c r="AT10" i="5"/>
  <c r="AU10" i="5"/>
  <c r="AV10" i="5"/>
  <c r="AW10" i="5"/>
  <c r="AX10" i="5"/>
  <c r="AY10" i="5"/>
  <c r="AZ10" i="5"/>
  <c r="AL11" i="5"/>
  <c r="AM11" i="5"/>
  <c r="AN11" i="5"/>
  <c r="AO11" i="5"/>
  <c r="AP11" i="5"/>
  <c r="AQ11" i="5"/>
  <c r="AR11" i="5"/>
  <c r="AS11" i="5"/>
  <c r="AT11" i="5"/>
  <c r="AU11" i="5"/>
  <c r="AV11" i="5"/>
  <c r="AW11" i="5"/>
  <c r="AX11" i="5"/>
  <c r="AY11" i="5"/>
  <c r="AZ11" i="5"/>
  <c r="AL12" i="5"/>
  <c r="AM12" i="5"/>
  <c r="AN12" i="5"/>
  <c r="AO12" i="5"/>
  <c r="AP12" i="5"/>
  <c r="AQ12" i="5"/>
  <c r="AR12" i="5"/>
  <c r="AS12" i="5"/>
  <c r="AT12" i="5"/>
  <c r="AU12" i="5"/>
  <c r="AV12" i="5"/>
  <c r="AW12" i="5"/>
  <c r="AX12" i="5"/>
  <c r="AY12" i="5"/>
  <c r="AZ12" i="5"/>
  <c r="AL13" i="5"/>
  <c r="AM13" i="5"/>
  <c r="AN13" i="5"/>
  <c r="AO13" i="5"/>
  <c r="AP13" i="5"/>
  <c r="AQ13" i="5"/>
  <c r="AR13" i="5"/>
  <c r="AS13" i="5"/>
  <c r="AT13" i="5"/>
  <c r="AU13" i="5"/>
  <c r="AV13" i="5"/>
  <c r="AW13" i="5"/>
  <c r="AX13" i="5"/>
  <c r="AY13" i="5"/>
  <c r="AZ13" i="5"/>
  <c r="AL14" i="5"/>
  <c r="AM14" i="5"/>
  <c r="AN14" i="5"/>
  <c r="AO14" i="5"/>
  <c r="AP14" i="5"/>
  <c r="AQ14" i="5"/>
  <c r="AR14" i="5"/>
  <c r="AS14" i="5"/>
  <c r="AT14" i="5"/>
  <c r="AU14" i="5"/>
  <c r="AV14" i="5"/>
  <c r="AW14" i="5"/>
  <c r="AX14" i="5"/>
  <c r="AY14" i="5"/>
  <c r="AZ14" i="5"/>
  <c r="AL15" i="5"/>
  <c r="AM15" i="5"/>
  <c r="AN15" i="5"/>
  <c r="AO15" i="5"/>
  <c r="AP15" i="5"/>
  <c r="AQ15" i="5"/>
  <c r="AR15" i="5"/>
  <c r="AS15" i="5"/>
  <c r="AT15" i="5"/>
  <c r="AU15" i="5"/>
  <c r="AV15" i="5"/>
  <c r="AW15" i="5"/>
  <c r="AX15" i="5"/>
  <c r="AY15" i="5"/>
  <c r="AZ15" i="5"/>
  <c r="AL16" i="5"/>
  <c r="AM16" i="5"/>
  <c r="AN16" i="5"/>
  <c r="AO16" i="5"/>
  <c r="AP16" i="5"/>
  <c r="AQ16" i="5"/>
  <c r="AR16" i="5"/>
  <c r="AS16" i="5"/>
  <c r="AT16" i="5"/>
  <c r="AU16" i="5"/>
  <c r="AV16" i="5"/>
  <c r="AW16" i="5"/>
  <c r="AX16" i="5"/>
  <c r="AY16" i="5"/>
  <c r="AZ16" i="5"/>
  <c r="AL17" i="5"/>
  <c r="AM17" i="5"/>
  <c r="AN17" i="5"/>
  <c r="AO17" i="5"/>
  <c r="AP17" i="5"/>
  <c r="AQ17" i="5"/>
  <c r="AR17" i="5"/>
  <c r="AS17" i="5"/>
  <c r="AT17" i="5"/>
  <c r="AU17" i="5"/>
  <c r="AV17" i="5"/>
  <c r="AW17" i="5"/>
  <c r="AX17" i="5"/>
  <c r="AY17" i="5"/>
  <c r="AZ17" i="5"/>
  <c r="AL18" i="5"/>
  <c r="AM18" i="5"/>
  <c r="AN18" i="5"/>
  <c r="AO18" i="5"/>
  <c r="AP18" i="5"/>
  <c r="AQ18" i="5"/>
  <c r="AR18" i="5"/>
  <c r="AS18" i="5"/>
  <c r="AT18" i="5"/>
  <c r="AU18" i="5"/>
  <c r="AV18" i="5"/>
  <c r="AW18" i="5"/>
  <c r="AX18" i="5"/>
  <c r="AY18" i="5"/>
  <c r="AZ18" i="5"/>
  <c r="AL19" i="5"/>
  <c r="AM19" i="5"/>
  <c r="AN19" i="5"/>
  <c r="AO19" i="5"/>
  <c r="AP19" i="5"/>
  <c r="AQ19" i="5"/>
  <c r="AR19" i="5"/>
  <c r="AS19" i="5"/>
  <c r="AT19" i="5"/>
  <c r="AU19" i="5"/>
  <c r="AV19" i="5"/>
  <c r="AW19" i="5"/>
  <c r="AX19" i="5"/>
  <c r="AY19" i="5"/>
  <c r="AZ19" i="5"/>
  <c r="AL20" i="5"/>
  <c r="AM20" i="5"/>
  <c r="AN20" i="5"/>
  <c r="AO20" i="5"/>
  <c r="AP20" i="5"/>
  <c r="AQ20" i="5"/>
  <c r="AR20" i="5"/>
  <c r="AS20" i="5"/>
  <c r="AT20" i="5"/>
  <c r="AU20" i="5"/>
  <c r="AV20" i="5"/>
  <c r="AW20" i="5"/>
  <c r="AX20" i="5"/>
  <c r="AY20" i="5"/>
  <c r="AZ20" i="5"/>
  <c r="AO8" i="5"/>
  <c r="BY293" i="14"/>
  <c r="BX293" i="14"/>
  <c r="BT293" i="14"/>
  <c r="BY292" i="14"/>
  <c r="BX292" i="14"/>
  <c r="BT292" i="14"/>
  <c r="BS292" i="14"/>
  <c r="BL292" i="14"/>
  <c r="BK292" i="14"/>
  <c r="BD292" i="14"/>
  <c r="BY291" i="14"/>
  <c r="BX291" i="14"/>
  <c r="BT291" i="14"/>
  <c r="BS291" i="14"/>
  <c r="BL291" i="14"/>
  <c r="BK291" i="14"/>
  <c r="BD291" i="14"/>
  <c r="BY290" i="14"/>
  <c r="BX290" i="14"/>
  <c r="BT290" i="14"/>
  <c r="BS290" i="14"/>
  <c r="BL290" i="14"/>
  <c r="BK290" i="14"/>
  <c r="BD290" i="14"/>
  <c r="BY289" i="14"/>
  <c r="BX289" i="14"/>
  <c r="BT289" i="14"/>
  <c r="BS289" i="14"/>
  <c r="BL289" i="14"/>
  <c r="BK289" i="14"/>
  <c r="BD289" i="14"/>
  <c r="BY288" i="14"/>
  <c r="BX288" i="14"/>
  <c r="BT288" i="14"/>
  <c r="BS288" i="14"/>
  <c r="BL288" i="14"/>
  <c r="BK288" i="14"/>
  <c r="BD288" i="14"/>
  <c r="BY287" i="14"/>
  <c r="BX287" i="14"/>
  <c r="BT287" i="14"/>
  <c r="BS287" i="14"/>
  <c r="BL287" i="14"/>
  <c r="BK287" i="14"/>
  <c r="BD287" i="14"/>
  <c r="BY286" i="14"/>
  <c r="BX286" i="14"/>
  <c r="BT286" i="14"/>
  <c r="BS286" i="14"/>
  <c r="BL286" i="14"/>
  <c r="BK286" i="14"/>
  <c r="BD286" i="14"/>
  <c r="BY285" i="14"/>
  <c r="BX285" i="14"/>
  <c r="BT285" i="14"/>
  <c r="BS285" i="14"/>
  <c r="BL285" i="14"/>
  <c r="BK285" i="14"/>
  <c r="BD285" i="14"/>
  <c r="BY284" i="14"/>
  <c r="BX284" i="14"/>
  <c r="BT284" i="14"/>
  <c r="BS284" i="14"/>
  <c r="BL284" i="14"/>
  <c r="BK284" i="14"/>
  <c r="BD284" i="14"/>
  <c r="BY283" i="14"/>
  <c r="BX283" i="14"/>
  <c r="BT283" i="14"/>
  <c r="BS283" i="14"/>
  <c r="BL283" i="14"/>
  <c r="BK283" i="14"/>
  <c r="BD283" i="14"/>
  <c r="BY282" i="14"/>
  <c r="BX282" i="14"/>
  <c r="BT282" i="14"/>
  <c r="BS282" i="14"/>
  <c r="BL282" i="14"/>
  <c r="BK282" i="14"/>
  <c r="BD282" i="14"/>
  <c r="BY281" i="14"/>
  <c r="BX281" i="14"/>
  <c r="BT281" i="14"/>
  <c r="BS281" i="14"/>
  <c r="BL281" i="14"/>
  <c r="BK281" i="14"/>
  <c r="BD281" i="14"/>
  <c r="BY280" i="14"/>
  <c r="BX280" i="14"/>
  <c r="BT280" i="14"/>
  <c r="BS280" i="14"/>
  <c r="BL280" i="14"/>
  <c r="BK280" i="14"/>
  <c r="BD280" i="14"/>
  <c r="BY279" i="14"/>
  <c r="BX279" i="14"/>
  <c r="BT279" i="14"/>
  <c r="BS279" i="14"/>
  <c r="BL279" i="14"/>
  <c r="BK279" i="14"/>
  <c r="BD279" i="14"/>
  <c r="BY278" i="14"/>
  <c r="BX278" i="14"/>
  <c r="BT278" i="14"/>
  <c r="BS278" i="14"/>
  <c r="BL278" i="14"/>
  <c r="BK278" i="14"/>
  <c r="BD278" i="14"/>
  <c r="BY277" i="14"/>
  <c r="BX277" i="14"/>
  <c r="BT277" i="14"/>
  <c r="BS277" i="14"/>
  <c r="BL277" i="14"/>
  <c r="BK277" i="14"/>
  <c r="BD277" i="14"/>
  <c r="BY276" i="14"/>
  <c r="BX276" i="14"/>
  <c r="BT276" i="14"/>
  <c r="BS276" i="14"/>
  <c r="BL276" i="14"/>
  <c r="BK276" i="14"/>
  <c r="BD276" i="14"/>
  <c r="BY275" i="14"/>
  <c r="BX275" i="14"/>
  <c r="BT275" i="14"/>
  <c r="BS275" i="14"/>
  <c r="BL275" i="14"/>
  <c r="BK275" i="14"/>
  <c r="BD275" i="14"/>
  <c r="BY274" i="14"/>
  <c r="BX274" i="14"/>
  <c r="BT274" i="14"/>
  <c r="BS274" i="14"/>
  <c r="BL274" i="14"/>
  <c r="BK274" i="14"/>
  <c r="BD274" i="14"/>
  <c r="BY273" i="14"/>
  <c r="BX273" i="14"/>
  <c r="BT273" i="14"/>
  <c r="BS273" i="14"/>
  <c r="BL273" i="14"/>
  <c r="BK273" i="14"/>
  <c r="BD273" i="14"/>
  <c r="BY272" i="14"/>
  <c r="BX272" i="14"/>
  <c r="BT272" i="14"/>
  <c r="BS272" i="14"/>
  <c r="BL272" i="14"/>
  <c r="BK272" i="14"/>
  <c r="BD272" i="14"/>
  <c r="BY271" i="14"/>
  <c r="BX271" i="14"/>
  <c r="BT271" i="14"/>
  <c r="BS271" i="14"/>
  <c r="BL271" i="14"/>
  <c r="BK271" i="14"/>
  <c r="BD271" i="14"/>
  <c r="BY270" i="14"/>
  <c r="BX270" i="14"/>
  <c r="BT270" i="14"/>
  <c r="BS270" i="14"/>
  <c r="BL270" i="14"/>
  <c r="BK270" i="14"/>
  <c r="BD270" i="14"/>
  <c r="BY269" i="14"/>
  <c r="BX269" i="14"/>
  <c r="BT269" i="14"/>
  <c r="BS269" i="14"/>
  <c r="BL269" i="14"/>
  <c r="BK269" i="14"/>
  <c r="BD269" i="14"/>
  <c r="BY268" i="14"/>
  <c r="BX268" i="14"/>
  <c r="BT268" i="14"/>
  <c r="BS268" i="14"/>
  <c r="BL268" i="14"/>
  <c r="BK268" i="14"/>
  <c r="BD268" i="14"/>
  <c r="BY267" i="14"/>
  <c r="BX267" i="14"/>
  <c r="BT267" i="14"/>
  <c r="BS267" i="14"/>
  <c r="BL267" i="14"/>
  <c r="BK267" i="14"/>
  <c r="BD267" i="14"/>
  <c r="BY266" i="14"/>
  <c r="BX266" i="14"/>
  <c r="BT266" i="14"/>
  <c r="BS266" i="14"/>
  <c r="BL266" i="14"/>
  <c r="BK266" i="14"/>
  <c r="BD266" i="14"/>
  <c r="BY265" i="14"/>
  <c r="BX265" i="14"/>
  <c r="BT265" i="14"/>
  <c r="BS265" i="14"/>
  <c r="BL265" i="14"/>
  <c r="BK265" i="14"/>
  <c r="BD265" i="14"/>
  <c r="BY264" i="14"/>
  <c r="BX264" i="14"/>
  <c r="BT264" i="14"/>
  <c r="BS264" i="14"/>
  <c r="BL264" i="14"/>
  <c r="BK264" i="14"/>
  <c r="BD264" i="14"/>
  <c r="BY263" i="14"/>
  <c r="BX263" i="14"/>
  <c r="BT263" i="14"/>
  <c r="BS263" i="14"/>
  <c r="BL263" i="14"/>
  <c r="BK263" i="14"/>
  <c r="BD263" i="14"/>
  <c r="BY262" i="14"/>
  <c r="BX262" i="14"/>
  <c r="BT262" i="14"/>
  <c r="BS262" i="14"/>
  <c r="BL262" i="14"/>
  <c r="BK262" i="14"/>
  <c r="BD262" i="14"/>
  <c r="BY261" i="14"/>
  <c r="BX261" i="14"/>
  <c r="BT261" i="14"/>
  <c r="BS261" i="14"/>
  <c r="BL261" i="14"/>
  <c r="BK261" i="14"/>
  <c r="BD261" i="14"/>
  <c r="BY260" i="14"/>
  <c r="BX260" i="14"/>
  <c r="BT260" i="14"/>
  <c r="BS260" i="14"/>
  <c r="BL260" i="14"/>
  <c r="BK260" i="14"/>
  <c r="BD260" i="14"/>
  <c r="BY259" i="14"/>
  <c r="BX259" i="14"/>
  <c r="BT259" i="14"/>
  <c r="BS259" i="14"/>
  <c r="BL259" i="14"/>
  <c r="BK259" i="14"/>
  <c r="BD259" i="14"/>
  <c r="BY258" i="14"/>
  <c r="BX258" i="14"/>
  <c r="BT258" i="14"/>
  <c r="BS258" i="14"/>
  <c r="BL258" i="14"/>
  <c r="BK258" i="14"/>
  <c r="BD258" i="14"/>
  <c r="BY257" i="14"/>
  <c r="BX257" i="14"/>
  <c r="BT257" i="14"/>
  <c r="BS257" i="14"/>
  <c r="BL257" i="14"/>
  <c r="BK257" i="14"/>
  <c r="BD257" i="14"/>
  <c r="BY256" i="14"/>
  <c r="BX256" i="14"/>
  <c r="BT256" i="14"/>
  <c r="BS256" i="14"/>
  <c r="BL256" i="14"/>
  <c r="BK256" i="14"/>
  <c r="BD256" i="14"/>
  <c r="BY255" i="14"/>
  <c r="BX255" i="14"/>
  <c r="BT255" i="14"/>
  <c r="BS255" i="14"/>
  <c r="BL255" i="14"/>
  <c r="BK255" i="14"/>
  <c r="BD255" i="14"/>
  <c r="BY254" i="14"/>
  <c r="BX254" i="14"/>
  <c r="BT254" i="14"/>
  <c r="BS254" i="14"/>
  <c r="BL254" i="14"/>
  <c r="BK254" i="14"/>
  <c r="BD254" i="14"/>
  <c r="BY253" i="14"/>
  <c r="BX253" i="14"/>
  <c r="BT253" i="14"/>
  <c r="BS253" i="14"/>
  <c r="BL253" i="14"/>
  <c r="BK253" i="14"/>
  <c r="BD253" i="14"/>
  <c r="BY252" i="14"/>
  <c r="BX252" i="14"/>
  <c r="BT252" i="14"/>
  <c r="BS252" i="14"/>
  <c r="BL252" i="14"/>
  <c r="BK252" i="14"/>
  <c r="BD252" i="14"/>
  <c r="BY251" i="14"/>
  <c r="BX251" i="14"/>
  <c r="BT251" i="14"/>
  <c r="BS251" i="14"/>
  <c r="BL251" i="14"/>
  <c r="BK251" i="14"/>
  <c r="BD251" i="14"/>
  <c r="BY250" i="14"/>
  <c r="BX250" i="14"/>
  <c r="BT250" i="14"/>
  <c r="BS250" i="14"/>
  <c r="BL250" i="14"/>
  <c r="BK250" i="14"/>
  <c r="BD250" i="14"/>
  <c r="BY249" i="14"/>
  <c r="BX249" i="14"/>
  <c r="BT249" i="14"/>
  <c r="BS249" i="14"/>
  <c r="BL249" i="14"/>
  <c r="BK249" i="14"/>
  <c r="BD249" i="14"/>
  <c r="BY248" i="14"/>
  <c r="BX248" i="14"/>
  <c r="BT248" i="14"/>
  <c r="BS248" i="14"/>
  <c r="BL248" i="14"/>
  <c r="BK248" i="14"/>
  <c r="BD248" i="14"/>
  <c r="BY247" i="14"/>
  <c r="BX247" i="14"/>
  <c r="BT247" i="14"/>
  <c r="BS247" i="14"/>
  <c r="BL247" i="14"/>
  <c r="BK247" i="14"/>
  <c r="BD247" i="14"/>
  <c r="BY246" i="14"/>
  <c r="BX246" i="14"/>
  <c r="BT246" i="14"/>
  <c r="BS246" i="14"/>
  <c r="BL246" i="14"/>
  <c r="BK246" i="14"/>
  <c r="BD246" i="14"/>
  <c r="BY245" i="14"/>
  <c r="BX245" i="14"/>
  <c r="BT245" i="14"/>
  <c r="BS245" i="14"/>
  <c r="BL245" i="14"/>
  <c r="BK245" i="14"/>
  <c r="BD245" i="14"/>
  <c r="BY244" i="14"/>
  <c r="BX244" i="14"/>
  <c r="BT244" i="14"/>
  <c r="BS244" i="14"/>
  <c r="BL244" i="14"/>
  <c r="BK244" i="14"/>
  <c r="BD244" i="14"/>
  <c r="BY243" i="14"/>
  <c r="BX243" i="14"/>
  <c r="BT243" i="14"/>
  <c r="BS243" i="14"/>
  <c r="BL243" i="14"/>
  <c r="BK243" i="14"/>
  <c r="BD243" i="14"/>
  <c r="BY242" i="14"/>
  <c r="BX242" i="14"/>
  <c r="BT242" i="14"/>
  <c r="BS242" i="14"/>
  <c r="BL242" i="14"/>
  <c r="BK242" i="14"/>
  <c r="BD242" i="14"/>
  <c r="BY241" i="14"/>
  <c r="BX241" i="14"/>
  <c r="BT241" i="14"/>
  <c r="BS241" i="14"/>
  <c r="BL241" i="14"/>
  <c r="BK241" i="14"/>
  <c r="BD241" i="14"/>
  <c r="BY240" i="14"/>
  <c r="BX240" i="14"/>
  <c r="BT240" i="14"/>
  <c r="BS240" i="14"/>
  <c r="BL240" i="14"/>
  <c r="BK240" i="14"/>
  <c r="BD240" i="14"/>
  <c r="BY239" i="14"/>
  <c r="BX239" i="14"/>
  <c r="BT239" i="14"/>
  <c r="BS239" i="14"/>
  <c r="BL239" i="14"/>
  <c r="BK239" i="14"/>
  <c r="BD239" i="14"/>
  <c r="BY238" i="14"/>
  <c r="BX238" i="14"/>
  <c r="BT238" i="14"/>
  <c r="BS238" i="14"/>
  <c r="BL238" i="14"/>
  <c r="BK238" i="14"/>
  <c r="BD238" i="14"/>
  <c r="BY237" i="14"/>
  <c r="BX237" i="14"/>
  <c r="BT237" i="14"/>
  <c r="BS237" i="14"/>
  <c r="BL237" i="14"/>
  <c r="BK237" i="14"/>
  <c r="BD237" i="14"/>
  <c r="BY236" i="14"/>
  <c r="BX236" i="14"/>
  <c r="BT236" i="14"/>
  <c r="BS236" i="14"/>
  <c r="BL236" i="14"/>
  <c r="BK236" i="14"/>
  <c r="BD236" i="14"/>
  <c r="BY235" i="14"/>
  <c r="BX235" i="14"/>
  <c r="BT235" i="14"/>
  <c r="BS235" i="14"/>
  <c r="BL235" i="14"/>
  <c r="BK235" i="14"/>
  <c r="BD235" i="14"/>
  <c r="BY234" i="14"/>
  <c r="BX234" i="14"/>
  <c r="BT234" i="14"/>
  <c r="BS234" i="14"/>
  <c r="BL234" i="14"/>
  <c r="BK234" i="14"/>
  <c r="BD234" i="14"/>
  <c r="BY233" i="14"/>
  <c r="BX233" i="14"/>
  <c r="BT233" i="14"/>
  <c r="BS233" i="14"/>
  <c r="BL233" i="14"/>
  <c r="BK233" i="14"/>
  <c r="BD233" i="14"/>
  <c r="BY232" i="14"/>
  <c r="BX232" i="14"/>
  <c r="BT232" i="14"/>
  <c r="BS232" i="14"/>
  <c r="BL232" i="14"/>
  <c r="BK232" i="14"/>
  <c r="BD232" i="14"/>
  <c r="BY231" i="14"/>
  <c r="BX231" i="14"/>
  <c r="BT231" i="14"/>
  <c r="BS231" i="14"/>
  <c r="BL231" i="14"/>
  <c r="BK231" i="14"/>
  <c r="BD231" i="14"/>
  <c r="BY230" i="14"/>
  <c r="BX230" i="14"/>
  <c r="BT230" i="14"/>
  <c r="BS230" i="14"/>
  <c r="BL230" i="14"/>
  <c r="BK230" i="14"/>
  <c r="BD230" i="14"/>
  <c r="BY229" i="14"/>
  <c r="BX229" i="14"/>
  <c r="BT229" i="14"/>
  <c r="BS229" i="14"/>
  <c r="BL229" i="14"/>
  <c r="BK229" i="14"/>
  <c r="BD229" i="14"/>
  <c r="BY228" i="14"/>
  <c r="BX228" i="14"/>
  <c r="BT228" i="14"/>
  <c r="BS228" i="14"/>
  <c r="BL228" i="14"/>
  <c r="BK228" i="14"/>
  <c r="BD228" i="14"/>
  <c r="BY227" i="14"/>
  <c r="BX227" i="14"/>
  <c r="BT227" i="14"/>
  <c r="BS227" i="14"/>
  <c r="BL227" i="14"/>
  <c r="BK227" i="14"/>
  <c r="BD227" i="14"/>
  <c r="BY226" i="14"/>
  <c r="BX226" i="14"/>
  <c r="BT226" i="14"/>
  <c r="BS226" i="14"/>
  <c r="BL226" i="14"/>
  <c r="BK226" i="14"/>
  <c r="BD226" i="14"/>
  <c r="BY225" i="14"/>
  <c r="BX225" i="14"/>
  <c r="BT225" i="14"/>
  <c r="BS225" i="14"/>
  <c r="BL225" i="14"/>
  <c r="BK225" i="14"/>
  <c r="BD225" i="14"/>
  <c r="BY224" i="14"/>
  <c r="BX224" i="14"/>
  <c r="BT224" i="14"/>
  <c r="BS224" i="14"/>
  <c r="BL224" i="14"/>
  <c r="BK224" i="14"/>
  <c r="BD224" i="14"/>
  <c r="BY223" i="14"/>
  <c r="BX223" i="14"/>
  <c r="BT223" i="14"/>
  <c r="BS223" i="14"/>
  <c r="BL223" i="14"/>
  <c r="BK223" i="14"/>
  <c r="BD223" i="14"/>
  <c r="BY222" i="14"/>
  <c r="BX222" i="14"/>
  <c r="BT222" i="14"/>
  <c r="BS222" i="14"/>
  <c r="BL222" i="14"/>
  <c r="BK222" i="14"/>
  <c r="BD222" i="14"/>
  <c r="BY221" i="14"/>
  <c r="BX221" i="14"/>
  <c r="BT221" i="14"/>
  <c r="BS221" i="14"/>
  <c r="BL221" i="14"/>
  <c r="BK221" i="14"/>
  <c r="BD221" i="14"/>
  <c r="BY220" i="14"/>
  <c r="BX220" i="14"/>
  <c r="BT220" i="14"/>
  <c r="BS220" i="14"/>
  <c r="BL220" i="14"/>
  <c r="BK220" i="14"/>
  <c r="BD220" i="14"/>
  <c r="BY219" i="14"/>
  <c r="BX219" i="14"/>
  <c r="BT219" i="14"/>
  <c r="BS219" i="14"/>
  <c r="BL219" i="14"/>
  <c r="BK219" i="14"/>
  <c r="BD219" i="14"/>
  <c r="BY218" i="14"/>
  <c r="BX218" i="14"/>
  <c r="BT218" i="14"/>
  <c r="BS218" i="14"/>
  <c r="BL218" i="14"/>
  <c r="BK218" i="14"/>
  <c r="BD218" i="14"/>
  <c r="BY217" i="14"/>
  <c r="BX217" i="14"/>
  <c r="BT217" i="14"/>
  <c r="BS217" i="14"/>
  <c r="BL217" i="14"/>
  <c r="BK217" i="14"/>
  <c r="BD217" i="14"/>
  <c r="BY216" i="14"/>
  <c r="BX216" i="14"/>
  <c r="BT216" i="14"/>
  <c r="BS216" i="14"/>
  <c r="BL216" i="14"/>
  <c r="BK216" i="14"/>
  <c r="BD216" i="14"/>
  <c r="BY215" i="14"/>
  <c r="BX215" i="14"/>
  <c r="BT215" i="14"/>
  <c r="BS215" i="14"/>
  <c r="BL215" i="14"/>
  <c r="BK215" i="14"/>
  <c r="BD215" i="14"/>
  <c r="BY214" i="14"/>
  <c r="BX214" i="14"/>
  <c r="BT214" i="14"/>
  <c r="BS214" i="14"/>
  <c r="BL214" i="14"/>
  <c r="BK214" i="14"/>
  <c r="BD214" i="14"/>
  <c r="BY213" i="14"/>
  <c r="BX213" i="14"/>
  <c r="BT213" i="14"/>
  <c r="BS213" i="14"/>
  <c r="BL213" i="14"/>
  <c r="BK213" i="14"/>
  <c r="BD213" i="14"/>
  <c r="BY212" i="14"/>
  <c r="BX212" i="14"/>
  <c r="BT212" i="14"/>
  <c r="BS212" i="14"/>
  <c r="BL212" i="14"/>
  <c r="BK212" i="14"/>
  <c r="BD212" i="14"/>
  <c r="BY211" i="14"/>
  <c r="BX211" i="14"/>
  <c r="BT211" i="14"/>
  <c r="BS211" i="14"/>
  <c r="BL211" i="14"/>
  <c r="BK211" i="14"/>
  <c r="BD211" i="14"/>
  <c r="BY210" i="14"/>
  <c r="BX210" i="14"/>
  <c r="BT210" i="14"/>
  <c r="BS210" i="14"/>
  <c r="BL210" i="14"/>
  <c r="BK210" i="14"/>
  <c r="BD210" i="14"/>
  <c r="BY209" i="14"/>
  <c r="BX209" i="14"/>
  <c r="BT209" i="14"/>
  <c r="BS209" i="14"/>
  <c r="BL209" i="14"/>
  <c r="BK209" i="14"/>
  <c r="BD209" i="14"/>
  <c r="BY208" i="14"/>
  <c r="BX208" i="14"/>
  <c r="BT208" i="14"/>
  <c r="BS208" i="14"/>
  <c r="BL208" i="14"/>
  <c r="BK208" i="14"/>
  <c r="BD208" i="14"/>
  <c r="BY207" i="14"/>
  <c r="BX207" i="14"/>
  <c r="BT207" i="14"/>
  <c r="BS207" i="14"/>
  <c r="BL207" i="14"/>
  <c r="BK207" i="14"/>
  <c r="BD207" i="14"/>
  <c r="BY206" i="14"/>
  <c r="BX206" i="14"/>
  <c r="BT206" i="14"/>
  <c r="BS206" i="14"/>
  <c r="BL206" i="14"/>
  <c r="BK206" i="14"/>
  <c r="BD206" i="14"/>
  <c r="BY205" i="14"/>
  <c r="BX205" i="14"/>
  <c r="BT205" i="14"/>
  <c r="BS205" i="14"/>
  <c r="BL205" i="14"/>
  <c r="BK205" i="14"/>
  <c r="BD205" i="14"/>
  <c r="BY204" i="14"/>
  <c r="BX204" i="14"/>
  <c r="BT204" i="14"/>
  <c r="BS204" i="14"/>
  <c r="BL204" i="14"/>
  <c r="BK204" i="14"/>
  <c r="BD204" i="14"/>
  <c r="BY203" i="14"/>
  <c r="BX203" i="14"/>
  <c r="BT203" i="14"/>
  <c r="BS203" i="14"/>
  <c r="BL203" i="14"/>
  <c r="BK203" i="14"/>
  <c r="BD203" i="14"/>
  <c r="BY202" i="14"/>
  <c r="BX202" i="14"/>
  <c r="BT202" i="14"/>
  <c r="BS202" i="14"/>
  <c r="BL202" i="14"/>
  <c r="BK202" i="14"/>
  <c r="BD202" i="14"/>
  <c r="BY201" i="14"/>
  <c r="BX201" i="14"/>
  <c r="BT201" i="14"/>
  <c r="BS201" i="14"/>
  <c r="BL201" i="14"/>
  <c r="BK201" i="14"/>
  <c r="BD201" i="14"/>
  <c r="BY200" i="14"/>
  <c r="BX200" i="14"/>
  <c r="BT200" i="14"/>
  <c r="BS200" i="14"/>
  <c r="BL200" i="14"/>
  <c r="BK200" i="14"/>
  <c r="BD200" i="14"/>
  <c r="BY199" i="14"/>
  <c r="BX199" i="14"/>
  <c r="BT199" i="14"/>
  <c r="BS199" i="14"/>
  <c r="BL199" i="14"/>
  <c r="BK199" i="14"/>
  <c r="BD199" i="14"/>
  <c r="BY198" i="14"/>
  <c r="BX198" i="14"/>
  <c r="BT198" i="14"/>
  <c r="BS198" i="14"/>
  <c r="BL198" i="14"/>
  <c r="BK198" i="14"/>
  <c r="BD198" i="14"/>
  <c r="BY197" i="14"/>
  <c r="BX197" i="14"/>
  <c r="BT197" i="14"/>
  <c r="BS197" i="14"/>
  <c r="BL197" i="14"/>
  <c r="BK197" i="14"/>
  <c r="BD197" i="14"/>
  <c r="BY196" i="14"/>
  <c r="BX196" i="14"/>
  <c r="BT196" i="14"/>
  <c r="BS196" i="14"/>
  <c r="BL196" i="14"/>
  <c r="BK196" i="14"/>
  <c r="BD196" i="14"/>
  <c r="BY195" i="14"/>
  <c r="BX195" i="14"/>
  <c r="BT195" i="14"/>
  <c r="BS195" i="14"/>
  <c r="BL195" i="14"/>
  <c r="BK195" i="14"/>
  <c r="BD195" i="14"/>
  <c r="BY194" i="14"/>
  <c r="BX194" i="14"/>
  <c r="BT194" i="14"/>
  <c r="BS194" i="14"/>
  <c r="BL194" i="14"/>
  <c r="BK194" i="14"/>
  <c r="BD194" i="14"/>
  <c r="BY193" i="14"/>
  <c r="BX193" i="14"/>
  <c r="BT193" i="14"/>
  <c r="BS193" i="14"/>
  <c r="BL193" i="14"/>
  <c r="BK193" i="14"/>
  <c r="BD193" i="14"/>
  <c r="BY192" i="14"/>
  <c r="BX192" i="14"/>
  <c r="BT192" i="14"/>
  <c r="BS192" i="14"/>
  <c r="BL192" i="14"/>
  <c r="BK192" i="14"/>
  <c r="BD192" i="14"/>
  <c r="BY191" i="14"/>
  <c r="BX191" i="14"/>
  <c r="BT191" i="14"/>
  <c r="BS191" i="14"/>
  <c r="BL191" i="14"/>
  <c r="BK191" i="14"/>
  <c r="BD191" i="14"/>
  <c r="BY190" i="14"/>
  <c r="BX190" i="14"/>
  <c r="BT190" i="14"/>
  <c r="BS190" i="14"/>
  <c r="BL190" i="14"/>
  <c r="BK190" i="14"/>
  <c r="BD190" i="14"/>
  <c r="BY189" i="14"/>
  <c r="BX189" i="14"/>
  <c r="BT189" i="14"/>
  <c r="BS189" i="14"/>
  <c r="BL189" i="14"/>
  <c r="BK189" i="14"/>
  <c r="BD189" i="14"/>
  <c r="BY188" i="14"/>
  <c r="BX188" i="14"/>
  <c r="BT188" i="14"/>
  <c r="BS188" i="14"/>
  <c r="BL188" i="14"/>
  <c r="BK188" i="14"/>
  <c r="BD188" i="14"/>
  <c r="BY187" i="14"/>
  <c r="BX187" i="14"/>
  <c r="BT187" i="14"/>
  <c r="BS187" i="14"/>
  <c r="BL187" i="14"/>
  <c r="BK187" i="14"/>
  <c r="BD187" i="14"/>
  <c r="BY186" i="14"/>
  <c r="BX186" i="14"/>
  <c r="BT186" i="14"/>
  <c r="BS186" i="14"/>
  <c r="BL186" i="14"/>
  <c r="BK186" i="14"/>
  <c r="BD186" i="14"/>
  <c r="BY185" i="14"/>
  <c r="BX185" i="14"/>
  <c r="BT185" i="14"/>
  <c r="BS185" i="14"/>
  <c r="BL185" i="14"/>
  <c r="BK185" i="14"/>
  <c r="BD185" i="14"/>
  <c r="BY184" i="14"/>
  <c r="BX184" i="14"/>
  <c r="BT184" i="14"/>
  <c r="BS184" i="14"/>
  <c r="BL184" i="14"/>
  <c r="BK184" i="14"/>
  <c r="BD184" i="14"/>
  <c r="BY183" i="14"/>
  <c r="BX183" i="14"/>
  <c r="BT183" i="14"/>
  <c r="BS183" i="14"/>
  <c r="BL183" i="14"/>
  <c r="BK183" i="14"/>
  <c r="BD183" i="14"/>
  <c r="BY182" i="14"/>
  <c r="BX182" i="14"/>
  <c r="BT182" i="14"/>
  <c r="BS182" i="14"/>
  <c r="BL182" i="14"/>
  <c r="BK182" i="14"/>
  <c r="BD182" i="14"/>
  <c r="BY181" i="14"/>
  <c r="BX181" i="14"/>
  <c r="BT181" i="14"/>
  <c r="BS181" i="14"/>
  <c r="BL181" i="14"/>
  <c r="BK181" i="14"/>
  <c r="BD181" i="14"/>
  <c r="BY180" i="14"/>
  <c r="BX180" i="14"/>
  <c r="BT180" i="14"/>
  <c r="BS180" i="14"/>
  <c r="BL180" i="14"/>
  <c r="BK180" i="14"/>
  <c r="BD180" i="14"/>
  <c r="BY179" i="14"/>
  <c r="BX179" i="14"/>
  <c r="BT179" i="14"/>
  <c r="BS179" i="14"/>
  <c r="BL179" i="14"/>
  <c r="BK179" i="14"/>
  <c r="BD179" i="14"/>
  <c r="BY178" i="14"/>
  <c r="BX178" i="14"/>
  <c r="BT178" i="14"/>
  <c r="BS178" i="14"/>
  <c r="BL178" i="14"/>
  <c r="BK178" i="14"/>
  <c r="BD178" i="14"/>
  <c r="BY177" i="14"/>
  <c r="BX177" i="14"/>
  <c r="BT177" i="14"/>
  <c r="BS177" i="14"/>
  <c r="BL177" i="14"/>
  <c r="BK177" i="14"/>
  <c r="BD177" i="14"/>
  <c r="BY176" i="14"/>
  <c r="BX176" i="14"/>
  <c r="BT176" i="14"/>
  <c r="BS176" i="14"/>
  <c r="BL176" i="14"/>
  <c r="BK176" i="14"/>
  <c r="BD176" i="14"/>
  <c r="BY175" i="14"/>
  <c r="BX175" i="14"/>
  <c r="BT175" i="14"/>
  <c r="BS175" i="14"/>
  <c r="BL175" i="14"/>
  <c r="BK175" i="14"/>
  <c r="BD175" i="14"/>
  <c r="BY174" i="14"/>
  <c r="BX174" i="14"/>
  <c r="BT174" i="14"/>
  <c r="BS174" i="14"/>
  <c r="BL174" i="14"/>
  <c r="BK174" i="14"/>
  <c r="BD174" i="14"/>
  <c r="BY173" i="14"/>
  <c r="BX173" i="14"/>
  <c r="BT173" i="14"/>
  <c r="BS173" i="14"/>
  <c r="BL173" i="14"/>
  <c r="BK173" i="14"/>
  <c r="BD173" i="14"/>
  <c r="BY172" i="14"/>
  <c r="BX172" i="14"/>
  <c r="BT172" i="14"/>
  <c r="BS172" i="14"/>
  <c r="BL172" i="14"/>
  <c r="BK172" i="14"/>
  <c r="BD172" i="14"/>
  <c r="BY171" i="14"/>
  <c r="BX171" i="14"/>
  <c r="BT171" i="14"/>
  <c r="BS171" i="14"/>
  <c r="BL171" i="14"/>
  <c r="BK171" i="14"/>
  <c r="BD171" i="14"/>
  <c r="BY170" i="14"/>
  <c r="BX170" i="14"/>
  <c r="BT170" i="14"/>
  <c r="BS170" i="14"/>
  <c r="BL170" i="14"/>
  <c r="BK170" i="14"/>
  <c r="BD170" i="14"/>
  <c r="BY169" i="14"/>
  <c r="BX169" i="14"/>
  <c r="BT169" i="14"/>
  <c r="BS169" i="14"/>
  <c r="BL169" i="14"/>
  <c r="BK169" i="14"/>
  <c r="BD169" i="14"/>
  <c r="BY168" i="14"/>
  <c r="BX168" i="14"/>
  <c r="BT168" i="14"/>
  <c r="BS168" i="14"/>
  <c r="BL168" i="14"/>
  <c r="BK168" i="14"/>
  <c r="BD168" i="14"/>
  <c r="BY167" i="14"/>
  <c r="BX167" i="14"/>
  <c r="BT167" i="14"/>
  <c r="BS167" i="14"/>
  <c r="BL167" i="14"/>
  <c r="BK167" i="14"/>
  <c r="BD167" i="14"/>
  <c r="BY166" i="14"/>
  <c r="BX166" i="14"/>
  <c r="BT166" i="14"/>
  <c r="BS166" i="14"/>
  <c r="BL166" i="14"/>
  <c r="BK166" i="14"/>
  <c r="BD166" i="14"/>
  <c r="BY165" i="14"/>
  <c r="BX165" i="14"/>
  <c r="BT165" i="14"/>
  <c r="BS165" i="14"/>
  <c r="BL165" i="14"/>
  <c r="BK165" i="14"/>
  <c r="BD165" i="14"/>
  <c r="BY164" i="14"/>
  <c r="BX164" i="14"/>
  <c r="BT164" i="14"/>
  <c r="BS164" i="14"/>
  <c r="BL164" i="14"/>
  <c r="BK164" i="14"/>
  <c r="BD164" i="14"/>
  <c r="BY163" i="14"/>
  <c r="BX163" i="14"/>
  <c r="BT163" i="14"/>
  <c r="BS163" i="14"/>
  <c r="BL163" i="14"/>
  <c r="BK163" i="14"/>
  <c r="BD163" i="14"/>
  <c r="BY162" i="14"/>
  <c r="BX162" i="14"/>
  <c r="BT162" i="14"/>
  <c r="BS162" i="14"/>
  <c r="BL162" i="14"/>
  <c r="BK162" i="14"/>
  <c r="BD162" i="14"/>
  <c r="BY161" i="14"/>
  <c r="BX161" i="14"/>
  <c r="BT161" i="14"/>
  <c r="BS161" i="14"/>
  <c r="BL161" i="14"/>
  <c r="BK161" i="14"/>
  <c r="BD161" i="14"/>
  <c r="BY160" i="14"/>
  <c r="BX160" i="14"/>
  <c r="BT160" i="14"/>
  <c r="BS160" i="14"/>
  <c r="BL160" i="14"/>
  <c r="BK160" i="14"/>
  <c r="BD160" i="14"/>
  <c r="BY159" i="14"/>
  <c r="BX159" i="14"/>
  <c r="BT159" i="14"/>
  <c r="BS159" i="14"/>
  <c r="BL159" i="14"/>
  <c r="BK159" i="14"/>
  <c r="BD159" i="14"/>
  <c r="BY158" i="14"/>
  <c r="BX158" i="14"/>
  <c r="BT158" i="14"/>
  <c r="BS158" i="14"/>
  <c r="BL158" i="14"/>
  <c r="BK158" i="14"/>
  <c r="BD158" i="14"/>
  <c r="BY157" i="14"/>
  <c r="BX157" i="14"/>
  <c r="BT157" i="14"/>
  <c r="BS157" i="14"/>
  <c r="BL157" i="14"/>
  <c r="BK157" i="14"/>
  <c r="BD157" i="14"/>
  <c r="BY156" i="14"/>
  <c r="BX156" i="14"/>
  <c r="BT156" i="14"/>
  <c r="BS156" i="14"/>
  <c r="BL156" i="14"/>
  <c r="BK156" i="14"/>
  <c r="BD156" i="14"/>
  <c r="BY155" i="14"/>
  <c r="BX155" i="14"/>
  <c r="BT155" i="14"/>
  <c r="BS155" i="14"/>
  <c r="BL155" i="14"/>
  <c r="BK155" i="14"/>
  <c r="BD155" i="14"/>
  <c r="BY154" i="14"/>
  <c r="BX154" i="14"/>
  <c r="BT154" i="14"/>
  <c r="BS154" i="14"/>
  <c r="BL154" i="14"/>
  <c r="BK154" i="14"/>
  <c r="BD154" i="14"/>
  <c r="BY153" i="14"/>
  <c r="BX153" i="14"/>
  <c r="BT153" i="14"/>
  <c r="BS153" i="14"/>
  <c r="BL153" i="14"/>
  <c r="BK153" i="14"/>
  <c r="BD153" i="14"/>
  <c r="BY152" i="14"/>
  <c r="BX152" i="14"/>
  <c r="BT152" i="14"/>
  <c r="BS152" i="14"/>
  <c r="BL152" i="14"/>
  <c r="BK152" i="14"/>
  <c r="BD152" i="14"/>
  <c r="BY151" i="14"/>
  <c r="BX151" i="14"/>
  <c r="BT151" i="14"/>
  <c r="BS151" i="14"/>
  <c r="BL151" i="14"/>
  <c r="BK151" i="14"/>
  <c r="BD151" i="14"/>
  <c r="BY150" i="14"/>
  <c r="BX150" i="14"/>
  <c r="BT150" i="14"/>
  <c r="BS150" i="14"/>
  <c r="BL150" i="14"/>
  <c r="BK150" i="14"/>
  <c r="BD150" i="14"/>
  <c r="BY149" i="14"/>
  <c r="BX149" i="14"/>
  <c r="BT149" i="14"/>
  <c r="BS149" i="14"/>
  <c r="BL149" i="14"/>
  <c r="BK149" i="14"/>
  <c r="BD149" i="14"/>
  <c r="BY148" i="14"/>
  <c r="BX148" i="14"/>
  <c r="BT148" i="14"/>
  <c r="BS148" i="14"/>
  <c r="BL148" i="14"/>
  <c r="BK148" i="14"/>
  <c r="BD148" i="14"/>
  <c r="BY147" i="14"/>
  <c r="BX147" i="14"/>
  <c r="BT147" i="14"/>
  <c r="BS147" i="14"/>
  <c r="BL147" i="14"/>
  <c r="BK147" i="14"/>
  <c r="BD147" i="14"/>
  <c r="BY146" i="14"/>
  <c r="BX146" i="14"/>
  <c r="BT146" i="14"/>
  <c r="BS146" i="14"/>
  <c r="BL146" i="14"/>
  <c r="BK146" i="14"/>
  <c r="BD146" i="14"/>
  <c r="BY145" i="14"/>
  <c r="BX145" i="14"/>
  <c r="BT145" i="14"/>
  <c r="BS145" i="14"/>
  <c r="BL145" i="14"/>
  <c r="BK145" i="14"/>
  <c r="BD145" i="14"/>
  <c r="BY144" i="14"/>
  <c r="BX144" i="14"/>
  <c r="BT144" i="14"/>
  <c r="BS144" i="14"/>
  <c r="BL144" i="14"/>
  <c r="BK144" i="14"/>
  <c r="BD144" i="14"/>
  <c r="BY143" i="14"/>
  <c r="BX143" i="14"/>
  <c r="BT143" i="14"/>
  <c r="BS143" i="14"/>
  <c r="BL143" i="14"/>
  <c r="BK143" i="14"/>
  <c r="BD143" i="14"/>
  <c r="BY142" i="14"/>
  <c r="BX142" i="14"/>
  <c r="BT142" i="14"/>
  <c r="BS142" i="14"/>
  <c r="BL142" i="14"/>
  <c r="BK142" i="14"/>
  <c r="BD142" i="14"/>
  <c r="BY141" i="14"/>
  <c r="BX141" i="14"/>
  <c r="BT141" i="14"/>
  <c r="BS141" i="14"/>
  <c r="BL141" i="14"/>
  <c r="BK141" i="14"/>
  <c r="BD141" i="14"/>
  <c r="BY140" i="14"/>
  <c r="BX140" i="14"/>
  <c r="BT140" i="14"/>
  <c r="BS140" i="14"/>
  <c r="BL140" i="14"/>
  <c r="BK140" i="14"/>
  <c r="BD140" i="14"/>
  <c r="BY139" i="14"/>
  <c r="BX139" i="14"/>
  <c r="BT139" i="14"/>
  <c r="BS139" i="14"/>
  <c r="BL139" i="14"/>
  <c r="BK139" i="14"/>
  <c r="BD139" i="14"/>
  <c r="BY138" i="14"/>
  <c r="BX138" i="14"/>
  <c r="BT138" i="14"/>
  <c r="BS138" i="14"/>
  <c r="BL138" i="14"/>
  <c r="BK138" i="14"/>
  <c r="BD138" i="14"/>
  <c r="BY137" i="14"/>
  <c r="BX137" i="14"/>
  <c r="BT137" i="14"/>
  <c r="BS137" i="14"/>
  <c r="BL137" i="14"/>
  <c r="BK137" i="14"/>
  <c r="BD137" i="14"/>
  <c r="BY136" i="14"/>
  <c r="BX136" i="14"/>
  <c r="BT136" i="14"/>
  <c r="BS136" i="14"/>
  <c r="BL136" i="14"/>
  <c r="BK136" i="14"/>
  <c r="BD136" i="14"/>
  <c r="BY135" i="14"/>
  <c r="BX135" i="14"/>
  <c r="BT135" i="14"/>
  <c r="BS135" i="14"/>
  <c r="BL135" i="14"/>
  <c r="BK135" i="14"/>
  <c r="BD135" i="14"/>
  <c r="BY134" i="14"/>
  <c r="BX134" i="14"/>
  <c r="BT134" i="14"/>
  <c r="BS134" i="14"/>
  <c r="BL134" i="14"/>
  <c r="BK134" i="14"/>
  <c r="BD134" i="14"/>
  <c r="BY133" i="14"/>
  <c r="BX133" i="14"/>
  <c r="BT133" i="14"/>
  <c r="BS133" i="14"/>
  <c r="BL133" i="14"/>
  <c r="BK133" i="14"/>
  <c r="BD133" i="14"/>
  <c r="BY132" i="14"/>
  <c r="BX132" i="14"/>
  <c r="BT132" i="14"/>
  <c r="BS132" i="14"/>
  <c r="BL132" i="14"/>
  <c r="BK132" i="14"/>
  <c r="BD132" i="14"/>
  <c r="BY131" i="14"/>
  <c r="BX131" i="14"/>
  <c r="BT131" i="14"/>
  <c r="BS131" i="14"/>
  <c r="BL131" i="14"/>
  <c r="BK131" i="14"/>
  <c r="BD131" i="14"/>
  <c r="BY130" i="14"/>
  <c r="BX130" i="14"/>
  <c r="BT130" i="14"/>
  <c r="BS130" i="14"/>
  <c r="BL130" i="14"/>
  <c r="BK130" i="14"/>
  <c r="BD130" i="14"/>
  <c r="BY129" i="14"/>
  <c r="BX129" i="14"/>
  <c r="BT129" i="14"/>
  <c r="BS129" i="14"/>
  <c r="BL129" i="14"/>
  <c r="BK129" i="14"/>
  <c r="BD129" i="14"/>
  <c r="BY128" i="14"/>
  <c r="BX128" i="14"/>
  <c r="BT128" i="14"/>
  <c r="BS128" i="14"/>
  <c r="BL128" i="14"/>
  <c r="BK128" i="14"/>
  <c r="BD128" i="14"/>
  <c r="BY127" i="14"/>
  <c r="BX127" i="14"/>
  <c r="BT127" i="14"/>
  <c r="BS127" i="14"/>
  <c r="BL127" i="14"/>
  <c r="BK127" i="14"/>
  <c r="BD127" i="14"/>
  <c r="BY126" i="14"/>
  <c r="BX126" i="14"/>
  <c r="BT126" i="14"/>
  <c r="BS126" i="14"/>
  <c r="BL126" i="14"/>
  <c r="BK126" i="14"/>
  <c r="BD126" i="14"/>
  <c r="BY125" i="14"/>
  <c r="BX125" i="14"/>
  <c r="BT125" i="14"/>
  <c r="BS125" i="14"/>
  <c r="BL125" i="14"/>
  <c r="BK125" i="14"/>
  <c r="BD125" i="14"/>
  <c r="BY124" i="14"/>
  <c r="BX124" i="14"/>
  <c r="BT124" i="14"/>
  <c r="BS124" i="14"/>
  <c r="BL124" i="14"/>
  <c r="BK124" i="14"/>
  <c r="BD124" i="14"/>
  <c r="BY123" i="14"/>
  <c r="BX123" i="14"/>
  <c r="BT123" i="14"/>
  <c r="BS123" i="14"/>
  <c r="BL123" i="14"/>
  <c r="BK123" i="14"/>
  <c r="BD123" i="14"/>
  <c r="BY122" i="14"/>
  <c r="BX122" i="14"/>
  <c r="BT122" i="14"/>
  <c r="BS122" i="14"/>
  <c r="BL122" i="14"/>
  <c r="BK122" i="14"/>
  <c r="BD122" i="14"/>
  <c r="BY121" i="14"/>
  <c r="BX121" i="14"/>
  <c r="BT121" i="14"/>
  <c r="BS121" i="14"/>
  <c r="BL121" i="14"/>
  <c r="BK121" i="14"/>
  <c r="BD121" i="14"/>
  <c r="BY120" i="14"/>
  <c r="BX120" i="14"/>
  <c r="BT120" i="14"/>
  <c r="BS120" i="14"/>
  <c r="BL120" i="14"/>
  <c r="BK120" i="14"/>
  <c r="BD120" i="14"/>
  <c r="BY119" i="14"/>
  <c r="BX119" i="14"/>
  <c r="BT119" i="14"/>
  <c r="BS119" i="14"/>
  <c r="BL119" i="14"/>
  <c r="BK119" i="14"/>
  <c r="BD119" i="14"/>
  <c r="BY118" i="14"/>
  <c r="BX118" i="14"/>
  <c r="BT118" i="14"/>
  <c r="BS118" i="14"/>
  <c r="BL118" i="14"/>
  <c r="BK118" i="14"/>
  <c r="BD118" i="14"/>
  <c r="BY117" i="14"/>
  <c r="BX117" i="14"/>
  <c r="BT117" i="14"/>
  <c r="BS117" i="14"/>
  <c r="BL117" i="14"/>
  <c r="BK117" i="14"/>
  <c r="BD117" i="14"/>
  <c r="BY116" i="14"/>
  <c r="BX116" i="14"/>
  <c r="BT116" i="14"/>
  <c r="BS116" i="14"/>
  <c r="BL116" i="14"/>
  <c r="BK116" i="14"/>
  <c r="BD116" i="14"/>
  <c r="BY115" i="14"/>
  <c r="BX115" i="14"/>
  <c r="BT115" i="14"/>
  <c r="BS115" i="14"/>
  <c r="BL115" i="14"/>
  <c r="BK115" i="14"/>
  <c r="BD115" i="14"/>
  <c r="BY114" i="14"/>
  <c r="BX114" i="14"/>
  <c r="BT114" i="14"/>
  <c r="BS114" i="14"/>
  <c r="BL114" i="14"/>
  <c r="BK114" i="14"/>
  <c r="BD114" i="14"/>
  <c r="BY113" i="14"/>
  <c r="BX113" i="14"/>
  <c r="BT113" i="14"/>
  <c r="BS113" i="14"/>
  <c r="BL113" i="14"/>
  <c r="BK113" i="14"/>
  <c r="BD113" i="14"/>
  <c r="BY112" i="14"/>
  <c r="BX112" i="14"/>
  <c r="BT112" i="14"/>
  <c r="BS112" i="14"/>
  <c r="BL112" i="14"/>
  <c r="BK112" i="14"/>
  <c r="BD112" i="14"/>
  <c r="BY111" i="14"/>
  <c r="BX111" i="14"/>
  <c r="BT111" i="14"/>
  <c r="BS111" i="14"/>
  <c r="BL111" i="14"/>
  <c r="BK111" i="14"/>
  <c r="BD111" i="14"/>
  <c r="BY110" i="14"/>
  <c r="BX110" i="14"/>
  <c r="BT110" i="14"/>
  <c r="BS110" i="14"/>
  <c r="BL110" i="14"/>
  <c r="BK110" i="14"/>
  <c r="BD110" i="14"/>
  <c r="BY109" i="14"/>
  <c r="BX109" i="14"/>
  <c r="BT109" i="14"/>
  <c r="BS109" i="14"/>
  <c r="BL109" i="14"/>
  <c r="BK109" i="14"/>
  <c r="BD109" i="14"/>
  <c r="BY108" i="14"/>
  <c r="BX108" i="14"/>
  <c r="BT108" i="14"/>
  <c r="BS108" i="14"/>
  <c r="BL108" i="14"/>
  <c r="BK108" i="14"/>
  <c r="BD108" i="14"/>
  <c r="BY107" i="14"/>
  <c r="BX107" i="14"/>
  <c r="BT107" i="14"/>
  <c r="BS107" i="14"/>
  <c r="BL107" i="14"/>
  <c r="BK107" i="14"/>
  <c r="BD107" i="14"/>
  <c r="BY106" i="14"/>
  <c r="BX106" i="14"/>
  <c r="BT106" i="14"/>
  <c r="BS106" i="14"/>
  <c r="BL106" i="14"/>
  <c r="BK106" i="14"/>
  <c r="BD106" i="14"/>
  <c r="BY105" i="14"/>
  <c r="BX105" i="14"/>
  <c r="BT105" i="14"/>
  <c r="BS105" i="14"/>
  <c r="BL105" i="14"/>
  <c r="BK105" i="14"/>
  <c r="BD105" i="14"/>
  <c r="BY104" i="14"/>
  <c r="BX104" i="14"/>
  <c r="BT104" i="14"/>
  <c r="BS104" i="14"/>
  <c r="BL104" i="14"/>
  <c r="BK104" i="14"/>
  <c r="BD104" i="14"/>
  <c r="BY103" i="14"/>
  <c r="BX103" i="14"/>
  <c r="BT103" i="14"/>
  <c r="BS103" i="14"/>
  <c r="BL103" i="14"/>
  <c r="BK103" i="14"/>
  <c r="BD103" i="14"/>
  <c r="BY102" i="14"/>
  <c r="BX102" i="14"/>
  <c r="BT102" i="14"/>
  <c r="BS102" i="14"/>
  <c r="BL102" i="14"/>
  <c r="BK102" i="14"/>
  <c r="BD102" i="14"/>
  <c r="BY101" i="14"/>
  <c r="BX101" i="14"/>
  <c r="BT101" i="14"/>
  <c r="BS101" i="14"/>
  <c r="BL101" i="14"/>
  <c r="BK101" i="14"/>
  <c r="BD101" i="14"/>
  <c r="BY100" i="14"/>
  <c r="BX100" i="14"/>
  <c r="BT100" i="14"/>
  <c r="BS100" i="14"/>
  <c r="BL100" i="14"/>
  <c r="BK100" i="14"/>
  <c r="BD100" i="14"/>
  <c r="BY99" i="14"/>
  <c r="BX99" i="14"/>
  <c r="BT99" i="14"/>
  <c r="BS99" i="14"/>
  <c r="BL99" i="14"/>
  <c r="BK99" i="14"/>
  <c r="BD99" i="14"/>
  <c r="BY98" i="14"/>
  <c r="BX98" i="14"/>
  <c r="BT98" i="14"/>
  <c r="BS98" i="14"/>
  <c r="BL98" i="14"/>
  <c r="BK98" i="14"/>
  <c r="BD98" i="14"/>
  <c r="BY97" i="14"/>
  <c r="BX97" i="14"/>
  <c r="BT97" i="14"/>
  <c r="BS97" i="14"/>
  <c r="BL97" i="14"/>
  <c r="BK97" i="14"/>
  <c r="BD97" i="14"/>
  <c r="BY96" i="14"/>
  <c r="BX96" i="14"/>
  <c r="BT96" i="14"/>
  <c r="BS96" i="14"/>
  <c r="BL96" i="14"/>
  <c r="BK96" i="14"/>
  <c r="BD96" i="14"/>
  <c r="BY95" i="14"/>
  <c r="BX95" i="14"/>
  <c r="BT95" i="14"/>
  <c r="BS95" i="14"/>
  <c r="BL95" i="14"/>
  <c r="BK95" i="14"/>
  <c r="BD95" i="14"/>
  <c r="BY94" i="14"/>
  <c r="BX94" i="14"/>
  <c r="BT94" i="14"/>
  <c r="BS94" i="14"/>
  <c r="BL94" i="14"/>
  <c r="BK94" i="14"/>
  <c r="BD94" i="14"/>
  <c r="BY93" i="14"/>
  <c r="BX93" i="14"/>
  <c r="BT93" i="14"/>
  <c r="BS93" i="14"/>
  <c r="BL93" i="14"/>
  <c r="BK93" i="14"/>
  <c r="BD93" i="14"/>
  <c r="BY92" i="14"/>
  <c r="BX92" i="14"/>
  <c r="BT92" i="14"/>
  <c r="BS92" i="14"/>
  <c r="BL92" i="14"/>
  <c r="BK92" i="14"/>
  <c r="BD92" i="14"/>
  <c r="BY91" i="14"/>
  <c r="BX91" i="14"/>
  <c r="BT91" i="14"/>
  <c r="BS91" i="14"/>
  <c r="BL91" i="14"/>
  <c r="BK91" i="14"/>
  <c r="BD91" i="14"/>
  <c r="BY90" i="14"/>
  <c r="BX90" i="14"/>
  <c r="BT90" i="14"/>
  <c r="BS90" i="14"/>
  <c r="BL90" i="14"/>
  <c r="BK90" i="14"/>
  <c r="BD90" i="14"/>
  <c r="BY89" i="14"/>
  <c r="BX89" i="14"/>
  <c r="BT89" i="14"/>
  <c r="BS89" i="14"/>
  <c r="BL89" i="14"/>
  <c r="BK89" i="14"/>
  <c r="BD89" i="14"/>
  <c r="BY88" i="14"/>
  <c r="BX88" i="14"/>
  <c r="BT88" i="14"/>
  <c r="BS88" i="14"/>
  <c r="BL88" i="14"/>
  <c r="BK88" i="14"/>
  <c r="BD88" i="14"/>
  <c r="BY87" i="14"/>
  <c r="BX87" i="14"/>
  <c r="BT87" i="14"/>
  <c r="BS87" i="14"/>
  <c r="BL87" i="14"/>
  <c r="BK87" i="14"/>
  <c r="BD87" i="14"/>
  <c r="BY86" i="14"/>
  <c r="BX86" i="14"/>
  <c r="BT86" i="14"/>
  <c r="BS86" i="14"/>
  <c r="BL86" i="14"/>
  <c r="BK86" i="14"/>
  <c r="BD86" i="14"/>
  <c r="BY85" i="14"/>
  <c r="BX85" i="14"/>
  <c r="BT85" i="14"/>
  <c r="BS85" i="14"/>
  <c r="BL85" i="14"/>
  <c r="BK85" i="14"/>
  <c r="BD85" i="14"/>
  <c r="BY84" i="14"/>
  <c r="BX84" i="14"/>
  <c r="BT84" i="14"/>
  <c r="BS84" i="14"/>
  <c r="BL84" i="14"/>
  <c r="BK84" i="14"/>
  <c r="BD84" i="14"/>
  <c r="BY83" i="14"/>
  <c r="BX83" i="14"/>
  <c r="BT83" i="14"/>
  <c r="BS83" i="14"/>
  <c r="BL83" i="14"/>
  <c r="BK83" i="14"/>
  <c r="BD83" i="14"/>
  <c r="BY82" i="14"/>
  <c r="BX82" i="14"/>
  <c r="BT82" i="14"/>
  <c r="BS82" i="14"/>
  <c r="BL82" i="14"/>
  <c r="BK82" i="14"/>
  <c r="BD82" i="14"/>
  <c r="BY81" i="14"/>
  <c r="BX81" i="14"/>
  <c r="BT81" i="14"/>
  <c r="BS81" i="14"/>
  <c r="BL81" i="14"/>
  <c r="BK81" i="14"/>
  <c r="BD81" i="14"/>
  <c r="BY80" i="14"/>
  <c r="BX80" i="14"/>
  <c r="BT80" i="14"/>
  <c r="BS80" i="14"/>
  <c r="BL80" i="14"/>
  <c r="BK80" i="14"/>
  <c r="BD80" i="14"/>
  <c r="BY79" i="14"/>
  <c r="BX79" i="14"/>
  <c r="BT79" i="14"/>
  <c r="BS79" i="14"/>
  <c r="BL79" i="14"/>
  <c r="BK79" i="14"/>
  <c r="BD79" i="14"/>
  <c r="BY78" i="14"/>
  <c r="BX78" i="14"/>
  <c r="BT78" i="14"/>
  <c r="BS78" i="14"/>
  <c r="BL78" i="14"/>
  <c r="BK78" i="14"/>
  <c r="BD78" i="14"/>
  <c r="BY77" i="14"/>
  <c r="BX77" i="14"/>
  <c r="BT77" i="14"/>
  <c r="BS77" i="14"/>
  <c r="BL77" i="14"/>
  <c r="BK77" i="14"/>
  <c r="BD77" i="14"/>
  <c r="BY76" i="14"/>
  <c r="BX76" i="14"/>
  <c r="BT76" i="14"/>
  <c r="BS76" i="14"/>
  <c r="BL76" i="14"/>
  <c r="BK76" i="14"/>
  <c r="BD76" i="14"/>
  <c r="BY75" i="14"/>
  <c r="BX75" i="14"/>
  <c r="BT75" i="14"/>
  <c r="BS75" i="14"/>
  <c r="BL75" i="14"/>
  <c r="BK75" i="14"/>
  <c r="BD75" i="14"/>
  <c r="BY74" i="14"/>
  <c r="BX74" i="14"/>
  <c r="BT74" i="14"/>
  <c r="BS74" i="14"/>
  <c r="BL74" i="14"/>
  <c r="BK74" i="14"/>
  <c r="BD74" i="14"/>
  <c r="BY73" i="14"/>
  <c r="BX73" i="14"/>
  <c r="BT73" i="14"/>
  <c r="BS73" i="14"/>
  <c r="BL73" i="14"/>
  <c r="BK73" i="14"/>
  <c r="BD73" i="14"/>
  <c r="BY72" i="14"/>
  <c r="BX72" i="14"/>
  <c r="BT72" i="14"/>
  <c r="BS72" i="14"/>
  <c r="BL72" i="14"/>
  <c r="BK72" i="14"/>
  <c r="BD72" i="14"/>
  <c r="BY71" i="14"/>
  <c r="BX71" i="14"/>
  <c r="BT71" i="14"/>
  <c r="BS71" i="14"/>
  <c r="BL71" i="14"/>
  <c r="BK71" i="14"/>
  <c r="BD71" i="14"/>
  <c r="BY70" i="14"/>
  <c r="BX70" i="14"/>
  <c r="BT70" i="14"/>
  <c r="BS70" i="14"/>
  <c r="BL70" i="14"/>
  <c r="BK70" i="14"/>
  <c r="BD70" i="14"/>
  <c r="BY69" i="14"/>
  <c r="BX69" i="14"/>
  <c r="BT69" i="14"/>
  <c r="BS69" i="14"/>
  <c r="BL69" i="14"/>
  <c r="BK69" i="14"/>
  <c r="BD69" i="14"/>
  <c r="V69" i="14"/>
  <c r="B69" i="14"/>
  <c r="BY68" i="14"/>
  <c r="BX68" i="14"/>
  <c r="BT68" i="14"/>
  <c r="BS68" i="14"/>
  <c r="BL68" i="14"/>
  <c r="BK68" i="14"/>
  <c r="BD68" i="14"/>
  <c r="V68" i="14"/>
  <c r="B68" i="14"/>
  <c r="BY67" i="14"/>
  <c r="BX67" i="14"/>
  <c r="BT67" i="14"/>
  <c r="BS67" i="14"/>
  <c r="BL67" i="14"/>
  <c r="BK67" i="14"/>
  <c r="BD67" i="14"/>
  <c r="V67" i="14"/>
  <c r="B67" i="14"/>
  <c r="BY66" i="14"/>
  <c r="BX66" i="14"/>
  <c r="BT66" i="14"/>
  <c r="BS66" i="14"/>
  <c r="BL66" i="14"/>
  <c r="BK66" i="14"/>
  <c r="BD66" i="14"/>
  <c r="V66" i="14"/>
  <c r="B66" i="14"/>
  <c r="BY65" i="14"/>
  <c r="BX65" i="14"/>
  <c r="BT65" i="14"/>
  <c r="BS65" i="14"/>
  <c r="BL65" i="14"/>
  <c r="BK65" i="14"/>
  <c r="BD65" i="14"/>
  <c r="V65" i="14"/>
  <c r="B65" i="14"/>
  <c r="BY64" i="14"/>
  <c r="BX64" i="14"/>
  <c r="BT64" i="14"/>
  <c r="BS64" i="14"/>
  <c r="BL64" i="14"/>
  <c r="BK64" i="14"/>
  <c r="BD64" i="14"/>
  <c r="V64" i="14"/>
  <c r="B64" i="14"/>
  <c r="BY63" i="14"/>
  <c r="BX63" i="14"/>
  <c r="BT63" i="14"/>
  <c r="BS63" i="14"/>
  <c r="BL63" i="14"/>
  <c r="BK63" i="14"/>
  <c r="BD63" i="14"/>
  <c r="V63" i="14"/>
  <c r="B63" i="14"/>
  <c r="BY62" i="14"/>
  <c r="BX62" i="14"/>
  <c r="BT62" i="14"/>
  <c r="BS62" i="14"/>
  <c r="BL62" i="14"/>
  <c r="BK62" i="14"/>
  <c r="BD62" i="14"/>
  <c r="V62" i="14"/>
  <c r="B62" i="14"/>
  <c r="BY61" i="14"/>
  <c r="BX61" i="14"/>
  <c r="BT61" i="14"/>
  <c r="BS61" i="14"/>
  <c r="BL61" i="14"/>
  <c r="BK61" i="14"/>
  <c r="BD61" i="14"/>
  <c r="V61" i="14"/>
  <c r="B61" i="14"/>
  <c r="BY60" i="14"/>
  <c r="BX60" i="14"/>
  <c r="BT60" i="14"/>
  <c r="BS60" i="14"/>
  <c r="BL60" i="14"/>
  <c r="BK60" i="14"/>
  <c r="BD60" i="14"/>
  <c r="V60" i="14"/>
  <c r="B60" i="14"/>
  <c r="BY59" i="14"/>
  <c r="BX59" i="14"/>
  <c r="BT59" i="14"/>
  <c r="BS59" i="14"/>
  <c r="BL59" i="14"/>
  <c r="BK59" i="14"/>
  <c r="BD59" i="14"/>
  <c r="V59" i="14"/>
  <c r="B59" i="14"/>
  <c r="BY58" i="14"/>
  <c r="BX58" i="14"/>
  <c r="BT58" i="14"/>
  <c r="BS58" i="14"/>
  <c r="BL58" i="14"/>
  <c r="BK58" i="14"/>
  <c r="BD58" i="14"/>
  <c r="V58" i="14"/>
  <c r="B58" i="14"/>
  <c r="BY57" i="14"/>
  <c r="BX57" i="14"/>
  <c r="BT57" i="14"/>
  <c r="BS57" i="14"/>
  <c r="BL57" i="14"/>
  <c r="BK57" i="14"/>
  <c r="BD57" i="14"/>
  <c r="V57" i="14"/>
  <c r="B57" i="14"/>
  <c r="BY56" i="14"/>
  <c r="BX56" i="14"/>
  <c r="BT56" i="14"/>
  <c r="BS56" i="14"/>
  <c r="BL56" i="14"/>
  <c r="BK56" i="14"/>
  <c r="BD56" i="14"/>
  <c r="V56" i="14"/>
  <c r="B56" i="14"/>
  <c r="BY55" i="14"/>
  <c r="BX55" i="14"/>
  <c r="BT55" i="14"/>
  <c r="BS55" i="14"/>
  <c r="BL55" i="14"/>
  <c r="BK55" i="14"/>
  <c r="BD55" i="14"/>
  <c r="V55" i="14"/>
  <c r="B55" i="14"/>
  <c r="BY54" i="14"/>
  <c r="BX54" i="14"/>
  <c r="BT54" i="14"/>
  <c r="BS54" i="14"/>
  <c r="BL54" i="14"/>
  <c r="BK54" i="14"/>
  <c r="BD54" i="14"/>
  <c r="V54" i="14"/>
  <c r="B54" i="14"/>
  <c r="BY53" i="14"/>
  <c r="BX53" i="14"/>
  <c r="BT53" i="14"/>
  <c r="BS53" i="14"/>
  <c r="BL53" i="14"/>
  <c r="BK53" i="14"/>
  <c r="BD53" i="14"/>
  <c r="V53" i="14"/>
  <c r="B53" i="14"/>
  <c r="BY52" i="14"/>
  <c r="BX52" i="14"/>
  <c r="BT52" i="14"/>
  <c r="BS52" i="14"/>
  <c r="BL52" i="14"/>
  <c r="BK52" i="14"/>
  <c r="BD52" i="14"/>
  <c r="V52" i="14"/>
  <c r="B52" i="14"/>
  <c r="BY51" i="14"/>
  <c r="BX51" i="14"/>
  <c r="BT51" i="14"/>
  <c r="BS51" i="14"/>
  <c r="BL51" i="14"/>
  <c r="BK51" i="14"/>
  <c r="BD51" i="14"/>
  <c r="V51" i="14"/>
  <c r="B51" i="14"/>
  <c r="BY50" i="14"/>
  <c r="BX50" i="14"/>
  <c r="BT50" i="14"/>
  <c r="BS50" i="14"/>
  <c r="BL50" i="14"/>
  <c r="BK50" i="14"/>
  <c r="BD50" i="14"/>
  <c r="V50" i="14"/>
  <c r="B50" i="14"/>
  <c r="BY49" i="14"/>
  <c r="BX49" i="14"/>
  <c r="BT49" i="14"/>
  <c r="BS49" i="14"/>
  <c r="BL49" i="14"/>
  <c r="BK49" i="14"/>
  <c r="BD49" i="14"/>
  <c r="V49" i="14"/>
  <c r="B49" i="14"/>
  <c r="BY48" i="14"/>
  <c r="BX48" i="14"/>
  <c r="BT48" i="14"/>
  <c r="BS48" i="14"/>
  <c r="BL48" i="14"/>
  <c r="BK48" i="14"/>
  <c r="BD48" i="14"/>
  <c r="V48" i="14"/>
  <c r="B48" i="14"/>
  <c r="BY47" i="14"/>
  <c r="BX47" i="14"/>
  <c r="BT47" i="14"/>
  <c r="BS47" i="14"/>
  <c r="BL47" i="14"/>
  <c r="BK47" i="14"/>
  <c r="BD47" i="14"/>
  <c r="V47" i="14"/>
  <c r="B47" i="14"/>
  <c r="BY46" i="14"/>
  <c r="BX46" i="14"/>
  <c r="BT46" i="14"/>
  <c r="BS46" i="14"/>
  <c r="BL46" i="14"/>
  <c r="BK46" i="14"/>
  <c r="BD46" i="14"/>
  <c r="V46" i="14"/>
  <c r="B46" i="14"/>
  <c r="BY45" i="14"/>
  <c r="BX45" i="14"/>
  <c r="BT45" i="14"/>
  <c r="BS45" i="14"/>
  <c r="BL45" i="14"/>
  <c r="BK45" i="14"/>
  <c r="BD45" i="14"/>
  <c r="V45" i="14"/>
  <c r="B45" i="14"/>
  <c r="BY44" i="14"/>
  <c r="BX44" i="14"/>
  <c r="BT44" i="14"/>
  <c r="BS44" i="14"/>
  <c r="BL44" i="14"/>
  <c r="BK44" i="14"/>
  <c r="BD44" i="14"/>
  <c r="V44" i="14"/>
  <c r="B44" i="14"/>
  <c r="BY43" i="14"/>
  <c r="BX43" i="14"/>
  <c r="BT43" i="14"/>
  <c r="BS43" i="14"/>
  <c r="BL43" i="14"/>
  <c r="BK43" i="14"/>
  <c r="BD43" i="14"/>
  <c r="V43" i="14"/>
  <c r="B43" i="14"/>
  <c r="BY42" i="14"/>
  <c r="BX42" i="14"/>
  <c r="BT42" i="14"/>
  <c r="BS42" i="14"/>
  <c r="BL42" i="14"/>
  <c r="BK42" i="14"/>
  <c r="BD42" i="14"/>
  <c r="V42" i="14"/>
  <c r="B42" i="14"/>
  <c r="BY41" i="14"/>
  <c r="BX41" i="14"/>
  <c r="BT41" i="14"/>
  <c r="BS41" i="14"/>
  <c r="BL41" i="14"/>
  <c r="BK41" i="14"/>
  <c r="BD41" i="14"/>
  <c r="V41" i="14"/>
  <c r="B41" i="14"/>
  <c r="BY40" i="14"/>
  <c r="BX40" i="14"/>
  <c r="BT40" i="14"/>
  <c r="BS40" i="14"/>
  <c r="BL40" i="14"/>
  <c r="BK40" i="14"/>
  <c r="BD40" i="14"/>
  <c r="V40" i="14"/>
  <c r="B40" i="14"/>
  <c r="BY39" i="14"/>
  <c r="BX39" i="14"/>
  <c r="BT39" i="14"/>
  <c r="BS39" i="14"/>
  <c r="BL39" i="14"/>
  <c r="BK39" i="14"/>
  <c r="BD39" i="14"/>
  <c r="V39" i="14"/>
  <c r="B39" i="14"/>
  <c r="BY38" i="14"/>
  <c r="BX38" i="14"/>
  <c r="BT38" i="14"/>
  <c r="BS38" i="14"/>
  <c r="BL38" i="14"/>
  <c r="BK38" i="14"/>
  <c r="BD38" i="14"/>
  <c r="V38" i="14"/>
  <c r="B38" i="14"/>
  <c r="BY37" i="14"/>
  <c r="BX37" i="14"/>
  <c r="BT37" i="14"/>
  <c r="BS37" i="14"/>
  <c r="BL37" i="14"/>
  <c r="BK37" i="14"/>
  <c r="BD37" i="14"/>
  <c r="V37" i="14"/>
  <c r="B37" i="14"/>
  <c r="BY36" i="14"/>
  <c r="BX36" i="14"/>
  <c r="BT36" i="14"/>
  <c r="BS36" i="14"/>
  <c r="BL36" i="14"/>
  <c r="BK36" i="14"/>
  <c r="BD36" i="14"/>
  <c r="V36" i="14"/>
  <c r="B36" i="14"/>
  <c r="BY35" i="14"/>
  <c r="BX35" i="14"/>
  <c r="BT35" i="14"/>
  <c r="BS35" i="14"/>
  <c r="BL35" i="14"/>
  <c r="BK35" i="14"/>
  <c r="BD35" i="14"/>
  <c r="V35" i="14"/>
  <c r="B35" i="14"/>
  <c r="BY34" i="14"/>
  <c r="BX34" i="14"/>
  <c r="BT34" i="14"/>
  <c r="BS34" i="14"/>
  <c r="BL34" i="14"/>
  <c r="BK34" i="14"/>
  <c r="BD34" i="14"/>
  <c r="V34" i="14"/>
  <c r="B34" i="14"/>
  <c r="BY33" i="14"/>
  <c r="BX33" i="14"/>
  <c r="BT33" i="14"/>
  <c r="BS33" i="14"/>
  <c r="BL33" i="14"/>
  <c r="BK33" i="14"/>
  <c r="BD33" i="14"/>
  <c r="V33" i="14"/>
  <c r="B33" i="14"/>
  <c r="BY32" i="14"/>
  <c r="BX32" i="14"/>
  <c r="BT32" i="14"/>
  <c r="BS32" i="14"/>
  <c r="BL32" i="14"/>
  <c r="BK32" i="14"/>
  <c r="BD32" i="14"/>
  <c r="V32" i="14"/>
  <c r="B32" i="14"/>
  <c r="BY31" i="14"/>
  <c r="BX31" i="14"/>
  <c r="BT31" i="14"/>
  <c r="BS31" i="14"/>
  <c r="BL31" i="14"/>
  <c r="BK31" i="14"/>
  <c r="BD31" i="14"/>
  <c r="V31" i="14"/>
  <c r="B31" i="14"/>
  <c r="BY30" i="14"/>
  <c r="BX30" i="14"/>
  <c r="BT30" i="14"/>
  <c r="BS30" i="14"/>
  <c r="BL30" i="14"/>
  <c r="BK30" i="14"/>
  <c r="BD30" i="14"/>
  <c r="V30" i="14"/>
  <c r="B30" i="14"/>
  <c r="BY29" i="14"/>
  <c r="BX29" i="14"/>
  <c r="BT29" i="14"/>
  <c r="BS29" i="14"/>
  <c r="BL29" i="14"/>
  <c r="BK29" i="14"/>
  <c r="BD29" i="14"/>
  <c r="V29" i="14"/>
  <c r="B29" i="14"/>
  <c r="BY28" i="14"/>
  <c r="BX28" i="14"/>
  <c r="BT28" i="14"/>
  <c r="BS28" i="14"/>
  <c r="BL28" i="14"/>
  <c r="BK28" i="14"/>
  <c r="BD28" i="14"/>
  <c r="V28" i="14"/>
  <c r="B28" i="14"/>
  <c r="BY27" i="14"/>
  <c r="BX27" i="14"/>
  <c r="BT27" i="14"/>
  <c r="BS27" i="14"/>
  <c r="BL27" i="14"/>
  <c r="BK27" i="14"/>
  <c r="BD27" i="14"/>
  <c r="V27" i="14"/>
  <c r="B27" i="14"/>
  <c r="BY26" i="14"/>
  <c r="BX26" i="14"/>
  <c r="BT26" i="14"/>
  <c r="BS26" i="14"/>
  <c r="BL26" i="14"/>
  <c r="BK26" i="14"/>
  <c r="BD26" i="14"/>
  <c r="V26" i="14"/>
  <c r="B26" i="14"/>
  <c r="BY25" i="14"/>
  <c r="BX25" i="14"/>
  <c r="BT25" i="14"/>
  <c r="BS25" i="14"/>
  <c r="BL25" i="14"/>
  <c r="BK25" i="14"/>
  <c r="BD25" i="14"/>
  <c r="V25" i="14"/>
  <c r="B25" i="14"/>
  <c r="BY24" i="14"/>
  <c r="BX24" i="14"/>
  <c r="BT24" i="14"/>
  <c r="BS24" i="14"/>
  <c r="BL24" i="14"/>
  <c r="BK24" i="14"/>
  <c r="BD24" i="14"/>
  <c r="V24" i="14"/>
  <c r="B24" i="14"/>
  <c r="BY23" i="14"/>
  <c r="BX23" i="14"/>
  <c r="BT23" i="14"/>
  <c r="BS23" i="14"/>
  <c r="BL23" i="14"/>
  <c r="BK23" i="14"/>
  <c r="BD23" i="14"/>
  <c r="V23" i="14"/>
  <c r="B23" i="14"/>
  <c r="BY22" i="14"/>
  <c r="BX22" i="14"/>
  <c r="BT22" i="14"/>
  <c r="BS22" i="14"/>
  <c r="BL22" i="14"/>
  <c r="BK22" i="14"/>
  <c r="BD22" i="14"/>
  <c r="V22" i="14"/>
  <c r="B22" i="14"/>
  <c r="BY21" i="14"/>
  <c r="BX21" i="14"/>
  <c r="BT21" i="14"/>
  <c r="BS21" i="14"/>
  <c r="BL21" i="14"/>
  <c r="BK21" i="14"/>
  <c r="BD21" i="14"/>
  <c r="V21" i="14"/>
  <c r="B21" i="14"/>
  <c r="BY20" i="14"/>
  <c r="BX20" i="14"/>
  <c r="BT20" i="14"/>
  <c r="BS20" i="14"/>
  <c r="BL20" i="14"/>
  <c r="BK20" i="14"/>
  <c r="BD20" i="14"/>
  <c r="V20" i="14"/>
  <c r="B20" i="14"/>
  <c r="BY19" i="14"/>
  <c r="BX19" i="14"/>
  <c r="BT19" i="14"/>
  <c r="BS19" i="14"/>
  <c r="BL19" i="14"/>
  <c r="BK19" i="14"/>
  <c r="BD19" i="14"/>
  <c r="V19" i="14"/>
  <c r="B19" i="14"/>
  <c r="BY18" i="14"/>
  <c r="BX18" i="14"/>
  <c r="BT18" i="14"/>
  <c r="BS18" i="14"/>
  <c r="BL18" i="14"/>
  <c r="BK18" i="14"/>
  <c r="BD18" i="14"/>
  <c r="V18" i="14"/>
  <c r="B18" i="14"/>
  <c r="BY17" i="14"/>
  <c r="BX17" i="14"/>
  <c r="BT17" i="14"/>
  <c r="BS17" i="14"/>
  <c r="BL17" i="14"/>
  <c r="BK17" i="14"/>
  <c r="BD17" i="14"/>
  <c r="V17" i="14"/>
  <c r="B17" i="14"/>
  <c r="BY16" i="14"/>
  <c r="BX16" i="14"/>
  <c r="BT16" i="14"/>
  <c r="BS16" i="14"/>
  <c r="BL16" i="14"/>
  <c r="BK16" i="14"/>
  <c r="BD16" i="14"/>
  <c r="V16" i="14"/>
  <c r="B16" i="14"/>
  <c r="BY15" i="14"/>
  <c r="BX15" i="14"/>
  <c r="BT15" i="14"/>
  <c r="BS15" i="14"/>
  <c r="BL15" i="14"/>
  <c r="BK15" i="14"/>
  <c r="BD15" i="14"/>
  <c r="V15" i="14"/>
  <c r="B15" i="14"/>
  <c r="BY14" i="14"/>
  <c r="BX14" i="14"/>
  <c r="BT14" i="14"/>
  <c r="BS14" i="14"/>
  <c r="BL14" i="14"/>
  <c r="BK14" i="14"/>
  <c r="BD14" i="14"/>
  <c r="V14" i="14"/>
  <c r="B14" i="14"/>
  <c r="BY13" i="14"/>
  <c r="BX13" i="14"/>
  <c r="BT13" i="14"/>
  <c r="BS13" i="14"/>
  <c r="BL13" i="14"/>
  <c r="BK13" i="14"/>
  <c r="BD13" i="14"/>
  <c r="V13" i="14"/>
  <c r="B13" i="14"/>
  <c r="BY12" i="14"/>
  <c r="BX12" i="14"/>
  <c r="BT12" i="14"/>
  <c r="BS12" i="14"/>
  <c r="BL12" i="14"/>
  <c r="BK12" i="14"/>
  <c r="BD12" i="14"/>
  <c r="V12" i="14"/>
  <c r="B12" i="14"/>
  <c r="BY11" i="14"/>
  <c r="BX11" i="14"/>
  <c r="BT11" i="14"/>
  <c r="BS11" i="14"/>
  <c r="BL11" i="14"/>
  <c r="BK11" i="14"/>
  <c r="BD11" i="14"/>
  <c r="V11" i="14"/>
  <c r="B11" i="14"/>
  <c r="BY10" i="14"/>
  <c r="BX10" i="14"/>
  <c r="BT10" i="14"/>
  <c r="BS10" i="14"/>
  <c r="BL10" i="14"/>
  <c r="BK10" i="14"/>
  <c r="BD10" i="14"/>
  <c r="V10" i="14"/>
  <c r="B10" i="14"/>
  <c r="BY9" i="14"/>
  <c r="BX9" i="14"/>
  <c r="BT9" i="14"/>
  <c r="BS9" i="14"/>
  <c r="BL9" i="14"/>
  <c r="BK9" i="14"/>
  <c r="BD9" i="14"/>
  <c r="V9" i="14"/>
  <c r="B9" i="14"/>
  <c r="BY8" i="14"/>
  <c r="BX8" i="14"/>
  <c r="BT8" i="14"/>
  <c r="BS8" i="14"/>
  <c r="BL8" i="14"/>
  <c r="BK8" i="14"/>
  <c r="BD8" i="14"/>
  <c r="V8" i="14"/>
  <c r="B8" i="14"/>
  <c r="BY7" i="14"/>
  <c r="BX7" i="14"/>
  <c r="BT7" i="14"/>
  <c r="BS7" i="14"/>
  <c r="BL7" i="14"/>
  <c r="BK7" i="14"/>
  <c r="BD7" i="14"/>
  <c r="V7" i="14"/>
  <c r="B7" i="14"/>
  <c r="BY6" i="14"/>
  <c r="BX6" i="14"/>
  <c r="BT6" i="14"/>
  <c r="BS6" i="14"/>
  <c r="BL6" i="14"/>
  <c r="BK6" i="14"/>
  <c r="BD6" i="14"/>
  <c r="V6" i="14"/>
  <c r="B6" i="14"/>
  <c r="BY5" i="14"/>
  <c r="BX5" i="14"/>
  <c r="BT5" i="14"/>
  <c r="BS5" i="14"/>
  <c r="BL5" i="14"/>
  <c r="BK5" i="14"/>
  <c r="BD5" i="14"/>
  <c r="V5" i="14"/>
  <c r="BB4" i="14"/>
  <c r="BA4" i="14"/>
  <c r="AZ4" i="14"/>
  <c r="AY4" i="14"/>
  <c r="AX4" i="14"/>
  <c r="AW4" i="14"/>
  <c r="AV4" i="14"/>
  <c r="AU4" i="14"/>
  <c r="AT4" i="14"/>
  <c r="AS4" i="14"/>
  <c r="AR4" i="14"/>
  <c r="AQ4" i="14"/>
  <c r="AP4" i="14"/>
  <c r="AO4" i="14"/>
  <c r="AL4" i="14"/>
  <c r="AK4" i="14"/>
  <c r="AJ4" i="14"/>
  <c r="AI4" i="14"/>
  <c r="AH4" i="14"/>
  <c r="AG4" i="14"/>
  <c r="AF4" i="14"/>
  <c r="AE4" i="14"/>
  <c r="AD4" i="14"/>
  <c r="AC4" i="14"/>
  <c r="AB4" i="14"/>
  <c r="AA4" i="14"/>
  <c r="Z4" i="14"/>
  <c r="Y4" i="14"/>
  <c r="B4" i="14"/>
  <c r="AP3" i="14"/>
  <c r="BD2" i="14"/>
  <c r="V2" i="14"/>
  <c r="V1" i="14"/>
  <c r="BQ350" i="16"/>
  <c r="BQ349" i="16"/>
  <c r="BQ348" i="16"/>
  <c r="BQ347" i="16"/>
  <c r="BQ346" i="16"/>
  <c r="BQ345" i="16"/>
  <c r="BQ344" i="16"/>
  <c r="BQ343" i="16"/>
  <c r="BQ342" i="16"/>
  <c r="BQ341" i="16"/>
  <c r="BQ340" i="16"/>
  <c r="BQ339" i="16"/>
  <c r="BQ338" i="16"/>
  <c r="BQ337" i="16"/>
  <c r="BQ336" i="16"/>
  <c r="BQ335" i="16"/>
  <c r="BQ334" i="16"/>
  <c r="BQ333" i="16"/>
  <c r="BQ332" i="16"/>
  <c r="BQ331" i="16"/>
  <c r="BQ330" i="16"/>
  <c r="BQ329" i="16"/>
  <c r="BQ328" i="16"/>
  <c r="BQ327" i="16"/>
  <c r="BQ326" i="16"/>
  <c r="BQ325" i="16"/>
  <c r="BQ324" i="16"/>
  <c r="BQ323" i="16"/>
  <c r="BQ322" i="16"/>
  <c r="BQ321" i="16"/>
  <c r="BQ320" i="16"/>
  <c r="BQ319" i="16"/>
  <c r="BQ318" i="16"/>
  <c r="BQ317" i="16"/>
  <c r="BQ316" i="16"/>
  <c r="BQ315" i="16"/>
  <c r="BQ314" i="16"/>
  <c r="BQ313" i="16"/>
  <c r="BQ312" i="16"/>
  <c r="BQ311" i="16"/>
  <c r="BQ310" i="16"/>
  <c r="BQ309" i="16"/>
  <c r="BQ308" i="16"/>
  <c r="BQ307" i="16"/>
  <c r="BQ306" i="16"/>
  <c r="BQ305" i="16"/>
  <c r="BQ304" i="16"/>
  <c r="BQ303" i="16"/>
  <c r="BQ302" i="16"/>
  <c r="BQ301" i="16"/>
  <c r="BQ300" i="16"/>
  <c r="BQ299" i="16"/>
  <c r="BQ298" i="16"/>
  <c r="BQ297" i="16"/>
  <c r="BQ296" i="16"/>
  <c r="BQ295" i="16"/>
  <c r="BQ294" i="16"/>
  <c r="BQ293" i="16"/>
  <c r="BQ292" i="16"/>
  <c r="BQ291" i="16"/>
  <c r="BQ290" i="16"/>
  <c r="BQ289" i="16"/>
  <c r="BQ288" i="16"/>
  <c r="BQ287" i="16"/>
  <c r="BQ286" i="16"/>
  <c r="BQ285" i="16"/>
  <c r="BQ284" i="16"/>
  <c r="BQ283" i="16"/>
  <c r="BQ282" i="16"/>
  <c r="BQ281" i="16"/>
  <c r="BQ280" i="16"/>
  <c r="BQ279" i="16"/>
  <c r="BQ278" i="16"/>
  <c r="BQ277" i="16"/>
  <c r="BQ276" i="16"/>
  <c r="BQ275" i="16"/>
  <c r="BQ274" i="16"/>
  <c r="BQ273" i="16"/>
  <c r="BQ272" i="16"/>
  <c r="BQ271" i="16"/>
  <c r="BQ270" i="16"/>
  <c r="BQ269" i="16"/>
  <c r="BQ268" i="16"/>
  <c r="BQ267" i="16"/>
  <c r="BQ266" i="16"/>
  <c r="BQ265" i="16"/>
  <c r="BQ264" i="16"/>
  <c r="BQ263" i="16"/>
  <c r="BQ262" i="16"/>
  <c r="BQ261" i="16"/>
  <c r="BQ260" i="16"/>
  <c r="BQ259" i="16"/>
  <c r="BQ258" i="16"/>
  <c r="BQ257" i="16"/>
  <c r="BQ256" i="16"/>
  <c r="BQ255" i="16"/>
  <c r="BQ254" i="16"/>
  <c r="BQ253" i="16"/>
  <c r="BQ252" i="16"/>
  <c r="BQ251" i="16"/>
  <c r="BQ250" i="16"/>
  <c r="BQ249" i="16"/>
  <c r="BQ248" i="16"/>
  <c r="BQ247" i="16"/>
  <c r="BQ246" i="16"/>
  <c r="BQ245" i="16"/>
  <c r="BQ244" i="16"/>
  <c r="BQ243" i="16"/>
  <c r="BQ242" i="16"/>
  <c r="BQ241" i="16"/>
  <c r="BQ240" i="16"/>
  <c r="BQ239" i="16"/>
  <c r="BQ238" i="16"/>
  <c r="BQ237" i="16"/>
  <c r="BQ236" i="16"/>
  <c r="BQ235" i="16"/>
  <c r="BQ234" i="16"/>
  <c r="BQ233" i="16"/>
  <c r="BQ232" i="16"/>
  <c r="BQ231" i="16"/>
  <c r="BQ230" i="16"/>
  <c r="BQ229" i="16"/>
  <c r="BQ228" i="16"/>
  <c r="BQ227" i="16"/>
  <c r="BQ226" i="16"/>
  <c r="BQ225" i="16"/>
  <c r="BQ224" i="16"/>
  <c r="BQ223" i="16"/>
  <c r="BQ222" i="16"/>
  <c r="BQ221" i="16"/>
  <c r="BQ220" i="16"/>
  <c r="BQ219" i="16"/>
  <c r="BQ218" i="16"/>
  <c r="BQ217" i="16"/>
  <c r="BQ216" i="16"/>
  <c r="BQ215" i="16"/>
  <c r="BQ214" i="16"/>
  <c r="BQ213" i="16"/>
  <c r="BQ212" i="16"/>
  <c r="BQ211" i="16"/>
  <c r="BQ210" i="16"/>
  <c r="BQ209" i="16"/>
  <c r="BQ208" i="16"/>
  <c r="BQ207" i="16"/>
  <c r="BQ206" i="16"/>
  <c r="BQ205" i="16"/>
  <c r="AD205" i="16"/>
  <c r="AC205" i="16"/>
  <c r="BQ204" i="16"/>
  <c r="AD204" i="16"/>
  <c r="AC204" i="16"/>
  <c r="BQ203" i="16"/>
  <c r="AD203" i="16"/>
  <c r="AC203" i="16"/>
  <c r="BQ202" i="16"/>
  <c r="AD202" i="16"/>
  <c r="AC202" i="16"/>
  <c r="BQ201" i="16"/>
  <c r="AD201" i="16"/>
  <c r="AC201" i="16"/>
  <c r="BQ200" i="16"/>
  <c r="AD200" i="16"/>
  <c r="AC200" i="16"/>
  <c r="BQ199" i="16"/>
  <c r="AD199" i="16"/>
  <c r="AC199" i="16"/>
  <c r="BQ198" i="16"/>
  <c r="AD198" i="16"/>
  <c r="AC198" i="16"/>
  <c r="BQ197" i="16"/>
  <c r="AD197" i="16"/>
  <c r="AC197" i="16"/>
  <c r="BQ196" i="16"/>
  <c r="AD196" i="16"/>
  <c r="AC196" i="16"/>
  <c r="BQ195" i="16"/>
  <c r="AD195" i="16"/>
  <c r="AC195" i="16"/>
  <c r="BQ194" i="16"/>
  <c r="AD194" i="16"/>
  <c r="AC194" i="16"/>
  <c r="BQ193" i="16"/>
  <c r="AD193" i="16"/>
  <c r="AC193" i="16"/>
  <c r="BQ192" i="16"/>
  <c r="AD192" i="16"/>
  <c r="AC192" i="16"/>
  <c r="BQ191" i="16"/>
  <c r="AD191" i="16"/>
  <c r="AC191" i="16"/>
  <c r="L191" i="16"/>
  <c r="K191" i="16"/>
  <c r="J191" i="16"/>
  <c r="I191" i="16"/>
  <c r="H191" i="16"/>
  <c r="G191" i="16"/>
  <c r="F191" i="16"/>
  <c r="E191" i="16"/>
  <c r="D191" i="16"/>
  <c r="C191" i="16"/>
  <c r="B191" i="16"/>
  <c r="BQ190" i="16"/>
  <c r="AD190" i="16"/>
  <c r="AC190" i="16"/>
  <c r="L190" i="16"/>
  <c r="K190" i="16"/>
  <c r="J190" i="16"/>
  <c r="I190" i="16"/>
  <c r="H190" i="16"/>
  <c r="G190" i="16"/>
  <c r="F190" i="16"/>
  <c r="E190" i="16"/>
  <c r="D190" i="16"/>
  <c r="C190" i="16"/>
  <c r="B190" i="16"/>
  <c r="BQ189" i="16"/>
  <c r="AD189" i="16"/>
  <c r="AC189" i="16"/>
  <c r="L189" i="16"/>
  <c r="K189" i="16"/>
  <c r="J189" i="16"/>
  <c r="I189" i="16"/>
  <c r="H189" i="16"/>
  <c r="G189" i="16"/>
  <c r="F189" i="16"/>
  <c r="E189" i="16"/>
  <c r="D189" i="16"/>
  <c r="C189" i="16"/>
  <c r="B189" i="16"/>
  <c r="BQ188" i="16"/>
  <c r="AD188" i="16"/>
  <c r="AC188" i="16"/>
  <c r="L188" i="16"/>
  <c r="K188" i="16"/>
  <c r="J188" i="16"/>
  <c r="I188" i="16"/>
  <c r="H188" i="16"/>
  <c r="G188" i="16"/>
  <c r="F188" i="16"/>
  <c r="E188" i="16"/>
  <c r="D188" i="16"/>
  <c r="C188" i="16"/>
  <c r="B188" i="16"/>
  <c r="BQ187" i="16"/>
  <c r="AD187" i="16"/>
  <c r="AC187" i="16"/>
  <c r="L187" i="16"/>
  <c r="K187" i="16"/>
  <c r="J187" i="16"/>
  <c r="I187" i="16"/>
  <c r="H187" i="16"/>
  <c r="G187" i="16"/>
  <c r="F187" i="16"/>
  <c r="E187" i="16"/>
  <c r="D187" i="16"/>
  <c r="C187" i="16"/>
  <c r="B187" i="16"/>
  <c r="BQ186" i="16"/>
  <c r="AD186" i="16"/>
  <c r="AC186" i="16"/>
  <c r="L186" i="16"/>
  <c r="K186" i="16"/>
  <c r="J186" i="16"/>
  <c r="I186" i="16"/>
  <c r="H186" i="16"/>
  <c r="G186" i="16"/>
  <c r="F186" i="16"/>
  <c r="E186" i="16"/>
  <c r="D186" i="16"/>
  <c r="C186" i="16"/>
  <c r="B186" i="16"/>
  <c r="BQ185" i="16"/>
  <c r="AD185" i="16"/>
  <c r="AC185" i="16"/>
  <c r="L185" i="16"/>
  <c r="K185" i="16"/>
  <c r="J185" i="16"/>
  <c r="I185" i="16"/>
  <c r="H185" i="16"/>
  <c r="G185" i="16"/>
  <c r="F185" i="16"/>
  <c r="E185" i="16"/>
  <c r="D185" i="16"/>
  <c r="C185" i="16"/>
  <c r="B185" i="16"/>
  <c r="BQ184" i="16"/>
  <c r="AD184" i="16"/>
  <c r="AC184" i="16"/>
  <c r="L184" i="16"/>
  <c r="K184" i="16"/>
  <c r="J184" i="16"/>
  <c r="I184" i="16"/>
  <c r="H184" i="16"/>
  <c r="G184" i="16"/>
  <c r="F184" i="16"/>
  <c r="E184" i="16"/>
  <c r="D184" i="16"/>
  <c r="C184" i="16"/>
  <c r="B184" i="16"/>
  <c r="BQ183" i="16"/>
  <c r="AD183" i="16"/>
  <c r="AC183" i="16"/>
  <c r="L183" i="16"/>
  <c r="K183" i="16"/>
  <c r="J183" i="16"/>
  <c r="I183" i="16"/>
  <c r="H183" i="16"/>
  <c r="G183" i="16"/>
  <c r="F183" i="16"/>
  <c r="E183" i="16"/>
  <c r="D183" i="16"/>
  <c r="C183" i="16"/>
  <c r="B183" i="16"/>
  <c r="BQ182" i="16"/>
  <c r="AD182" i="16"/>
  <c r="AC182" i="16"/>
  <c r="L182" i="16"/>
  <c r="K182" i="16"/>
  <c r="J182" i="16"/>
  <c r="I182" i="16"/>
  <c r="H182" i="16"/>
  <c r="G182" i="16"/>
  <c r="F182" i="16"/>
  <c r="E182" i="16"/>
  <c r="D182" i="16"/>
  <c r="C182" i="16"/>
  <c r="B182" i="16"/>
  <c r="BQ181" i="16"/>
  <c r="AD181" i="16"/>
  <c r="AC181" i="16"/>
  <c r="L181" i="16"/>
  <c r="K181" i="16"/>
  <c r="J181" i="16"/>
  <c r="I181" i="16"/>
  <c r="H181" i="16"/>
  <c r="G181" i="16"/>
  <c r="F181" i="16"/>
  <c r="E181" i="16"/>
  <c r="D181" i="16"/>
  <c r="C181" i="16"/>
  <c r="B181" i="16"/>
  <c r="BQ180" i="16"/>
  <c r="AD180" i="16"/>
  <c r="AC180" i="16"/>
  <c r="L180" i="16"/>
  <c r="K180" i="16"/>
  <c r="J180" i="16"/>
  <c r="I180" i="16"/>
  <c r="H180" i="16"/>
  <c r="G180" i="16"/>
  <c r="F180" i="16"/>
  <c r="E180" i="16"/>
  <c r="D180" i="16"/>
  <c r="C180" i="16"/>
  <c r="B180" i="16"/>
  <c r="BQ179" i="16"/>
  <c r="AD179" i="16"/>
  <c r="AC179" i="16"/>
  <c r="L179" i="16"/>
  <c r="K179" i="16"/>
  <c r="J179" i="16"/>
  <c r="I179" i="16"/>
  <c r="H179" i="16"/>
  <c r="G179" i="16"/>
  <c r="F179" i="16"/>
  <c r="E179" i="16"/>
  <c r="D179" i="16"/>
  <c r="C179" i="16"/>
  <c r="B179" i="16"/>
  <c r="BQ178" i="16"/>
  <c r="AD178" i="16"/>
  <c r="AC178" i="16"/>
  <c r="L178" i="16"/>
  <c r="K178" i="16"/>
  <c r="J178" i="16"/>
  <c r="I178" i="16"/>
  <c r="H178" i="16"/>
  <c r="G178" i="16"/>
  <c r="F178" i="16"/>
  <c r="E178" i="16"/>
  <c r="D178" i="16"/>
  <c r="C178" i="16"/>
  <c r="B178" i="16"/>
  <c r="BQ177" i="16"/>
  <c r="AD177" i="16"/>
  <c r="AC177" i="16"/>
  <c r="L177" i="16"/>
  <c r="K177" i="16"/>
  <c r="J177" i="16"/>
  <c r="I177" i="16"/>
  <c r="H177" i="16"/>
  <c r="G177" i="16"/>
  <c r="F177" i="16"/>
  <c r="E177" i="16"/>
  <c r="D177" i="16"/>
  <c r="C177" i="16"/>
  <c r="B177" i="16"/>
  <c r="BQ176" i="16"/>
  <c r="AD176" i="16"/>
  <c r="AC176" i="16"/>
  <c r="M176" i="16"/>
  <c r="L176" i="16"/>
  <c r="K176" i="16"/>
  <c r="J176" i="16"/>
  <c r="I176" i="16"/>
  <c r="H176" i="16"/>
  <c r="G176" i="16"/>
  <c r="F176" i="16"/>
  <c r="E176" i="16"/>
  <c r="D176" i="16"/>
  <c r="C176" i="16"/>
  <c r="B176" i="16"/>
  <c r="BQ175" i="16"/>
  <c r="AD175" i="16"/>
  <c r="AC175" i="16"/>
  <c r="M175" i="16"/>
  <c r="L175" i="16"/>
  <c r="K175" i="16"/>
  <c r="J175" i="16"/>
  <c r="I175" i="16"/>
  <c r="H175" i="16"/>
  <c r="G175" i="16"/>
  <c r="F175" i="16"/>
  <c r="E175" i="16"/>
  <c r="D175" i="16"/>
  <c r="B175" i="16"/>
  <c r="BQ174" i="16"/>
  <c r="AD174" i="16"/>
  <c r="AC174" i="16"/>
  <c r="J174" i="16"/>
  <c r="I174" i="16"/>
  <c r="H174" i="16"/>
  <c r="G174" i="16"/>
  <c r="F174" i="16"/>
  <c r="E174" i="16"/>
  <c r="D174" i="16"/>
  <c r="C174" i="16"/>
  <c r="BQ173" i="16"/>
  <c r="AD173" i="16"/>
  <c r="AC173" i="16"/>
  <c r="J173" i="16"/>
  <c r="I173" i="16"/>
  <c r="H173" i="16"/>
  <c r="G173" i="16"/>
  <c r="F173" i="16"/>
  <c r="E173" i="16"/>
  <c r="D173" i="16"/>
  <c r="C173" i="16"/>
  <c r="BQ172" i="16"/>
  <c r="AD172" i="16"/>
  <c r="AC172" i="16"/>
  <c r="J172" i="16"/>
  <c r="I172" i="16"/>
  <c r="H172" i="16"/>
  <c r="G172" i="16"/>
  <c r="F172" i="16"/>
  <c r="E172" i="16"/>
  <c r="D172" i="16"/>
  <c r="C172" i="16"/>
  <c r="BQ171" i="16"/>
  <c r="AD171" i="16"/>
  <c r="AC171" i="16"/>
  <c r="J171" i="16"/>
  <c r="I171" i="16"/>
  <c r="H171" i="16"/>
  <c r="G171" i="16"/>
  <c r="F171" i="16"/>
  <c r="E171" i="16"/>
  <c r="D171" i="16"/>
  <c r="C171" i="16"/>
  <c r="BQ170" i="16"/>
  <c r="AD170" i="16"/>
  <c r="AC170" i="16"/>
  <c r="J170" i="16"/>
  <c r="I170" i="16"/>
  <c r="H170" i="16"/>
  <c r="G170" i="16"/>
  <c r="F170" i="16"/>
  <c r="E170" i="16"/>
  <c r="D170" i="16"/>
  <c r="C170" i="16"/>
  <c r="BQ169" i="16"/>
  <c r="AD169" i="16"/>
  <c r="AC169" i="16"/>
  <c r="J169" i="16"/>
  <c r="I169" i="16"/>
  <c r="H169" i="16"/>
  <c r="G169" i="16"/>
  <c r="F169" i="16"/>
  <c r="E169" i="16"/>
  <c r="D169" i="16"/>
  <c r="C169" i="16"/>
  <c r="BQ168" i="16"/>
  <c r="AD168" i="16"/>
  <c r="AC168" i="16"/>
  <c r="J168" i="16"/>
  <c r="I168" i="16"/>
  <c r="H168" i="16"/>
  <c r="G168" i="16"/>
  <c r="F168" i="16"/>
  <c r="E168" i="16"/>
  <c r="D168" i="16"/>
  <c r="C168" i="16"/>
  <c r="BQ167" i="16"/>
  <c r="AD167" i="16"/>
  <c r="AC167" i="16"/>
  <c r="J167" i="16"/>
  <c r="I167" i="16"/>
  <c r="H167" i="16"/>
  <c r="G167" i="16"/>
  <c r="F167" i="16"/>
  <c r="E167" i="16"/>
  <c r="D167" i="16"/>
  <c r="C167" i="16"/>
  <c r="BQ166" i="16"/>
  <c r="AD166" i="16"/>
  <c r="AC166" i="16"/>
  <c r="J166" i="16"/>
  <c r="I166" i="16"/>
  <c r="H166" i="16"/>
  <c r="G166" i="16"/>
  <c r="F166" i="16"/>
  <c r="E166" i="16"/>
  <c r="D166" i="16"/>
  <c r="C166" i="16"/>
  <c r="BQ165" i="16"/>
  <c r="AD165" i="16"/>
  <c r="AC165" i="16"/>
  <c r="BQ164" i="16"/>
  <c r="AD164" i="16"/>
  <c r="AC164" i="16"/>
  <c r="BQ163" i="16"/>
  <c r="AD163" i="16"/>
  <c r="AC163" i="16"/>
  <c r="BQ162" i="16"/>
  <c r="AD162" i="16"/>
  <c r="AC162" i="16"/>
  <c r="BQ161" i="16"/>
  <c r="AD161" i="16"/>
  <c r="AC161" i="16"/>
  <c r="BQ160" i="16"/>
  <c r="AD160" i="16"/>
  <c r="AC160" i="16"/>
  <c r="BQ159" i="16"/>
  <c r="AD159" i="16"/>
  <c r="AC159" i="16"/>
  <c r="BQ158" i="16"/>
  <c r="AD158" i="16"/>
  <c r="AC158" i="16"/>
  <c r="BQ157" i="16"/>
  <c r="AD157" i="16"/>
  <c r="AC157" i="16"/>
  <c r="BQ156" i="16"/>
  <c r="AD156" i="16"/>
  <c r="AC156" i="16"/>
  <c r="BQ155" i="16"/>
  <c r="AD155" i="16"/>
  <c r="AC155" i="16"/>
  <c r="BQ154" i="16"/>
  <c r="AD154" i="16"/>
  <c r="AC154" i="16"/>
  <c r="BQ153" i="16"/>
  <c r="AD153" i="16"/>
  <c r="AC153" i="16"/>
  <c r="BQ152" i="16"/>
  <c r="AD152" i="16"/>
  <c r="AC152" i="16"/>
  <c r="BQ151" i="16"/>
  <c r="AD151" i="16"/>
  <c r="AC151" i="16"/>
  <c r="BQ150" i="16"/>
  <c r="AD150" i="16"/>
  <c r="AC150" i="16"/>
  <c r="BQ149" i="16"/>
  <c r="AD149" i="16"/>
  <c r="AC149" i="16"/>
  <c r="BQ148" i="16"/>
  <c r="AD148" i="16"/>
  <c r="AC148" i="16"/>
  <c r="BQ147" i="16"/>
  <c r="AD147" i="16"/>
  <c r="AC147" i="16"/>
  <c r="BQ146" i="16"/>
  <c r="AD146" i="16"/>
  <c r="AC146" i="16"/>
  <c r="BQ145" i="16"/>
  <c r="AD145" i="16"/>
  <c r="AC145" i="16"/>
  <c r="BQ144" i="16"/>
  <c r="AD144" i="16"/>
  <c r="AC144" i="16"/>
  <c r="BQ143" i="16"/>
  <c r="AD143" i="16"/>
  <c r="AC143" i="16"/>
  <c r="BQ142" i="16"/>
  <c r="AD142" i="16"/>
  <c r="AC142" i="16"/>
  <c r="BQ141" i="16"/>
  <c r="AD141" i="16"/>
  <c r="AC141" i="16"/>
  <c r="BQ140" i="16"/>
  <c r="AD140" i="16"/>
  <c r="AC140" i="16"/>
  <c r="BQ139" i="16"/>
  <c r="AD139" i="16"/>
  <c r="AC139" i="16"/>
  <c r="BQ138" i="16"/>
  <c r="AD138" i="16"/>
  <c r="AC138" i="16"/>
  <c r="BQ137" i="16"/>
  <c r="AD137" i="16"/>
  <c r="AC137" i="16"/>
  <c r="BQ136" i="16"/>
  <c r="AD136" i="16"/>
  <c r="AC136" i="16"/>
  <c r="BQ135" i="16"/>
  <c r="AD135" i="16"/>
  <c r="AC135" i="16"/>
  <c r="BQ134" i="16"/>
  <c r="AD134" i="16"/>
  <c r="AC134" i="16"/>
  <c r="BQ133" i="16"/>
  <c r="AD133" i="16"/>
  <c r="AC133" i="16"/>
  <c r="BQ132" i="16"/>
  <c r="AD132" i="16"/>
  <c r="AC132" i="16"/>
  <c r="BQ131" i="16"/>
  <c r="AD131" i="16"/>
  <c r="AC131" i="16"/>
  <c r="BQ130" i="16"/>
  <c r="AD130" i="16"/>
  <c r="AC130" i="16"/>
  <c r="BQ129" i="16"/>
  <c r="AD129" i="16"/>
  <c r="AC129" i="16"/>
  <c r="BQ128" i="16"/>
  <c r="AD128" i="16"/>
  <c r="AC128" i="16"/>
  <c r="BQ127" i="16"/>
  <c r="AD127" i="16"/>
  <c r="AC127" i="16"/>
  <c r="BQ126" i="16"/>
  <c r="AD126" i="16"/>
  <c r="AC126" i="16"/>
  <c r="BQ125" i="16"/>
  <c r="AD125" i="16"/>
  <c r="AC125" i="16"/>
  <c r="BQ124" i="16"/>
  <c r="AD124" i="16"/>
  <c r="AC124" i="16"/>
  <c r="BQ123" i="16"/>
  <c r="AD123" i="16"/>
  <c r="AC123" i="16"/>
  <c r="BQ122" i="16"/>
  <c r="AD122" i="16"/>
  <c r="AC122" i="16"/>
  <c r="BQ121" i="16"/>
  <c r="AD121" i="16"/>
  <c r="AC121" i="16"/>
  <c r="BQ120" i="16"/>
  <c r="AD120" i="16"/>
  <c r="AC120" i="16"/>
  <c r="BQ119" i="16"/>
  <c r="AD119" i="16"/>
  <c r="AC119" i="16"/>
  <c r="BQ118" i="16"/>
  <c r="AD118" i="16"/>
  <c r="AC118" i="16"/>
  <c r="BQ117" i="16"/>
  <c r="AD117" i="16"/>
  <c r="AC117" i="16"/>
  <c r="BQ116" i="16"/>
  <c r="AD116" i="16"/>
  <c r="AC116" i="16"/>
  <c r="BQ115" i="16"/>
  <c r="AD115" i="16"/>
  <c r="AC115" i="16"/>
  <c r="BQ114" i="16"/>
  <c r="AD114" i="16"/>
  <c r="AC114" i="16"/>
  <c r="BQ113" i="16"/>
  <c r="AD113" i="16"/>
  <c r="AC113" i="16"/>
  <c r="BQ112" i="16"/>
  <c r="AD112" i="16"/>
  <c r="AC112" i="16"/>
  <c r="BQ111" i="16"/>
  <c r="AD111" i="16"/>
  <c r="AC111" i="16"/>
  <c r="BQ110" i="16"/>
  <c r="AD110" i="16"/>
  <c r="AC110" i="16"/>
  <c r="BQ109" i="16"/>
  <c r="AD109" i="16"/>
  <c r="AC109" i="16"/>
  <c r="BQ108" i="16"/>
  <c r="AD108" i="16"/>
  <c r="AC108" i="16"/>
  <c r="BQ107" i="16"/>
  <c r="AD107" i="16"/>
  <c r="AC107" i="16"/>
  <c r="BQ106" i="16"/>
  <c r="AD106" i="16"/>
  <c r="AC106" i="16"/>
  <c r="BQ105" i="16"/>
  <c r="AD105" i="16"/>
  <c r="AC105" i="16"/>
  <c r="BQ104" i="16"/>
  <c r="AD104" i="16"/>
  <c r="AC104" i="16"/>
  <c r="BQ103" i="16"/>
  <c r="AD103" i="16"/>
  <c r="AC103" i="16"/>
  <c r="BQ102" i="16"/>
  <c r="AD102" i="16"/>
  <c r="AC102" i="16"/>
  <c r="BQ101" i="16"/>
  <c r="AD101" i="16"/>
  <c r="AC101" i="16"/>
  <c r="BQ100" i="16"/>
  <c r="AD100" i="16"/>
  <c r="AC100" i="16"/>
  <c r="BQ99" i="16"/>
  <c r="AD99" i="16"/>
  <c r="AC99" i="16"/>
  <c r="BQ98" i="16"/>
  <c r="AD98" i="16"/>
  <c r="AC98" i="16"/>
  <c r="BQ97" i="16"/>
  <c r="AD97" i="16"/>
  <c r="AC97" i="16"/>
  <c r="BQ96" i="16"/>
  <c r="AD96" i="16"/>
  <c r="AC96" i="16"/>
  <c r="BQ95" i="16"/>
  <c r="AD95" i="16"/>
  <c r="AC95" i="16"/>
  <c r="BQ94" i="16"/>
  <c r="AD94" i="16"/>
  <c r="AC94" i="16"/>
  <c r="BQ93" i="16"/>
  <c r="AD93" i="16"/>
  <c r="AC93" i="16"/>
  <c r="BQ92" i="16"/>
  <c r="AD92" i="16"/>
  <c r="AC92" i="16"/>
  <c r="BQ91" i="16"/>
  <c r="AD91" i="16"/>
  <c r="AC91" i="16"/>
  <c r="BQ90" i="16"/>
  <c r="AD90" i="16"/>
  <c r="AC90" i="16"/>
  <c r="BQ89" i="16"/>
  <c r="AD89" i="16"/>
  <c r="AC89" i="16"/>
  <c r="BQ88" i="16"/>
  <c r="AD88" i="16"/>
  <c r="AC88" i="16"/>
  <c r="BQ87" i="16"/>
  <c r="AD87" i="16"/>
  <c r="AC87" i="16"/>
  <c r="BQ86" i="16"/>
  <c r="AD86" i="16"/>
  <c r="AC86" i="16"/>
  <c r="BQ85" i="16"/>
  <c r="AD85" i="16"/>
  <c r="AC85" i="16"/>
  <c r="BQ84" i="16"/>
  <c r="AD84" i="16"/>
  <c r="AC84" i="16"/>
  <c r="BQ83" i="16"/>
  <c r="AD83" i="16"/>
  <c r="AC83" i="16"/>
  <c r="BQ82" i="16"/>
  <c r="AD82" i="16"/>
  <c r="AC82" i="16"/>
  <c r="BQ81" i="16"/>
  <c r="AD81" i="16"/>
  <c r="AC81" i="16"/>
  <c r="BQ80" i="16"/>
  <c r="AD80" i="16"/>
  <c r="AC80" i="16"/>
  <c r="BQ79" i="16"/>
  <c r="AD79" i="16"/>
  <c r="AC79" i="16"/>
  <c r="BQ78" i="16"/>
  <c r="AD78" i="16"/>
  <c r="AC78" i="16"/>
  <c r="BQ77" i="16"/>
  <c r="AD77" i="16"/>
  <c r="AC77" i="16"/>
  <c r="BQ76" i="16"/>
  <c r="AD76" i="16"/>
  <c r="AC76" i="16"/>
  <c r="BQ75" i="16"/>
  <c r="AD75" i="16"/>
  <c r="AC75" i="16"/>
  <c r="BQ74" i="16"/>
  <c r="AD74" i="16"/>
  <c r="AC74" i="16"/>
  <c r="BQ73" i="16"/>
  <c r="AD73" i="16"/>
  <c r="AC73" i="16"/>
  <c r="L73" i="16"/>
  <c r="K73" i="16"/>
  <c r="J73" i="16"/>
  <c r="I73" i="16"/>
  <c r="H73" i="16"/>
  <c r="G73" i="16"/>
  <c r="F73" i="16"/>
  <c r="E73" i="16"/>
  <c r="D73" i="16"/>
  <c r="C73" i="16"/>
  <c r="BQ72" i="16"/>
  <c r="AD72" i="16"/>
  <c r="AC72" i="16"/>
  <c r="L72" i="16"/>
  <c r="K72" i="16"/>
  <c r="J72" i="16"/>
  <c r="I72" i="16"/>
  <c r="H72" i="16"/>
  <c r="G72" i="16"/>
  <c r="F72" i="16"/>
  <c r="E72" i="16"/>
  <c r="D72" i="16"/>
  <c r="C72" i="16"/>
  <c r="BQ71" i="16"/>
  <c r="AD71" i="16"/>
  <c r="AC71" i="16"/>
  <c r="L71" i="16"/>
  <c r="K71" i="16"/>
  <c r="J71" i="16"/>
  <c r="I71" i="16"/>
  <c r="H71" i="16"/>
  <c r="G71" i="16"/>
  <c r="F71" i="16"/>
  <c r="E71" i="16"/>
  <c r="D71" i="16"/>
  <c r="C71" i="16"/>
  <c r="BQ70" i="16"/>
  <c r="AD70" i="16"/>
  <c r="AC70" i="16"/>
  <c r="L70" i="16"/>
  <c r="K70" i="16"/>
  <c r="J70" i="16"/>
  <c r="I70" i="16"/>
  <c r="H70" i="16"/>
  <c r="G70" i="16"/>
  <c r="F70" i="16"/>
  <c r="E70" i="16"/>
  <c r="D70" i="16"/>
  <c r="C70" i="16"/>
  <c r="BQ69" i="16"/>
  <c r="AD69" i="16"/>
  <c r="AC69" i="16"/>
  <c r="L69" i="16"/>
  <c r="K69" i="16"/>
  <c r="J69" i="16"/>
  <c r="I69" i="16"/>
  <c r="H69" i="16"/>
  <c r="G69" i="16"/>
  <c r="F69" i="16"/>
  <c r="E69" i="16"/>
  <c r="D69" i="16"/>
  <c r="C69" i="16"/>
  <c r="BQ68" i="16"/>
  <c r="AD68" i="16"/>
  <c r="AC68" i="16"/>
  <c r="L68" i="16"/>
  <c r="K68" i="16"/>
  <c r="J68" i="16"/>
  <c r="I68" i="16"/>
  <c r="H68" i="16"/>
  <c r="G68" i="16"/>
  <c r="F68" i="16"/>
  <c r="E68" i="16"/>
  <c r="D68" i="16"/>
  <c r="C68" i="16"/>
  <c r="BQ67" i="16"/>
  <c r="AD67" i="16"/>
  <c r="AC67" i="16"/>
  <c r="L67" i="16"/>
  <c r="K67" i="16"/>
  <c r="J67" i="16"/>
  <c r="I67" i="16"/>
  <c r="H67" i="16"/>
  <c r="G67" i="16"/>
  <c r="F67" i="16"/>
  <c r="E67" i="16"/>
  <c r="D67" i="16"/>
  <c r="C67" i="16"/>
  <c r="BQ66" i="16"/>
  <c r="AD66" i="16"/>
  <c r="AC66" i="16"/>
  <c r="L66" i="16"/>
  <c r="K66" i="16"/>
  <c r="J66" i="16"/>
  <c r="I66" i="16"/>
  <c r="H66" i="16"/>
  <c r="G66" i="16"/>
  <c r="F66" i="16"/>
  <c r="E66" i="16"/>
  <c r="D66" i="16"/>
  <c r="C66" i="16"/>
  <c r="BQ65" i="16"/>
  <c r="AD65" i="16"/>
  <c r="AC65" i="16"/>
  <c r="L65" i="16"/>
  <c r="K65" i="16"/>
  <c r="J65" i="16"/>
  <c r="I65" i="16"/>
  <c r="H65" i="16"/>
  <c r="G65" i="16"/>
  <c r="F65" i="16"/>
  <c r="E65" i="16"/>
  <c r="D65" i="16"/>
  <c r="C65" i="16"/>
  <c r="BQ64" i="16"/>
  <c r="AD64" i="16"/>
  <c r="AC64" i="16"/>
  <c r="L64" i="16"/>
  <c r="K64" i="16"/>
  <c r="J64" i="16"/>
  <c r="I64" i="16"/>
  <c r="H64" i="16"/>
  <c r="G64" i="16"/>
  <c r="F64" i="16"/>
  <c r="E64" i="16"/>
  <c r="D64" i="16"/>
  <c r="C64" i="16"/>
  <c r="BQ63" i="16"/>
  <c r="AD63" i="16"/>
  <c r="AC63" i="16"/>
  <c r="L63" i="16"/>
  <c r="K63" i="16"/>
  <c r="J63" i="16"/>
  <c r="I63" i="16"/>
  <c r="H63" i="16"/>
  <c r="G63" i="16"/>
  <c r="F63" i="16"/>
  <c r="E63" i="16"/>
  <c r="D63" i="16"/>
  <c r="C63" i="16"/>
  <c r="BQ62" i="16"/>
  <c r="AD62" i="16"/>
  <c r="AC62" i="16"/>
  <c r="L62" i="16"/>
  <c r="K62" i="16"/>
  <c r="J62" i="16"/>
  <c r="I62" i="16"/>
  <c r="H62" i="16"/>
  <c r="G62" i="16"/>
  <c r="F62" i="16"/>
  <c r="E62" i="16"/>
  <c r="D62" i="16"/>
  <c r="C62" i="16"/>
  <c r="BQ61" i="16"/>
  <c r="AD61" i="16"/>
  <c r="AC61" i="16"/>
  <c r="L61" i="16"/>
  <c r="K61" i="16"/>
  <c r="J61" i="16"/>
  <c r="I61" i="16"/>
  <c r="H61" i="16"/>
  <c r="G61" i="16"/>
  <c r="F61" i="16"/>
  <c r="E61" i="16"/>
  <c r="D61" i="16"/>
  <c r="C61" i="16"/>
  <c r="BQ60" i="16"/>
  <c r="AD60" i="16"/>
  <c r="AC60" i="16"/>
  <c r="L60" i="16"/>
  <c r="K60" i="16"/>
  <c r="J60" i="16"/>
  <c r="I60" i="16"/>
  <c r="H60" i="16"/>
  <c r="G60" i="16"/>
  <c r="F60" i="16"/>
  <c r="E60" i="16"/>
  <c r="D60" i="16"/>
  <c r="C60" i="16"/>
  <c r="BQ59" i="16"/>
  <c r="AD59" i="16"/>
  <c r="AC59" i="16"/>
  <c r="L59" i="16"/>
  <c r="K59" i="16"/>
  <c r="J59" i="16"/>
  <c r="I59" i="16"/>
  <c r="H59" i="16"/>
  <c r="G59" i="16"/>
  <c r="F59" i="16"/>
  <c r="E59" i="16"/>
  <c r="D59" i="16"/>
  <c r="C59" i="16"/>
  <c r="BQ58" i="16"/>
  <c r="AD58" i="16"/>
  <c r="AC58" i="16"/>
  <c r="BQ57" i="16"/>
  <c r="AD57" i="16"/>
  <c r="AC57" i="16"/>
  <c r="BQ56" i="16"/>
  <c r="AD56" i="16"/>
  <c r="AC56" i="16"/>
  <c r="L56" i="16"/>
  <c r="K56" i="16"/>
  <c r="J56" i="16"/>
  <c r="I56" i="16"/>
  <c r="H56" i="16"/>
  <c r="G56" i="16"/>
  <c r="F56" i="16"/>
  <c r="E56" i="16"/>
  <c r="D56" i="16"/>
  <c r="C56" i="16"/>
  <c r="BQ55" i="16"/>
  <c r="AZ55" i="16"/>
  <c r="AD55" i="16"/>
  <c r="AC55" i="16"/>
  <c r="L55" i="16"/>
  <c r="K55" i="16"/>
  <c r="J55" i="16"/>
  <c r="I55" i="16"/>
  <c r="H55" i="16"/>
  <c r="G55" i="16"/>
  <c r="F55" i="16"/>
  <c r="E55" i="16"/>
  <c r="D55" i="16"/>
  <c r="C55" i="16"/>
  <c r="BQ54" i="16"/>
  <c r="BA54" i="16"/>
  <c r="AZ54" i="16"/>
  <c r="AD54" i="16"/>
  <c r="AC54" i="16"/>
  <c r="L54" i="16"/>
  <c r="K54" i="16"/>
  <c r="J54" i="16"/>
  <c r="I54" i="16"/>
  <c r="H54" i="16"/>
  <c r="G54" i="16"/>
  <c r="F54" i="16"/>
  <c r="E54" i="16"/>
  <c r="D54" i="16"/>
  <c r="C54" i="16"/>
  <c r="BQ53" i="16"/>
  <c r="BA53" i="16"/>
  <c r="AZ53" i="16"/>
  <c r="AD53" i="16"/>
  <c r="AC53" i="16"/>
  <c r="L53" i="16"/>
  <c r="K53" i="16"/>
  <c r="J53" i="16"/>
  <c r="I53" i="16"/>
  <c r="H53" i="16"/>
  <c r="G53" i="16"/>
  <c r="F53" i="16"/>
  <c r="E53" i="16"/>
  <c r="D53" i="16"/>
  <c r="C53" i="16"/>
  <c r="BQ52" i="16"/>
  <c r="BA52" i="16"/>
  <c r="AZ52" i="16"/>
  <c r="AD52" i="16"/>
  <c r="AC52" i="16"/>
  <c r="L52" i="16"/>
  <c r="K52" i="16"/>
  <c r="J52" i="16"/>
  <c r="I52" i="16"/>
  <c r="H52" i="16"/>
  <c r="G52" i="16"/>
  <c r="F52" i="16"/>
  <c r="E52" i="16"/>
  <c r="D52" i="16"/>
  <c r="C52" i="16"/>
  <c r="BQ51" i="16"/>
  <c r="BA51" i="16"/>
  <c r="AZ51" i="16"/>
  <c r="AD51" i="16"/>
  <c r="AC51" i="16"/>
  <c r="L51" i="16"/>
  <c r="K51" i="16"/>
  <c r="J51" i="16"/>
  <c r="I51" i="16"/>
  <c r="H51" i="16"/>
  <c r="G51" i="16"/>
  <c r="F51" i="16"/>
  <c r="E51" i="16"/>
  <c r="D51" i="16"/>
  <c r="C51" i="16"/>
  <c r="BQ50" i="16"/>
  <c r="BA50" i="16"/>
  <c r="AZ50" i="16"/>
  <c r="AD50" i="16"/>
  <c r="AC50" i="16"/>
  <c r="L50" i="16"/>
  <c r="K50" i="16"/>
  <c r="J50" i="16"/>
  <c r="I50" i="16"/>
  <c r="H50" i="16"/>
  <c r="G50" i="16"/>
  <c r="F50" i="16"/>
  <c r="E50" i="16"/>
  <c r="D50" i="16"/>
  <c r="C50" i="16"/>
  <c r="BQ49" i="16"/>
  <c r="BA49" i="16"/>
  <c r="AZ49" i="16"/>
  <c r="AD49" i="16"/>
  <c r="AC49" i="16"/>
  <c r="L49" i="16"/>
  <c r="K49" i="16"/>
  <c r="J49" i="16"/>
  <c r="I49" i="16"/>
  <c r="H49" i="16"/>
  <c r="G49" i="16"/>
  <c r="F49" i="16"/>
  <c r="E49" i="16"/>
  <c r="D49" i="16"/>
  <c r="C49" i="16"/>
  <c r="BQ48" i="16"/>
  <c r="BA48" i="16"/>
  <c r="AZ48" i="16"/>
  <c r="AD48" i="16"/>
  <c r="AC48" i="16"/>
  <c r="L48" i="16"/>
  <c r="K48" i="16"/>
  <c r="J48" i="16"/>
  <c r="I48" i="16"/>
  <c r="H48" i="16"/>
  <c r="G48" i="16"/>
  <c r="F48" i="16"/>
  <c r="E48" i="16"/>
  <c r="D48" i="16"/>
  <c r="C48" i="16"/>
  <c r="BQ47" i="16"/>
  <c r="BA47" i="16"/>
  <c r="AZ47" i="16"/>
  <c r="AD47" i="16"/>
  <c r="AC47" i="16"/>
  <c r="L47" i="16"/>
  <c r="K47" i="16"/>
  <c r="J47" i="16"/>
  <c r="I47" i="16"/>
  <c r="H47" i="16"/>
  <c r="G47" i="16"/>
  <c r="F47" i="16"/>
  <c r="E47" i="16"/>
  <c r="D47" i="16"/>
  <c r="C47" i="16"/>
  <c r="BQ46" i="16"/>
  <c r="BA46" i="16"/>
  <c r="AZ46" i="16"/>
  <c r="AD46" i="16"/>
  <c r="AC46" i="16"/>
  <c r="L46" i="16"/>
  <c r="K46" i="16"/>
  <c r="J46" i="16"/>
  <c r="I46" i="16"/>
  <c r="H46" i="16"/>
  <c r="G46" i="16"/>
  <c r="F46" i="16"/>
  <c r="E46" i="16"/>
  <c r="D46" i="16"/>
  <c r="C46" i="16"/>
  <c r="BQ45" i="16"/>
  <c r="BA45" i="16"/>
  <c r="AZ45" i="16"/>
  <c r="AD45" i="16"/>
  <c r="AC45" i="16"/>
  <c r="L45" i="16"/>
  <c r="K45" i="16"/>
  <c r="J45" i="16"/>
  <c r="I45" i="16"/>
  <c r="H45" i="16"/>
  <c r="G45" i="16"/>
  <c r="F45" i="16"/>
  <c r="E45" i="16"/>
  <c r="D45" i="16"/>
  <c r="C45" i="16"/>
  <c r="BQ44" i="16"/>
  <c r="BA44" i="16"/>
  <c r="AZ44" i="16"/>
  <c r="AD44" i="16"/>
  <c r="AC44" i="16"/>
  <c r="L44" i="16"/>
  <c r="K44" i="16"/>
  <c r="J44" i="16"/>
  <c r="I44" i="16"/>
  <c r="H44" i="16"/>
  <c r="G44" i="16"/>
  <c r="F44" i="16"/>
  <c r="E44" i="16"/>
  <c r="D44" i="16"/>
  <c r="C44" i="16"/>
  <c r="BQ43" i="16"/>
  <c r="BA43" i="16"/>
  <c r="AZ43" i="16"/>
  <c r="AD43" i="16"/>
  <c r="AC43" i="16"/>
  <c r="L43" i="16"/>
  <c r="K43" i="16"/>
  <c r="J43" i="16"/>
  <c r="I43" i="16"/>
  <c r="H43" i="16"/>
  <c r="G43" i="16"/>
  <c r="F43" i="16"/>
  <c r="E43" i="16"/>
  <c r="D43" i="16"/>
  <c r="C43" i="16"/>
  <c r="BQ42" i="16"/>
  <c r="AZ42" i="16"/>
  <c r="AD42" i="16"/>
  <c r="AC42" i="16"/>
  <c r="L42" i="16"/>
  <c r="K42" i="16"/>
  <c r="J42" i="16"/>
  <c r="I42" i="16"/>
  <c r="H42" i="16"/>
  <c r="G42" i="16"/>
  <c r="F42" i="16"/>
  <c r="E42" i="16"/>
  <c r="D42" i="16"/>
  <c r="C42" i="16"/>
  <c r="BQ41" i="16"/>
  <c r="AZ41" i="16"/>
  <c r="AD41" i="16"/>
  <c r="AC41" i="16"/>
  <c r="J41" i="16"/>
  <c r="I41" i="16"/>
  <c r="H41" i="16"/>
  <c r="G41" i="16"/>
  <c r="F41" i="16"/>
  <c r="E41" i="16"/>
  <c r="D41" i="16"/>
  <c r="C41" i="16"/>
  <c r="BQ40" i="16"/>
  <c r="AZ40" i="16"/>
  <c r="AD40" i="16"/>
  <c r="AC40" i="16"/>
  <c r="A40" i="16"/>
  <c r="BQ39" i="16"/>
  <c r="AV55" i="16"/>
  <c r="AV54" i="16"/>
  <c r="AV53" i="16"/>
  <c r="AV52" i="16"/>
  <c r="AV51" i="16"/>
  <c r="AV50" i="16"/>
  <c r="AV49" i="16"/>
  <c r="AV48" i="16"/>
  <c r="AV47" i="16"/>
  <c r="AV46" i="16"/>
  <c r="AV45" i="16"/>
  <c r="AV44" i="16"/>
  <c r="AV43" i="16"/>
  <c r="AV42" i="16"/>
  <c r="AV41" i="16"/>
  <c r="AV40" i="16"/>
  <c r="AV39" i="16"/>
  <c r="AV39" i="16" a="1"/>
  <c r="AD39" i="16"/>
  <c r="AC39" i="16"/>
  <c r="A39" i="16"/>
  <c r="BQ38" i="16"/>
  <c r="AU38" i="16"/>
  <c r="AT38" i="16"/>
  <c r="AS38" i="16"/>
  <c r="AR38" i="16"/>
  <c r="AQ38" i="16"/>
  <c r="AP38" i="16"/>
  <c r="AO38" i="16"/>
  <c r="AN38" i="16"/>
  <c r="AM38" i="16"/>
  <c r="AL38" i="16"/>
  <c r="AK38" i="16"/>
  <c r="AJ38" i="16"/>
  <c r="AI38" i="16"/>
  <c r="AH38" i="16"/>
  <c r="AG38" i="16"/>
  <c r="AF38" i="16"/>
  <c r="AE38" i="16"/>
  <c r="AE38" i="16" a="1"/>
  <c r="AD38" i="16"/>
  <c r="AC38" i="16"/>
  <c r="A38" i="16"/>
  <c r="BQ37" i="16"/>
  <c r="AD37" i="16"/>
  <c r="AC37" i="16"/>
  <c r="A37" i="16"/>
  <c r="BQ36" i="16"/>
  <c r="AT36" i="16"/>
  <c r="AD36" i="16"/>
  <c r="AC36" i="16"/>
  <c r="A36" i="16"/>
  <c r="BQ35" i="16"/>
  <c r="AT35" i="16"/>
  <c r="AD35" i="16"/>
  <c r="AC35" i="16"/>
  <c r="A35" i="16"/>
  <c r="BQ34" i="16"/>
  <c r="AT34" i="16"/>
  <c r="AD34" i="16"/>
  <c r="AC34" i="16"/>
  <c r="A34" i="16"/>
  <c r="BQ33" i="16"/>
  <c r="AT33" i="16"/>
  <c r="AD33" i="16"/>
  <c r="AC33" i="16"/>
  <c r="A33" i="16"/>
  <c r="BQ32" i="16"/>
  <c r="AT32" i="16"/>
  <c r="AD32" i="16"/>
  <c r="AC32" i="16"/>
  <c r="A32" i="16"/>
  <c r="BQ31" i="16"/>
  <c r="AT31" i="16"/>
  <c r="AD31" i="16"/>
  <c r="AC31" i="16"/>
  <c r="A31" i="16"/>
  <c r="BQ30" i="16"/>
  <c r="AT30" i="16"/>
  <c r="AD30" i="16"/>
  <c r="AC30" i="16"/>
  <c r="A30" i="16"/>
  <c r="BQ29" i="16"/>
  <c r="AT29" i="16"/>
  <c r="AD29" i="16"/>
  <c r="AC29" i="16"/>
  <c r="A29" i="16"/>
  <c r="BQ28" i="16"/>
  <c r="AT28" i="16"/>
  <c r="AD28" i="16"/>
  <c r="AC28" i="16"/>
  <c r="A28" i="16"/>
  <c r="BQ27" i="16"/>
  <c r="AT27" i="16"/>
  <c r="AD27" i="16"/>
  <c r="AC27" i="16"/>
  <c r="A27" i="16"/>
  <c r="BQ26" i="16"/>
  <c r="AT26" i="16"/>
  <c r="AD26" i="16"/>
  <c r="AC26" i="16"/>
  <c r="A26" i="16"/>
  <c r="BQ25" i="16"/>
  <c r="AT25" i="16"/>
  <c r="AD25" i="16"/>
  <c r="AC25" i="16"/>
  <c r="A25" i="16"/>
  <c r="BQ24" i="16"/>
  <c r="AT24" i="16"/>
  <c r="AD24" i="16"/>
  <c r="AC24" i="16"/>
  <c r="A24" i="16"/>
  <c r="BQ23" i="16"/>
  <c r="AT23" i="16"/>
  <c r="AD23" i="16"/>
  <c r="AC23" i="16"/>
  <c r="A23" i="16"/>
  <c r="BQ22" i="16"/>
  <c r="AT22" i="16"/>
  <c r="AD22" i="16"/>
  <c r="AC22" i="16"/>
  <c r="A22" i="16"/>
  <c r="BQ21" i="16"/>
  <c r="AT21" i="16"/>
  <c r="AD21" i="16"/>
  <c r="AC21" i="16"/>
  <c r="A21" i="16"/>
  <c r="BQ20" i="16"/>
  <c r="AT20" i="16"/>
  <c r="AD20" i="16"/>
  <c r="AC20" i="16"/>
  <c r="L20" i="16"/>
  <c r="K20" i="16"/>
  <c r="J20" i="16"/>
  <c r="I20" i="16"/>
  <c r="H20" i="16"/>
  <c r="G20" i="16"/>
  <c r="F20" i="16"/>
  <c r="E20" i="16"/>
  <c r="D20" i="16"/>
  <c r="C20" i="16"/>
  <c r="B20" i="16"/>
  <c r="A20" i="16"/>
  <c r="BQ19" i="16"/>
  <c r="AT19" i="16"/>
  <c r="AD19" i="16"/>
  <c r="AC19" i="16"/>
  <c r="L19" i="16"/>
  <c r="K19" i="16"/>
  <c r="J19" i="16"/>
  <c r="I19" i="16"/>
  <c r="H19" i="16"/>
  <c r="G19" i="16"/>
  <c r="F19" i="16"/>
  <c r="E19" i="16"/>
  <c r="D19" i="16"/>
  <c r="C19" i="16"/>
  <c r="B19" i="16"/>
  <c r="A19" i="16"/>
  <c r="BQ18" i="16"/>
  <c r="AT18" i="16"/>
  <c r="AD18" i="16"/>
  <c r="AC18" i="16"/>
  <c r="L18" i="16"/>
  <c r="K18" i="16"/>
  <c r="J18" i="16"/>
  <c r="I18" i="16"/>
  <c r="H18" i="16"/>
  <c r="G18" i="16"/>
  <c r="F18" i="16"/>
  <c r="E18" i="16"/>
  <c r="D18" i="16"/>
  <c r="C18" i="16"/>
  <c r="B18" i="16"/>
  <c r="A18" i="16"/>
  <c r="BQ17" i="16"/>
  <c r="AT17" i="16"/>
  <c r="AD17" i="16"/>
  <c r="AC17" i="16"/>
  <c r="L17" i="16"/>
  <c r="K17" i="16"/>
  <c r="J17" i="16"/>
  <c r="I17" i="16"/>
  <c r="H17" i="16"/>
  <c r="G17" i="16"/>
  <c r="F17" i="16"/>
  <c r="E17" i="16"/>
  <c r="D17" i="16"/>
  <c r="C17" i="16"/>
  <c r="B17" i="16"/>
  <c r="A17" i="16"/>
  <c r="BQ16" i="16"/>
  <c r="AT16" i="16"/>
  <c r="AD16" i="16"/>
  <c r="AC16" i="16"/>
  <c r="L16" i="16"/>
  <c r="K16" i="16"/>
  <c r="J16" i="16"/>
  <c r="I16" i="16"/>
  <c r="H16" i="16"/>
  <c r="G16" i="16"/>
  <c r="F16" i="16"/>
  <c r="E16" i="16"/>
  <c r="D16" i="16"/>
  <c r="C16" i="16"/>
  <c r="B16" i="16"/>
  <c r="A16" i="16"/>
  <c r="BQ15" i="16"/>
  <c r="AT15" i="16"/>
  <c r="AD15" i="16"/>
  <c r="AC15" i="16"/>
  <c r="L15" i="16"/>
  <c r="K15" i="16"/>
  <c r="J15" i="16"/>
  <c r="I15" i="16"/>
  <c r="H15" i="16"/>
  <c r="G15" i="16"/>
  <c r="F15" i="16"/>
  <c r="E15" i="16"/>
  <c r="D15" i="16"/>
  <c r="C15" i="16"/>
  <c r="B15" i="16"/>
  <c r="A15" i="16"/>
  <c r="BQ14" i="16"/>
  <c r="AT14" i="16"/>
  <c r="AD14" i="16"/>
  <c r="AC14" i="16"/>
  <c r="L14" i="16"/>
  <c r="K14" i="16"/>
  <c r="J14" i="16"/>
  <c r="I14" i="16"/>
  <c r="H14" i="16"/>
  <c r="G14" i="16"/>
  <c r="F14" i="16"/>
  <c r="E14" i="16"/>
  <c r="D14" i="16"/>
  <c r="C14" i="16"/>
  <c r="B14" i="16"/>
  <c r="A14" i="16"/>
  <c r="BQ13" i="16"/>
  <c r="AT13" i="16"/>
  <c r="AD13" i="16"/>
  <c r="AC13" i="16"/>
  <c r="L13" i="16"/>
  <c r="K13" i="16"/>
  <c r="J13" i="16"/>
  <c r="I13" i="16"/>
  <c r="H13" i="16"/>
  <c r="G13" i="16"/>
  <c r="F13" i="16"/>
  <c r="E13" i="16"/>
  <c r="D13" i="16"/>
  <c r="C13" i="16"/>
  <c r="B13" i="16"/>
  <c r="A13" i="16"/>
  <c r="BQ12" i="16"/>
  <c r="AT12" i="16"/>
  <c r="AD12" i="16"/>
  <c r="AC12" i="16"/>
  <c r="L12" i="16"/>
  <c r="K12" i="16"/>
  <c r="J12" i="16"/>
  <c r="I12" i="16"/>
  <c r="H12" i="16"/>
  <c r="G12" i="16"/>
  <c r="F12" i="16"/>
  <c r="E12" i="16"/>
  <c r="D12" i="16"/>
  <c r="C12" i="16"/>
  <c r="B12" i="16"/>
  <c r="A12" i="16"/>
  <c r="BQ11" i="16"/>
  <c r="AT11" i="16"/>
  <c r="AD11" i="16"/>
  <c r="AC11" i="16"/>
  <c r="L11" i="16"/>
  <c r="K11" i="16"/>
  <c r="J11" i="16"/>
  <c r="I11" i="16"/>
  <c r="H11" i="16"/>
  <c r="G11" i="16"/>
  <c r="F11" i="16"/>
  <c r="E11" i="16"/>
  <c r="D11" i="16"/>
  <c r="C11" i="16"/>
  <c r="B11" i="16"/>
  <c r="A11" i="16"/>
  <c r="BQ10" i="16"/>
  <c r="AT10" i="16"/>
  <c r="AD10" i="16"/>
  <c r="AC10" i="16"/>
  <c r="L10" i="16"/>
  <c r="K10" i="16"/>
  <c r="J10" i="16"/>
  <c r="I10" i="16"/>
  <c r="H10" i="16"/>
  <c r="G10" i="16"/>
  <c r="F10" i="16"/>
  <c r="E10" i="16"/>
  <c r="D10" i="16"/>
  <c r="C10" i="16"/>
  <c r="B10" i="16"/>
  <c r="A10" i="16"/>
  <c r="BQ9" i="16"/>
  <c r="AT9" i="16"/>
  <c r="AD9" i="16"/>
  <c r="AC9" i="16"/>
  <c r="M9" i="16"/>
  <c r="L9" i="16"/>
  <c r="K9" i="16"/>
  <c r="J9" i="16"/>
  <c r="I9" i="16"/>
  <c r="H9" i="16"/>
  <c r="G9" i="16"/>
  <c r="F9" i="16"/>
  <c r="E9" i="16"/>
  <c r="D9" i="16"/>
  <c r="C9" i="16"/>
  <c r="B9" i="16"/>
  <c r="A9" i="16"/>
  <c r="BQ8" i="16"/>
  <c r="AT8" i="16"/>
  <c r="AD8" i="16"/>
  <c r="AC8" i="16"/>
  <c r="M8" i="16"/>
  <c r="L8" i="16"/>
  <c r="K8" i="16"/>
  <c r="J8" i="16"/>
  <c r="I8" i="16"/>
  <c r="H8" i="16"/>
  <c r="G8" i="16"/>
  <c r="F8" i="16"/>
  <c r="E8" i="16"/>
  <c r="D8" i="16"/>
  <c r="C8" i="16"/>
  <c r="B8" i="16"/>
  <c r="A8" i="16"/>
  <c r="BQ7" i="16"/>
  <c r="AT7" i="16"/>
  <c r="AD7" i="16"/>
  <c r="AC7" i="16"/>
  <c r="M7" i="16"/>
  <c r="L7" i="16"/>
  <c r="K7" i="16"/>
  <c r="J7" i="16"/>
  <c r="I7" i="16"/>
  <c r="H7" i="16"/>
  <c r="G7" i="16"/>
  <c r="F7" i="16"/>
  <c r="E7" i="16"/>
  <c r="D7" i="16"/>
  <c r="C7" i="16"/>
  <c r="B7" i="16"/>
  <c r="A7" i="16"/>
  <c r="BQ6" i="16"/>
  <c r="AT6" i="16"/>
  <c r="AD6" i="16"/>
  <c r="AC6" i="16"/>
  <c r="M6" i="16"/>
  <c r="L6" i="16"/>
  <c r="K6" i="16"/>
  <c r="J6" i="16"/>
  <c r="I6" i="16"/>
  <c r="H6" i="16"/>
  <c r="G6" i="16"/>
  <c r="F6" i="16"/>
  <c r="E6" i="16"/>
  <c r="D6" i="16"/>
  <c r="C6" i="16"/>
  <c r="BQ5" i="16"/>
  <c r="L5" i="16"/>
  <c r="K5" i="16"/>
  <c r="J5" i="16"/>
  <c r="I5" i="16"/>
  <c r="H5" i="16"/>
  <c r="G5" i="16"/>
  <c r="F5" i="16"/>
  <c r="E5" i="16"/>
  <c r="D5" i="16"/>
  <c r="C5" i="16"/>
  <c r="BQ4" i="16"/>
  <c r="BR3" i="16"/>
  <c r="BQ3" i="16"/>
  <c r="BC2" i="16"/>
  <c r="CT104" i="11"/>
  <c r="CJ104" i="11"/>
  <c r="CT103" i="11"/>
  <c r="CJ103" i="11"/>
  <c r="CT102" i="11"/>
  <c r="CJ102" i="11"/>
  <c r="CT101" i="11"/>
  <c r="CJ101" i="11"/>
  <c r="CT100" i="11"/>
  <c r="CJ100" i="11"/>
  <c r="CT99" i="11"/>
  <c r="CJ99" i="11"/>
  <c r="CT98" i="11"/>
  <c r="CJ98" i="11"/>
  <c r="CT97" i="11"/>
  <c r="CJ97" i="11"/>
  <c r="CT96" i="11"/>
  <c r="CJ96" i="11"/>
  <c r="CT95" i="11"/>
  <c r="CJ95" i="11"/>
  <c r="CT94" i="11"/>
  <c r="CJ94" i="11"/>
  <c r="CT93" i="11"/>
  <c r="CJ93" i="11"/>
  <c r="CT92" i="11"/>
  <c r="CJ92" i="11"/>
  <c r="CT91" i="11"/>
  <c r="CJ91" i="11"/>
  <c r="CT90" i="11"/>
  <c r="CJ90" i="11"/>
  <c r="CT89" i="11"/>
  <c r="CJ89" i="11"/>
  <c r="CT88" i="11"/>
  <c r="CJ88" i="11"/>
  <c r="CT87" i="11"/>
  <c r="CJ87" i="11"/>
  <c r="CT86" i="11"/>
  <c r="CJ86" i="11"/>
  <c r="CT85" i="11"/>
  <c r="CJ85" i="11"/>
  <c r="CT84" i="11"/>
  <c r="CJ84" i="11"/>
  <c r="CT83" i="11"/>
  <c r="CJ83" i="11"/>
  <c r="CT82" i="11"/>
  <c r="CJ82" i="11"/>
  <c r="CT81" i="11"/>
  <c r="CJ81" i="11"/>
  <c r="CT80" i="11"/>
  <c r="CJ80" i="11"/>
  <c r="CT79" i="11"/>
  <c r="CJ79" i="11"/>
  <c r="CT78" i="11"/>
  <c r="CJ78" i="11"/>
  <c r="CT77" i="11"/>
  <c r="CJ77" i="11"/>
  <c r="CT76" i="11"/>
  <c r="CJ76" i="11"/>
  <c r="CT75" i="11"/>
  <c r="CJ75" i="11"/>
  <c r="CT74" i="11"/>
  <c r="CJ74" i="11"/>
  <c r="CT73" i="11"/>
  <c r="CJ73" i="11"/>
  <c r="CT72" i="11"/>
  <c r="CJ72" i="11"/>
  <c r="CT71" i="11"/>
  <c r="CJ71" i="11"/>
  <c r="CT70" i="11"/>
  <c r="CJ70" i="11"/>
  <c r="CT69" i="11"/>
  <c r="CJ69" i="11"/>
  <c r="CT68" i="11"/>
  <c r="CJ68" i="11"/>
  <c r="AG68" i="11"/>
  <c r="AF68" i="11"/>
  <c r="AE68" i="11"/>
  <c r="AD68" i="11"/>
  <c r="AC68" i="11"/>
  <c r="AB68" i="11"/>
  <c r="AA68" i="11"/>
  <c r="Z68" i="11"/>
  <c r="Y68" i="11"/>
  <c r="X68" i="11"/>
  <c r="W68" i="11"/>
  <c r="CT67" i="11"/>
  <c r="CJ67" i="11"/>
  <c r="AG67" i="11"/>
  <c r="AF67" i="11"/>
  <c r="AE67" i="11"/>
  <c r="AD67" i="11"/>
  <c r="AC67" i="11"/>
  <c r="AB67" i="11"/>
  <c r="AA67" i="11"/>
  <c r="Z67" i="11"/>
  <c r="Y67" i="11"/>
  <c r="X67" i="11"/>
  <c r="W67" i="11"/>
  <c r="CT66" i="11"/>
  <c r="CJ66" i="11"/>
  <c r="AG66" i="11"/>
  <c r="AF66" i="11"/>
  <c r="AE66" i="11"/>
  <c r="AD66" i="11"/>
  <c r="AC66" i="11"/>
  <c r="AB66" i="11"/>
  <c r="AA66" i="11"/>
  <c r="Z66" i="11"/>
  <c r="Y66" i="11"/>
  <c r="X66" i="11"/>
  <c r="W66" i="11"/>
  <c r="CT65" i="11"/>
  <c r="CJ65" i="11"/>
  <c r="AG65" i="11"/>
  <c r="AF65" i="11"/>
  <c r="AE65" i="11"/>
  <c r="AD65" i="11"/>
  <c r="AC65" i="11"/>
  <c r="AB65" i="11"/>
  <c r="AA65" i="11"/>
  <c r="Z65" i="11"/>
  <c r="Y65" i="11"/>
  <c r="X65" i="11"/>
  <c r="W65" i="11"/>
  <c r="CT64" i="11"/>
  <c r="CJ64" i="11"/>
  <c r="AG64" i="11"/>
  <c r="AF64" i="11"/>
  <c r="AE64" i="11"/>
  <c r="AD64" i="11"/>
  <c r="AC64" i="11"/>
  <c r="AB64" i="11"/>
  <c r="AA64" i="11"/>
  <c r="Z64" i="11"/>
  <c r="Y64" i="11"/>
  <c r="X64" i="11"/>
  <c r="W64" i="11"/>
  <c r="CT63" i="11"/>
  <c r="CJ63" i="11"/>
  <c r="AG63" i="11"/>
  <c r="AF63" i="11"/>
  <c r="AE63" i="11"/>
  <c r="AD63" i="11"/>
  <c r="AC63" i="11"/>
  <c r="AB63" i="11"/>
  <c r="AA63" i="11"/>
  <c r="Z63" i="11"/>
  <c r="Y63" i="11"/>
  <c r="X63" i="11"/>
  <c r="W63" i="11"/>
  <c r="CT62" i="11"/>
  <c r="CJ62" i="11"/>
  <c r="AG62" i="11"/>
  <c r="AF62" i="11"/>
  <c r="AE62" i="11"/>
  <c r="AD62" i="11"/>
  <c r="AC62" i="11"/>
  <c r="AB62" i="11"/>
  <c r="AA62" i="11"/>
  <c r="Z62" i="11"/>
  <c r="Y62" i="11"/>
  <c r="X62" i="11"/>
  <c r="W62" i="11"/>
  <c r="CT61" i="11"/>
  <c r="CJ61" i="11"/>
  <c r="AG61" i="11"/>
  <c r="AF61" i="11"/>
  <c r="AE61" i="11"/>
  <c r="AD61" i="11"/>
  <c r="AC61" i="11"/>
  <c r="AB61" i="11"/>
  <c r="AA61" i="11"/>
  <c r="Z61" i="11"/>
  <c r="Y61" i="11"/>
  <c r="X61" i="11"/>
  <c r="W61" i="11"/>
  <c r="CT60" i="11"/>
  <c r="CJ60" i="11"/>
  <c r="AG60" i="11"/>
  <c r="AF60" i="11"/>
  <c r="AE60" i="11"/>
  <c r="AD60" i="11"/>
  <c r="AC60" i="11"/>
  <c r="AB60" i="11"/>
  <c r="AA60" i="11"/>
  <c r="Z60" i="11"/>
  <c r="Y60" i="11"/>
  <c r="X60" i="11"/>
  <c r="W60" i="11"/>
  <c r="CT59" i="11"/>
  <c r="CJ59" i="11"/>
  <c r="AG59" i="11"/>
  <c r="AF59" i="11"/>
  <c r="AE59" i="11"/>
  <c r="AD59" i="11"/>
  <c r="AC59" i="11"/>
  <c r="AB59" i="11"/>
  <c r="AA59" i="11"/>
  <c r="Z59" i="11"/>
  <c r="Y59" i="11"/>
  <c r="X59" i="11"/>
  <c r="W59" i="11"/>
  <c r="CT58" i="11"/>
  <c r="CJ58" i="11"/>
  <c r="AG58" i="11"/>
  <c r="AF58" i="11"/>
  <c r="AE58" i="11"/>
  <c r="AD58" i="11"/>
  <c r="AC58" i="11"/>
  <c r="AB58" i="11"/>
  <c r="AA58" i="11"/>
  <c r="Z58" i="11"/>
  <c r="Y58" i="11"/>
  <c r="X58" i="11"/>
  <c r="W58" i="11"/>
  <c r="CT57" i="11"/>
  <c r="CJ57" i="11"/>
  <c r="AG57" i="11"/>
  <c r="AF57" i="11"/>
  <c r="AE57" i="11"/>
  <c r="AD57" i="11"/>
  <c r="AC57" i="11"/>
  <c r="AB57" i="11"/>
  <c r="AA57" i="11"/>
  <c r="Z57" i="11"/>
  <c r="Y57" i="11"/>
  <c r="X57" i="11"/>
  <c r="W57" i="11"/>
  <c r="CT56" i="11"/>
  <c r="CJ56" i="11"/>
  <c r="AG56" i="11"/>
  <c r="AF56" i="11"/>
  <c r="AE56" i="11"/>
  <c r="AD56" i="11"/>
  <c r="AC56" i="11"/>
  <c r="AB56" i="11"/>
  <c r="AA56" i="11"/>
  <c r="Z56" i="11"/>
  <c r="Y56" i="11"/>
  <c r="X56" i="11"/>
  <c r="W56" i="11"/>
  <c r="CT55" i="11"/>
  <c r="CJ55" i="11"/>
  <c r="AG55" i="11"/>
  <c r="AF55" i="11"/>
  <c r="AE55" i="11"/>
  <c r="AD55" i="11"/>
  <c r="AC55" i="11"/>
  <c r="AB55" i="11"/>
  <c r="AA55" i="11"/>
  <c r="Z55" i="11"/>
  <c r="Y55" i="11"/>
  <c r="X55" i="11"/>
  <c r="W55" i="11"/>
  <c r="CT54" i="11"/>
  <c r="CJ54" i="11"/>
  <c r="AG54" i="11"/>
  <c r="AF54" i="11"/>
  <c r="AE54" i="11"/>
  <c r="AD54" i="11"/>
  <c r="AC54" i="11"/>
  <c r="AB54" i="11"/>
  <c r="AA54" i="11"/>
  <c r="Z54" i="11"/>
  <c r="Y54" i="11"/>
  <c r="X54" i="11"/>
  <c r="W54" i="11"/>
  <c r="CT53" i="11"/>
  <c r="CJ53" i="11"/>
  <c r="AH53" i="11"/>
  <c r="AG53" i="11"/>
  <c r="AF53" i="11"/>
  <c r="AE53" i="11"/>
  <c r="AD53" i="11"/>
  <c r="AC53" i="11"/>
  <c r="AB53" i="11"/>
  <c r="AA53" i="11"/>
  <c r="Z53" i="11"/>
  <c r="Y53" i="11"/>
  <c r="X53" i="11"/>
  <c r="W53" i="11"/>
  <c r="CT52" i="11"/>
  <c r="CJ52" i="11"/>
  <c r="AH52" i="11"/>
  <c r="AG52" i="11"/>
  <c r="AF52" i="11"/>
  <c r="AE52" i="11"/>
  <c r="AD52" i="11"/>
  <c r="AC52" i="11"/>
  <c r="AB52" i="11"/>
  <c r="AA52" i="11"/>
  <c r="Z52" i="11"/>
  <c r="Y52" i="11"/>
  <c r="W52" i="11"/>
  <c r="CT51" i="11"/>
  <c r="CJ51" i="11"/>
  <c r="CT50" i="11"/>
  <c r="CJ50" i="11"/>
  <c r="CT49" i="11"/>
  <c r="CJ49" i="11"/>
  <c r="CG49" i="11"/>
  <c r="CF49" i="11"/>
  <c r="CE49" i="11"/>
  <c r="CD49" i="11"/>
  <c r="CC49" i="11"/>
  <c r="CB49" i="11"/>
  <c r="CA49" i="11"/>
  <c r="BZ49" i="11"/>
  <c r="BY49" i="11"/>
  <c r="BX49" i="11"/>
  <c r="BV49" i="11"/>
  <c r="BU49" i="11"/>
  <c r="BT49" i="11"/>
  <c r="BS49" i="11"/>
  <c r="BR49" i="11"/>
  <c r="BQ49" i="11"/>
  <c r="BP49" i="11"/>
  <c r="BO49" i="11"/>
  <c r="BN49" i="11"/>
  <c r="BM49" i="11"/>
  <c r="BK49" i="11"/>
  <c r="BJ49" i="11"/>
  <c r="BI49" i="11"/>
  <c r="BH49" i="11"/>
  <c r="BG49" i="11"/>
  <c r="BF49" i="11"/>
  <c r="BE49" i="11"/>
  <c r="BD49" i="11"/>
  <c r="BC49" i="11"/>
  <c r="BB49" i="11"/>
  <c r="CT48" i="11"/>
  <c r="CJ48" i="11"/>
  <c r="CG48" i="11"/>
  <c r="CF48" i="11"/>
  <c r="CE48" i="11"/>
  <c r="CD48" i="11"/>
  <c r="CC48" i="11"/>
  <c r="CB48" i="11"/>
  <c r="CA48" i="11"/>
  <c r="BZ48" i="11"/>
  <c r="BY48" i="11"/>
  <c r="BX48" i="11"/>
  <c r="BV48" i="11"/>
  <c r="BU48" i="11"/>
  <c r="BT48" i="11"/>
  <c r="BS48" i="11"/>
  <c r="BR48" i="11"/>
  <c r="BQ48" i="11"/>
  <c r="BP48" i="11"/>
  <c r="BO48" i="11"/>
  <c r="BN48" i="11"/>
  <c r="BM48" i="11"/>
  <c r="BK48" i="11"/>
  <c r="BJ48" i="11"/>
  <c r="BI48" i="11"/>
  <c r="BH48" i="11"/>
  <c r="BG48" i="11"/>
  <c r="BF48" i="11"/>
  <c r="BE48" i="11"/>
  <c r="BD48" i="11"/>
  <c r="BC48" i="11"/>
  <c r="BB48" i="11"/>
  <c r="CT47" i="11"/>
  <c r="CJ47" i="11"/>
  <c r="CG47" i="11"/>
  <c r="CF47" i="11"/>
  <c r="CE47" i="11"/>
  <c r="CD47" i="11"/>
  <c r="CC47" i="11"/>
  <c r="CB47" i="11"/>
  <c r="CA47" i="11"/>
  <c r="BZ47" i="11"/>
  <c r="BY47" i="11"/>
  <c r="BX47" i="11"/>
  <c r="BV47" i="11"/>
  <c r="BU47" i="11"/>
  <c r="BT47" i="11"/>
  <c r="BS47" i="11"/>
  <c r="BR47" i="11"/>
  <c r="BQ47" i="11"/>
  <c r="BP47" i="11"/>
  <c r="BO47" i="11"/>
  <c r="BN47" i="11"/>
  <c r="BM47" i="11"/>
  <c r="BK47" i="11"/>
  <c r="BJ47" i="11"/>
  <c r="BI47" i="11"/>
  <c r="BH47" i="11"/>
  <c r="BG47" i="11"/>
  <c r="BF47" i="11"/>
  <c r="BE47" i="11"/>
  <c r="BD47" i="11"/>
  <c r="BC47" i="11"/>
  <c r="BB47" i="11"/>
  <c r="AS47" i="11"/>
  <c r="AR47" i="11"/>
  <c r="AQ47" i="11"/>
  <c r="AP47" i="11"/>
  <c r="AO47" i="11"/>
  <c r="AN47" i="11"/>
  <c r="AM47" i="11"/>
  <c r="AL47" i="11"/>
  <c r="CT46" i="11"/>
  <c r="CJ46" i="11"/>
  <c r="CG46" i="11"/>
  <c r="CF46" i="11"/>
  <c r="CE46" i="11"/>
  <c r="CD46" i="11"/>
  <c r="CC46" i="11"/>
  <c r="CB46" i="11"/>
  <c r="CA46" i="11"/>
  <c r="BZ46" i="11"/>
  <c r="BY46" i="11"/>
  <c r="BX46" i="11"/>
  <c r="BV46" i="11"/>
  <c r="BU46" i="11"/>
  <c r="BT46" i="11"/>
  <c r="BS46" i="11"/>
  <c r="BR46" i="11"/>
  <c r="BQ46" i="11"/>
  <c r="BP46" i="11"/>
  <c r="BO46" i="11"/>
  <c r="BN46" i="11"/>
  <c r="BM46" i="11"/>
  <c r="BK46" i="11"/>
  <c r="BJ46" i="11"/>
  <c r="BI46" i="11"/>
  <c r="BH46" i="11"/>
  <c r="BG46" i="11"/>
  <c r="BF46" i="11"/>
  <c r="BE46" i="11"/>
  <c r="BD46" i="11"/>
  <c r="BC46" i="11"/>
  <c r="BB46" i="11"/>
  <c r="AZ46" i="11"/>
  <c r="AY46" i="11"/>
  <c r="AS46" i="11"/>
  <c r="AR46" i="11"/>
  <c r="AQ46" i="11"/>
  <c r="AP46" i="11"/>
  <c r="AO46" i="11"/>
  <c r="AN46" i="11"/>
  <c r="AM46" i="11"/>
  <c r="AL46" i="11"/>
  <c r="AE46" i="11"/>
  <c r="AD46" i="11"/>
  <c r="AC46" i="11"/>
  <c r="AB46" i="11"/>
  <c r="AA46" i="11"/>
  <c r="Z46" i="11"/>
  <c r="Y46" i="11"/>
  <c r="X46" i="11"/>
  <c r="CT45" i="11"/>
  <c r="CJ45" i="11"/>
  <c r="CG45" i="11"/>
  <c r="CF45" i="11"/>
  <c r="CE45" i="11"/>
  <c r="CD45" i="11"/>
  <c r="CC45" i="11"/>
  <c r="CB45" i="11"/>
  <c r="CA45" i="11"/>
  <c r="BZ45" i="11"/>
  <c r="BY45" i="11"/>
  <c r="BX45" i="11"/>
  <c r="BV45" i="11"/>
  <c r="BU45" i="11"/>
  <c r="BT45" i="11"/>
  <c r="BS45" i="11"/>
  <c r="BR45" i="11"/>
  <c r="BQ45" i="11"/>
  <c r="BP45" i="11"/>
  <c r="BO45" i="11"/>
  <c r="BN45" i="11"/>
  <c r="BM45" i="11"/>
  <c r="BK45" i="11"/>
  <c r="BJ45" i="11"/>
  <c r="BI45" i="11"/>
  <c r="BH45" i="11"/>
  <c r="BG45" i="11"/>
  <c r="BF45" i="11"/>
  <c r="BE45" i="11"/>
  <c r="BD45" i="11"/>
  <c r="BC45" i="11"/>
  <c r="BB45" i="11"/>
  <c r="AZ45" i="11"/>
  <c r="AY45" i="11"/>
  <c r="AS45" i="11"/>
  <c r="AR45" i="11"/>
  <c r="AQ45" i="11"/>
  <c r="AP45" i="11"/>
  <c r="AO45" i="11"/>
  <c r="AN45" i="11"/>
  <c r="AM45" i="11"/>
  <c r="AL45" i="11"/>
  <c r="AE45" i="11"/>
  <c r="AD45" i="11"/>
  <c r="AC45" i="11"/>
  <c r="AB45" i="11"/>
  <c r="AA45" i="11"/>
  <c r="Z45" i="11"/>
  <c r="Y45" i="11"/>
  <c r="X45" i="11"/>
  <c r="CT44" i="11"/>
  <c r="CJ44" i="11"/>
  <c r="CG44" i="11"/>
  <c r="CF44" i="11"/>
  <c r="CE44" i="11"/>
  <c r="CD44" i="11"/>
  <c r="CC44" i="11"/>
  <c r="CB44" i="11"/>
  <c r="CA44" i="11"/>
  <c r="BZ44" i="11"/>
  <c r="BY44" i="11"/>
  <c r="BX44" i="11"/>
  <c r="BV44" i="11"/>
  <c r="BU44" i="11"/>
  <c r="BT44" i="11"/>
  <c r="BS44" i="11"/>
  <c r="BR44" i="11"/>
  <c r="BQ44" i="11"/>
  <c r="BP44" i="11"/>
  <c r="BO44" i="11"/>
  <c r="BN44" i="11"/>
  <c r="BM44" i="11"/>
  <c r="BK44" i="11"/>
  <c r="BJ44" i="11"/>
  <c r="BI44" i="11"/>
  <c r="BH44" i="11"/>
  <c r="BG44" i="11"/>
  <c r="BF44" i="11"/>
  <c r="BE44" i="11"/>
  <c r="BD44" i="11"/>
  <c r="BC44" i="11"/>
  <c r="BB44" i="11"/>
  <c r="AZ44" i="11"/>
  <c r="AY44" i="11"/>
  <c r="AS44" i="11"/>
  <c r="AR44" i="11"/>
  <c r="AQ44" i="11"/>
  <c r="AP44" i="11"/>
  <c r="AO44" i="11"/>
  <c r="AN44" i="11"/>
  <c r="AM44" i="11"/>
  <c r="AL44" i="11"/>
  <c r="AE44" i="11"/>
  <c r="AD44" i="11"/>
  <c r="AC44" i="11"/>
  <c r="AB44" i="11"/>
  <c r="AA44" i="11"/>
  <c r="Z44" i="11"/>
  <c r="Y44" i="11"/>
  <c r="X44" i="11"/>
  <c r="CT43" i="11"/>
  <c r="CJ43" i="11"/>
  <c r="CG43" i="11"/>
  <c r="CF43" i="11"/>
  <c r="CE43" i="11"/>
  <c r="CD43" i="11"/>
  <c r="CC43" i="11"/>
  <c r="CB43" i="11"/>
  <c r="CA43" i="11"/>
  <c r="BZ43" i="11"/>
  <c r="BY43" i="11"/>
  <c r="BX43" i="11"/>
  <c r="BV43" i="11"/>
  <c r="BU43" i="11"/>
  <c r="BT43" i="11"/>
  <c r="BS43" i="11"/>
  <c r="BR43" i="11"/>
  <c r="BQ43" i="11"/>
  <c r="BP43" i="11"/>
  <c r="BO43" i="11"/>
  <c r="BN43" i="11"/>
  <c r="BM43" i="11"/>
  <c r="BK43" i="11"/>
  <c r="BJ43" i="11"/>
  <c r="BI43" i="11"/>
  <c r="BH43" i="11"/>
  <c r="BG43" i="11"/>
  <c r="BF43" i="11"/>
  <c r="BE43" i="11"/>
  <c r="BD43" i="11"/>
  <c r="BC43" i="11"/>
  <c r="BB43" i="11"/>
  <c r="AZ43" i="11"/>
  <c r="AY43" i="11"/>
  <c r="AS43" i="11"/>
  <c r="AR43" i="11"/>
  <c r="AQ43" i="11"/>
  <c r="AP43" i="11"/>
  <c r="AO43" i="11"/>
  <c r="AN43" i="11"/>
  <c r="AM43" i="11"/>
  <c r="AL43" i="11"/>
  <c r="AE43" i="11"/>
  <c r="AD43" i="11"/>
  <c r="AC43" i="11"/>
  <c r="AB43" i="11"/>
  <c r="AA43" i="11"/>
  <c r="Z43" i="11"/>
  <c r="Y43" i="11"/>
  <c r="X43" i="11"/>
  <c r="CT42" i="11"/>
  <c r="CJ42" i="11"/>
  <c r="CG42" i="11"/>
  <c r="CF42" i="11"/>
  <c r="CE42" i="11"/>
  <c r="CD42" i="11"/>
  <c r="CC42" i="11"/>
  <c r="CB42" i="11"/>
  <c r="CA42" i="11"/>
  <c r="BZ42" i="11"/>
  <c r="BY42" i="11"/>
  <c r="BX42" i="11"/>
  <c r="BV42" i="11"/>
  <c r="BU42" i="11"/>
  <c r="BT42" i="11"/>
  <c r="BS42" i="11"/>
  <c r="BR42" i="11"/>
  <c r="BQ42" i="11"/>
  <c r="BP42" i="11"/>
  <c r="BO42" i="11"/>
  <c r="BN42" i="11"/>
  <c r="BM42" i="11"/>
  <c r="BK42" i="11"/>
  <c r="BJ42" i="11"/>
  <c r="BI42" i="11"/>
  <c r="BH42" i="11"/>
  <c r="BG42" i="11"/>
  <c r="BF42" i="11"/>
  <c r="BE42" i="11"/>
  <c r="BD42" i="11"/>
  <c r="BC42" i="11"/>
  <c r="BB42" i="11"/>
  <c r="AY42" i="11"/>
  <c r="AS42" i="11"/>
  <c r="AR42" i="11"/>
  <c r="AQ42" i="11"/>
  <c r="AP42" i="11"/>
  <c r="AO42" i="11"/>
  <c r="AN42" i="11"/>
  <c r="AM42" i="11"/>
  <c r="AL42" i="11"/>
  <c r="AE42" i="11"/>
  <c r="AD42" i="11"/>
  <c r="AC42" i="11"/>
  <c r="AB42" i="11"/>
  <c r="AA42" i="11"/>
  <c r="Z42" i="11"/>
  <c r="Y42" i="11"/>
  <c r="X42" i="11"/>
  <c r="CT41" i="11"/>
  <c r="CJ41" i="11"/>
  <c r="CG41" i="11"/>
  <c r="CF41" i="11"/>
  <c r="CE41" i="11"/>
  <c r="CD41" i="11"/>
  <c r="CC41" i="11"/>
  <c r="CB41" i="11"/>
  <c r="CA41" i="11"/>
  <c r="BZ41" i="11"/>
  <c r="BY41" i="11"/>
  <c r="BX41" i="11"/>
  <c r="BV41" i="11"/>
  <c r="BU41" i="11"/>
  <c r="BT41" i="11"/>
  <c r="BS41" i="11"/>
  <c r="BR41" i="11"/>
  <c r="BQ41" i="11"/>
  <c r="BP41" i="11"/>
  <c r="BO41" i="11"/>
  <c r="BN41" i="11"/>
  <c r="BM41" i="11"/>
  <c r="BK41" i="11"/>
  <c r="BJ41" i="11"/>
  <c r="BI41" i="11"/>
  <c r="BH41" i="11"/>
  <c r="BG41" i="11"/>
  <c r="BF41" i="11"/>
  <c r="BE41" i="11"/>
  <c r="BD41" i="11"/>
  <c r="BC41" i="11"/>
  <c r="BB41" i="11"/>
  <c r="AY41" i="11"/>
  <c r="AS41" i="11"/>
  <c r="AR41" i="11"/>
  <c r="AQ41" i="11"/>
  <c r="AP41" i="11"/>
  <c r="AO41" i="11"/>
  <c r="AN41" i="11"/>
  <c r="AM41" i="11"/>
  <c r="AL41" i="11"/>
  <c r="AE41" i="11"/>
  <c r="AD41" i="11"/>
  <c r="AC41" i="11"/>
  <c r="AB41" i="11"/>
  <c r="AA41" i="11"/>
  <c r="Z41" i="11"/>
  <c r="Y41" i="11"/>
  <c r="X41" i="11"/>
  <c r="CT40" i="11"/>
  <c r="CJ40" i="11"/>
  <c r="CG40" i="11"/>
  <c r="CF40" i="11"/>
  <c r="CE40" i="11"/>
  <c r="CD40" i="11"/>
  <c r="CC40" i="11"/>
  <c r="CB40" i="11"/>
  <c r="CA40" i="11"/>
  <c r="BZ40" i="11"/>
  <c r="BY40" i="11"/>
  <c r="BX40" i="11"/>
  <c r="BV40" i="11"/>
  <c r="BU40" i="11"/>
  <c r="BT40" i="11"/>
  <c r="BS40" i="11"/>
  <c r="BR40" i="11"/>
  <c r="BQ40" i="11"/>
  <c r="BP40" i="11"/>
  <c r="BO40" i="11"/>
  <c r="BN40" i="11"/>
  <c r="BM40" i="11"/>
  <c r="BK40" i="11"/>
  <c r="BJ40" i="11"/>
  <c r="BI40" i="11"/>
  <c r="BH40" i="11"/>
  <c r="BG40" i="11"/>
  <c r="BF40" i="11"/>
  <c r="BE40" i="11"/>
  <c r="BD40" i="11"/>
  <c r="BC40" i="11"/>
  <c r="BB40" i="11"/>
  <c r="AY40" i="11"/>
  <c r="AS40" i="11"/>
  <c r="AR40" i="11"/>
  <c r="AQ40" i="11"/>
  <c r="AP40" i="11"/>
  <c r="AO40" i="11"/>
  <c r="AN40" i="11"/>
  <c r="AM40" i="11"/>
  <c r="AL40" i="11"/>
  <c r="AK40" i="11"/>
  <c r="AJ40" i="11"/>
  <c r="V40" i="11"/>
  <c r="B40" i="11"/>
  <c r="A40" i="11"/>
  <c r="CT39" i="11"/>
  <c r="CJ39" i="11"/>
  <c r="CG39" i="11"/>
  <c r="CF39" i="11"/>
  <c r="CE39" i="11"/>
  <c r="CD39" i="11"/>
  <c r="CC39" i="11"/>
  <c r="CB39" i="11"/>
  <c r="CA39" i="11"/>
  <c r="BZ39" i="11"/>
  <c r="BY39" i="11"/>
  <c r="BX39" i="11"/>
  <c r="BV39" i="11"/>
  <c r="BU39" i="11"/>
  <c r="BT39" i="11"/>
  <c r="BS39" i="11"/>
  <c r="BR39" i="11"/>
  <c r="BQ39" i="11"/>
  <c r="BP39" i="11"/>
  <c r="BO39" i="11"/>
  <c r="BN39" i="11"/>
  <c r="BM39" i="11"/>
  <c r="BK39" i="11"/>
  <c r="BJ39" i="11"/>
  <c r="BI39" i="11"/>
  <c r="BH39" i="11"/>
  <c r="BG39" i="11"/>
  <c r="BF39" i="11"/>
  <c r="BE39" i="11"/>
  <c r="BD39" i="11"/>
  <c r="BC39" i="11"/>
  <c r="BB39" i="11"/>
  <c r="AY39" i="11"/>
  <c r="AS39" i="11"/>
  <c r="AR39" i="11"/>
  <c r="AQ39" i="11"/>
  <c r="AP39" i="11"/>
  <c r="AO39" i="11"/>
  <c r="AN39" i="11"/>
  <c r="AM39" i="11"/>
  <c r="AL39" i="11"/>
  <c r="AK39" i="11"/>
  <c r="AJ39" i="11"/>
  <c r="AG39" i="11"/>
  <c r="AF39" i="11"/>
  <c r="AE39" i="11"/>
  <c r="AD39" i="11"/>
  <c r="AC39" i="11"/>
  <c r="AB39" i="11"/>
  <c r="AA39" i="11"/>
  <c r="Z39" i="11"/>
  <c r="Y39" i="11"/>
  <c r="X39" i="11"/>
  <c r="W39" i="11"/>
  <c r="V39" i="11"/>
  <c r="B39" i="11"/>
  <c r="A39" i="11"/>
  <c r="CT38" i="11"/>
  <c r="CJ38" i="11"/>
  <c r="CG38" i="11"/>
  <c r="CF38" i="11"/>
  <c r="CE38" i="11"/>
  <c r="CD38" i="11"/>
  <c r="CC38" i="11"/>
  <c r="CB38" i="11"/>
  <c r="CA38" i="11"/>
  <c r="BZ38" i="11"/>
  <c r="BY38" i="11"/>
  <c r="BX38" i="11"/>
  <c r="BV38" i="11"/>
  <c r="BU38" i="11"/>
  <c r="BT38" i="11"/>
  <c r="BS38" i="11"/>
  <c r="BR38" i="11"/>
  <c r="BQ38" i="11"/>
  <c r="BP38" i="11"/>
  <c r="BO38" i="11"/>
  <c r="BN38" i="11"/>
  <c r="BM38" i="11"/>
  <c r="BK38" i="11"/>
  <c r="BJ38" i="11"/>
  <c r="BI38" i="11"/>
  <c r="BH38" i="11"/>
  <c r="BG38" i="11"/>
  <c r="BF38" i="11"/>
  <c r="BE38" i="11"/>
  <c r="BD38" i="11"/>
  <c r="BC38" i="11"/>
  <c r="BB38" i="11"/>
  <c r="AS38" i="11"/>
  <c r="AR38" i="11"/>
  <c r="AQ38" i="11"/>
  <c r="AP38" i="11"/>
  <c r="AO38" i="11"/>
  <c r="AN38" i="11"/>
  <c r="AM38" i="11"/>
  <c r="AL38" i="11"/>
  <c r="AK38" i="11"/>
  <c r="AJ38" i="11"/>
  <c r="AG38" i="11"/>
  <c r="AE38" i="11"/>
  <c r="AD38" i="11"/>
  <c r="AC38" i="11"/>
  <c r="AB38" i="11"/>
  <c r="AA38" i="11"/>
  <c r="Z38" i="11"/>
  <c r="Y38" i="11"/>
  <c r="X38" i="11"/>
  <c r="W38" i="11"/>
  <c r="V38" i="11"/>
  <c r="B38" i="11"/>
  <c r="A38" i="11"/>
  <c r="CT37" i="11"/>
  <c r="CJ37" i="11"/>
  <c r="CG37" i="11"/>
  <c r="CF37" i="11"/>
  <c r="CE37" i="11"/>
  <c r="CD37" i="11"/>
  <c r="CC37" i="11"/>
  <c r="CB37" i="11"/>
  <c r="CA37" i="11"/>
  <c r="BZ37" i="11"/>
  <c r="BY37" i="11"/>
  <c r="BX37" i="11"/>
  <c r="BV37" i="11"/>
  <c r="BU37" i="11"/>
  <c r="BT37" i="11"/>
  <c r="BS37" i="11"/>
  <c r="BR37" i="11"/>
  <c r="BQ37" i="11"/>
  <c r="BP37" i="11"/>
  <c r="BO37" i="11"/>
  <c r="BN37" i="11"/>
  <c r="BM37" i="11"/>
  <c r="BK37" i="11"/>
  <c r="BJ37" i="11"/>
  <c r="BI37" i="11"/>
  <c r="BH37" i="11"/>
  <c r="BG37" i="11"/>
  <c r="BF37" i="11"/>
  <c r="BE37" i="11"/>
  <c r="BD37" i="11"/>
  <c r="BC37" i="11"/>
  <c r="BB37" i="11"/>
  <c r="AZ37" i="11"/>
  <c r="AS37" i="11"/>
  <c r="AR37" i="11"/>
  <c r="AQ37" i="11"/>
  <c r="AP37" i="11"/>
  <c r="AO37" i="11"/>
  <c r="AN37" i="11"/>
  <c r="AM37" i="11"/>
  <c r="AL37" i="11"/>
  <c r="AK37" i="11"/>
  <c r="AJ37" i="11"/>
  <c r="AG37" i="11"/>
  <c r="AF37" i="11"/>
  <c r="W37" i="11"/>
  <c r="V37" i="11"/>
  <c r="B37" i="11"/>
  <c r="A37" i="11"/>
  <c r="CT36" i="11"/>
  <c r="CJ36" i="11"/>
  <c r="CG36" i="11"/>
  <c r="CF36" i="11"/>
  <c r="CE36" i="11"/>
  <c r="CD36" i="11"/>
  <c r="CC36" i="11"/>
  <c r="CB36" i="11"/>
  <c r="CA36" i="11"/>
  <c r="BZ36" i="11"/>
  <c r="BY36" i="11"/>
  <c r="BX36" i="11"/>
  <c r="BV36" i="11"/>
  <c r="BU36" i="11"/>
  <c r="BT36" i="11"/>
  <c r="BS36" i="11"/>
  <c r="BR36" i="11"/>
  <c r="BQ36" i="11"/>
  <c r="BP36" i="11"/>
  <c r="BO36" i="11"/>
  <c r="BN36" i="11"/>
  <c r="BM36" i="11"/>
  <c r="BK36" i="11"/>
  <c r="BJ36" i="11"/>
  <c r="BI36" i="11"/>
  <c r="BH36" i="11"/>
  <c r="BG36" i="11"/>
  <c r="BF36" i="11"/>
  <c r="BE36" i="11"/>
  <c r="BD36" i="11"/>
  <c r="BC36" i="11"/>
  <c r="BB36" i="11"/>
  <c r="AZ36" i="11"/>
  <c r="AS36" i="11"/>
  <c r="AR36" i="11"/>
  <c r="AQ36" i="11"/>
  <c r="AP36" i="11"/>
  <c r="AO36" i="11"/>
  <c r="AN36" i="11"/>
  <c r="AM36" i="11"/>
  <c r="AL36" i="11"/>
  <c r="AK36" i="11"/>
  <c r="AJ36" i="11"/>
  <c r="AG36" i="11"/>
  <c r="AF36" i="11"/>
  <c r="AE36" i="11"/>
  <c r="AC36" i="11"/>
  <c r="AB36" i="11"/>
  <c r="AA36" i="11"/>
  <c r="Z36" i="11"/>
  <c r="Y36" i="11"/>
  <c r="X36" i="11"/>
  <c r="W36" i="11"/>
  <c r="V36" i="11"/>
  <c r="B36" i="11"/>
  <c r="A36" i="11"/>
  <c r="CT35" i="11"/>
  <c r="CJ35" i="11"/>
  <c r="CG35" i="11"/>
  <c r="CF35" i="11"/>
  <c r="CE35" i="11"/>
  <c r="CD35" i="11"/>
  <c r="CC35" i="11"/>
  <c r="CB35" i="11"/>
  <c r="CA35" i="11"/>
  <c r="BZ35" i="11"/>
  <c r="BY35" i="11"/>
  <c r="BX35" i="11"/>
  <c r="BV35" i="11"/>
  <c r="BU35" i="11"/>
  <c r="BT35" i="11"/>
  <c r="BS35" i="11"/>
  <c r="BR35" i="11"/>
  <c r="BQ35" i="11"/>
  <c r="BP35" i="11"/>
  <c r="BO35" i="11"/>
  <c r="BN35" i="11"/>
  <c r="BM35" i="11"/>
  <c r="BK35" i="11"/>
  <c r="BJ35" i="11"/>
  <c r="BI35" i="11"/>
  <c r="BH35" i="11"/>
  <c r="BG35" i="11"/>
  <c r="BF35" i="11"/>
  <c r="BE35" i="11"/>
  <c r="BD35" i="11"/>
  <c r="BC35" i="11"/>
  <c r="BB35" i="11"/>
  <c r="AZ35" i="11"/>
  <c r="AS35" i="11"/>
  <c r="AR35" i="11"/>
  <c r="AQ35" i="11"/>
  <c r="AP35" i="11"/>
  <c r="AO35" i="11"/>
  <c r="AN35" i="11"/>
  <c r="AM35" i="11"/>
  <c r="AL35" i="11"/>
  <c r="AK35" i="11"/>
  <c r="AJ35" i="11"/>
  <c r="AG35" i="11"/>
  <c r="AF35" i="11"/>
  <c r="AE35" i="11"/>
  <c r="AC35" i="11"/>
  <c r="AB35" i="11"/>
  <c r="AA35" i="11"/>
  <c r="Z35" i="11"/>
  <c r="Y35" i="11"/>
  <c r="X35" i="11"/>
  <c r="W35" i="11"/>
  <c r="V35" i="11"/>
  <c r="B35" i="11"/>
  <c r="A35" i="11"/>
  <c r="CT34" i="11"/>
  <c r="CJ34" i="11"/>
  <c r="AZ34" i="11"/>
  <c r="AS34" i="11"/>
  <c r="AR34" i="11"/>
  <c r="AQ34" i="11"/>
  <c r="AP34" i="11"/>
  <c r="AO34" i="11"/>
  <c r="AN34" i="11"/>
  <c r="AM34" i="11"/>
  <c r="AL34" i="11"/>
  <c r="AK34" i="11"/>
  <c r="AJ34" i="11"/>
  <c r="AG34" i="11"/>
  <c r="AF34" i="11"/>
  <c r="AE34" i="11"/>
  <c r="AC34" i="11"/>
  <c r="AB34" i="11"/>
  <c r="AA34" i="11"/>
  <c r="Z34" i="11"/>
  <c r="Y34" i="11"/>
  <c r="X34" i="11"/>
  <c r="W34" i="11"/>
  <c r="V34" i="11"/>
  <c r="B34" i="11"/>
  <c r="A34" i="11"/>
  <c r="CT33" i="11"/>
  <c r="CJ33" i="11"/>
  <c r="AZ33" i="11"/>
  <c r="AS33" i="11"/>
  <c r="AR33" i="11"/>
  <c r="AQ33" i="11"/>
  <c r="AP33" i="11"/>
  <c r="AO33" i="11"/>
  <c r="AN33" i="11"/>
  <c r="AM33" i="11"/>
  <c r="AL33" i="11"/>
  <c r="AK33" i="11"/>
  <c r="AJ33" i="11"/>
  <c r="AG33" i="11"/>
  <c r="AF33" i="11"/>
  <c r="AE33" i="11"/>
  <c r="AD33" i="11"/>
  <c r="AB33" i="11"/>
  <c r="AA33" i="11"/>
  <c r="Z33" i="11"/>
  <c r="Y33" i="11"/>
  <c r="X33" i="11"/>
  <c r="W33" i="11"/>
  <c r="V33" i="11"/>
  <c r="B33" i="11"/>
  <c r="A33" i="11"/>
  <c r="CT32" i="11"/>
  <c r="CJ32" i="11"/>
  <c r="AZ32" i="11"/>
  <c r="AS32" i="11"/>
  <c r="AR32" i="11"/>
  <c r="AQ32" i="11"/>
  <c r="AP32" i="11"/>
  <c r="AO32" i="11"/>
  <c r="AN32" i="11"/>
  <c r="AM32" i="11"/>
  <c r="AL32" i="11"/>
  <c r="AK32" i="11"/>
  <c r="AJ32" i="11"/>
  <c r="AG32" i="11"/>
  <c r="AF32" i="11"/>
  <c r="AE32" i="11"/>
  <c r="AB32" i="11"/>
  <c r="AA32" i="11"/>
  <c r="Z32" i="11"/>
  <c r="Y32" i="11"/>
  <c r="X32" i="11"/>
  <c r="W32" i="11"/>
  <c r="V32" i="11"/>
  <c r="B32" i="11"/>
  <c r="A32" i="11"/>
  <c r="CT31" i="11"/>
  <c r="CJ31" i="11"/>
  <c r="AZ31" i="11"/>
  <c r="AS31" i="11"/>
  <c r="AR31" i="11"/>
  <c r="AQ31" i="11"/>
  <c r="AP31" i="11"/>
  <c r="AO31" i="11"/>
  <c r="AN31" i="11"/>
  <c r="AM31" i="11"/>
  <c r="AL31" i="11"/>
  <c r="AK31" i="11"/>
  <c r="AJ31" i="11"/>
  <c r="AG31" i="11"/>
  <c r="AF31" i="11"/>
  <c r="AE31" i="11"/>
  <c r="AB31" i="11"/>
  <c r="AA31" i="11"/>
  <c r="Z31" i="11"/>
  <c r="Y31" i="11"/>
  <c r="X31" i="11"/>
  <c r="W31" i="11"/>
  <c r="V31" i="11"/>
  <c r="B31" i="11"/>
  <c r="A31" i="11"/>
  <c r="CT30" i="11"/>
  <c r="CJ30" i="11"/>
  <c r="AZ30" i="11"/>
  <c r="AS30" i="11"/>
  <c r="AR30" i="11"/>
  <c r="AQ30" i="11"/>
  <c r="AP30" i="11"/>
  <c r="AO30" i="11"/>
  <c r="AN30" i="11"/>
  <c r="AM30" i="11"/>
  <c r="AL30" i="11"/>
  <c r="AK30" i="11"/>
  <c r="AJ30" i="11"/>
  <c r="AG30" i="11"/>
  <c r="AF30" i="11"/>
  <c r="AD30" i="11"/>
  <c r="AB30" i="11"/>
  <c r="AA30" i="11"/>
  <c r="Z30" i="11"/>
  <c r="Y30" i="11"/>
  <c r="X30" i="11"/>
  <c r="W30" i="11"/>
  <c r="V30" i="11"/>
  <c r="B30" i="11"/>
  <c r="A30" i="11"/>
  <c r="CT29" i="11"/>
  <c r="CJ29" i="11"/>
  <c r="AZ29" i="11"/>
  <c r="AS29" i="11"/>
  <c r="AR29" i="11"/>
  <c r="AQ29" i="11"/>
  <c r="AP29" i="11"/>
  <c r="AO29" i="11"/>
  <c r="AN29" i="11"/>
  <c r="AM29" i="11"/>
  <c r="AL29" i="11"/>
  <c r="AK29" i="11"/>
  <c r="AJ29" i="11"/>
  <c r="AD29" i="11"/>
  <c r="AB29" i="11"/>
  <c r="AA29" i="11"/>
  <c r="Z29" i="11"/>
  <c r="Y29" i="11"/>
  <c r="X29" i="11"/>
  <c r="W29" i="11"/>
  <c r="V29" i="11"/>
  <c r="B29" i="11"/>
  <c r="A29" i="11"/>
  <c r="CT28" i="11"/>
  <c r="CJ28" i="11"/>
  <c r="AZ28" i="11"/>
  <c r="AS28" i="11"/>
  <c r="AR28" i="11"/>
  <c r="AQ28" i="11"/>
  <c r="AP28" i="11"/>
  <c r="AO28" i="11"/>
  <c r="AN28" i="11"/>
  <c r="AM28" i="11"/>
  <c r="AL28" i="11"/>
  <c r="AK28" i="11"/>
  <c r="AJ28" i="11"/>
  <c r="AG28" i="11"/>
  <c r="AF28" i="11"/>
  <c r="AD28" i="11"/>
  <c r="AC28" i="11"/>
  <c r="AA28" i="11"/>
  <c r="Z28" i="11"/>
  <c r="Y28" i="11"/>
  <c r="X28" i="11"/>
  <c r="W28" i="11"/>
  <c r="V28" i="11"/>
  <c r="B28" i="11"/>
  <c r="A28" i="11"/>
  <c r="CT27" i="11"/>
  <c r="CJ27" i="11"/>
  <c r="AS27" i="11"/>
  <c r="AR27" i="11"/>
  <c r="AQ27" i="11"/>
  <c r="AP27" i="11"/>
  <c r="AO27" i="11"/>
  <c r="AN27" i="11"/>
  <c r="AM27" i="11"/>
  <c r="AL27" i="11"/>
  <c r="AK27" i="11"/>
  <c r="AJ27" i="11"/>
  <c r="AG27" i="11"/>
  <c r="AF27" i="11"/>
  <c r="AE27" i="11"/>
  <c r="AA27" i="11"/>
  <c r="Z27" i="11"/>
  <c r="Y27" i="11"/>
  <c r="X27" i="11"/>
  <c r="W27" i="11"/>
  <c r="V27" i="11"/>
  <c r="B27" i="11"/>
  <c r="A27" i="11"/>
  <c r="CT26" i="11"/>
  <c r="CJ26" i="11"/>
  <c r="AZ26" i="11"/>
  <c r="AS26" i="11"/>
  <c r="AR26" i="11"/>
  <c r="AQ26" i="11"/>
  <c r="AP26" i="11"/>
  <c r="AO26" i="11"/>
  <c r="AN26" i="11"/>
  <c r="AM26" i="11"/>
  <c r="AL26" i="11"/>
  <c r="AK26" i="11"/>
  <c r="AJ26" i="11"/>
  <c r="AG26" i="11"/>
  <c r="AF26" i="11"/>
  <c r="AE26" i="11"/>
  <c r="AD26" i="11"/>
  <c r="AC26" i="11"/>
  <c r="AB26" i="11"/>
  <c r="AA26" i="11"/>
  <c r="Z26" i="11"/>
  <c r="Y26" i="11"/>
  <c r="X26" i="11"/>
  <c r="W26" i="11"/>
  <c r="V26" i="11"/>
  <c r="B26" i="11"/>
  <c r="A26" i="11"/>
  <c r="CT25" i="11"/>
  <c r="CJ25" i="11"/>
  <c r="AZ25" i="11"/>
  <c r="AS25" i="11"/>
  <c r="AR25" i="11"/>
  <c r="AQ25" i="11"/>
  <c r="AP25" i="11"/>
  <c r="AO25" i="11"/>
  <c r="AN25" i="11"/>
  <c r="AM25" i="11"/>
  <c r="AL25" i="11"/>
  <c r="AK25" i="11"/>
  <c r="AJ25" i="11"/>
  <c r="AG25" i="11"/>
  <c r="AF25" i="11"/>
  <c r="AE25" i="11"/>
  <c r="AD25" i="11"/>
  <c r="AC25" i="11"/>
  <c r="AB25" i="11"/>
  <c r="AA25" i="11"/>
  <c r="Z25" i="11"/>
  <c r="Y25" i="11"/>
  <c r="X25" i="11"/>
  <c r="V25" i="11"/>
  <c r="B25" i="11"/>
  <c r="A25" i="11"/>
  <c r="CT24" i="11"/>
  <c r="CJ24" i="11"/>
  <c r="AS24" i="11"/>
  <c r="AR24" i="11"/>
  <c r="AQ24" i="11"/>
  <c r="AP24" i="11"/>
  <c r="AO24" i="11"/>
  <c r="AN24" i="11"/>
  <c r="AM24" i="11"/>
  <c r="AL24" i="11"/>
  <c r="AK24" i="11"/>
  <c r="AJ24" i="11"/>
  <c r="AG24" i="11"/>
  <c r="AF24" i="11"/>
  <c r="AE24" i="11"/>
  <c r="AD24" i="11"/>
  <c r="AC24" i="11"/>
  <c r="AB24" i="11"/>
  <c r="AA24" i="11"/>
  <c r="Z24" i="11"/>
  <c r="Y24" i="11"/>
  <c r="V24" i="11"/>
  <c r="B24" i="11"/>
  <c r="A24" i="11"/>
  <c r="CT23" i="11"/>
  <c r="CJ23" i="11"/>
  <c r="AS23" i="11"/>
  <c r="AR23" i="11"/>
  <c r="AQ23" i="11"/>
  <c r="AP23" i="11"/>
  <c r="AO23" i="11"/>
  <c r="AN23" i="11"/>
  <c r="AM23" i="11"/>
  <c r="AL23" i="11"/>
  <c r="AK23" i="11"/>
  <c r="AJ23" i="11"/>
  <c r="V23" i="11"/>
  <c r="B23" i="11"/>
  <c r="A23" i="11"/>
  <c r="CT22" i="11"/>
  <c r="CJ22" i="11"/>
  <c r="AS22" i="11"/>
  <c r="AR22" i="11"/>
  <c r="AQ22" i="11"/>
  <c r="AP22" i="11"/>
  <c r="AO22" i="11"/>
  <c r="AN22" i="11"/>
  <c r="AM22" i="11"/>
  <c r="AL22" i="11"/>
  <c r="AK22" i="11"/>
  <c r="AJ22" i="11"/>
  <c r="V22" i="11"/>
  <c r="B22" i="11"/>
  <c r="A22" i="11"/>
  <c r="CT21" i="11"/>
  <c r="CJ21" i="11"/>
  <c r="AS21" i="11"/>
  <c r="AR21" i="11"/>
  <c r="AQ21" i="11"/>
  <c r="AP21" i="11"/>
  <c r="AO21" i="11"/>
  <c r="AN21" i="11"/>
  <c r="AM21" i="11"/>
  <c r="AL21" i="11"/>
  <c r="AK21" i="11"/>
  <c r="AJ21" i="11"/>
  <c r="V21" i="11"/>
  <c r="B21" i="11"/>
  <c r="A21" i="11"/>
  <c r="CT20" i="11"/>
  <c r="CJ20" i="11"/>
  <c r="AS20" i="11"/>
  <c r="AR20" i="11"/>
  <c r="AQ20" i="11"/>
  <c r="AP20" i="11"/>
  <c r="AO20" i="11"/>
  <c r="AN20" i="11"/>
  <c r="AM20" i="11"/>
  <c r="AL20" i="11"/>
  <c r="AK20" i="11"/>
  <c r="AJ20" i="11"/>
  <c r="AG20" i="11"/>
  <c r="AF20" i="11"/>
  <c r="AE20" i="11"/>
  <c r="AD20" i="11"/>
  <c r="AC20" i="11"/>
  <c r="AB20" i="11"/>
  <c r="AA20" i="11"/>
  <c r="Z20" i="11"/>
  <c r="Y20" i="11"/>
  <c r="X20" i="11"/>
  <c r="W20" i="11"/>
  <c r="V20" i="11"/>
  <c r="B20" i="11"/>
  <c r="A20" i="11"/>
  <c r="CT19" i="11"/>
  <c r="CJ19" i="11"/>
  <c r="AS19" i="11"/>
  <c r="AR19" i="11"/>
  <c r="AQ19" i="11"/>
  <c r="AP19" i="11"/>
  <c r="AO19" i="11"/>
  <c r="AN19" i="11"/>
  <c r="AM19" i="11"/>
  <c r="AL19" i="11"/>
  <c r="AK19" i="11"/>
  <c r="AJ19" i="11"/>
  <c r="AG19" i="11"/>
  <c r="AF19" i="11"/>
  <c r="AE19" i="11"/>
  <c r="AD19" i="11"/>
  <c r="AC19" i="11"/>
  <c r="AB19" i="11"/>
  <c r="AA19" i="11"/>
  <c r="Z19" i="11"/>
  <c r="Y19" i="11"/>
  <c r="X19" i="11"/>
  <c r="W19" i="11"/>
  <c r="V19" i="11"/>
  <c r="B19" i="11"/>
  <c r="A19" i="11"/>
  <c r="CT18" i="11"/>
  <c r="CJ18" i="11"/>
  <c r="BX18" i="11"/>
  <c r="BM18" i="11"/>
  <c r="BB18" i="11"/>
  <c r="AS18" i="11"/>
  <c r="AR18" i="11"/>
  <c r="AQ18" i="11"/>
  <c r="AP18" i="11"/>
  <c r="AO18" i="11"/>
  <c r="AN18" i="11"/>
  <c r="AM18" i="11"/>
  <c r="AL18" i="11"/>
  <c r="AK18" i="11"/>
  <c r="AJ18" i="11"/>
  <c r="AG18" i="11"/>
  <c r="AF18" i="11"/>
  <c r="AE18" i="11"/>
  <c r="AD18" i="11"/>
  <c r="AC18" i="11"/>
  <c r="AB18" i="11"/>
  <c r="AA18" i="11"/>
  <c r="Z18" i="11"/>
  <c r="Y18" i="11"/>
  <c r="X18" i="11"/>
  <c r="W18" i="11"/>
  <c r="V18" i="11"/>
  <c r="B18" i="11"/>
  <c r="A18" i="11"/>
  <c r="CT17" i="11"/>
  <c r="CJ17" i="11"/>
  <c r="CH17" i="11"/>
  <c r="BV17" i="11"/>
  <c r="BU17" i="11"/>
  <c r="BT17" i="11"/>
  <c r="BS17" i="11"/>
  <c r="BR17" i="11"/>
  <c r="BQ17" i="11"/>
  <c r="BP17" i="11"/>
  <c r="BO17" i="11"/>
  <c r="BN17" i="11"/>
  <c r="BM17" i="11"/>
  <c r="AS17" i="11"/>
  <c r="AR17" i="11"/>
  <c r="AQ17" i="11"/>
  <c r="AP17" i="11"/>
  <c r="AO17" i="11"/>
  <c r="AN17" i="11"/>
  <c r="AM17" i="11"/>
  <c r="AL17" i="11"/>
  <c r="AK17" i="11"/>
  <c r="AJ17" i="11"/>
  <c r="AG17" i="11"/>
  <c r="AF17" i="11"/>
  <c r="AE17" i="11"/>
  <c r="AD17" i="11"/>
  <c r="AC17" i="11"/>
  <c r="AB17" i="11"/>
  <c r="AA17" i="11"/>
  <c r="Z17" i="11"/>
  <c r="Y17" i="11"/>
  <c r="X17" i="11"/>
  <c r="W17" i="11"/>
  <c r="V17" i="11"/>
  <c r="B17" i="11"/>
  <c r="A17" i="11"/>
  <c r="CT16" i="11"/>
  <c r="CJ16" i="11"/>
  <c r="CH16" i="11"/>
  <c r="BV16" i="11"/>
  <c r="BU16" i="11"/>
  <c r="BT16" i="11"/>
  <c r="BS16" i="11"/>
  <c r="BR16" i="11"/>
  <c r="BQ16" i="11"/>
  <c r="BP16" i="11"/>
  <c r="BO16" i="11"/>
  <c r="BN16" i="11"/>
  <c r="BM16" i="11"/>
  <c r="AS16" i="11"/>
  <c r="AR16" i="11"/>
  <c r="AQ16" i="11"/>
  <c r="AP16" i="11"/>
  <c r="AO16" i="11"/>
  <c r="AN16" i="11"/>
  <c r="AM16" i="11"/>
  <c r="AL16" i="11"/>
  <c r="AK16" i="11"/>
  <c r="AJ16" i="11"/>
  <c r="AG16" i="11"/>
  <c r="AF16" i="11"/>
  <c r="AE16" i="11"/>
  <c r="AD16" i="11"/>
  <c r="AC16" i="11"/>
  <c r="AB16" i="11"/>
  <c r="AA16" i="11"/>
  <c r="Z16" i="11"/>
  <c r="Y16" i="11"/>
  <c r="X16" i="11"/>
  <c r="W16" i="11"/>
  <c r="V16" i="11"/>
  <c r="B16" i="11"/>
  <c r="A16" i="11"/>
  <c r="CT15" i="11"/>
  <c r="CJ15" i="11"/>
  <c r="BV15" i="11"/>
  <c r="BU15" i="11"/>
  <c r="BT15" i="11"/>
  <c r="BS15" i="11"/>
  <c r="BR15" i="11"/>
  <c r="BQ15" i="11"/>
  <c r="BP15" i="11"/>
  <c r="BO15" i="11"/>
  <c r="BN15" i="11"/>
  <c r="BM15" i="11"/>
  <c r="AS15" i="11"/>
  <c r="AR15" i="11"/>
  <c r="AQ15" i="11"/>
  <c r="AP15" i="11"/>
  <c r="AO15" i="11"/>
  <c r="AN15" i="11"/>
  <c r="AM15" i="11"/>
  <c r="AL15" i="11"/>
  <c r="AK15" i="11"/>
  <c r="AJ15" i="11"/>
  <c r="AG15" i="11"/>
  <c r="AF15" i="11"/>
  <c r="AE15" i="11"/>
  <c r="AD15" i="11"/>
  <c r="AC15" i="11"/>
  <c r="AB15" i="11"/>
  <c r="AA15" i="11"/>
  <c r="Z15" i="11"/>
  <c r="Y15" i="11"/>
  <c r="X15" i="11"/>
  <c r="W15" i="11"/>
  <c r="V15" i="11"/>
  <c r="B15" i="11"/>
  <c r="A15" i="11"/>
  <c r="CT14" i="11"/>
  <c r="CJ14" i="11"/>
  <c r="BV14" i="11"/>
  <c r="BU14" i="11"/>
  <c r="BT14" i="11"/>
  <c r="BS14" i="11"/>
  <c r="BR14" i="11"/>
  <c r="BQ14" i="11"/>
  <c r="BP14" i="11"/>
  <c r="BO14" i="11"/>
  <c r="BN14" i="11"/>
  <c r="BM14" i="11"/>
  <c r="AS14" i="11"/>
  <c r="AR14" i="11"/>
  <c r="AQ14" i="11"/>
  <c r="AP14" i="11"/>
  <c r="AO14" i="11"/>
  <c r="AN14" i="11"/>
  <c r="AM14" i="11"/>
  <c r="AL14" i="11"/>
  <c r="AK14" i="11"/>
  <c r="AJ14" i="11"/>
  <c r="AG14" i="11"/>
  <c r="AF14" i="11"/>
  <c r="AE14" i="11"/>
  <c r="AD14" i="11"/>
  <c r="AC14" i="11"/>
  <c r="AB14" i="11"/>
  <c r="AA14" i="11"/>
  <c r="Z14" i="11"/>
  <c r="Y14" i="11"/>
  <c r="X14" i="11"/>
  <c r="W14" i="11"/>
  <c r="V14" i="11"/>
  <c r="B14" i="11"/>
  <c r="A14" i="11"/>
  <c r="CT13" i="11"/>
  <c r="CJ13" i="11"/>
  <c r="BV13" i="11"/>
  <c r="BU13" i="11"/>
  <c r="BT13" i="11"/>
  <c r="BS13" i="11"/>
  <c r="BR13" i="11"/>
  <c r="BQ13" i="11"/>
  <c r="BP13" i="11"/>
  <c r="BO13" i="11"/>
  <c r="BN13" i="11"/>
  <c r="BM13" i="11"/>
  <c r="AS13" i="11"/>
  <c r="AR13" i="11"/>
  <c r="AQ13" i="11"/>
  <c r="AP13" i="11"/>
  <c r="AO13" i="11"/>
  <c r="AN13" i="11"/>
  <c r="AM13" i="11"/>
  <c r="AL13" i="11"/>
  <c r="AK13" i="11"/>
  <c r="AJ13" i="11"/>
  <c r="AG13" i="11"/>
  <c r="AF13" i="11"/>
  <c r="AE13" i="11"/>
  <c r="AD13" i="11"/>
  <c r="AC13" i="11"/>
  <c r="AB13" i="11"/>
  <c r="AA13" i="11"/>
  <c r="Z13" i="11"/>
  <c r="Y13" i="11"/>
  <c r="X13" i="11"/>
  <c r="W13" i="11"/>
  <c r="V13" i="11"/>
  <c r="B13" i="11"/>
  <c r="A13" i="11"/>
  <c r="CT12" i="11"/>
  <c r="CJ12" i="11"/>
  <c r="BV12" i="11"/>
  <c r="BU12" i="11"/>
  <c r="BT12" i="11"/>
  <c r="BS12" i="11"/>
  <c r="BR12" i="11"/>
  <c r="BQ12" i="11"/>
  <c r="BP12" i="11"/>
  <c r="BO12" i="11"/>
  <c r="BN12" i="11"/>
  <c r="BM12" i="11"/>
  <c r="AS12" i="11"/>
  <c r="AR12" i="11"/>
  <c r="AQ12" i="11"/>
  <c r="AP12" i="11"/>
  <c r="AO12" i="11"/>
  <c r="AN12" i="11"/>
  <c r="AM12" i="11"/>
  <c r="AL12" i="11"/>
  <c r="AK12" i="11"/>
  <c r="AJ12" i="11"/>
  <c r="AG12" i="11"/>
  <c r="AF12" i="11"/>
  <c r="AE12" i="11"/>
  <c r="AD12" i="11"/>
  <c r="AC12" i="11"/>
  <c r="AB12" i="11"/>
  <c r="AA12" i="11"/>
  <c r="Z12" i="11"/>
  <c r="Y12" i="11"/>
  <c r="X12" i="11"/>
  <c r="W12" i="11"/>
  <c r="V12" i="11"/>
  <c r="B12" i="11"/>
  <c r="A12" i="11"/>
  <c r="CT11" i="11"/>
  <c r="CJ11" i="11"/>
  <c r="BV11" i="11"/>
  <c r="BU11" i="11"/>
  <c r="BT11" i="11"/>
  <c r="BS11" i="11"/>
  <c r="BR11" i="11"/>
  <c r="BQ11" i="11"/>
  <c r="BP11" i="11"/>
  <c r="BO11" i="11"/>
  <c r="BN11" i="11"/>
  <c r="BM11" i="11"/>
  <c r="AS11" i="11"/>
  <c r="AR11" i="11"/>
  <c r="AQ11" i="11"/>
  <c r="AP11" i="11"/>
  <c r="AO11" i="11"/>
  <c r="AN11" i="11"/>
  <c r="AM11" i="11"/>
  <c r="AL11" i="11"/>
  <c r="AK11" i="11"/>
  <c r="AJ11" i="11"/>
  <c r="AG11" i="11"/>
  <c r="AF11" i="11"/>
  <c r="AE11" i="11"/>
  <c r="AD11" i="11"/>
  <c r="AC11" i="11"/>
  <c r="AB11" i="11"/>
  <c r="AA11" i="11"/>
  <c r="Z11" i="11"/>
  <c r="Y11" i="11"/>
  <c r="X11" i="11"/>
  <c r="W11" i="11"/>
  <c r="V11" i="11"/>
  <c r="B11" i="11"/>
  <c r="A11" i="11"/>
  <c r="CT10" i="11"/>
  <c r="CJ10" i="11"/>
  <c r="BV10" i="11"/>
  <c r="BU10" i="11"/>
  <c r="BT10" i="11"/>
  <c r="BS10" i="11"/>
  <c r="BR10" i="11"/>
  <c r="BQ10" i="11"/>
  <c r="BP10" i="11"/>
  <c r="BO10" i="11"/>
  <c r="BN10" i="11"/>
  <c r="BM10" i="11"/>
  <c r="AS10" i="11"/>
  <c r="AR10" i="11"/>
  <c r="AQ10" i="11"/>
  <c r="AP10" i="11"/>
  <c r="AO10" i="11"/>
  <c r="AN10" i="11"/>
  <c r="AM10" i="11"/>
  <c r="AL10" i="11"/>
  <c r="AK10" i="11"/>
  <c r="AJ10" i="11"/>
  <c r="AG10" i="11"/>
  <c r="AF10" i="11"/>
  <c r="AE10" i="11"/>
  <c r="AD10" i="11"/>
  <c r="AC10" i="11"/>
  <c r="AB10" i="11"/>
  <c r="AA10" i="11"/>
  <c r="Z10" i="11"/>
  <c r="Y10" i="11"/>
  <c r="X10" i="11"/>
  <c r="W10" i="11"/>
  <c r="V10" i="11"/>
  <c r="B10" i="11"/>
  <c r="A10" i="11"/>
  <c r="CT9" i="11"/>
  <c r="CJ9" i="11"/>
  <c r="BV9" i="11"/>
  <c r="BU9" i="11"/>
  <c r="BT9" i="11"/>
  <c r="BS9" i="11"/>
  <c r="BR9" i="11"/>
  <c r="BQ9" i="11"/>
  <c r="BP9" i="11"/>
  <c r="BO9" i="11"/>
  <c r="BN9" i="11"/>
  <c r="BM9" i="11"/>
  <c r="AS9" i="11"/>
  <c r="AR9" i="11"/>
  <c r="AQ9" i="11"/>
  <c r="AP9" i="11"/>
  <c r="AO9" i="11"/>
  <c r="AN9" i="11"/>
  <c r="AM9" i="11"/>
  <c r="AL9" i="11"/>
  <c r="AK9" i="11"/>
  <c r="AJ9" i="11"/>
  <c r="AG9" i="11"/>
  <c r="AF9" i="11"/>
  <c r="AE9" i="11"/>
  <c r="AD9" i="11"/>
  <c r="AC9" i="11"/>
  <c r="AB9" i="11"/>
  <c r="AA9" i="11"/>
  <c r="Z9" i="11"/>
  <c r="Y9" i="11"/>
  <c r="X9" i="11"/>
  <c r="W9" i="11"/>
  <c r="V9" i="11"/>
  <c r="B9" i="11"/>
  <c r="A9" i="11"/>
  <c r="CT8" i="11"/>
  <c r="CJ8" i="11"/>
  <c r="BV8" i="11"/>
  <c r="BU8" i="11"/>
  <c r="BT8" i="11"/>
  <c r="BS8" i="11"/>
  <c r="BR8" i="11"/>
  <c r="BQ8" i="11"/>
  <c r="BP8" i="11"/>
  <c r="BO8" i="11"/>
  <c r="BN8" i="11"/>
  <c r="BM8" i="11"/>
  <c r="AS8" i="11"/>
  <c r="AR8" i="11"/>
  <c r="AQ8" i="11"/>
  <c r="AP8" i="11"/>
  <c r="AO8" i="11"/>
  <c r="AN8" i="11"/>
  <c r="AM8" i="11"/>
  <c r="AL8" i="11"/>
  <c r="AK8" i="11"/>
  <c r="AJ8" i="11"/>
  <c r="AG8" i="11"/>
  <c r="AF8" i="11"/>
  <c r="AE8" i="11"/>
  <c r="AD8" i="11"/>
  <c r="AC8" i="11"/>
  <c r="AB8" i="11"/>
  <c r="AA8" i="11"/>
  <c r="Z8" i="11"/>
  <c r="Y8" i="11"/>
  <c r="X8" i="11"/>
  <c r="W8" i="11"/>
  <c r="V8" i="11"/>
  <c r="B8" i="11"/>
  <c r="A8" i="11"/>
  <c r="CT7" i="11"/>
  <c r="CJ7" i="11"/>
  <c r="BV7" i="11"/>
  <c r="BU7" i="11"/>
  <c r="BT7" i="11"/>
  <c r="BS7" i="11"/>
  <c r="BR7" i="11"/>
  <c r="BQ7" i="11"/>
  <c r="BP7" i="11"/>
  <c r="BO7" i="11"/>
  <c r="BN7" i="11"/>
  <c r="BM7" i="11"/>
  <c r="AS7" i="11"/>
  <c r="AR7" i="11"/>
  <c r="AQ7" i="11"/>
  <c r="AP7" i="11"/>
  <c r="AO7" i="11"/>
  <c r="AN7" i="11"/>
  <c r="AM7" i="11"/>
  <c r="AL7" i="11"/>
  <c r="AK7" i="11"/>
  <c r="AJ7" i="11"/>
  <c r="AG7" i="11"/>
  <c r="AF7" i="11"/>
  <c r="AE7" i="11"/>
  <c r="AD7" i="11"/>
  <c r="AC7" i="11"/>
  <c r="AB7" i="11"/>
  <c r="AA7" i="11"/>
  <c r="Z7" i="11"/>
  <c r="Y7" i="11"/>
  <c r="X7" i="11"/>
  <c r="W7" i="11"/>
  <c r="V7" i="11"/>
  <c r="B7" i="11"/>
  <c r="A7" i="11"/>
  <c r="CT6" i="11"/>
  <c r="CJ6" i="11"/>
  <c r="BV6" i="11"/>
  <c r="BU6" i="11"/>
  <c r="BT6" i="11"/>
  <c r="BS6" i="11"/>
  <c r="BR6" i="11"/>
  <c r="BQ6" i="11"/>
  <c r="BP6" i="11"/>
  <c r="BO6" i="11"/>
  <c r="BN6" i="11"/>
  <c r="BM6" i="11"/>
  <c r="AS6" i="11"/>
  <c r="AR6" i="11"/>
  <c r="AQ6" i="11"/>
  <c r="AP6" i="11"/>
  <c r="AO6" i="11"/>
  <c r="AN6" i="11"/>
  <c r="AM6" i="11"/>
  <c r="AL6" i="11"/>
  <c r="AK6" i="11"/>
  <c r="AJ6" i="11"/>
  <c r="AG6" i="11"/>
  <c r="AF6" i="11"/>
  <c r="AE6" i="11"/>
  <c r="AD6" i="11"/>
  <c r="AC6" i="11"/>
  <c r="AB6" i="11"/>
  <c r="AA6" i="11"/>
  <c r="Z6" i="11"/>
  <c r="Y6" i="11"/>
  <c r="X6" i="11"/>
  <c r="V6" i="11"/>
  <c r="B6" i="11"/>
  <c r="CT5" i="11"/>
  <c r="CJ5" i="11"/>
  <c r="BV5" i="11"/>
  <c r="BU5" i="11"/>
  <c r="BT5" i="11"/>
  <c r="BS5" i="11"/>
  <c r="BR5" i="11"/>
  <c r="BQ5" i="11"/>
  <c r="BP5" i="11"/>
  <c r="BO5" i="11"/>
  <c r="BN5" i="11"/>
  <c r="BM5" i="11"/>
  <c r="AS5" i="11"/>
  <c r="AR5" i="11"/>
  <c r="AQ5" i="11"/>
  <c r="AP5" i="11"/>
  <c r="AO5" i="11"/>
  <c r="AN5" i="11"/>
  <c r="AM5" i="11"/>
  <c r="AL5" i="11"/>
  <c r="AK5" i="11"/>
  <c r="AJ5" i="11"/>
  <c r="AG5" i="11"/>
  <c r="AF5" i="11"/>
  <c r="AE5" i="11"/>
  <c r="AD5" i="11"/>
  <c r="AC5" i="11"/>
  <c r="AB5" i="11"/>
  <c r="AA5" i="11"/>
  <c r="Z5" i="11"/>
  <c r="Y5" i="11"/>
  <c r="X5" i="11"/>
  <c r="V5" i="11"/>
  <c r="CT4" i="11"/>
  <c r="CJ4" i="11"/>
  <c r="BV4" i="11"/>
  <c r="BU4" i="11"/>
  <c r="BT4" i="11"/>
  <c r="BS4" i="11"/>
  <c r="BR4" i="11"/>
  <c r="BQ4" i="11"/>
  <c r="BP4" i="11"/>
  <c r="BO4" i="11"/>
  <c r="BN4" i="11"/>
  <c r="BM4" i="11"/>
  <c r="AL4" i="11"/>
  <c r="CT3" i="11"/>
  <c r="CJ3" i="11"/>
  <c r="BV3" i="11"/>
  <c r="BU3" i="11"/>
  <c r="BT3" i="11"/>
  <c r="BS3" i="11"/>
  <c r="BR3" i="11"/>
  <c r="BQ3" i="11"/>
  <c r="BP3" i="11"/>
  <c r="BO3" i="11"/>
  <c r="BN3" i="11"/>
  <c r="BM3" i="11"/>
  <c r="AS3" i="11"/>
  <c r="AR3" i="11"/>
  <c r="AQ3" i="11"/>
  <c r="AP3" i="11"/>
  <c r="AO3" i="11"/>
  <c r="AN3" i="11"/>
  <c r="AM3" i="11"/>
  <c r="CK2" i="11"/>
  <c r="AS2" i="11"/>
  <c r="AR2" i="11"/>
  <c r="AQ2" i="11"/>
  <c r="AP2" i="11"/>
  <c r="AO2" i="11"/>
  <c r="AN2" i="11"/>
  <c r="AM2" i="11"/>
  <c r="AL2" i="11"/>
  <c r="K48" i="10"/>
  <c r="H48" i="10"/>
  <c r="C48" i="10"/>
  <c r="B48" i="10"/>
  <c r="K47" i="10"/>
  <c r="C47" i="10"/>
  <c r="B47" i="10"/>
  <c r="BO46" i="10"/>
  <c r="AP46" i="10"/>
  <c r="AQ46" i="10" s="1"/>
  <c r="AR46" i="10" s="1"/>
  <c r="AM46" i="10"/>
  <c r="AN46" i="10" s="1"/>
  <c r="AO46" i="10" s="1"/>
  <c r="AJ46" i="10"/>
  <c r="AK46" i="10" s="1"/>
  <c r="AL46" i="10" s="1"/>
  <c r="K46" i="10"/>
  <c r="C46" i="10"/>
  <c r="J46" i="10" s="1"/>
  <c r="B46" i="10"/>
  <c r="BO45" i="10"/>
  <c r="AQ45" i="10"/>
  <c r="AR45" i="10" s="1"/>
  <c r="AN45" i="10"/>
  <c r="AO45" i="10" s="1"/>
  <c r="AK45" i="10"/>
  <c r="AL45" i="10" s="1"/>
  <c r="K45" i="10"/>
  <c r="C45" i="10"/>
  <c r="G45" i="10" s="1"/>
  <c r="B45" i="10"/>
  <c r="BO44" i="10"/>
  <c r="BB44" i="10"/>
  <c r="K44" i="10"/>
  <c r="C44" i="10"/>
  <c r="B44" i="10"/>
  <c r="AP43" i="10"/>
  <c r="AM43" i="10"/>
  <c r="AM44" i="10" s="1"/>
  <c r="AN44" i="10" s="1"/>
  <c r="AO44" i="10" s="1"/>
  <c r="AJ43" i="10"/>
  <c r="AJ44" i="10" s="1"/>
  <c r="AK44" i="10" s="1"/>
  <c r="AL44" i="10" s="1"/>
  <c r="K43" i="10"/>
  <c r="C43" i="10"/>
  <c r="I43" i="10" s="1"/>
  <c r="B43" i="10"/>
  <c r="AV42" i="10"/>
  <c r="AV43" i="10" s="1"/>
  <c r="AV44" i="10" s="1"/>
  <c r="AV45" i="10" s="1"/>
  <c r="AV46" i="10" s="1"/>
  <c r="AV47" i="10" s="1"/>
  <c r="AQ42" i="10"/>
  <c r="AR42" i="10" s="1"/>
  <c r="AN42" i="10"/>
  <c r="AO42" i="10" s="1"/>
  <c r="AK42" i="10"/>
  <c r="AL42" i="10" s="1"/>
  <c r="K42" i="10"/>
  <c r="C42" i="10"/>
  <c r="J42" i="10" s="1"/>
  <c r="B42" i="10"/>
  <c r="K41" i="10"/>
  <c r="J41" i="10"/>
  <c r="I41" i="10"/>
  <c r="H41" i="10"/>
  <c r="H42" i="10" s="1"/>
  <c r="G41" i="10"/>
  <c r="G48" i="10" s="1"/>
  <c r="F41" i="10"/>
  <c r="F42" i="10" s="1"/>
  <c r="E41" i="10"/>
  <c r="D41" i="10"/>
  <c r="AP40" i="10"/>
  <c r="AQ40" i="10" s="1"/>
  <c r="AR40" i="10" s="1"/>
  <c r="AM40" i="10"/>
  <c r="AM41" i="10" s="1"/>
  <c r="AN41" i="10" s="1"/>
  <c r="AO41" i="10" s="1"/>
  <c r="AJ40" i="10"/>
  <c r="AJ41" i="10" s="1"/>
  <c r="AK41" i="10" s="1"/>
  <c r="AL41" i="10" s="1"/>
  <c r="AQ39" i="10"/>
  <c r="AR39" i="10" s="1"/>
  <c r="AN39" i="10"/>
  <c r="AO39" i="10" s="1"/>
  <c r="AK39" i="10"/>
  <c r="AL39" i="10" s="1"/>
  <c r="AG38" i="10"/>
  <c r="AG39" i="10" s="1"/>
  <c r="AG40" i="10" s="1"/>
  <c r="AG41" i="10" s="1"/>
  <c r="AG42" i="10" s="1"/>
  <c r="AG43" i="10" s="1"/>
  <c r="AG44" i="10" s="1"/>
  <c r="AG45" i="10" s="1"/>
  <c r="AG46" i="10" s="1"/>
  <c r="AG47" i="10" s="1"/>
  <c r="AG48" i="10" s="1"/>
  <c r="AG49" i="10" s="1"/>
  <c r="AF37" i="10" a="1"/>
  <c r="AF47" i="10" s="1"/>
  <c r="BB36" i="10"/>
  <c r="BA36" i="10"/>
  <c r="AZ36" i="10"/>
  <c r="BB35" i="10"/>
  <c r="BA35" i="10"/>
  <c r="AZ35" i="10"/>
  <c r="BB34" i="10"/>
  <c r="BA34" i="10"/>
  <c r="AZ34" i="10"/>
  <c r="AV33" i="10"/>
  <c r="AV34" i="10" s="1"/>
  <c r="AV35" i="10" s="1"/>
  <c r="AV36" i="10" s="1"/>
  <c r="AV37" i="10" s="1"/>
  <c r="AV38" i="10" s="1"/>
  <c r="AG33" i="10"/>
  <c r="W33" i="10"/>
  <c r="W49" i="10" s="1"/>
  <c r="P33" i="10"/>
  <c r="V33" i="10" s="1"/>
  <c r="V49" i="10" s="1"/>
  <c r="B33" i="10"/>
  <c r="B34" i="10" s="1"/>
  <c r="B35" i="10" s="1"/>
  <c r="B36" i="10" s="1"/>
  <c r="B37" i="10" s="1"/>
  <c r="B38" i="10" s="1"/>
  <c r="AG32" i="10"/>
  <c r="P32" i="10"/>
  <c r="D32" i="10"/>
  <c r="AX32" i="10" s="1"/>
  <c r="AG31" i="10"/>
  <c r="P31" i="10"/>
  <c r="W31" i="10" s="1"/>
  <c r="W47" i="10" s="1"/>
  <c r="AG30" i="10"/>
  <c r="P30" i="10"/>
  <c r="AY29" i="10"/>
  <c r="AZ29" i="10" s="1"/>
  <c r="BA29" i="10" s="1"/>
  <c r="BB29" i="10" s="1"/>
  <c r="AG29" i="10"/>
  <c r="P29" i="10"/>
  <c r="AY28" i="10"/>
  <c r="AZ28" i="10" s="1"/>
  <c r="AG28" i="10"/>
  <c r="P28" i="10"/>
  <c r="AY27" i="10"/>
  <c r="AG27" i="10"/>
  <c r="P27" i="10"/>
  <c r="V27" i="10" s="1"/>
  <c r="V43" i="10" s="1"/>
  <c r="BB45" i="10"/>
  <c r="BA45" i="10"/>
  <c r="AZ45" i="10"/>
  <c r="AY26" i="10"/>
  <c r="AG26" i="10"/>
  <c r="P26" i="10"/>
  <c r="BA44" i="10"/>
  <c r="AZ44" i="10"/>
  <c r="AY25" i="10"/>
  <c r="AG25" i="10"/>
  <c r="P25" i="10"/>
  <c r="Z25" i="10" s="1"/>
  <c r="Z41" i="10" s="1"/>
  <c r="BB43" i="10"/>
  <c r="BA43" i="10"/>
  <c r="AZ43" i="10"/>
  <c r="AY24" i="10"/>
  <c r="AZ24" i="10" s="1"/>
  <c r="BA24" i="10" s="1"/>
  <c r="AV24" i="10"/>
  <c r="AV25" i="10" s="1"/>
  <c r="AV26" i="10" s="1"/>
  <c r="AV27" i="10" s="1"/>
  <c r="AV28" i="10" s="1"/>
  <c r="AV29" i="10" s="1"/>
  <c r="AG24" i="10"/>
  <c r="P24" i="10"/>
  <c r="T24" i="10" s="1"/>
  <c r="T40" i="10" s="1"/>
  <c r="B24" i="10"/>
  <c r="B25" i="10" s="1"/>
  <c r="B26" i="10" s="1"/>
  <c r="B27" i="10" s="1"/>
  <c r="B28" i="10" s="1"/>
  <c r="B29" i="10" s="1"/>
  <c r="AY23" i="10"/>
  <c r="AY41" i="10" s="1"/>
  <c r="AG23" i="10"/>
  <c r="P23" i="10"/>
  <c r="U23" i="10" s="1"/>
  <c r="U39" i="10" s="1"/>
  <c r="BR22" i="10"/>
  <c r="AG22" i="10"/>
  <c r="P22" i="10"/>
  <c r="Z22" i="10" s="1"/>
  <c r="Z38" i="10" s="1"/>
  <c r="BR21" i="10"/>
  <c r="BR23" i="10" s="1"/>
  <c r="AG21" i="10"/>
  <c r="P21" i="10"/>
  <c r="W21" i="10" s="1"/>
  <c r="W37" i="10" s="1"/>
  <c r="AT20" i="10"/>
  <c r="AS20" i="10"/>
  <c r="AR20" i="10"/>
  <c r="AQ20" i="10"/>
  <c r="AP20" i="10"/>
  <c r="AO20" i="10"/>
  <c r="AN20" i="10"/>
  <c r="AM20" i="10"/>
  <c r="AL20" i="10"/>
  <c r="AK20" i="10"/>
  <c r="AJ20" i="10"/>
  <c r="AI20" i="10"/>
  <c r="AH20" i="10"/>
  <c r="AG20" i="10"/>
  <c r="AC20" i="10"/>
  <c r="AC28" i="10" s="1"/>
  <c r="AC44" i="10" s="1"/>
  <c r="AB20" i="10"/>
  <c r="AA20" i="10"/>
  <c r="AA32" i="10" s="1"/>
  <c r="AA48" i="10" s="1"/>
  <c r="Z20" i="10"/>
  <c r="Y20" i="10"/>
  <c r="Y32" i="10" s="1"/>
  <c r="Y48" i="10" s="1"/>
  <c r="X20" i="10"/>
  <c r="W20" i="10"/>
  <c r="V20" i="10"/>
  <c r="V24" i="10" s="1"/>
  <c r="V40" i="10" s="1"/>
  <c r="U20" i="10"/>
  <c r="T20" i="10"/>
  <c r="S20" i="10"/>
  <c r="S33" i="10" s="1"/>
  <c r="S49" i="10" s="1"/>
  <c r="R20" i="10"/>
  <c r="Q20" i="10"/>
  <c r="N20" i="10"/>
  <c r="M20" i="10"/>
  <c r="H20" i="10"/>
  <c r="G20" i="10"/>
  <c r="N19" i="10"/>
  <c r="M19" i="10"/>
  <c r="H19" i="10"/>
  <c r="G19" i="10"/>
  <c r="N18" i="10"/>
  <c r="M18" i="10"/>
  <c r="H18" i="10"/>
  <c r="G18" i="10"/>
  <c r="AC17" i="10"/>
  <c r="N17" i="10"/>
  <c r="AK11" i="10" s="1"/>
  <c r="M17" i="10"/>
  <c r="H17" i="10"/>
  <c r="G17" i="10"/>
  <c r="AC16" i="10"/>
  <c r="Z16" i="10"/>
  <c r="W16" i="10"/>
  <c r="X16" i="10" s="1"/>
  <c r="R16" i="10"/>
  <c r="S16" i="10" s="1"/>
  <c r="T16" i="10" s="1"/>
  <c r="O16" i="10"/>
  <c r="AF33" i="10" s="1"/>
  <c r="N16" i="10"/>
  <c r="M16" i="10"/>
  <c r="H16" i="10"/>
  <c r="G16" i="10"/>
  <c r="AC15" i="10"/>
  <c r="Z15" i="10"/>
  <c r="W15" i="10"/>
  <c r="X15" i="10" s="1"/>
  <c r="R15" i="10"/>
  <c r="S15" i="10" s="1"/>
  <c r="O15" i="10"/>
  <c r="AF32" i="10" s="1"/>
  <c r="N15" i="10"/>
  <c r="M15" i="10"/>
  <c r="H15" i="10"/>
  <c r="AH13" i="10" s="1"/>
  <c r="G15" i="10"/>
  <c r="B15" i="10"/>
  <c r="B16" i="10" s="1"/>
  <c r="B17" i="10" s="1"/>
  <c r="B18" i="10" s="1"/>
  <c r="B19" i="10" s="1"/>
  <c r="B20" i="10" s="1"/>
  <c r="N14" i="10"/>
  <c r="M14" i="10"/>
  <c r="H14" i="10"/>
  <c r="G14" i="10"/>
  <c r="AB13" i="10"/>
  <c r="AB14" i="10" s="1"/>
  <c r="Q13" i="10"/>
  <c r="R13" i="10" s="1"/>
  <c r="AC12" i="10"/>
  <c r="AC13" i="10" s="1"/>
  <c r="AC14" i="10" s="1"/>
  <c r="R12" i="10"/>
  <c r="O12" i="10"/>
  <c r="AB10" i="10"/>
  <c r="AB11" i="10" s="1"/>
  <c r="Q10" i="10"/>
  <c r="R10" i="10" s="1"/>
  <c r="AC9" i="10"/>
  <c r="R9" i="10"/>
  <c r="O9" i="10"/>
  <c r="AF26" i="10" s="1"/>
  <c r="Q8" i="10"/>
  <c r="R8" i="10" s="1"/>
  <c r="AB7" i="10"/>
  <c r="AB8" i="10" s="1"/>
  <c r="Q7" i="10"/>
  <c r="O7" i="10" s="1"/>
  <c r="AF24" i="10" s="1"/>
  <c r="AC6" i="10"/>
  <c r="R6" i="10"/>
  <c r="O6" i="10"/>
  <c r="AF23" i="10" s="1"/>
  <c r="AB5" i="10"/>
  <c r="AC5" i="10" s="1"/>
  <c r="Z5" i="10"/>
  <c r="AA5" i="10" s="1"/>
  <c r="W5" i="10"/>
  <c r="X5" i="10" s="1"/>
  <c r="R5" i="10"/>
  <c r="S5" i="10" s="1"/>
  <c r="O5" i="10"/>
  <c r="AF22" i="10" s="1"/>
  <c r="B5" i="10"/>
  <c r="B6" i="10" s="1"/>
  <c r="B7" i="10" s="1"/>
  <c r="B8" i="10" s="1"/>
  <c r="B9" i="10" s="1"/>
  <c r="B10" i="10" s="1"/>
  <c r="AC4" i="10"/>
  <c r="Z4" i="10"/>
  <c r="AA4" i="10" s="1"/>
  <c r="W4" i="10"/>
  <c r="X4" i="10" s="1"/>
  <c r="R4" i="10"/>
  <c r="S4" i="10" s="1"/>
  <c r="Q4" i="10"/>
  <c r="AK205" i="7"/>
  <c r="AK204" i="7"/>
  <c r="AK203" i="7"/>
  <c r="AK202" i="7"/>
  <c r="AK201" i="7"/>
  <c r="AK200" i="7"/>
  <c r="AK199" i="7"/>
  <c r="AK198" i="7"/>
  <c r="AK197" i="7"/>
  <c r="AK196" i="7"/>
  <c r="AK195" i="7"/>
  <c r="AK194" i="7"/>
  <c r="AK193" i="7"/>
  <c r="AK192" i="7"/>
  <c r="AG46" i="7"/>
  <c r="AK191" i="7"/>
  <c r="AG45" i="7"/>
  <c r="AU190" i="7"/>
  <c r="AT190" i="7"/>
  <c r="AS190" i="7"/>
  <c r="AR190" i="7"/>
  <c r="AQ190" i="7"/>
  <c r="AP190" i="7"/>
  <c r="AO190" i="7"/>
  <c r="AN190" i="7"/>
  <c r="AM190" i="7"/>
  <c r="AL190" i="7"/>
  <c r="AG44" i="7"/>
  <c r="AG43" i="7"/>
  <c r="AG42" i="7"/>
  <c r="AG41" i="7"/>
  <c r="AG40" i="7"/>
  <c r="AG39" i="7"/>
  <c r="AG38" i="7"/>
  <c r="AG37" i="7"/>
  <c r="AG36" i="7"/>
  <c r="AG35" i="7"/>
  <c r="AG34" i="7"/>
  <c r="AG33" i="7"/>
  <c r="AG32" i="7"/>
  <c r="AG31" i="7"/>
  <c r="AG30" i="7"/>
  <c r="AK5" i="7"/>
  <c r="AK6" i="7" s="1"/>
  <c r="AK7" i="7" s="1"/>
  <c r="AK8" i="7" s="1"/>
  <c r="AK9" i="7" s="1"/>
  <c r="AK10" i="7" s="1"/>
  <c r="AK11" i="7" s="1"/>
  <c r="AK12" i="7" s="1"/>
  <c r="AK13" i="7" s="1"/>
  <c r="AK14" i="7" s="1"/>
  <c r="AK15" i="7" s="1"/>
  <c r="AK16" i="7" s="1"/>
  <c r="AK17" i="7" s="1"/>
  <c r="AK18" i="7" s="1"/>
  <c r="AG29" i="7"/>
  <c r="AG28" i="7"/>
  <c r="AM3" i="7"/>
  <c r="AN3" i="7" s="1"/>
  <c r="AO3" i="7" s="1"/>
  <c r="AP3" i="7" s="1"/>
  <c r="AQ3" i="7" s="1"/>
  <c r="AR3" i="7" s="1"/>
  <c r="AS3" i="7" s="1"/>
  <c r="AT3" i="7" s="1"/>
  <c r="AU3" i="7" s="1"/>
  <c r="AG27" i="7"/>
  <c r="A4" i="7"/>
  <c r="BA3" i="7"/>
  <c r="AZ3" i="7"/>
  <c r="AY3" i="7"/>
  <c r="AX3" i="7"/>
  <c r="A3" i="7"/>
  <c r="I209" i="6"/>
  <c r="H209" i="6"/>
  <c r="G209" i="6"/>
  <c r="E209" i="6"/>
  <c r="D209" i="6"/>
  <c r="C209" i="6"/>
  <c r="A209" i="6"/>
  <c r="I208" i="6"/>
  <c r="H208" i="6"/>
  <c r="G208" i="6"/>
  <c r="E208" i="6"/>
  <c r="D208" i="6"/>
  <c r="C208" i="6"/>
  <c r="A208" i="6"/>
  <c r="I207" i="6"/>
  <c r="H207" i="6"/>
  <c r="G207" i="6"/>
  <c r="E207" i="6"/>
  <c r="D207" i="6"/>
  <c r="C207" i="6"/>
  <c r="A207" i="6"/>
  <c r="I206" i="6"/>
  <c r="H206" i="6"/>
  <c r="G206" i="6"/>
  <c r="E206" i="6"/>
  <c r="D206" i="6"/>
  <c r="C206" i="6"/>
  <c r="A206" i="6"/>
  <c r="I205" i="6"/>
  <c r="H205" i="6"/>
  <c r="G205" i="6"/>
  <c r="E205" i="6"/>
  <c r="D205" i="6"/>
  <c r="C205" i="6"/>
  <c r="A205" i="6"/>
  <c r="I204" i="6"/>
  <c r="H204" i="6"/>
  <c r="G204" i="6"/>
  <c r="E204" i="6"/>
  <c r="D204" i="6"/>
  <c r="C204" i="6"/>
  <c r="A204" i="6"/>
  <c r="I203" i="6"/>
  <c r="H203" i="6"/>
  <c r="G203" i="6"/>
  <c r="E203" i="6"/>
  <c r="D203" i="6"/>
  <c r="C203" i="6"/>
  <c r="A203" i="6"/>
  <c r="I202" i="6"/>
  <c r="H202" i="6"/>
  <c r="G202" i="6"/>
  <c r="E202" i="6"/>
  <c r="D202" i="6"/>
  <c r="C202" i="6"/>
  <c r="A202" i="6"/>
  <c r="I201" i="6"/>
  <c r="H201" i="6"/>
  <c r="G201" i="6"/>
  <c r="E201" i="6"/>
  <c r="D201" i="6"/>
  <c r="C201" i="6"/>
  <c r="A201" i="6"/>
  <c r="I200" i="6"/>
  <c r="H200" i="6"/>
  <c r="G200" i="6"/>
  <c r="E200" i="6"/>
  <c r="D200" i="6"/>
  <c r="C200" i="6"/>
  <c r="A200" i="6"/>
  <c r="I199" i="6"/>
  <c r="H199" i="6"/>
  <c r="G199" i="6"/>
  <c r="E199" i="6"/>
  <c r="D199" i="6"/>
  <c r="C199" i="6"/>
  <c r="A199" i="6"/>
  <c r="I198" i="6"/>
  <c r="H198" i="6"/>
  <c r="G198" i="6"/>
  <c r="E198" i="6"/>
  <c r="D198" i="6"/>
  <c r="C198" i="6"/>
  <c r="A198" i="6"/>
  <c r="I197" i="6"/>
  <c r="H197" i="6"/>
  <c r="G197" i="6"/>
  <c r="E197" i="6"/>
  <c r="D197" i="6"/>
  <c r="C197" i="6"/>
  <c r="A197" i="6"/>
  <c r="I196" i="6"/>
  <c r="H196" i="6"/>
  <c r="G196" i="6"/>
  <c r="E196" i="6"/>
  <c r="D196" i="6"/>
  <c r="C196" i="6"/>
  <c r="A196" i="6"/>
  <c r="I195" i="6"/>
  <c r="H195" i="6"/>
  <c r="G195" i="6"/>
  <c r="E195" i="6"/>
  <c r="D195" i="6"/>
  <c r="C195" i="6"/>
  <c r="A195" i="6"/>
  <c r="I194" i="6"/>
  <c r="H194" i="6"/>
  <c r="G194" i="6"/>
  <c r="E194" i="6"/>
  <c r="D194" i="6"/>
  <c r="C194" i="6"/>
  <c r="A194" i="6"/>
  <c r="I193" i="6"/>
  <c r="H193" i="6"/>
  <c r="G193" i="6"/>
  <c r="E193" i="6"/>
  <c r="D193" i="6"/>
  <c r="C193" i="6"/>
  <c r="A193" i="6"/>
  <c r="I192" i="6"/>
  <c r="H192" i="6"/>
  <c r="G192" i="6"/>
  <c r="E192" i="6"/>
  <c r="D192" i="6"/>
  <c r="C192" i="6"/>
  <c r="A192" i="6"/>
  <c r="I191" i="6"/>
  <c r="H191" i="6"/>
  <c r="G191" i="6"/>
  <c r="E191" i="6"/>
  <c r="D191" i="6"/>
  <c r="C191" i="6"/>
  <c r="A191" i="6"/>
  <c r="I190" i="6"/>
  <c r="H190" i="6"/>
  <c r="G190" i="6"/>
  <c r="E190" i="6"/>
  <c r="D190" i="6"/>
  <c r="C190" i="6"/>
  <c r="A190" i="6"/>
  <c r="I189" i="6"/>
  <c r="H189" i="6"/>
  <c r="G189" i="6"/>
  <c r="E189" i="6"/>
  <c r="D189" i="6"/>
  <c r="C189" i="6"/>
  <c r="A189" i="6"/>
  <c r="I188" i="6"/>
  <c r="H188" i="6"/>
  <c r="G188" i="6"/>
  <c r="E188" i="6"/>
  <c r="D188" i="6"/>
  <c r="C188" i="6"/>
  <c r="A188" i="6"/>
  <c r="I187" i="6"/>
  <c r="H187" i="6"/>
  <c r="G187" i="6"/>
  <c r="E187" i="6"/>
  <c r="D187" i="6"/>
  <c r="C187" i="6"/>
  <c r="A187" i="6"/>
  <c r="I186" i="6"/>
  <c r="H186" i="6"/>
  <c r="G186" i="6"/>
  <c r="E186" i="6"/>
  <c r="D186" i="6"/>
  <c r="C186" i="6"/>
  <c r="A186" i="6"/>
  <c r="I185" i="6"/>
  <c r="H185" i="6"/>
  <c r="G185" i="6"/>
  <c r="E185" i="6"/>
  <c r="D185" i="6"/>
  <c r="C185" i="6"/>
  <c r="A185" i="6"/>
  <c r="I184" i="6"/>
  <c r="H184" i="6"/>
  <c r="G184" i="6"/>
  <c r="E184" i="6"/>
  <c r="D184" i="6"/>
  <c r="C184" i="6"/>
  <c r="A184" i="6"/>
  <c r="I183" i="6"/>
  <c r="H183" i="6"/>
  <c r="G183" i="6"/>
  <c r="E183" i="6"/>
  <c r="D183" i="6"/>
  <c r="C183" i="6"/>
  <c r="A183" i="6"/>
  <c r="I182" i="6"/>
  <c r="H182" i="6"/>
  <c r="G182" i="6"/>
  <c r="E182" i="6"/>
  <c r="D182" i="6"/>
  <c r="C182" i="6"/>
  <c r="A182" i="6"/>
  <c r="I181" i="6"/>
  <c r="H181" i="6"/>
  <c r="G181" i="6"/>
  <c r="E181" i="6"/>
  <c r="D181" i="6"/>
  <c r="C181" i="6"/>
  <c r="A181" i="6"/>
  <c r="I180" i="6"/>
  <c r="H180" i="6"/>
  <c r="G180" i="6"/>
  <c r="E180" i="6"/>
  <c r="D180" i="6"/>
  <c r="C180" i="6"/>
  <c r="A180" i="6"/>
  <c r="I179" i="6"/>
  <c r="H179" i="6"/>
  <c r="G179" i="6"/>
  <c r="E179" i="6"/>
  <c r="D179" i="6"/>
  <c r="C179" i="6"/>
  <c r="A179" i="6"/>
  <c r="I178" i="6"/>
  <c r="H178" i="6"/>
  <c r="G178" i="6"/>
  <c r="E178" i="6"/>
  <c r="D178" i="6"/>
  <c r="C178" i="6"/>
  <c r="A178" i="6"/>
  <c r="I177" i="6"/>
  <c r="H177" i="6"/>
  <c r="G177" i="6"/>
  <c r="E177" i="6"/>
  <c r="D177" i="6"/>
  <c r="C177" i="6"/>
  <c r="A177" i="6"/>
  <c r="I176" i="6"/>
  <c r="H176" i="6"/>
  <c r="G176" i="6"/>
  <c r="E176" i="6"/>
  <c r="D176" i="6"/>
  <c r="C176" i="6"/>
  <c r="A176" i="6"/>
  <c r="I175" i="6"/>
  <c r="H175" i="6"/>
  <c r="G175" i="6"/>
  <c r="E175" i="6"/>
  <c r="D175" i="6"/>
  <c r="C175" i="6"/>
  <c r="A175" i="6"/>
  <c r="I174" i="6"/>
  <c r="H174" i="6"/>
  <c r="G174" i="6"/>
  <c r="E174" i="6"/>
  <c r="D174" i="6"/>
  <c r="C174" i="6"/>
  <c r="A174" i="6"/>
  <c r="I173" i="6"/>
  <c r="H173" i="6"/>
  <c r="G173" i="6"/>
  <c r="E173" i="6"/>
  <c r="D173" i="6"/>
  <c r="C173" i="6"/>
  <c r="A173" i="6"/>
  <c r="I172" i="6"/>
  <c r="H172" i="6"/>
  <c r="G172" i="6"/>
  <c r="E172" i="6"/>
  <c r="D172" i="6"/>
  <c r="C172" i="6"/>
  <c r="A172" i="6"/>
  <c r="I171" i="6"/>
  <c r="H171" i="6"/>
  <c r="G171" i="6"/>
  <c r="E171" i="6"/>
  <c r="D171" i="6"/>
  <c r="C171" i="6"/>
  <c r="A171" i="6"/>
  <c r="I170" i="6"/>
  <c r="H170" i="6"/>
  <c r="G170" i="6"/>
  <c r="E170" i="6"/>
  <c r="D170" i="6"/>
  <c r="C170" i="6"/>
  <c r="A170" i="6"/>
  <c r="I169" i="6"/>
  <c r="H169" i="6"/>
  <c r="G169" i="6"/>
  <c r="E169" i="6"/>
  <c r="D169" i="6"/>
  <c r="C169" i="6"/>
  <c r="A169" i="6"/>
  <c r="I168" i="6"/>
  <c r="H168" i="6"/>
  <c r="G168" i="6"/>
  <c r="E168" i="6"/>
  <c r="D168" i="6"/>
  <c r="C168" i="6"/>
  <c r="A168" i="6"/>
  <c r="I167" i="6"/>
  <c r="H167" i="6"/>
  <c r="G167" i="6"/>
  <c r="E167" i="6"/>
  <c r="D167" i="6"/>
  <c r="C167" i="6"/>
  <c r="A167" i="6"/>
  <c r="I166" i="6"/>
  <c r="H166" i="6"/>
  <c r="G166" i="6"/>
  <c r="E166" i="6"/>
  <c r="D166" i="6"/>
  <c r="C166" i="6"/>
  <c r="A166" i="6"/>
  <c r="I165" i="6"/>
  <c r="H165" i="6"/>
  <c r="G165" i="6"/>
  <c r="E165" i="6"/>
  <c r="D165" i="6"/>
  <c r="C165" i="6"/>
  <c r="A165" i="6"/>
  <c r="I164" i="6"/>
  <c r="H164" i="6"/>
  <c r="G164" i="6"/>
  <c r="E164" i="6"/>
  <c r="D164" i="6"/>
  <c r="C164" i="6"/>
  <c r="A164" i="6"/>
  <c r="I163" i="6"/>
  <c r="H163" i="6"/>
  <c r="G163" i="6"/>
  <c r="E163" i="6"/>
  <c r="D163" i="6"/>
  <c r="C163" i="6"/>
  <c r="A163" i="6"/>
  <c r="I162" i="6"/>
  <c r="H162" i="6"/>
  <c r="G162" i="6"/>
  <c r="E162" i="6"/>
  <c r="D162" i="6"/>
  <c r="C162" i="6"/>
  <c r="A162" i="6"/>
  <c r="I161" i="6"/>
  <c r="H161" i="6"/>
  <c r="G161" i="6"/>
  <c r="E161" i="6"/>
  <c r="D161" i="6"/>
  <c r="C161" i="6"/>
  <c r="A161" i="6"/>
  <c r="I160" i="6"/>
  <c r="H160" i="6"/>
  <c r="G160" i="6"/>
  <c r="E160" i="6"/>
  <c r="D160" i="6"/>
  <c r="C160" i="6"/>
  <c r="A160" i="6"/>
  <c r="I159" i="6"/>
  <c r="H159" i="6"/>
  <c r="G159" i="6"/>
  <c r="E159" i="6"/>
  <c r="D159" i="6"/>
  <c r="C159" i="6"/>
  <c r="A159" i="6"/>
  <c r="I158" i="6"/>
  <c r="H158" i="6"/>
  <c r="G158" i="6"/>
  <c r="E158" i="6"/>
  <c r="D158" i="6"/>
  <c r="C158" i="6"/>
  <c r="A158" i="6"/>
  <c r="I157" i="6"/>
  <c r="H157" i="6"/>
  <c r="G157" i="6"/>
  <c r="E157" i="6"/>
  <c r="D157" i="6"/>
  <c r="C157" i="6"/>
  <c r="A157" i="6"/>
  <c r="I156" i="6"/>
  <c r="H156" i="6"/>
  <c r="G156" i="6"/>
  <c r="E156" i="6"/>
  <c r="D156" i="6"/>
  <c r="C156" i="6"/>
  <c r="A156" i="6"/>
  <c r="I155" i="6"/>
  <c r="H155" i="6"/>
  <c r="G155" i="6"/>
  <c r="E155" i="6"/>
  <c r="D155" i="6"/>
  <c r="C155" i="6"/>
  <c r="A155" i="6"/>
  <c r="I154" i="6"/>
  <c r="H154" i="6"/>
  <c r="G154" i="6"/>
  <c r="E154" i="6"/>
  <c r="D154" i="6"/>
  <c r="C154" i="6"/>
  <c r="A154" i="6"/>
  <c r="I153" i="6"/>
  <c r="H153" i="6"/>
  <c r="G153" i="6"/>
  <c r="E153" i="6"/>
  <c r="D153" i="6"/>
  <c r="C153" i="6"/>
  <c r="A153" i="6"/>
  <c r="I152" i="6"/>
  <c r="H152" i="6"/>
  <c r="G152" i="6"/>
  <c r="E152" i="6"/>
  <c r="D152" i="6"/>
  <c r="C152" i="6"/>
  <c r="A152" i="6"/>
  <c r="I151" i="6"/>
  <c r="H151" i="6"/>
  <c r="G151" i="6"/>
  <c r="E151" i="6"/>
  <c r="D151" i="6"/>
  <c r="C151" i="6"/>
  <c r="A151" i="6"/>
  <c r="I150" i="6"/>
  <c r="H150" i="6"/>
  <c r="G150" i="6"/>
  <c r="E150" i="6"/>
  <c r="D150" i="6"/>
  <c r="C150" i="6"/>
  <c r="A150" i="6"/>
  <c r="I149" i="6"/>
  <c r="H149" i="6"/>
  <c r="G149" i="6"/>
  <c r="E149" i="6"/>
  <c r="D149" i="6"/>
  <c r="C149" i="6"/>
  <c r="A149" i="6"/>
  <c r="I148" i="6"/>
  <c r="H148" i="6"/>
  <c r="G148" i="6"/>
  <c r="E148" i="6"/>
  <c r="D148" i="6"/>
  <c r="C148" i="6"/>
  <c r="A148" i="6"/>
  <c r="I147" i="6"/>
  <c r="H147" i="6"/>
  <c r="G147" i="6"/>
  <c r="E147" i="6"/>
  <c r="D147" i="6"/>
  <c r="C147" i="6"/>
  <c r="A147" i="6"/>
  <c r="I146" i="6"/>
  <c r="H146" i="6"/>
  <c r="G146" i="6"/>
  <c r="E146" i="6"/>
  <c r="D146" i="6"/>
  <c r="C146" i="6"/>
  <c r="A146" i="6"/>
  <c r="I145" i="6"/>
  <c r="H145" i="6"/>
  <c r="G145" i="6"/>
  <c r="E145" i="6"/>
  <c r="D145" i="6"/>
  <c r="C145" i="6"/>
  <c r="A145" i="6"/>
  <c r="I144" i="6"/>
  <c r="H144" i="6"/>
  <c r="G144" i="6"/>
  <c r="E144" i="6"/>
  <c r="D144" i="6"/>
  <c r="C144" i="6"/>
  <c r="A144" i="6"/>
  <c r="I143" i="6"/>
  <c r="H143" i="6"/>
  <c r="G143" i="6"/>
  <c r="E143" i="6"/>
  <c r="D143" i="6"/>
  <c r="C143" i="6"/>
  <c r="A143" i="6"/>
  <c r="I142" i="6"/>
  <c r="H142" i="6"/>
  <c r="G142" i="6"/>
  <c r="E142" i="6"/>
  <c r="D142" i="6"/>
  <c r="C142" i="6"/>
  <c r="A142" i="6"/>
  <c r="I141" i="6"/>
  <c r="H141" i="6"/>
  <c r="G141" i="6"/>
  <c r="E141" i="6"/>
  <c r="D141" i="6"/>
  <c r="C141" i="6"/>
  <c r="A141" i="6"/>
  <c r="I140" i="6"/>
  <c r="H140" i="6"/>
  <c r="G140" i="6"/>
  <c r="E140" i="6"/>
  <c r="D140" i="6"/>
  <c r="C140" i="6"/>
  <c r="A140" i="6"/>
  <c r="I139" i="6"/>
  <c r="H139" i="6"/>
  <c r="G139" i="6"/>
  <c r="E139" i="6"/>
  <c r="D139" i="6"/>
  <c r="C139" i="6"/>
  <c r="A139" i="6"/>
  <c r="I138" i="6"/>
  <c r="H138" i="6"/>
  <c r="G138" i="6"/>
  <c r="E138" i="6"/>
  <c r="D138" i="6"/>
  <c r="C138" i="6"/>
  <c r="A138" i="6"/>
  <c r="I137" i="6"/>
  <c r="H137" i="6"/>
  <c r="G137" i="6"/>
  <c r="E137" i="6"/>
  <c r="D137" i="6"/>
  <c r="C137" i="6"/>
  <c r="A137" i="6"/>
  <c r="I136" i="6"/>
  <c r="H136" i="6"/>
  <c r="G136" i="6"/>
  <c r="E136" i="6"/>
  <c r="D136" i="6"/>
  <c r="C136" i="6"/>
  <c r="A136" i="6"/>
  <c r="I135" i="6"/>
  <c r="H135" i="6"/>
  <c r="G135" i="6"/>
  <c r="E135" i="6"/>
  <c r="D135" i="6"/>
  <c r="C135" i="6"/>
  <c r="A135" i="6"/>
  <c r="I134" i="6"/>
  <c r="H134" i="6"/>
  <c r="G134" i="6"/>
  <c r="E134" i="6"/>
  <c r="D134" i="6"/>
  <c r="C134" i="6"/>
  <c r="A134" i="6"/>
  <c r="I133" i="6"/>
  <c r="H133" i="6"/>
  <c r="G133" i="6"/>
  <c r="E133" i="6"/>
  <c r="D133" i="6"/>
  <c r="C133" i="6"/>
  <c r="A133" i="6"/>
  <c r="I132" i="6"/>
  <c r="H132" i="6"/>
  <c r="G132" i="6"/>
  <c r="E132" i="6"/>
  <c r="D132" i="6"/>
  <c r="C132" i="6"/>
  <c r="A132" i="6"/>
  <c r="I131" i="6"/>
  <c r="H131" i="6"/>
  <c r="G131" i="6"/>
  <c r="E131" i="6"/>
  <c r="D131" i="6"/>
  <c r="C131" i="6"/>
  <c r="A131" i="6"/>
  <c r="I130" i="6"/>
  <c r="H130" i="6"/>
  <c r="G130" i="6"/>
  <c r="E130" i="6"/>
  <c r="D130" i="6"/>
  <c r="C130" i="6"/>
  <c r="A130" i="6"/>
  <c r="I129" i="6"/>
  <c r="H129" i="6"/>
  <c r="G129" i="6"/>
  <c r="E129" i="6"/>
  <c r="D129" i="6"/>
  <c r="C129" i="6"/>
  <c r="A129" i="6"/>
  <c r="I128" i="6"/>
  <c r="H128" i="6"/>
  <c r="G128" i="6"/>
  <c r="E128" i="6"/>
  <c r="D128" i="6"/>
  <c r="C128" i="6"/>
  <c r="A128" i="6"/>
  <c r="I127" i="6"/>
  <c r="H127" i="6"/>
  <c r="G127" i="6"/>
  <c r="E127" i="6"/>
  <c r="D127" i="6"/>
  <c r="C127" i="6"/>
  <c r="A127" i="6"/>
  <c r="I126" i="6"/>
  <c r="H126" i="6"/>
  <c r="G126" i="6"/>
  <c r="E126" i="6"/>
  <c r="D126" i="6"/>
  <c r="C126" i="6"/>
  <c r="A126" i="6"/>
  <c r="I125" i="6"/>
  <c r="H125" i="6"/>
  <c r="G125" i="6"/>
  <c r="E125" i="6"/>
  <c r="D125" i="6"/>
  <c r="C125" i="6"/>
  <c r="A125" i="6"/>
  <c r="I124" i="6"/>
  <c r="H124" i="6"/>
  <c r="G124" i="6"/>
  <c r="E124" i="6"/>
  <c r="D124" i="6"/>
  <c r="C124" i="6"/>
  <c r="A124" i="6"/>
  <c r="I123" i="6"/>
  <c r="H123" i="6"/>
  <c r="G123" i="6"/>
  <c r="E123" i="6"/>
  <c r="D123" i="6"/>
  <c r="C123" i="6"/>
  <c r="A123" i="6"/>
  <c r="I122" i="6"/>
  <c r="H122" i="6"/>
  <c r="G122" i="6"/>
  <c r="E122" i="6"/>
  <c r="D122" i="6"/>
  <c r="C122" i="6"/>
  <c r="A122" i="6"/>
  <c r="I121" i="6"/>
  <c r="H121" i="6"/>
  <c r="G121" i="6"/>
  <c r="E121" i="6"/>
  <c r="D121" i="6"/>
  <c r="C121" i="6"/>
  <c r="A121" i="6"/>
  <c r="I120" i="6"/>
  <c r="H120" i="6"/>
  <c r="G120" i="6"/>
  <c r="E120" i="6"/>
  <c r="D120" i="6"/>
  <c r="C120" i="6"/>
  <c r="A120" i="6"/>
  <c r="I119" i="6"/>
  <c r="H119" i="6"/>
  <c r="G119" i="6"/>
  <c r="E119" i="6"/>
  <c r="D119" i="6"/>
  <c r="C119" i="6"/>
  <c r="A119" i="6"/>
  <c r="I118" i="6"/>
  <c r="H118" i="6"/>
  <c r="G118" i="6"/>
  <c r="E118" i="6"/>
  <c r="D118" i="6"/>
  <c r="C118" i="6"/>
  <c r="A118" i="6"/>
  <c r="I117" i="6"/>
  <c r="H117" i="6"/>
  <c r="G117" i="6"/>
  <c r="E117" i="6"/>
  <c r="D117" i="6"/>
  <c r="C117" i="6"/>
  <c r="A117" i="6"/>
  <c r="I116" i="6"/>
  <c r="H116" i="6"/>
  <c r="G116" i="6"/>
  <c r="E116" i="6"/>
  <c r="D116" i="6"/>
  <c r="C116" i="6"/>
  <c r="A116" i="6"/>
  <c r="I115" i="6"/>
  <c r="H115" i="6"/>
  <c r="G115" i="6"/>
  <c r="E115" i="6"/>
  <c r="D115" i="6"/>
  <c r="C115" i="6"/>
  <c r="A115" i="6"/>
  <c r="I114" i="6"/>
  <c r="H114" i="6"/>
  <c r="G114" i="6"/>
  <c r="E114" i="6"/>
  <c r="D114" i="6"/>
  <c r="C114" i="6"/>
  <c r="A114" i="6"/>
  <c r="I113" i="6"/>
  <c r="H113" i="6"/>
  <c r="G113" i="6"/>
  <c r="E113" i="6"/>
  <c r="D113" i="6"/>
  <c r="C113" i="6"/>
  <c r="A113" i="6"/>
  <c r="I112" i="6"/>
  <c r="H112" i="6"/>
  <c r="G112" i="6"/>
  <c r="E112" i="6"/>
  <c r="D112" i="6"/>
  <c r="C112" i="6"/>
  <c r="A112" i="6"/>
  <c r="I111" i="6"/>
  <c r="H111" i="6"/>
  <c r="G111" i="6"/>
  <c r="E111" i="6"/>
  <c r="D111" i="6"/>
  <c r="C111" i="6"/>
  <c r="A111" i="6"/>
  <c r="I110" i="6"/>
  <c r="H110" i="6"/>
  <c r="G110" i="6"/>
  <c r="E110" i="6"/>
  <c r="D110" i="6"/>
  <c r="C110" i="6"/>
  <c r="A110" i="6"/>
  <c r="I109" i="6"/>
  <c r="H109" i="6"/>
  <c r="G109" i="6"/>
  <c r="E109" i="6"/>
  <c r="D109" i="6"/>
  <c r="C109" i="6"/>
  <c r="A109" i="6"/>
  <c r="I108" i="6"/>
  <c r="H108" i="6"/>
  <c r="G108" i="6"/>
  <c r="E108" i="6"/>
  <c r="D108" i="6"/>
  <c r="C108" i="6"/>
  <c r="A108" i="6"/>
  <c r="I107" i="6"/>
  <c r="H107" i="6"/>
  <c r="G107" i="6"/>
  <c r="E107" i="6"/>
  <c r="D107" i="6"/>
  <c r="C107" i="6"/>
  <c r="A107" i="6"/>
  <c r="I106" i="6"/>
  <c r="H106" i="6"/>
  <c r="G106" i="6"/>
  <c r="E106" i="6"/>
  <c r="D106" i="6"/>
  <c r="C106" i="6"/>
  <c r="A106" i="6"/>
  <c r="I105" i="6"/>
  <c r="H105" i="6"/>
  <c r="G105" i="6"/>
  <c r="E105" i="6"/>
  <c r="D105" i="6"/>
  <c r="C105" i="6"/>
  <c r="A105" i="6"/>
  <c r="I104" i="6"/>
  <c r="H104" i="6"/>
  <c r="G104" i="6"/>
  <c r="E104" i="6"/>
  <c r="D104" i="6"/>
  <c r="C104" i="6"/>
  <c r="A104" i="6"/>
  <c r="I103" i="6"/>
  <c r="H103" i="6"/>
  <c r="G103" i="6"/>
  <c r="E103" i="6"/>
  <c r="D103" i="6"/>
  <c r="C103" i="6"/>
  <c r="A103" i="6"/>
  <c r="I102" i="6"/>
  <c r="H102" i="6"/>
  <c r="G102" i="6"/>
  <c r="E102" i="6"/>
  <c r="D102" i="6"/>
  <c r="C102" i="6"/>
  <c r="A102" i="6"/>
  <c r="I101" i="6"/>
  <c r="H101" i="6"/>
  <c r="G101" i="6"/>
  <c r="E101" i="6"/>
  <c r="D101" i="6"/>
  <c r="C101" i="6"/>
  <c r="A101" i="6"/>
  <c r="I100" i="6"/>
  <c r="H100" i="6"/>
  <c r="G100" i="6"/>
  <c r="E100" i="6"/>
  <c r="D100" i="6"/>
  <c r="C100" i="6"/>
  <c r="A100" i="6"/>
  <c r="I99" i="6"/>
  <c r="H99" i="6"/>
  <c r="G99" i="6"/>
  <c r="E99" i="6"/>
  <c r="D99" i="6"/>
  <c r="C99" i="6"/>
  <c r="A99" i="6"/>
  <c r="I98" i="6"/>
  <c r="H98" i="6"/>
  <c r="G98" i="6"/>
  <c r="E98" i="6"/>
  <c r="D98" i="6"/>
  <c r="C98" i="6"/>
  <c r="A98" i="6"/>
  <c r="I97" i="6"/>
  <c r="H97" i="6"/>
  <c r="G97" i="6"/>
  <c r="E97" i="6"/>
  <c r="D97" i="6"/>
  <c r="C97" i="6"/>
  <c r="A97" i="6"/>
  <c r="I96" i="6"/>
  <c r="H96" i="6"/>
  <c r="G96" i="6"/>
  <c r="E96" i="6"/>
  <c r="D96" i="6"/>
  <c r="C96" i="6"/>
  <c r="A96" i="6"/>
  <c r="I95" i="6"/>
  <c r="H95" i="6"/>
  <c r="G95" i="6"/>
  <c r="E95" i="6"/>
  <c r="D95" i="6"/>
  <c r="C95" i="6"/>
  <c r="A95" i="6"/>
  <c r="I94" i="6"/>
  <c r="H94" i="6"/>
  <c r="G94" i="6"/>
  <c r="E94" i="6"/>
  <c r="D94" i="6"/>
  <c r="C94" i="6"/>
  <c r="A94" i="6"/>
  <c r="I93" i="6"/>
  <c r="H93" i="6"/>
  <c r="G93" i="6"/>
  <c r="E93" i="6"/>
  <c r="D93" i="6"/>
  <c r="C93" i="6"/>
  <c r="A93" i="6"/>
  <c r="I92" i="6"/>
  <c r="H92" i="6"/>
  <c r="G92" i="6"/>
  <c r="E92" i="6"/>
  <c r="D92" i="6"/>
  <c r="C92" i="6"/>
  <c r="A92" i="6"/>
  <c r="I91" i="6"/>
  <c r="H91" i="6"/>
  <c r="G91" i="6"/>
  <c r="E91" i="6"/>
  <c r="D91" i="6"/>
  <c r="C91" i="6"/>
  <c r="A91" i="6"/>
  <c r="I90" i="6"/>
  <c r="H90" i="6"/>
  <c r="G90" i="6"/>
  <c r="E90" i="6"/>
  <c r="D90" i="6"/>
  <c r="C90" i="6"/>
  <c r="A90" i="6"/>
  <c r="I89" i="6"/>
  <c r="H89" i="6"/>
  <c r="G89" i="6"/>
  <c r="E89" i="6"/>
  <c r="D89" i="6"/>
  <c r="C89" i="6"/>
  <c r="A89" i="6"/>
  <c r="I88" i="6"/>
  <c r="H88" i="6"/>
  <c r="G88" i="6"/>
  <c r="E88" i="6"/>
  <c r="D88" i="6"/>
  <c r="C88" i="6"/>
  <c r="A88" i="6"/>
  <c r="I87" i="6"/>
  <c r="H87" i="6"/>
  <c r="G87" i="6"/>
  <c r="E87" i="6"/>
  <c r="D87" i="6"/>
  <c r="C87" i="6"/>
  <c r="A87" i="6"/>
  <c r="I86" i="6"/>
  <c r="H86" i="6"/>
  <c r="G86" i="6"/>
  <c r="E86" i="6"/>
  <c r="D86" i="6"/>
  <c r="C86" i="6"/>
  <c r="A86" i="6"/>
  <c r="I85" i="6"/>
  <c r="H85" i="6"/>
  <c r="G85" i="6"/>
  <c r="E85" i="6"/>
  <c r="D85" i="6"/>
  <c r="C85" i="6"/>
  <c r="A85" i="6"/>
  <c r="I84" i="6"/>
  <c r="H84" i="6"/>
  <c r="G84" i="6"/>
  <c r="E84" i="6"/>
  <c r="D84" i="6"/>
  <c r="C84" i="6"/>
  <c r="A84" i="6"/>
  <c r="I83" i="6"/>
  <c r="H83" i="6"/>
  <c r="G83" i="6"/>
  <c r="E83" i="6"/>
  <c r="D83" i="6"/>
  <c r="C83" i="6"/>
  <c r="A83" i="6"/>
  <c r="I82" i="6"/>
  <c r="H82" i="6"/>
  <c r="G82" i="6"/>
  <c r="E82" i="6"/>
  <c r="D82" i="6"/>
  <c r="C82" i="6"/>
  <c r="A82" i="6"/>
  <c r="I81" i="6"/>
  <c r="H81" i="6"/>
  <c r="G81" i="6"/>
  <c r="E81" i="6"/>
  <c r="D81" i="6"/>
  <c r="C81" i="6"/>
  <c r="A81" i="6"/>
  <c r="I80" i="6"/>
  <c r="H80" i="6"/>
  <c r="G80" i="6"/>
  <c r="E80" i="6"/>
  <c r="D80" i="6"/>
  <c r="C80" i="6"/>
  <c r="A80" i="6"/>
  <c r="I79" i="6"/>
  <c r="H79" i="6"/>
  <c r="G79" i="6"/>
  <c r="E79" i="6"/>
  <c r="D79" i="6"/>
  <c r="C79" i="6"/>
  <c r="A79" i="6"/>
  <c r="I78" i="6"/>
  <c r="H78" i="6"/>
  <c r="G78" i="6"/>
  <c r="E78" i="6"/>
  <c r="D78" i="6"/>
  <c r="C78" i="6"/>
  <c r="A78" i="6"/>
  <c r="I77" i="6"/>
  <c r="H77" i="6"/>
  <c r="G77" i="6"/>
  <c r="E77" i="6"/>
  <c r="D77" i="6"/>
  <c r="C77" i="6"/>
  <c r="A77" i="6"/>
  <c r="I76" i="6"/>
  <c r="H76" i="6"/>
  <c r="G76" i="6"/>
  <c r="E76" i="6"/>
  <c r="D76" i="6"/>
  <c r="C76" i="6"/>
  <c r="A76" i="6"/>
  <c r="I75" i="6"/>
  <c r="H75" i="6"/>
  <c r="G75" i="6"/>
  <c r="E75" i="6"/>
  <c r="D75" i="6"/>
  <c r="C75" i="6"/>
  <c r="A75" i="6"/>
  <c r="I74" i="6"/>
  <c r="H74" i="6"/>
  <c r="G74" i="6"/>
  <c r="E74" i="6"/>
  <c r="D74" i="6"/>
  <c r="C74" i="6"/>
  <c r="A74" i="6"/>
  <c r="I73" i="6"/>
  <c r="H73" i="6"/>
  <c r="G73" i="6"/>
  <c r="E73" i="6"/>
  <c r="D73" i="6"/>
  <c r="C73" i="6"/>
  <c r="A73" i="6"/>
  <c r="I72" i="6"/>
  <c r="H72" i="6"/>
  <c r="G72" i="6"/>
  <c r="E72" i="6"/>
  <c r="D72" i="6"/>
  <c r="C72" i="6"/>
  <c r="A72" i="6"/>
  <c r="I71" i="6"/>
  <c r="H71" i="6"/>
  <c r="G71" i="6"/>
  <c r="E71" i="6"/>
  <c r="D71" i="6"/>
  <c r="C71" i="6"/>
  <c r="A71" i="6"/>
  <c r="I70" i="6"/>
  <c r="H70" i="6"/>
  <c r="G70" i="6"/>
  <c r="E70" i="6"/>
  <c r="D70" i="6"/>
  <c r="C70" i="6"/>
  <c r="A70" i="6"/>
  <c r="I69" i="6"/>
  <c r="H69" i="6"/>
  <c r="G69" i="6"/>
  <c r="E69" i="6"/>
  <c r="D69" i="6"/>
  <c r="C69" i="6"/>
  <c r="A69" i="6"/>
  <c r="I68" i="6"/>
  <c r="H68" i="6"/>
  <c r="G68" i="6"/>
  <c r="E68" i="6"/>
  <c r="D68" i="6"/>
  <c r="C68" i="6"/>
  <c r="A68" i="6"/>
  <c r="I67" i="6"/>
  <c r="H67" i="6"/>
  <c r="G67" i="6"/>
  <c r="E67" i="6"/>
  <c r="D67" i="6"/>
  <c r="C67" i="6"/>
  <c r="A67" i="6"/>
  <c r="I66" i="6"/>
  <c r="H66" i="6"/>
  <c r="G66" i="6"/>
  <c r="E66" i="6"/>
  <c r="D66" i="6"/>
  <c r="C66" i="6"/>
  <c r="A66" i="6"/>
  <c r="I65" i="6"/>
  <c r="H65" i="6"/>
  <c r="G65" i="6"/>
  <c r="E65" i="6"/>
  <c r="D65" i="6"/>
  <c r="C65" i="6"/>
  <c r="A65" i="6"/>
  <c r="I64" i="6"/>
  <c r="H64" i="6"/>
  <c r="G64" i="6"/>
  <c r="E64" i="6"/>
  <c r="D64" i="6"/>
  <c r="C64" i="6"/>
  <c r="A64" i="6"/>
  <c r="I63" i="6"/>
  <c r="H63" i="6"/>
  <c r="G63" i="6"/>
  <c r="E63" i="6"/>
  <c r="D63" i="6"/>
  <c r="C63" i="6"/>
  <c r="A63" i="6"/>
  <c r="I62" i="6"/>
  <c r="H62" i="6"/>
  <c r="G62" i="6"/>
  <c r="E62" i="6"/>
  <c r="D62" i="6"/>
  <c r="C62" i="6"/>
  <c r="A62" i="6"/>
  <c r="I61" i="6"/>
  <c r="H61" i="6"/>
  <c r="G61" i="6"/>
  <c r="E61" i="6"/>
  <c r="D61" i="6"/>
  <c r="C61" i="6"/>
  <c r="A61" i="6"/>
  <c r="I60" i="6"/>
  <c r="H60" i="6"/>
  <c r="G60" i="6"/>
  <c r="E60" i="6"/>
  <c r="D60" i="6"/>
  <c r="C60" i="6"/>
  <c r="A60" i="6"/>
  <c r="I59" i="6"/>
  <c r="H59" i="6"/>
  <c r="G59" i="6"/>
  <c r="E59" i="6"/>
  <c r="D59" i="6"/>
  <c r="C59" i="6"/>
  <c r="A59" i="6"/>
  <c r="I58" i="6"/>
  <c r="H58" i="6"/>
  <c r="G58" i="6"/>
  <c r="E58" i="6"/>
  <c r="D58" i="6"/>
  <c r="C58" i="6"/>
  <c r="A58" i="6"/>
  <c r="I57" i="6"/>
  <c r="H57" i="6"/>
  <c r="G57" i="6"/>
  <c r="E57" i="6"/>
  <c r="D57" i="6"/>
  <c r="C57" i="6"/>
  <c r="A57" i="6"/>
  <c r="I56" i="6"/>
  <c r="H56" i="6"/>
  <c r="G56" i="6"/>
  <c r="E56" i="6"/>
  <c r="D56" i="6"/>
  <c r="C56" i="6"/>
  <c r="A56" i="6"/>
  <c r="I55" i="6"/>
  <c r="H55" i="6"/>
  <c r="G55" i="6"/>
  <c r="E55" i="6"/>
  <c r="D55" i="6"/>
  <c r="C55" i="6"/>
  <c r="A55" i="6"/>
  <c r="I54" i="6"/>
  <c r="H54" i="6"/>
  <c r="G54" i="6"/>
  <c r="E54" i="6"/>
  <c r="D54" i="6"/>
  <c r="C54" i="6"/>
  <c r="A54" i="6"/>
  <c r="I53" i="6"/>
  <c r="H53" i="6"/>
  <c r="G53" i="6"/>
  <c r="E53" i="6"/>
  <c r="D53" i="6"/>
  <c r="C53" i="6"/>
  <c r="A53" i="6"/>
  <c r="I52" i="6"/>
  <c r="H52" i="6"/>
  <c r="G52" i="6"/>
  <c r="E52" i="6"/>
  <c r="D52" i="6"/>
  <c r="C52" i="6"/>
  <c r="A52" i="6"/>
  <c r="I51" i="6"/>
  <c r="H51" i="6"/>
  <c r="G51" i="6"/>
  <c r="E51" i="6"/>
  <c r="D51" i="6"/>
  <c r="C51" i="6"/>
  <c r="A51" i="6"/>
  <c r="I50" i="6"/>
  <c r="H50" i="6"/>
  <c r="G50" i="6"/>
  <c r="E50" i="6"/>
  <c r="D50" i="6"/>
  <c r="C50" i="6"/>
  <c r="A50" i="6"/>
  <c r="I49" i="6"/>
  <c r="H49" i="6"/>
  <c r="G49" i="6"/>
  <c r="E49" i="6"/>
  <c r="D49" i="6"/>
  <c r="C49" i="6"/>
  <c r="A49" i="6"/>
  <c r="I48" i="6"/>
  <c r="H48" i="6"/>
  <c r="G48" i="6"/>
  <c r="E48" i="6"/>
  <c r="D48" i="6"/>
  <c r="C48" i="6"/>
  <c r="A48" i="6"/>
  <c r="I47" i="6"/>
  <c r="H47" i="6"/>
  <c r="G47" i="6"/>
  <c r="E47" i="6"/>
  <c r="D47" i="6"/>
  <c r="C47" i="6"/>
  <c r="A47" i="6"/>
  <c r="I46" i="6"/>
  <c r="H46" i="6"/>
  <c r="G46" i="6"/>
  <c r="E46" i="6"/>
  <c r="D46" i="6"/>
  <c r="C46" i="6"/>
  <c r="A46" i="6"/>
  <c r="I45" i="6"/>
  <c r="H45" i="6"/>
  <c r="G45" i="6"/>
  <c r="E45" i="6"/>
  <c r="D45" i="6"/>
  <c r="C45" i="6"/>
  <c r="A45" i="6"/>
  <c r="I44" i="6"/>
  <c r="H44" i="6"/>
  <c r="G44" i="6"/>
  <c r="E44" i="6"/>
  <c r="D44" i="6"/>
  <c r="C44" i="6"/>
  <c r="A44" i="6"/>
  <c r="I43" i="6"/>
  <c r="H43" i="6"/>
  <c r="G43" i="6"/>
  <c r="E43" i="6"/>
  <c r="D43" i="6"/>
  <c r="C43" i="6"/>
  <c r="A43" i="6"/>
  <c r="I42" i="6"/>
  <c r="H42" i="6"/>
  <c r="G42" i="6"/>
  <c r="E42" i="6"/>
  <c r="D42" i="6"/>
  <c r="C42" i="6"/>
  <c r="A42" i="6"/>
  <c r="I41" i="6"/>
  <c r="H41" i="6"/>
  <c r="G41" i="6"/>
  <c r="E41" i="6"/>
  <c r="D41" i="6"/>
  <c r="C41" i="6"/>
  <c r="A41" i="6"/>
  <c r="I40" i="6"/>
  <c r="H40" i="6"/>
  <c r="G40" i="6"/>
  <c r="E40" i="6"/>
  <c r="D40" i="6"/>
  <c r="C40" i="6"/>
  <c r="A40" i="6"/>
  <c r="I39" i="6"/>
  <c r="H39" i="6"/>
  <c r="G39" i="6"/>
  <c r="E39" i="6"/>
  <c r="D39" i="6"/>
  <c r="C39" i="6"/>
  <c r="A39" i="6"/>
  <c r="I38" i="6"/>
  <c r="H38" i="6"/>
  <c r="G38" i="6"/>
  <c r="E38" i="6"/>
  <c r="D38" i="6"/>
  <c r="C38" i="6"/>
  <c r="A38" i="6"/>
  <c r="I37" i="6"/>
  <c r="H37" i="6"/>
  <c r="G37" i="6"/>
  <c r="E37" i="6"/>
  <c r="D37" i="6"/>
  <c r="C37" i="6"/>
  <c r="A37" i="6"/>
  <c r="I36" i="6"/>
  <c r="H36" i="6"/>
  <c r="G36" i="6"/>
  <c r="E36" i="6"/>
  <c r="D36" i="6"/>
  <c r="C36" i="6"/>
  <c r="A36" i="6"/>
  <c r="I35" i="6"/>
  <c r="H35" i="6"/>
  <c r="G35" i="6"/>
  <c r="E35" i="6"/>
  <c r="D35" i="6"/>
  <c r="C35" i="6"/>
  <c r="A35" i="6"/>
  <c r="I34" i="6"/>
  <c r="H34" i="6"/>
  <c r="G34" i="6"/>
  <c r="E34" i="6"/>
  <c r="D34" i="6"/>
  <c r="C34" i="6"/>
  <c r="A34" i="6"/>
  <c r="I33" i="6"/>
  <c r="H33" i="6"/>
  <c r="G33" i="6"/>
  <c r="E33" i="6"/>
  <c r="D33" i="6"/>
  <c r="C33" i="6"/>
  <c r="A33" i="6"/>
  <c r="I32" i="6"/>
  <c r="H32" i="6"/>
  <c r="G32" i="6"/>
  <c r="E32" i="6"/>
  <c r="D32" i="6"/>
  <c r="C32" i="6"/>
  <c r="A32" i="6"/>
  <c r="I31" i="6"/>
  <c r="H31" i="6"/>
  <c r="G31" i="6"/>
  <c r="E31" i="6"/>
  <c r="D31" i="6"/>
  <c r="C31" i="6"/>
  <c r="A31" i="6"/>
  <c r="I30" i="6"/>
  <c r="H30" i="6"/>
  <c r="G30" i="6"/>
  <c r="E30" i="6"/>
  <c r="D30" i="6"/>
  <c r="C30" i="6"/>
  <c r="A30" i="6"/>
  <c r="I29" i="6"/>
  <c r="H29" i="6"/>
  <c r="G29" i="6"/>
  <c r="E29" i="6"/>
  <c r="D29" i="6"/>
  <c r="C29" i="6"/>
  <c r="A29" i="6"/>
  <c r="I28" i="6"/>
  <c r="H28" i="6"/>
  <c r="G28" i="6"/>
  <c r="E28" i="6"/>
  <c r="D28" i="6"/>
  <c r="C28" i="6"/>
  <c r="A28" i="6"/>
  <c r="I27" i="6"/>
  <c r="H27" i="6"/>
  <c r="G27" i="6"/>
  <c r="E27" i="6"/>
  <c r="D27" i="6"/>
  <c r="C27" i="6"/>
  <c r="A27" i="6"/>
  <c r="I26" i="6"/>
  <c r="H26" i="6"/>
  <c r="G26" i="6"/>
  <c r="E26" i="6"/>
  <c r="D26" i="6"/>
  <c r="C26" i="6"/>
  <c r="A26" i="6"/>
  <c r="I25" i="6"/>
  <c r="H25" i="6"/>
  <c r="G25" i="6"/>
  <c r="E25" i="6"/>
  <c r="D25" i="6"/>
  <c r="C25" i="6"/>
  <c r="A25" i="6"/>
  <c r="I24" i="6"/>
  <c r="H24" i="6"/>
  <c r="G24" i="6"/>
  <c r="E24" i="6"/>
  <c r="D24" i="6"/>
  <c r="C24" i="6"/>
  <c r="A24" i="6"/>
  <c r="I23" i="6"/>
  <c r="H23" i="6"/>
  <c r="G23" i="6"/>
  <c r="E23" i="6"/>
  <c r="D23" i="6"/>
  <c r="C23" i="6"/>
  <c r="A23" i="6"/>
  <c r="I22" i="6"/>
  <c r="H22" i="6"/>
  <c r="G22" i="6"/>
  <c r="E22" i="6"/>
  <c r="D22" i="6"/>
  <c r="C22" i="6"/>
  <c r="A22" i="6"/>
  <c r="I21" i="6"/>
  <c r="H21" i="6"/>
  <c r="G21" i="6"/>
  <c r="E21" i="6"/>
  <c r="D21" i="6"/>
  <c r="C21" i="6"/>
  <c r="A21" i="6"/>
  <c r="I20" i="6"/>
  <c r="H20" i="6"/>
  <c r="G20" i="6"/>
  <c r="E20" i="6"/>
  <c r="D20" i="6"/>
  <c r="C20" i="6"/>
  <c r="A20" i="6"/>
  <c r="I19" i="6"/>
  <c r="H19" i="6"/>
  <c r="G19" i="6"/>
  <c r="E19" i="6"/>
  <c r="D19" i="6"/>
  <c r="C19" i="6"/>
  <c r="A19" i="6"/>
  <c r="I18" i="6"/>
  <c r="H18" i="6"/>
  <c r="G18" i="6"/>
  <c r="E18" i="6"/>
  <c r="D18" i="6"/>
  <c r="C18" i="6"/>
  <c r="A18" i="6"/>
  <c r="I17" i="6"/>
  <c r="H17" i="6"/>
  <c r="G17" i="6"/>
  <c r="E17" i="6"/>
  <c r="D17" i="6"/>
  <c r="C17" i="6"/>
  <c r="A17" i="6"/>
  <c r="I16" i="6"/>
  <c r="H16" i="6"/>
  <c r="G16" i="6"/>
  <c r="E16" i="6"/>
  <c r="D16" i="6"/>
  <c r="C16" i="6"/>
  <c r="A16" i="6"/>
  <c r="I15" i="6"/>
  <c r="H15" i="6"/>
  <c r="G15" i="6"/>
  <c r="E15" i="6"/>
  <c r="D15" i="6"/>
  <c r="C15" i="6"/>
  <c r="A15" i="6"/>
  <c r="I14" i="6"/>
  <c r="H14" i="6"/>
  <c r="G14" i="6"/>
  <c r="E14" i="6"/>
  <c r="D14" i="6"/>
  <c r="C14" i="6"/>
  <c r="A14" i="6"/>
  <c r="I13" i="6"/>
  <c r="H13" i="6"/>
  <c r="G13" i="6"/>
  <c r="E13" i="6"/>
  <c r="D13" i="6"/>
  <c r="C13" i="6"/>
  <c r="A13" i="6"/>
  <c r="I12" i="6"/>
  <c r="H12" i="6"/>
  <c r="G12" i="6"/>
  <c r="E12" i="6"/>
  <c r="D12" i="6"/>
  <c r="C12" i="6"/>
  <c r="A12" i="6"/>
  <c r="DF11" i="6"/>
  <c r="DE11" i="6"/>
  <c r="DD11" i="6"/>
  <c r="DC11" i="6"/>
  <c r="DB11" i="6"/>
  <c r="DA11" i="6"/>
  <c r="CZ11" i="6"/>
  <c r="CY11" i="6"/>
  <c r="CX11" i="6"/>
  <c r="CW11" i="6"/>
  <c r="CV11" i="6"/>
  <c r="CU11" i="6"/>
  <c r="CT11" i="6"/>
  <c r="CS11" i="6"/>
  <c r="CR11" i="6"/>
  <c r="CQ11" i="6"/>
  <c r="CP11" i="6"/>
  <c r="CO11" i="6"/>
  <c r="CN11" i="6"/>
  <c r="CM11" i="6"/>
  <c r="CL11" i="6"/>
  <c r="CK11" i="6"/>
  <c r="CJ11" i="6"/>
  <c r="CI11" i="6"/>
  <c r="CH11" i="6"/>
  <c r="CG11" i="6"/>
  <c r="CF11" i="6"/>
  <c r="CE11" i="6"/>
  <c r="CD11" i="6"/>
  <c r="CC11" i="6"/>
  <c r="CB11" i="6"/>
  <c r="CA11" i="6"/>
  <c r="BZ11" i="6"/>
  <c r="BY11" i="6"/>
  <c r="BX11" i="6"/>
  <c r="BW11" i="6"/>
  <c r="BV11" i="6"/>
  <c r="BU11" i="6"/>
  <c r="BT11" i="6"/>
  <c r="BS11" i="6"/>
  <c r="BR11" i="6"/>
  <c r="BQ11" i="6"/>
  <c r="BP11" i="6"/>
  <c r="BO11" i="6"/>
  <c r="BN11" i="6"/>
  <c r="BM11" i="6"/>
  <c r="BL11" i="6"/>
  <c r="BK11" i="6"/>
  <c r="BJ11" i="6"/>
  <c r="BI11" i="6"/>
  <c r="BH11" i="6"/>
  <c r="BG11" i="6"/>
  <c r="BF11" i="6"/>
  <c r="BE11" i="6"/>
  <c r="BD11" i="6"/>
  <c r="BC11" i="6"/>
  <c r="BB11" i="6"/>
  <c r="BA11" i="6"/>
  <c r="AZ11" i="6"/>
  <c r="AY11" i="6"/>
  <c r="AX11" i="6"/>
  <c r="AW11" i="6"/>
  <c r="AV11" i="6"/>
  <c r="AU11" i="6"/>
  <c r="AT11" i="6"/>
  <c r="AS11" i="6"/>
  <c r="AR11" i="6"/>
  <c r="AQ11" i="6"/>
  <c r="AP11" i="6"/>
  <c r="AO11" i="6"/>
  <c r="AN11" i="6"/>
  <c r="AM11" i="6"/>
  <c r="AL11" i="6"/>
  <c r="AK11" i="6"/>
  <c r="AJ11" i="6"/>
  <c r="AI11" i="6"/>
  <c r="AH11" i="6"/>
  <c r="AG11" i="6"/>
  <c r="AF11" i="6"/>
  <c r="AE11" i="6"/>
  <c r="AD11" i="6"/>
  <c r="AC11" i="6"/>
  <c r="AB11" i="6"/>
  <c r="AA11" i="6"/>
  <c r="Z11" i="6"/>
  <c r="Y11" i="6"/>
  <c r="X11" i="6"/>
  <c r="W11" i="6"/>
  <c r="V11" i="6"/>
  <c r="U11" i="6"/>
  <c r="T11" i="6"/>
  <c r="S11" i="6"/>
  <c r="R11" i="6"/>
  <c r="Q11" i="6"/>
  <c r="P11" i="6"/>
  <c r="O11" i="6"/>
  <c r="N11" i="6"/>
  <c r="M11" i="6"/>
  <c r="L11" i="6"/>
  <c r="I11" i="6"/>
  <c r="H11" i="6"/>
  <c r="G11" i="6"/>
  <c r="E11" i="6"/>
  <c r="D11" i="6"/>
  <c r="C11" i="6"/>
  <c r="A11" i="6"/>
  <c r="I10" i="6"/>
  <c r="H10" i="6"/>
  <c r="G10" i="6"/>
  <c r="E10" i="6"/>
  <c r="D10" i="6"/>
  <c r="C10" i="6"/>
  <c r="A10" i="6"/>
  <c r="DF9" i="6"/>
  <c r="DE9" i="6"/>
  <c r="DD9" i="6"/>
  <c r="DC9" i="6"/>
  <c r="DB9" i="6"/>
  <c r="DA9" i="6"/>
  <c r="CZ9" i="6"/>
  <c r="CY9" i="6"/>
  <c r="CX9" i="6"/>
  <c r="CW9" i="6"/>
  <c r="CV9" i="6"/>
  <c r="CU9" i="6"/>
  <c r="CT9" i="6"/>
  <c r="CS9" i="6"/>
  <c r="CR9" i="6"/>
  <c r="CQ9" i="6"/>
  <c r="CP9" i="6"/>
  <c r="CO9" i="6"/>
  <c r="CN9" i="6"/>
  <c r="CM9" i="6"/>
  <c r="CL9" i="6"/>
  <c r="CK9" i="6"/>
  <c r="CJ9" i="6"/>
  <c r="CI9" i="6"/>
  <c r="CH9" i="6"/>
  <c r="CG9" i="6"/>
  <c r="CF9" i="6"/>
  <c r="CE9" i="6"/>
  <c r="CD9" i="6"/>
  <c r="CC9" i="6"/>
  <c r="CB9" i="6"/>
  <c r="CA9" i="6"/>
  <c r="BZ9" i="6"/>
  <c r="BY9" i="6"/>
  <c r="BX9" i="6"/>
  <c r="BW9" i="6"/>
  <c r="BV9" i="6"/>
  <c r="BU9" i="6"/>
  <c r="BT9" i="6"/>
  <c r="BS9" i="6"/>
  <c r="BR9" i="6"/>
  <c r="BQ9" i="6"/>
  <c r="BP9" i="6"/>
  <c r="BO9" i="6"/>
  <c r="BN9" i="6"/>
  <c r="BM9" i="6"/>
  <c r="BL9" i="6"/>
  <c r="BK9" i="6"/>
  <c r="BJ9" i="6"/>
  <c r="BI9" i="6"/>
  <c r="BH9" i="6"/>
  <c r="BG9" i="6"/>
  <c r="BF9" i="6"/>
  <c r="BE9" i="6"/>
  <c r="BD9" i="6"/>
  <c r="BC9" i="6"/>
  <c r="BB9" i="6"/>
  <c r="BA9" i="6"/>
  <c r="AZ9" i="6"/>
  <c r="AY9" i="6"/>
  <c r="AX9" i="6"/>
  <c r="AW9" i="6"/>
  <c r="AV9" i="6"/>
  <c r="AU9" i="6"/>
  <c r="AT9" i="6"/>
  <c r="AS9" i="6"/>
  <c r="AR9" i="6"/>
  <c r="AQ9" i="6"/>
  <c r="AP9" i="6"/>
  <c r="AO9" i="6"/>
  <c r="AN9" i="6"/>
  <c r="AM9" i="6"/>
  <c r="AL9" i="6"/>
  <c r="AK9" i="6"/>
  <c r="AJ9" i="6"/>
  <c r="AI9" i="6"/>
  <c r="AH9" i="6"/>
  <c r="AG9" i="6"/>
  <c r="AF9" i="6"/>
  <c r="AE9" i="6"/>
  <c r="AD9" i="6"/>
  <c r="AC9" i="6"/>
  <c r="AB9" i="6"/>
  <c r="AA9" i="6"/>
  <c r="Z9" i="6"/>
  <c r="Y9" i="6"/>
  <c r="X9" i="6"/>
  <c r="W9" i="6"/>
  <c r="V9" i="6"/>
  <c r="U9" i="6"/>
  <c r="T9" i="6"/>
  <c r="S9" i="6"/>
  <c r="R9" i="6"/>
  <c r="Q9" i="6"/>
  <c r="P9" i="6"/>
  <c r="O9" i="6"/>
  <c r="N9" i="6"/>
  <c r="M9" i="6"/>
  <c r="L9" i="6"/>
  <c r="K9" i="6"/>
  <c r="I9" i="6"/>
  <c r="H9" i="6"/>
  <c r="G9" i="6"/>
  <c r="F9" i="6"/>
  <c r="B9" i="6"/>
  <c r="A9" i="6"/>
  <c r="DF8" i="6"/>
  <c r="DE8" i="6"/>
  <c r="DD8" i="6"/>
  <c r="DC8" i="6"/>
  <c r="DB8" i="6"/>
  <c r="DA8" i="6"/>
  <c r="CZ8" i="6"/>
  <c r="CY8" i="6"/>
  <c r="CX8" i="6"/>
  <c r="CW8" i="6"/>
  <c r="CV8" i="6"/>
  <c r="CU8" i="6"/>
  <c r="CT8" i="6"/>
  <c r="CS8" i="6"/>
  <c r="CR8" i="6"/>
  <c r="CQ8" i="6"/>
  <c r="CP8" i="6"/>
  <c r="CO8" i="6"/>
  <c r="CN8" i="6"/>
  <c r="CM8" i="6"/>
  <c r="CL8" i="6"/>
  <c r="CK8" i="6"/>
  <c r="CJ8" i="6"/>
  <c r="CI8" i="6"/>
  <c r="CH8" i="6"/>
  <c r="CG8" i="6"/>
  <c r="CF8" i="6"/>
  <c r="CE8" i="6"/>
  <c r="CD8" i="6"/>
  <c r="CC8" i="6"/>
  <c r="CB8" i="6"/>
  <c r="CA8" i="6"/>
  <c r="BZ8" i="6"/>
  <c r="BY8" i="6"/>
  <c r="BX8" i="6"/>
  <c r="BW8" i="6"/>
  <c r="BV8" i="6"/>
  <c r="BU8" i="6"/>
  <c r="BT8" i="6"/>
  <c r="BS8" i="6"/>
  <c r="BR8" i="6"/>
  <c r="BQ8" i="6"/>
  <c r="BP8" i="6"/>
  <c r="BO8" i="6"/>
  <c r="BN8" i="6"/>
  <c r="BM8" i="6"/>
  <c r="BL8" i="6"/>
  <c r="BK8" i="6"/>
  <c r="BJ8" i="6"/>
  <c r="BI8" i="6"/>
  <c r="BH8" i="6"/>
  <c r="BG8" i="6"/>
  <c r="BF8" i="6"/>
  <c r="BE8" i="6"/>
  <c r="BD8" i="6"/>
  <c r="BC8" i="6"/>
  <c r="BB8" i="6"/>
  <c r="BA8" i="6"/>
  <c r="AZ8" i="6"/>
  <c r="AY8" i="6"/>
  <c r="AX8" i="6"/>
  <c r="AW8" i="6"/>
  <c r="AV8" i="6"/>
  <c r="AU8" i="6"/>
  <c r="AT8" i="6"/>
  <c r="AS8" i="6"/>
  <c r="AR8" i="6"/>
  <c r="AQ8" i="6"/>
  <c r="AP8" i="6"/>
  <c r="AO8" i="6"/>
  <c r="AN8" i="6"/>
  <c r="AM8" i="6"/>
  <c r="AL8" i="6"/>
  <c r="AK8" i="6"/>
  <c r="AJ8" i="6"/>
  <c r="AI8" i="6"/>
  <c r="AH8" i="6"/>
  <c r="AG8" i="6"/>
  <c r="AF8" i="6"/>
  <c r="AE8" i="6"/>
  <c r="AD8" i="6"/>
  <c r="AC8" i="6"/>
  <c r="AB8" i="6"/>
  <c r="AA8" i="6"/>
  <c r="Z8" i="6"/>
  <c r="Y8" i="6"/>
  <c r="X8" i="6"/>
  <c r="W8" i="6"/>
  <c r="V8" i="6"/>
  <c r="U8" i="6"/>
  <c r="T8" i="6"/>
  <c r="S8" i="6"/>
  <c r="R8" i="6"/>
  <c r="Q8" i="6"/>
  <c r="P8" i="6"/>
  <c r="O8" i="6"/>
  <c r="N8" i="6"/>
  <c r="M8" i="6"/>
  <c r="L8" i="6"/>
  <c r="K8" i="6"/>
  <c r="J8" i="6"/>
  <c r="B8" i="6"/>
  <c r="AW7" i="6"/>
  <c r="AV7" i="6"/>
  <c r="AU7" i="6"/>
  <c r="AT7" i="6"/>
  <c r="AS7" i="6"/>
  <c r="AR7" i="6"/>
  <c r="AQ7" i="6"/>
  <c r="AP7" i="6"/>
  <c r="AO7" i="6"/>
  <c r="AN7" i="6"/>
  <c r="AM7" i="6"/>
  <c r="AL7" i="6"/>
  <c r="AK7" i="6"/>
  <c r="AJ7" i="6"/>
  <c r="AI7" i="6"/>
  <c r="AH7" i="6"/>
  <c r="AG7" i="6"/>
  <c r="AF7" i="6"/>
  <c r="AE7" i="6"/>
  <c r="AD7" i="6"/>
  <c r="AC7" i="6"/>
  <c r="AB7" i="6"/>
  <c r="AA7" i="6"/>
  <c r="Z7" i="6"/>
  <c r="Y7" i="6"/>
  <c r="X7" i="6"/>
  <c r="W7" i="6"/>
  <c r="V7" i="6"/>
  <c r="U7" i="6"/>
  <c r="T7" i="6"/>
  <c r="S7" i="6"/>
  <c r="R7" i="6"/>
  <c r="Q7" i="6"/>
  <c r="P7" i="6"/>
  <c r="O7" i="6"/>
  <c r="N7" i="6"/>
  <c r="M7" i="6"/>
  <c r="B7" i="6"/>
  <c r="J6" i="6"/>
  <c r="I6" i="6"/>
  <c r="B6" i="6"/>
  <c r="B5" i="6"/>
  <c r="DF4" i="6"/>
  <c r="DE4" i="6"/>
  <c r="DD4" i="6"/>
  <c r="DC4" i="6"/>
  <c r="DB4" i="6"/>
  <c r="DA4" i="6"/>
  <c r="CZ4" i="6"/>
  <c r="CY4" i="6"/>
  <c r="CX4" i="6"/>
  <c r="CW4" i="6"/>
  <c r="CV4" i="6"/>
  <c r="CU4" i="6"/>
  <c r="CT4" i="6"/>
  <c r="CS4" i="6"/>
  <c r="CR4" i="6"/>
  <c r="CQ4" i="6"/>
  <c r="CP4" i="6"/>
  <c r="CO4" i="6"/>
  <c r="CN4" i="6"/>
  <c r="CM4" i="6"/>
  <c r="CL4" i="6"/>
  <c r="CK4" i="6"/>
  <c r="CJ4" i="6"/>
  <c r="CI4" i="6"/>
  <c r="CH4" i="6"/>
  <c r="CG4" i="6"/>
  <c r="CF4" i="6"/>
  <c r="CE4" i="6"/>
  <c r="CD4" i="6"/>
  <c r="CC4" i="6"/>
  <c r="CB4" i="6"/>
  <c r="CA4" i="6"/>
  <c r="BZ4" i="6"/>
  <c r="BY4" i="6"/>
  <c r="BX4" i="6"/>
  <c r="BW4" i="6"/>
  <c r="BV4" i="6"/>
  <c r="BU4" i="6"/>
  <c r="BT4" i="6"/>
  <c r="BS4" i="6"/>
  <c r="BR4" i="6"/>
  <c r="BQ4" i="6"/>
  <c r="BP4" i="6"/>
  <c r="BO4" i="6"/>
  <c r="BN4" i="6"/>
  <c r="BM4" i="6"/>
  <c r="BL4" i="6"/>
  <c r="BK4" i="6"/>
  <c r="BJ4" i="6"/>
  <c r="BI4" i="6"/>
  <c r="BH4" i="6"/>
  <c r="BG4" i="6"/>
  <c r="BF4" i="6"/>
  <c r="BE4" i="6"/>
  <c r="BD4" i="6"/>
  <c r="BC4" i="6"/>
  <c r="BB4" i="6"/>
  <c r="BA4" i="6"/>
  <c r="AZ4" i="6"/>
  <c r="AY4" i="6"/>
  <c r="AX4" i="6"/>
  <c r="AW4" i="6"/>
  <c r="AV4" i="6"/>
  <c r="AU4" i="6"/>
  <c r="AT4" i="6"/>
  <c r="AS4" i="6"/>
  <c r="AR4" i="6"/>
  <c r="AQ4" i="6"/>
  <c r="AP4" i="6"/>
  <c r="AO4" i="6"/>
  <c r="AN4" i="6"/>
  <c r="AM4" i="6"/>
  <c r="AL4" i="6"/>
  <c r="AK4" i="6"/>
  <c r="AJ4" i="6"/>
  <c r="AI4" i="6"/>
  <c r="AH4" i="6"/>
  <c r="AG4" i="6"/>
  <c r="AF4" i="6"/>
  <c r="AE4" i="6"/>
  <c r="AD4" i="6"/>
  <c r="AC4" i="6"/>
  <c r="AB4" i="6"/>
  <c r="AA4" i="6"/>
  <c r="Z4" i="6"/>
  <c r="Y4" i="6"/>
  <c r="X4" i="6"/>
  <c r="W4" i="6"/>
  <c r="V4" i="6"/>
  <c r="U4" i="6"/>
  <c r="T4" i="6"/>
  <c r="S4" i="6"/>
  <c r="R4" i="6"/>
  <c r="Q4" i="6"/>
  <c r="P4" i="6"/>
  <c r="O4" i="6"/>
  <c r="N4" i="6"/>
  <c r="M4" i="6"/>
  <c r="L4" i="6"/>
  <c r="B4" i="6"/>
  <c r="B3" i="6"/>
  <c r="AZ57" i="5"/>
  <c r="AY57" i="5"/>
  <c r="AX57" i="5"/>
  <c r="AW57" i="5"/>
  <c r="AV57" i="5"/>
  <c r="AU57" i="5"/>
  <c r="AT57" i="5"/>
  <c r="AS57" i="5"/>
  <c r="AR57" i="5"/>
  <c r="AQ57" i="5"/>
  <c r="AP57" i="5"/>
  <c r="AO57" i="5"/>
  <c r="AN57" i="5"/>
  <c r="AM57" i="5"/>
  <c r="AL57" i="5"/>
  <c r="AJ57" i="5"/>
  <c r="AZ56" i="5"/>
  <c r="AY56" i="5"/>
  <c r="AX56" i="5"/>
  <c r="AW56" i="5"/>
  <c r="AV56" i="5"/>
  <c r="AU56" i="5"/>
  <c r="AT56" i="5"/>
  <c r="AS56" i="5"/>
  <c r="AR56" i="5"/>
  <c r="AQ56" i="5"/>
  <c r="AP56" i="5"/>
  <c r="AO56" i="5"/>
  <c r="AN56" i="5"/>
  <c r="AM56" i="5"/>
  <c r="AL56" i="5"/>
  <c r="AJ56" i="5"/>
  <c r="AZ55" i="5"/>
  <c r="AY55" i="5"/>
  <c r="AX55" i="5"/>
  <c r="AW55" i="5"/>
  <c r="AV55" i="5"/>
  <c r="AU55" i="5"/>
  <c r="AT55" i="5"/>
  <c r="AS55" i="5"/>
  <c r="AR55" i="5"/>
  <c r="AQ55" i="5"/>
  <c r="AP55" i="5"/>
  <c r="AO55" i="5"/>
  <c r="AN55" i="5"/>
  <c r="AM55" i="5"/>
  <c r="AL55" i="5"/>
  <c r="AJ55" i="5"/>
  <c r="AZ54" i="5"/>
  <c r="AY54" i="5"/>
  <c r="AX54" i="5"/>
  <c r="AW54" i="5"/>
  <c r="AV54" i="5"/>
  <c r="AU54" i="5"/>
  <c r="AT54" i="5"/>
  <c r="AS54" i="5"/>
  <c r="AR54" i="5"/>
  <c r="AQ54" i="5"/>
  <c r="AP54" i="5"/>
  <c r="AO54" i="5"/>
  <c r="AN54" i="5"/>
  <c r="AM54" i="5"/>
  <c r="AL54" i="5"/>
  <c r="AJ54" i="5"/>
  <c r="AZ53" i="5"/>
  <c r="AY53" i="5"/>
  <c r="AX53" i="5"/>
  <c r="AW53" i="5"/>
  <c r="AV53" i="5"/>
  <c r="AU53" i="5"/>
  <c r="AT53" i="5"/>
  <c r="AS53" i="5"/>
  <c r="AR53" i="5"/>
  <c r="AQ53" i="5"/>
  <c r="AP53" i="5"/>
  <c r="AO53" i="5"/>
  <c r="AN53" i="5"/>
  <c r="AM53" i="5"/>
  <c r="AL53" i="5"/>
  <c r="AJ53" i="5"/>
  <c r="AZ52" i="5"/>
  <c r="AY52" i="5"/>
  <c r="AX52" i="5"/>
  <c r="AW52" i="5"/>
  <c r="AV52" i="5"/>
  <c r="AU52" i="5"/>
  <c r="AT52" i="5"/>
  <c r="AS52" i="5"/>
  <c r="AR52" i="5"/>
  <c r="AQ52" i="5"/>
  <c r="AP52" i="5"/>
  <c r="AO52" i="5"/>
  <c r="AN52" i="5"/>
  <c r="AM52" i="5"/>
  <c r="AL52" i="5"/>
  <c r="AJ52" i="5"/>
  <c r="AZ51" i="5"/>
  <c r="AY51" i="5"/>
  <c r="AX51" i="5"/>
  <c r="AW51" i="5"/>
  <c r="AV51" i="5"/>
  <c r="AU51" i="5"/>
  <c r="AT51" i="5"/>
  <c r="AS51" i="5"/>
  <c r="AR51" i="5"/>
  <c r="AQ51" i="5"/>
  <c r="AP51" i="5"/>
  <c r="AO51" i="5"/>
  <c r="AN51" i="5"/>
  <c r="AM51" i="5"/>
  <c r="AL51" i="5"/>
  <c r="AJ51" i="5"/>
  <c r="AZ50" i="5"/>
  <c r="AY50" i="5"/>
  <c r="AX50" i="5"/>
  <c r="AW50" i="5"/>
  <c r="AV50" i="5"/>
  <c r="AU50" i="5"/>
  <c r="AT50" i="5"/>
  <c r="AS50" i="5"/>
  <c r="AR50" i="5"/>
  <c r="AQ50" i="5"/>
  <c r="AP50" i="5"/>
  <c r="AO50" i="5"/>
  <c r="AN50" i="5"/>
  <c r="AM50" i="5"/>
  <c r="AL50" i="5"/>
  <c r="AJ50" i="5"/>
  <c r="AZ49" i="5"/>
  <c r="AY49" i="5"/>
  <c r="AX49" i="5"/>
  <c r="AW49" i="5"/>
  <c r="AV49" i="5"/>
  <c r="AU49" i="5"/>
  <c r="AT49" i="5"/>
  <c r="AS49" i="5"/>
  <c r="AR49" i="5"/>
  <c r="AQ49" i="5"/>
  <c r="AP49" i="5"/>
  <c r="AO49" i="5"/>
  <c r="AN49" i="5"/>
  <c r="AM49" i="5"/>
  <c r="AL49" i="5"/>
  <c r="AJ49" i="5"/>
  <c r="AZ48" i="5"/>
  <c r="AY48" i="5"/>
  <c r="AX48" i="5"/>
  <c r="AW48" i="5"/>
  <c r="AV48" i="5"/>
  <c r="AU48" i="5"/>
  <c r="AT48" i="5"/>
  <c r="AS48" i="5"/>
  <c r="AR48" i="5"/>
  <c r="AQ48" i="5"/>
  <c r="AP48" i="5"/>
  <c r="AO48" i="5"/>
  <c r="AN48" i="5"/>
  <c r="AM48" i="5"/>
  <c r="AL48" i="5"/>
  <c r="AJ48" i="5"/>
  <c r="AZ46" i="5"/>
  <c r="AY46" i="5"/>
  <c r="AX46" i="5"/>
  <c r="AW46" i="5"/>
  <c r="AV46" i="5"/>
  <c r="AU46" i="5"/>
  <c r="AT46" i="5"/>
  <c r="AS46" i="5"/>
  <c r="AR46" i="5"/>
  <c r="AQ46" i="5"/>
  <c r="AP46" i="5"/>
  <c r="AO46" i="5"/>
  <c r="AN46" i="5"/>
  <c r="AM46" i="5"/>
  <c r="AL46" i="5"/>
  <c r="C44" i="5"/>
  <c r="B44" i="5"/>
  <c r="A44" i="5"/>
  <c r="C43" i="5"/>
  <c r="B43" i="5"/>
  <c r="A43" i="5"/>
  <c r="C40" i="5"/>
  <c r="B40" i="5"/>
  <c r="A40" i="5"/>
  <c r="C39" i="5"/>
  <c r="B39" i="5"/>
  <c r="A39" i="5"/>
  <c r="FH32" i="5"/>
  <c r="FG32" i="5"/>
  <c r="FF32" i="5"/>
  <c r="FE32" i="5"/>
  <c r="FD32" i="5"/>
  <c r="FC32" i="5"/>
  <c r="FB32" i="5"/>
  <c r="FA32" i="5"/>
  <c r="EZ32" i="5"/>
  <c r="EY32" i="5"/>
  <c r="EX32" i="5"/>
  <c r="EW32" i="5"/>
  <c r="EV32" i="5"/>
  <c r="EU32" i="5"/>
  <c r="ET32" i="5"/>
  <c r="AZ32" i="5"/>
  <c r="AY32" i="5"/>
  <c r="AX32" i="5"/>
  <c r="AW32" i="5"/>
  <c r="AV32" i="5"/>
  <c r="AU32" i="5"/>
  <c r="AT32" i="5"/>
  <c r="AS32" i="5"/>
  <c r="AR32" i="5"/>
  <c r="AQ32" i="5"/>
  <c r="AP32" i="5"/>
  <c r="AO32" i="5"/>
  <c r="AN32" i="5"/>
  <c r="AM32" i="5"/>
  <c r="AL32" i="5"/>
  <c r="AK32" i="5"/>
  <c r="AJ32" i="5"/>
  <c r="FH31" i="5"/>
  <c r="FG31" i="5"/>
  <c r="FF31" i="5"/>
  <c r="FE31" i="5"/>
  <c r="FD31" i="5"/>
  <c r="FC31" i="5"/>
  <c r="FB31" i="5"/>
  <c r="FA31" i="5"/>
  <c r="EZ31" i="5"/>
  <c r="EY31" i="5"/>
  <c r="EX31" i="5"/>
  <c r="EW31" i="5"/>
  <c r="EV31" i="5"/>
  <c r="EU31" i="5"/>
  <c r="ET31" i="5"/>
  <c r="AZ31" i="5"/>
  <c r="AY31" i="5"/>
  <c r="AX31" i="5"/>
  <c r="AW31" i="5"/>
  <c r="AV31" i="5"/>
  <c r="AU31" i="5"/>
  <c r="AT31" i="5"/>
  <c r="AS31" i="5"/>
  <c r="AR31" i="5"/>
  <c r="AQ31" i="5"/>
  <c r="AP31" i="5"/>
  <c r="AO31" i="5"/>
  <c r="AN31" i="5"/>
  <c r="AM31" i="5"/>
  <c r="AL31" i="5"/>
  <c r="AK31" i="5"/>
  <c r="AJ31" i="5"/>
  <c r="FH30" i="5"/>
  <c r="FG30" i="5"/>
  <c r="FF30" i="5"/>
  <c r="FE30" i="5"/>
  <c r="FD30" i="5"/>
  <c r="FC30" i="5"/>
  <c r="FB30" i="5"/>
  <c r="FA30" i="5"/>
  <c r="EZ30" i="5"/>
  <c r="EY30" i="5"/>
  <c r="EX30" i="5"/>
  <c r="EW30" i="5"/>
  <c r="EV30" i="5"/>
  <c r="EU30" i="5"/>
  <c r="ET30" i="5"/>
  <c r="AZ30" i="5"/>
  <c r="AY30" i="5"/>
  <c r="AX30" i="5"/>
  <c r="AW30" i="5"/>
  <c r="AV30" i="5"/>
  <c r="AU30" i="5"/>
  <c r="AT30" i="5"/>
  <c r="AS30" i="5"/>
  <c r="AR30" i="5"/>
  <c r="AQ30" i="5"/>
  <c r="AP30" i="5"/>
  <c r="AO30" i="5"/>
  <c r="AN30" i="5"/>
  <c r="AM30" i="5"/>
  <c r="AL30" i="5"/>
  <c r="AK30" i="5"/>
  <c r="AJ30" i="5"/>
  <c r="FH29" i="5"/>
  <c r="FG29" i="5"/>
  <c r="FF29" i="5"/>
  <c r="FE29" i="5"/>
  <c r="FD29" i="5"/>
  <c r="FC29" i="5"/>
  <c r="FB29" i="5"/>
  <c r="FA29" i="5"/>
  <c r="EZ29" i="5"/>
  <c r="EY29" i="5"/>
  <c r="EX29" i="5"/>
  <c r="EW29" i="5"/>
  <c r="EV29" i="5"/>
  <c r="EU29" i="5"/>
  <c r="ET29" i="5"/>
  <c r="AZ29" i="5"/>
  <c r="AY29" i="5"/>
  <c r="AX29" i="5"/>
  <c r="AW29" i="5"/>
  <c r="AV29" i="5"/>
  <c r="AU29" i="5"/>
  <c r="AT29" i="5"/>
  <c r="AS29" i="5"/>
  <c r="AR29" i="5"/>
  <c r="AQ29" i="5"/>
  <c r="AP29" i="5"/>
  <c r="AO29" i="5"/>
  <c r="AN29" i="5"/>
  <c r="AM29" i="5"/>
  <c r="AL29" i="5"/>
  <c r="AK29" i="5"/>
  <c r="AJ29" i="5"/>
  <c r="FH28" i="5"/>
  <c r="FG28" i="5"/>
  <c r="FF28" i="5"/>
  <c r="FE28" i="5"/>
  <c r="FD28" i="5"/>
  <c r="FC28" i="5"/>
  <c r="FB28" i="5"/>
  <c r="FA28" i="5"/>
  <c r="EZ28" i="5"/>
  <c r="EY28" i="5"/>
  <c r="EX28" i="5"/>
  <c r="EW28" i="5"/>
  <c r="EV28" i="5"/>
  <c r="EU28" i="5"/>
  <c r="ET28" i="5"/>
  <c r="AZ28" i="5"/>
  <c r="AY28" i="5"/>
  <c r="AX28" i="5"/>
  <c r="AW28" i="5"/>
  <c r="AV28" i="5"/>
  <c r="AU28" i="5"/>
  <c r="AT28" i="5"/>
  <c r="AS28" i="5"/>
  <c r="AR28" i="5"/>
  <c r="AQ28" i="5"/>
  <c r="AP28" i="5"/>
  <c r="AO28" i="5"/>
  <c r="AN28" i="5"/>
  <c r="AM28" i="5"/>
  <c r="AL28" i="5"/>
  <c r="AK28" i="5"/>
  <c r="AJ28" i="5"/>
  <c r="FH27" i="5"/>
  <c r="FG27" i="5"/>
  <c r="FF27" i="5"/>
  <c r="FE27" i="5"/>
  <c r="FD27" i="5"/>
  <c r="FC27" i="5"/>
  <c r="FB27" i="5"/>
  <c r="FA27" i="5"/>
  <c r="EZ27" i="5"/>
  <c r="EY27" i="5"/>
  <c r="EX27" i="5"/>
  <c r="EW27" i="5"/>
  <c r="EV27" i="5"/>
  <c r="EU27" i="5"/>
  <c r="ET27" i="5"/>
  <c r="AZ27" i="5"/>
  <c r="AY27" i="5"/>
  <c r="AX27" i="5"/>
  <c r="AW27" i="5"/>
  <c r="AV27" i="5"/>
  <c r="AU27" i="5"/>
  <c r="AT27" i="5"/>
  <c r="AS27" i="5"/>
  <c r="AR27" i="5"/>
  <c r="AQ27" i="5"/>
  <c r="AP27" i="5"/>
  <c r="AO27" i="5"/>
  <c r="AN27" i="5"/>
  <c r="AM27" i="5"/>
  <c r="AL27" i="5"/>
  <c r="AK27" i="5"/>
  <c r="AJ27" i="5"/>
  <c r="R27" i="5"/>
  <c r="Q27" i="5"/>
  <c r="P27" i="5"/>
  <c r="O27" i="5"/>
  <c r="N27" i="5"/>
  <c r="M27" i="5"/>
  <c r="FH26" i="5"/>
  <c r="FG26" i="5"/>
  <c r="FF26" i="5"/>
  <c r="FE26" i="5"/>
  <c r="FD26" i="5"/>
  <c r="FC26" i="5"/>
  <c r="FB26" i="5"/>
  <c r="FA26" i="5"/>
  <c r="EZ26" i="5"/>
  <c r="EY26" i="5"/>
  <c r="EX26" i="5"/>
  <c r="EW26" i="5"/>
  <c r="EV26" i="5"/>
  <c r="EU26" i="5"/>
  <c r="ET26" i="5"/>
  <c r="AZ26" i="5"/>
  <c r="AY26" i="5"/>
  <c r="AX26" i="5"/>
  <c r="AW26" i="5"/>
  <c r="AV26" i="5"/>
  <c r="AU26" i="5"/>
  <c r="AT26" i="5"/>
  <c r="AS26" i="5"/>
  <c r="AR26" i="5"/>
  <c r="AQ26" i="5"/>
  <c r="AP26" i="5"/>
  <c r="AO26" i="5"/>
  <c r="AN26" i="5"/>
  <c r="AM26" i="5"/>
  <c r="AL26" i="5"/>
  <c r="AK26" i="5"/>
  <c r="AJ26" i="5"/>
  <c r="R26" i="5"/>
  <c r="Q26" i="5"/>
  <c r="P26" i="5"/>
  <c r="O26" i="5"/>
  <c r="N26" i="5"/>
  <c r="M26" i="5"/>
  <c r="FH25" i="5"/>
  <c r="FG25" i="5"/>
  <c r="FF25" i="5"/>
  <c r="FE25" i="5"/>
  <c r="FD25" i="5"/>
  <c r="FC25" i="5"/>
  <c r="FB25" i="5"/>
  <c r="FA25" i="5"/>
  <c r="EZ25" i="5"/>
  <c r="EY25" i="5"/>
  <c r="EX25" i="5"/>
  <c r="EW25" i="5"/>
  <c r="EV25" i="5"/>
  <c r="EU25" i="5"/>
  <c r="ET25" i="5"/>
  <c r="AZ25" i="5"/>
  <c r="AY25" i="5"/>
  <c r="AX25" i="5"/>
  <c r="AW25" i="5"/>
  <c r="AV25" i="5"/>
  <c r="AU25" i="5"/>
  <c r="AT25" i="5"/>
  <c r="AS25" i="5"/>
  <c r="AR25" i="5"/>
  <c r="AQ25" i="5"/>
  <c r="AP25" i="5"/>
  <c r="AO25" i="5"/>
  <c r="AN25" i="5"/>
  <c r="AM25" i="5"/>
  <c r="AL25" i="5"/>
  <c r="AK25" i="5"/>
  <c r="AJ25" i="5"/>
  <c r="R25" i="5"/>
  <c r="Q25" i="5"/>
  <c r="P25" i="5"/>
  <c r="O25" i="5"/>
  <c r="N25" i="5"/>
  <c r="M25" i="5"/>
  <c r="FH24" i="5"/>
  <c r="FG24" i="5"/>
  <c r="FF24" i="5"/>
  <c r="FE24" i="5"/>
  <c r="FD24" i="5"/>
  <c r="FC24" i="5"/>
  <c r="FB24" i="5"/>
  <c r="FA24" i="5"/>
  <c r="EZ24" i="5"/>
  <c r="EY24" i="5"/>
  <c r="EX24" i="5"/>
  <c r="EW24" i="5"/>
  <c r="EV24" i="5"/>
  <c r="EU24" i="5"/>
  <c r="ET24" i="5"/>
  <c r="AZ24" i="5"/>
  <c r="AY24" i="5"/>
  <c r="AX24" i="5"/>
  <c r="AW24" i="5"/>
  <c r="AV24" i="5"/>
  <c r="AU24" i="5"/>
  <c r="AT24" i="5"/>
  <c r="AS24" i="5"/>
  <c r="AR24" i="5"/>
  <c r="AQ24" i="5"/>
  <c r="AP24" i="5"/>
  <c r="AO24" i="5"/>
  <c r="AN24" i="5"/>
  <c r="AM24" i="5"/>
  <c r="AL24" i="5"/>
  <c r="AK24" i="5"/>
  <c r="AJ24" i="5"/>
  <c r="R24" i="5"/>
  <c r="Q24" i="5"/>
  <c r="P24" i="5"/>
  <c r="O24" i="5"/>
  <c r="N24" i="5"/>
  <c r="M24" i="5"/>
  <c r="FH23" i="5"/>
  <c r="FG23" i="5"/>
  <c r="FF23" i="5"/>
  <c r="FE23" i="5"/>
  <c r="FD23" i="5"/>
  <c r="FC23" i="5"/>
  <c r="FB23" i="5"/>
  <c r="FA23" i="5"/>
  <c r="EZ23" i="5"/>
  <c r="EY23" i="5"/>
  <c r="EX23" i="5"/>
  <c r="EW23" i="5"/>
  <c r="EV23" i="5"/>
  <c r="EU23" i="5"/>
  <c r="ET23" i="5"/>
  <c r="AZ23" i="5"/>
  <c r="AY23" i="5"/>
  <c r="AX23" i="5"/>
  <c r="AW23" i="5"/>
  <c r="AV23" i="5"/>
  <c r="AU23" i="5"/>
  <c r="AT23" i="5"/>
  <c r="AS23" i="5"/>
  <c r="AR23" i="5"/>
  <c r="AQ23" i="5"/>
  <c r="AP23" i="5"/>
  <c r="AO23" i="5"/>
  <c r="AN23" i="5"/>
  <c r="AM23" i="5"/>
  <c r="AL23" i="5"/>
  <c r="AK23" i="5"/>
  <c r="R23" i="5"/>
  <c r="Q23" i="5"/>
  <c r="P23" i="5"/>
  <c r="O23" i="5"/>
  <c r="N23" i="5"/>
  <c r="M23" i="5"/>
  <c r="AZ22" i="5"/>
  <c r="AY22" i="5"/>
  <c r="AX22" i="5"/>
  <c r="AW22" i="5"/>
  <c r="AV22" i="5"/>
  <c r="AU22" i="5"/>
  <c r="AT22" i="5"/>
  <c r="AS22" i="5"/>
  <c r="AR22" i="5"/>
  <c r="AQ22" i="5"/>
  <c r="AP22" i="5"/>
  <c r="AO22" i="5"/>
  <c r="AN22" i="5"/>
  <c r="AM22" i="5"/>
  <c r="AL22" i="5"/>
  <c r="R22" i="5"/>
  <c r="Q22" i="5"/>
  <c r="P22" i="5"/>
  <c r="O22" i="5"/>
  <c r="N22" i="5"/>
  <c r="M22" i="5"/>
  <c r="M22" i="5" a="1"/>
  <c r="AK20" i="5"/>
  <c r="AK19" i="5"/>
  <c r="AK18" i="5"/>
  <c r="AK17" i="5"/>
  <c r="B17" i="5"/>
  <c r="AK16" i="5"/>
  <c r="B16" i="5"/>
  <c r="AK15" i="5"/>
  <c r="B15" i="5"/>
  <c r="AK14" i="5"/>
  <c r="Z14" i="5"/>
  <c r="AK13" i="5"/>
  <c r="AI13" i="5"/>
  <c r="Z13" i="5"/>
  <c r="D13" i="5"/>
  <c r="C13" i="5"/>
  <c r="B13" i="5"/>
  <c r="AK12" i="5"/>
  <c r="AA12" i="5"/>
  <c r="Z12" i="5"/>
  <c r="D12" i="5"/>
  <c r="C12" i="5"/>
  <c r="B12" i="5"/>
  <c r="AK11" i="5"/>
  <c r="AB11" i="5"/>
  <c r="AA11" i="5"/>
  <c r="Z11" i="5"/>
  <c r="D11" i="5"/>
  <c r="C11" i="5"/>
  <c r="B11" i="5"/>
  <c r="AK10" i="5"/>
  <c r="AB10" i="5"/>
  <c r="AA10" i="5"/>
  <c r="Z10" i="5"/>
  <c r="D10" i="5"/>
  <c r="C10" i="5"/>
  <c r="AK9" i="5"/>
  <c r="AB9" i="5"/>
  <c r="AA9" i="5"/>
  <c r="Z9" i="5"/>
  <c r="M9" i="5"/>
  <c r="D9" i="5"/>
  <c r="C9" i="5"/>
  <c r="B9" i="5"/>
  <c r="AK8" i="5"/>
  <c r="AI8" i="5"/>
  <c r="AF8" i="5"/>
  <c r="AD8" i="5"/>
  <c r="AB8" i="5"/>
  <c r="AA8" i="5"/>
  <c r="Z8" i="5"/>
  <c r="M8" i="5"/>
  <c r="D8" i="5"/>
  <c r="C8" i="5"/>
  <c r="B8" i="5"/>
  <c r="AK7" i="5"/>
  <c r="AI7" i="5"/>
  <c r="AF7" i="5"/>
  <c r="AB7" i="5"/>
  <c r="AA7" i="5"/>
  <c r="Z7" i="5"/>
  <c r="D7" i="5"/>
  <c r="C7" i="5"/>
  <c r="AA6" i="5"/>
  <c r="Z6" i="5"/>
  <c r="R6" i="5"/>
  <c r="Q6" i="5"/>
  <c r="D6" i="5"/>
  <c r="C6" i="5"/>
  <c r="AZ5" i="5"/>
  <c r="AY5" i="5"/>
  <c r="AX5" i="5"/>
  <c r="AW5" i="5"/>
  <c r="AV5" i="5"/>
  <c r="AU5" i="5"/>
  <c r="AT5" i="5"/>
  <c r="AS5" i="5"/>
  <c r="AR5" i="5"/>
  <c r="AQ5" i="5"/>
  <c r="AP5" i="5"/>
  <c r="AO5" i="5"/>
  <c r="AN5" i="5"/>
  <c r="AM5" i="5"/>
  <c r="AK5" i="5"/>
  <c r="AE5" i="5"/>
  <c r="Z5" i="5"/>
  <c r="R5" i="5"/>
  <c r="Q5" i="5"/>
  <c r="C5" i="5"/>
  <c r="AH4" i="5"/>
  <c r="AA4" i="5"/>
  <c r="L4" i="5"/>
  <c r="AA3" i="5"/>
  <c r="AH2" i="5"/>
  <c r="C43" i="3"/>
  <c r="B43" i="3"/>
  <c r="A43" i="3"/>
  <c r="C42" i="3"/>
  <c r="B42" i="3"/>
  <c r="A42" i="3"/>
  <c r="C41" i="3"/>
  <c r="B41" i="3"/>
  <c r="A41" i="3"/>
  <c r="C40" i="3"/>
  <c r="B40" i="3"/>
  <c r="A40" i="3"/>
  <c r="C39" i="3"/>
  <c r="B39" i="3"/>
  <c r="A39" i="3"/>
  <c r="AZ37" i="3"/>
  <c r="AY37" i="3"/>
  <c r="AX37" i="3"/>
  <c r="AW37" i="3"/>
  <c r="AV37" i="3"/>
  <c r="AU37" i="3"/>
  <c r="AT37" i="3"/>
  <c r="AS37" i="3"/>
  <c r="AR37" i="3"/>
  <c r="AQ37" i="3"/>
  <c r="AP37" i="3"/>
  <c r="AO37" i="3"/>
  <c r="AN37" i="3"/>
  <c r="AM37" i="3"/>
  <c r="AL37" i="3"/>
  <c r="AK37" i="3"/>
  <c r="AJ37" i="3"/>
  <c r="D37" i="3"/>
  <c r="AZ36" i="3"/>
  <c r="AY36" i="3"/>
  <c r="AX36" i="3"/>
  <c r="AW36" i="3"/>
  <c r="AV36" i="3"/>
  <c r="AU36" i="3"/>
  <c r="AT36" i="3"/>
  <c r="AS36" i="3"/>
  <c r="AR36" i="3"/>
  <c r="AQ36" i="3"/>
  <c r="AP36" i="3"/>
  <c r="AO36" i="3"/>
  <c r="AN36" i="3"/>
  <c r="AM36" i="3"/>
  <c r="AL36" i="3"/>
  <c r="AK36" i="3"/>
  <c r="AJ36" i="3"/>
  <c r="D36" i="3"/>
  <c r="AZ35" i="3"/>
  <c r="AY35" i="3"/>
  <c r="AX35" i="3"/>
  <c r="AW35" i="3"/>
  <c r="AV35" i="3"/>
  <c r="AU35" i="3"/>
  <c r="AT35" i="3"/>
  <c r="AS35" i="3"/>
  <c r="AR35" i="3"/>
  <c r="AQ35" i="3"/>
  <c r="AP35" i="3"/>
  <c r="AO35" i="3"/>
  <c r="AN35" i="3"/>
  <c r="AM35" i="3"/>
  <c r="AL35" i="3"/>
  <c r="AK35" i="3"/>
  <c r="AJ35" i="3"/>
  <c r="D35" i="3"/>
  <c r="AZ34" i="3"/>
  <c r="AY34" i="3"/>
  <c r="AX34" i="3"/>
  <c r="AW34" i="3"/>
  <c r="AV34" i="3"/>
  <c r="AU34" i="3"/>
  <c r="AT34" i="3"/>
  <c r="AS34" i="3"/>
  <c r="AR34" i="3"/>
  <c r="AQ34" i="3"/>
  <c r="AP34" i="3"/>
  <c r="AO34" i="3"/>
  <c r="AN34" i="3"/>
  <c r="AM34" i="3"/>
  <c r="AL34" i="3"/>
  <c r="AK34" i="3"/>
  <c r="AJ34" i="3"/>
  <c r="J34" i="3"/>
  <c r="C34" i="3"/>
  <c r="B34" i="3"/>
  <c r="A34" i="3"/>
  <c r="AZ33" i="3"/>
  <c r="AY33" i="3"/>
  <c r="AX33" i="3"/>
  <c r="AW33" i="3"/>
  <c r="AV33" i="3"/>
  <c r="AU33" i="3"/>
  <c r="AT33" i="3"/>
  <c r="AS33" i="3"/>
  <c r="AR33" i="3"/>
  <c r="AQ33" i="3"/>
  <c r="AP33" i="3"/>
  <c r="AO33" i="3"/>
  <c r="AN33" i="3"/>
  <c r="AM33" i="3"/>
  <c r="AL33" i="3"/>
  <c r="AK33" i="3"/>
  <c r="AJ33" i="3"/>
  <c r="J33" i="3"/>
  <c r="C33" i="3"/>
  <c r="B33" i="3"/>
  <c r="A33" i="3"/>
  <c r="AZ32" i="3"/>
  <c r="AY32" i="3"/>
  <c r="AX32" i="3"/>
  <c r="AW32" i="3"/>
  <c r="AV32" i="3"/>
  <c r="AU32" i="3"/>
  <c r="AT32" i="3"/>
  <c r="AS32" i="3"/>
  <c r="AR32" i="3"/>
  <c r="AQ32" i="3"/>
  <c r="AP32" i="3"/>
  <c r="AO32" i="3"/>
  <c r="AN32" i="3"/>
  <c r="AM32" i="3"/>
  <c r="AL32" i="3"/>
  <c r="AK32" i="3"/>
  <c r="AJ32" i="3"/>
  <c r="J32" i="3"/>
  <c r="C32" i="3"/>
  <c r="B32" i="3"/>
  <c r="A32" i="3"/>
  <c r="AZ31" i="3"/>
  <c r="AY31" i="3"/>
  <c r="AX31" i="3"/>
  <c r="AW31" i="3"/>
  <c r="AV31" i="3"/>
  <c r="AU31" i="3"/>
  <c r="AT31" i="3"/>
  <c r="AS31" i="3"/>
  <c r="AR31" i="3"/>
  <c r="AQ31" i="3"/>
  <c r="AP31" i="3"/>
  <c r="AO31" i="3"/>
  <c r="AN31" i="3"/>
  <c r="AM31" i="3"/>
  <c r="AL31" i="3"/>
  <c r="AK31" i="3"/>
  <c r="AJ31" i="3"/>
  <c r="J31" i="3"/>
  <c r="C31" i="3"/>
  <c r="B31" i="3"/>
  <c r="A31" i="3"/>
  <c r="AZ30" i="3"/>
  <c r="AY30" i="3"/>
  <c r="AX30" i="3"/>
  <c r="AW30" i="3"/>
  <c r="AV30" i="3"/>
  <c r="AU30" i="3"/>
  <c r="AT30" i="3"/>
  <c r="AS30" i="3"/>
  <c r="AR30" i="3"/>
  <c r="AQ30" i="3"/>
  <c r="AP30" i="3"/>
  <c r="AO30" i="3"/>
  <c r="AN30" i="3"/>
  <c r="AM30" i="3"/>
  <c r="AL30" i="3"/>
  <c r="AK30" i="3"/>
  <c r="AJ30" i="3"/>
  <c r="J30" i="3"/>
  <c r="C30" i="3"/>
  <c r="B30" i="3"/>
  <c r="A30" i="3"/>
  <c r="AZ29" i="3"/>
  <c r="AY29" i="3"/>
  <c r="AX29" i="3"/>
  <c r="AW29" i="3"/>
  <c r="AV29" i="3"/>
  <c r="AU29" i="3"/>
  <c r="AT29" i="3"/>
  <c r="AS29" i="3"/>
  <c r="AR29" i="3"/>
  <c r="AQ29" i="3"/>
  <c r="AP29" i="3"/>
  <c r="AO29" i="3"/>
  <c r="AN29" i="3"/>
  <c r="AM29" i="3"/>
  <c r="AL29" i="3"/>
  <c r="AK29" i="3"/>
  <c r="AJ29" i="3"/>
  <c r="J29" i="3"/>
  <c r="C29" i="3"/>
  <c r="B29" i="3"/>
  <c r="A29" i="3"/>
  <c r="AZ28" i="3"/>
  <c r="AY28" i="3"/>
  <c r="AX28" i="3"/>
  <c r="AW28" i="3"/>
  <c r="AV28" i="3"/>
  <c r="AU28" i="3"/>
  <c r="AT28" i="3"/>
  <c r="AS28" i="3"/>
  <c r="AR28" i="3"/>
  <c r="AQ28" i="3"/>
  <c r="AP28" i="3"/>
  <c r="AO28" i="3"/>
  <c r="AN28" i="3"/>
  <c r="AM28" i="3"/>
  <c r="AL28" i="3"/>
  <c r="AK28" i="3"/>
  <c r="AJ28" i="3"/>
  <c r="J28" i="3"/>
  <c r="C28" i="3"/>
  <c r="B28" i="3"/>
  <c r="A28" i="3"/>
  <c r="AZ27" i="3"/>
  <c r="AY27" i="3"/>
  <c r="AX27" i="3"/>
  <c r="AW27" i="3"/>
  <c r="AV27" i="3"/>
  <c r="AU27" i="3"/>
  <c r="AT27" i="3"/>
  <c r="AS27" i="3"/>
  <c r="AR27" i="3"/>
  <c r="AQ27" i="3"/>
  <c r="AP27" i="3"/>
  <c r="AO27" i="3"/>
  <c r="AN27" i="3"/>
  <c r="AM27" i="3"/>
  <c r="AL27" i="3"/>
  <c r="AK27" i="3"/>
  <c r="AJ27" i="3"/>
  <c r="R27" i="3"/>
  <c r="Q27" i="3"/>
  <c r="P27" i="3"/>
  <c r="O27" i="3"/>
  <c r="N27" i="3"/>
  <c r="M27" i="3"/>
  <c r="J27" i="3"/>
  <c r="C27" i="3"/>
  <c r="B27" i="3"/>
  <c r="A27" i="3"/>
  <c r="AZ26" i="3"/>
  <c r="AY26" i="3"/>
  <c r="AX26" i="3"/>
  <c r="AW26" i="3"/>
  <c r="AV26" i="3"/>
  <c r="AU26" i="3"/>
  <c r="AT26" i="3"/>
  <c r="AS26" i="3"/>
  <c r="AR26" i="3"/>
  <c r="AQ26" i="3"/>
  <c r="AP26" i="3"/>
  <c r="AO26" i="3"/>
  <c r="AN26" i="3"/>
  <c r="AM26" i="3"/>
  <c r="AL26" i="3"/>
  <c r="AK26" i="3"/>
  <c r="AJ26" i="3"/>
  <c r="R26" i="3"/>
  <c r="Q26" i="3"/>
  <c r="P26" i="3"/>
  <c r="O26" i="3"/>
  <c r="N26" i="3"/>
  <c r="M26" i="3"/>
  <c r="J26" i="3"/>
  <c r="C26" i="3"/>
  <c r="B26" i="3"/>
  <c r="A26" i="3"/>
  <c r="AZ25" i="3"/>
  <c r="AY25" i="3"/>
  <c r="AX25" i="3"/>
  <c r="AW25" i="3"/>
  <c r="AV25" i="3"/>
  <c r="AU25" i="3"/>
  <c r="AT25" i="3"/>
  <c r="AS25" i="3"/>
  <c r="AR25" i="3"/>
  <c r="AQ25" i="3"/>
  <c r="AP25" i="3"/>
  <c r="AO25" i="3"/>
  <c r="AN25" i="3"/>
  <c r="AM25" i="3"/>
  <c r="AL25" i="3"/>
  <c r="AK25" i="3"/>
  <c r="AJ25" i="3"/>
  <c r="R25" i="3"/>
  <c r="Q25" i="3"/>
  <c r="P25" i="3"/>
  <c r="O25" i="3"/>
  <c r="N25" i="3"/>
  <c r="M25" i="3"/>
  <c r="J25" i="3"/>
  <c r="C25" i="3"/>
  <c r="B25" i="3"/>
  <c r="A25" i="3"/>
  <c r="AZ24" i="3"/>
  <c r="AY24" i="3"/>
  <c r="AX24" i="3"/>
  <c r="AW24" i="3"/>
  <c r="AV24" i="3"/>
  <c r="AU24" i="3"/>
  <c r="AT24" i="3"/>
  <c r="AS24" i="3"/>
  <c r="AR24" i="3"/>
  <c r="AQ24" i="3"/>
  <c r="AP24" i="3"/>
  <c r="AO24" i="3"/>
  <c r="AN24" i="3"/>
  <c r="AM24" i="3"/>
  <c r="AL24" i="3"/>
  <c r="AK24" i="3"/>
  <c r="AJ24" i="3"/>
  <c r="R24" i="3"/>
  <c r="Q24" i="3"/>
  <c r="P24" i="3"/>
  <c r="O24" i="3"/>
  <c r="N24" i="3"/>
  <c r="M24" i="3"/>
  <c r="J24" i="3"/>
  <c r="C24" i="3"/>
  <c r="B24" i="3"/>
  <c r="A24" i="3"/>
  <c r="AZ23" i="3"/>
  <c r="AY23" i="3"/>
  <c r="AX23" i="3"/>
  <c r="AW23" i="3"/>
  <c r="AV23" i="3"/>
  <c r="AU23" i="3"/>
  <c r="AT23" i="3"/>
  <c r="AS23" i="3"/>
  <c r="AR23" i="3"/>
  <c r="AQ23" i="3"/>
  <c r="AP23" i="3"/>
  <c r="AO23" i="3"/>
  <c r="AN23" i="3"/>
  <c r="AM23" i="3"/>
  <c r="AL23" i="3"/>
  <c r="AK23" i="3"/>
  <c r="R23" i="3"/>
  <c r="Q23" i="3"/>
  <c r="P23" i="3"/>
  <c r="O23" i="3"/>
  <c r="N23" i="3"/>
  <c r="M23" i="3"/>
  <c r="J23" i="3"/>
  <c r="C23" i="3"/>
  <c r="B23" i="3"/>
  <c r="A23" i="3"/>
  <c r="AZ22" i="3"/>
  <c r="AY22" i="3"/>
  <c r="AX22" i="3"/>
  <c r="AW22" i="3"/>
  <c r="AV22" i="3"/>
  <c r="AU22" i="3"/>
  <c r="AT22" i="3"/>
  <c r="AS22" i="3"/>
  <c r="AR22" i="3"/>
  <c r="AQ22" i="3"/>
  <c r="AP22" i="3"/>
  <c r="AO22" i="3"/>
  <c r="AN22" i="3"/>
  <c r="AM22" i="3"/>
  <c r="AL22" i="3"/>
  <c r="R22" i="3"/>
  <c r="Q22" i="3"/>
  <c r="P22" i="3"/>
  <c r="O22" i="3"/>
  <c r="N22" i="3"/>
  <c r="M22" i="3"/>
  <c r="M22" i="3" a="1"/>
  <c r="J22" i="3"/>
  <c r="C22" i="3"/>
  <c r="B22" i="3"/>
  <c r="A22" i="3"/>
  <c r="J21" i="3"/>
  <c r="B21" i="3"/>
  <c r="AZ20" i="3"/>
  <c r="AY20" i="3"/>
  <c r="AX20" i="3"/>
  <c r="AW20" i="3"/>
  <c r="AV20" i="3"/>
  <c r="AU20" i="3"/>
  <c r="AT20" i="3"/>
  <c r="AS20" i="3"/>
  <c r="AR20" i="3"/>
  <c r="AQ20" i="3"/>
  <c r="AP20" i="3"/>
  <c r="AO20" i="3"/>
  <c r="AN20" i="3"/>
  <c r="AM20" i="3"/>
  <c r="AL20" i="3"/>
  <c r="AK20" i="3"/>
  <c r="J20" i="3"/>
  <c r="AZ19" i="3"/>
  <c r="AY19" i="3"/>
  <c r="AX19" i="3"/>
  <c r="AW19" i="3"/>
  <c r="AV19" i="3"/>
  <c r="AU19" i="3"/>
  <c r="AT19" i="3"/>
  <c r="AS19" i="3"/>
  <c r="AR19" i="3"/>
  <c r="AQ19" i="3"/>
  <c r="AP19" i="3"/>
  <c r="AO19" i="3"/>
  <c r="AN19" i="3"/>
  <c r="AM19" i="3"/>
  <c r="AL19" i="3"/>
  <c r="AK19" i="3"/>
  <c r="Q19" i="3"/>
  <c r="J19" i="3"/>
  <c r="AZ18" i="3"/>
  <c r="AY18" i="3"/>
  <c r="AX18" i="3"/>
  <c r="AW18" i="3"/>
  <c r="AV18" i="3"/>
  <c r="AU18" i="3"/>
  <c r="AT18" i="3"/>
  <c r="AS18" i="3"/>
  <c r="AR18" i="3"/>
  <c r="AQ18" i="3"/>
  <c r="AP18" i="3"/>
  <c r="AO18" i="3"/>
  <c r="AN18" i="3"/>
  <c r="AM18" i="3"/>
  <c r="AL18" i="3"/>
  <c r="AK18" i="3"/>
  <c r="Q18" i="3"/>
  <c r="J18" i="3"/>
  <c r="AZ17" i="3"/>
  <c r="AY17" i="3"/>
  <c r="AX17" i="3"/>
  <c r="AW17" i="3"/>
  <c r="AV17" i="3"/>
  <c r="AU17" i="3"/>
  <c r="AT17" i="3"/>
  <c r="AS17" i="3"/>
  <c r="AR17" i="3"/>
  <c r="AQ17" i="3"/>
  <c r="AP17" i="3"/>
  <c r="AO17" i="3"/>
  <c r="AN17" i="3"/>
  <c r="AM17" i="3"/>
  <c r="AL17" i="3"/>
  <c r="AK17" i="3"/>
  <c r="Q17" i="3"/>
  <c r="J17" i="3"/>
  <c r="B17" i="3"/>
  <c r="AZ16" i="3"/>
  <c r="AY16" i="3"/>
  <c r="AX16" i="3"/>
  <c r="AW16" i="3"/>
  <c r="AV16" i="3"/>
  <c r="AU16" i="3"/>
  <c r="AT16" i="3"/>
  <c r="AS16" i="3"/>
  <c r="AR16" i="3"/>
  <c r="AQ16" i="3"/>
  <c r="AP16" i="3"/>
  <c r="AO16" i="3"/>
  <c r="AN16" i="3"/>
  <c r="AM16" i="3"/>
  <c r="AL16" i="3"/>
  <c r="AK16" i="3"/>
  <c r="Q16" i="3"/>
  <c r="J16" i="3"/>
  <c r="B16" i="3"/>
  <c r="AZ15" i="3"/>
  <c r="AY15" i="3"/>
  <c r="AX15" i="3"/>
  <c r="AW15" i="3"/>
  <c r="AV15" i="3"/>
  <c r="AU15" i="3"/>
  <c r="AT15" i="3"/>
  <c r="AS15" i="3"/>
  <c r="AR15" i="3"/>
  <c r="AQ15" i="3"/>
  <c r="AP15" i="3"/>
  <c r="AO15" i="3"/>
  <c r="AN15" i="3"/>
  <c r="AM15" i="3"/>
  <c r="AL15" i="3"/>
  <c r="AK15" i="3"/>
  <c r="Q15" i="3"/>
  <c r="J15" i="3"/>
  <c r="AZ14" i="3"/>
  <c r="AY14" i="3"/>
  <c r="AX14" i="3"/>
  <c r="AW14" i="3"/>
  <c r="AV14" i="3"/>
  <c r="AU14" i="3"/>
  <c r="AT14" i="3"/>
  <c r="AS14" i="3"/>
  <c r="AR14" i="3"/>
  <c r="AQ14" i="3"/>
  <c r="AP14" i="3"/>
  <c r="AO14" i="3"/>
  <c r="AN14" i="3"/>
  <c r="AM14" i="3"/>
  <c r="AL14" i="3"/>
  <c r="AK14" i="3"/>
  <c r="Q14" i="3"/>
  <c r="J14" i="3"/>
  <c r="AZ13" i="3"/>
  <c r="AY13" i="3"/>
  <c r="AX13" i="3"/>
  <c r="AW13" i="3"/>
  <c r="AV13" i="3"/>
  <c r="AU13" i="3"/>
  <c r="AT13" i="3"/>
  <c r="AS13" i="3"/>
  <c r="AR13" i="3"/>
  <c r="AQ13" i="3"/>
  <c r="AP13" i="3"/>
  <c r="AO13" i="3"/>
  <c r="AN13" i="3"/>
  <c r="AM13" i="3"/>
  <c r="AL13" i="3"/>
  <c r="AK13" i="3"/>
  <c r="AI13" i="3"/>
  <c r="Z13" i="3"/>
  <c r="Q13" i="3"/>
  <c r="J13" i="3"/>
  <c r="D13" i="3"/>
  <c r="C13" i="3"/>
  <c r="B13" i="3"/>
  <c r="AZ12" i="3"/>
  <c r="AY12" i="3"/>
  <c r="AX12" i="3"/>
  <c r="AW12" i="3"/>
  <c r="AV12" i="3"/>
  <c r="AU12" i="3"/>
  <c r="AT12" i="3"/>
  <c r="AS12" i="3"/>
  <c r="AR12" i="3"/>
  <c r="AQ12" i="3"/>
  <c r="AP12" i="3"/>
  <c r="AO12" i="3"/>
  <c r="AN12" i="3"/>
  <c r="AM12" i="3"/>
  <c r="AL12" i="3"/>
  <c r="AK12" i="3"/>
  <c r="AA12" i="3"/>
  <c r="Z12" i="3"/>
  <c r="Q12" i="3"/>
  <c r="J12" i="3"/>
  <c r="D12" i="3"/>
  <c r="C12" i="3"/>
  <c r="B12" i="3"/>
  <c r="AZ11" i="3"/>
  <c r="AY11" i="3"/>
  <c r="AX11" i="3"/>
  <c r="AW11" i="3"/>
  <c r="AV11" i="3"/>
  <c r="AU11" i="3"/>
  <c r="AT11" i="3"/>
  <c r="AS11" i="3"/>
  <c r="AR11" i="3"/>
  <c r="AQ11" i="3"/>
  <c r="AP11" i="3"/>
  <c r="AO11" i="3"/>
  <c r="AN11" i="3"/>
  <c r="AM11" i="3"/>
  <c r="AL11" i="3"/>
  <c r="AK11" i="3"/>
  <c r="AI11" i="3"/>
  <c r="AH11" i="3"/>
  <c r="AF11" i="3"/>
  <c r="AD11" i="3"/>
  <c r="AB11" i="3"/>
  <c r="AA11" i="3"/>
  <c r="Z11" i="3"/>
  <c r="Q11" i="3"/>
  <c r="J11" i="3"/>
  <c r="D11" i="3"/>
  <c r="C11" i="3"/>
  <c r="B11" i="3"/>
  <c r="A11" i="3"/>
  <c r="AZ10" i="3"/>
  <c r="AY10" i="3"/>
  <c r="AX10" i="3"/>
  <c r="AW10" i="3"/>
  <c r="AV10" i="3"/>
  <c r="AU10" i="3"/>
  <c r="AT10" i="3"/>
  <c r="AS10" i="3"/>
  <c r="AR10" i="3"/>
  <c r="AQ10" i="3"/>
  <c r="AP10" i="3"/>
  <c r="AO10" i="3"/>
  <c r="AN10" i="3"/>
  <c r="AM10" i="3"/>
  <c r="AL10" i="3"/>
  <c r="AK10" i="3"/>
  <c r="AI10" i="3"/>
  <c r="AH10" i="3"/>
  <c r="AF10" i="3"/>
  <c r="AD10" i="3"/>
  <c r="AB10" i="3"/>
  <c r="AA10" i="3"/>
  <c r="Z10" i="3"/>
  <c r="Q10" i="3"/>
  <c r="J10" i="3"/>
  <c r="D10" i="3"/>
  <c r="C10" i="3"/>
  <c r="B10" i="3"/>
  <c r="A10" i="3"/>
  <c r="AZ9" i="3"/>
  <c r="AY9" i="3"/>
  <c r="AX9" i="3"/>
  <c r="AW9" i="3"/>
  <c r="AV9" i="3"/>
  <c r="AU9" i="3"/>
  <c r="AT9" i="3"/>
  <c r="AS9" i="3"/>
  <c r="AR9" i="3"/>
  <c r="AQ9" i="3"/>
  <c r="AP9" i="3"/>
  <c r="AO9" i="3"/>
  <c r="AN9" i="3"/>
  <c r="AM9" i="3"/>
  <c r="AL9" i="3"/>
  <c r="AK9" i="3"/>
  <c r="AI9" i="3"/>
  <c r="AH9" i="3"/>
  <c r="AF9" i="3"/>
  <c r="AD9" i="3"/>
  <c r="AB9" i="3"/>
  <c r="AA9" i="3"/>
  <c r="Z9" i="3"/>
  <c r="Q9" i="3"/>
  <c r="J9" i="3"/>
  <c r="D9" i="3"/>
  <c r="C9" i="3"/>
  <c r="B9" i="3"/>
  <c r="A9" i="3"/>
  <c r="AZ8" i="3"/>
  <c r="AY8" i="3"/>
  <c r="AX8" i="3"/>
  <c r="AW8" i="3"/>
  <c r="AV8" i="3"/>
  <c r="AU8" i="3"/>
  <c r="AT8" i="3"/>
  <c r="AS8" i="3"/>
  <c r="AR8" i="3"/>
  <c r="AQ8" i="3"/>
  <c r="AP8" i="3"/>
  <c r="AO8" i="3"/>
  <c r="AN8" i="3"/>
  <c r="AM8" i="3"/>
  <c r="AL8" i="3"/>
  <c r="AK8" i="3"/>
  <c r="AI8" i="3"/>
  <c r="AH8" i="3"/>
  <c r="AF8" i="3"/>
  <c r="AD8" i="3"/>
  <c r="AB8" i="3"/>
  <c r="AA8" i="3"/>
  <c r="Z8" i="3"/>
  <c r="Q8" i="3"/>
  <c r="J8" i="3"/>
  <c r="D8" i="3"/>
  <c r="C8" i="3"/>
  <c r="B8" i="3"/>
  <c r="A8" i="3"/>
  <c r="AZ7" i="3"/>
  <c r="AY7" i="3"/>
  <c r="AX7" i="3"/>
  <c r="AW7" i="3"/>
  <c r="AV7" i="3"/>
  <c r="AU7" i="3"/>
  <c r="AT7" i="3"/>
  <c r="AS7" i="3"/>
  <c r="AR7" i="3"/>
  <c r="AQ7" i="3"/>
  <c r="AP7" i="3"/>
  <c r="AO7" i="3"/>
  <c r="AN7" i="3"/>
  <c r="AM7" i="3"/>
  <c r="AL7" i="3"/>
  <c r="AK7" i="3"/>
  <c r="AI7" i="3"/>
  <c r="AH7" i="3"/>
  <c r="AF7" i="3"/>
  <c r="AB7" i="3"/>
  <c r="AA7" i="3"/>
  <c r="Z7" i="3"/>
  <c r="R7" i="3"/>
  <c r="Q7" i="3"/>
  <c r="J7" i="3"/>
  <c r="D7" i="3"/>
  <c r="C7" i="3"/>
  <c r="B7" i="3"/>
  <c r="A7" i="3"/>
  <c r="AZ6" i="3"/>
  <c r="AY6" i="3"/>
  <c r="AX6" i="3"/>
  <c r="AW6" i="3"/>
  <c r="AV6" i="3"/>
  <c r="AU6" i="3"/>
  <c r="AT6" i="3"/>
  <c r="AS6" i="3"/>
  <c r="AR6" i="3"/>
  <c r="AQ6" i="3"/>
  <c r="AP6" i="3"/>
  <c r="AO6" i="3"/>
  <c r="AN6" i="3"/>
  <c r="AM6" i="3"/>
  <c r="AL6" i="3"/>
  <c r="AA6" i="3"/>
  <c r="Z6" i="3"/>
  <c r="R6" i="3"/>
  <c r="Q6" i="3"/>
  <c r="J6" i="3"/>
  <c r="D6" i="3"/>
  <c r="C6" i="3"/>
  <c r="B6" i="3"/>
  <c r="AZ5" i="3"/>
  <c r="AY5" i="3"/>
  <c r="AX5" i="3"/>
  <c r="AW5" i="3"/>
  <c r="AV5" i="3"/>
  <c r="AU5" i="3"/>
  <c r="AT5" i="3"/>
  <c r="AS5" i="3"/>
  <c r="AR5" i="3"/>
  <c r="AQ5" i="3"/>
  <c r="AP5" i="3"/>
  <c r="AO5" i="3"/>
  <c r="AN5" i="3"/>
  <c r="AM5" i="3"/>
  <c r="AK5" i="3"/>
  <c r="AE5" i="3"/>
  <c r="Z5" i="3"/>
  <c r="R5" i="3"/>
  <c r="Q5" i="3"/>
  <c r="J5" i="3"/>
  <c r="C5" i="3"/>
  <c r="B5" i="3"/>
  <c r="AH4" i="3"/>
  <c r="AA4" i="3"/>
  <c r="L4" i="3"/>
  <c r="AA3" i="3"/>
  <c r="I3" i="3"/>
  <c r="H3" i="3"/>
  <c r="G3" i="3"/>
  <c r="I74" i="18"/>
  <c r="I73" i="18"/>
  <c r="I72" i="18"/>
  <c r="I71" i="18"/>
  <c r="I70" i="18"/>
  <c r="I69" i="18"/>
  <c r="I68" i="18"/>
  <c r="X67" i="18"/>
  <c r="I67" i="18"/>
  <c r="AE67" i="18" s="1"/>
  <c r="I66" i="18"/>
  <c r="I65" i="18"/>
  <c r="G65" i="18"/>
  <c r="I64" i="18"/>
  <c r="G64" i="18"/>
  <c r="I63" i="18"/>
  <c r="AK63" i="18" s="1"/>
  <c r="G63" i="18"/>
  <c r="I62" i="18"/>
  <c r="AB62" i="18" s="1"/>
  <c r="G62" i="18"/>
  <c r="I61" i="18"/>
  <c r="G61" i="18"/>
  <c r="I60" i="18"/>
  <c r="G60" i="18"/>
  <c r="I59" i="18"/>
  <c r="G59" i="18"/>
  <c r="AP58" i="18"/>
  <c r="I58" i="18"/>
  <c r="G58" i="18"/>
  <c r="I57" i="18"/>
  <c r="G57" i="18"/>
  <c r="I56" i="18"/>
  <c r="G56" i="18"/>
  <c r="I55" i="18"/>
  <c r="G55" i="18"/>
  <c r="I54" i="18"/>
  <c r="AI54" i="18" s="1"/>
  <c r="G54" i="18"/>
  <c r="I53" i="18"/>
  <c r="G53" i="18"/>
  <c r="I52" i="18"/>
  <c r="G52" i="18"/>
  <c r="S51" i="18"/>
  <c r="I51" i="18"/>
  <c r="G51" i="18"/>
  <c r="I50" i="18"/>
  <c r="G50" i="18"/>
  <c r="I49" i="18"/>
  <c r="G49" i="18"/>
  <c r="I48" i="18"/>
  <c r="AP48" i="18" s="1"/>
  <c r="G48" i="18"/>
  <c r="I47" i="18"/>
  <c r="G47" i="18"/>
  <c r="I46" i="18"/>
  <c r="G46" i="18"/>
  <c r="AM45" i="18"/>
  <c r="AC45" i="18"/>
  <c r="I45" i="18"/>
  <c r="AO45" i="18" s="1"/>
  <c r="H45" i="18"/>
  <c r="H46" i="18" s="1"/>
  <c r="G45" i="18"/>
  <c r="I44" i="18"/>
  <c r="G44" i="18"/>
  <c r="AQ43" i="18"/>
  <c r="AQ45" i="18" s="1"/>
  <c r="AP43" i="18"/>
  <c r="AP67" i="18" s="1"/>
  <c r="AO43" i="18"/>
  <c r="AO51" i="18" s="1"/>
  <c r="AN43" i="18"/>
  <c r="AN67" i="18" s="1"/>
  <c r="AM43" i="18"/>
  <c r="AM51" i="18" s="1"/>
  <c r="AL43" i="18"/>
  <c r="AL67" i="18" s="1"/>
  <c r="AK43" i="18"/>
  <c r="AK74" i="18" s="1"/>
  <c r="AJ43" i="18"/>
  <c r="AI43" i="18"/>
  <c r="AI71" i="18" s="1"/>
  <c r="AH43" i="18"/>
  <c r="AH71" i="18" s="1"/>
  <c r="AG43" i="18"/>
  <c r="AG70" i="18" s="1"/>
  <c r="AF43" i="18"/>
  <c r="AF71" i="18" s="1"/>
  <c r="AE43" i="18"/>
  <c r="AE71" i="18" s="1"/>
  <c r="AD43" i="18"/>
  <c r="AD45" i="18" s="1"/>
  <c r="AC43" i="18"/>
  <c r="AB43" i="18"/>
  <c r="AB67" i="18" s="1"/>
  <c r="AA43" i="18"/>
  <c r="AA61" i="18" s="1"/>
  <c r="Z43" i="18"/>
  <c r="Z67" i="18" s="1"/>
  <c r="Y43" i="18"/>
  <c r="Y52" i="18" s="1"/>
  <c r="X43" i="18"/>
  <c r="X56" i="18" s="1"/>
  <c r="W43" i="18"/>
  <c r="W71" i="18" s="1"/>
  <c r="V43" i="18"/>
  <c r="U43" i="18"/>
  <c r="U74" i="18" s="1"/>
  <c r="T43" i="18"/>
  <c r="T71" i="18" s="1"/>
  <c r="S43" i="18"/>
  <c r="S45" i="18" s="1"/>
  <c r="R43" i="18"/>
  <c r="Q43" i="18"/>
  <c r="P43" i="18"/>
  <c r="P52" i="18" s="1"/>
  <c r="O43" i="18"/>
  <c r="O52" i="18" s="1"/>
  <c r="N43" i="18"/>
  <c r="N67" i="18" s="1"/>
  <c r="M43" i="18"/>
  <c r="M74" i="18" s="1"/>
  <c r="L43" i="18"/>
  <c r="L45" i="18" s="1"/>
  <c r="K43" i="18"/>
  <c r="K71" i="18" s="1"/>
  <c r="J43" i="18"/>
  <c r="J45" i="18" s="1"/>
  <c r="G43" i="18"/>
  <c r="J42" i="18"/>
  <c r="K42" i="18" s="1"/>
  <c r="L42" i="18" s="1"/>
  <c r="M42" i="18" s="1"/>
  <c r="N42" i="18" s="1"/>
  <c r="O42" i="18" s="1"/>
  <c r="P42" i="18" s="1"/>
  <c r="Q42" i="18" s="1"/>
  <c r="R42" i="18" s="1"/>
  <c r="S42" i="18" s="1"/>
  <c r="T42" i="18" s="1"/>
  <c r="U42" i="18" s="1"/>
  <c r="V42" i="18" s="1"/>
  <c r="W42" i="18" s="1"/>
  <c r="X42" i="18" s="1"/>
  <c r="Y42" i="18" s="1"/>
  <c r="Z42" i="18" s="1"/>
  <c r="AA42" i="18" s="1"/>
  <c r="AB42" i="18" s="1"/>
  <c r="AC42" i="18" s="1"/>
  <c r="AD42" i="18" s="1"/>
  <c r="AE42" i="18" s="1"/>
  <c r="AF42" i="18" s="1"/>
  <c r="AG42" i="18" s="1"/>
  <c r="AH42" i="18" s="1"/>
  <c r="AI42" i="18" s="1"/>
  <c r="AJ42" i="18" s="1"/>
  <c r="AK42" i="18" s="1"/>
  <c r="AL42" i="18" s="1"/>
  <c r="AM42" i="18" s="1"/>
  <c r="AN42" i="18" s="1"/>
  <c r="AO42" i="18" s="1"/>
  <c r="AP42" i="18" s="1"/>
  <c r="AQ42" i="18" s="1"/>
  <c r="G42" i="18"/>
  <c r="G41" i="18"/>
  <c r="G40" i="18"/>
  <c r="G39" i="18"/>
  <c r="G38" i="18"/>
  <c r="G37" i="18"/>
  <c r="G36" i="18"/>
  <c r="G35" i="18"/>
  <c r="G34" i="18"/>
  <c r="G33" i="18"/>
  <c r="G32" i="18"/>
  <c r="G31" i="18"/>
  <c r="G30" i="18"/>
  <c r="G29" i="18"/>
  <c r="G28" i="18"/>
  <c r="G27" i="18"/>
  <c r="G26" i="18"/>
  <c r="G25" i="18"/>
  <c r="G24" i="18"/>
  <c r="G23" i="18"/>
  <c r="G22" i="18"/>
  <c r="G21" i="18"/>
  <c r="G20" i="18"/>
  <c r="G19" i="18"/>
  <c r="G18" i="18"/>
  <c r="G17" i="18"/>
  <c r="G16" i="18"/>
  <c r="G15" i="18"/>
  <c r="G14" i="18"/>
  <c r="G13" i="18"/>
  <c r="G12" i="18"/>
  <c r="G11" i="18"/>
  <c r="G10" i="18"/>
  <c r="G9" i="18"/>
  <c r="G8" i="18"/>
  <c r="G7" i="18"/>
  <c r="G6" i="18"/>
  <c r="I5" i="18"/>
  <c r="I6" i="18" s="1"/>
  <c r="I7" i="18" s="1"/>
  <c r="I8" i="18" s="1"/>
  <c r="I9" i="18" s="1"/>
  <c r="I10" i="18" s="1"/>
  <c r="I11" i="18" s="1"/>
  <c r="I12" i="18" s="1"/>
  <c r="I13" i="18" s="1"/>
  <c r="I14" i="18" s="1"/>
  <c r="I15" i="18" s="1"/>
  <c r="I16" i="18" s="1"/>
  <c r="I17" i="18" s="1"/>
  <c r="I18" i="18" s="1"/>
  <c r="I19" i="18" s="1"/>
  <c r="I20" i="18" s="1"/>
  <c r="I21" i="18" s="1"/>
  <c r="I22" i="18" s="1"/>
  <c r="I23" i="18" s="1"/>
  <c r="I24" i="18" s="1"/>
  <c r="I25" i="18" s="1"/>
  <c r="I26" i="18" s="1"/>
  <c r="I27" i="18" s="1"/>
  <c r="I28" i="18" s="1"/>
  <c r="I29" i="18" s="1"/>
  <c r="I30" i="18" s="1"/>
  <c r="I31" i="18" s="1"/>
  <c r="I32" i="18" s="1"/>
  <c r="I33" i="18" s="1"/>
  <c r="I34" i="18" s="1"/>
  <c r="I35" i="18" s="1"/>
  <c r="I36" i="18" s="1"/>
  <c r="I37" i="18" s="1"/>
  <c r="I38" i="18" s="1"/>
  <c r="G5" i="18"/>
  <c r="J4" i="18"/>
  <c r="K4" i="18" s="1"/>
  <c r="L4" i="18" s="1"/>
  <c r="M4" i="18" s="1"/>
  <c r="N4" i="18" s="1"/>
  <c r="O4" i="18" s="1"/>
  <c r="P4" i="18" s="1"/>
  <c r="Q4" i="18" s="1"/>
  <c r="R4" i="18" s="1"/>
  <c r="S4" i="18" s="1"/>
  <c r="T4" i="18" s="1"/>
  <c r="U4" i="18" s="1"/>
  <c r="V4" i="18" s="1"/>
  <c r="W4" i="18" s="1"/>
  <c r="X4" i="18" s="1"/>
  <c r="Y4" i="18" s="1"/>
  <c r="Z4" i="18" s="1"/>
  <c r="AA4" i="18" s="1"/>
  <c r="AB4" i="18" s="1"/>
  <c r="AC4" i="18" s="1"/>
  <c r="AD4" i="18" s="1"/>
  <c r="AE4" i="18" s="1"/>
  <c r="AF4" i="18" s="1"/>
  <c r="AG4" i="18" s="1"/>
  <c r="AH4" i="18" s="1"/>
  <c r="AI4" i="18" s="1"/>
  <c r="AJ4" i="18" s="1"/>
  <c r="AK4" i="18" s="1"/>
  <c r="AL4" i="18" s="1"/>
  <c r="AM4" i="18" s="1"/>
  <c r="AN4" i="18" s="1"/>
  <c r="AO4" i="18" s="1"/>
  <c r="AP4" i="18" s="1"/>
  <c r="AQ4" i="18" s="1"/>
  <c r="D4" i="18"/>
  <c r="A327" i="18" s="1"/>
  <c r="B327" i="18" s="1"/>
  <c r="A4" i="18"/>
  <c r="AQ3" i="18"/>
  <c r="AP3" i="18"/>
  <c r="AO3" i="18"/>
  <c r="AN3" i="18"/>
  <c r="AM3" i="18"/>
  <c r="AL3" i="18"/>
  <c r="AK3" i="18"/>
  <c r="AJ3" i="18"/>
  <c r="AI3" i="18"/>
  <c r="AH3" i="18"/>
  <c r="AG3" i="18"/>
  <c r="AF3" i="18"/>
  <c r="AE3" i="18"/>
  <c r="AD3" i="18"/>
  <c r="AC3" i="18"/>
  <c r="AB3" i="18"/>
  <c r="AA3" i="18"/>
  <c r="Z3" i="18"/>
  <c r="Y3" i="18"/>
  <c r="X3" i="18"/>
  <c r="W3" i="18"/>
  <c r="V3" i="18"/>
  <c r="U3" i="18"/>
  <c r="T3" i="18"/>
  <c r="S3" i="18"/>
  <c r="R3" i="18"/>
  <c r="Q3" i="18"/>
  <c r="P3" i="18"/>
  <c r="O3" i="18"/>
  <c r="N3" i="18"/>
  <c r="M3" i="18"/>
  <c r="L3" i="18"/>
  <c r="K3" i="18"/>
  <c r="J3" i="18"/>
  <c r="Q30" i="10" l="1"/>
  <c r="Q46" i="10" s="1"/>
  <c r="S25" i="10"/>
  <c r="S41" i="10" s="1"/>
  <c r="I46" i="10"/>
  <c r="T25" i="10"/>
  <c r="T41" i="10" s="1"/>
  <c r="O21" i="10"/>
  <c r="R30" i="10"/>
  <c r="R46" i="10" s="1"/>
  <c r="AR4" i="10"/>
  <c r="AO16" i="10"/>
  <c r="AT4" i="10"/>
  <c r="V21" i="10"/>
  <c r="V37" i="10" s="1"/>
  <c r="U32" i="10"/>
  <c r="U48" i="10" s="1"/>
  <c r="AP41" i="10"/>
  <c r="AQ41" i="10" s="1"/>
  <c r="AR41" i="10" s="1"/>
  <c r="AI12" i="10"/>
  <c r="W25" i="10"/>
  <c r="W41" i="10" s="1"/>
  <c r="AN40" i="10"/>
  <c r="AO40" i="10" s="1"/>
  <c r="AN10" i="10"/>
  <c r="X25" i="10"/>
  <c r="X41" i="10" s="1"/>
  <c r="T29" i="10"/>
  <c r="T45" i="10" s="1"/>
  <c r="E42" i="10"/>
  <c r="AI6" i="10"/>
  <c r="Z30" i="10"/>
  <c r="Z46" i="10" s="1"/>
  <c r="O22" i="10"/>
  <c r="T5" i="10"/>
  <c r="U5" i="10" s="1"/>
  <c r="AL5" i="10" s="1"/>
  <c r="AJ5" i="10"/>
  <c r="AR6" i="10"/>
  <c r="X27" i="10"/>
  <c r="X43" i="10" s="1"/>
  <c r="AS6" i="10"/>
  <c r="AH12" i="10"/>
  <c r="S22" i="10"/>
  <c r="S38" i="10" s="1"/>
  <c r="Y27" i="10"/>
  <c r="Y43" i="10" s="1"/>
  <c r="AF38" i="10"/>
  <c r="AK40" i="10"/>
  <c r="AL40" i="10" s="1"/>
  <c r="J45" i="10"/>
  <c r="AK43" i="10"/>
  <c r="AL43" i="10" s="1"/>
  <c r="F45" i="10"/>
  <c r="AO5" i="10"/>
  <c r="AF9" i="10"/>
  <c r="Q14" i="10"/>
  <c r="T22" i="10"/>
  <c r="T38" i="10" s="1"/>
  <c r="AC26" i="10"/>
  <c r="AC42" i="10" s="1"/>
  <c r="T32" i="10"/>
  <c r="T48" i="10" s="1"/>
  <c r="AF41" i="10"/>
  <c r="AH8" i="10"/>
  <c r="W23" i="10"/>
  <c r="W39" i="10" s="1"/>
  <c r="S27" i="10"/>
  <c r="S43" i="10" s="1"/>
  <c r="E32" i="10"/>
  <c r="AF37" i="10"/>
  <c r="I45" i="10"/>
  <c r="AR5" i="10"/>
  <c r="R7" i="10"/>
  <c r="AI7" i="10" s="1"/>
  <c r="AR9" i="10"/>
  <c r="O13" i="10"/>
  <c r="U27" i="10"/>
  <c r="U43" i="10" s="1"/>
  <c r="T21" i="10"/>
  <c r="T37" i="10" s="1"/>
  <c r="U22" i="10"/>
  <c r="U38" i="10" s="1"/>
  <c r="S26" i="10"/>
  <c r="S42" i="10" s="1"/>
  <c r="AF44" i="10"/>
  <c r="AN43" i="10"/>
  <c r="AO43" i="10" s="1"/>
  <c r="G46" i="10"/>
  <c r="S29" i="10"/>
  <c r="S45" i="10" s="1"/>
  <c r="S21" i="10"/>
  <c r="W22" i="10"/>
  <c r="W38" i="10" s="1"/>
  <c r="W24" i="10"/>
  <c r="W40" i="10" s="1"/>
  <c r="T26" i="10"/>
  <c r="T42" i="10" s="1"/>
  <c r="AA28" i="10"/>
  <c r="AA44" i="10" s="1"/>
  <c r="AF46" i="10"/>
  <c r="AS9" i="10"/>
  <c r="AF7" i="10"/>
  <c r="AI10" i="10"/>
  <c r="AF15" i="10"/>
  <c r="U21" i="10"/>
  <c r="U37" i="10" s="1"/>
  <c r="Y22" i="10"/>
  <c r="Y38" i="10" s="1"/>
  <c r="S24" i="10"/>
  <c r="AB25" i="10"/>
  <c r="AB41" i="10" s="1"/>
  <c r="R28" i="10"/>
  <c r="R44" i="10" s="1"/>
  <c r="AA30" i="10"/>
  <c r="AA46" i="10" s="1"/>
  <c r="AF49" i="10"/>
  <c r="X23" i="10"/>
  <c r="X39" i="10" s="1"/>
  <c r="AO4" i="10"/>
  <c r="AF5" i="10"/>
  <c r="AH7" i="10"/>
  <c r="AS11" i="10"/>
  <c r="G42" i="10"/>
  <c r="AB22" i="10"/>
  <c r="AB38" i="10" s="1"/>
  <c r="AK7" i="10"/>
  <c r="AM10" i="10"/>
  <c r="AA22" i="10"/>
  <c r="AA38" i="10" s="1"/>
  <c r="Y24" i="10"/>
  <c r="Y40" i="10" s="1"/>
  <c r="T31" i="10"/>
  <c r="T47" i="10" s="1"/>
  <c r="D45" i="10"/>
  <c r="I42" i="10"/>
  <c r="AQ16" i="10"/>
  <c r="AL7" i="10"/>
  <c r="AA21" i="10"/>
  <c r="AA37" i="10" s="1"/>
  <c r="Z24" i="10"/>
  <c r="Z40" i="10" s="1"/>
  <c r="AA25" i="10"/>
  <c r="AA41" i="10" s="1"/>
  <c r="V31" i="10"/>
  <c r="V47" i="10" s="1"/>
  <c r="T33" i="10"/>
  <c r="T49" i="10" s="1"/>
  <c r="E46" i="10"/>
  <c r="D42" i="10"/>
  <c r="F43" i="10"/>
  <c r="E48" i="10"/>
  <c r="AO9" i="10"/>
  <c r="H43" i="10"/>
  <c r="I24" i="10"/>
  <c r="J24" i="10" s="1"/>
  <c r="D25" i="10" s="1"/>
  <c r="AK5" i="10"/>
  <c r="T4" i="10"/>
  <c r="AJ4" i="10"/>
  <c r="AT5" i="10"/>
  <c r="AQ6" i="10"/>
  <c r="AQ9" i="10"/>
  <c r="AL10" i="10"/>
  <c r="AN16" i="10"/>
  <c r="AP44" i="10"/>
  <c r="AQ44" i="10" s="1"/>
  <c r="AR44" i="10" s="1"/>
  <c r="AQ43" i="10"/>
  <c r="AR43" i="10" s="1"/>
  <c r="AI4" i="10"/>
  <c r="AM7" i="10"/>
  <c r="AO10" i="10"/>
  <c r="AL11" i="10"/>
  <c r="AK12" i="10"/>
  <c r="AT14" i="10"/>
  <c r="AA16" i="10"/>
  <c r="AR16" i="10" s="1"/>
  <c r="AI5" i="10"/>
  <c r="AT6" i="10"/>
  <c r="AP7" i="10"/>
  <c r="AI8" i="10"/>
  <c r="AI9" i="10"/>
  <c r="AQ10" i="10"/>
  <c r="AO11" i="10"/>
  <c r="AM12" i="10"/>
  <c r="AP13" i="10"/>
  <c r="AI15" i="10"/>
  <c r="BA28" i="10"/>
  <c r="BC29" i="10"/>
  <c r="J44" i="10"/>
  <c r="I44" i="10"/>
  <c r="H44" i="10"/>
  <c r="G44" i="10"/>
  <c r="F44" i="10"/>
  <c r="E44" i="10"/>
  <c r="D44" i="10"/>
  <c r="BB24" i="10"/>
  <c r="AM5" i="10"/>
  <c r="AF6" i="10"/>
  <c r="AQ7" i="10"/>
  <c r="AK8" i="10"/>
  <c r="AC10" i="10"/>
  <c r="AT9" i="10"/>
  <c r="AS10" i="10"/>
  <c r="AP11" i="10"/>
  <c r="AP12" i="10"/>
  <c r="AS13" i="10"/>
  <c r="AO14" i="10"/>
  <c r="AJ15" i="10"/>
  <c r="AP16" i="10"/>
  <c r="R14" i="10"/>
  <c r="AI14" i="10" s="1"/>
  <c r="O14" i="10"/>
  <c r="AH14" i="10"/>
  <c r="AH4" i="10"/>
  <c r="O4" i="10"/>
  <c r="AN4" i="10"/>
  <c r="AN5" i="10"/>
  <c r="AR7" i="10"/>
  <c r="AM8" i="10"/>
  <c r="O10" i="10"/>
  <c r="AR11" i="10"/>
  <c r="AQ12" i="10"/>
  <c r="AT13" i="10"/>
  <c r="AR14" i="10"/>
  <c r="T15" i="10"/>
  <c r="AJ6" i="10"/>
  <c r="AS7" i="10"/>
  <c r="AN8" i="10"/>
  <c r="AJ9" i="10"/>
  <c r="AS14" i="10"/>
  <c r="AN15" i="10"/>
  <c r="AP4" i="10"/>
  <c r="AQ5" i="10"/>
  <c r="AK6" i="10"/>
  <c r="AO8" i="10"/>
  <c r="AK9" i="10"/>
  <c r="AO15" i="10"/>
  <c r="AQ4" i="10"/>
  <c r="AN6" i="10"/>
  <c r="AC7" i="10"/>
  <c r="AR8" i="10"/>
  <c r="AL9" i="10"/>
  <c r="Q11" i="10"/>
  <c r="AQ15" i="10"/>
  <c r="AC29" i="10"/>
  <c r="AC45" i="10" s="1"/>
  <c r="AS5" i="10"/>
  <c r="AO6" i="10"/>
  <c r="AS8" i="10"/>
  <c r="AM9" i="10"/>
  <c r="AH10" i="10"/>
  <c r="AF12" i="10"/>
  <c r="AF29" i="10"/>
  <c r="AP14" i="10"/>
  <c r="Q32" i="10"/>
  <c r="Q48" i="10" s="1"/>
  <c r="Q33" i="10"/>
  <c r="Q49" i="10" s="1"/>
  <c r="Q31" i="10"/>
  <c r="Q47" i="10" s="1"/>
  <c r="Q21" i="10"/>
  <c r="Q37" i="10" s="1"/>
  <c r="Q27" i="10"/>
  <c r="Q43" i="10" s="1"/>
  <c r="Q24" i="10"/>
  <c r="Q40" i="10" s="1"/>
  <c r="Q25" i="10"/>
  <c r="Q41" i="10" s="1"/>
  <c r="Q22" i="10"/>
  <c r="Q38" i="10" s="1"/>
  <c r="Q19" i="10"/>
  <c r="AC32" i="10"/>
  <c r="AC48" i="10" s="1"/>
  <c r="AC33" i="10"/>
  <c r="AC49" i="10" s="1"/>
  <c r="AC31" i="10"/>
  <c r="AC47" i="10" s="1"/>
  <c r="AC21" i="10"/>
  <c r="AC37" i="10" s="1"/>
  <c r="AC27" i="10"/>
  <c r="AC43" i="10" s="1"/>
  <c r="AC24" i="10"/>
  <c r="AC40" i="10" s="1"/>
  <c r="AC25" i="10"/>
  <c r="AC41" i="10" s="1"/>
  <c r="AC22" i="10"/>
  <c r="AC38" i="10" s="1"/>
  <c r="AC30" i="10"/>
  <c r="AC46" i="10" s="1"/>
  <c r="J47" i="10"/>
  <c r="I47" i="10"/>
  <c r="H47" i="10"/>
  <c r="G47" i="10"/>
  <c r="F47" i="10"/>
  <c r="E47" i="10"/>
  <c r="D47" i="10"/>
  <c r="AS4" i="10"/>
  <c r="AP6" i="10"/>
  <c r="O8" i="10"/>
  <c r="AI13" i="10"/>
  <c r="U16" i="10"/>
  <c r="AL16" i="10" s="1"/>
  <c r="AK16" i="10"/>
  <c r="AH15" i="10"/>
  <c r="AN13" i="10"/>
  <c r="AQ11" i="10"/>
  <c r="AL13" i="10"/>
  <c r="AT12" i="10"/>
  <c r="AJ11" i="10"/>
  <c r="R23" i="10"/>
  <c r="R39" i="10" s="1"/>
  <c r="R24" i="10"/>
  <c r="R40" i="10" s="1"/>
  <c r="R25" i="10"/>
  <c r="R41" i="10" s="1"/>
  <c r="R22" i="10"/>
  <c r="R38" i="10" s="1"/>
  <c r="R19" i="10"/>
  <c r="S19" i="10" s="1"/>
  <c r="T19" i="10" s="1"/>
  <c r="U19" i="10" s="1"/>
  <c r="Q28" i="10"/>
  <c r="Q44" i="10" s="1"/>
  <c r="R32" i="10"/>
  <c r="R48" i="10" s="1"/>
  <c r="AO12" i="10"/>
  <c r="AR13" i="10"/>
  <c r="AQ14" i="10"/>
  <c r="V23" i="10"/>
  <c r="V39" i="10" s="1"/>
  <c r="X24" i="10"/>
  <c r="X40" i="10" s="1"/>
  <c r="Y25" i="10"/>
  <c r="Y41" i="10" s="1"/>
  <c r="R26" i="10"/>
  <c r="R42" i="10" s="1"/>
  <c r="W27" i="10"/>
  <c r="W43" i="10" s="1"/>
  <c r="AB28" i="10"/>
  <c r="AB44" i="10" s="1"/>
  <c r="R29" i="10"/>
  <c r="R45" i="10" s="1"/>
  <c r="AB30" i="10"/>
  <c r="AB46" i="10" s="1"/>
  <c r="U31" i="10"/>
  <c r="U47" i="10" s="1"/>
  <c r="S32" i="10"/>
  <c r="S48" i="10" s="1"/>
  <c r="U33" i="10"/>
  <c r="U49" i="10" s="1"/>
  <c r="AF48" i="10"/>
  <c r="G43" i="10"/>
  <c r="E45" i="10"/>
  <c r="AJ47" i="10"/>
  <c r="AK47" i="10" s="1"/>
  <c r="AL47" i="10" s="1"/>
  <c r="F48" i="10"/>
  <c r="BR45" i="10"/>
  <c r="AH5" i="10"/>
  <c r="AL6" i="10"/>
  <c r="AN7" i="10"/>
  <c r="AP8" i="10"/>
  <c r="AH9" i="10"/>
  <c r="AJ10" i="10"/>
  <c r="AM11" i="10"/>
  <c r="AR12" i="10"/>
  <c r="AM15" i="10"/>
  <c r="X21" i="10"/>
  <c r="X37" i="10" s="1"/>
  <c r="Y23" i="10"/>
  <c r="Y39" i="10" s="1"/>
  <c r="AA24" i="10"/>
  <c r="AA40" i="10" s="1"/>
  <c r="U26" i="10"/>
  <c r="U42" i="10" s="1"/>
  <c r="Z27" i="10"/>
  <c r="Z43" i="10" s="1"/>
  <c r="S28" i="10"/>
  <c r="S44" i="10" s="1"/>
  <c r="U29" i="10"/>
  <c r="U45" i="10" s="1"/>
  <c r="S30" i="10"/>
  <c r="S46" i="10" s="1"/>
  <c r="X31" i="10"/>
  <c r="X47" i="10" s="1"/>
  <c r="V32" i="10"/>
  <c r="V48" i="10" s="1"/>
  <c r="X33" i="10"/>
  <c r="X49" i="10" s="1"/>
  <c r="AF39" i="10"/>
  <c r="J43" i="10"/>
  <c r="H45" i="10"/>
  <c r="AM47" i="10"/>
  <c r="AN47" i="10" s="1"/>
  <c r="AO47" i="10" s="1"/>
  <c r="I48" i="10"/>
  <c r="AM4" i="10"/>
  <c r="AM6" i="10"/>
  <c r="AO7" i="10"/>
  <c r="AQ8" i="10"/>
  <c r="AK10" i="10"/>
  <c r="AN11" i="10"/>
  <c r="AS12" i="10"/>
  <c r="AJ13" i="10"/>
  <c r="AF16" i="10"/>
  <c r="AS16" i="10"/>
  <c r="Y21" i="10"/>
  <c r="Y37" i="10" s="1"/>
  <c r="Z23" i="10"/>
  <c r="Z39" i="10" s="1"/>
  <c r="AB24" i="10"/>
  <c r="AB40" i="10" s="1"/>
  <c r="V26" i="10"/>
  <c r="V42" i="10" s="1"/>
  <c r="AA27" i="10"/>
  <c r="AA43" i="10" s="1"/>
  <c r="T28" i="10"/>
  <c r="T44" i="10" s="1"/>
  <c r="V29" i="10"/>
  <c r="V45" i="10" s="1"/>
  <c r="T30" i="10"/>
  <c r="T46" i="10" s="1"/>
  <c r="Y31" i="10"/>
  <c r="Y47" i="10" s="1"/>
  <c r="W32" i="10"/>
  <c r="W48" i="10" s="1"/>
  <c r="Y33" i="10"/>
  <c r="Y49" i="10" s="1"/>
  <c r="AF40" i="10"/>
  <c r="J48" i="10"/>
  <c r="AK13" i="10"/>
  <c r="AJ14" i="10"/>
  <c r="AH16" i="10"/>
  <c r="AT16" i="10"/>
  <c r="Z21" i="10"/>
  <c r="Z37" i="10" s="1"/>
  <c r="O23" i="10"/>
  <c r="O24" i="10" s="1"/>
  <c r="O25" i="10" s="1"/>
  <c r="O26" i="10" s="1"/>
  <c r="O27" i="10" s="1"/>
  <c r="O28" i="10" s="1"/>
  <c r="O29" i="10" s="1"/>
  <c r="O30" i="10" s="1"/>
  <c r="O31" i="10" s="1"/>
  <c r="O32" i="10" s="1"/>
  <c r="O33" i="10" s="1"/>
  <c r="AA23" i="10"/>
  <c r="AA39" i="10" s="1"/>
  <c r="W26" i="10"/>
  <c r="W42" i="10" s="1"/>
  <c r="AB27" i="10"/>
  <c r="AB43" i="10" s="1"/>
  <c r="U28" i="10"/>
  <c r="U44" i="10" s="1"/>
  <c r="W29" i="10"/>
  <c r="W45" i="10" s="1"/>
  <c r="U30" i="10"/>
  <c r="U46" i="10" s="1"/>
  <c r="Z31" i="10"/>
  <c r="Z47" i="10" s="1"/>
  <c r="X32" i="10"/>
  <c r="X48" i="10" s="1"/>
  <c r="Z33" i="10"/>
  <c r="Z49" i="10" s="1"/>
  <c r="D46" i="10"/>
  <c r="AK14" i="10"/>
  <c r="AP15" i="10"/>
  <c r="AI16" i="10"/>
  <c r="AB23" i="10"/>
  <c r="AB39" i="10" s="1"/>
  <c r="X26" i="10"/>
  <c r="X42" i="10" s="1"/>
  <c r="V28" i="10"/>
  <c r="V44" i="10" s="1"/>
  <c r="X29" i="10"/>
  <c r="X45" i="10" s="1"/>
  <c r="V30" i="10"/>
  <c r="V46" i="10" s="1"/>
  <c r="AA31" i="10"/>
  <c r="AA47" i="10" s="1"/>
  <c r="AA33" i="10"/>
  <c r="AA49" i="10" s="1"/>
  <c r="AF42" i="10"/>
  <c r="AP47" i="10"/>
  <c r="AQ47" i="10" s="1"/>
  <c r="AR47" i="10" s="1"/>
  <c r="AJ12" i="10"/>
  <c r="AM13" i="10"/>
  <c r="AL14" i="10"/>
  <c r="AA15" i="10"/>
  <c r="AR15" i="10" s="1"/>
  <c r="AJ16" i="10"/>
  <c r="AB21" i="10"/>
  <c r="AB37" i="10" s="1"/>
  <c r="Q23" i="10"/>
  <c r="Q39" i="10" s="1"/>
  <c r="AC23" i="10"/>
  <c r="AC39" i="10" s="1"/>
  <c r="Y26" i="10"/>
  <c r="Y42" i="10" s="1"/>
  <c r="R27" i="10"/>
  <c r="R43" i="10" s="1"/>
  <c r="W28" i="10"/>
  <c r="W44" i="10" s="1"/>
  <c r="Y29" i="10"/>
  <c r="Y45" i="10" s="1"/>
  <c r="W30" i="10"/>
  <c r="W46" i="10" s="1"/>
  <c r="AB31" i="10"/>
  <c r="AB47" i="10" s="1"/>
  <c r="Z32" i="10"/>
  <c r="Z48" i="10" s="1"/>
  <c r="AB33" i="10"/>
  <c r="AB49" i="10" s="1"/>
  <c r="AF43" i="10"/>
  <c r="F46" i="10"/>
  <c r="AM14" i="10"/>
  <c r="U25" i="10"/>
  <c r="U41" i="10" s="1"/>
  <c r="Z26" i="10"/>
  <c r="Z42" i="10" s="1"/>
  <c r="X28" i="10"/>
  <c r="X44" i="10" s="1"/>
  <c r="Z29" i="10"/>
  <c r="Z45" i="10" s="1"/>
  <c r="X30" i="10"/>
  <c r="X46" i="10" s="1"/>
  <c r="AJ8" i="10"/>
  <c r="AN9" i="10"/>
  <c r="AP10" i="10"/>
  <c r="AL12" i="10"/>
  <c r="AO13" i="10"/>
  <c r="AN14" i="10"/>
  <c r="AS15" i="10"/>
  <c r="V19" i="10"/>
  <c r="W19" i="10" s="1"/>
  <c r="X19" i="10" s="1"/>
  <c r="Y19" i="10" s="1"/>
  <c r="Z19" i="10" s="1"/>
  <c r="AA19" i="10" s="1"/>
  <c r="AB19" i="10" s="1"/>
  <c r="AC19" i="10" s="1"/>
  <c r="R21" i="10"/>
  <c r="R37" i="10" s="1"/>
  <c r="V22" i="10"/>
  <c r="V38" i="10" s="1"/>
  <c r="S23" i="10"/>
  <c r="S39" i="10" s="1"/>
  <c r="U24" i="10"/>
  <c r="U40" i="10" s="1"/>
  <c r="V25" i="10"/>
  <c r="V41" i="10" s="1"/>
  <c r="AA26" i="10"/>
  <c r="AA42" i="10" s="1"/>
  <c r="T27" i="10"/>
  <c r="T43" i="10" s="1"/>
  <c r="Y28" i="10"/>
  <c r="Y44" i="10" s="1"/>
  <c r="AA29" i="10"/>
  <c r="AA45" i="10" s="1"/>
  <c r="Y30" i="10"/>
  <c r="Y46" i="10" s="1"/>
  <c r="R31" i="10"/>
  <c r="R47" i="10" s="1"/>
  <c r="AB32" i="10"/>
  <c r="AB48" i="10" s="1"/>
  <c r="R33" i="10"/>
  <c r="R49" i="10" s="1"/>
  <c r="AF45" i="10"/>
  <c r="D43" i="10"/>
  <c r="H46" i="10"/>
  <c r="AT15" i="10"/>
  <c r="AM16" i="10"/>
  <c r="T23" i="10"/>
  <c r="T39" i="10" s="1"/>
  <c r="AB26" i="10"/>
  <c r="AB42" i="10" s="1"/>
  <c r="Z28" i="10"/>
  <c r="Z44" i="10" s="1"/>
  <c r="AB29" i="10"/>
  <c r="AB45" i="10" s="1"/>
  <c r="S31" i="10"/>
  <c r="S47" i="10" s="1"/>
  <c r="AX41" i="10"/>
  <c r="E43" i="10"/>
  <c r="D48" i="10"/>
  <c r="AP5" i="10"/>
  <c r="AH6" i="10"/>
  <c r="AJ7" i="10"/>
  <c r="AL8" i="10"/>
  <c r="AP9" i="10"/>
  <c r="AR10" i="10"/>
  <c r="AN12" i="10"/>
  <c r="AQ13" i="10"/>
  <c r="X22" i="10"/>
  <c r="X38" i="10" s="1"/>
  <c r="AZ23" i="10"/>
  <c r="Q26" i="10"/>
  <c r="Q42" i="10" s="1"/>
  <c r="Q29" i="10"/>
  <c r="Q45" i="10" s="1"/>
  <c r="K77" i="18"/>
  <c r="AH77" i="18"/>
  <c r="V77" i="18"/>
  <c r="J77" i="18"/>
  <c r="AF77" i="18"/>
  <c r="AF45" i="18"/>
  <c r="R48" i="18"/>
  <c r="AQ51" i="18"/>
  <c r="T54" i="18"/>
  <c r="AF58" i="18"/>
  <c r="Q54" i="18"/>
  <c r="AF48" i="18"/>
  <c r="W51" i="18"/>
  <c r="AA63" i="18"/>
  <c r="R54" i="18"/>
  <c r="AQ48" i="18"/>
  <c r="T55" i="18"/>
  <c r="AG59" i="18"/>
  <c r="AF70" i="18"/>
  <c r="AD52" i="18"/>
  <c r="Y55" i="18"/>
  <c r="U70" i="18"/>
  <c r="X54" i="18"/>
  <c r="S46" i="18"/>
  <c r="AD49" i="18"/>
  <c r="K52" i="18"/>
  <c r="AA55" i="18"/>
  <c r="AQ60" i="18"/>
  <c r="AA64" i="18"/>
  <c r="AD70" i="18"/>
  <c r="AN44" i="18"/>
  <c r="T46" i="18"/>
  <c r="AF49" i="18"/>
  <c r="AI52" i="18"/>
  <c r="AB63" i="18"/>
  <c r="V54" i="18"/>
  <c r="AD46" i="18"/>
  <c r="AP52" i="18"/>
  <c r="AA56" i="18"/>
  <c r="AQ61" i="18"/>
  <c r="AG65" i="18"/>
  <c r="AG72" i="18"/>
  <c r="W48" i="18"/>
  <c r="AN50" i="18"/>
  <c r="M61" i="18"/>
  <c r="AN66" i="18"/>
  <c r="AQ73" i="18"/>
  <c r="AJ54" i="18"/>
  <c r="Z47" i="18"/>
  <c r="U50" i="18"/>
  <c r="Z53" i="18"/>
  <c r="AF57" i="18"/>
  <c r="T61" i="18"/>
  <c r="T66" i="18"/>
  <c r="W73" i="18"/>
  <c r="A1486" i="18"/>
  <c r="B1486" i="18" s="1"/>
  <c r="K45" i="18"/>
  <c r="AG50" i="18"/>
  <c r="AI57" i="18"/>
  <c r="Y67" i="18"/>
  <c r="Z56" i="18"/>
  <c r="N66" i="18"/>
  <c r="AN45" i="18"/>
  <c r="AP45" i="18"/>
  <c r="W46" i="18"/>
  <c r="T48" i="18"/>
  <c r="AI49" i="18"/>
  <c r="W50" i="18"/>
  <c r="T51" i="18"/>
  <c r="M52" i="18"/>
  <c r="AK52" i="18"/>
  <c r="W54" i="18"/>
  <c r="Z55" i="18"/>
  <c r="AQ57" i="18"/>
  <c r="AQ58" i="18"/>
  <c r="K60" i="18"/>
  <c r="S61" i="18"/>
  <c r="V62" i="18"/>
  <c r="S66" i="18"/>
  <c r="AC70" i="18"/>
  <c r="U72" i="18"/>
  <c r="AF73" i="18"/>
  <c r="AC60" i="18"/>
  <c r="R45" i="18"/>
  <c r="AE46" i="18"/>
  <c r="X48" i="18"/>
  <c r="K49" i="18"/>
  <c r="AL49" i="18"/>
  <c r="AI50" i="18"/>
  <c r="AC51" i="18"/>
  <c r="R52" i="18"/>
  <c r="AC54" i="18"/>
  <c r="AB55" i="18"/>
  <c r="W60" i="18"/>
  <c r="Y61" i="18"/>
  <c r="X62" i="18"/>
  <c r="U66" i="18"/>
  <c r="AF67" i="18"/>
  <c r="W72" i="18"/>
  <c r="AP73" i="18"/>
  <c r="AK49" i="18"/>
  <c r="AF46" i="18"/>
  <c r="AC48" i="18"/>
  <c r="O49" i="18"/>
  <c r="AP49" i="18"/>
  <c r="AE51" i="18"/>
  <c r="S52" i="18"/>
  <c r="AD54" i="18"/>
  <c r="AE55" i="18"/>
  <c r="K57" i="18"/>
  <c r="M58" i="18"/>
  <c r="K59" i="18"/>
  <c r="AD60" i="18"/>
  <c r="Z61" i="18"/>
  <c r="Y62" i="18"/>
  <c r="Y66" i="18"/>
  <c r="AI67" i="18"/>
  <c r="AG71" i="18"/>
  <c r="AB72" i="18"/>
  <c r="N52" i="18"/>
  <c r="T60" i="18"/>
  <c r="V72" i="18"/>
  <c r="A21" i="18"/>
  <c r="S72" i="18"/>
  <c r="AQ46" i="18"/>
  <c r="T45" i="18"/>
  <c r="K46" i="18"/>
  <c r="AI46" i="18"/>
  <c r="AD48" i="18"/>
  <c r="P49" i="18"/>
  <c r="AQ49" i="18"/>
  <c r="AF51" i="18"/>
  <c r="T52" i="18"/>
  <c r="X53" i="18"/>
  <c r="AF54" i="18"/>
  <c r="AF55" i="18"/>
  <c r="T57" i="18"/>
  <c r="T58" i="18"/>
  <c r="V59" i="18"/>
  <c r="AE60" i="18"/>
  <c r="AD61" i="18"/>
  <c r="AD62" i="18"/>
  <c r="Z64" i="18"/>
  <c r="Z66" i="18"/>
  <c r="L71" i="18"/>
  <c r="AE72" i="18"/>
  <c r="AN73" i="18"/>
  <c r="W45" i="18"/>
  <c r="M46" i="18"/>
  <c r="AE48" i="18"/>
  <c r="R49" i="18"/>
  <c r="AI51" i="18"/>
  <c r="W52" i="18"/>
  <c r="AK55" i="18"/>
  <c r="V57" i="18"/>
  <c r="Y58" i="18"/>
  <c r="W59" i="18"/>
  <c r="AF60" i="18"/>
  <c r="AE61" i="18"/>
  <c r="AP62" i="18"/>
  <c r="AL66" i="18"/>
  <c r="Y68" i="18"/>
  <c r="M71" i="18"/>
  <c r="A1091" i="18"/>
  <c r="B1091" i="18" s="1"/>
  <c r="N46" i="18"/>
  <c r="S49" i="18"/>
  <c r="Z50" i="18"/>
  <c r="J51" i="18"/>
  <c r="AA52" i="18"/>
  <c r="AA53" i="18"/>
  <c r="AQ55" i="18"/>
  <c r="W57" i="18"/>
  <c r="Z58" i="18"/>
  <c r="X59" i="18"/>
  <c r="AI60" i="18"/>
  <c r="AF61" i="18"/>
  <c r="AQ62" i="18"/>
  <c r="AM66" i="18"/>
  <c r="Z68" i="18"/>
  <c r="N71" i="18"/>
  <c r="AD73" i="18"/>
  <c r="V74" i="18"/>
  <c r="W44" i="18"/>
  <c r="O46" i="18"/>
  <c r="AI48" i="18"/>
  <c r="T49" i="18"/>
  <c r="K50" i="18"/>
  <c r="K51" i="18"/>
  <c r="AP51" i="18"/>
  <c r="AB52" i="18"/>
  <c r="X57" i="18"/>
  <c r="AA58" i="18"/>
  <c r="Z59" i="18"/>
  <c r="AP60" i="18"/>
  <c r="AN61" i="18"/>
  <c r="AF68" i="18"/>
  <c r="AL71" i="18"/>
  <c r="J73" i="18"/>
  <c r="Y74" i="18"/>
  <c r="W62" i="18"/>
  <c r="X44" i="18"/>
  <c r="AI45" i="18"/>
  <c r="P46" i="18"/>
  <c r="AM48" i="18"/>
  <c r="W49" i="18"/>
  <c r="L50" i="18"/>
  <c r="L51" i="18"/>
  <c r="AN54" i="18"/>
  <c r="M55" i="18"/>
  <c r="AC57" i="18"/>
  <c r="AD58" i="18"/>
  <c r="AP61" i="18"/>
  <c r="AG67" i="18"/>
  <c r="AJ69" i="18"/>
  <c r="AM71" i="18"/>
  <c r="L73" i="18"/>
  <c r="AE74" i="18"/>
  <c r="AJ45" i="18"/>
  <c r="R46" i="18"/>
  <c r="AO48" i="18"/>
  <c r="Y49" i="18"/>
  <c r="N50" i="18"/>
  <c r="Q51" i="18"/>
  <c r="AE52" i="18"/>
  <c r="K54" i="18"/>
  <c r="N55" i="18"/>
  <c r="W56" i="18"/>
  <c r="AE57" i="18"/>
  <c r="AE58" i="18"/>
  <c r="AN59" i="18"/>
  <c r="X63" i="18"/>
  <c r="AF66" i="18"/>
  <c r="K67" i="18"/>
  <c r="AO70" i="18"/>
  <c r="AN71" i="18"/>
  <c r="M73" i="18"/>
  <c r="AF74" i="18"/>
  <c r="K48" i="18"/>
  <c r="O50" i="18"/>
  <c r="R51" i="18"/>
  <c r="AH52" i="18"/>
  <c r="AF52" i="18"/>
  <c r="Y63" i="18"/>
  <c r="K66" i="18"/>
  <c r="T67" i="18"/>
  <c r="T70" i="18"/>
  <c r="AP71" i="18"/>
  <c r="P73" i="18"/>
  <c r="AG74" i="18"/>
  <c r="A41" i="18"/>
  <c r="A310" i="18"/>
  <c r="B310" i="18" s="1"/>
  <c r="A2040" i="18"/>
  <c r="A32" i="18"/>
  <c r="A53" i="18"/>
  <c r="A394" i="18"/>
  <c r="B394" i="18" s="1"/>
  <c r="A427" i="18"/>
  <c r="A58" i="18"/>
  <c r="B58" i="18" s="1"/>
  <c r="A78" i="18"/>
  <c r="A453" i="18"/>
  <c r="A24" i="18"/>
  <c r="A111" i="18"/>
  <c r="A535" i="18"/>
  <c r="A122" i="18"/>
  <c r="A569" i="18"/>
  <c r="B569" i="18" s="1"/>
  <c r="A55" i="18"/>
  <c r="A134" i="18"/>
  <c r="A593" i="18"/>
  <c r="A68" i="18"/>
  <c r="A169" i="18"/>
  <c r="B169" i="18" s="1"/>
  <c r="A687" i="18"/>
  <c r="B687" i="18" s="1"/>
  <c r="A56" i="18"/>
  <c r="A221" i="18"/>
  <c r="A811" i="18"/>
  <c r="B811" i="18" s="1"/>
  <c r="A238" i="18"/>
  <c r="B238" i="18" s="1"/>
  <c r="A871" i="18"/>
  <c r="B871" i="18" s="1"/>
  <c r="A8" i="18"/>
  <c r="A255" i="18"/>
  <c r="B255" i="18" s="1"/>
  <c r="AM65" i="18"/>
  <c r="AA65" i="18"/>
  <c r="O65" i="18"/>
  <c r="AE65" i="18"/>
  <c r="R65" i="18"/>
  <c r="AQ65" i="18"/>
  <c r="AD65" i="18"/>
  <c r="Q65" i="18"/>
  <c r="AP65" i="18"/>
  <c r="AC65" i="18"/>
  <c r="P65" i="18"/>
  <c r="AO65" i="18"/>
  <c r="AB65" i="18"/>
  <c r="N65" i="18"/>
  <c r="AJ65" i="18"/>
  <c r="W65" i="18"/>
  <c r="J65" i="18"/>
  <c r="AF65" i="18"/>
  <c r="Z65" i="18"/>
  <c r="AI65" i="18"/>
  <c r="L65" i="18"/>
  <c r="Y65" i="18"/>
  <c r="X65" i="18"/>
  <c r="AH65" i="18"/>
  <c r="K65" i="18"/>
  <c r="V65" i="18"/>
  <c r="U65" i="18"/>
  <c r="AN65" i="18"/>
  <c r="T65" i="18"/>
  <c r="AL65" i="18"/>
  <c r="S65" i="18"/>
  <c r="AK65" i="18"/>
  <c r="M65" i="18"/>
  <c r="C310" i="18"/>
  <c r="C1486" i="18"/>
  <c r="AO69" i="18"/>
  <c r="AC69" i="18"/>
  <c r="Q69" i="18"/>
  <c r="AM69" i="18"/>
  <c r="AA69" i="18"/>
  <c r="O69" i="18"/>
  <c r="AL69" i="18"/>
  <c r="Z69" i="18"/>
  <c r="AH69" i="18"/>
  <c r="S69" i="18"/>
  <c r="AG69" i="18"/>
  <c r="R69" i="18"/>
  <c r="AF69" i="18"/>
  <c r="P69" i="18"/>
  <c r="AE69" i="18"/>
  <c r="N69" i="18"/>
  <c r="AP69" i="18"/>
  <c r="X69" i="18"/>
  <c r="J69" i="18"/>
  <c r="AI69" i="18"/>
  <c r="AD69" i="18"/>
  <c r="AK69" i="18"/>
  <c r="AB69" i="18"/>
  <c r="AQ69" i="18"/>
  <c r="Y69" i="18"/>
  <c r="K69" i="18"/>
  <c r="W69" i="18"/>
  <c r="V69" i="18"/>
  <c r="U69" i="18"/>
  <c r="T69" i="18"/>
  <c r="M69" i="18"/>
  <c r="AN69" i="18"/>
  <c r="L69" i="18"/>
  <c r="AF47" i="18"/>
  <c r="T47" i="18"/>
  <c r="AP47" i="18"/>
  <c r="AD47" i="18"/>
  <c r="R47" i="18"/>
  <c r="AO47" i="18"/>
  <c r="AC47" i="18"/>
  <c r="Q47" i="18"/>
  <c r="AK47" i="18"/>
  <c r="Y47" i="18"/>
  <c r="M47" i="18"/>
  <c r="AQ47" i="18"/>
  <c r="X47" i="18"/>
  <c r="AN47" i="18"/>
  <c r="W47" i="18"/>
  <c r="AE47" i="18"/>
  <c r="L47" i="18"/>
  <c r="K47" i="18"/>
  <c r="AM47" i="18"/>
  <c r="V47" i="18"/>
  <c r="J47" i="18"/>
  <c r="AL47" i="18"/>
  <c r="U47" i="18"/>
  <c r="AB47" i="18"/>
  <c r="AA47" i="18"/>
  <c r="AJ47" i="18"/>
  <c r="S47" i="18"/>
  <c r="AI47" i="18"/>
  <c r="P47" i="18"/>
  <c r="AH47" i="18"/>
  <c r="O47" i="18"/>
  <c r="AG47" i="18"/>
  <c r="N47" i="18"/>
  <c r="H47" i="18"/>
  <c r="H48" i="18" s="1"/>
  <c r="H49" i="18" s="1"/>
  <c r="H50" i="18" s="1"/>
  <c r="H51" i="18" s="1"/>
  <c r="H52" i="18" s="1"/>
  <c r="H53" i="18" s="1"/>
  <c r="H54" i="18" s="1"/>
  <c r="H55" i="18" s="1"/>
  <c r="H56" i="18" s="1"/>
  <c r="H57" i="18" s="1"/>
  <c r="H58" i="18" s="1"/>
  <c r="H59" i="18" s="1"/>
  <c r="H60" i="18" s="1"/>
  <c r="H61" i="18" s="1"/>
  <c r="H62" i="18" s="1"/>
  <c r="H63" i="18" s="1"/>
  <c r="H64" i="18" s="1"/>
  <c r="H65" i="18" s="1"/>
  <c r="H66" i="18" s="1"/>
  <c r="H67" i="18" s="1"/>
  <c r="H68" i="18" s="1"/>
  <c r="H69" i="18" s="1"/>
  <c r="H70" i="18" s="1"/>
  <c r="H71" i="18" s="1"/>
  <c r="H72" i="18" s="1"/>
  <c r="H73" i="18" s="1"/>
  <c r="H74" i="18" s="1"/>
  <c r="C1091" i="18"/>
  <c r="AF44" i="18"/>
  <c r="T44" i="18"/>
  <c r="AP44" i="18"/>
  <c r="AD44" i="18"/>
  <c r="R44" i="18"/>
  <c r="AO44" i="18"/>
  <c r="AC44" i="18"/>
  <c r="Q44" i="18"/>
  <c r="AK44" i="18"/>
  <c r="Y44" i="18"/>
  <c r="AQ44" i="18"/>
  <c r="C327" i="18"/>
  <c r="AF53" i="18"/>
  <c r="T53" i="18"/>
  <c r="AQ53" i="18"/>
  <c r="AE53" i="18"/>
  <c r="S53" i="18"/>
  <c r="AP53" i="18"/>
  <c r="AD53" i="18"/>
  <c r="R53" i="18"/>
  <c r="AO53" i="18"/>
  <c r="AC53" i="18"/>
  <c r="Q53" i="18"/>
  <c r="AK53" i="18"/>
  <c r="Y53" i="18"/>
  <c r="M53" i="18"/>
  <c r="AQ64" i="18"/>
  <c r="AE64" i="18"/>
  <c r="S64" i="18"/>
  <c r="AF64" i="18"/>
  <c r="R64" i="18"/>
  <c r="AD64" i="18"/>
  <c r="Q64" i="18"/>
  <c r="AP64" i="18"/>
  <c r="AC64" i="18"/>
  <c r="P64" i="18"/>
  <c r="AO64" i="18"/>
  <c r="AB64" i="18"/>
  <c r="O64" i="18"/>
  <c r="AK64" i="18"/>
  <c r="X64" i="18"/>
  <c r="K64" i="18"/>
  <c r="A90" i="18"/>
  <c r="A157" i="18"/>
  <c r="A222" i="18"/>
  <c r="B222" i="18" s="1"/>
  <c r="A351" i="18"/>
  <c r="B351" i="18" s="1"/>
  <c r="A455" i="18"/>
  <c r="B455" i="18" s="1"/>
  <c r="A985" i="18"/>
  <c r="B985" i="18" s="1"/>
  <c r="A27" i="18"/>
  <c r="X61" i="18"/>
  <c r="X58" i="18"/>
  <c r="X55" i="18"/>
  <c r="X52" i="18"/>
  <c r="X49" i="18"/>
  <c r="X46" i="18"/>
  <c r="AA44" i="18"/>
  <c r="J53" i="18"/>
  <c r="AB53" i="18"/>
  <c r="AF56" i="18"/>
  <c r="T56" i="18"/>
  <c r="AQ56" i="18"/>
  <c r="AE56" i="18"/>
  <c r="S56" i="18"/>
  <c r="AP56" i="18"/>
  <c r="AD56" i="18"/>
  <c r="R56" i="18"/>
  <c r="AO56" i="18"/>
  <c r="AC56" i="18"/>
  <c r="Q56" i="18"/>
  <c r="AK56" i="18"/>
  <c r="Y56" i="18"/>
  <c r="M56" i="18"/>
  <c r="A62" i="18"/>
  <c r="AP68" i="18"/>
  <c r="AD68" i="18"/>
  <c r="R68" i="18"/>
  <c r="AE68" i="18"/>
  <c r="Q68" i="18"/>
  <c r="AQ68" i="18"/>
  <c r="AC68" i="18"/>
  <c r="P68" i="18"/>
  <c r="AO68" i="18"/>
  <c r="AB68" i="18"/>
  <c r="O68" i="18"/>
  <c r="AN68" i="18"/>
  <c r="AA68" i="18"/>
  <c r="N68" i="18"/>
  <c r="AJ68" i="18"/>
  <c r="W68" i="18"/>
  <c r="J68" i="18"/>
  <c r="AG68" i="18"/>
  <c r="A135" i="18"/>
  <c r="A187" i="18"/>
  <c r="B187" i="18" s="1"/>
  <c r="A207" i="18"/>
  <c r="B207" i="18" s="1"/>
  <c r="A243" i="18"/>
  <c r="B243" i="18" s="1"/>
  <c r="A429" i="18"/>
  <c r="B429" i="18" s="1"/>
  <c r="A487" i="18"/>
  <c r="B487" i="18" s="1"/>
  <c r="A545" i="18"/>
  <c r="B545" i="18" s="1"/>
  <c r="A986" i="18"/>
  <c r="B986" i="18" s="1"/>
  <c r="A1115" i="18"/>
  <c r="B1115" i="18" s="1"/>
  <c r="A9" i="18"/>
  <c r="A14" i="18"/>
  <c r="A30" i="18"/>
  <c r="B30" i="18" s="1"/>
  <c r="A33" i="18"/>
  <c r="A42" i="18"/>
  <c r="B42" i="18" s="1"/>
  <c r="L44" i="18"/>
  <c r="AB44" i="18"/>
  <c r="AK46" i="18"/>
  <c r="AN48" i="18"/>
  <c r="AA48" i="18"/>
  <c r="A49" i="18"/>
  <c r="AM49" i="18"/>
  <c r="P50" i="18"/>
  <c r="AL50" i="18"/>
  <c r="AJ51" i="18"/>
  <c r="K53" i="18"/>
  <c r="AG53" i="18"/>
  <c r="J54" i="18"/>
  <c r="AE54" i="18"/>
  <c r="AH55" i="18"/>
  <c r="AD55" i="18"/>
  <c r="J56" i="18"/>
  <c r="AB56" i="18"/>
  <c r="AN57" i="18"/>
  <c r="AD57" i="18"/>
  <c r="AB58" i="18"/>
  <c r="AF59" i="18"/>
  <c r="T59" i="18"/>
  <c r="AQ59" i="18"/>
  <c r="AE59" i="18"/>
  <c r="S59" i="18"/>
  <c r="AP59" i="18"/>
  <c r="AD59" i="18"/>
  <c r="R59" i="18"/>
  <c r="AO59" i="18"/>
  <c r="AC59" i="18"/>
  <c r="Q59" i="18"/>
  <c r="AK59" i="18"/>
  <c r="Y59" i="18"/>
  <c r="M59" i="18"/>
  <c r="AA59" i="18"/>
  <c r="AI63" i="18"/>
  <c r="W63" i="18"/>
  <c r="K63" i="18"/>
  <c r="AG63" i="18"/>
  <c r="T63" i="18"/>
  <c r="AF63" i="18"/>
  <c r="S63" i="18"/>
  <c r="AE63" i="18"/>
  <c r="R63" i="18"/>
  <c r="AQ63" i="18"/>
  <c r="AD63" i="18"/>
  <c r="Q63" i="18"/>
  <c r="AM63" i="18"/>
  <c r="Z63" i="18"/>
  <c r="M63" i="18"/>
  <c r="AC63" i="18"/>
  <c r="L64" i="18"/>
  <c r="AI64" i="18"/>
  <c r="V66" i="18"/>
  <c r="K68" i="18"/>
  <c r="AH68" i="18"/>
  <c r="A70" i="18"/>
  <c r="B70" i="18" s="1"/>
  <c r="AE70" i="18"/>
  <c r="S71" i="18"/>
  <c r="AQ71" i="18"/>
  <c r="V73" i="18"/>
  <c r="A91" i="18"/>
  <c r="A103" i="18"/>
  <c r="A125" i="18"/>
  <c r="A161" i="18"/>
  <c r="A225" i="18"/>
  <c r="B225" i="18" s="1"/>
  <c r="A314" i="18"/>
  <c r="B314" i="18" s="1"/>
  <c r="A334" i="18"/>
  <c r="B334" i="18" s="1"/>
  <c r="A353" i="18"/>
  <c r="B353" i="18" s="1"/>
  <c r="A433" i="18"/>
  <c r="B433" i="18" s="1"/>
  <c r="A573" i="18"/>
  <c r="B573" i="18" s="1"/>
  <c r="A1143" i="18"/>
  <c r="B1143" i="18" s="1"/>
  <c r="J44" i="18"/>
  <c r="AH51" i="18"/>
  <c r="A59" i="18"/>
  <c r="A22" i="18"/>
  <c r="A36" i="18"/>
  <c r="Z72" i="18"/>
  <c r="Z71" i="18"/>
  <c r="M44" i="18"/>
  <c r="AE44" i="18"/>
  <c r="X45" i="18"/>
  <c r="AL46" i="18"/>
  <c r="J48" i="18"/>
  <c r="AN49" i="18"/>
  <c r="AM50" i="18"/>
  <c r="L53" i="18"/>
  <c r="AH53" i="18"/>
  <c r="K56" i="18"/>
  <c r="AG56" i="18"/>
  <c r="J57" i="18"/>
  <c r="AH58" i="18"/>
  <c r="J59" i="18"/>
  <c r="AB59" i="18"/>
  <c r="AN60" i="18"/>
  <c r="AB61" i="18"/>
  <c r="AM62" i="18"/>
  <c r="AA62" i="18"/>
  <c r="O62" i="18"/>
  <c r="AH62" i="18"/>
  <c r="U62" i="18"/>
  <c r="AG62" i="18"/>
  <c r="T62" i="18"/>
  <c r="AF62" i="18"/>
  <c r="S62" i="18"/>
  <c r="AE62" i="18"/>
  <c r="R62" i="18"/>
  <c r="AN62" i="18"/>
  <c r="Z62" i="18"/>
  <c r="M62" i="18"/>
  <c r="AC62" i="18"/>
  <c r="J63" i="18"/>
  <c r="AH63" i="18"/>
  <c r="M64" i="18"/>
  <c r="AJ64" i="18"/>
  <c r="L68" i="18"/>
  <c r="AI68" i="18"/>
  <c r="V71" i="18"/>
  <c r="AH72" i="18"/>
  <c r="AH74" i="18"/>
  <c r="A173" i="18"/>
  <c r="B173" i="18" s="1"/>
  <c r="A229" i="18"/>
  <c r="B229" i="18" s="1"/>
  <c r="A297" i="18"/>
  <c r="B297" i="18" s="1"/>
  <c r="A318" i="18"/>
  <c r="B318" i="18" s="1"/>
  <c r="A382" i="18"/>
  <c r="B382" i="18" s="1"/>
  <c r="A611" i="18"/>
  <c r="B611" i="18" s="1"/>
  <c r="A653" i="18"/>
  <c r="B653" i="18" s="1"/>
  <c r="A903" i="18"/>
  <c r="B903" i="18" s="1"/>
  <c r="A12" i="18"/>
  <c r="A17" i="18"/>
  <c r="A25" i="18"/>
  <c r="A39" i="18"/>
  <c r="O51" i="18"/>
  <c r="O67" i="18"/>
  <c r="O71" i="18"/>
  <c r="AA51" i="18"/>
  <c r="AA67" i="18"/>
  <c r="N44" i="18"/>
  <c r="AG44" i="18"/>
  <c r="AA45" i="18"/>
  <c r="A46" i="18"/>
  <c r="AM46" i="18"/>
  <c r="V50" i="18"/>
  <c r="N53" i="18"/>
  <c r="AI53" i="18"/>
  <c r="L54" i="18"/>
  <c r="AH54" i="18"/>
  <c r="L56" i="18"/>
  <c r="AH56" i="18"/>
  <c r="J60" i="18"/>
  <c r="AH61" i="18"/>
  <c r="J62" i="18"/>
  <c r="L63" i="18"/>
  <c r="AJ63" i="18"/>
  <c r="N64" i="18"/>
  <c r="AL64" i="18"/>
  <c r="M68" i="18"/>
  <c r="AK68" i="18"/>
  <c r="AH70" i="18"/>
  <c r="X71" i="18"/>
  <c r="AJ72" i="18"/>
  <c r="X73" i="18"/>
  <c r="AM74" i="18"/>
  <c r="A83" i="18"/>
  <c r="A138" i="18"/>
  <c r="B138" i="18" s="1"/>
  <c r="A282" i="18"/>
  <c r="B282" i="18" s="1"/>
  <c r="A439" i="18"/>
  <c r="B439" i="18" s="1"/>
  <c r="A497" i="18"/>
  <c r="B497" i="18" s="1"/>
  <c r="A579" i="18"/>
  <c r="B579" i="18" s="1"/>
  <c r="A712" i="18"/>
  <c r="B712" i="18" s="1"/>
  <c r="A839" i="18"/>
  <c r="B839" i="18" s="1"/>
  <c r="A1026" i="18"/>
  <c r="B1026" i="18" s="1"/>
  <c r="A61" i="18"/>
  <c r="A7" i="18"/>
  <c r="A31" i="18"/>
  <c r="P67" i="18"/>
  <c r="P71" i="18"/>
  <c r="O44" i="18"/>
  <c r="AH44" i="18"/>
  <c r="AN46" i="18"/>
  <c r="L48" i="18"/>
  <c r="Z49" i="18"/>
  <c r="V51" i="18"/>
  <c r="AL52" i="18"/>
  <c r="O53" i="18"/>
  <c r="AJ53" i="18"/>
  <c r="O55" i="18"/>
  <c r="N56" i="18"/>
  <c r="AI56" i="18"/>
  <c r="L57" i="18"/>
  <c r="AH57" i="18"/>
  <c r="N58" i="18"/>
  <c r="L59" i="18"/>
  <c r="AH59" i="18"/>
  <c r="K62" i="18"/>
  <c r="AI62" i="18"/>
  <c r="N63" i="18"/>
  <c r="T64" i="18"/>
  <c r="AM64" i="18"/>
  <c r="AA66" i="18"/>
  <c r="AH67" i="18"/>
  <c r="S68" i="18"/>
  <c r="AL68" i="18"/>
  <c r="M70" i="18"/>
  <c r="AK70" i="18"/>
  <c r="Y71" i="18"/>
  <c r="M72" i="18"/>
  <c r="AK72" i="18"/>
  <c r="Y73" i="18"/>
  <c r="P74" i="18"/>
  <c r="AN74" i="18"/>
  <c r="A95" i="18"/>
  <c r="A117" i="18"/>
  <c r="A129" i="18"/>
  <c r="A177" i="18"/>
  <c r="B177" i="18" s="1"/>
  <c r="A247" i="18"/>
  <c r="B247" i="18" s="1"/>
  <c r="A266" i="18"/>
  <c r="B266" i="18" s="1"/>
  <c r="A362" i="18"/>
  <c r="B362" i="18" s="1"/>
  <c r="A467" i="18"/>
  <c r="B467" i="18" s="1"/>
  <c r="A523" i="18"/>
  <c r="B523" i="18" s="1"/>
  <c r="A615" i="18"/>
  <c r="B615" i="18" s="1"/>
  <c r="A715" i="18"/>
  <c r="B715" i="18" s="1"/>
  <c r="A1034" i="18"/>
  <c r="B1034" i="18" s="1"/>
  <c r="A1167" i="18"/>
  <c r="B1167" i="18" s="1"/>
  <c r="A1416" i="18"/>
  <c r="B1416" i="18" s="1"/>
  <c r="V48" i="18"/>
  <c r="V67" i="18"/>
  <c r="C687" i="18"/>
  <c r="A11" i="18"/>
  <c r="Z44" i="18"/>
  <c r="J64" i="18"/>
  <c r="A20" i="18"/>
  <c r="Q67" i="18"/>
  <c r="Q71" i="18"/>
  <c r="Q61" i="18"/>
  <c r="Q58" i="18"/>
  <c r="Q55" i="18"/>
  <c r="Q52" i="18"/>
  <c r="Q49" i="18"/>
  <c r="Q46" i="18"/>
  <c r="AC74" i="18"/>
  <c r="AC67" i="18"/>
  <c r="AC61" i="18"/>
  <c r="AC58" i="18"/>
  <c r="AC55" i="18"/>
  <c r="AC52" i="18"/>
  <c r="AC49" i="18"/>
  <c r="AC46" i="18"/>
  <c r="AO67" i="18"/>
  <c r="AO71" i="18"/>
  <c r="AO61" i="18"/>
  <c r="AO58" i="18"/>
  <c r="AO55" i="18"/>
  <c r="AO52" i="18"/>
  <c r="AO49" i="18"/>
  <c r="AO46" i="18"/>
  <c r="P44" i="18"/>
  <c r="AI44" i="18"/>
  <c r="Y46" i="18"/>
  <c r="AP46" i="18"/>
  <c r="O48" i="18"/>
  <c r="AH49" i="18"/>
  <c r="AA49" i="18"/>
  <c r="A50" i="18"/>
  <c r="X50" i="18"/>
  <c r="A52" i="18"/>
  <c r="AM52" i="18"/>
  <c r="P53" i="18"/>
  <c r="AL53" i="18"/>
  <c r="P55" i="18"/>
  <c r="AL55" i="18"/>
  <c r="O56" i="18"/>
  <c r="AJ56" i="18"/>
  <c r="Q57" i="18"/>
  <c r="O58" i="18"/>
  <c r="AK58" i="18"/>
  <c r="N59" i="18"/>
  <c r="AI59" i="18"/>
  <c r="L60" i="18"/>
  <c r="AH60" i="18"/>
  <c r="N61" i="18"/>
  <c r="L62" i="18"/>
  <c r="AJ62" i="18"/>
  <c r="O63" i="18"/>
  <c r="AL63" i="18"/>
  <c r="U64" i="18"/>
  <c r="AN64" i="18"/>
  <c r="L67" i="18"/>
  <c r="T68" i="18"/>
  <c r="AM68" i="18"/>
  <c r="O70" i="18"/>
  <c r="AM70" i="18"/>
  <c r="AA71" i="18"/>
  <c r="N72" i="18"/>
  <c r="AL72" i="18"/>
  <c r="Q74" i="18"/>
  <c r="AO74" i="18"/>
  <c r="A151" i="18"/>
  <c r="A230" i="18"/>
  <c r="B230" i="18" s="1"/>
  <c r="A251" i="18"/>
  <c r="B251" i="18" s="1"/>
  <c r="A341" i="18"/>
  <c r="B341" i="18" s="1"/>
  <c r="A527" i="18"/>
  <c r="B527" i="18" s="1"/>
  <c r="A557" i="18"/>
  <c r="B557" i="18" s="1"/>
  <c r="A717" i="18"/>
  <c r="B717" i="18" s="1"/>
  <c r="A845" i="18"/>
  <c r="B845" i="18" s="1"/>
  <c r="A938" i="18"/>
  <c r="B938" i="18" s="1"/>
  <c r="AH50" i="18"/>
  <c r="C238" i="18"/>
  <c r="A6" i="18"/>
  <c r="A19" i="18"/>
  <c r="AJ71" i="18"/>
  <c r="AJ61" i="18"/>
  <c r="AJ58" i="18"/>
  <c r="AJ55" i="18"/>
  <c r="AJ52" i="18"/>
  <c r="AJ49" i="18"/>
  <c r="AJ46" i="18"/>
  <c r="AJ67" i="18"/>
  <c r="AJ50" i="18"/>
  <c r="X60" i="18"/>
  <c r="A10" i="18"/>
  <c r="A15" i="18"/>
  <c r="A34" i="18"/>
  <c r="B34" i="18" s="1"/>
  <c r="R71" i="18"/>
  <c r="R70" i="18"/>
  <c r="AD67" i="18"/>
  <c r="AD71" i="18"/>
  <c r="S44" i="18"/>
  <c r="AJ44" i="18"/>
  <c r="AE45" i="18"/>
  <c r="Z46" i="18"/>
  <c r="Q48" i="18"/>
  <c r="AH48" i="18"/>
  <c r="AB49" i="18"/>
  <c r="X51" i="18"/>
  <c r="AN52" i="18"/>
  <c r="U53" i="18"/>
  <c r="AM53" i="18"/>
  <c r="S54" i="18"/>
  <c r="AO54" i="18"/>
  <c r="R55" i="18"/>
  <c r="AM55" i="18"/>
  <c r="P56" i="18"/>
  <c r="AL56" i="18"/>
  <c r="R57" i="18"/>
  <c r="AJ57" i="18"/>
  <c r="P58" i="18"/>
  <c r="AL58" i="18"/>
  <c r="O59" i="18"/>
  <c r="AJ59" i="18"/>
  <c r="Q60" i="18"/>
  <c r="O61" i="18"/>
  <c r="AK61" i="18"/>
  <c r="N62" i="18"/>
  <c r="AK62" i="18"/>
  <c r="P63" i="18"/>
  <c r="AN63" i="18"/>
  <c r="V64" i="18"/>
  <c r="AJ66" i="18"/>
  <c r="X66" i="18"/>
  <c r="L66" i="18"/>
  <c r="AE66" i="18"/>
  <c r="R66" i="18"/>
  <c r="AQ66" i="18"/>
  <c r="AD66" i="18"/>
  <c r="Q66" i="18"/>
  <c r="AP66" i="18"/>
  <c r="AC66" i="18"/>
  <c r="P66" i="18"/>
  <c r="AO66" i="18"/>
  <c r="AB66" i="18"/>
  <c r="O66" i="18"/>
  <c r="AK66" i="18"/>
  <c r="W66" i="18"/>
  <c r="J66" i="18"/>
  <c r="AG66" i="18"/>
  <c r="M67" i="18"/>
  <c r="AK67" i="18"/>
  <c r="U68" i="18"/>
  <c r="P70" i="18"/>
  <c r="A71" i="18"/>
  <c r="B71" i="18" s="1"/>
  <c r="AB71" i="18"/>
  <c r="O72" i="18"/>
  <c r="AE73" i="18"/>
  <c r="R74" i="18"/>
  <c r="A130" i="18"/>
  <c r="A142" i="18"/>
  <c r="A153" i="18"/>
  <c r="A214" i="18"/>
  <c r="B214" i="18" s="1"/>
  <c r="A363" i="18"/>
  <c r="B363" i="18" s="1"/>
  <c r="A501" i="18"/>
  <c r="B501" i="18" s="1"/>
  <c r="A531" i="18"/>
  <c r="B531" i="18" s="1"/>
  <c r="A733" i="18"/>
  <c r="B733" i="18" s="1"/>
  <c r="A851" i="18"/>
  <c r="B851" i="18" s="1"/>
  <c r="A946" i="18"/>
  <c r="B946" i="18" s="1"/>
  <c r="A1485" i="18"/>
  <c r="B1485" i="18" s="1"/>
  <c r="AG64" i="18"/>
  <c r="A79" i="18"/>
  <c r="A147" i="18"/>
  <c r="A170" i="18"/>
  <c r="B170" i="18" s="1"/>
  <c r="A374" i="18"/>
  <c r="B374" i="18" s="1"/>
  <c r="A1095" i="18"/>
  <c r="B1095" i="18" s="1"/>
  <c r="L61" i="18"/>
  <c r="L58" i="18"/>
  <c r="L55" i="18"/>
  <c r="L52" i="18"/>
  <c r="L49" i="18"/>
  <c r="L46" i="18"/>
  <c r="K44" i="18"/>
  <c r="V45" i="18"/>
  <c r="A405" i="18"/>
  <c r="B405" i="18" s="1"/>
  <c r="A26" i="18"/>
  <c r="A37" i="18"/>
  <c r="A43" i="18"/>
  <c r="AQ67" i="18"/>
  <c r="AQ72" i="18"/>
  <c r="U44" i="18"/>
  <c r="AL44" i="18"/>
  <c r="O45" i="18"/>
  <c r="AH46" i="18"/>
  <c r="AA46" i="18"/>
  <c r="A47" i="18"/>
  <c r="M49" i="18"/>
  <c r="AF50" i="18"/>
  <c r="T50" i="18"/>
  <c r="AQ50" i="18"/>
  <c r="AE50" i="18"/>
  <c r="S50" i="18"/>
  <c r="AP50" i="18"/>
  <c r="AD50" i="18"/>
  <c r="R50" i="18"/>
  <c r="AO50" i="18"/>
  <c r="AC50" i="18"/>
  <c r="Q50" i="18"/>
  <c r="AK50" i="18"/>
  <c r="Y50" i="18"/>
  <c r="M50" i="18"/>
  <c r="AA50" i="18"/>
  <c r="V53" i="18"/>
  <c r="AN53" i="18"/>
  <c r="AP54" i="18"/>
  <c r="S55" i="18"/>
  <c r="AN55" i="18"/>
  <c r="U56" i="18"/>
  <c r="AM56" i="18"/>
  <c r="S57" i="18"/>
  <c r="AO57" i="18"/>
  <c r="R58" i="18"/>
  <c r="AM58" i="18"/>
  <c r="P59" i="18"/>
  <c r="AL59" i="18"/>
  <c r="R60" i="18"/>
  <c r="AJ60" i="18"/>
  <c r="P61" i="18"/>
  <c r="AL61" i="18"/>
  <c r="P62" i="18"/>
  <c r="AL62" i="18"/>
  <c r="U63" i="18"/>
  <c r="AO63" i="18"/>
  <c r="W64" i="18"/>
  <c r="AH66" i="18"/>
  <c r="R67" i="18"/>
  <c r="V68" i="18"/>
  <c r="Q70" i="18"/>
  <c r="AC71" i="18"/>
  <c r="P72" i="18"/>
  <c r="S74" i="18"/>
  <c r="A86" i="18"/>
  <c r="A98" i="18"/>
  <c r="A121" i="18"/>
  <c r="A179" i="18"/>
  <c r="B179" i="18" s="1"/>
  <c r="A199" i="18"/>
  <c r="B199" i="18" s="1"/>
  <c r="A305" i="18"/>
  <c r="B305" i="18" s="1"/>
  <c r="A343" i="18"/>
  <c r="B343" i="18" s="1"/>
  <c r="A393" i="18"/>
  <c r="B393" i="18" s="1"/>
  <c r="A475" i="18"/>
  <c r="B475" i="18" s="1"/>
  <c r="A735" i="18"/>
  <c r="B735" i="18" s="1"/>
  <c r="A947" i="18"/>
  <c r="B947" i="18" s="1"/>
  <c r="J71" i="18"/>
  <c r="J67" i="18"/>
  <c r="V60" i="18"/>
  <c r="A2123" i="18"/>
  <c r="B2123" i="18" s="1"/>
  <c r="A2119" i="18"/>
  <c r="B2119" i="18" s="1"/>
  <c r="A2115" i="18"/>
  <c r="B2115" i="18" s="1"/>
  <c r="A2111" i="18"/>
  <c r="B2111" i="18" s="1"/>
  <c r="A2107" i="18"/>
  <c r="B2107" i="18" s="1"/>
  <c r="A2103" i="18"/>
  <c r="B2103" i="18" s="1"/>
  <c r="A2099" i="18"/>
  <c r="B2099" i="18" s="1"/>
  <c r="A2095" i="18"/>
  <c r="B2095" i="18" s="1"/>
  <c r="A2091" i="18"/>
  <c r="B2091" i="18" s="1"/>
  <c r="A2087" i="18"/>
  <c r="B2087" i="18" s="1"/>
  <c r="A2083" i="18"/>
  <c r="B2083" i="18" s="1"/>
  <c r="A2079" i="18"/>
  <c r="B2079" i="18" s="1"/>
  <c r="A2075" i="18"/>
  <c r="B2075" i="18" s="1"/>
  <c r="A2071" i="18"/>
  <c r="B2071" i="18" s="1"/>
  <c r="A2067" i="18"/>
  <c r="B2067" i="18" s="1"/>
  <c r="A2063" i="18"/>
  <c r="B2063" i="18" s="1"/>
  <c r="A2059" i="18"/>
  <c r="B2059" i="18" s="1"/>
  <c r="A2055" i="18"/>
  <c r="B2055" i="18" s="1"/>
  <c r="A2126" i="18"/>
  <c r="B2126" i="18" s="1"/>
  <c r="A2122" i="18"/>
  <c r="B2122" i="18" s="1"/>
  <c r="A2118" i="18"/>
  <c r="B2118" i="18" s="1"/>
  <c r="A2114" i="18"/>
  <c r="B2114" i="18" s="1"/>
  <c r="A2110" i="18"/>
  <c r="B2110" i="18" s="1"/>
  <c r="A2106" i="18"/>
  <c r="B2106" i="18" s="1"/>
  <c r="A2102" i="18"/>
  <c r="B2102" i="18" s="1"/>
  <c r="A2098" i="18"/>
  <c r="B2098" i="18" s="1"/>
  <c r="A2094" i="18"/>
  <c r="B2094" i="18" s="1"/>
  <c r="A2090" i="18"/>
  <c r="B2090" i="18" s="1"/>
  <c r="A2086" i="18"/>
  <c r="B2086" i="18" s="1"/>
  <c r="A2082" i="18"/>
  <c r="B2082" i="18" s="1"/>
  <c r="A2078" i="18"/>
  <c r="B2078" i="18" s="1"/>
  <c r="A2074" i="18"/>
  <c r="B2074" i="18" s="1"/>
  <c r="A2070" i="18"/>
  <c r="B2070" i="18" s="1"/>
  <c r="A2066" i="18"/>
  <c r="B2066" i="18" s="1"/>
  <c r="A2062" i="18"/>
  <c r="B2062" i="18" s="1"/>
  <c r="A2058" i="18"/>
  <c r="B2058" i="18" s="1"/>
  <c r="A2054" i="18"/>
  <c r="B2054" i="18" s="1"/>
  <c r="A2050" i="18"/>
  <c r="B2050" i="18" s="1"/>
  <c r="A2046" i="18"/>
  <c r="B2046" i="18" s="1"/>
  <c r="A2121" i="18"/>
  <c r="B2121" i="18" s="1"/>
  <c r="A2109" i="18"/>
  <c r="B2109" i="18" s="1"/>
  <c r="A2097" i="18"/>
  <c r="B2097" i="18" s="1"/>
  <c r="A2085" i="18"/>
  <c r="B2085" i="18" s="1"/>
  <c r="A2073" i="18"/>
  <c r="B2073" i="18" s="1"/>
  <c r="A2061" i="18"/>
  <c r="B2061" i="18" s="1"/>
  <c r="A2053" i="18"/>
  <c r="B2053" i="18" s="1"/>
  <c r="A2048" i="18"/>
  <c r="B2048" i="18" s="1"/>
  <c r="A2038" i="18"/>
  <c r="B2038" i="18" s="1"/>
  <c r="A2034" i="18"/>
  <c r="B2034" i="18" s="1"/>
  <c r="A2030" i="18"/>
  <c r="B2030" i="18" s="1"/>
  <c r="A2026" i="18"/>
  <c r="B2026" i="18" s="1"/>
  <c r="A2022" i="18"/>
  <c r="B2022" i="18" s="1"/>
  <c r="A2018" i="18"/>
  <c r="B2018" i="18" s="1"/>
  <c r="A2014" i="18"/>
  <c r="B2014" i="18" s="1"/>
  <c r="A2010" i="18"/>
  <c r="B2010" i="18" s="1"/>
  <c r="A2006" i="18"/>
  <c r="B2006" i="18" s="1"/>
  <c r="A2002" i="18"/>
  <c r="B2002" i="18" s="1"/>
  <c r="A1998" i="18"/>
  <c r="B1998" i="18" s="1"/>
  <c r="A1994" i="18"/>
  <c r="B1994" i="18" s="1"/>
  <c r="A1990" i="18"/>
  <c r="B1990" i="18" s="1"/>
  <c r="A1986" i="18"/>
  <c r="B1986" i="18" s="1"/>
  <c r="A1982" i="18"/>
  <c r="B1982" i="18" s="1"/>
  <c r="A1978" i="18"/>
  <c r="B1978" i="18" s="1"/>
  <c r="A1974" i="18"/>
  <c r="B1974" i="18" s="1"/>
  <c r="A1970" i="18"/>
  <c r="B1970" i="18" s="1"/>
  <c r="A1966" i="18"/>
  <c r="B1966" i="18" s="1"/>
  <c r="A1962" i="18"/>
  <c r="B1962" i="18" s="1"/>
  <c r="A1958" i="18"/>
  <c r="B1958" i="18" s="1"/>
  <c r="A1954" i="18"/>
  <c r="B1954" i="18" s="1"/>
  <c r="A1950" i="18"/>
  <c r="B1950" i="18" s="1"/>
  <c r="A1946" i="18"/>
  <c r="B1946" i="18" s="1"/>
  <c r="A1942" i="18"/>
  <c r="B1942" i="18" s="1"/>
  <c r="A1938" i="18"/>
  <c r="B1938" i="18" s="1"/>
  <c r="A1934" i="18"/>
  <c r="B1934" i="18" s="1"/>
  <c r="A1930" i="18"/>
  <c r="B1930" i="18" s="1"/>
  <c r="A1926" i="18"/>
  <c r="B1926" i="18" s="1"/>
  <c r="A1922" i="18"/>
  <c r="B1922" i="18" s="1"/>
  <c r="A1918" i="18"/>
  <c r="B1918" i="18" s="1"/>
  <c r="A1914" i="18"/>
  <c r="B1914" i="18" s="1"/>
  <c r="A1910" i="18"/>
  <c r="B1910" i="18" s="1"/>
  <c r="A1906" i="18"/>
  <c r="B1906" i="18" s="1"/>
  <c r="A1902" i="18"/>
  <c r="B1902" i="18" s="1"/>
  <c r="A2120" i="18"/>
  <c r="B2120" i="18" s="1"/>
  <c r="A2108" i="18"/>
  <c r="B2108" i="18" s="1"/>
  <c r="A2096" i="18"/>
  <c r="B2096" i="18" s="1"/>
  <c r="A2084" i="18"/>
  <c r="B2084" i="18" s="1"/>
  <c r="A2072" i="18"/>
  <c r="B2072" i="18" s="1"/>
  <c r="A2060" i="18"/>
  <c r="B2060" i="18" s="1"/>
  <c r="A2047" i="18"/>
  <c r="B2047" i="18" s="1"/>
  <c r="A2042" i="18"/>
  <c r="B2042" i="18" s="1"/>
  <c r="A2052" i="18"/>
  <c r="B2052" i="18" s="1"/>
  <c r="A2117" i="18"/>
  <c r="B2117" i="18" s="1"/>
  <c r="A2105" i="18"/>
  <c r="B2105" i="18" s="1"/>
  <c r="A2093" i="18"/>
  <c r="B2093" i="18" s="1"/>
  <c r="A2081" i="18"/>
  <c r="B2081" i="18" s="1"/>
  <c r="A2069" i="18"/>
  <c r="B2069" i="18" s="1"/>
  <c r="A2041" i="18"/>
  <c r="B2041" i="18" s="1"/>
  <c r="A2037" i="18"/>
  <c r="B2037" i="18" s="1"/>
  <c r="A2033" i="18"/>
  <c r="B2033" i="18" s="1"/>
  <c r="A2029" i="18"/>
  <c r="B2029" i="18" s="1"/>
  <c r="A2025" i="18"/>
  <c r="B2025" i="18" s="1"/>
  <c r="A2021" i="18"/>
  <c r="B2021" i="18" s="1"/>
  <c r="A2017" i="18"/>
  <c r="B2017" i="18" s="1"/>
  <c r="A2013" i="18"/>
  <c r="B2013" i="18" s="1"/>
  <c r="A2009" i="18"/>
  <c r="B2009" i="18" s="1"/>
  <c r="A2005" i="18"/>
  <c r="B2005" i="18" s="1"/>
  <c r="A2001" i="18"/>
  <c r="B2001" i="18" s="1"/>
  <c r="A1997" i="18"/>
  <c r="B1997" i="18" s="1"/>
  <c r="A1993" i="18"/>
  <c r="B1993" i="18" s="1"/>
  <c r="A1989" i="18"/>
  <c r="B1989" i="18" s="1"/>
  <c r="A1985" i="18"/>
  <c r="B1985" i="18" s="1"/>
  <c r="A1981" i="18"/>
  <c r="B1981" i="18" s="1"/>
  <c r="A1977" i="18"/>
  <c r="B1977" i="18" s="1"/>
  <c r="A1973" i="18"/>
  <c r="B1973" i="18" s="1"/>
  <c r="A1969" i="18"/>
  <c r="B1969" i="18" s="1"/>
  <c r="A1965" i="18"/>
  <c r="B1965" i="18" s="1"/>
  <c r="A1961" i="18"/>
  <c r="B1961" i="18" s="1"/>
  <c r="A1957" i="18"/>
  <c r="B1957" i="18" s="1"/>
  <c r="A1953" i="18"/>
  <c r="B1953" i="18" s="1"/>
  <c r="A1949" i="18"/>
  <c r="B1949" i="18" s="1"/>
  <c r="A1945" i="18"/>
  <c r="B1945" i="18" s="1"/>
  <c r="A1941" i="18"/>
  <c r="B1941" i="18" s="1"/>
  <c r="A1937" i="18"/>
  <c r="B1937" i="18" s="1"/>
  <c r="A1933" i="18"/>
  <c r="B1933" i="18" s="1"/>
  <c r="A1929" i="18"/>
  <c r="B1929" i="18" s="1"/>
  <c r="A1925" i="18"/>
  <c r="B1925" i="18" s="1"/>
  <c r="A1921" i="18"/>
  <c r="B1921" i="18" s="1"/>
  <c r="A1917" i="18"/>
  <c r="B1917" i="18" s="1"/>
  <c r="A1913" i="18"/>
  <c r="B1913" i="18" s="1"/>
  <c r="A1909" i="18"/>
  <c r="B1909" i="18" s="1"/>
  <c r="A1905" i="18"/>
  <c r="B1905" i="18" s="1"/>
  <c r="A1901" i="18"/>
  <c r="B1901" i="18" s="1"/>
  <c r="A1897" i="18"/>
  <c r="B1897" i="18" s="1"/>
  <c r="A1893" i="18"/>
  <c r="B1893" i="18" s="1"/>
  <c r="A1889" i="18"/>
  <c r="B1889" i="18" s="1"/>
  <c r="A1885" i="18"/>
  <c r="B1885" i="18" s="1"/>
  <c r="A1881" i="18"/>
  <c r="B1881" i="18" s="1"/>
  <c r="A1877" i="18"/>
  <c r="B1877" i="18" s="1"/>
  <c r="A1873" i="18"/>
  <c r="B1873" i="18" s="1"/>
  <c r="A1869" i="18"/>
  <c r="B1869" i="18" s="1"/>
  <c r="A1865" i="18"/>
  <c r="B1865" i="18" s="1"/>
  <c r="A1861" i="18"/>
  <c r="B1861" i="18" s="1"/>
  <c r="A1857" i="18"/>
  <c r="B1857" i="18" s="1"/>
  <c r="A1853" i="18"/>
  <c r="B1853" i="18" s="1"/>
  <c r="A1849" i="18"/>
  <c r="B1849" i="18" s="1"/>
  <c r="A1845" i="18"/>
  <c r="B1845" i="18" s="1"/>
  <c r="A1841" i="18"/>
  <c r="B1841" i="18" s="1"/>
  <c r="A1837" i="18"/>
  <c r="B1837" i="18" s="1"/>
  <c r="A1833" i="18"/>
  <c r="B1833" i="18" s="1"/>
  <c r="A1829" i="18"/>
  <c r="B1829" i="18" s="1"/>
  <c r="A1825" i="18"/>
  <c r="B1825" i="18" s="1"/>
  <c r="A1821" i="18"/>
  <c r="B1821" i="18" s="1"/>
  <c r="A1817" i="18"/>
  <c r="B1817" i="18" s="1"/>
  <c r="A1813" i="18"/>
  <c r="B1813" i="18" s="1"/>
  <c r="A1809" i="18"/>
  <c r="B1809" i="18" s="1"/>
  <c r="A1805" i="18"/>
  <c r="B1805" i="18" s="1"/>
  <c r="A1801" i="18"/>
  <c r="B1801" i="18" s="1"/>
  <c r="A1797" i="18"/>
  <c r="B1797" i="18" s="1"/>
  <c r="A1793" i="18"/>
  <c r="B1793" i="18" s="1"/>
  <c r="A1789" i="18"/>
  <c r="B1789" i="18" s="1"/>
  <c r="A1785" i="18"/>
  <c r="B1785" i="18" s="1"/>
  <c r="A1781" i="18"/>
  <c r="B1781" i="18" s="1"/>
  <c r="A1777" i="18"/>
  <c r="B1777" i="18" s="1"/>
  <c r="A1773" i="18"/>
  <c r="B1773" i="18" s="1"/>
  <c r="A1769" i="18"/>
  <c r="B1769" i="18" s="1"/>
  <c r="A2057" i="18"/>
  <c r="B2057" i="18" s="1"/>
  <c r="A2051" i="18"/>
  <c r="B2051" i="18" s="1"/>
  <c r="A2116" i="18"/>
  <c r="B2116" i="18" s="1"/>
  <c r="A2104" i="18"/>
  <c r="B2104" i="18" s="1"/>
  <c r="A2092" i="18"/>
  <c r="B2092" i="18" s="1"/>
  <c r="A2080" i="18"/>
  <c r="B2080" i="18" s="1"/>
  <c r="A2068" i="18"/>
  <c r="B2068" i="18" s="1"/>
  <c r="A2045" i="18"/>
  <c r="B2045" i="18" s="1"/>
  <c r="A2125" i="18"/>
  <c r="B2125" i="18" s="1"/>
  <c r="A2113" i="18"/>
  <c r="B2113" i="18" s="1"/>
  <c r="A2101" i="18"/>
  <c r="B2101" i="18" s="1"/>
  <c r="A2089" i="18"/>
  <c r="B2089" i="18" s="1"/>
  <c r="A2077" i="18"/>
  <c r="B2077" i="18" s="1"/>
  <c r="A2065" i="18"/>
  <c r="B2065" i="18" s="1"/>
  <c r="A2049" i="18"/>
  <c r="B2049" i="18" s="1"/>
  <c r="A1870" i="18"/>
  <c r="B1870" i="18" s="1"/>
  <c r="A1863" i="18"/>
  <c r="B1863" i="18" s="1"/>
  <c r="A1856" i="18"/>
  <c r="B1856" i="18" s="1"/>
  <c r="A1822" i="18"/>
  <c r="B1822" i="18" s="1"/>
  <c r="A1815" i="18"/>
  <c r="B1815" i="18" s="1"/>
  <c r="A1808" i="18"/>
  <c r="B1808" i="18" s="1"/>
  <c r="A1790" i="18"/>
  <c r="B1790" i="18" s="1"/>
  <c r="A1774" i="18"/>
  <c r="B1774" i="18" s="1"/>
  <c r="A1759" i="18"/>
  <c r="B1759" i="18" s="1"/>
  <c r="A1754" i="18"/>
  <c r="B1754" i="18" s="1"/>
  <c r="A1749" i="18"/>
  <c r="B1749" i="18" s="1"/>
  <c r="A1735" i="18"/>
  <c r="B1735" i="18" s="1"/>
  <c r="A1730" i="18"/>
  <c r="B1730" i="18" s="1"/>
  <c r="A1725" i="18"/>
  <c r="B1725" i="18" s="1"/>
  <c r="A1711" i="18"/>
  <c r="B1711" i="18" s="1"/>
  <c r="A1706" i="18"/>
  <c r="B1706" i="18" s="1"/>
  <c r="A1701" i="18"/>
  <c r="B1701" i="18" s="1"/>
  <c r="A1687" i="18"/>
  <c r="B1687" i="18" s="1"/>
  <c r="A1682" i="18"/>
  <c r="B1682" i="18" s="1"/>
  <c r="A1677" i="18"/>
  <c r="B1677" i="18" s="1"/>
  <c r="A1659" i="18"/>
  <c r="B1659" i="18" s="1"/>
  <c r="A1646" i="18"/>
  <c r="B1646" i="18" s="1"/>
  <c r="A1637" i="18"/>
  <c r="B1637" i="18" s="1"/>
  <c r="A1624" i="18"/>
  <c r="B1624" i="18" s="1"/>
  <c r="A1611" i="18"/>
  <c r="B1611" i="18" s="1"/>
  <c r="A1598" i="18"/>
  <c r="B1598" i="18" s="1"/>
  <c r="A1589" i="18"/>
  <c r="B1589" i="18" s="1"/>
  <c r="A1576" i="18"/>
  <c r="B1576" i="18" s="1"/>
  <c r="A1563" i="18"/>
  <c r="B1563" i="18" s="1"/>
  <c r="A2112" i="18"/>
  <c r="B2112" i="18" s="1"/>
  <c r="A2076" i="18"/>
  <c r="B2076" i="18" s="1"/>
  <c r="A2035" i="18"/>
  <c r="B2035" i="18" s="1"/>
  <c r="A2023" i="18"/>
  <c r="B2023" i="18" s="1"/>
  <c r="A2011" i="18"/>
  <c r="B2011" i="18" s="1"/>
  <c r="A1999" i="18"/>
  <c r="B1999" i="18" s="1"/>
  <c r="A1987" i="18"/>
  <c r="B1987" i="18" s="1"/>
  <c r="A1975" i="18"/>
  <c r="B1975" i="18" s="1"/>
  <c r="A1963" i="18"/>
  <c r="B1963" i="18" s="1"/>
  <c r="A1951" i="18"/>
  <c r="B1951" i="18" s="1"/>
  <c r="A1939" i="18"/>
  <c r="B1939" i="18" s="1"/>
  <c r="A1927" i="18"/>
  <c r="B1927" i="18" s="1"/>
  <c r="A1915" i="18"/>
  <c r="B1915" i="18" s="1"/>
  <c r="A1904" i="18"/>
  <c r="B1904" i="18" s="1"/>
  <c r="A1890" i="18"/>
  <c r="B1890" i="18" s="1"/>
  <c r="A1883" i="18"/>
  <c r="B1883" i="18" s="1"/>
  <c r="A1876" i="18"/>
  <c r="B1876" i="18" s="1"/>
  <c r="A1842" i="18"/>
  <c r="B1842" i="18" s="1"/>
  <c r="A1835" i="18"/>
  <c r="B1835" i="18" s="1"/>
  <c r="A1828" i="18"/>
  <c r="B1828" i="18" s="1"/>
  <c r="A1795" i="18"/>
  <c r="B1795" i="18" s="1"/>
  <c r="A1784" i="18"/>
  <c r="B1784" i="18" s="1"/>
  <c r="A1779" i="18"/>
  <c r="B1779" i="18" s="1"/>
  <c r="A1768" i="18"/>
  <c r="B1768" i="18" s="1"/>
  <c r="A1744" i="18"/>
  <c r="B1744" i="18" s="1"/>
  <c r="A1720" i="18"/>
  <c r="B1720" i="18" s="1"/>
  <c r="A1696" i="18"/>
  <c r="B1696" i="18" s="1"/>
  <c r="A1672" i="18"/>
  <c r="B1672" i="18" s="1"/>
  <c r="A1663" i="18"/>
  <c r="B1663" i="18" s="1"/>
  <c r="A1650" i="18"/>
  <c r="B1650" i="18" s="1"/>
  <c r="A1641" i="18"/>
  <c r="B1641" i="18" s="1"/>
  <c r="A1628" i="18"/>
  <c r="B1628" i="18" s="1"/>
  <c r="A1615" i="18"/>
  <c r="B1615" i="18" s="1"/>
  <c r="A1602" i="18"/>
  <c r="B1602" i="18" s="1"/>
  <c r="A1593" i="18"/>
  <c r="B1593" i="18" s="1"/>
  <c r="A1580" i="18"/>
  <c r="B1580" i="18" s="1"/>
  <c r="A1567" i="18"/>
  <c r="B1567" i="18" s="1"/>
  <c r="A1896" i="18"/>
  <c r="B1896" i="18" s="1"/>
  <c r="A1862" i="18"/>
  <c r="B1862" i="18" s="1"/>
  <c r="A1855" i="18"/>
  <c r="B1855" i="18" s="1"/>
  <c r="A1848" i="18"/>
  <c r="B1848" i="18" s="1"/>
  <c r="A1814" i="18"/>
  <c r="B1814" i="18" s="1"/>
  <c r="A1807" i="18"/>
  <c r="B1807" i="18" s="1"/>
  <c r="A1800" i="18"/>
  <c r="B1800" i="18" s="1"/>
  <c r="A2032" i="18"/>
  <c r="B2032" i="18" s="1"/>
  <c r="A2020" i="18"/>
  <c r="B2020" i="18" s="1"/>
  <c r="A2008" i="18"/>
  <c r="B2008" i="18" s="1"/>
  <c r="A1996" i="18"/>
  <c r="B1996" i="18" s="1"/>
  <c r="A1984" i="18"/>
  <c r="B1984" i="18" s="1"/>
  <c r="A1972" i="18"/>
  <c r="B1972" i="18" s="1"/>
  <c r="A1960" i="18"/>
  <c r="B1960" i="18" s="1"/>
  <c r="A1948" i="18"/>
  <c r="B1948" i="18" s="1"/>
  <c r="A1936" i="18"/>
  <c r="B1936" i="18" s="1"/>
  <c r="A1924" i="18"/>
  <c r="B1924" i="18" s="1"/>
  <c r="A1912" i="18"/>
  <c r="B1912" i="18" s="1"/>
  <c r="A1903" i="18"/>
  <c r="B1903" i="18" s="1"/>
  <c r="A1882" i="18"/>
  <c r="B1882" i="18" s="1"/>
  <c r="A1875" i="18"/>
  <c r="B1875" i="18" s="1"/>
  <c r="A1868" i="18"/>
  <c r="B1868" i="18" s="1"/>
  <c r="A1834" i="18"/>
  <c r="B1834" i="18" s="1"/>
  <c r="A1827" i="18"/>
  <c r="B1827" i="18" s="1"/>
  <c r="A1820" i="18"/>
  <c r="B1820" i="18" s="1"/>
  <c r="A1794" i="18"/>
  <c r="B1794" i="18" s="1"/>
  <c r="A1778" i="18"/>
  <c r="B1778" i="18" s="1"/>
  <c r="A1748" i="18"/>
  <c r="B1748" i="18" s="1"/>
  <c r="A1724" i="18"/>
  <c r="B1724" i="18" s="1"/>
  <c r="A1700" i="18"/>
  <c r="B1700" i="18" s="1"/>
  <c r="A1676" i="18"/>
  <c r="B1676" i="18" s="1"/>
  <c r="A1658" i="18"/>
  <c r="B1658" i="18" s="1"/>
  <c r="A1649" i="18"/>
  <c r="B1649" i="18" s="1"/>
  <c r="A1636" i="18"/>
  <c r="B1636" i="18" s="1"/>
  <c r="A1623" i="18"/>
  <c r="B1623" i="18" s="1"/>
  <c r="A1610" i="18"/>
  <c r="B1610" i="18" s="1"/>
  <c r="A1601" i="18"/>
  <c r="B1601" i="18" s="1"/>
  <c r="A1588" i="18"/>
  <c r="B1588" i="18" s="1"/>
  <c r="A1575" i="18"/>
  <c r="B1575" i="18" s="1"/>
  <c r="A1562" i="18"/>
  <c r="B1562" i="18" s="1"/>
  <c r="A2044" i="18"/>
  <c r="B2044" i="18" s="1"/>
  <c r="A1895" i="18"/>
  <c r="B1895" i="18" s="1"/>
  <c r="A1888" i="18"/>
  <c r="B1888" i="18" s="1"/>
  <c r="A1854" i="18"/>
  <c r="B1854" i="18" s="1"/>
  <c r="A1847" i="18"/>
  <c r="B1847" i="18" s="1"/>
  <c r="A1840" i="18"/>
  <c r="B1840" i="18" s="1"/>
  <c r="A1806" i="18"/>
  <c r="B1806" i="18" s="1"/>
  <c r="A1788" i="18"/>
  <c r="B1788" i="18" s="1"/>
  <c r="A1783" i="18"/>
  <c r="B1783" i="18" s="1"/>
  <c r="A1772" i="18"/>
  <c r="B1772" i="18" s="1"/>
  <c r="A1767" i="18"/>
  <c r="B1767" i="18" s="1"/>
  <c r="A1762" i="18"/>
  <c r="B1762" i="18" s="1"/>
  <c r="A1757" i="18"/>
  <c r="B1757" i="18" s="1"/>
  <c r="A1743" i="18"/>
  <c r="B1743" i="18" s="1"/>
  <c r="A1738" i="18"/>
  <c r="B1738" i="18" s="1"/>
  <c r="A1733" i="18"/>
  <c r="B1733" i="18" s="1"/>
  <c r="A1719" i="18"/>
  <c r="B1719" i="18" s="1"/>
  <c r="A1714" i="18"/>
  <c r="B1714" i="18" s="1"/>
  <c r="A1709" i="18"/>
  <c r="B1709" i="18" s="1"/>
  <c r="A1695" i="18"/>
  <c r="B1695" i="18" s="1"/>
  <c r="A1690" i="18"/>
  <c r="B1690" i="18" s="1"/>
  <c r="A1685" i="18"/>
  <c r="B1685" i="18" s="1"/>
  <c r="A1671" i="18"/>
  <c r="B1671" i="18" s="1"/>
  <c r="A1662" i="18"/>
  <c r="B1662" i="18" s="1"/>
  <c r="A1653" i="18"/>
  <c r="B1653" i="18" s="1"/>
  <c r="A1640" i="18"/>
  <c r="B1640" i="18" s="1"/>
  <c r="A1627" i="18"/>
  <c r="B1627" i="18" s="1"/>
  <c r="A1614" i="18"/>
  <c r="B1614" i="18" s="1"/>
  <c r="A1605" i="18"/>
  <c r="B1605" i="18" s="1"/>
  <c r="A1592" i="18"/>
  <c r="B1592" i="18" s="1"/>
  <c r="A1579" i="18"/>
  <c r="B1579" i="18" s="1"/>
  <c r="A2100" i="18"/>
  <c r="B2100" i="18" s="1"/>
  <c r="A2064" i="18"/>
  <c r="B2064" i="18" s="1"/>
  <c r="A2031" i="18"/>
  <c r="B2031" i="18" s="1"/>
  <c r="A2019" i="18"/>
  <c r="B2019" i="18" s="1"/>
  <c r="A2007" i="18"/>
  <c r="B2007" i="18" s="1"/>
  <c r="A1995" i="18"/>
  <c r="B1995" i="18" s="1"/>
  <c r="A1983" i="18"/>
  <c r="B1983" i="18" s="1"/>
  <c r="A1971" i="18"/>
  <c r="B1971" i="18" s="1"/>
  <c r="A1959" i="18"/>
  <c r="B1959" i="18" s="1"/>
  <c r="A1947" i="18"/>
  <c r="B1947" i="18" s="1"/>
  <c r="A1935" i="18"/>
  <c r="B1935" i="18" s="1"/>
  <c r="A1923" i="18"/>
  <c r="B1923" i="18" s="1"/>
  <c r="A1911" i="18"/>
  <c r="B1911" i="18" s="1"/>
  <c r="A1874" i="18"/>
  <c r="B1874" i="18" s="1"/>
  <c r="A1867" i="18"/>
  <c r="B1867" i="18" s="1"/>
  <c r="A1860" i="18"/>
  <c r="B1860" i="18" s="1"/>
  <c r="A1826" i="18"/>
  <c r="B1826" i="18" s="1"/>
  <c r="A1819" i="18"/>
  <c r="B1819" i="18" s="1"/>
  <c r="A1812" i="18"/>
  <c r="B1812" i="18" s="1"/>
  <c r="A1799" i="18"/>
  <c r="B1799" i="18" s="1"/>
  <c r="A1752" i="18"/>
  <c r="B1752" i="18" s="1"/>
  <c r="A1728" i="18"/>
  <c r="B1728" i="18" s="1"/>
  <c r="A1704" i="18"/>
  <c r="B1704" i="18" s="1"/>
  <c r="A1680" i="18"/>
  <c r="B1680" i="18" s="1"/>
  <c r="A1666" i="18"/>
  <c r="B1666" i="18" s="1"/>
  <c r="A1657" i="18"/>
  <c r="B1657" i="18" s="1"/>
  <c r="A1644" i="18"/>
  <c r="B1644" i="18" s="1"/>
  <c r="A2043" i="18"/>
  <c r="B2043" i="18" s="1"/>
  <c r="A1894" i="18"/>
  <c r="B1894" i="18" s="1"/>
  <c r="A1887" i="18"/>
  <c r="B1887" i="18" s="1"/>
  <c r="A1880" i="18"/>
  <c r="B1880" i="18" s="1"/>
  <c r="A1846" i="18"/>
  <c r="B1846" i="18" s="1"/>
  <c r="A1839" i="18"/>
  <c r="B1839" i="18" s="1"/>
  <c r="A1832" i="18"/>
  <c r="B1832" i="18" s="1"/>
  <c r="A1782" i="18"/>
  <c r="B1782" i="18" s="1"/>
  <c r="A1907" i="18"/>
  <c r="B1907" i="18" s="1"/>
  <c r="A1878" i="18"/>
  <c r="B1878" i="18" s="1"/>
  <c r="A1871" i="18"/>
  <c r="B1871" i="18" s="1"/>
  <c r="A1864" i="18"/>
  <c r="B1864" i="18" s="1"/>
  <c r="A2028" i="18"/>
  <c r="B2028" i="18" s="1"/>
  <c r="A1992" i="18"/>
  <c r="B1992" i="18" s="1"/>
  <c r="A1956" i="18"/>
  <c r="B1956" i="18" s="1"/>
  <c r="A1920" i="18"/>
  <c r="B1920" i="18" s="1"/>
  <c r="A1852" i="18"/>
  <c r="B1852" i="18" s="1"/>
  <c r="A1818" i="18"/>
  <c r="B1818" i="18" s="1"/>
  <c r="A1803" i="18"/>
  <c r="B1803" i="18" s="1"/>
  <c r="A1776" i="18"/>
  <c r="B1776" i="18" s="1"/>
  <c r="A1751" i="18"/>
  <c r="B1751" i="18" s="1"/>
  <c r="A1742" i="18"/>
  <c r="B1742" i="18" s="1"/>
  <c r="A1710" i="18"/>
  <c r="B1710" i="18" s="1"/>
  <c r="A1702" i="18"/>
  <c r="B1702" i="18" s="1"/>
  <c r="A1693" i="18"/>
  <c r="B1693" i="18" s="1"/>
  <c r="A1654" i="18"/>
  <c r="B1654" i="18" s="1"/>
  <c r="A1632" i="18"/>
  <c r="B1632" i="18" s="1"/>
  <c r="A1619" i="18"/>
  <c r="B1619" i="18" s="1"/>
  <c r="A1606" i="18"/>
  <c r="B1606" i="18" s="1"/>
  <c r="A1573" i="18"/>
  <c r="B1573" i="18" s="1"/>
  <c r="A1556" i="18"/>
  <c r="B1556" i="18" s="1"/>
  <c r="A1872" i="18"/>
  <c r="B1872" i="18" s="1"/>
  <c r="A1836" i="18"/>
  <c r="B1836" i="18" s="1"/>
  <c r="A1787" i="18"/>
  <c r="B1787" i="18" s="1"/>
  <c r="A1766" i="18"/>
  <c r="B1766" i="18" s="1"/>
  <c r="A1734" i="18"/>
  <c r="B1734" i="18" s="1"/>
  <c r="A1726" i="18"/>
  <c r="B1726" i="18" s="1"/>
  <c r="A1717" i="18"/>
  <c r="B1717" i="18" s="1"/>
  <c r="A1684" i="18"/>
  <c r="B1684" i="18" s="1"/>
  <c r="A1631" i="18"/>
  <c r="B1631" i="18" s="1"/>
  <c r="A1625" i="18"/>
  <c r="B1625" i="18" s="1"/>
  <c r="A1618" i="18"/>
  <c r="B1618" i="18" s="1"/>
  <c r="A1612" i="18"/>
  <c r="B1612" i="18" s="1"/>
  <c r="A1599" i="18"/>
  <c r="B1599" i="18" s="1"/>
  <c r="A1586" i="18"/>
  <c r="B1586" i="18" s="1"/>
  <c r="A1566" i="18"/>
  <c r="B1566" i="18" s="1"/>
  <c r="A2088" i="18"/>
  <c r="B2088" i="18" s="1"/>
  <c r="A2027" i="18"/>
  <c r="B2027" i="18" s="1"/>
  <c r="A1991" i="18"/>
  <c r="B1991" i="18" s="1"/>
  <c r="A1955" i="18"/>
  <c r="B1955" i="18" s="1"/>
  <c r="A1919" i="18"/>
  <c r="B1919" i="18" s="1"/>
  <c r="A1892" i="18"/>
  <c r="B1892" i="18" s="1"/>
  <c r="A1851" i="18"/>
  <c r="B1851" i="18" s="1"/>
  <c r="A1802" i="18"/>
  <c r="B1802" i="18" s="1"/>
  <c r="A1758" i="18"/>
  <c r="B1758" i="18" s="1"/>
  <c r="A1750" i="18"/>
  <c r="B1750" i="18" s="1"/>
  <c r="A1741" i="18"/>
  <c r="B1741" i="18" s="1"/>
  <c r="A1708" i="18"/>
  <c r="B1708" i="18" s="1"/>
  <c r="A1675" i="18"/>
  <c r="B1675" i="18" s="1"/>
  <c r="A1668" i="18"/>
  <c r="B1668" i="18" s="1"/>
  <c r="A1660" i="18"/>
  <c r="B1660" i="18" s="1"/>
  <c r="A1652" i="18"/>
  <c r="B1652" i="18" s="1"/>
  <c r="A1645" i="18"/>
  <c r="B1645" i="18" s="1"/>
  <c r="A1638" i="18"/>
  <c r="B1638" i="18" s="1"/>
  <c r="A1560" i="18"/>
  <c r="B1560" i="18" s="1"/>
  <c r="A1551" i="18"/>
  <c r="B1551" i="18" s="1"/>
  <c r="A1547" i="18"/>
  <c r="B1547" i="18" s="1"/>
  <c r="A1543" i="18"/>
  <c r="B1543" i="18" s="1"/>
  <c r="A1539" i="18"/>
  <c r="B1539" i="18" s="1"/>
  <c r="A1535" i="18"/>
  <c r="B1535" i="18" s="1"/>
  <c r="A1531" i="18"/>
  <c r="B1531" i="18" s="1"/>
  <c r="A1527" i="18"/>
  <c r="B1527" i="18" s="1"/>
  <c r="A1523" i="18"/>
  <c r="B1523" i="18" s="1"/>
  <c r="A1519" i="18"/>
  <c r="B1519" i="18" s="1"/>
  <c r="A1515" i="18"/>
  <c r="B1515" i="18" s="1"/>
  <c r="A1511" i="18"/>
  <c r="B1511" i="18" s="1"/>
  <c r="A1507" i="18"/>
  <c r="B1507" i="18" s="1"/>
  <c r="A1503" i="18"/>
  <c r="B1503" i="18" s="1"/>
  <c r="A1499" i="18"/>
  <c r="B1499" i="18" s="1"/>
  <c r="A1495" i="18"/>
  <c r="B1495" i="18" s="1"/>
  <c r="A1491" i="18"/>
  <c r="B1491" i="18" s="1"/>
  <c r="A1487" i="18"/>
  <c r="B1487" i="18" s="1"/>
  <c r="A1483" i="18"/>
  <c r="B1483" i="18" s="1"/>
  <c r="A1479" i="18"/>
  <c r="B1479" i="18" s="1"/>
  <c r="A1475" i="18"/>
  <c r="B1475" i="18" s="1"/>
  <c r="A1471" i="18"/>
  <c r="B1471" i="18" s="1"/>
  <c r="A1467" i="18"/>
  <c r="B1467" i="18" s="1"/>
  <c r="A1463" i="18"/>
  <c r="B1463" i="18" s="1"/>
  <c r="A1459" i="18"/>
  <c r="B1459" i="18" s="1"/>
  <c r="A1455" i="18"/>
  <c r="B1455" i="18" s="1"/>
  <c r="A1451" i="18"/>
  <c r="B1451" i="18" s="1"/>
  <c r="A1447" i="18"/>
  <c r="B1447" i="18" s="1"/>
  <c r="A1443" i="18"/>
  <c r="B1443" i="18" s="1"/>
  <c r="A1439" i="18"/>
  <c r="B1439" i="18" s="1"/>
  <c r="A1435" i="18"/>
  <c r="B1435" i="18" s="1"/>
  <c r="A1431" i="18"/>
  <c r="B1431" i="18" s="1"/>
  <c r="A1427" i="18"/>
  <c r="B1427" i="18" s="1"/>
  <c r="A1423" i="18"/>
  <c r="B1423" i="18" s="1"/>
  <c r="A1419" i="18"/>
  <c r="B1419" i="18" s="1"/>
  <c r="A1415" i="18"/>
  <c r="B1415" i="18" s="1"/>
  <c r="A1411" i="18"/>
  <c r="B1411" i="18" s="1"/>
  <c r="A1407" i="18"/>
  <c r="B1407" i="18" s="1"/>
  <c r="A1403" i="18"/>
  <c r="B1403" i="18" s="1"/>
  <c r="A1399" i="18"/>
  <c r="B1399" i="18" s="1"/>
  <c r="A1395" i="18"/>
  <c r="B1395" i="18" s="1"/>
  <c r="A1391" i="18"/>
  <c r="B1391" i="18" s="1"/>
  <c r="A1387" i="18"/>
  <c r="B1387" i="18" s="1"/>
  <c r="A1383" i="18"/>
  <c r="B1383" i="18" s="1"/>
  <c r="A1379" i="18"/>
  <c r="B1379" i="18" s="1"/>
  <c r="A1375" i="18"/>
  <c r="B1375" i="18" s="1"/>
  <c r="A1371" i="18"/>
  <c r="B1371" i="18" s="1"/>
  <c r="A1367" i="18"/>
  <c r="B1367" i="18" s="1"/>
  <c r="A1363" i="18"/>
  <c r="B1363" i="18" s="1"/>
  <c r="A1359" i="18"/>
  <c r="B1359" i="18" s="1"/>
  <c r="A1355" i="18"/>
  <c r="B1355" i="18" s="1"/>
  <c r="A1351" i="18"/>
  <c r="B1351" i="18" s="1"/>
  <c r="A1347" i="18"/>
  <c r="B1347" i="18" s="1"/>
  <c r="A1343" i="18"/>
  <c r="B1343" i="18" s="1"/>
  <c r="A1339" i="18"/>
  <c r="B1339" i="18" s="1"/>
  <c r="A1335" i="18"/>
  <c r="B1335" i="18" s="1"/>
  <c r="A1331" i="18"/>
  <c r="B1331" i="18" s="1"/>
  <c r="A1327" i="18"/>
  <c r="B1327" i="18" s="1"/>
  <c r="A1323" i="18"/>
  <c r="B1323" i="18" s="1"/>
  <c r="A1319" i="18"/>
  <c r="B1319" i="18" s="1"/>
  <c r="A1315" i="18"/>
  <c r="B1315" i="18" s="1"/>
  <c r="A1311" i="18"/>
  <c r="B1311" i="18" s="1"/>
  <c r="A1307" i="18"/>
  <c r="B1307" i="18" s="1"/>
  <c r="A2024" i="18"/>
  <c r="B2024" i="18" s="1"/>
  <c r="A1988" i="18"/>
  <c r="B1988" i="18" s="1"/>
  <c r="A1952" i="18"/>
  <c r="B1952" i="18" s="1"/>
  <c r="A1916" i="18"/>
  <c r="B1916" i="18" s="1"/>
  <c r="A1891" i="18"/>
  <c r="B1891" i="18" s="1"/>
  <c r="A1850" i="18"/>
  <c r="B1850" i="18" s="1"/>
  <c r="A1831" i="18"/>
  <c r="B1831" i="18" s="1"/>
  <c r="A1816" i="18"/>
  <c r="B1816" i="18" s="1"/>
  <c r="A1798" i="18"/>
  <c r="B1798" i="18" s="1"/>
  <c r="A1786" i="18"/>
  <c r="B1786" i="18" s="1"/>
  <c r="A1775" i="18"/>
  <c r="B1775" i="18" s="1"/>
  <c r="A1765" i="18"/>
  <c r="B1765" i="18" s="1"/>
  <c r="A1732" i="18"/>
  <c r="B1732" i="18" s="1"/>
  <c r="A1699" i="18"/>
  <c r="B1699" i="18" s="1"/>
  <c r="A1692" i="18"/>
  <c r="B1692" i="18" s="1"/>
  <c r="A1667" i="18"/>
  <c r="B1667" i="18" s="1"/>
  <c r="A1617" i="18"/>
  <c r="B1617" i="18" s="1"/>
  <c r="A1604" i="18"/>
  <c r="B1604" i="18" s="1"/>
  <c r="A1591" i="18"/>
  <c r="B1591" i="18" s="1"/>
  <c r="A2056" i="18"/>
  <c r="B2056" i="18" s="1"/>
  <c r="A2016" i="18"/>
  <c r="B2016" i="18" s="1"/>
  <c r="A1980" i="18"/>
  <c r="B1980" i="18" s="1"/>
  <c r="A1944" i="18"/>
  <c r="B1944" i="18" s="1"/>
  <c r="A1866" i="18"/>
  <c r="B1866" i="18" s="1"/>
  <c r="A1756" i="18"/>
  <c r="B1756" i="18" s="1"/>
  <c r="A1723" i="18"/>
  <c r="B1723" i="18" s="1"/>
  <c r="A1716" i="18"/>
  <c r="B1716" i="18" s="1"/>
  <c r="A1691" i="18"/>
  <c r="B1691" i="18" s="1"/>
  <c r="A1683" i="18"/>
  <c r="B1683" i="18" s="1"/>
  <c r="A1674" i="18"/>
  <c r="B1674" i="18" s="1"/>
  <c r="A1630" i="18"/>
  <c r="B1630" i="18" s="1"/>
  <c r="A1597" i="18"/>
  <c r="B1597" i="18" s="1"/>
  <c r="A2015" i="18"/>
  <c r="B2015" i="18" s="1"/>
  <c r="A1979" i="18"/>
  <c r="B1979" i="18" s="1"/>
  <c r="A1943" i="18"/>
  <c r="B1943" i="18" s="1"/>
  <c r="A1844" i="18"/>
  <c r="B1844" i="18" s="1"/>
  <c r="A1796" i="18"/>
  <c r="B1796" i="18" s="1"/>
  <c r="A1764" i="18"/>
  <c r="B1764" i="18" s="1"/>
  <c r="A1739" i="18"/>
  <c r="B1739" i="18" s="1"/>
  <c r="A1731" i="18"/>
  <c r="B1731" i="18" s="1"/>
  <c r="A1722" i="18"/>
  <c r="B1722" i="18" s="1"/>
  <c r="A1713" i="18"/>
  <c r="B1713" i="18" s="1"/>
  <c r="A1681" i="18"/>
  <c r="B1681" i="18" s="1"/>
  <c r="A1673" i="18"/>
  <c r="B1673" i="18" s="1"/>
  <c r="A1635" i="18"/>
  <c r="B1635" i="18" s="1"/>
  <c r="A1629" i="18"/>
  <c r="B1629" i="18" s="1"/>
  <c r="A1622" i="18"/>
  <c r="B1622" i="18" s="1"/>
  <c r="A1616" i="18"/>
  <c r="B1616" i="18" s="1"/>
  <c r="A1603" i="18"/>
  <c r="B1603" i="18" s="1"/>
  <c r="A1590" i="18"/>
  <c r="B1590" i="18" s="1"/>
  <c r="A1564" i="18"/>
  <c r="B1564" i="18" s="1"/>
  <c r="A2012" i="18"/>
  <c r="B2012" i="18" s="1"/>
  <c r="A1976" i="18"/>
  <c r="B1976" i="18" s="1"/>
  <c r="A1940" i="18"/>
  <c r="B1940" i="18" s="1"/>
  <c r="A1884" i="18"/>
  <c r="B1884" i="18" s="1"/>
  <c r="A1810" i="18"/>
  <c r="B1810" i="18" s="1"/>
  <c r="A1771" i="18"/>
  <c r="B1771" i="18" s="1"/>
  <c r="A1763" i="18"/>
  <c r="B1763" i="18" s="1"/>
  <c r="A1755" i="18"/>
  <c r="B1755" i="18" s="1"/>
  <c r="A1746" i="18"/>
  <c r="B1746" i="18" s="1"/>
  <c r="A1737" i="18"/>
  <c r="B1737" i="18" s="1"/>
  <c r="A1705" i="18"/>
  <c r="B1705" i="18" s="1"/>
  <c r="A1697" i="18"/>
  <c r="B1697" i="18" s="1"/>
  <c r="A1569" i="18"/>
  <c r="B1569" i="18" s="1"/>
  <c r="A1558" i="18"/>
  <c r="B1558" i="18" s="1"/>
  <c r="A2003" i="18"/>
  <c r="B2003" i="18" s="1"/>
  <c r="A1908" i="18"/>
  <c r="B1908" i="18" s="1"/>
  <c r="A1740" i="18"/>
  <c r="B1740" i="18" s="1"/>
  <c r="A1643" i="18"/>
  <c r="B1643" i="18" s="1"/>
  <c r="A1595" i="18"/>
  <c r="B1595" i="18" s="1"/>
  <c r="A1582" i="18"/>
  <c r="B1582" i="18" s="1"/>
  <c r="A1571" i="18"/>
  <c r="B1571" i="18" s="1"/>
  <c r="A1561" i="18"/>
  <c r="B1561" i="18" s="1"/>
  <c r="A1546" i="18"/>
  <c r="B1546" i="18" s="1"/>
  <c r="A1525" i="18"/>
  <c r="B1525" i="18" s="1"/>
  <c r="A1512" i="18"/>
  <c r="B1512" i="18" s="1"/>
  <c r="A1498" i="18"/>
  <c r="B1498" i="18" s="1"/>
  <c r="A1478" i="18"/>
  <c r="B1478" i="18" s="1"/>
  <c r="A1466" i="18"/>
  <c r="B1466" i="18" s="1"/>
  <c r="A1454" i="18"/>
  <c r="B1454" i="18" s="1"/>
  <c r="A1442" i="18"/>
  <c r="B1442" i="18" s="1"/>
  <c r="A1430" i="18"/>
  <c r="B1430" i="18" s="1"/>
  <c r="A1418" i="18"/>
  <c r="B1418" i="18" s="1"/>
  <c r="A1406" i="18"/>
  <c r="B1406" i="18" s="1"/>
  <c r="A1394" i="18"/>
  <c r="B1394" i="18" s="1"/>
  <c r="A1305" i="18"/>
  <c r="B1305" i="18" s="1"/>
  <c r="A1301" i="18"/>
  <c r="B1301" i="18" s="1"/>
  <c r="A1297" i="18"/>
  <c r="B1297" i="18" s="1"/>
  <c r="A1293" i="18"/>
  <c r="B1293" i="18" s="1"/>
  <c r="A1289" i="18"/>
  <c r="B1289" i="18" s="1"/>
  <c r="A1285" i="18"/>
  <c r="B1285" i="18" s="1"/>
  <c r="A1281" i="18"/>
  <c r="B1281" i="18" s="1"/>
  <c r="A1277" i="18"/>
  <c r="B1277" i="18" s="1"/>
  <c r="A1273" i="18"/>
  <c r="B1273" i="18" s="1"/>
  <c r="A1269" i="18"/>
  <c r="B1269" i="18" s="1"/>
  <c r="A1265" i="18"/>
  <c r="B1265" i="18" s="1"/>
  <c r="A1261" i="18"/>
  <c r="B1261" i="18" s="1"/>
  <c r="A1257" i="18"/>
  <c r="B1257" i="18" s="1"/>
  <c r="A1253" i="18"/>
  <c r="B1253" i="18" s="1"/>
  <c r="A1249" i="18"/>
  <c r="B1249" i="18" s="1"/>
  <c r="A1245" i="18"/>
  <c r="B1245" i="18" s="1"/>
  <c r="A1241" i="18"/>
  <c r="B1241" i="18" s="1"/>
  <c r="A1237" i="18"/>
  <c r="B1237" i="18" s="1"/>
  <c r="A1233" i="18"/>
  <c r="B1233" i="18" s="1"/>
  <c r="A1229" i="18"/>
  <c r="B1229" i="18" s="1"/>
  <c r="A1225" i="18"/>
  <c r="B1225" i="18" s="1"/>
  <c r="A1221" i="18"/>
  <c r="B1221" i="18" s="1"/>
  <c r="A1217" i="18"/>
  <c r="B1217" i="18" s="1"/>
  <c r="A1213" i="18"/>
  <c r="B1213" i="18" s="1"/>
  <c r="A1209" i="18"/>
  <c r="B1209" i="18" s="1"/>
  <c r="A1205" i="18"/>
  <c r="B1205" i="18" s="1"/>
  <c r="A1201" i="18"/>
  <c r="B1201" i="18" s="1"/>
  <c r="A1197" i="18"/>
  <c r="B1197" i="18" s="1"/>
  <c r="A1193" i="18"/>
  <c r="B1193" i="18" s="1"/>
  <c r="A1189" i="18"/>
  <c r="B1189" i="18" s="1"/>
  <c r="A1185" i="18"/>
  <c r="B1185" i="18" s="1"/>
  <c r="A1181" i="18"/>
  <c r="B1181" i="18" s="1"/>
  <c r="A1177" i="18"/>
  <c r="B1177" i="18" s="1"/>
  <c r="A1173" i="18"/>
  <c r="B1173" i="18" s="1"/>
  <c r="A1169" i="18"/>
  <c r="B1169" i="18" s="1"/>
  <c r="A1165" i="18"/>
  <c r="B1165" i="18" s="1"/>
  <c r="A1161" i="18"/>
  <c r="B1161" i="18" s="1"/>
  <c r="A1157" i="18"/>
  <c r="B1157" i="18" s="1"/>
  <c r="A1153" i="18"/>
  <c r="B1153" i="18" s="1"/>
  <c r="A1149" i="18"/>
  <c r="B1149" i="18" s="1"/>
  <c r="A1145" i="18"/>
  <c r="B1145" i="18" s="1"/>
  <c r="A1141" i="18"/>
  <c r="B1141" i="18" s="1"/>
  <c r="A1137" i="18"/>
  <c r="B1137" i="18" s="1"/>
  <c r="A1133" i="18"/>
  <c r="B1133" i="18" s="1"/>
  <c r="A1129" i="18"/>
  <c r="B1129" i="18" s="1"/>
  <c r="A1125" i="18"/>
  <c r="B1125" i="18" s="1"/>
  <c r="A1121" i="18"/>
  <c r="B1121" i="18" s="1"/>
  <c r="A1117" i="18"/>
  <c r="B1117" i="18" s="1"/>
  <c r="A1113" i="18"/>
  <c r="B1113" i="18" s="1"/>
  <c r="A1109" i="18"/>
  <c r="B1109" i="18" s="1"/>
  <c r="A1105" i="18"/>
  <c r="B1105" i="18" s="1"/>
  <c r="A1101" i="18"/>
  <c r="B1101" i="18" s="1"/>
  <c r="A1097" i="18"/>
  <c r="B1097" i="18" s="1"/>
  <c r="A1093" i="18"/>
  <c r="B1093" i="18" s="1"/>
  <c r="A1089" i="18"/>
  <c r="B1089" i="18" s="1"/>
  <c r="A1085" i="18"/>
  <c r="B1085" i="18" s="1"/>
  <c r="A1081" i="18"/>
  <c r="B1081" i="18" s="1"/>
  <c r="A1077" i="18"/>
  <c r="B1077" i="18" s="1"/>
  <c r="A1073" i="18"/>
  <c r="B1073" i="18" s="1"/>
  <c r="A1069" i="18"/>
  <c r="B1069" i="18" s="1"/>
  <c r="A1065" i="18"/>
  <c r="B1065" i="18" s="1"/>
  <c r="A1061" i="18"/>
  <c r="B1061" i="18" s="1"/>
  <c r="A1057" i="18"/>
  <c r="B1057" i="18" s="1"/>
  <c r="A1053" i="18"/>
  <c r="B1053" i="18" s="1"/>
  <c r="A1049" i="18"/>
  <c r="B1049" i="18" s="1"/>
  <c r="A1045" i="18"/>
  <c r="B1045" i="18" s="1"/>
  <c r="A1041" i="18"/>
  <c r="B1041" i="18" s="1"/>
  <c r="A1037" i="18"/>
  <c r="B1037" i="18" s="1"/>
  <c r="A1033" i="18"/>
  <c r="B1033" i="18" s="1"/>
  <c r="A1029" i="18"/>
  <c r="B1029" i="18" s="1"/>
  <c r="A1025" i="18"/>
  <c r="B1025" i="18" s="1"/>
  <c r="A1021" i="18"/>
  <c r="B1021" i="18" s="1"/>
  <c r="A1017" i="18"/>
  <c r="B1017" i="18" s="1"/>
  <c r="A1013" i="18"/>
  <c r="B1013" i="18" s="1"/>
  <c r="A1009" i="18"/>
  <c r="B1009" i="18" s="1"/>
  <c r="A1005" i="18"/>
  <c r="B1005" i="18" s="1"/>
  <c r="A1001" i="18"/>
  <c r="B1001" i="18" s="1"/>
  <c r="A997" i="18"/>
  <c r="B997" i="18" s="1"/>
  <c r="A2000" i="18"/>
  <c r="B2000" i="18" s="1"/>
  <c r="A1900" i="18"/>
  <c r="B1900" i="18" s="1"/>
  <c r="A1858" i="18"/>
  <c r="B1858" i="18" s="1"/>
  <c r="A1811" i="18"/>
  <c r="B1811" i="18" s="1"/>
  <c r="A1780" i="18"/>
  <c r="B1780" i="18" s="1"/>
  <c r="A1760" i="18"/>
  <c r="B1760" i="18" s="1"/>
  <c r="A1698" i="18"/>
  <c r="B1698" i="18" s="1"/>
  <c r="A1679" i="18"/>
  <c r="B1679" i="18" s="1"/>
  <c r="A1661" i="18"/>
  <c r="B1661" i="18" s="1"/>
  <c r="A1642" i="18"/>
  <c r="B1642" i="18" s="1"/>
  <c r="A1609" i="18"/>
  <c r="B1609" i="18" s="1"/>
  <c r="A1570" i="18"/>
  <c r="B1570" i="18" s="1"/>
  <c r="A1545" i="18"/>
  <c r="B1545" i="18" s="1"/>
  <c r="A1532" i="18"/>
  <c r="B1532" i="18" s="1"/>
  <c r="A1518" i="18"/>
  <c r="B1518" i="18" s="1"/>
  <c r="A1497" i="18"/>
  <c r="B1497" i="18" s="1"/>
  <c r="A1484" i="18"/>
  <c r="B1484" i="18" s="1"/>
  <c r="A1472" i="18"/>
  <c r="B1472" i="18" s="1"/>
  <c r="A1460" i="18"/>
  <c r="B1460" i="18" s="1"/>
  <c r="A1448" i="18"/>
  <c r="B1448" i="18" s="1"/>
  <c r="A1436" i="18"/>
  <c r="B1436" i="18" s="1"/>
  <c r="A1424" i="18"/>
  <c r="B1424" i="18" s="1"/>
  <c r="A1412" i="18"/>
  <c r="B1412" i="18" s="1"/>
  <c r="A1400" i="18"/>
  <c r="B1400" i="18" s="1"/>
  <c r="A1388" i="18"/>
  <c r="B1388" i="18" s="1"/>
  <c r="A1382" i="18"/>
  <c r="B1382" i="18" s="1"/>
  <c r="A1377" i="18"/>
  <c r="B1377" i="18" s="1"/>
  <c r="A1372" i="18"/>
  <c r="B1372" i="18" s="1"/>
  <c r="A1366" i="18"/>
  <c r="B1366" i="18" s="1"/>
  <c r="A1361" i="18"/>
  <c r="B1361" i="18" s="1"/>
  <c r="A1356" i="18"/>
  <c r="B1356" i="18" s="1"/>
  <c r="A1350" i="18"/>
  <c r="B1350" i="18" s="1"/>
  <c r="A1345" i="18"/>
  <c r="B1345" i="18" s="1"/>
  <c r="A1340" i="18"/>
  <c r="B1340" i="18" s="1"/>
  <c r="A1334" i="18"/>
  <c r="B1334" i="18" s="1"/>
  <c r="A1329" i="18"/>
  <c r="B1329" i="18" s="1"/>
  <c r="A1324" i="18"/>
  <c r="B1324" i="18" s="1"/>
  <c r="A1318" i="18"/>
  <c r="B1318" i="18" s="1"/>
  <c r="A1309" i="18"/>
  <c r="B1309" i="18" s="1"/>
  <c r="A2124" i="18"/>
  <c r="B2124" i="18" s="1"/>
  <c r="A1718" i="18"/>
  <c r="B1718" i="18" s="1"/>
  <c r="A1626" i="18"/>
  <c r="B1626" i="18" s="1"/>
  <c r="A1608" i="18"/>
  <c r="B1608" i="18" s="1"/>
  <c r="A1581" i="18"/>
  <c r="B1581" i="18" s="1"/>
  <c r="A1552" i="18"/>
  <c r="B1552" i="18" s="1"/>
  <c r="A1538" i="18"/>
  <c r="B1538" i="18" s="1"/>
  <c r="A1517" i="18"/>
  <c r="B1517" i="18" s="1"/>
  <c r="A1504" i="18"/>
  <c r="B1504" i="18" s="1"/>
  <c r="A1490" i="18"/>
  <c r="B1490" i="18" s="1"/>
  <c r="A1477" i="18"/>
  <c r="B1477" i="18" s="1"/>
  <c r="A1465" i="18"/>
  <c r="B1465" i="18" s="1"/>
  <c r="A1453" i="18"/>
  <c r="B1453" i="18" s="1"/>
  <c r="A1441" i="18"/>
  <c r="B1441" i="18" s="1"/>
  <c r="A1429" i="18"/>
  <c r="B1429" i="18" s="1"/>
  <c r="A1417" i="18"/>
  <c r="B1417" i="18" s="1"/>
  <c r="A1405" i="18"/>
  <c r="B1405" i="18" s="1"/>
  <c r="A1393" i="18"/>
  <c r="B1393" i="18" s="1"/>
  <c r="A1313" i="18"/>
  <c r="B1313" i="18" s="1"/>
  <c r="A1968" i="18"/>
  <c r="B1968" i="18" s="1"/>
  <c r="A1899" i="18"/>
  <c r="B1899" i="18" s="1"/>
  <c r="A1736" i="18"/>
  <c r="B1736" i="18" s="1"/>
  <c r="A1715" i="18"/>
  <c r="B1715" i="18" s="1"/>
  <c r="A1678" i="18"/>
  <c r="B1678" i="18" s="1"/>
  <c r="A1656" i="18"/>
  <c r="B1656" i="18" s="1"/>
  <c r="A1594" i="18"/>
  <c r="B1594" i="18" s="1"/>
  <c r="A1559" i="18"/>
  <c r="B1559" i="18" s="1"/>
  <c r="A1537" i="18"/>
  <c r="B1537" i="18" s="1"/>
  <c r="A1524" i="18"/>
  <c r="B1524" i="18" s="1"/>
  <c r="A1510" i="18"/>
  <c r="B1510" i="18" s="1"/>
  <c r="A1489" i="18"/>
  <c r="B1489" i="18" s="1"/>
  <c r="A1304" i="18"/>
  <c r="B1304" i="18" s="1"/>
  <c r="A1300" i="18"/>
  <c r="B1300" i="18" s="1"/>
  <c r="A1296" i="18"/>
  <c r="B1296" i="18" s="1"/>
  <c r="A1292" i="18"/>
  <c r="B1292" i="18" s="1"/>
  <c r="A1288" i="18"/>
  <c r="B1288" i="18" s="1"/>
  <c r="A1284" i="18"/>
  <c r="B1284" i="18" s="1"/>
  <c r="A1280" i="18"/>
  <c r="B1280" i="18" s="1"/>
  <c r="A1276" i="18"/>
  <c r="B1276" i="18" s="1"/>
  <c r="A1272" i="18"/>
  <c r="B1272" i="18" s="1"/>
  <c r="A1268" i="18"/>
  <c r="B1268" i="18" s="1"/>
  <c r="A1264" i="18"/>
  <c r="B1264" i="18" s="1"/>
  <c r="A1260" i="18"/>
  <c r="B1260" i="18" s="1"/>
  <c r="A1256" i="18"/>
  <c r="B1256" i="18" s="1"/>
  <c r="A1252" i="18"/>
  <c r="B1252" i="18" s="1"/>
  <c r="A1248" i="18"/>
  <c r="B1248" i="18" s="1"/>
  <c r="A1244" i="18"/>
  <c r="B1244" i="18" s="1"/>
  <c r="A1240" i="18"/>
  <c r="B1240" i="18" s="1"/>
  <c r="A1236" i="18"/>
  <c r="B1236" i="18" s="1"/>
  <c r="A1232" i="18"/>
  <c r="B1232" i="18" s="1"/>
  <c r="A1228" i="18"/>
  <c r="B1228" i="18" s="1"/>
  <c r="A1224" i="18"/>
  <c r="B1224" i="18" s="1"/>
  <c r="A1220" i="18"/>
  <c r="B1220" i="18" s="1"/>
  <c r="A1216" i="18"/>
  <c r="B1216" i="18" s="1"/>
  <c r="A1212" i="18"/>
  <c r="B1212" i="18" s="1"/>
  <c r="A1208" i="18"/>
  <c r="B1208" i="18" s="1"/>
  <c r="A1204" i="18"/>
  <c r="B1204" i="18" s="1"/>
  <c r="A1200" i="18"/>
  <c r="B1200" i="18" s="1"/>
  <c r="A1196" i="18"/>
  <c r="B1196" i="18" s="1"/>
  <c r="A1192" i="18"/>
  <c r="B1192" i="18" s="1"/>
  <c r="A1188" i="18"/>
  <c r="B1188" i="18" s="1"/>
  <c r="A1184" i="18"/>
  <c r="B1184" i="18" s="1"/>
  <c r="A1180" i="18"/>
  <c r="B1180" i="18" s="1"/>
  <c r="A1176" i="18"/>
  <c r="B1176" i="18" s="1"/>
  <c r="A1172" i="18"/>
  <c r="B1172" i="18" s="1"/>
  <c r="A1168" i="18"/>
  <c r="B1168" i="18" s="1"/>
  <c r="A1164" i="18"/>
  <c r="B1164" i="18" s="1"/>
  <c r="A1160" i="18"/>
  <c r="B1160" i="18" s="1"/>
  <c r="A1156" i="18"/>
  <c r="B1156" i="18" s="1"/>
  <c r="A1152" i="18"/>
  <c r="B1152" i="18" s="1"/>
  <c r="A1148" i="18"/>
  <c r="B1148" i="18" s="1"/>
  <c r="A1144" i="18"/>
  <c r="B1144" i="18" s="1"/>
  <c r="A1140" i="18"/>
  <c r="B1140" i="18" s="1"/>
  <c r="A1136" i="18"/>
  <c r="B1136" i="18" s="1"/>
  <c r="A1132" i="18"/>
  <c r="B1132" i="18" s="1"/>
  <c r="A1128" i="18"/>
  <c r="B1128" i="18" s="1"/>
  <c r="A1124" i="18"/>
  <c r="B1124" i="18" s="1"/>
  <c r="A1120" i="18"/>
  <c r="B1120" i="18" s="1"/>
  <c r="A1116" i="18"/>
  <c r="B1116" i="18" s="1"/>
  <c r="A1112" i="18"/>
  <c r="B1112" i="18" s="1"/>
  <c r="A1108" i="18"/>
  <c r="B1108" i="18" s="1"/>
  <c r="A1104" i="18"/>
  <c r="B1104" i="18" s="1"/>
  <c r="A1100" i="18"/>
  <c r="B1100" i="18" s="1"/>
  <c r="A1096" i="18"/>
  <c r="B1096" i="18" s="1"/>
  <c r="A1092" i="18"/>
  <c r="B1092" i="18" s="1"/>
  <c r="A1088" i="18"/>
  <c r="B1088" i="18" s="1"/>
  <c r="A1084" i="18"/>
  <c r="B1084" i="18" s="1"/>
  <c r="A1080" i="18"/>
  <c r="B1080" i="18" s="1"/>
  <c r="A1076" i="18"/>
  <c r="B1076" i="18" s="1"/>
  <c r="A1072" i="18"/>
  <c r="B1072" i="18" s="1"/>
  <c r="A1068" i="18"/>
  <c r="B1068" i="18" s="1"/>
  <c r="A1064" i="18"/>
  <c r="B1064" i="18" s="1"/>
  <c r="A1060" i="18"/>
  <c r="B1060" i="18" s="1"/>
  <c r="A1056" i="18"/>
  <c r="B1056" i="18" s="1"/>
  <c r="A1052" i="18"/>
  <c r="B1052" i="18" s="1"/>
  <c r="A1048" i="18"/>
  <c r="B1048" i="18" s="1"/>
  <c r="A1044" i="18"/>
  <c r="B1044" i="18" s="1"/>
  <c r="A1040" i="18"/>
  <c r="B1040" i="18" s="1"/>
  <c r="A1036" i="18"/>
  <c r="B1036" i="18" s="1"/>
  <c r="A1032" i="18"/>
  <c r="B1032" i="18" s="1"/>
  <c r="A1028" i="18"/>
  <c r="B1028" i="18" s="1"/>
  <c r="A1024" i="18"/>
  <c r="B1024" i="18" s="1"/>
  <c r="A1020" i="18"/>
  <c r="B1020" i="18" s="1"/>
  <c r="A1016" i="18"/>
  <c r="B1016" i="18" s="1"/>
  <c r="A1012" i="18"/>
  <c r="B1012" i="18" s="1"/>
  <c r="A1898" i="18"/>
  <c r="B1898" i="18" s="1"/>
  <c r="A1843" i="18"/>
  <c r="B1843" i="18" s="1"/>
  <c r="A1804" i="18"/>
  <c r="B1804" i="18" s="1"/>
  <c r="A1753" i="18"/>
  <c r="B1753" i="18" s="1"/>
  <c r="A1694" i="18"/>
  <c r="B1694" i="18" s="1"/>
  <c r="A1639" i="18"/>
  <c r="B1639" i="18" s="1"/>
  <c r="A1621" i="18"/>
  <c r="B1621" i="18" s="1"/>
  <c r="A1578" i="18"/>
  <c r="B1578" i="18" s="1"/>
  <c r="A1568" i="18"/>
  <c r="B1568" i="18" s="1"/>
  <c r="A1544" i="18"/>
  <c r="B1544" i="18" s="1"/>
  <c r="A1530" i="18"/>
  <c r="B1530" i="18" s="1"/>
  <c r="A1509" i="18"/>
  <c r="B1509" i="18" s="1"/>
  <c r="A1496" i="18"/>
  <c r="B1496" i="18" s="1"/>
  <c r="A1482" i="18"/>
  <c r="B1482" i="18" s="1"/>
  <c r="A1470" i="18"/>
  <c r="B1470" i="18" s="1"/>
  <c r="A1458" i="18"/>
  <c r="B1458" i="18" s="1"/>
  <c r="A1446" i="18"/>
  <c r="B1446" i="18" s="1"/>
  <c r="A1434" i="18"/>
  <c r="B1434" i="18" s="1"/>
  <c r="A1422" i="18"/>
  <c r="B1422" i="18" s="1"/>
  <c r="A1410" i="18"/>
  <c r="B1410" i="18" s="1"/>
  <c r="A1398" i="18"/>
  <c r="B1398" i="18" s="1"/>
  <c r="A1386" i="18"/>
  <c r="B1386" i="18" s="1"/>
  <c r="A1381" i="18"/>
  <c r="B1381" i="18" s="1"/>
  <c r="A1376" i="18"/>
  <c r="B1376" i="18" s="1"/>
  <c r="A1964" i="18"/>
  <c r="B1964" i="18" s="1"/>
  <c r="A1838" i="18"/>
  <c r="B1838" i="18" s="1"/>
  <c r="A1770" i="18"/>
  <c r="B1770" i="18" s="1"/>
  <c r="A1729" i="18"/>
  <c r="B1729" i="18" s="1"/>
  <c r="A1689" i="18"/>
  <c r="B1689" i="18" s="1"/>
  <c r="A1670" i="18"/>
  <c r="B1670" i="18" s="1"/>
  <c r="A1655" i="18"/>
  <c r="B1655" i="18" s="1"/>
  <c r="A1577" i="18"/>
  <c r="B1577" i="18" s="1"/>
  <c r="A1565" i="18"/>
  <c r="B1565" i="18" s="1"/>
  <c r="A1549" i="18"/>
  <c r="B1549" i="18" s="1"/>
  <c r="A1536" i="18"/>
  <c r="B1536" i="18" s="1"/>
  <c r="A1522" i="18"/>
  <c r="B1522" i="18" s="1"/>
  <c r="A1501" i="18"/>
  <c r="B1501" i="18" s="1"/>
  <c r="A1488" i="18"/>
  <c r="B1488" i="18" s="1"/>
  <c r="A1481" i="18"/>
  <c r="B1481" i="18" s="1"/>
  <c r="A1469" i="18"/>
  <c r="B1469" i="18" s="1"/>
  <c r="A1457" i="18"/>
  <c r="B1457" i="18" s="1"/>
  <c r="A1445" i="18"/>
  <c r="B1445" i="18" s="1"/>
  <c r="A1433" i="18"/>
  <c r="B1433" i="18" s="1"/>
  <c r="A1421" i="18"/>
  <c r="B1421" i="18" s="1"/>
  <c r="A1409" i="18"/>
  <c r="B1409" i="18" s="1"/>
  <c r="A1397" i="18"/>
  <c r="B1397" i="18" s="1"/>
  <c r="A1303" i="18"/>
  <c r="B1303" i="18" s="1"/>
  <c r="A1299" i="18"/>
  <c r="B1299" i="18" s="1"/>
  <c r="A1295" i="18"/>
  <c r="B1295" i="18" s="1"/>
  <c r="A1291" i="18"/>
  <c r="B1291" i="18" s="1"/>
  <c r="A1287" i="18"/>
  <c r="B1287" i="18" s="1"/>
  <c r="A1283" i="18"/>
  <c r="B1283" i="18" s="1"/>
  <c r="A1279" i="18"/>
  <c r="B1279" i="18" s="1"/>
  <c r="A1275" i="18"/>
  <c r="B1275" i="18" s="1"/>
  <c r="A1271" i="18"/>
  <c r="B1271" i="18" s="1"/>
  <c r="A1267" i="18"/>
  <c r="B1267" i="18" s="1"/>
  <c r="A1263" i="18"/>
  <c r="B1263" i="18" s="1"/>
  <c r="A1259" i="18"/>
  <c r="B1259" i="18" s="1"/>
  <c r="A1255" i="18"/>
  <c r="B1255" i="18" s="1"/>
  <c r="A1251" i="18"/>
  <c r="B1251" i="18" s="1"/>
  <c r="A1247" i="18"/>
  <c r="B1247" i="18" s="1"/>
  <c r="A1243" i="18"/>
  <c r="B1243" i="18" s="1"/>
  <c r="A1239" i="18"/>
  <c r="B1239" i="18" s="1"/>
  <c r="A1235" i="18"/>
  <c r="B1235" i="18" s="1"/>
  <c r="A1231" i="18"/>
  <c r="B1231" i="18" s="1"/>
  <c r="A1227" i="18"/>
  <c r="B1227" i="18" s="1"/>
  <c r="A1223" i="18"/>
  <c r="B1223" i="18" s="1"/>
  <c r="A1219" i="18"/>
  <c r="B1219" i="18" s="1"/>
  <c r="A1215" i="18"/>
  <c r="B1215" i="18" s="1"/>
  <c r="A1211" i="18"/>
  <c r="B1211" i="18" s="1"/>
  <c r="A1207" i="18"/>
  <c r="B1207" i="18" s="1"/>
  <c r="A1203" i="18"/>
  <c r="B1203" i="18" s="1"/>
  <c r="A1199" i="18"/>
  <c r="B1199" i="18" s="1"/>
  <c r="A1195" i="18"/>
  <c r="B1195" i="18" s="1"/>
  <c r="A1191" i="18"/>
  <c r="B1191" i="18" s="1"/>
  <c r="A1187" i="18"/>
  <c r="B1187" i="18" s="1"/>
  <c r="A1183" i="18"/>
  <c r="B1183" i="18" s="1"/>
  <c r="A1179" i="18"/>
  <c r="B1179" i="18" s="1"/>
  <c r="A1175" i="18"/>
  <c r="B1175" i="18" s="1"/>
  <c r="A2039" i="18"/>
  <c r="B2039" i="18" s="1"/>
  <c r="A1879" i="18"/>
  <c r="B1879" i="18" s="1"/>
  <c r="A1792" i="18"/>
  <c r="B1792" i="18" s="1"/>
  <c r="A1747" i="18"/>
  <c r="B1747" i="18" s="1"/>
  <c r="A1688" i="18"/>
  <c r="B1688" i="18" s="1"/>
  <c r="A1651" i="18"/>
  <c r="B1651" i="18" s="1"/>
  <c r="A1634" i="18"/>
  <c r="B1634" i="18" s="1"/>
  <c r="A1620" i="18"/>
  <c r="B1620" i="18" s="1"/>
  <c r="A1587" i="18"/>
  <c r="B1587" i="18" s="1"/>
  <c r="A1542" i="18"/>
  <c r="B1542" i="18" s="1"/>
  <c r="A1521" i="18"/>
  <c r="B1521" i="18" s="1"/>
  <c r="A1508" i="18"/>
  <c r="B1508" i="18" s="1"/>
  <c r="A1494" i="18"/>
  <c r="B1494" i="18" s="1"/>
  <c r="A2036" i="18"/>
  <c r="B2036" i="18" s="1"/>
  <c r="A1727" i="18"/>
  <c r="B1727" i="18" s="1"/>
  <c r="A1548" i="18"/>
  <c r="B1548" i="18" s="1"/>
  <c r="A1514" i="18"/>
  <c r="B1514" i="18" s="1"/>
  <c r="A1468" i="18"/>
  <c r="B1468" i="18" s="1"/>
  <c r="A1438" i="18"/>
  <c r="B1438" i="18" s="1"/>
  <c r="A1425" i="18"/>
  <c r="B1425" i="18" s="1"/>
  <c r="A1396" i="18"/>
  <c r="B1396" i="18" s="1"/>
  <c r="A1364" i="18"/>
  <c r="B1364" i="18" s="1"/>
  <c r="A1354" i="18"/>
  <c r="B1354" i="18" s="1"/>
  <c r="A1346" i="18"/>
  <c r="B1346" i="18" s="1"/>
  <c r="A1262" i="18"/>
  <c r="B1262" i="18" s="1"/>
  <c r="A1214" i="18"/>
  <c r="B1214" i="18" s="1"/>
  <c r="A1007" i="18"/>
  <c r="B1007" i="18" s="1"/>
  <c r="A993" i="18"/>
  <c r="B993" i="18" s="1"/>
  <c r="A984" i="18"/>
  <c r="B984" i="18" s="1"/>
  <c r="A971" i="18"/>
  <c r="B971" i="18" s="1"/>
  <c r="A958" i="18"/>
  <c r="B958" i="18" s="1"/>
  <c r="A945" i="18"/>
  <c r="B945" i="18" s="1"/>
  <c r="A936" i="18"/>
  <c r="B936" i="18" s="1"/>
  <c r="A923" i="18"/>
  <c r="B923" i="18" s="1"/>
  <c r="A910" i="18"/>
  <c r="B910" i="18" s="1"/>
  <c r="A897" i="18"/>
  <c r="B897" i="18" s="1"/>
  <c r="A888" i="18"/>
  <c r="B888" i="18" s="1"/>
  <c r="A875" i="18"/>
  <c r="B875" i="18" s="1"/>
  <c r="A1859" i="18"/>
  <c r="B1859" i="18" s="1"/>
  <c r="A1633" i="18"/>
  <c r="B1633" i="18" s="1"/>
  <c r="A1596" i="18"/>
  <c r="B1596" i="18" s="1"/>
  <c r="A1529" i="18"/>
  <c r="B1529" i="18" s="1"/>
  <c r="A1513" i="18"/>
  <c r="B1513" i="18" s="1"/>
  <c r="A1452" i="18"/>
  <c r="B1452" i="18" s="1"/>
  <c r="A1384" i="18"/>
  <c r="B1384" i="18" s="1"/>
  <c r="A1373" i="18"/>
  <c r="B1373" i="18" s="1"/>
  <c r="A1326" i="18"/>
  <c r="B1326" i="18" s="1"/>
  <c r="A1317" i="18"/>
  <c r="B1317" i="18" s="1"/>
  <c r="A1310" i="18"/>
  <c r="B1310" i="18" s="1"/>
  <c r="A1282" i="18"/>
  <c r="B1282" i="18" s="1"/>
  <c r="A1234" i="18"/>
  <c r="B1234" i="18" s="1"/>
  <c r="A1186" i="18"/>
  <c r="B1186" i="18" s="1"/>
  <c r="A1002" i="18"/>
  <c r="B1002" i="18" s="1"/>
  <c r="A988" i="18"/>
  <c r="B988" i="18" s="1"/>
  <c r="A975" i="18"/>
  <c r="B975" i="18" s="1"/>
  <c r="A962" i="18"/>
  <c r="B962" i="18" s="1"/>
  <c r="A949" i="18"/>
  <c r="B949" i="18" s="1"/>
  <c r="A940" i="18"/>
  <c r="B940" i="18" s="1"/>
  <c r="A927" i="18"/>
  <c r="B927" i="18" s="1"/>
  <c r="A914" i="18"/>
  <c r="B914" i="18" s="1"/>
  <c r="A901" i="18"/>
  <c r="B901" i="18" s="1"/>
  <c r="A892" i="18"/>
  <c r="B892" i="18" s="1"/>
  <c r="A879" i="18"/>
  <c r="B879" i="18" s="1"/>
  <c r="A2004" i="18"/>
  <c r="B2004" i="18" s="1"/>
  <c r="A1721" i="18"/>
  <c r="B1721" i="18" s="1"/>
  <c r="A1669" i="18"/>
  <c r="B1669" i="18" s="1"/>
  <c r="A1528" i="18"/>
  <c r="B1528" i="18" s="1"/>
  <c r="A1480" i="18"/>
  <c r="B1480" i="18" s="1"/>
  <c r="A1450" i="18"/>
  <c r="B1450" i="18" s="1"/>
  <c r="A1437" i="18"/>
  <c r="B1437" i="18" s="1"/>
  <c r="A1408" i="18"/>
  <c r="B1408" i="18" s="1"/>
  <c r="A1353" i="18"/>
  <c r="B1353" i="18" s="1"/>
  <c r="A1344" i="18"/>
  <c r="B1344" i="18" s="1"/>
  <c r="A1336" i="18"/>
  <c r="B1336" i="18" s="1"/>
  <c r="A1302" i="18"/>
  <c r="B1302" i="18" s="1"/>
  <c r="A1254" i="18"/>
  <c r="B1254" i="18" s="1"/>
  <c r="A1206" i="18"/>
  <c r="B1206" i="18" s="1"/>
  <c r="A1166" i="18"/>
  <c r="B1166" i="18" s="1"/>
  <c r="A1154" i="18"/>
  <c r="B1154" i="18" s="1"/>
  <c r="A1142" i="18"/>
  <c r="B1142" i="18" s="1"/>
  <c r="A1130" i="18"/>
  <c r="B1130" i="18" s="1"/>
  <c r="A1118" i="18"/>
  <c r="B1118" i="18" s="1"/>
  <c r="A1106" i="18"/>
  <c r="B1106" i="18" s="1"/>
  <c r="A1094" i="18"/>
  <c r="B1094" i="18" s="1"/>
  <c r="A1082" i="18"/>
  <c r="B1082" i="18" s="1"/>
  <c r="A1070" i="18"/>
  <c r="B1070" i="18" s="1"/>
  <c r="A1059" i="18"/>
  <c r="B1059" i="18" s="1"/>
  <c r="A1054" i="18"/>
  <c r="B1054" i="18" s="1"/>
  <c r="A1043" i="18"/>
  <c r="B1043" i="18" s="1"/>
  <c r="A1038" i="18"/>
  <c r="B1038" i="18" s="1"/>
  <c r="A1027" i="18"/>
  <c r="B1027" i="18" s="1"/>
  <c r="A1022" i="18"/>
  <c r="B1022" i="18" s="1"/>
  <c r="A1011" i="18"/>
  <c r="B1011" i="18" s="1"/>
  <c r="A992" i="18"/>
  <c r="B992" i="18" s="1"/>
  <c r="A979" i="18"/>
  <c r="B979" i="18" s="1"/>
  <c r="A966" i="18"/>
  <c r="B966" i="18" s="1"/>
  <c r="A953" i="18"/>
  <c r="B953" i="18" s="1"/>
  <c r="A944" i="18"/>
  <c r="B944" i="18" s="1"/>
  <c r="A931" i="18"/>
  <c r="B931" i="18" s="1"/>
  <c r="A918" i="18"/>
  <c r="B918" i="18" s="1"/>
  <c r="A905" i="18"/>
  <c r="B905" i="18" s="1"/>
  <c r="A896" i="18"/>
  <c r="B896" i="18" s="1"/>
  <c r="A883" i="18"/>
  <c r="B883" i="18" s="1"/>
  <c r="A870" i="18"/>
  <c r="B870" i="18" s="1"/>
  <c r="A866" i="18"/>
  <c r="B866" i="18" s="1"/>
  <c r="A862" i="18"/>
  <c r="B862" i="18" s="1"/>
  <c r="A858" i="18"/>
  <c r="B858" i="18" s="1"/>
  <c r="A854" i="18"/>
  <c r="B854" i="18" s="1"/>
  <c r="A850" i="18"/>
  <c r="B850" i="18" s="1"/>
  <c r="A846" i="18"/>
  <c r="B846" i="18" s="1"/>
  <c r="A842" i="18"/>
  <c r="B842" i="18" s="1"/>
  <c r="A838" i="18"/>
  <c r="B838" i="18" s="1"/>
  <c r="A834" i="18"/>
  <c r="B834" i="18" s="1"/>
  <c r="A830" i="18"/>
  <c r="B830" i="18" s="1"/>
  <c r="A826" i="18"/>
  <c r="B826" i="18" s="1"/>
  <c r="A822" i="18"/>
  <c r="B822" i="18" s="1"/>
  <c r="A818" i="18"/>
  <c r="B818" i="18" s="1"/>
  <c r="A814" i="18"/>
  <c r="B814" i="18" s="1"/>
  <c r="A810" i="18"/>
  <c r="B810" i="18" s="1"/>
  <c r="A806" i="18"/>
  <c r="B806" i="18" s="1"/>
  <c r="A802" i="18"/>
  <c r="B802" i="18" s="1"/>
  <c r="A798" i="18"/>
  <c r="B798" i="18" s="1"/>
  <c r="A794" i="18"/>
  <c r="B794" i="18" s="1"/>
  <c r="A790" i="18"/>
  <c r="B790" i="18" s="1"/>
  <c r="A786" i="18"/>
  <c r="B786" i="18" s="1"/>
  <c r="A782" i="18"/>
  <c r="B782" i="18" s="1"/>
  <c r="A778" i="18"/>
  <c r="B778" i="18" s="1"/>
  <c r="A774" i="18"/>
  <c r="B774" i="18" s="1"/>
  <c r="A770" i="18"/>
  <c r="B770" i="18" s="1"/>
  <c r="A766" i="18"/>
  <c r="B766" i="18" s="1"/>
  <c r="A762" i="18"/>
  <c r="B762" i="18" s="1"/>
  <c r="A758" i="18"/>
  <c r="B758" i="18" s="1"/>
  <c r="A754" i="18"/>
  <c r="B754" i="18" s="1"/>
  <c r="A750" i="18"/>
  <c r="B750" i="18" s="1"/>
  <c r="A746" i="18"/>
  <c r="B746" i="18" s="1"/>
  <c r="A742" i="18"/>
  <c r="B742" i="18" s="1"/>
  <c r="A738" i="18"/>
  <c r="B738" i="18" s="1"/>
  <c r="A734" i="18"/>
  <c r="B734" i="18" s="1"/>
  <c r="A730" i="18"/>
  <c r="B730" i="18" s="1"/>
  <c r="A726" i="18"/>
  <c r="B726" i="18" s="1"/>
  <c r="A722" i="18"/>
  <c r="B722" i="18" s="1"/>
  <c r="A718" i="18"/>
  <c r="B718" i="18" s="1"/>
  <c r="A714" i="18"/>
  <c r="B714" i="18" s="1"/>
  <c r="A710" i="18"/>
  <c r="B710" i="18" s="1"/>
  <c r="A706" i="18"/>
  <c r="B706" i="18" s="1"/>
  <c r="A702" i="18"/>
  <c r="B702" i="18" s="1"/>
  <c r="A698" i="18"/>
  <c r="B698" i="18" s="1"/>
  <c r="A694" i="18"/>
  <c r="B694" i="18" s="1"/>
  <c r="A690" i="18"/>
  <c r="B690" i="18" s="1"/>
  <c r="A686" i="18"/>
  <c r="B686" i="18" s="1"/>
  <c r="A682" i="18"/>
  <c r="B682" i="18" s="1"/>
  <c r="A678" i="18"/>
  <c r="B678" i="18" s="1"/>
  <c r="A674" i="18"/>
  <c r="B674" i="18" s="1"/>
  <c r="A670" i="18"/>
  <c r="B670" i="18" s="1"/>
  <c r="A666" i="18"/>
  <c r="B666" i="18" s="1"/>
  <c r="A662" i="18"/>
  <c r="B662" i="18" s="1"/>
  <c r="A658" i="18"/>
  <c r="B658" i="18" s="1"/>
  <c r="A654" i="18"/>
  <c r="B654" i="18" s="1"/>
  <c r="A650" i="18"/>
  <c r="B650" i="18" s="1"/>
  <c r="A646" i="18"/>
  <c r="B646" i="18" s="1"/>
  <c r="A642" i="18"/>
  <c r="B642" i="18" s="1"/>
  <c r="A638" i="18"/>
  <c r="B638" i="18" s="1"/>
  <c r="A634" i="18"/>
  <c r="B634" i="18" s="1"/>
  <c r="A630" i="18"/>
  <c r="B630" i="18" s="1"/>
  <c r="A626" i="18"/>
  <c r="B626" i="18" s="1"/>
  <c r="A622" i="18"/>
  <c r="B622" i="18" s="1"/>
  <c r="A618" i="18"/>
  <c r="B618" i="18" s="1"/>
  <c r="A614" i="18"/>
  <c r="B614" i="18" s="1"/>
  <c r="A610" i="18"/>
  <c r="B610" i="18" s="1"/>
  <c r="A606" i="18"/>
  <c r="B606" i="18" s="1"/>
  <c r="A602" i="18"/>
  <c r="B602" i="18" s="1"/>
  <c r="A598" i="18"/>
  <c r="B598" i="18" s="1"/>
  <c r="A1830" i="18"/>
  <c r="B1830" i="18" s="1"/>
  <c r="A1761" i="18"/>
  <c r="B1761" i="18" s="1"/>
  <c r="A1712" i="18"/>
  <c r="B1712" i="18" s="1"/>
  <c r="A1665" i="18"/>
  <c r="B1665" i="18" s="1"/>
  <c r="A1493" i="18"/>
  <c r="B1493" i="18" s="1"/>
  <c r="A1464" i="18"/>
  <c r="B1464" i="18" s="1"/>
  <c r="A1392" i="18"/>
  <c r="B1392" i="18" s="1"/>
  <c r="A1370" i="18"/>
  <c r="B1370" i="18" s="1"/>
  <c r="A1362" i="18"/>
  <c r="B1362" i="18" s="1"/>
  <c r="A1316" i="18"/>
  <c r="B1316" i="18" s="1"/>
  <c r="A1308" i="18"/>
  <c r="B1308" i="18" s="1"/>
  <c r="A1274" i="18"/>
  <c r="B1274" i="18" s="1"/>
  <c r="A1226" i="18"/>
  <c r="B1226" i="18" s="1"/>
  <c r="A1178" i="18"/>
  <c r="B1178" i="18" s="1"/>
  <c r="A1171" i="18"/>
  <c r="B1171" i="18" s="1"/>
  <c r="A1159" i="18"/>
  <c r="B1159" i="18" s="1"/>
  <c r="A1147" i="18"/>
  <c r="B1147" i="18" s="1"/>
  <c r="A1135" i="18"/>
  <c r="B1135" i="18" s="1"/>
  <c r="A1123" i="18"/>
  <c r="B1123" i="18" s="1"/>
  <c r="A1111" i="18"/>
  <c r="B1111" i="18" s="1"/>
  <c r="A1099" i="18"/>
  <c r="B1099" i="18" s="1"/>
  <c r="A1087" i="18"/>
  <c r="B1087" i="18" s="1"/>
  <c r="A1075" i="18"/>
  <c r="B1075" i="18" s="1"/>
  <c r="A1006" i="18"/>
  <c r="B1006" i="18" s="1"/>
  <c r="A996" i="18"/>
  <c r="B996" i="18" s="1"/>
  <c r="A983" i="18"/>
  <c r="B983" i="18" s="1"/>
  <c r="A970" i="18"/>
  <c r="B970" i="18" s="1"/>
  <c r="A957" i="18"/>
  <c r="B957" i="18" s="1"/>
  <c r="A948" i="18"/>
  <c r="B948" i="18" s="1"/>
  <c r="A935" i="18"/>
  <c r="B935" i="18" s="1"/>
  <c r="A922" i="18"/>
  <c r="B922" i="18" s="1"/>
  <c r="A909" i="18"/>
  <c r="B909" i="18" s="1"/>
  <c r="A900" i="18"/>
  <c r="B900" i="18" s="1"/>
  <c r="A887" i="18"/>
  <c r="B887" i="18" s="1"/>
  <c r="A874" i="18"/>
  <c r="B874" i="18" s="1"/>
  <c r="A1967" i="18"/>
  <c r="B1967" i="18" s="1"/>
  <c r="A1824" i="18"/>
  <c r="B1824" i="18" s="1"/>
  <c r="A1707" i="18"/>
  <c r="B1707" i="18" s="1"/>
  <c r="A1664" i="18"/>
  <c r="B1664" i="18" s="1"/>
  <c r="A1585" i="18"/>
  <c r="B1585" i="18" s="1"/>
  <c r="A1541" i="18"/>
  <c r="B1541" i="18" s="1"/>
  <c r="A1462" i="18"/>
  <c r="B1462" i="18" s="1"/>
  <c r="A1449" i="18"/>
  <c r="B1449" i="18" s="1"/>
  <c r="A1420" i="18"/>
  <c r="B1420" i="18" s="1"/>
  <c r="A1380" i="18"/>
  <c r="B1380" i="18" s="1"/>
  <c r="A1342" i="18"/>
  <c r="B1342" i="18" s="1"/>
  <c r="A1333" i="18"/>
  <c r="B1333" i="18" s="1"/>
  <c r="A1325" i="18"/>
  <c r="B1325" i="18" s="1"/>
  <c r="A1294" i="18"/>
  <c r="B1294" i="18" s="1"/>
  <c r="A1246" i="18"/>
  <c r="B1246" i="18" s="1"/>
  <c r="A1198" i="18"/>
  <c r="B1198" i="18" s="1"/>
  <c r="A1823" i="18"/>
  <c r="B1823" i="18" s="1"/>
  <c r="A1583" i="18"/>
  <c r="B1583" i="18" s="1"/>
  <c r="A1555" i="18"/>
  <c r="B1555" i="18" s="1"/>
  <c r="A1492" i="18"/>
  <c r="B1492" i="18" s="1"/>
  <c r="A1474" i="18"/>
  <c r="B1474" i="18" s="1"/>
  <c r="A1461" i="18"/>
  <c r="B1461" i="18" s="1"/>
  <c r="A1432" i="18"/>
  <c r="B1432" i="18" s="1"/>
  <c r="A1402" i="18"/>
  <c r="B1402" i="18" s="1"/>
  <c r="A1332" i="18"/>
  <c r="B1332" i="18" s="1"/>
  <c r="A1322" i="18"/>
  <c r="B1322" i="18" s="1"/>
  <c r="A1928" i="18"/>
  <c r="B1928" i="18" s="1"/>
  <c r="A1613" i="18"/>
  <c r="B1613" i="18" s="1"/>
  <c r="A1554" i="18"/>
  <c r="B1554" i="18" s="1"/>
  <c r="A1505" i="18"/>
  <c r="B1505" i="18" s="1"/>
  <c r="A1473" i="18"/>
  <c r="B1473" i="18" s="1"/>
  <c r="A1444" i="18"/>
  <c r="B1444" i="18" s="1"/>
  <c r="A1414" i="18"/>
  <c r="B1414" i="18" s="1"/>
  <c r="A1401" i="18"/>
  <c r="B1401" i="18" s="1"/>
  <c r="A1368" i="18"/>
  <c r="B1368" i="18" s="1"/>
  <c r="A1321" i="18"/>
  <c r="B1321" i="18" s="1"/>
  <c r="A1278" i="18"/>
  <c r="B1278" i="18" s="1"/>
  <c r="A1230" i="18"/>
  <c r="B1230" i="18" s="1"/>
  <c r="A1182" i="18"/>
  <c r="B1182" i="18" s="1"/>
  <c r="A1067" i="18"/>
  <c r="B1067" i="18" s="1"/>
  <c r="A1062" i="18"/>
  <c r="B1062" i="18" s="1"/>
  <c r="A1051" i="18"/>
  <c r="B1051" i="18" s="1"/>
  <c r="A1046" i="18"/>
  <c r="B1046" i="18" s="1"/>
  <c r="A1035" i="18"/>
  <c r="B1035" i="18" s="1"/>
  <c r="A1030" i="18"/>
  <c r="B1030" i="18" s="1"/>
  <c r="A1019" i="18"/>
  <c r="B1019" i="18" s="1"/>
  <c r="A1014" i="18"/>
  <c r="B1014" i="18" s="1"/>
  <c r="A999" i="18"/>
  <c r="B999" i="18" s="1"/>
  <c r="A990" i="18"/>
  <c r="B990" i="18" s="1"/>
  <c r="A977" i="18"/>
  <c r="B977" i="18" s="1"/>
  <c r="A968" i="18"/>
  <c r="B968" i="18" s="1"/>
  <c r="A955" i="18"/>
  <c r="B955" i="18" s="1"/>
  <c r="A942" i="18"/>
  <c r="B942" i="18" s="1"/>
  <c r="A929" i="18"/>
  <c r="B929" i="18" s="1"/>
  <c r="A920" i="18"/>
  <c r="B920" i="18" s="1"/>
  <c r="A907" i="18"/>
  <c r="B907" i="18" s="1"/>
  <c r="A894" i="18"/>
  <c r="B894" i="18" s="1"/>
  <c r="A881" i="18"/>
  <c r="B881" i="18" s="1"/>
  <c r="A872" i="18"/>
  <c r="B872" i="18" s="1"/>
  <c r="A868" i="18"/>
  <c r="B868" i="18" s="1"/>
  <c r="A864" i="18"/>
  <c r="B864" i="18" s="1"/>
  <c r="A860" i="18"/>
  <c r="B860" i="18" s="1"/>
  <c r="A856" i="18"/>
  <c r="B856" i="18" s="1"/>
  <c r="A852" i="18"/>
  <c r="B852" i="18" s="1"/>
  <c r="A848" i="18"/>
  <c r="B848" i="18" s="1"/>
  <c r="A844" i="18"/>
  <c r="B844" i="18" s="1"/>
  <c r="A840" i="18"/>
  <c r="B840" i="18" s="1"/>
  <c r="A836" i="18"/>
  <c r="B836" i="18" s="1"/>
  <c r="A832" i="18"/>
  <c r="B832" i="18" s="1"/>
  <c r="A828" i="18"/>
  <c r="B828" i="18" s="1"/>
  <c r="A824" i="18"/>
  <c r="B824" i="18" s="1"/>
  <c r="A820" i="18"/>
  <c r="B820" i="18" s="1"/>
  <c r="A816" i="18"/>
  <c r="B816" i="18" s="1"/>
  <c r="A812" i="18"/>
  <c r="B812" i="18" s="1"/>
  <c r="A808" i="18"/>
  <c r="B808" i="18" s="1"/>
  <c r="A804" i="18"/>
  <c r="B804" i="18" s="1"/>
  <c r="A800" i="18"/>
  <c r="B800" i="18" s="1"/>
  <c r="A796" i="18"/>
  <c r="B796" i="18" s="1"/>
  <c r="A792" i="18"/>
  <c r="B792" i="18" s="1"/>
  <c r="A788" i="18"/>
  <c r="B788" i="18" s="1"/>
  <c r="A784" i="18"/>
  <c r="B784" i="18" s="1"/>
  <c r="A780" i="18"/>
  <c r="B780" i="18" s="1"/>
  <c r="A1932" i="18"/>
  <c r="B1932" i="18" s="1"/>
  <c r="A1476" i="18"/>
  <c r="B1476" i="18" s="1"/>
  <c r="A1378" i="18"/>
  <c r="B1378" i="18" s="1"/>
  <c r="A1357" i="18"/>
  <c r="B1357" i="18" s="1"/>
  <c r="A1314" i="18"/>
  <c r="B1314" i="18" s="1"/>
  <c r="A1258" i="18"/>
  <c r="B1258" i="18" s="1"/>
  <c r="A1163" i="18"/>
  <c r="B1163" i="18" s="1"/>
  <c r="A1151" i="18"/>
  <c r="B1151" i="18" s="1"/>
  <c r="A1031" i="18"/>
  <c r="B1031" i="18" s="1"/>
  <c r="A1023" i="18"/>
  <c r="B1023" i="18" s="1"/>
  <c r="A967" i="18"/>
  <c r="B967" i="18" s="1"/>
  <c r="A959" i="18"/>
  <c r="B959" i="18" s="1"/>
  <c r="A937" i="18"/>
  <c r="B937" i="18" s="1"/>
  <c r="A899" i="18"/>
  <c r="B899" i="18" s="1"/>
  <c r="A891" i="18"/>
  <c r="B891" i="18" s="1"/>
  <c r="A877" i="18"/>
  <c r="B877" i="18" s="1"/>
  <c r="A869" i="18"/>
  <c r="B869" i="18" s="1"/>
  <c r="A863" i="18"/>
  <c r="B863" i="18" s="1"/>
  <c r="A821" i="18"/>
  <c r="B821" i="18" s="1"/>
  <c r="A815" i="18"/>
  <c r="B815" i="18" s="1"/>
  <c r="A768" i="18"/>
  <c r="B768" i="18" s="1"/>
  <c r="A756" i="18"/>
  <c r="B756" i="18" s="1"/>
  <c r="A744" i="18"/>
  <c r="B744" i="18" s="1"/>
  <c r="A732" i="18"/>
  <c r="B732" i="18" s="1"/>
  <c r="A720" i="18"/>
  <c r="B720" i="18" s="1"/>
  <c r="A708" i="18"/>
  <c r="B708" i="18" s="1"/>
  <c r="A676" i="18"/>
  <c r="B676" i="18" s="1"/>
  <c r="A652" i="18"/>
  <c r="B652" i="18" s="1"/>
  <c r="A628" i="18"/>
  <c r="B628" i="18" s="1"/>
  <c r="A601" i="18"/>
  <c r="B601" i="18" s="1"/>
  <c r="A1931" i="18"/>
  <c r="B1931" i="18" s="1"/>
  <c r="A1553" i="18"/>
  <c r="B1553" i="18" s="1"/>
  <c r="A1516" i="18"/>
  <c r="B1516" i="18" s="1"/>
  <c r="A1404" i="18"/>
  <c r="B1404" i="18" s="1"/>
  <c r="A1312" i="18"/>
  <c r="B1312" i="18" s="1"/>
  <c r="A1298" i="18"/>
  <c r="B1298" i="18" s="1"/>
  <c r="A1202" i="18"/>
  <c r="B1202" i="18" s="1"/>
  <c r="A1139" i="18"/>
  <c r="B1139" i="18" s="1"/>
  <c r="A1119" i="18"/>
  <c r="B1119" i="18" s="1"/>
  <c r="A1098" i="18"/>
  <c r="B1098" i="18" s="1"/>
  <c r="A1078" i="18"/>
  <c r="B1078" i="18" s="1"/>
  <c r="A1058" i="18"/>
  <c r="B1058" i="18" s="1"/>
  <c r="A1050" i="18"/>
  <c r="B1050" i="18" s="1"/>
  <c r="A1004" i="18"/>
  <c r="B1004" i="18" s="1"/>
  <c r="A989" i="18"/>
  <c r="B989" i="18" s="1"/>
  <c r="A981" i="18"/>
  <c r="B981" i="18" s="1"/>
  <c r="A951" i="18"/>
  <c r="B951" i="18" s="1"/>
  <c r="A943" i="18"/>
  <c r="B943" i="18" s="1"/>
  <c r="A921" i="18"/>
  <c r="B921" i="18" s="1"/>
  <c r="A913" i="18"/>
  <c r="B913" i="18" s="1"/>
  <c r="A884" i="18"/>
  <c r="B884" i="18" s="1"/>
  <c r="A876" i="18"/>
  <c r="B876" i="18" s="1"/>
  <c r="A841" i="18"/>
  <c r="B841" i="18" s="1"/>
  <c r="A835" i="18"/>
  <c r="B835" i="18" s="1"/>
  <c r="A793" i="18"/>
  <c r="B793" i="18" s="1"/>
  <c r="A787" i="18"/>
  <c r="B787" i="18" s="1"/>
  <c r="A773" i="18"/>
  <c r="B773" i="18" s="1"/>
  <c r="A761" i="18"/>
  <c r="B761" i="18" s="1"/>
  <c r="A749" i="18"/>
  <c r="B749" i="18" s="1"/>
  <c r="A737" i="18"/>
  <c r="B737" i="18" s="1"/>
  <c r="A725" i="18"/>
  <c r="B725" i="18" s="1"/>
  <c r="A713" i="18"/>
  <c r="B713" i="18" s="1"/>
  <c r="A701" i="18"/>
  <c r="B701" i="18" s="1"/>
  <c r="A696" i="18"/>
  <c r="B696" i="18" s="1"/>
  <c r="A691" i="18"/>
  <c r="B691" i="18" s="1"/>
  <c r="A685" i="18"/>
  <c r="B685" i="18" s="1"/>
  <c r="A671" i="18"/>
  <c r="B671" i="18" s="1"/>
  <c r="A661" i="18"/>
  <c r="B661" i="18" s="1"/>
  <c r="A647" i="18"/>
  <c r="B647" i="18" s="1"/>
  <c r="A637" i="18"/>
  <c r="B637" i="18" s="1"/>
  <c r="A623" i="18"/>
  <c r="B623" i="18" s="1"/>
  <c r="A605" i="18"/>
  <c r="B605" i="18" s="1"/>
  <c r="A1886" i="18"/>
  <c r="B1886" i="18" s="1"/>
  <c r="A1550" i="18"/>
  <c r="B1550" i="18" s="1"/>
  <c r="A1440" i="18"/>
  <c r="B1440" i="18" s="1"/>
  <c r="A1374" i="18"/>
  <c r="B1374" i="18" s="1"/>
  <c r="A1352" i="18"/>
  <c r="B1352" i="18" s="1"/>
  <c r="A1330" i="18"/>
  <c r="B1330" i="18" s="1"/>
  <c r="A1270" i="18"/>
  <c r="B1270" i="18" s="1"/>
  <c r="A1174" i="18"/>
  <c r="B1174" i="18" s="1"/>
  <c r="A1162" i="18"/>
  <c r="B1162" i="18" s="1"/>
  <c r="A1150" i="18"/>
  <c r="B1150" i="18" s="1"/>
  <c r="A995" i="18"/>
  <c r="B995" i="18" s="1"/>
  <c r="A987" i="18"/>
  <c r="B987" i="18" s="1"/>
  <c r="A973" i="18"/>
  <c r="B973" i="18" s="1"/>
  <c r="A965" i="18"/>
  <c r="B965" i="18" s="1"/>
  <c r="A928" i="18"/>
  <c r="B928" i="18" s="1"/>
  <c r="A906" i="18"/>
  <c r="B906" i="18" s="1"/>
  <c r="A898" i="18"/>
  <c r="B898" i="18" s="1"/>
  <c r="A861" i="18"/>
  <c r="B861" i="18" s="1"/>
  <c r="A855" i="18"/>
  <c r="B855" i="18" s="1"/>
  <c r="A813" i="18"/>
  <c r="B813" i="18" s="1"/>
  <c r="A807" i="18"/>
  <c r="B807" i="18" s="1"/>
  <c r="A680" i="18"/>
  <c r="B680" i="18" s="1"/>
  <c r="A656" i="18"/>
  <c r="B656" i="18" s="1"/>
  <c r="A632" i="18"/>
  <c r="B632" i="18" s="1"/>
  <c r="A609" i="18"/>
  <c r="B609" i="18" s="1"/>
  <c r="A596" i="18"/>
  <c r="B596" i="18" s="1"/>
  <c r="A592" i="18"/>
  <c r="B592" i="18" s="1"/>
  <c r="A588" i="18"/>
  <c r="B588" i="18" s="1"/>
  <c r="A584" i="18"/>
  <c r="B584" i="18" s="1"/>
  <c r="A580" i="18"/>
  <c r="B580" i="18" s="1"/>
  <c r="A576" i="18"/>
  <c r="B576" i="18" s="1"/>
  <c r="A572" i="18"/>
  <c r="B572" i="18" s="1"/>
  <c r="A568" i="18"/>
  <c r="B568" i="18" s="1"/>
  <c r="A564" i="18"/>
  <c r="B564" i="18" s="1"/>
  <c r="A560" i="18"/>
  <c r="B560" i="18" s="1"/>
  <c r="A556" i="18"/>
  <c r="B556" i="18" s="1"/>
  <c r="A552" i="18"/>
  <c r="B552" i="18" s="1"/>
  <c r="A548" i="18"/>
  <c r="B548" i="18" s="1"/>
  <c r="A544" i="18"/>
  <c r="B544" i="18" s="1"/>
  <c r="A540" i="18"/>
  <c r="B540" i="18" s="1"/>
  <c r="A536" i="18"/>
  <c r="B536" i="18" s="1"/>
  <c r="A532" i="18"/>
  <c r="B532" i="18" s="1"/>
  <c r="A528" i="18"/>
  <c r="B528" i="18" s="1"/>
  <c r="A524" i="18"/>
  <c r="B524" i="18" s="1"/>
  <c r="A520" i="18"/>
  <c r="B520" i="18" s="1"/>
  <c r="A516" i="18"/>
  <c r="B516" i="18" s="1"/>
  <c r="A512" i="18"/>
  <c r="B512" i="18" s="1"/>
  <c r="A508" i="18"/>
  <c r="B508" i="18" s="1"/>
  <c r="A504" i="18"/>
  <c r="B504" i="18" s="1"/>
  <c r="A500" i="18"/>
  <c r="B500" i="18" s="1"/>
  <c r="A496" i="18"/>
  <c r="B496" i="18" s="1"/>
  <c r="A492" i="18"/>
  <c r="B492" i="18" s="1"/>
  <c r="A488" i="18"/>
  <c r="B488" i="18" s="1"/>
  <c r="A484" i="18"/>
  <c r="B484" i="18" s="1"/>
  <c r="A480" i="18"/>
  <c r="B480" i="18" s="1"/>
  <c r="A476" i="18"/>
  <c r="B476" i="18" s="1"/>
  <c r="A472" i="18"/>
  <c r="B472" i="18" s="1"/>
  <c r="A468" i="18"/>
  <c r="B468" i="18" s="1"/>
  <c r="A464" i="18"/>
  <c r="B464" i="18" s="1"/>
  <c r="A460" i="18"/>
  <c r="B460" i="18" s="1"/>
  <c r="A456" i="18"/>
  <c r="B456" i="18" s="1"/>
  <c r="A452" i="18"/>
  <c r="B452" i="18" s="1"/>
  <c r="A448" i="18"/>
  <c r="B448" i="18" s="1"/>
  <c r="A444" i="18"/>
  <c r="B444" i="18" s="1"/>
  <c r="A440" i="18"/>
  <c r="B440" i="18" s="1"/>
  <c r="A436" i="18"/>
  <c r="B436" i="18" s="1"/>
  <c r="A432" i="18"/>
  <c r="B432" i="18" s="1"/>
  <c r="A428" i="18"/>
  <c r="B428" i="18" s="1"/>
  <c r="A424" i="18"/>
  <c r="B424" i="18" s="1"/>
  <c r="A420" i="18"/>
  <c r="B420" i="18" s="1"/>
  <c r="A416" i="18"/>
  <c r="B416" i="18" s="1"/>
  <c r="A412" i="18"/>
  <c r="B412" i="18" s="1"/>
  <c r="A408" i="18"/>
  <c r="B408" i="18" s="1"/>
  <c r="A404" i="18"/>
  <c r="B404" i="18" s="1"/>
  <c r="A400" i="18"/>
  <c r="B400" i="18" s="1"/>
  <c r="A396" i="18"/>
  <c r="B396" i="18" s="1"/>
  <c r="A392" i="18"/>
  <c r="B392" i="18" s="1"/>
  <c r="A388" i="18"/>
  <c r="B388" i="18" s="1"/>
  <c r="A384" i="18"/>
  <c r="B384" i="18" s="1"/>
  <c r="A380" i="18"/>
  <c r="B380" i="18" s="1"/>
  <c r="A376" i="18"/>
  <c r="B376" i="18" s="1"/>
  <c r="A372" i="18"/>
  <c r="B372" i="18" s="1"/>
  <c r="A368" i="18"/>
  <c r="B368" i="18" s="1"/>
  <c r="A364" i="18"/>
  <c r="B364" i="18" s="1"/>
  <c r="A360" i="18"/>
  <c r="B360" i="18" s="1"/>
  <c r="A356" i="18"/>
  <c r="B356" i="18" s="1"/>
  <c r="A352" i="18"/>
  <c r="B352" i="18" s="1"/>
  <c r="A348" i="18"/>
  <c r="B348" i="18" s="1"/>
  <c r="A344" i="18"/>
  <c r="B344" i="18" s="1"/>
  <c r="A340" i="18"/>
  <c r="B340" i="18" s="1"/>
  <c r="A336" i="18"/>
  <c r="B336" i="18" s="1"/>
  <c r="A332" i="18"/>
  <c r="B332" i="18" s="1"/>
  <c r="A328" i="18"/>
  <c r="B328" i="18" s="1"/>
  <c r="A324" i="18"/>
  <c r="B324" i="18" s="1"/>
  <c r="A320" i="18"/>
  <c r="B320" i="18" s="1"/>
  <c r="A316" i="18"/>
  <c r="B316" i="18" s="1"/>
  <c r="A312" i="18"/>
  <c r="B312" i="18" s="1"/>
  <c r="A308" i="18"/>
  <c r="B308" i="18" s="1"/>
  <c r="A304" i="18"/>
  <c r="B304" i="18" s="1"/>
  <c r="A300" i="18"/>
  <c r="B300" i="18" s="1"/>
  <c r="A296" i="18"/>
  <c r="B296" i="18" s="1"/>
  <c r="A292" i="18"/>
  <c r="B292" i="18" s="1"/>
  <c r="A288" i="18"/>
  <c r="B288" i="18" s="1"/>
  <c r="A284" i="18"/>
  <c r="B284" i="18" s="1"/>
  <c r="A280" i="18"/>
  <c r="B280" i="18" s="1"/>
  <c r="A276" i="18"/>
  <c r="B276" i="18" s="1"/>
  <c r="A272" i="18"/>
  <c r="B272" i="18" s="1"/>
  <c r="A268" i="18"/>
  <c r="B268" i="18" s="1"/>
  <c r="A264" i="18"/>
  <c r="B264" i="18" s="1"/>
  <c r="A260" i="18"/>
  <c r="B260" i="18" s="1"/>
  <c r="A256" i="18"/>
  <c r="B256" i="18" s="1"/>
  <c r="A252" i="18"/>
  <c r="B252" i="18" s="1"/>
  <c r="A248" i="18"/>
  <c r="B248" i="18" s="1"/>
  <c r="A244" i="18"/>
  <c r="B244" i="18" s="1"/>
  <c r="A240" i="18"/>
  <c r="B240" i="18" s="1"/>
  <c r="A236" i="18"/>
  <c r="B236" i="18" s="1"/>
  <c r="A232" i="18"/>
  <c r="B232" i="18" s="1"/>
  <c r="A228" i="18"/>
  <c r="B228" i="18" s="1"/>
  <c r="A224" i="18"/>
  <c r="B224" i="18" s="1"/>
  <c r="A220" i="18"/>
  <c r="B220" i="18" s="1"/>
  <c r="A216" i="18"/>
  <c r="B216" i="18" s="1"/>
  <c r="A212" i="18"/>
  <c r="B212" i="18" s="1"/>
  <c r="A208" i="18"/>
  <c r="B208" i="18" s="1"/>
  <c r="A204" i="18"/>
  <c r="B204" i="18" s="1"/>
  <c r="A200" i="18"/>
  <c r="B200" i="18" s="1"/>
  <c r="A196" i="18"/>
  <c r="B196" i="18" s="1"/>
  <c r="A192" i="18"/>
  <c r="B192" i="18" s="1"/>
  <c r="A188" i="18"/>
  <c r="B188" i="18" s="1"/>
  <c r="A184" i="18"/>
  <c r="B184" i="18" s="1"/>
  <c r="A180" i="18"/>
  <c r="B180" i="18" s="1"/>
  <c r="A176" i="18"/>
  <c r="B176" i="18" s="1"/>
  <c r="A172" i="18"/>
  <c r="B172" i="18" s="1"/>
  <c r="A168" i="18"/>
  <c r="B168" i="18" s="1"/>
  <c r="A164" i="18"/>
  <c r="A160" i="18"/>
  <c r="A156" i="18"/>
  <c r="B156" i="18" s="1"/>
  <c r="A152" i="18"/>
  <c r="A148" i="18"/>
  <c r="A144" i="18"/>
  <c r="A140" i="18"/>
  <c r="A136" i="18"/>
  <c r="B136" i="18" s="1"/>
  <c r="A132" i="18"/>
  <c r="A128" i="18"/>
  <c r="A124" i="18"/>
  <c r="A120" i="18"/>
  <c r="A116" i="18"/>
  <c r="A112" i="18"/>
  <c r="B112" i="18" s="1"/>
  <c r="A108" i="18"/>
  <c r="B108" i="18" s="1"/>
  <c r="A104" i="18"/>
  <c r="A100" i="18"/>
  <c r="A96" i="18"/>
  <c r="B96" i="18" s="1"/>
  <c r="A92" i="18"/>
  <c r="A1607" i="18"/>
  <c r="B1607" i="18" s="1"/>
  <c r="A1506" i="18"/>
  <c r="B1506" i="18" s="1"/>
  <c r="A1349" i="18"/>
  <c r="B1349" i="18" s="1"/>
  <c r="A1242" i="18"/>
  <c r="B1242" i="18" s="1"/>
  <c r="A1138" i="18"/>
  <c r="B1138" i="18" s="1"/>
  <c r="A1127" i="18"/>
  <c r="B1127" i="18" s="1"/>
  <c r="A1107" i="18"/>
  <c r="B1107" i="18" s="1"/>
  <c r="A1086" i="18"/>
  <c r="B1086" i="18" s="1"/>
  <c r="A1047" i="18"/>
  <c r="B1047" i="18" s="1"/>
  <c r="A1039" i="18"/>
  <c r="B1039" i="18" s="1"/>
  <c r="A1003" i="18"/>
  <c r="B1003" i="18" s="1"/>
  <c r="A980" i="18"/>
  <c r="B980" i="18" s="1"/>
  <c r="A972" i="18"/>
  <c r="B972" i="18" s="1"/>
  <c r="A950" i="18"/>
  <c r="B950" i="18" s="1"/>
  <c r="A912" i="18"/>
  <c r="B912" i="18" s="1"/>
  <c r="A904" i="18"/>
  <c r="B904" i="18" s="1"/>
  <c r="A890" i="18"/>
  <c r="B890" i="18" s="1"/>
  <c r="A882" i="18"/>
  <c r="B882" i="18" s="1"/>
  <c r="A833" i="18"/>
  <c r="B833" i="18" s="1"/>
  <c r="A827" i="18"/>
  <c r="B827" i="18" s="1"/>
  <c r="A785" i="18"/>
  <c r="B785" i="18" s="1"/>
  <c r="A779" i="18"/>
  <c r="B779" i="18" s="1"/>
  <c r="A767" i="18"/>
  <c r="B767" i="18" s="1"/>
  <c r="A755" i="18"/>
  <c r="B755" i="18" s="1"/>
  <c r="A743" i="18"/>
  <c r="B743" i="18" s="1"/>
  <c r="A731" i="18"/>
  <c r="B731" i="18" s="1"/>
  <c r="A719" i="18"/>
  <c r="B719" i="18" s="1"/>
  <c r="A707" i="18"/>
  <c r="B707" i="18" s="1"/>
  <c r="A675" i="18"/>
  <c r="B675" i="18" s="1"/>
  <c r="A665" i="18"/>
  <c r="B665" i="18" s="1"/>
  <c r="A651" i="18"/>
  <c r="B651" i="18" s="1"/>
  <c r="A641" i="18"/>
  <c r="B641" i="18" s="1"/>
  <c r="A627" i="18"/>
  <c r="B627" i="18" s="1"/>
  <c r="A613" i="18"/>
  <c r="B613" i="18" s="1"/>
  <c r="A600" i="18"/>
  <c r="B600" i="18" s="1"/>
  <c r="A1703" i="18"/>
  <c r="B1703" i="18" s="1"/>
  <c r="A1502" i="18"/>
  <c r="B1502" i="18" s="1"/>
  <c r="A1369" i="18"/>
  <c r="B1369" i="18" s="1"/>
  <c r="A1348" i="18"/>
  <c r="B1348" i="18" s="1"/>
  <c r="A1328" i="18"/>
  <c r="B1328" i="18" s="1"/>
  <c r="A1266" i="18"/>
  <c r="B1266" i="18" s="1"/>
  <c r="A1066" i="18"/>
  <c r="B1066" i="18" s="1"/>
  <c r="A1010" i="18"/>
  <c r="B1010" i="18" s="1"/>
  <c r="A994" i="18"/>
  <c r="B994" i="18" s="1"/>
  <c r="A964" i="18"/>
  <c r="B964" i="18" s="1"/>
  <c r="A956" i="18"/>
  <c r="B956" i="18" s="1"/>
  <c r="A934" i="18"/>
  <c r="B934" i="18" s="1"/>
  <c r="A926" i="18"/>
  <c r="B926" i="18" s="1"/>
  <c r="A1584" i="18"/>
  <c r="B1584" i="18" s="1"/>
  <c r="A1500" i="18"/>
  <c r="B1500" i="18" s="1"/>
  <c r="A1426" i="18"/>
  <c r="B1426" i="18" s="1"/>
  <c r="A1390" i="18"/>
  <c r="B1390" i="18" s="1"/>
  <c r="A1306" i="18"/>
  <c r="B1306" i="18" s="1"/>
  <c r="A1210" i="18"/>
  <c r="B1210" i="18" s="1"/>
  <c r="A1063" i="18"/>
  <c r="B1063" i="18" s="1"/>
  <c r="A1055" i="18"/>
  <c r="B1055" i="18" s="1"/>
  <c r="A1000" i="18"/>
  <c r="B1000" i="18" s="1"/>
  <c r="A963" i="18"/>
  <c r="B963" i="18" s="1"/>
  <c r="A941" i="18"/>
  <c r="B941" i="18" s="1"/>
  <c r="A933" i="18"/>
  <c r="B933" i="18" s="1"/>
  <c r="A1791" i="18"/>
  <c r="B1791" i="18" s="1"/>
  <c r="A1574" i="18"/>
  <c r="B1574" i="18" s="1"/>
  <c r="A1533" i="18"/>
  <c r="B1533" i="18" s="1"/>
  <c r="A1456" i="18"/>
  <c r="B1456" i="18" s="1"/>
  <c r="A1341" i="18"/>
  <c r="B1341" i="18" s="1"/>
  <c r="A1222" i="18"/>
  <c r="B1222" i="18" s="1"/>
  <c r="A991" i="18"/>
  <c r="B991" i="18" s="1"/>
  <c r="A969" i="18"/>
  <c r="B969" i="18" s="1"/>
  <c r="A961" i="18"/>
  <c r="B961" i="18" s="1"/>
  <c r="A932" i="18"/>
  <c r="B932" i="18" s="1"/>
  <c r="A924" i="18"/>
  <c r="B924" i="18" s="1"/>
  <c r="A902" i="18"/>
  <c r="B902" i="18" s="1"/>
  <c r="A837" i="18"/>
  <c r="B837" i="18" s="1"/>
  <c r="A831" i="18"/>
  <c r="B831" i="18" s="1"/>
  <c r="A789" i="18"/>
  <c r="B789" i="18" s="1"/>
  <c r="A783" i="18"/>
  <c r="B783" i="18" s="1"/>
  <c r="A776" i="18"/>
  <c r="B776" i="18" s="1"/>
  <c r="A764" i="18"/>
  <c r="B764" i="18" s="1"/>
  <c r="A752" i="18"/>
  <c r="B752" i="18" s="1"/>
  <c r="A740" i="18"/>
  <c r="B740" i="18" s="1"/>
  <c r="A728" i="18"/>
  <c r="B728" i="18" s="1"/>
  <c r="A716" i="18"/>
  <c r="B716" i="18" s="1"/>
  <c r="A704" i="18"/>
  <c r="B704" i="18" s="1"/>
  <c r="A668" i="18"/>
  <c r="B668" i="18" s="1"/>
  <c r="A644" i="18"/>
  <c r="B644" i="18" s="1"/>
  <c r="A620" i="18"/>
  <c r="B620" i="18" s="1"/>
  <c r="A607" i="18"/>
  <c r="B607" i="18" s="1"/>
  <c r="A594" i="18"/>
  <c r="B594" i="18" s="1"/>
  <c r="A590" i="18"/>
  <c r="B590" i="18" s="1"/>
  <c r="A586" i="18"/>
  <c r="B586" i="18" s="1"/>
  <c r="A582" i="18"/>
  <c r="B582" i="18" s="1"/>
  <c r="A578" i="18"/>
  <c r="B578" i="18" s="1"/>
  <c r="A574" i="18"/>
  <c r="B574" i="18" s="1"/>
  <c r="A570" i="18"/>
  <c r="B570" i="18" s="1"/>
  <c r="A566" i="18"/>
  <c r="B566" i="18" s="1"/>
  <c r="A562" i="18"/>
  <c r="B562" i="18" s="1"/>
  <c r="A558" i="18"/>
  <c r="B558" i="18" s="1"/>
  <c r="A554" i="18"/>
  <c r="B554" i="18" s="1"/>
  <c r="A550" i="18"/>
  <c r="B550" i="18" s="1"/>
  <c r="A546" i="18"/>
  <c r="B546" i="18" s="1"/>
  <c r="A542" i="18"/>
  <c r="B542" i="18" s="1"/>
  <c r="A538" i="18"/>
  <c r="B538" i="18" s="1"/>
  <c r="A534" i="18"/>
  <c r="B534" i="18" s="1"/>
  <c r="A530" i="18"/>
  <c r="B530" i="18" s="1"/>
  <c r="A526" i="18"/>
  <c r="B526" i="18" s="1"/>
  <c r="A522" i="18"/>
  <c r="B522" i="18" s="1"/>
  <c r="A518" i="18"/>
  <c r="B518" i="18" s="1"/>
  <c r="A514" i="18"/>
  <c r="B514" i="18" s="1"/>
  <c r="A510" i="18"/>
  <c r="B510" i="18" s="1"/>
  <c r="A506" i="18"/>
  <c r="B506" i="18" s="1"/>
  <c r="A502" i="18"/>
  <c r="B502" i="18" s="1"/>
  <c r="A498" i="18"/>
  <c r="B498" i="18" s="1"/>
  <c r="A494" i="18"/>
  <c r="B494" i="18" s="1"/>
  <c r="A490" i="18"/>
  <c r="B490" i="18" s="1"/>
  <c r="A486" i="18"/>
  <c r="B486" i="18" s="1"/>
  <c r="A482" i="18"/>
  <c r="B482" i="18" s="1"/>
  <c r="A478" i="18"/>
  <c r="B478" i="18" s="1"/>
  <c r="A474" i="18"/>
  <c r="B474" i="18" s="1"/>
  <c r="A470" i="18"/>
  <c r="B470" i="18" s="1"/>
  <c r="A466" i="18"/>
  <c r="B466" i="18" s="1"/>
  <c r="A462" i="18"/>
  <c r="B462" i="18" s="1"/>
  <c r="A458" i="18"/>
  <c r="B458" i="18" s="1"/>
  <c r="A454" i="18"/>
  <c r="B454" i="18" s="1"/>
  <c r="A450" i="18"/>
  <c r="B450" i="18" s="1"/>
  <c r="A446" i="18"/>
  <c r="B446" i="18" s="1"/>
  <c r="A442" i="18"/>
  <c r="B442" i="18" s="1"/>
  <c r="A438" i="18"/>
  <c r="B438" i="18" s="1"/>
  <c r="A434" i="18"/>
  <c r="B434" i="18" s="1"/>
  <c r="A430" i="18"/>
  <c r="B430" i="18" s="1"/>
  <c r="A426" i="18"/>
  <c r="B426" i="18" s="1"/>
  <c r="A422" i="18"/>
  <c r="B422" i="18" s="1"/>
  <c r="A418" i="18"/>
  <c r="B418" i="18" s="1"/>
  <c r="A414" i="18"/>
  <c r="B414" i="18" s="1"/>
  <c r="A410" i="18"/>
  <c r="B410" i="18" s="1"/>
  <c r="A406" i="18"/>
  <c r="B406" i="18" s="1"/>
  <c r="A402" i="18"/>
  <c r="B402" i="18" s="1"/>
  <c r="A398" i="18"/>
  <c r="B398" i="18" s="1"/>
  <c r="A1389" i="18"/>
  <c r="B1389" i="18" s="1"/>
  <c r="A1090" i="18"/>
  <c r="B1090" i="18" s="1"/>
  <c r="A1042" i="18"/>
  <c r="B1042" i="18" s="1"/>
  <c r="A982" i="18"/>
  <c r="B982" i="18" s="1"/>
  <c r="A880" i="18"/>
  <c r="B880" i="18" s="1"/>
  <c r="A867" i="18"/>
  <c r="B867" i="18" s="1"/>
  <c r="A775" i="18"/>
  <c r="B775" i="18" s="1"/>
  <c r="A723" i="18"/>
  <c r="B723" i="18" s="1"/>
  <c r="A703" i="18"/>
  <c r="B703" i="18" s="1"/>
  <c r="A659" i="18"/>
  <c r="B659" i="18" s="1"/>
  <c r="A643" i="18"/>
  <c r="B643" i="18" s="1"/>
  <c r="A617" i="18"/>
  <c r="B617" i="18" s="1"/>
  <c r="A603" i="18"/>
  <c r="B603" i="18" s="1"/>
  <c r="A595" i="18"/>
  <c r="B595" i="18" s="1"/>
  <c r="A589" i="18"/>
  <c r="B589" i="18" s="1"/>
  <c r="A547" i="18"/>
  <c r="B547" i="18" s="1"/>
  <c r="A541" i="18"/>
  <c r="B541" i="18" s="1"/>
  <c r="A499" i="18"/>
  <c r="B499" i="18" s="1"/>
  <c r="A493" i="18"/>
  <c r="B493" i="18" s="1"/>
  <c r="A451" i="18"/>
  <c r="B451" i="18" s="1"/>
  <c r="A445" i="18"/>
  <c r="B445" i="18" s="1"/>
  <c r="A403" i="18"/>
  <c r="B403" i="18" s="1"/>
  <c r="A397" i="18"/>
  <c r="B397" i="18" s="1"/>
  <c r="A385" i="18"/>
  <c r="B385" i="18" s="1"/>
  <c r="A373" i="18"/>
  <c r="B373" i="18" s="1"/>
  <c r="A361" i="18"/>
  <c r="B361" i="18" s="1"/>
  <c r="A349" i="18"/>
  <c r="B349" i="18" s="1"/>
  <c r="A338" i="18"/>
  <c r="B338" i="18" s="1"/>
  <c r="A329" i="18"/>
  <c r="B329" i="18" s="1"/>
  <c r="A307" i="18"/>
  <c r="B307" i="18" s="1"/>
  <c r="A294" i="18"/>
  <c r="B294" i="18" s="1"/>
  <c r="A281" i="18"/>
  <c r="B281" i="18" s="1"/>
  <c r="A259" i="18"/>
  <c r="B259" i="18" s="1"/>
  <c r="A246" i="18"/>
  <c r="B246" i="18" s="1"/>
  <c r="A233" i="18"/>
  <c r="B233" i="18" s="1"/>
  <c r="A211" i="18"/>
  <c r="B211" i="18" s="1"/>
  <c r="A198" i="18"/>
  <c r="B198" i="18" s="1"/>
  <c r="A185" i="18"/>
  <c r="B185" i="18" s="1"/>
  <c r="A163" i="18"/>
  <c r="B163" i="18" s="1"/>
  <c r="A150" i="18"/>
  <c r="A137" i="18"/>
  <c r="B137" i="18" s="1"/>
  <c r="A115" i="18"/>
  <c r="A102" i="18"/>
  <c r="A89" i="18"/>
  <c r="A85" i="18"/>
  <c r="B85" i="18" s="1"/>
  <c r="A81" i="18"/>
  <c r="B81" i="18" s="1"/>
  <c r="A77" i="18"/>
  <c r="A73" i="18"/>
  <c r="A1572" i="18"/>
  <c r="B1572" i="18" s="1"/>
  <c r="A1385" i="18"/>
  <c r="B1385" i="18" s="1"/>
  <c r="A1337" i="18"/>
  <c r="B1337" i="18" s="1"/>
  <c r="A1194" i="18"/>
  <c r="B1194" i="18" s="1"/>
  <c r="A1134" i="18"/>
  <c r="B1134" i="18" s="1"/>
  <c r="A1018" i="18"/>
  <c r="B1018" i="18" s="1"/>
  <c r="A978" i="18"/>
  <c r="B978" i="18" s="1"/>
  <c r="A925" i="18"/>
  <c r="B925" i="18" s="1"/>
  <c r="A908" i="18"/>
  <c r="B908" i="18" s="1"/>
  <c r="A878" i="18"/>
  <c r="B878" i="18" s="1"/>
  <c r="A853" i="18"/>
  <c r="B853" i="18" s="1"/>
  <c r="A819" i="18"/>
  <c r="B819" i="18" s="1"/>
  <c r="A772" i="18"/>
  <c r="B772" i="18" s="1"/>
  <c r="A741" i="18"/>
  <c r="B741" i="18" s="1"/>
  <c r="A721" i="18"/>
  <c r="B721" i="18" s="1"/>
  <c r="A700" i="18"/>
  <c r="B700" i="18" s="1"/>
  <c r="A692" i="18"/>
  <c r="B692" i="18" s="1"/>
  <c r="A683" i="18"/>
  <c r="B683" i="18" s="1"/>
  <c r="A667" i="18"/>
  <c r="B667" i="18" s="1"/>
  <c r="A625" i="18"/>
  <c r="B625" i="18" s="1"/>
  <c r="A567" i="18"/>
  <c r="B567" i="18" s="1"/>
  <c r="A561" i="18"/>
  <c r="B561" i="18" s="1"/>
  <c r="A519" i="18"/>
  <c r="B519" i="18" s="1"/>
  <c r="A513" i="18"/>
  <c r="B513" i="18" s="1"/>
  <c r="A471" i="18"/>
  <c r="B471" i="18" s="1"/>
  <c r="A465" i="18"/>
  <c r="B465" i="18" s="1"/>
  <c r="A423" i="18"/>
  <c r="B423" i="18" s="1"/>
  <c r="A417" i="18"/>
  <c r="B417" i="18" s="1"/>
  <c r="A390" i="18"/>
  <c r="B390" i="18" s="1"/>
  <c r="A378" i="18"/>
  <c r="B378" i="18" s="1"/>
  <c r="A366" i="18"/>
  <c r="B366" i="18" s="1"/>
  <c r="A354" i="18"/>
  <c r="B354" i="18" s="1"/>
  <c r="A333" i="18"/>
  <c r="B333" i="18" s="1"/>
  <c r="A311" i="18"/>
  <c r="B311" i="18" s="1"/>
  <c r="A298" i="18"/>
  <c r="B298" i="18" s="1"/>
  <c r="A285" i="18"/>
  <c r="B285" i="18" s="1"/>
  <c r="A263" i="18"/>
  <c r="B263" i="18" s="1"/>
  <c r="A250" i="18"/>
  <c r="B250" i="18" s="1"/>
  <c r="A237" i="18"/>
  <c r="B237" i="18" s="1"/>
  <c r="A215" i="18"/>
  <c r="B215" i="18" s="1"/>
  <c r="A202" i="18"/>
  <c r="B202" i="18" s="1"/>
  <c r="A189" i="18"/>
  <c r="B189" i="18" s="1"/>
  <c r="A167" i="18"/>
  <c r="B167" i="18" s="1"/>
  <c r="A154" i="18"/>
  <c r="B154" i="18" s="1"/>
  <c r="A141" i="18"/>
  <c r="A119" i="18"/>
  <c r="A106" i="18"/>
  <c r="A93" i="18"/>
  <c r="B93" i="18" s="1"/>
  <c r="A1557" i="18"/>
  <c r="B1557" i="18" s="1"/>
  <c r="A1290" i="18"/>
  <c r="B1290" i="18" s="1"/>
  <c r="A1158" i="18"/>
  <c r="B1158" i="18" s="1"/>
  <c r="A1110" i="18"/>
  <c r="B1110" i="18" s="1"/>
  <c r="A1083" i="18"/>
  <c r="B1083" i="18" s="1"/>
  <c r="A1015" i="18"/>
  <c r="B1015" i="18" s="1"/>
  <c r="A998" i="18"/>
  <c r="B998" i="18" s="1"/>
  <c r="A960" i="18"/>
  <c r="B960" i="18" s="1"/>
  <c r="A865" i="18"/>
  <c r="B865" i="18" s="1"/>
  <c r="A843" i="18"/>
  <c r="B843" i="18" s="1"/>
  <c r="A805" i="18"/>
  <c r="B805" i="18" s="1"/>
  <c r="A763" i="18"/>
  <c r="B763" i="18" s="1"/>
  <c r="A711" i="18"/>
  <c r="B711" i="18" s="1"/>
  <c r="A649" i="18"/>
  <c r="B649" i="18" s="1"/>
  <c r="A633" i="18"/>
  <c r="B633" i="18" s="1"/>
  <c r="A587" i="18"/>
  <c r="B587" i="18" s="1"/>
  <c r="A581" i="18"/>
  <c r="B581" i="18" s="1"/>
  <c r="A539" i="18"/>
  <c r="B539" i="18" s="1"/>
  <c r="A533" i="18"/>
  <c r="B533" i="18" s="1"/>
  <c r="A491" i="18"/>
  <c r="B491" i="18" s="1"/>
  <c r="A485" i="18"/>
  <c r="B485" i="18" s="1"/>
  <c r="A443" i="18"/>
  <c r="B443" i="18" s="1"/>
  <c r="A437" i="18"/>
  <c r="B437" i="18" s="1"/>
  <c r="A395" i="18"/>
  <c r="B395" i="18" s="1"/>
  <c r="A383" i="18"/>
  <c r="B383" i="18" s="1"/>
  <c r="A371" i="18"/>
  <c r="B371" i="18" s="1"/>
  <c r="A359" i="18"/>
  <c r="B359" i="18" s="1"/>
  <c r="A347" i="18"/>
  <c r="B347" i="18" s="1"/>
  <c r="A342" i="18"/>
  <c r="B342" i="18" s="1"/>
  <c r="A315" i="18"/>
  <c r="B315" i="18" s="1"/>
  <c r="A302" i="18"/>
  <c r="B302" i="18" s="1"/>
  <c r="A289" i="18"/>
  <c r="B289" i="18" s="1"/>
  <c r="A267" i="18"/>
  <c r="B267" i="18" s="1"/>
  <c r="A254" i="18"/>
  <c r="B254" i="18" s="1"/>
  <c r="A241" i="18"/>
  <c r="B241" i="18" s="1"/>
  <c r="A219" i="18"/>
  <c r="B219" i="18" s="1"/>
  <c r="A206" i="18"/>
  <c r="B206" i="18" s="1"/>
  <c r="A193" i="18"/>
  <c r="B193" i="18" s="1"/>
  <c r="A171" i="18"/>
  <c r="B171" i="18" s="1"/>
  <c r="A158" i="18"/>
  <c r="A145" i="18"/>
  <c r="A123" i="18"/>
  <c r="B123" i="18" s="1"/>
  <c r="A110" i="18"/>
  <c r="A97" i="18"/>
  <c r="A1540" i="18"/>
  <c r="B1540" i="18" s="1"/>
  <c r="A1190" i="18"/>
  <c r="B1190" i="18" s="1"/>
  <c r="A976" i="18"/>
  <c r="B976" i="18" s="1"/>
  <c r="A939" i="18"/>
  <c r="B939" i="18" s="1"/>
  <c r="A893" i="18"/>
  <c r="B893" i="18" s="1"/>
  <c r="A829" i="18"/>
  <c r="B829" i="18" s="1"/>
  <c r="A817" i="18"/>
  <c r="B817" i="18" s="1"/>
  <c r="A795" i="18"/>
  <c r="B795" i="18" s="1"/>
  <c r="A760" i="18"/>
  <c r="B760" i="18" s="1"/>
  <c r="A729" i="18"/>
  <c r="B729" i="18" s="1"/>
  <c r="A709" i="18"/>
  <c r="B709" i="18" s="1"/>
  <c r="A689" i="18"/>
  <c r="B689" i="18" s="1"/>
  <c r="A673" i="18"/>
  <c r="B673" i="18" s="1"/>
  <c r="A657" i="18"/>
  <c r="B657" i="18" s="1"/>
  <c r="A640" i="18"/>
  <c r="B640" i="18" s="1"/>
  <c r="A624" i="18"/>
  <c r="B624" i="18" s="1"/>
  <c r="A616" i="18"/>
  <c r="B616" i="18" s="1"/>
  <c r="A608" i="18"/>
  <c r="B608" i="18" s="1"/>
  <c r="A559" i="18"/>
  <c r="B559" i="18" s="1"/>
  <c r="A553" i="18"/>
  <c r="B553" i="18" s="1"/>
  <c r="A511" i="18"/>
  <c r="B511" i="18" s="1"/>
  <c r="A505" i="18"/>
  <c r="B505" i="18" s="1"/>
  <c r="A463" i="18"/>
  <c r="B463" i="18" s="1"/>
  <c r="A457" i="18"/>
  <c r="B457" i="18" s="1"/>
  <c r="A415" i="18"/>
  <c r="B415" i="18" s="1"/>
  <c r="A409" i="18"/>
  <c r="B409" i="18" s="1"/>
  <c r="A337" i="18"/>
  <c r="B337" i="18" s="1"/>
  <c r="A319" i="18"/>
  <c r="B319" i="18" s="1"/>
  <c r="A306" i="18"/>
  <c r="B306" i="18" s="1"/>
  <c r="A293" i="18"/>
  <c r="B293" i="18" s="1"/>
  <c r="A271" i="18"/>
  <c r="B271" i="18" s="1"/>
  <c r="A258" i="18"/>
  <c r="B258" i="18" s="1"/>
  <c r="A245" i="18"/>
  <c r="B245" i="18" s="1"/>
  <c r="A223" i="18"/>
  <c r="B223" i="18" s="1"/>
  <c r="A210" i="18"/>
  <c r="B210" i="18" s="1"/>
  <c r="A197" i="18"/>
  <c r="B197" i="18" s="1"/>
  <c r="A175" i="18"/>
  <c r="B175" i="18" s="1"/>
  <c r="A162" i="18"/>
  <c r="A149" i="18"/>
  <c r="B149" i="18" s="1"/>
  <c r="A127" i="18"/>
  <c r="A114" i="18"/>
  <c r="B114" i="18" s="1"/>
  <c r="A101" i="18"/>
  <c r="A88" i="18"/>
  <c r="A84" i="18"/>
  <c r="A80" i="18"/>
  <c r="B80" i="18" s="1"/>
  <c r="A76" i="18"/>
  <c r="B76" i="18" s="1"/>
  <c r="A72" i="18"/>
  <c r="A1745" i="18"/>
  <c r="B1745" i="18" s="1"/>
  <c r="A1534" i="18"/>
  <c r="B1534" i="18" s="1"/>
  <c r="A1320" i="18"/>
  <c r="B1320" i="18" s="1"/>
  <c r="A1286" i="18"/>
  <c r="B1286" i="18" s="1"/>
  <c r="A1250" i="18"/>
  <c r="B1250" i="18" s="1"/>
  <c r="A1218" i="18"/>
  <c r="B1218" i="18" s="1"/>
  <c r="A1155" i="18"/>
  <c r="B1155" i="18" s="1"/>
  <c r="A1131" i="18"/>
  <c r="B1131" i="18" s="1"/>
  <c r="A1103" i="18"/>
  <c r="B1103" i="18" s="1"/>
  <c r="A889" i="18"/>
  <c r="B889" i="18" s="1"/>
  <c r="A781" i="18"/>
  <c r="B781" i="18" s="1"/>
  <c r="A771" i="18"/>
  <c r="B771" i="18" s="1"/>
  <c r="A751" i="18"/>
  <c r="B751" i="18" s="1"/>
  <c r="A699" i="18"/>
  <c r="B699" i="18" s="1"/>
  <c r="A681" i="18"/>
  <c r="B681" i="18" s="1"/>
  <c r="A664" i="18"/>
  <c r="B664" i="18" s="1"/>
  <c r="A648" i="18"/>
  <c r="B648" i="18" s="1"/>
  <c r="A631" i="18"/>
  <c r="B631" i="18" s="1"/>
  <c r="A1686" i="18"/>
  <c r="B1686" i="18" s="1"/>
  <c r="A1428" i="18"/>
  <c r="B1428" i="18" s="1"/>
  <c r="A1360" i="18"/>
  <c r="B1360" i="18" s="1"/>
  <c r="A1074" i="18"/>
  <c r="B1074" i="18" s="1"/>
  <c r="A1008" i="18"/>
  <c r="B1008" i="18" s="1"/>
  <c r="A954" i="18"/>
  <c r="B954" i="18" s="1"/>
  <c r="A917" i="18"/>
  <c r="B917" i="18" s="1"/>
  <c r="A873" i="18"/>
  <c r="B873" i="18" s="1"/>
  <c r="A825" i="18"/>
  <c r="B825" i="18" s="1"/>
  <c r="A803" i="18"/>
  <c r="B803" i="18" s="1"/>
  <c r="A791" i="18"/>
  <c r="B791" i="18" s="1"/>
  <c r="A759" i="18"/>
  <c r="B759" i="18" s="1"/>
  <c r="A739" i="18"/>
  <c r="B739" i="18" s="1"/>
  <c r="A697" i="18"/>
  <c r="B697" i="18" s="1"/>
  <c r="A688" i="18"/>
  <c r="B688" i="18" s="1"/>
  <c r="A679" i="18"/>
  <c r="B679" i="18" s="1"/>
  <c r="A663" i="18"/>
  <c r="B663" i="18" s="1"/>
  <c r="A621" i="18"/>
  <c r="B621" i="18" s="1"/>
  <c r="A599" i="18"/>
  <c r="B599" i="18" s="1"/>
  <c r="A1648" i="18"/>
  <c r="B1648" i="18" s="1"/>
  <c r="A1520" i="18"/>
  <c r="B1520" i="18" s="1"/>
  <c r="A1358" i="18"/>
  <c r="B1358" i="18" s="1"/>
  <c r="A1146" i="18"/>
  <c r="B1146" i="18" s="1"/>
  <c r="A1122" i="18"/>
  <c r="B1122" i="18" s="1"/>
  <c r="A952" i="18"/>
  <c r="B952" i="18" s="1"/>
  <c r="A916" i="18"/>
  <c r="B916" i="18" s="1"/>
  <c r="A886" i="18"/>
  <c r="B886" i="18" s="1"/>
  <c r="A849" i="18"/>
  <c r="B849" i="18" s="1"/>
  <c r="A777" i="18"/>
  <c r="B777" i="18" s="1"/>
  <c r="A757" i="18"/>
  <c r="B757" i="18" s="1"/>
  <c r="A736" i="18"/>
  <c r="B736" i="18" s="1"/>
  <c r="A705" i="18"/>
  <c r="B705" i="18" s="1"/>
  <c r="A645" i="18"/>
  <c r="B645" i="18" s="1"/>
  <c r="A629" i="18"/>
  <c r="B629" i="18" s="1"/>
  <c r="A591" i="18"/>
  <c r="B591" i="18" s="1"/>
  <c r="A585" i="18"/>
  <c r="B585" i="18" s="1"/>
  <c r="A543" i="18"/>
  <c r="B543" i="18" s="1"/>
  <c r="A537" i="18"/>
  <c r="B537" i="18" s="1"/>
  <c r="A495" i="18"/>
  <c r="B495" i="18" s="1"/>
  <c r="A489" i="18"/>
  <c r="B489" i="18" s="1"/>
  <c r="A447" i="18"/>
  <c r="B447" i="18" s="1"/>
  <c r="A441" i="18"/>
  <c r="B441" i="18" s="1"/>
  <c r="A399" i="18"/>
  <c r="B399" i="18" s="1"/>
  <c r="A335" i="18"/>
  <c r="B335" i="18" s="1"/>
  <c r="A322" i="18"/>
  <c r="B322" i="18" s="1"/>
  <c r="A309" i="18"/>
  <c r="B309" i="18" s="1"/>
  <c r="A287" i="18"/>
  <c r="B287" i="18" s="1"/>
  <c r="A274" i="18"/>
  <c r="B274" i="18" s="1"/>
  <c r="A261" i="18"/>
  <c r="B261" i="18" s="1"/>
  <c r="A239" i="18"/>
  <c r="B239" i="18" s="1"/>
  <c r="A226" i="18"/>
  <c r="B226" i="18" s="1"/>
  <c r="A213" i="18"/>
  <c r="B213" i="18" s="1"/>
  <c r="A191" i="18"/>
  <c r="B191" i="18" s="1"/>
  <c r="A178" i="18"/>
  <c r="B178" i="18" s="1"/>
  <c r="A165" i="18"/>
  <c r="B165" i="18" s="1"/>
  <c r="A1079" i="18"/>
  <c r="B1079" i="18" s="1"/>
  <c r="A809" i="18"/>
  <c r="B809" i="18" s="1"/>
  <c r="A604" i="18"/>
  <c r="B604" i="18" s="1"/>
  <c r="A555" i="18"/>
  <c r="B555" i="18" s="1"/>
  <c r="A521" i="18"/>
  <c r="B521" i="18" s="1"/>
  <c r="A483" i="18"/>
  <c r="B483" i="18" s="1"/>
  <c r="A461" i="18"/>
  <c r="B461" i="18" s="1"/>
  <c r="A449" i="18"/>
  <c r="B449" i="18" s="1"/>
  <c r="A391" i="18"/>
  <c r="B391" i="18" s="1"/>
  <c r="A381" i="18"/>
  <c r="B381" i="18" s="1"/>
  <c r="A370" i="18"/>
  <c r="B370" i="18" s="1"/>
  <c r="A350" i="18"/>
  <c r="B350" i="18" s="1"/>
  <c r="A303" i="18"/>
  <c r="B303" i="18" s="1"/>
  <c r="A295" i="18"/>
  <c r="B295" i="18" s="1"/>
  <c r="A273" i="18"/>
  <c r="B273" i="18" s="1"/>
  <c r="A265" i="18"/>
  <c r="B265" i="18" s="1"/>
  <c r="A235" i="18"/>
  <c r="B235" i="18" s="1"/>
  <c r="A227" i="18"/>
  <c r="B227" i="18" s="1"/>
  <c r="A205" i="18"/>
  <c r="B205" i="18" s="1"/>
  <c r="A82" i="18"/>
  <c r="B82" i="18" s="1"/>
  <c r="A69" i="18"/>
  <c r="A67" i="18"/>
  <c r="B67" i="18" s="1"/>
  <c r="A66" i="18"/>
  <c r="A60" i="18"/>
  <c r="A57" i="18"/>
  <c r="B57" i="18" s="1"/>
  <c r="A54" i="18"/>
  <c r="B54" i="18" s="1"/>
  <c r="A51" i="18"/>
  <c r="B51" i="18" s="1"/>
  <c r="A48" i="18"/>
  <c r="A45" i="18"/>
  <c r="B45" i="18" s="1"/>
  <c r="A38" i="18"/>
  <c r="B38" i="18" s="1"/>
  <c r="A1413" i="18"/>
  <c r="B1413" i="18" s="1"/>
  <c r="A1071" i="18"/>
  <c r="B1071" i="18" s="1"/>
  <c r="A974" i="18"/>
  <c r="B974" i="18" s="1"/>
  <c r="A895" i="18"/>
  <c r="B895" i="18" s="1"/>
  <c r="A753" i="18"/>
  <c r="B753" i="18" s="1"/>
  <c r="A727" i="18"/>
  <c r="B727" i="18" s="1"/>
  <c r="A660" i="18"/>
  <c r="B660" i="18" s="1"/>
  <c r="A507" i="18"/>
  <c r="B507" i="18" s="1"/>
  <c r="A473" i="18"/>
  <c r="B473" i="18" s="1"/>
  <c r="A435" i="18"/>
  <c r="B435" i="18" s="1"/>
  <c r="A413" i="18"/>
  <c r="B413" i="18" s="1"/>
  <c r="A401" i="18"/>
  <c r="B401" i="18" s="1"/>
  <c r="A325" i="18"/>
  <c r="B325" i="18" s="1"/>
  <c r="A317" i="18"/>
  <c r="B317" i="18" s="1"/>
  <c r="A279" i="18"/>
  <c r="B279" i="18" s="1"/>
  <c r="A257" i="18"/>
  <c r="B257" i="18" s="1"/>
  <c r="A249" i="18"/>
  <c r="B249" i="18" s="1"/>
  <c r="A190" i="18"/>
  <c r="B190" i="18" s="1"/>
  <c r="A182" i="18"/>
  <c r="B182" i="18" s="1"/>
  <c r="A139" i="18"/>
  <c r="A126" i="18"/>
  <c r="B126" i="18" s="1"/>
  <c r="A113" i="18"/>
  <c r="A107" i="18"/>
  <c r="B107" i="18" s="1"/>
  <c r="A94" i="18"/>
  <c r="B94" i="18" s="1"/>
  <c r="A87" i="18"/>
  <c r="B87" i="18" s="1"/>
  <c r="A75" i="18"/>
  <c r="A65" i="18"/>
  <c r="A1647" i="18"/>
  <c r="B1647" i="18" s="1"/>
  <c r="A1126" i="18"/>
  <c r="B1126" i="18" s="1"/>
  <c r="A930" i="18"/>
  <c r="B930" i="18" s="1"/>
  <c r="A859" i="18"/>
  <c r="B859" i="18" s="1"/>
  <c r="A801" i="18"/>
  <c r="B801" i="18" s="1"/>
  <c r="A748" i="18"/>
  <c r="B748" i="18" s="1"/>
  <c r="A724" i="18"/>
  <c r="B724" i="18" s="1"/>
  <c r="A639" i="18"/>
  <c r="B639" i="18" s="1"/>
  <c r="A577" i="18"/>
  <c r="B577" i="18" s="1"/>
  <c r="A565" i="18"/>
  <c r="B565" i="18" s="1"/>
  <c r="A459" i="18"/>
  <c r="B459" i="18" s="1"/>
  <c r="A425" i="18"/>
  <c r="B425" i="18" s="1"/>
  <c r="A389" i="18"/>
  <c r="B389" i="18" s="1"/>
  <c r="A379" i="18"/>
  <c r="B379" i="18" s="1"/>
  <c r="A369" i="18"/>
  <c r="B369" i="18" s="1"/>
  <c r="A358" i="18"/>
  <c r="B358" i="18" s="1"/>
  <c r="A339" i="18"/>
  <c r="B339" i="18" s="1"/>
  <c r="A331" i="18"/>
  <c r="B331" i="18" s="1"/>
  <c r="A323" i="18"/>
  <c r="B323" i="18" s="1"/>
  <c r="A301" i="18"/>
  <c r="B301" i="18" s="1"/>
  <c r="A242" i="18"/>
  <c r="B242" i="18" s="1"/>
  <c r="A234" i="18"/>
  <c r="B234" i="18" s="1"/>
  <c r="A174" i="18"/>
  <c r="B174" i="18" s="1"/>
  <c r="A166" i="18"/>
  <c r="B166" i="18" s="1"/>
  <c r="A146" i="18"/>
  <c r="B146" i="18" s="1"/>
  <c r="A133" i="18"/>
  <c r="A64" i="18"/>
  <c r="B64" i="18" s="1"/>
  <c r="A28" i="18"/>
  <c r="B28" i="18" s="1"/>
  <c r="A16" i="18"/>
  <c r="A1600" i="18"/>
  <c r="B1600" i="18" s="1"/>
  <c r="A1365" i="18"/>
  <c r="B1365" i="18" s="1"/>
  <c r="A857" i="18"/>
  <c r="B857" i="18" s="1"/>
  <c r="A799" i="18"/>
  <c r="B799" i="18" s="1"/>
  <c r="A747" i="18"/>
  <c r="B747" i="18" s="1"/>
  <c r="A677" i="18"/>
  <c r="B677" i="18" s="1"/>
  <c r="A636" i="18"/>
  <c r="B636" i="18" s="1"/>
  <c r="A563" i="18"/>
  <c r="B563" i="18" s="1"/>
  <c r="A551" i="18"/>
  <c r="B551" i="18" s="1"/>
  <c r="A529" i="18"/>
  <c r="B529" i="18" s="1"/>
  <c r="A517" i="18"/>
  <c r="B517" i="18" s="1"/>
  <c r="A411" i="18"/>
  <c r="B411" i="18" s="1"/>
  <c r="A286" i="18"/>
  <c r="B286" i="18" s="1"/>
  <c r="A278" i="18"/>
  <c r="B278" i="18" s="1"/>
  <c r="A218" i="18"/>
  <c r="B218" i="18" s="1"/>
  <c r="A159" i="18"/>
  <c r="B159" i="18" s="1"/>
  <c r="A131" i="18"/>
  <c r="B131" i="18" s="1"/>
  <c r="A118" i="18"/>
  <c r="A105" i="18"/>
  <c r="B105" i="18" s="1"/>
  <c r="A99" i="18"/>
  <c r="B99" i="18" s="1"/>
  <c r="A63" i="18"/>
  <c r="B63" i="18" s="1"/>
  <c r="A44" i="18"/>
  <c r="A40" i="18"/>
  <c r="A35" i="18"/>
  <c r="A23" i="18"/>
  <c r="A919" i="18"/>
  <c r="B919" i="18" s="1"/>
  <c r="A885" i="18"/>
  <c r="B885" i="18" s="1"/>
  <c r="A769" i="18"/>
  <c r="B769" i="18" s="1"/>
  <c r="A745" i="18"/>
  <c r="B745" i="18" s="1"/>
  <c r="A695" i="18"/>
  <c r="B695" i="18" s="1"/>
  <c r="A655" i="18"/>
  <c r="B655" i="18" s="1"/>
  <c r="A619" i="18"/>
  <c r="B619" i="18" s="1"/>
  <c r="A575" i="18"/>
  <c r="B575" i="18" s="1"/>
  <c r="A515" i="18"/>
  <c r="B515" i="18" s="1"/>
  <c r="A503" i="18"/>
  <c r="B503" i="18" s="1"/>
  <c r="A481" i="18"/>
  <c r="B481" i="18" s="1"/>
  <c r="A469" i="18"/>
  <c r="B469" i="18" s="1"/>
  <c r="A387" i="18"/>
  <c r="B387" i="18" s="1"/>
  <c r="A377" i="18"/>
  <c r="B377" i="18" s="1"/>
  <c r="A367" i="18"/>
  <c r="B367" i="18" s="1"/>
  <c r="A357" i="18"/>
  <c r="B357" i="18" s="1"/>
  <c r="A346" i="18"/>
  <c r="B346" i="18" s="1"/>
  <c r="A330" i="18"/>
  <c r="B330" i="18" s="1"/>
  <c r="A270" i="18"/>
  <c r="B270" i="18" s="1"/>
  <c r="A262" i="18"/>
  <c r="B262" i="18" s="1"/>
  <c r="A203" i="18"/>
  <c r="B203" i="18" s="1"/>
  <c r="A195" i="18"/>
  <c r="B195" i="18" s="1"/>
  <c r="A181" i="18"/>
  <c r="B181" i="18" s="1"/>
  <c r="A1170" i="18"/>
  <c r="B1170" i="18" s="1"/>
  <c r="A1114" i="18"/>
  <c r="B1114" i="18" s="1"/>
  <c r="A915" i="18"/>
  <c r="B915" i="18" s="1"/>
  <c r="A847" i="18"/>
  <c r="B847" i="18" s="1"/>
  <c r="A823" i="18"/>
  <c r="B823" i="18" s="1"/>
  <c r="A765" i="18"/>
  <c r="B765" i="18" s="1"/>
  <c r="A672" i="18"/>
  <c r="B672" i="18" s="1"/>
  <c r="A635" i="18"/>
  <c r="B635" i="18" s="1"/>
  <c r="A597" i="18"/>
  <c r="B597" i="18" s="1"/>
  <c r="A525" i="18"/>
  <c r="B525" i="18" s="1"/>
  <c r="A479" i="18"/>
  <c r="B479" i="18" s="1"/>
  <c r="A419" i="18"/>
  <c r="B419" i="18" s="1"/>
  <c r="A407" i="18"/>
  <c r="B407" i="18" s="1"/>
  <c r="A386" i="18"/>
  <c r="B386" i="18" s="1"/>
  <c r="A375" i="18"/>
  <c r="B375" i="18" s="1"/>
  <c r="A365" i="18"/>
  <c r="B365" i="18" s="1"/>
  <c r="A355" i="18"/>
  <c r="B355" i="18" s="1"/>
  <c r="A345" i="18"/>
  <c r="B345" i="18" s="1"/>
  <c r="A299" i="18"/>
  <c r="B299" i="18" s="1"/>
  <c r="A291" i="18"/>
  <c r="B291" i="18" s="1"/>
  <c r="A277" i="18"/>
  <c r="B277" i="18" s="1"/>
  <c r="A269" i="18"/>
  <c r="B269" i="18" s="1"/>
  <c r="A231" i="18"/>
  <c r="B231" i="18" s="1"/>
  <c r="A209" i="18"/>
  <c r="B209" i="18" s="1"/>
  <c r="A201" i="18"/>
  <c r="B201" i="18" s="1"/>
  <c r="A1338" i="18"/>
  <c r="B1338" i="18" s="1"/>
  <c r="A1238" i="18"/>
  <c r="B1238" i="18" s="1"/>
  <c r="A1102" i="18"/>
  <c r="B1102" i="18" s="1"/>
  <c r="A911" i="18"/>
  <c r="B911" i="18" s="1"/>
  <c r="A693" i="18"/>
  <c r="B693" i="18" s="1"/>
  <c r="A669" i="18"/>
  <c r="B669" i="18" s="1"/>
  <c r="A612" i="18"/>
  <c r="B612" i="18" s="1"/>
  <c r="A583" i="18"/>
  <c r="B583" i="18" s="1"/>
  <c r="A571" i="18"/>
  <c r="B571" i="18" s="1"/>
  <c r="A549" i="18"/>
  <c r="B549" i="18" s="1"/>
  <c r="A477" i="18"/>
  <c r="B477" i="18" s="1"/>
  <c r="A431" i="18"/>
  <c r="B431" i="18" s="1"/>
  <c r="A321" i="18"/>
  <c r="B321" i="18" s="1"/>
  <c r="A313" i="18"/>
  <c r="B313" i="18" s="1"/>
  <c r="A283" i="18"/>
  <c r="B283" i="18" s="1"/>
  <c r="A275" i="18"/>
  <c r="B275" i="18" s="1"/>
  <c r="A253" i="18"/>
  <c r="B253" i="18" s="1"/>
  <c r="A194" i="18"/>
  <c r="B194" i="18" s="1"/>
  <c r="A186" i="18"/>
  <c r="B186" i="18" s="1"/>
  <c r="A74" i="18"/>
  <c r="B74" i="18" s="1"/>
  <c r="AH64" i="18"/>
  <c r="A5" i="18"/>
  <c r="B5" i="18" s="1"/>
  <c r="C5" i="18" s="1"/>
  <c r="D5" i="18" s="1"/>
  <c r="A13" i="18"/>
  <c r="A18" i="18"/>
  <c r="A29" i="18"/>
  <c r="V44" i="18"/>
  <c r="AM44" i="18"/>
  <c r="Q45" i="18"/>
  <c r="AH45" i="18"/>
  <c r="AB46" i="18"/>
  <c r="S48" i="18"/>
  <c r="AJ48" i="18"/>
  <c r="N49" i="18"/>
  <c r="AE49" i="18"/>
  <c r="J50" i="18"/>
  <c r="AB50" i="18"/>
  <c r="AN51" i="18"/>
  <c r="AD51" i="18"/>
  <c r="Z52" i="18"/>
  <c r="AQ52" i="18"/>
  <c r="W53" i="18"/>
  <c r="AQ54" i="18"/>
  <c r="AP55" i="18"/>
  <c r="V56" i="18"/>
  <c r="AN56" i="18"/>
  <c r="AP57" i="18"/>
  <c r="S58" i="18"/>
  <c r="AN58" i="18"/>
  <c r="U59" i="18"/>
  <c r="AM59" i="18"/>
  <c r="S60" i="18"/>
  <c r="AO60" i="18"/>
  <c r="R61" i="18"/>
  <c r="AM61" i="18"/>
  <c r="Q62" i="18"/>
  <c r="AO62" i="18"/>
  <c r="V63" i="18"/>
  <c r="AP63" i="18"/>
  <c r="Y64" i="18"/>
  <c r="M66" i="18"/>
  <c r="AI66" i="18"/>
  <c r="S67" i="18"/>
  <c r="AM67" i="18"/>
  <c r="X68" i="18"/>
  <c r="S70" i="18"/>
  <c r="AK71" i="18"/>
  <c r="AO73" i="18"/>
  <c r="AC73" i="18"/>
  <c r="Q73" i="18"/>
  <c r="AM73" i="18"/>
  <c r="AA73" i="18"/>
  <c r="O73" i="18"/>
  <c r="AL73" i="18"/>
  <c r="Z73" i="18"/>
  <c r="N73" i="18"/>
  <c r="AJ73" i="18"/>
  <c r="U73" i="18"/>
  <c r="AI73" i="18"/>
  <c r="T73" i="18"/>
  <c r="AH73" i="18"/>
  <c r="S73" i="18"/>
  <c r="AG73" i="18"/>
  <c r="R73" i="18"/>
  <c r="AB73" i="18"/>
  <c r="K73" i="18"/>
  <c r="AK73" i="18"/>
  <c r="A109" i="18"/>
  <c r="A143" i="18"/>
  <c r="B143" i="18" s="1"/>
  <c r="A155" i="18"/>
  <c r="B155" i="18" s="1"/>
  <c r="A183" i="18"/>
  <c r="B183" i="18" s="1"/>
  <c r="A217" i="18"/>
  <c r="B217" i="18" s="1"/>
  <c r="A290" i="18"/>
  <c r="B290" i="18" s="1"/>
  <c r="A326" i="18"/>
  <c r="B326" i="18" s="1"/>
  <c r="A421" i="18"/>
  <c r="B421" i="18" s="1"/>
  <c r="A509" i="18"/>
  <c r="B509" i="18" s="1"/>
  <c r="A684" i="18"/>
  <c r="B684" i="18" s="1"/>
  <c r="A797" i="18"/>
  <c r="B797" i="18" s="1"/>
  <c r="A1526" i="18"/>
  <c r="B1526" i="18" s="1"/>
  <c r="U45" i="18"/>
  <c r="AG45" i="18"/>
  <c r="U48" i="18"/>
  <c r="AG48" i="18"/>
  <c r="U51" i="18"/>
  <c r="AG51" i="18"/>
  <c r="U54" i="18"/>
  <c r="AG54" i="18"/>
  <c r="U57" i="18"/>
  <c r="AG57" i="18"/>
  <c r="U60" i="18"/>
  <c r="AG60" i="18"/>
  <c r="W67" i="18"/>
  <c r="AI72" i="18"/>
  <c r="T74" i="18"/>
  <c r="M45" i="18"/>
  <c r="Y45" i="18"/>
  <c r="AK45" i="18"/>
  <c r="U46" i="18"/>
  <c r="AG46" i="18"/>
  <c r="M48" i="18"/>
  <c r="Y48" i="18"/>
  <c r="AK48" i="18"/>
  <c r="U49" i="18"/>
  <c r="AG49" i="18"/>
  <c r="M51" i="18"/>
  <c r="Y51" i="18"/>
  <c r="AK51" i="18"/>
  <c r="U52" i="18"/>
  <c r="AG52" i="18"/>
  <c r="M54" i="18"/>
  <c r="Y54" i="18"/>
  <c r="AK54" i="18"/>
  <c r="U55" i="18"/>
  <c r="AG55" i="18"/>
  <c r="M57" i="18"/>
  <c r="Y57" i="18"/>
  <c r="AK57" i="18"/>
  <c r="U58" i="18"/>
  <c r="AG58" i="18"/>
  <c r="M60" i="18"/>
  <c r="Y60" i="18"/>
  <c r="AK60" i="18"/>
  <c r="U61" i="18"/>
  <c r="AG61" i="18"/>
  <c r="V70" i="18"/>
  <c r="AN70" i="18"/>
  <c r="AF72" i="18"/>
  <c r="T72" i="18"/>
  <c r="AP72" i="18"/>
  <c r="AD72" i="18"/>
  <c r="R72" i="18"/>
  <c r="AO72" i="18"/>
  <c r="AC72" i="18"/>
  <c r="Q72" i="18"/>
  <c r="X72" i="18"/>
  <c r="AM72" i="18"/>
  <c r="AL74" i="18"/>
  <c r="Z74" i="18"/>
  <c r="N74" i="18"/>
  <c r="AJ74" i="18"/>
  <c r="X74" i="18"/>
  <c r="L74" i="18"/>
  <c r="AI74" i="18"/>
  <c r="W74" i="18"/>
  <c r="K74" i="18"/>
  <c r="AA74" i="18"/>
  <c r="AP74" i="18"/>
  <c r="N45" i="18"/>
  <c r="Z45" i="18"/>
  <c r="AL45" i="18"/>
  <c r="J46" i="18"/>
  <c r="V46" i="18"/>
  <c r="N48" i="18"/>
  <c r="Z48" i="18"/>
  <c r="AL48" i="18"/>
  <c r="J49" i="18"/>
  <c r="V49" i="18"/>
  <c r="N51" i="18"/>
  <c r="Z51" i="18"/>
  <c r="AL51" i="18"/>
  <c r="J52" i="18"/>
  <c r="V52" i="18"/>
  <c r="N54" i="18"/>
  <c r="Z54" i="18"/>
  <c r="AL54" i="18"/>
  <c r="J55" i="18"/>
  <c r="V55" i="18"/>
  <c r="N57" i="18"/>
  <c r="Z57" i="18"/>
  <c r="AL57" i="18"/>
  <c r="J58" i="18"/>
  <c r="V58" i="18"/>
  <c r="N60" i="18"/>
  <c r="Z60" i="18"/>
  <c r="AL60" i="18"/>
  <c r="J61" i="18"/>
  <c r="V61" i="18"/>
  <c r="Y70" i="18"/>
  <c r="J72" i="18"/>
  <c r="Y72" i="18"/>
  <c r="AN72" i="18"/>
  <c r="J74" i="18"/>
  <c r="AB74" i="18"/>
  <c r="AQ74" i="18"/>
  <c r="O54" i="18"/>
  <c r="AA54" i="18"/>
  <c r="AM54" i="18"/>
  <c r="K55" i="18"/>
  <c r="W55" i="18"/>
  <c r="AI55" i="18"/>
  <c r="O57" i="18"/>
  <c r="AA57" i="18"/>
  <c r="AM57" i="18"/>
  <c r="K58" i="18"/>
  <c r="W58" i="18"/>
  <c r="AI58" i="18"/>
  <c r="O60" i="18"/>
  <c r="AA60" i="18"/>
  <c r="AM60" i="18"/>
  <c r="K61" i="18"/>
  <c r="W61" i="18"/>
  <c r="AI61" i="18"/>
  <c r="AL70" i="18"/>
  <c r="Z70" i="18"/>
  <c r="N70" i="18"/>
  <c r="AJ70" i="18"/>
  <c r="X70" i="18"/>
  <c r="L70" i="18"/>
  <c r="AI70" i="18"/>
  <c r="W70" i="18"/>
  <c r="K70" i="18"/>
  <c r="AA70" i="18"/>
  <c r="AP70" i="18"/>
  <c r="K72" i="18"/>
  <c r="P45" i="18"/>
  <c r="AB45" i="18"/>
  <c r="P48" i="18"/>
  <c r="AB48" i="18"/>
  <c r="P51" i="18"/>
  <c r="AB51" i="18"/>
  <c r="P54" i="18"/>
  <c r="AB54" i="18"/>
  <c r="P57" i="18"/>
  <c r="AB57" i="18"/>
  <c r="P60" i="18"/>
  <c r="AB60" i="18"/>
  <c r="J70" i="18"/>
  <c r="AB70" i="18"/>
  <c r="AQ70" i="18"/>
  <c r="L72" i="18"/>
  <c r="AA72" i="18"/>
  <c r="O74" i="18"/>
  <c r="AD74" i="18"/>
  <c r="U67" i="18"/>
  <c r="U71" i="18"/>
  <c r="AG8" i="7"/>
  <c r="AG6" i="7"/>
  <c r="D7" i="7"/>
  <c r="E7" i="7" s="1"/>
  <c r="AS194" i="7"/>
  <c r="AS24" i="7" s="1"/>
  <c r="AN191" i="7"/>
  <c r="AN21" i="7" s="1"/>
  <c r="AM204" i="7"/>
  <c r="AM34" i="7" s="1"/>
  <c r="AU198" i="7"/>
  <c r="AU28" i="7" s="1"/>
  <c r="AL198" i="7"/>
  <c r="AL28" i="7" s="1"/>
  <c r="AU199" i="7"/>
  <c r="AU29" i="7" s="1"/>
  <c r="AR195" i="7"/>
  <c r="AR25" i="7" s="1"/>
  <c r="AU205" i="7"/>
  <c r="AU35" i="7" s="1"/>
  <c r="AT191" i="7"/>
  <c r="AT21" i="7" s="1"/>
  <c r="AS202" i="7"/>
  <c r="AS32" i="7" s="1"/>
  <c r="AU197" i="7"/>
  <c r="AU27" i="7" s="1"/>
  <c r="AU191" i="7"/>
  <c r="AU21" i="7" s="1"/>
  <c r="AO197" i="7"/>
  <c r="AO27" i="7" s="1"/>
  <c r="AO194" i="7"/>
  <c r="AO24" i="7" s="1"/>
  <c r="AN198" i="7"/>
  <c r="AN28" i="7" s="1"/>
  <c r="AT194" i="7"/>
  <c r="AT24" i="7" s="1"/>
  <c r="AT198" i="7"/>
  <c r="AT28" i="7" s="1"/>
  <c r="AU194" i="7"/>
  <c r="AU24" i="7" s="1"/>
  <c r="AP191" i="7"/>
  <c r="AP21" i="7" s="1"/>
  <c r="AM195" i="7"/>
  <c r="AM25" i="7" s="1"/>
  <c r="AN197" i="7"/>
  <c r="AN27" i="7" s="1"/>
  <c r="AT200" i="7"/>
  <c r="AT30" i="7" s="1"/>
  <c r="AU204" i="7"/>
  <c r="AU34" i="7" s="1"/>
  <c r="AO191" i="7"/>
  <c r="AO21" i="7" s="1"/>
  <c r="AP197" i="7"/>
  <c r="AP27" i="7" s="1"/>
  <c r="AR201" i="7"/>
  <c r="AR31" i="7" s="1"/>
  <c r="AM197" i="7"/>
  <c r="AM27" i="7" s="1"/>
  <c r="AP202" i="7"/>
  <c r="AP32" i="7" s="1"/>
  <c r="AO205" i="7"/>
  <c r="AO35" i="7" s="1"/>
  <c r="AU200" i="7"/>
  <c r="AU30" i="7" s="1"/>
  <c r="AM205" i="7"/>
  <c r="AM35" i="7" s="1"/>
  <c r="AP205" i="7"/>
  <c r="AP35" i="7" s="1"/>
  <c r="AQ205" i="7"/>
  <c r="AQ35" i="7" s="1"/>
  <c r="AN195" i="7"/>
  <c r="AN25" i="7" s="1"/>
  <c r="AR205" i="7"/>
  <c r="AR35" i="7" s="1"/>
  <c r="AU192" i="7"/>
  <c r="AU22" i="7" s="1"/>
  <c r="AP195" i="7"/>
  <c r="AP25" i="7" s="1"/>
  <c r="AM201" i="7"/>
  <c r="AM31" i="7" s="1"/>
  <c r="AS196" i="7"/>
  <c r="AS26" i="7" s="1"/>
  <c r="AS195" i="7"/>
  <c r="AS25" i="7" s="1"/>
  <c r="AM198" i="7"/>
  <c r="AM28" i="7" s="1"/>
  <c r="AN201" i="7"/>
  <c r="AN31" i="7" s="1"/>
  <c r="AT205" i="7"/>
  <c r="AT35" i="7" s="1"/>
  <c r="AT193" i="7"/>
  <c r="AT23" i="7" s="1"/>
  <c r="AT195" i="7"/>
  <c r="AT25" i="7" s="1"/>
  <c r="AP201" i="7"/>
  <c r="AP31" i="7" s="1"/>
  <c r="AU193" i="7"/>
  <c r="AU23" i="7" s="1"/>
  <c r="AU195" i="7"/>
  <c r="AU25" i="7" s="1"/>
  <c r="AO198" i="7"/>
  <c r="AO28" i="7" s="1"/>
  <c r="AS201" i="7"/>
  <c r="AS31" i="7" s="1"/>
  <c r="AT201" i="7"/>
  <c r="AT31" i="7" s="1"/>
  <c r="AM191" i="7"/>
  <c r="AM21" i="7" s="1"/>
  <c r="AN194" i="7"/>
  <c r="AN24" i="7" s="1"/>
  <c r="AP196" i="7"/>
  <c r="AP26" i="7" s="1"/>
  <c r="AU201" i="7"/>
  <c r="AU31" i="7" s="1"/>
  <c r="AK52" i="19"/>
  <c r="AK17" i="19"/>
  <c r="AP45" i="19"/>
  <c r="AP10" i="19"/>
  <c r="F7" i="19"/>
  <c r="E8" i="19"/>
  <c r="AN11" i="19"/>
  <c r="AR43" i="19"/>
  <c r="AR8" i="19"/>
  <c r="AL12" i="19"/>
  <c r="AL23" i="19"/>
  <c r="AI24" i="19"/>
  <c r="AR26" i="19"/>
  <c r="AQ27" i="19"/>
  <c r="AO28" i="19"/>
  <c r="AM29" i="19"/>
  <c r="AK30" i="19"/>
  <c r="AI31" i="19"/>
  <c r="AQ33" i="19"/>
  <c r="AO34" i="19"/>
  <c r="AP37" i="19"/>
  <c r="AL10" i="19"/>
  <c r="AN23" i="19"/>
  <c r="AK24" i="19"/>
  <c r="AI25" i="19"/>
  <c r="AQ28" i="19"/>
  <c r="AO29" i="19"/>
  <c r="AK31" i="19"/>
  <c r="AI32" i="19"/>
  <c r="AQ34" i="19"/>
  <c r="AI35" i="19"/>
  <c r="AR37" i="19"/>
  <c r="AO23" i="19"/>
  <c r="AJ25" i="19"/>
  <c r="AI26" i="19"/>
  <c r="AR28" i="19"/>
  <c r="AP29" i="19"/>
  <c r="AL31" i="19"/>
  <c r="AJ32" i="19"/>
  <c r="AR34" i="19"/>
  <c r="AJ35" i="19"/>
  <c r="AK36" i="19"/>
  <c r="AP23" i="19"/>
  <c r="AK25" i="19"/>
  <c r="AI27" i="19"/>
  <c r="AK32" i="19"/>
  <c r="AI33" i="19"/>
  <c r="AK35" i="19"/>
  <c r="AI36" i="19"/>
  <c r="AP28" i="19"/>
  <c r="AQ23" i="19"/>
  <c r="AL25" i="19"/>
  <c r="AK26" i="19"/>
  <c r="AJ27" i="19"/>
  <c r="AR29" i="19"/>
  <c r="AP30" i="19"/>
  <c r="AL32" i="19"/>
  <c r="AJ33" i="19"/>
  <c r="AL35" i="19"/>
  <c r="AJ36" i="19"/>
  <c r="AM25" i="19"/>
  <c r="AK27" i="19"/>
  <c r="AI28" i="19"/>
  <c r="AO31" i="19"/>
  <c r="AM32" i="19"/>
  <c r="AK33" i="19"/>
  <c r="AI34" i="19"/>
  <c r="AM35" i="19"/>
  <c r="AL36" i="19"/>
  <c r="AI37" i="19"/>
  <c r="Z47" i="19"/>
  <c r="X48" i="19"/>
  <c r="Z59" i="19"/>
  <c r="X60" i="19"/>
  <c r="AP24" i="19"/>
  <c r="AN25" i="19"/>
  <c r="AJ28" i="19"/>
  <c r="AP31" i="19"/>
  <c r="AN32" i="19"/>
  <c r="AJ34" i="19"/>
  <c r="R35" i="19"/>
  <c r="AL1" i="19" s="1"/>
  <c r="AO35" i="19"/>
  <c r="AM36" i="19"/>
  <c r="AK37" i="19"/>
  <c r="AR6" i="19"/>
  <c r="AR10" i="19"/>
  <c r="AO25" i="19"/>
  <c r="AK28" i="19"/>
  <c r="AI29" i="19"/>
  <c r="AO32" i="19"/>
  <c r="AP35" i="19"/>
  <c r="AN54" i="19"/>
  <c r="AJ9" i="19"/>
  <c r="AI23" i="19"/>
  <c r="AR24" i="19"/>
  <c r="AP25" i="19"/>
  <c r="AO26" i="19"/>
  <c r="AN27" i="19"/>
  <c r="AL28" i="19"/>
  <c r="AJ29" i="19"/>
  <c r="AP32" i="19"/>
  <c r="AN33" i="19"/>
  <c r="AL34" i="19"/>
  <c r="R37" i="19"/>
  <c r="AL3" i="19" s="1"/>
  <c r="AQ35" i="19"/>
  <c r="AO36" i="19"/>
  <c r="AE6" i="19"/>
  <c r="AE7" i="19" s="1"/>
  <c r="AE8" i="19" s="1"/>
  <c r="AE9" i="19" s="1"/>
  <c r="AE10" i="19" s="1"/>
  <c r="AE11" i="19" s="1"/>
  <c r="AE12" i="19" s="1"/>
  <c r="AE13" i="19" s="1"/>
  <c r="AE14" i="19" s="1"/>
  <c r="AE15" i="19" s="1"/>
  <c r="AE16" i="19" s="1"/>
  <c r="AE17" i="19" s="1"/>
  <c r="AE18" i="19" s="1"/>
  <c r="AE19" i="19" s="1"/>
  <c r="AE20" i="19" s="1"/>
  <c r="AE21" i="19" s="1"/>
  <c r="AE22" i="19" s="1"/>
  <c r="AE23" i="19" s="1"/>
  <c r="AE24" i="19" s="1"/>
  <c r="AJ23" i="19"/>
  <c r="AQ25" i="19"/>
  <c r="AP26" i="19"/>
  <c r="AO27" i="19"/>
  <c r="AM28" i="19"/>
  <c r="AK29" i="19"/>
  <c r="AQ32" i="19"/>
  <c r="AO33" i="19"/>
  <c r="AM34" i="19"/>
  <c r="AR35" i="19"/>
  <c r="AP36" i="19"/>
  <c r="AQ12" i="19"/>
  <c r="AQ36" i="19"/>
  <c r="AL192" i="7"/>
  <c r="AL22" i="7" s="1"/>
  <c r="AR196" i="7"/>
  <c r="AR26" i="7" s="1"/>
  <c r="AL199" i="7"/>
  <c r="AL29" i="7" s="1"/>
  <c r="AR202" i="7"/>
  <c r="AR32" i="7" s="1"/>
  <c r="AQ197" i="7"/>
  <c r="AQ27" i="7" s="1"/>
  <c r="AQ203" i="7"/>
  <c r="AQ33" i="7" s="1"/>
  <c r="AQ191" i="7"/>
  <c r="AQ21" i="7" s="1"/>
  <c r="AN192" i="7"/>
  <c r="AN22" i="7" s="1"/>
  <c r="AL193" i="7"/>
  <c r="AL23" i="7" s="1"/>
  <c r="AT196" i="7"/>
  <c r="AT26" i="7" s="1"/>
  <c r="AR197" i="7"/>
  <c r="AR27" i="7" s="1"/>
  <c r="AP198" i="7"/>
  <c r="AP28" i="7" s="1"/>
  <c r="AN199" i="7"/>
  <c r="AN29" i="7" s="1"/>
  <c r="AL200" i="7"/>
  <c r="AL30" i="7" s="1"/>
  <c r="AT202" i="7"/>
  <c r="AT32" i="7" s="1"/>
  <c r="AL203" i="7"/>
  <c r="AL33" i="7" s="1"/>
  <c r="AR191" i="7"/>
  <c r="AR21" i="7" s="1"/>
  <c r="AO192" i="7"/>
  <c r="AO22" i="7" s="1"/>
  <c r="AM193" i="7"/>
  <c r="AM23" i="7" s="1"/>
  <c r="AL194" i="7"/>
  <c r="AL24" i="7" s="1"/>
  <c r="AU196" i="7"/>
  <c r="AU26" i="7" s="1"/>
  <c r="AS197" i="7"/>
  <c r="AS27" i="7" s="1"/>
  <c r="AQ198" i="7"/>
  <c r="AQ28" i="7" s="1"/>
  <c r="AO199" i="7"/>
  <c r="AO29" i="7" s="1"/>
  <c r="AM200" i="7"/>
  <c r="AM30" i="7" s="1"/>
  <c r="AU202" i="7"/>
  <c r="AU32" i="7" s="1"/>
  <c r="AM203" i="7"/>
  <c r="AM33" i="7" s="1"/>
  <c r="AT204" i="7"/>
  <c r="AT34" i="7" s="1"/>
  <c r="AN204" i="7"/>
  <c r="AN34" i="7" s="1"/>
  <c r="AS205" i="7"/>
  <c r="AS35" i="7" s="1"/>
  <c r="AS191" i="7"/>
  <c r="AS21" i="7" s="1"/>
  <c r="AP192" i="7"/>
  <c r="AP22" i="7" s="1"/>
  <c r="AN193" i="7"/>
  <c r="AN23" i="7" s="1"/>
  <c r="AM194" i="7"/>
  <c r="AM24" i="7" s="1"/>
  <c r="AL195" i="7"/>
  <c r="AL25" i="7" s="1"/>
  <c r="AT197" i="7"/>
  <c r="AT27" i="7" s="1"/>
  <c r="AR198" i="7"/>
  <c r="AR28" i="7" s="1"/>
  <c r="AP199" i="7"/>
  <c r="AP29" i="7" s="1"/>
  <c r="AN200" i="7"/>
  <c r="AN30" i="7" s="1"/>
  <c r="AL201" i="7"/>
  <c r="AL31" i="7" s="1"/>
  <c r="AN203" i="7"/>
  <c r="AN33" i="7" s="1"/>
  <c r="AL204" i="7"/>
  <c r="AL34" i="7" s="1"/>
  <c r="AL205" i="7"/>
  <c r="AL35" i="7" s="1"/>
  <c r="AQ192" i="7"/>
  <c r="AQ22" i="7" s="1"/>
  <c r="AO193" i="7"/>
  <c r="AO23" i="7" s="1"/>
  <c r="AS198" i="7"/>
  <c r="AS28" i="7" s="1"/>
  <c r="AQ199" i="7"/>
  <c r="AQ29" i="7" s="1"/>
  <c r="AO200" i="7"/>
  <c r="AO30" i="7" s="1"/>
  <c r="AO203" i="7"/>
  <c r="AO33" i="7" s="1"/>
  <c r="AR192" i="7"/>
  <c r="AR22" i="7" s="1"/>
  <c r="AP193" i="7"/>
  <c r="AP23" i="7" s="1"/>
  <c r="AL196" i="7"/>
  <c r="AL26" i="7" s="1"/>
  <c r="AR199" i="7"/>
  <c r="AR29" i="7" s="1"/>
  <c r="AP200" i="7"/>
  <c r="AP30" i="7" s="1"/>
  <c r="AL202" i="7"/>
  <c r="AL32" i="7" s="1"/>
  <c r="AP203" i="7"/>
  <c r="AP33" i="7" s="1"/>
  <c r="AO204" i="7"/>
  <c r="AO34" i="7" s="1"/>
  <c r="AN205" i="7"/>
  <c r="AN35" i="7" s="1"/>
  <c r="AS192" i="7"/>
  <c r="AS22" i="7" s="1"/>
  <c r="AQ193" i="7"/>
  <c r="AQ23" i="7" s="1"/>
  <c r="AP194" i="7"/>
  <c r="AP24" i="7" s="1"/>
  <c r="AO195" i="7"/>
  <c r="AO25" i="7" s="1"/>
  <c r="AM196" i="7"/>
  <c r="AM26" i="7" s="1"/>
  <c r="AS199" i="7"/>
  <c r="AS29" i="7" s="1"/>
  <c r="AQ200" i="7"/>
  <c r="AQ30" i="7" s="1"/>
  <c r="AO201" i="7"/>
  <c r="AO31" i="7" s="1"/>
  <c r="AM202" i="7"/>
  <c r="AM32" i="7" s="1"/>
  <c r="AR203" i="7"/>
  <c r="AR33" i="7" s="1"/>
  <c r="AP204" i="7"/>
  <c r="AP34" i="7" s="1"/>
  <c r="AM192" i="7"/>
  <c r="AM22" i="7" s="1"/>
  <c r="AM199" i="7"/>
  <c r="AM29" i="7" s="1"/>
  <c r="AT192" i="7"/>
  <c r="AT22" i="7" s="1"/>
  <c r="AR193" i="7"/>
  <c r="AR23" i="7" s="1"/>
  <c r="AQ194" i="7"/>
  <c r="AQ24" i="7" s="1"/>
  <c r="AN196" i="7"/>
  <c r="AN26" i="7" s="1"/>
  <c r="AL197" i="7"/>
  <c r="AL27" i="7" s="1"/>
  <c r="AT199" i="7"/>
  <c r="AT29" i="7" s="1"/>
  <c r="AR200" i="7"/>
  <c r="AR30" i="7" s="1"/>
  <c r="AN202" i="7"/>
  <c r="AN32" i="7" s="1"/>
  <c r="AS203" i="7"/>
  <c r="AS33" i="7" s="1"/>
  <c r="AQ204" i="7"/>
  <c r="AQ34" i="7" s="1"/>
  <c r="AQ202" i="7"/>
  <c r="AQ32" i="7" s="1"/>
  <c r="AL191" i="7"/>
  <c r="AL21" i="7" s="1"/>
  <c r="AS193" i="7"/>
  <c r="AS23" i="7" s="1"/>
  <c r="AR194" i="7"/>
  <c r="AR24" i="7" s="1"/>
  <c r="AQ195" i="7"/>
  <c r="AQ25" i="7" s="1"/>
  <c r="AO196" i="7"/>
  <c r="AO26" i="7" s="1"/>
  <c r="AS200" i="7"/>
  <c r="AS30" i="7" s="1"/>
  <c r="AQ201" i="7"/>
  <c r="AQ31" i="7" s="1"/>
  <c r="AO202" i="7"/>
  <c r="AO32" i="7" s="1"/>
  <c r="AT203" i="7"/>
  <c r="AT33" i="7" s="1"/>
  <c r="AR204" i="7"/>
  <c r="AR34" i="7" s="1"/>
  <c r="AQ196" i="7"/>
  <c r="AQ26" i="7" s="1"/>
  <c r="AU203" i="7"/>
  <c r="AU33" i="7" s="1"/>
  <c r="AS204" i="7"/>
  <c r="AS34" i="7" s="1"/>
  <c r="F32" i="10" l="1"/>
  <c r="G32" i="10" s="1"/>
  <c r="H32" i="10" s="1"/>
  <c r="I32" i="10" s="1"/>
  <c r="J32" i="10" s="1"/>
  <c r="AY32" i="10"/>
  <c r="AF30" i="10"/>
  <c r="AF13" i="10"/>
  <c r="D33" i="10"/>
  <c r="BR47" i="10"/>
  <c r="S40" i="10"/>
  <c r="BR44" i="10"/>
  <c r="S37" i="10"/>
  <c r="E25" i="10"/>
  <c r="BP44" i="10"/>
  <c r="AF27" i="10"/>
  <c r="AF10" i="10"/>
  <c r="BR46" i="10"/>
  <c r="BQ44" i="10"/>
  <c r="AZ32" i="10"/>
  <c r="AZ41" i="10"/>
  <c r="BA23" i="10"/>
  <c r="AT10" i="10"/>
  <c r="AC11" i="10"/>
  <c r="AT11" i="10" s="1"/>
  <c r="AX33" i="10"/>
  <c r="E33" i="10"/>
  <c r="BP46" i="10"/>
  <c r="BQ45" i="10"/>
  <c r="AF25" i="10"/>
  <c r="AF8" i="10"/>
  <c r="BQ47" i="10"/>
  <c r="AD19" i="10"/>
  <c r="BR24" i="10" s="1"/>
  <c r="AF21" i="10"/>
  <c r="AF4" i="10"/>
  <c r="BC24" i="10"/>
  <c r="BQ46" i="10"/>
  <c r="BP45" i="10"/>
  <c r="O11" i="10"/>
  <c r="R11" i="10"/>
  <c r="AI11" i="10" s="1"/>
  <c r="AH11" i="10"/>
  <c r="BD29" i="10"/>
  <c r="U15" i="10"/>
  <c r="AL15" i="10" s="1"/>
  <c r="AK15" i="10"/>
  <c r="U4" i="10"/>
  <c r="AL4" i="10" s="1"/>
  <c r="AK4" i="10"/>
  <c r="BP47" i="10"/>
  <c r="AT7" i="10"/>
  <c r="AC8" i="10"/>
  <c r="AT8" i="10" s="1"/>
  <c r="AF31" i="10"/>
  <c r="AF14" i="10"/>
  <c r="BB28" i="10"/>
  <c r="B109" i="18"/>
  <c r="B101" i="18"/>
  <c r="B160" i="18"/>
  <c r="B151" i="18"/>
  <c r="B129" i="18"/>
  <c r="B135" i="18"/>
  <c r="B157" i="18"/>
  <c r="B68" i="18"/>
  <c r="B117" i="18"/>
  <c r="B46" i="18"/>
  <c r="B90" i="18"/>
  <c r="B29" i="18"/>
  <c r="B113" i="18"/>
  <c r="B48" i="18"/>
  <c r="B127" i="18"/>
  <c r="B73" i="18"/>
  <c r="B120" i="18"/>
  <c r="B95" i="18"/>
  <c r="B83" i="18"/>
  <c r="B134" i="18"/>
  <c r="B53" i="18"/>
  <c r="B116" i="18"/>
  <c r="B106" i="18"/>
  <c r="B77" i="18"/>
  <c r="B124" i="18"/>
  <c r="B31" i="18"/>
  <c r="B55" i="18"/>
  <c r="B13" i="18"/>
  <c r="B35" i="18"/>
  <c r="B139" i="18"/>
  <c r="B162" i="18"/>
  <c r="B119" i="18"/>
  <c r="B128" i="18"/>
  <c r="B43" i="18"/>
  <c r="B141" i="18"/>
  <c r="B132" i="18"/>
  <c r="B61" i="18"/>
  <c r="B161" i="18"/>
  <c r="B49" i="18"/>
  <c r="B122" i="18"/>
  <c r="B164" i="18"/>
  <c r="B44" i="18"/>
  <c r="B60" i="18"/>
  <c r="B97" i="18"/>
  <c r="B89" i="18"/>
  <c r="B26" i="18"/>
  <c r="B153" i="18"/>
  <c r="B125" i="18"/>
  <c r="C125" i="18" s="1"/>
  <c r="C126" i="18" s="1"/>
  <c r="B41" i="18"/>
  <c r="B133" i="18"/>
  <c r="B66" i="18"/>
  <c r="B72" i="18"/>
  <c r="B110" i="18"/>
  <c r="B102" i="18"/>
  <c r="B92" i="18"/>
  <c r="B140" i="18"/>
  <c r="B147" i="18"/>
  <c r="B142" i="18"/>
  <c r="B59" i="18"/>
  <c r="B103" i="18"/>
  <c r="B62" i="18"/>
  <c r="B111" i="18"/>
  <c r="B121" i="18"/>
  <c r="B47" i="18"/>
  <c r="B79" i="18"/>
  <c r="B130" i="18"/>
  <c r="B52" i="18"/>
  <c r="B91" i="18"/>
  <c r="B88" i="18"/>
  <c r="B115" i="18"/>
  <c r="B144" i="18"/>
  <c r="B65" i="18"/>
  <c r="C65" i="18" s="1"/>
  <c r="B69" i="18"/>
  <c r="B145" i="18"/>
  <c r="B100" i="18"/>
  <c r="B148" i="18"/>
  <c r="B98" i="18"/>
  <c r="B56" i="18"/>
  <c r="B118" i="18"/>
  <c r="B75" i="18"/>
  <c r="B84" i="18"/>
  <c r="B158" i="18"/>
  <c r="B150" i="18"/>
  <c r="B104" i="18"/>
  <c r="B152" i="18"/>
  <c r="B86" i="18"/>
  <c r="B50" i="18"/>
  <c r="B78" i="18"/>
  <c r="B6" i="18"/>
  <c r="B18" i="18"/>
  <c r="B23" i="18"/>
  <c r="B9" i="18"/>
  <c r="B21" i="18"/>
  <c r="B16" i="18"/>
  <c r="C871" i="18"/>
  <c r="B10" i="18"/>
  <c r="B12" i="18"/>
  <c r="B14" i="18"/>
  <c r="C427" i="18"/>
  <c r="B427" i="18"/>
  <c r="D427" i="18" s="1"/>
  <c r="C593" i="18"/>
  <c r="B593" i="18"/>
  <c r="B7" i="18"/>
  <c r="B40" i="18"/>
  <c r="B37" i="18"/>
  <c r="B36" i="18"/>
  <c r="B32" i="18"/>
  <c r="B20" i="18"/>
  <c r="B22" i="18"/>
  <c r="B8" i="18"/>
  <c r="C2040" i="18"/>
  <c r="B2040" i="18"/>
  <c r="D2040" i="18" s="1"/>
  <c r="B27" i="18"/>
  <c r="C535" i="18"/>
  <c r="B535" i="18"/>
  <c r="D535" i="18" s="1"/>
  <c r="B11" i="18"/>
  <c r="B39" i="18"/>
  <c r="C221" i="18"/>
  <c r="B221" i="18"/>
  <c r="D221" i="18" s="1"/>
  <c r="B24" i="18"/>
  <c r="B25" i="18"/>
  <c r="C394" i="18"/>
  <c r="C453" i="18"/>
  <c r="B453" i="18"/>
  <c r="D453" i="18" s="1"/>
  <c r="B15" i="18"/>
  <c r="B19" i="18"/>
  <c r="B17" i="18"/>
  <c r="B33" i="18"/>
  <c r="D687" i="18"/>
  <c r="D3" i="18"/>
  <c r="C569" i="18"/>
  <c r="D871" i="18"/>
  <c r="D310" i="18"/>
  <c r="D394" i="18"/>
  <c r="D1091" i="18"/>
  <c r="C255" i="18"/>
  <c r="D255" i="18" s="1"/>
  <c r="C811" i="18"/>
  <c r="D811" i="18" s="1"/>
  <c r="D593" i="18"/>
  <c r="C375" i="18"/>
  <c r="C218" i="18"/>
  <c r="D218" i="18" s="1"/>
  <c r="C639" i="18"/>
  <c r="C521" i="18"/>
  <c r="C759" i="18"/>
  <c r="C616" i="18"/>
  <c r="C206" i="18"/>
  <c r="C1557" i="18"/>
  <c r="C772" i="18"/>
  <c r="C198" i="18"/>
  <c r="C603" i="18"/>
  <c r="C442" i="18"/>
  <c r="C586" i="18"/>
  <c r="C1066" i="18"/>
  <c r="C308" i="18"/>
  <c r="C452" i="18"/>
  <c r="C548" i="18"/>
  <c r="C965" i="18"/>
  <c r="C1550" i="18"/>
  <c r="C713" i="18"/>
  <c r="C913" i="18"/>
  <c r="C1139" i="18"/>
  <c r="C708" i="18"/>
  <c r="C899" i="18"/>
  <c r="C1476" i="18"/>
  <c r="D1476" i="18" s="1"/>
  <c r="C820" i="18"/>
  <c r="C868" i="18"/>
  <c r="C999" i="18"/>
  <c r="C1321" i="18"/>
  <c r="C1402" i="18"/>
  <c r="C1333" i="18"/>
  <c r="D1333" i="18" s="1"/>
  <c r="C874" i="18"/>
  <c r="C1075" i="18"/>
  <c r="C1308" i="18"/>
  <c r="C602" i="18"/>
  <c r="C650" i="18"/>
  <c r="C698" i="18"/>
  <c r="D698" i="18" s="1"/>
  <c r="C746" i="18"/>
  <c r="C794" i="18"/>
  <c r="C842" i="18"/>
  <c r="C931" i="18"/>
  <c r="C1059" i="18"/>
  <c r="C1302" i="18"/>
  <c r="D1302" i="18" s="1"/>
  <c r="C879" i="18"/>
  <c r="C1234" i="18"/>
  <c r="C1859" i="18"/>
  <c r="C1007" i="18"/>
  <c r="C1727" i="18"/>
  <c r="C1792" i="18"/>
  <c r="D1792" i="18" s="1"/>
  <c r="C1259" i="18"/>
  <c r="C1397" i="18"/>
  <c r="C1549" i="18"/>
  <c r="C1386" i="18"/>
  <c r="C1544" i="18"/>
  <c r="C1020" i="18"/>
  <c r="C1068" i="18"/>
  <c r="C1116" i="18"/>
  <c r="C1164" i="18"/>
  <c r="C1212" i="18"/>
  <c r="C1260" i="18"/>
  <c r="C1489" i="18"/>
  <c r="D1489" i="18" s="1"/>
  <c r="C1313" i="18"/>
  <c r="C1538" i="18"/>
  <c r="C1340" i="18"/>
  <c r="C1424" i="18"/>
  <c r="C1642" i="18"/>
  <c r="C1005" i="18"/>
  <c r="D1005" i="18" s="1"/>
  <c r="C1053" i="18"/>
  <c r="C1101" i="18"/>
  <c r="C1149" i="18"/>
  <c r="C1197" i="18"/>
  <c r="C1245" i="18"/>
  <c r="C1293" i="18"/>
  <c r="D1293" i="18" s="1"/>
  <c r="C1498" i="18"/>
  <c r="C1558" i="18"/>
  <c r="C1976" i="18"/>
  <c r="C1722" i="18"/>
  <c r="C1683" i="18"/>
  <c r="C1617" i="18"/>
  <c r="D1617" i="18" s="1"/>
  <c r="C1891" i="18"/>
  <c r="C1335" i="18"/>
  <c r="C1383" i="18"/>
  <c r="C1431" i="18"/>
  <c r="C1479" i="18"/>
  <c r="C1527" i="18"/>
  <c r="D1527" i="18" s="1"/>
  <c r="C1668" i="18"/>
  <c r="C2027" i="18"/>
  <c r="C1734" i="18"/>
  <c r="C1702" i="18"/>
  <c r="C1864" i="18"/>
  <c r="C1644" i="18"/>
  <c r="D1644" i="18" s="1"/>
  <c r="C1867" i="18"/>
  <c r="C2031" i="18"/>
  <c r="C1685" i="18"/>
  <c r="C1772" i="18"/>
  <c r="C1588" i="18"/>
  <c r="C1794" i="18"/>
  <c r="C1960" i="18"/>
  <c r="C1862" i="18"/>
  <c r="C1696" i="18"/>
  <c r="C1890" i="18"/>
  <c r="C2035" i="18"/>
  <c r="C1677" i="18"/>
  <c r="D1677" i="18" s="1"/>
  <c r="C1774" i="18"/>
  <c r="C2101" i="18"/>
  <c r="C1773" i="18"/>
  <c r="C1821" i="18"/>
  <c r="C1869" i="18"/>
  <c r="C1917" i="18"/>
  <c r="D1917" i="18" s="1"/>
  <c r="C1965" i="18"/>
  <c r="C2013" i="18"/>
  <c r="C2117" i="18"/>
  <c r="C1910" i="18"/>
  <c r="C1958" i="18"/>
  <c r="C2006" i="18"/>
  <c r="C2073" i="18"/>
  <c r="C2074" i="18"/>
  <c r="C2122" i="18"/>
  <c r="C2095" i="18"/>
  <c r="C341" i="18"/>
  <c r="C523" i="18"/>
  <c r="C382" i="18"/>
  <c r="C986" i="18"/>
  <c r="C653" i="18"/>
  <c r="C314" i="18"/>
  <c r="C1526" i="18"/>
  <c r="C313" i="18"/>
  <c r="C1238" i="18"/>
  <c r="C915" i="18"/>
  <c r="C377" i="18"/>
  <c r="C885" i="18"/>
  <c r="C857" i="18"/>
  <c r="C301" i="18"/>
  <c r="C413" i="18"/>
  <c r="C235" i="18"/>
  <c r="C274" i="18"/>
  <c r="C585" i="18"/>
  <c r="C1218" i="18"/>
  <c r="C306" i="18"/>
  <c r="C893" i="18"/>
  <c r="C711" i="18"/>
  <c r="C263" i="18"/>
  <c r="C471" i="18"/>
  <c r="C1572" i="18"/>
  <c r="C373" i="18"/>
  <c r="C1389" i="18"/>
  <c r="C490" i="18"/>
  <c r="C538" i="18"/>
  <c r="C764" i="18"/>
  <c r="C1222" i="18"/>
  <c r="C1210" i="18"/>
  <c r="C665" i="18"/>
  <c r="C882" i="18"/>
  <c r="C1127" i="18"/>
  <c r="C212" i="18"/>
  <c r="C260" i="18"/>
  <c r="C356" i="18"/>
  <c r="C404" i="18"/>
  <c r="C500" i="18"/>
  <c r="C596" i="18"/>
  <c r="C1211" i="18"/>
  <c r="C735" i="18"/>
  <c r="C946" i="18"/>
  <c r="C251" i="18"/>
  <c r="C467" i="18"/>
  <c r="C1026" i="18"/>
  <c r="C318" i="18"/>
  <c r="C545" i="18"/>
  <c r="C684" i="18"/>
  <c r="C431" i="18"/>
  <c r="C201" i="18"/>
  <c r="C407" i="18"/>
  <c r="C1170" i="18"/>
  <c r="C469" i="18"/>
  <c r="C286" i="18"/>
  <c r="C1600" i="18"/>
  <c r="C331" i="18"/>
  <c r="C748" i="18"/>
  <c r="C473" i="18"/>
  <c r="C273" i="18"/>
  <c r="C604" i="18"/>
  <c r="C309" i="18"/>
  <c r="C629" i="18"/>
  <c r="C1358" i="18"/>
  <c r="C803" i="18"/>
  <c r="C664" i="18"/>
  <c r="C1286" i="18"/>
  <c r="C337" i="18"/>
  <c r="C640" i="18"/>
  <c r="C976" i="18"/>
  <c r="C241" i="18"/>
  <c r="C437" i="18"/>
  <c r="C805" i="18"/>
  <c r="C298" i="18"/>
  <c r="C519" i="18"/>
  <c r="C853" i="18"/>
  <c r="C233" i="18"/>
  <c r="C397" i="18"/>
  <c r="C643" i="18"/>
  <c r="C402" i="18"/>
  <c r="C450" i="18"/>
  <c r="C498" i="18"/>
  <c r="C546" i="18"/>
  <c r="C594" i="18"/>
  <c r="C783" i="18"/>
  <c r="C1456" i="18"/>
  <c r="C1390" i="18"/>
  <c r="C1328" i="18"/>
  <c r="C707" i="18"/>
  <c r="C904" i="18"/>
  <c r="C1242" i="18"/>
  <c r="C220" i="18"/>
  <c r="D220" i="18" s="1"/>
  <c r="C268" i="18"/>
  <c r="C316" i="18"/>
  <c r="C364" i="18"/>
  <c r="C412" i="18"/>
  <c r="C460" i="18"/>
  <c r="C508" i="18"/>
  <c r="D508" i="18" s="1"/>
  <c r="C556" i="18"/>
  <c r="C632" i="18"/>
  <c r="C987" i="18"/>
  <c r="C605" i="18"/>
  <c r="C737" i="18"/>
  <c r="C943" i="18"/>
  <c r="D943" i="18" s="1"/>
  <c r="C1298" i="18"/>
  <c r="C732" i="18"/>
  <c r="C959" i="18"/>
  <c r="C780" i="18"/>
  <c r="C828" i="18"/>
  <c r="C881" i="18"/>
  <c r="D881" i="18" s="1"/>
  <c r="C1019" i="18"/>
  <c r="C1401" i="18"/>
  <c r="C1461" i="18"/>
  <c r="C1380" i="18"/>
  <c r="C900" i="18"/>
  <c r="C1099" i="18"/>
  <c r="D1099" i="18" s="1"/>
  <c r="C1362" i="18"/>
  <c r="C610" i="18"/>
  <c r="C658" i="18"/>
  <c r="C706" i="18"/>
  <c r="C754" i="18"/>
  <c r="C802" i="18"/>
  <c r="D802" i="18" s="1"/>
  <c r="C850" i="18"/>
  <c r="C953" i="18"/>
  <c r="C1082" i="18"/>
  <c r="C1344" i="18"/>
  <c r="C901" i="18"/>
  <c r="C1310" i="18"/>
  <c r="C888" i="18"/>
  <c r="C1262" i="18"/>
  <c r="C1494" i="18"/>
  <c r="C2039" i="18"/>
  <c r="C1219" i="18"/>
  <c r="C1267" i="18"/>
  <c r="D1267" i="18" s="1"/>
  <c r="C1421" i="18"/>
  <c r="C1577" i="18"/>
  <c r="C1410" i="18"/>
  <c r="C1578" i="18"/>
  <c r="C1028" i="18"/>
  <c r="C1076" i="18"/>
  <c r="D1076" i="18" s="1"/>
  <c r="C1124" i="18"/>
  <c r="C1172" i="18"/>
  <c r="C1220" i="18"/>
  <c r="C1268" i="18"/>
  <c r="C1524" i="18"/>
  <c r="C1405" i="18"/>
  <c r="C1581" i="18"/>
  <c r="C1350" i="18"/>
  <c r="C1448" i="18"/>
  <c r="C1679" i="18"/>
  <c r="C1013" i="18"/>
  <c r="C1061" i="18"/>
  <c r="D1061" i="18" s="1"/>
  <c r="C1109" i="18"/>
  <c r="C1157" i="18"/>
  <c r="C1205" i="18"/>
  <c r="C1253" i="18"/>
  <c r="C1301" i="18"/>
  <c r="C1525" i="18"/>
  <c r="D1525" i="18" s="1"/>
  <c r="C1697" i="18"/>
  <c r="C1564" i="18"/>
  <c r="C1739" i="18"/>
  <c r="C1716" i="18"/>
  <c r="C1692" i="18"/>
  <c r="C1952" i="18"/>
  <c r="D1952" i="18" s="1"/>
  <c r="C1343" i="18"/>
  <c r="C1391" i="18"/>
  <c r="C1439" i="18"/>
  <c r="C1487" i="18"/>
  <c r="C1535" i="18"/>
  <c r="C1708" i="18"/>
  <c r="D1708" i="18" s="1"/>
  <c r="C1566" i="18"/>
  <c r="C1787" i="18"/>
  <c r="C1742" i="18"/>
  <c r="C1878" i="18"/>
  <c r="C1666" i="18"/>
  <c r="C1911" i="18"/>
  <c r="D1911" i="18" s="1"/>
  <c r="C2100" i="18"/>
  <c r="C1695" i="18"/>
  <c r="C1788" i="18"/>
  <c r="C1610" i="18"/>
  <c r="C1827" i="18"/>
  <c r="C1984" i="18"/>
  <c r="D1984" i="18" s="1"/>
  <c r="C1567" i="18"/>
  <c r="C1744" i="18"/>
  <c r="C1915" i="18"/>
  <c r="C2112" i="18"/>
  <c r="C1687" i="18"/>
  <c r="C1808" i="18"/>
  <c r="D1808" i="18" s="1"/>
  <c r="C2125" i="18"/>
  <c r="C1781" i="18"/>
  <c r="C1829" i="18"/>
  <c r="C1877" i="18"/>
  <c r="C1925" i="18"/>
  <c r="C1973" i="18"/>
  <c r="D1973" i="18" s="1"/>
  <c r="C2021" i="18"/>
  <c r="C2042" i="18"/>
  <c r="C1918" i="18"/>
  <c r="C1966" i="18"/>
  <c r="C2014" i="18"/>
  <c r="C2097" i="18"/>
  <c r="D2097" i="18" s="1"/>
  <c r="C2082" i="18"/>
  <c r="C2055" i="18"/>
  <c r="C2103" i="18"/>
  <c r="C475" i="18"/>
  <c r="C851" i="18"/>
  <c r="C339" i="18"/>
  <c r="C825" i="18"/>
  <c r="C1190" i="18"/>
  <c r="C443" i="18"/>
  <c r="C843" i="18"/>
  <c r="C311" i="18"/>
  <c r="C561" i="18"/>
  <c r="C878" i="18"/>
  <c r="C246" i="18"/>
  <c r="C403" i="18"/>
  <c r="C659" i="18"/>
  <c r="D659" i="18" s="1"/>
  <c r="C406" i="18"/>
  <c r="C454" i="18"/>
  <c r="C502" i="18"/>
  <c r="C550" i="18"/>
  <c r="C607" i="18"/>
  <c r="C789" i="18"/>
  <c r="D789" i="18" s="1"/>
  <c r="C1533" i="18"/>
  <c r="C1426" i="18"/>
  <c r="C1348" i="18"/>
  <c r="C719" i="18"/>
  <c r="C912" i="18"/>
  <c r="C1349" i="18"/>
  <c r="D1349" i="18" s="1"/>
  <c r="C224" i="18"/>
  <c r="C272" i="18"/>
  <c r="C320" i="18"/>
  <c r="C464" i="18"/>
  <c r="C512" i="18"/>
  <c r="C560" i="18"/>
  <c r="C656" i="18"/>
  <c r="C995" i="18"/>
  <c r="C623" i="18"/>
  <c r="C749" i="18"/>
  <c r="C951" i="18"/>
  <c r="C1312" i="18"/>
  <c r="C744" i="18"/>
  <c r="C967" i="18"/>
  <c r="C784" i="18"/>
  <c r="C832" i="18"/>
  <c r="C894" i="18"/>
  <c r="C1030" i="18"/>
  <c r="C1414" i="18"/>
  <c r="C1474" i="18"/>
  <c r="C1420" i="18"/>
  <c r="C909" i="18"/>
  <c r="C1111" i="18"/>
  <c r="C1370" i="18"/>
  <c r="C614" i="18"/>
  <c r="C662" i="18"/>
  <c r="C710" i="18"/>
  <c r="C758" i="18"/>
  <c r="C806" i="18"/>
  <c r="C854" i="18"/>
  <c r="C966" i="18"/>
  <c r="C1094" i="18"/>
  <c r="C1353" i="18"/>
  <c r="C914" i="18"/>
  <c r="C1317" i="18"/>
  <c r="C897" i="18"/>
  <c r="C1346" i="18"/>
  <c r="C1508" i="18"/>
  <c r="C1175" i="18"/>
  <c r="C1223" i="18"/>
  <c r="C1271" i="18"/>
  <c r="C1433" i="18"/>
  <c r="C1655" i="18"/>
  <c r="C1422" i="18"/>
  <c r="C1621" i="18"/>
  <c r="C1032" i="18"/>
  <c r="C1080" i="18"/>
  <c r="C1128" i="18"/>
  <c r="C1176" i="18"/>
  <c r="C1224" i="18"/>
  <c r="C1272" i="18"/>
  <c r="C1537" i="18"/>
  <c r="C1417" i="18"/>
  <c r="C1608" i="18"/>
  <c r="C1356" i="18"/>
  <c r="C1460" i="18"/>
  <c r="C1698" i="18"/>
  <c r="C1017" i="18"/>
  <c r="C1065" i="18"/>
  <c r="C1113" i="18"/>
  <c r="C1161" i="18"/>
  <c r="C1209" i="18"/>
  <c r="C1257" i="18"/>
  <c r="C1305" i="18"/>
  <c r="C1546" i="18"/>
  <c r="C1705" i="18"/>
  <c r="C1590" i="18"/>
  <c r="C1764" i="18"/>
  <c r="C1723" i="18"/>
  <c r="C1699" i="18"/>
  <c r="C1988" i="18"/>
  <c r="C1347" i="18"/>
  <c r="C1395" i="18"/>
  <c r="C1443" i="18"/>
  <c r="C1491" i="18"/>
  <c r="C1539" i="18"/>
  <c r="C1741" i="18"/>
  <c r="C1586" i="18"/>
  <c r="C1836" i="18"/>
  <c r="C1751" i="18"/>
  <c r="C1907" i="18"/>
  <c r="C1680" i="18"/>
  <c r="C1923" i="18"/>
  <c r="C1579" i="18"/>
  <c r="C1709" i="18"/>
  <c r="C1806" i="18"/>
  <c r="C1623" i="18"/>
  <c r="C1834" i="18"/>
  <c r="C1996" i="18"/>
  <c r="C1580" i="18"/>
  <c r="C1768" i="18"/>
  <c r="C1927" i="18"/>
  <c r="C1563" i="18"/>
  <c r="C1701" i="18"/>
  <c r="C1815" i="18"/>
  <c r="C2045" i="18"/>
  <c r="C1785" i="18"/>
  <c r="C1833" i="18"/>
  <c r="C1881" i="18"/>
  <c r="C1929" i="18"/>
  <c r="C1977" i="18"/>
  <c r="C2025" i="18"/>
  <c r="C2047" i="18"/>
  <c r="C1922" i="18"/>
  <c r="C1970" i="18"/>
  <c r="C2018" i="18"/>
  <c r="C2109" i="18"/>
  <c r="C2086" i="18"/>
  <c r="C2059" i="18"/>
  <c r="C2107" i="18"/>
  <c r="C715" i="18"/>
  <c r="C383" i="18"/>
  <c r="C209" i="18"/>
  <c r="C801" i="18"/>
  <c r="C645" i="18"/>
  <c r="C416" i="18"/>
  <c r="C631" i="18"/>
  <c r="C368" i="18"/>
  <c r="C557" i="18"/>
  <c r="C1122" i="18"/>
  <c r="C509" i="18"/>
  <c r="C477" i="18"/>
  <c r="C419" i="18"/>
  <c r="C481" i="18"/>
  <c r="C411" i="18"/>
  <c r="C507" i="18"/>
  <c r="C295" i="18"/>
  <c r="C809" i="18"/>
  <c r="D809" i="18" s="1"/>
  <c r="C322" i="18"/>
  <c r="C1520" i="18"/>
  <c r="C681" i="18"/>
  <c r="C1320" i="18"/>
  <c r="C409" i="18"/>
  <c r="C657" i="18"/>
  <c r="C254" i="18"/>
  <c r="C290" i="18"/>
  <c r="C583" i="18"/>
  <c r="C797" i="18"/>
  <c r="C321" i="18"/>
  <c r="C1338" i="18"/>
  <c r="C386" i="18"/>
  <c r="C1114" i="18"/>
  <c r="C387" i="18"/>
  <c r="C919" i="18"/>
  <c r="C278" i="18"/>
  <c r="C1365" i="18"/>
  <c r="C323" i="18"/>
  <c r="C724" i="18"/>
  <c r="C435" i="18"/>
  <c r="C265" i="18"/>
  <c r="C555" i="18"/>
  <c r="C287" i="18"/>
  <c r="C591" i="18"/>
  <c r="C1146" i="18"/>
  <c r="C791" i="18"/>
  <c r="C648" i="18"/>
  <c r="C1250" i="18"/>
  <c r="C319" i="18"/>
  <c r="C624" i="18"/>
  <c r="C939" i="18"/>
  <c r="C219" i="18"/>
  <c r="C395" i="18"/>
  <c r="C763" i="18"/>
  <c r="C285" i="18"/>
  <c r="C513" i="18"/>
  <c r="C819" i="18"/>
  <c r="C211" i="18"/>
  <c r="C385" i="18"/>
  <c r="C617" i="18"/>
  <c r="C398" i="18"/>
  <c r="C446" i="18"/>
  <c r="C494" i="18"/>
  <c r="C542" i="18"/>
  <c r="C590" i="18"/>
  <c r="C776" i="18"/>
  <c r="C1341" i="18"/>
  <c r="C1306" i="18"/>
  <c r="C1266" i="18"/>
  <c r="C675" i="18"/>
  <c r="C890" i="18"/>
  <c r="C1138" i="18"/>
  <c r="C216" i="18"/>
  <c r="C264" i="18"/>
  <c r="C312" i="18"/>
  <c r="C360" i="18"/>
  <c r="C408" i="18"/>
  <c r="C456" i="18"/>
  <c r="C504" i="18"/>
  <c r="C552" i="18"/>
  <c r="C609" i="18"/>
  <c r="C973" i="18"/>
  <c r="C1886" i="18"/>
  <c r="C725" i="18"/>
  <c r="C921" i="18"/>
  <c r="C1202" i="18"/>
  <c r="C720" i="18"/>
  <c r="C937" i="18"/>
  <c r="C1932" i="18"/>
  <c r="C824" i="18"/>
  <c r="C872" i="18"/>
  <c r="C1014" i="18"/>
  <c r="C1368" i="18"/>
  <c r="C1432" i="18"/>
  <c r="C1342" i="18"/>
  <c r="C887" i="18"/>
  <c r="C1087" i="18"/>
  <c r="C1316" i="18"/>
  <c r="C606" i="18"/>
  <c r="C654" i="18"/>
  <c r="C702" i="18"/>
  <c r="C750" i="18"/>
  <c r="C798" i="18"/>
  <c r="C846" i="18"/>
  <c r="C944" i="18"/>
  <c r="C1070" i="18"/>
  <c r="C1336" i="18"/>
  <c r="C892" i="18"/>
  <c r="C1282" i="18"/>
  <c r="C875" i="18"/>
  <c r="C1214" i="18"/>
  <c r="C2036" i="18"/>
  <c r="C1879" i="18"/>
  <c r="C1215" i="18"/>
  <c r="C1263" i="18"/>
  <c r="C1409" i="18"/>
  <c r="C1565" i="18"/>
  <c r="C1398" i="18"/>
  <c r="C1568" i="18"/>
  <c r="C1024" i="18"/>
  <c r="C1072" i="18"/>
  <c r="C1120" i="18"/>
  <c r="C1168" i="18"/>
  <c r="C1216" i="18"/>
  <c r="C1264" i="18"/>
  <c r="C1510" i="18"/>
  <c r="C1393" i="18"/>
  <c r="C1552" i="18"/>
  <c r="C1345" i="18"/>
  <c r="C1436" i="18"/>
  <c r="C1661" i="18"/>
  <c r="C1009" i="18"/>
  <c r="C1057" i="18"/>
  <c r="C1105" i="18"/>
  <c r="C1153" i="18"/>
  <c r="C1201" i="18"/>
  <c r="C1249" i="18"/>
  <c r="C1297" i="18"/>
  <c r="C1512" i="18"/>
  <c r="C1569" i="18"/>
  <c r="C2012" i="18"/>
  <c r="C1731" i="18"/>
  <c r="C1691" i="18"/>
  <c r="C1667" i="18"/>
  <c r="C1916" i="18"/>
  <c r="C1339" i="18"/>
  <c r="C1387" i="18"/>
  <c r="C1435" i="18"/>
  <c r="C1483" i="18"/>
  <c r="C1531" i="18"/>
  <c r="C1675" i="18"/>
  <c r="C2088" i="18"/>
  <c r="C1766" i="18"/>
  <c r="C1710" i="18"/>
  <c r="C1871" i="18"/>
  <c r="C1657" i="18"/>
  <c r="C1874" i="18"/>
  <c r="C2064" i="18"/>
  <c r="C1690" i="18"/>
  <c r="C1783" i="18"/>
  <c r="C1601" i="18"/>
  <c r="C1820" i="18"/>
  <c r="C1972" i="18"/>
  <c r="C1896" i="18"/>
  <c r="C1720" i="18"/>
  <c r="C1904" i="18"/>
  <c r="C2076" i="18"/>
  <c r="C1682" i="18"/>
  <c r="C1790" i="18"/>
  <c r="C2113" i="18"/>
  <c r="C1777" i="18"/>
  <c r="C1825" i="18"/>
  <c r="C1873" i="18"/>
  <c r="C1921" i="18"/>
  <c r="C1969" i="18"/>
  <c r="C2017" i="18"/>
  <c r="C2052" i="18"/>
  <c r="C1914" i="18"/>
  <c r="C1962" i="18"/>
  <c r="C2010" i="18"/>
  <c r="C2085" i="18"/>
  <c r="C2078" i="18"/>
  <c r="C2126" i="18"/>
  <c r="C2099" i="18"/>
  <c r="C947" i="18"/>
  <c r="C1485" i="18"/>
  <c r="C527" i="18"/>
  <c r="C615" i="18"/>
  <c r="C611" i="18"/>
  <c r="C225" i="18"/>
  <c r="C1115" i="18"/>
  <c r="C421" i="18"/>
  <c r="C549" i="18"/>
  <c r="C231" i="18"/>
  <c r="C479" i="18"/>
  <c r="C503" i="18"/>
  <c r="C517" i="18"/>
  <c r="C358" i="18"/>
  <c r="C859" i="18"/>
  <c r="C660" i="18"/>
  <c r="C303" i="18"/>
  <c r="C1079" i="18"/>
  <c r="C335" i="18"/>
  <c r="C705" i="18"/>
  <c r="C1648" i="18"/>
  <c r="C873" i="18"/>
  <c r="C699" i="18"/>
  <c r="C1534" i="18"/>
  <c r="C415" i="18"/>
  <c r="C673" i="18"/>
  <c r="C1540" i="18"/>
  <c r="C267" i="18"/>
  <c r="C485" i="18"/>
  <c r="C865" i="18"/>
  <c r="C333" i="18"/>
  <c r="C567" i="18"/>
  <c r="C908" i="18"/>
  <c r="C259" i="18"/>
  <c r="C445" i="18"/>
  <c r="C703" i="18"/>
  <c r="C410" i="18"/>
  <c r="C458" i="18"/>
  <c r="C506" i="18"/>
  <c r="C554" i="18"/>
  <c r="C620" i="18"/>
  <c r="C831" i="18"/>
  <c r="C1574" i="18"/>
  <c r="C1500" i="18"/>
  <c r="C1369" i="18"/>
  <c r="C731" i="18"/>
  <c r="C950" i="18"/>
  <c r="C1506" i="18"/>
  <c r="C228" i="18"/>
  <c r="C276" i="18"/>
  <c r="C324" i="18"/>
  <c r="C372" i="18"/>
  <c r="C420" i="18"/>
  <c r="C468" i="18"/>
  <c r="C516" i="18"/>
  <c r="C564" i="18"/>
  <c r="C680" i="18"/>
  <c r="C1150" i="18"/>
  <c r="C637" i="18"/>
  <c r="C761" i="18"/>
  <c r="C981" i="18"/>
  <c r="C1404" i="18"/>
  <c r="C756" i="18"/>
  <c r="C1023" i="18"/>
  <c r="C788" i="18"/>
  <c r="C836" i="18"/>
  <c r="C907" i="18"/>
  <c r="C1035" i="18"/>
  <c r="C1444" i="18"/>
  <c r="C1492" i="18"/>
  <c r="C1449" i="18"/>
  <c r="C922" i="18"/>
  <c r="C1123" i="18"/>
  <c r="C1392" i="18"/>
  <c r="C618" i="18"/>
  <c r="C666" i="18"/>
  <c r="C714" i="18"/>
  <c r="C762" i="18"/>
  <c r="C810" i="18"/>
  <c r="C858" i="18"/>
  <c r="C979" i="18"/>
  <c r="C1106" i="18"/>
  <c r="C1408" i="18"/>
  <c r="C927" i="18"/>
  <c r="C1326" i="18"/>
  <c r="C910" i="18"/>
  <c r="C1354" i="18"/>
  <c r="C1521" i="18"/>
  <c r="C1179" i="18"/>
  <c r="C1227" i="18"/>
  <c r="C1275" i="18"/>
  <c r="C1445" i="18"/>
  <c r="C1670" i="18"/>
  <c r="C1434" i="18"/>
  <c r="C1639" i="18"/>
  <c r="C1036" i="18"/>
  <c r="C1084" i="18"/>
  <c r="C1132" i="18"/>
  <c r="C1180" i="18"/>
  <c r="C1228" i="18"/>
  <c r="C1276" i="18"/>
  <c r="C1559" i="18"/>
  <c r="C1429" i="18"/>
  <c r="C1626" i="18"/>
  <c r="C1361" i="18"/>
  <c r="C1472" i="18"/>
  <c r="C1760" i="18"/>
  <c r="C1021" i="18"/>
  <c r="C1069" i="18"/>
  <c r="C1117" i="18"/>
  <c r="C1165" i="18"/>
  <c r="C1213" i="18"/>
  <c r="C1261" i="18"/>
  <c r="C1394" i="18"/>
  <c r="C1561" i="18"/>
  <c r="C1737" i="18"/>
  <c r="C1603" i="18"/>
  <c r="C1796" i="18"/>
  <c r="C1756" i="18"/>
  <c r="C1732" i="18"/>
  <c r="C2024" i="18"/>
  <c r="C1351" i="18"/>
  <c r="C1399" i="18"/>
  <c r="C1447" i="18"/>
  <c r="C1495" i="18"/>
  <c r="C1543" i="18"/>
  <c r="C1750" i="18"/>
  <c r="C1599" i="18"/>
  <c r="C1872" i="18"/>
  <c r="C1776" i="18"/>
  <c r="C1782" i="18"/>
  <c r="C1704" i="18"/>
  <c r="C1935" i="18"/>
  <c r="C1592" i="18"/>
  <c r="C1714" i="18"/>
  <c r="C1840" i="18"/>
  <c r="C1636" i="18"/>
  <c r="C1868" i="18"/>
  <c r="C2008" i="18"/>
  <c r="C1593" i="18"/>
  <c r="C1779" i="18"/>
  <c r="C1939" i="18"/>
  <c r="C1576" i="18"/>
  <c r="C1706" i="18"/>
  <c r="C1822" i="18"/>
  <c r="C2068" i="18"/>
  <c r="C1789" i="18"/>
  <c r="C1837" i="18"/>
  <c r="C1885" i="18"/>
  <c r="C1933" i="18"/>
  <c r="C1981" i="18"/>
  <c r="C2029" i="18"/>
  <c r="C2060" i="18"/>
  <c r="C1926" i="18"/>
  <c r="C1974" i="18"/>
  <c r="C2022" i="18"/>
  <c r="C2121" i="18"/>
  <c r="C2090" i="18"/>
  <c r="C2063" i="18"/>
  <c r="C2111" i="18"/>
  <c r="C393" i="18"/>
  <c r="C733" i="18"/>
  <c r="C230" i="18"/>
  <c r="C362" i="18"/>
  <c r="C839" i="18"/>
  <c r="C297" i="18"/>
  <c r="C487" i="18"/>
  <c r="C326" i="18"/>
  <c r="C571" i="18"/>
  <c r="C269" i="18"/>
  <c r="C525" i="18"/>
  <c r="C203" i="18"/>
  <c r="C515" i="18"/>
  <c r="C529" i="18"/>
  <c r="C369" i="18"/>
  <c r="C930" i="18"/>
  <c r="C727" i="18"/>
  <c r="C350" i="18"/>
  <c r="C399" i="18"/>
  <c r="C736" i="18"/>
  <c r="C599" i="18"/>
  <c r="C917" i="18"/>
  <c r="C751" i="18"/>
  <c r="C1745" i="18"/>
  <c r="C197" i="18"/>
  <c r="C457" i="18"/>
  <c r="C689" i="18"/>
  <c r="C289" i="18"/>
  <c r="C491" i="18"/>
  <c r="C960" i="18"/>
  <c r="C354" i="18"/>
  <c r="D354" i="18" s="1"/>
  <c r="C625" i="18"/>
  <c r="C925" i="18"/>
  <c r="C281" i="18"/>
  <c r="C451" i="18"/>
  <c r="C723" i="18"/>
  <c r="C414" i="18"/>
  <c r="C462" i="18"/>
  <c r="C510" i="18"/>
  <c r="C558" i="18"/>
  <c r="C644" i="18"/>
  <c r="C837" i="18"/>
  <c r="C1791" i="18"/>
  <c r="C1584" i="18"/>
  <c r="C1502" i="18"/>
  <c r="C743" i="18"/>
  <c r="C972" i="18"/>
  <c r="C1607" i="18"/>
  <c r="C185" i="18"/>
  <c r="C232" i="18"/>
  <c r="C280" i="18"/>
  <c r="C328" i="18"/>
  <c r="C376" i="18"/>
  <c r="C424" i="18"/>
  <c r="C472" i="18"/>
  <c r="C520" i="18"/>
  <c r="C568" i="18"/>
  <c r="C807" i="18"/>
  <c r="C1162" i="18"/>
  <c r="C647" i="18"/>
  <c r="C773" i="18"/>
  <c r="D773" i="18" s="1"/>
  <c r="C989" i="18"/>
  <c r="C1516" i="18"/>
  <c r="C768" i="18"/>
  <c r="C1031" i="18"/>
  <c r="C792" i="18"/>
  <c r="C840" i="18"/>
  <c r="D840" i="18" s="1"/>
  <c r="C920" i="18"/>
  <c r="C1046" i="18"/>
  <c r="C1473" i="18"/>
  <c r="C1555" i="18"/>
  <c r="C1462" i="18"/>
  <c r="C935" i="18"/>
  <c r="D935" i="18" s="1"/>
  <c r="C1135" i="18"/>
  <c r="C1464" i="18"/>
  <c r="C622" i="18"/>
  <c r="C670" i="18"/>
  <c r="C718" i="18"/>
  <c r="C766" i="18"/>
  <c r="D766" i="18" s="1"/>
  <c r="C814" i="18"/>
  <c r="C862" i="18"/>
  <c r="C992" i="18"/>
  <c r="C1118" i="18"/>
  <c r="C1437" i="18"/>
  <c r="C940" i="18"/>
  <c r="C1373" i="18"/>
  <c r="C923" i="18"/>
  <c r="C1364" i="18"/>
  <c r="C1542" i="18"/>
  <c r="C1183" i="18"/>
  <c r="C1231" i="18"/>
  <c r="D1231" i="18" s="1"/>
  <c r="C1279" i="18"/>
  <c r="C1457" i="18"/>
  <c r="C1689" i="18"/>
  <c r="C1446" i="18"/>
  <c r="C1694" i="18"/>
  <c r="C1040" i="18"/>
  <c r="C1088" i="18"/>
  <c r="C1136" i="18"/>
  <c r="C1184" i="18"/>
  <c r="C1232" i="18"/>
  <c r="C1280" i="18"/>
  <c r="C1594" i="18"/>
  <c r="D1594" i="18" s="1"/>
  <c r="C1441" i="18"/>
  <c r="C1718" i="18"/>
  <c r="C1366" i="18"/>
  <c r="C1484" i="18"/>
  <c r="C1780" i="18"/>
  <c r="C1025" i="18"/>
  <c r="D1025" i="18" s="1"/>
  <c r="C1073" i="18"/>
  <c r="C1121" i="18"/>
  <c r="C1169" i="18"/>
  <c r="C1217" i="18"/>
  <c r="C1265" i="18"/>
  <c r="C1406" i="18"/>
  <c r="D1406" i="18" s="1"/>
  <c r="C1571" i="18"/>
  <c r="C1746" i="18"/>
  <c r="C1616" i="18"/>
  <c r="C1844" i="18"/>
  <c r="C1866" i="18"/>
  <c r="C1765" i="18"/>
  <c r="D1765" i="18" s="1"/>
  <c r="C1307" i="18"/>
  <c r="C1355" i="18"/>
  <c r="C1403" i="18"/>
  <c r="C1451" i="18"/>
  <c r="C1499" i="18"/>
  <c r="C1547" i="18"/>
  <c r="C1758" i="18"/>
  <c r="C1612" i="18"/>
  <c r="C1556" i="18"/>
  <c r="C1803" i="18"/>
  <c r="C1832" i="18"/>
  <c r="C1728" i="18"/>
  <c r="C1947" i="18"/>
  <c r="C1605" i="18"/>
  <c r="C1719" i="18"/>
  <c r="C1847" i="18"/>
  <c r="C1649" i="18"/>
  <c r="C1875" i="18"/>
  <c r="C2020" i="18"/>
  <c r="C1602" i="18"/>
  <c r="C1784" i="18"/>
  <c r="C1951" i="18"/>
  <c r="C1589" i="18"/>
  <c r="C1711" i="18"/>
  <c r="C1856" i="18"/>
  <c r="C2080" i="18"/>
  <c r="C1793" i="18"/>
  <c r="C1841" i="18"/>
  <c r="C1889" i="18"/>
  <c r="C1937" i="18"/>
  <c r="C1985" i="18"/>
  <c r="C2033" i="18"/>
  <c r="C2072" i="18"/>
  <c r="C1930" i="18"/>
  <c r="C1978" i="18"/>
  <c r="C2026" i="18"/>
  <c r="C2046" i="18"/>
  <c r="C2094" i="18"/>
  <c r="C2067" i="18"/>
  <c r="C2115" i="18"/>
  <c r="C343" i="18"/>
  <c r="C1095" i="18"/>
  <c r="C531" i="18"/>
  <c r="D238" i="18"/>
  <c r="C266" i="18"/>
  <c r="C712" i="18"/>
  <c r="C229" i="18"/>
  <c r="C429" i="18"/>
  <c r="C985" i="18"/>
  <c r="D327" i="18"/>
  <c r="D569" i="18"/>
  <c r="C277" i="18"/>
  <c r="C597" i="18"/>
  <c r="C262" i="18"/>
  <c r="C575" i="18"/>
  <c r="C551" i="18"/>
  <c r="C379" i="18"/>
  <c r="C1126" i="18"/>
  <c r="C249" i="18"/>
  <c r="C753" i="18"/>
  <c r="C370" i="18"/>
  <c r="C441" i="18"/>
  <c r="C757" i="18"/>
  <c r="C621" i="18"/>
  <c r="C954" i="18"/>
  <c r="C771" i="18"/>
  <c r="C210" i="18"/>
  <c r="C463" i="18"/>
  <c r="C709" i="18"/>
  <c r="C302" i="18"/>
  <c r="C533" i="18"/>
  <c r="C998" i="18"/>
  <c r="C167" i="18"/>
  <c r="C366" i="18"/>
  <c r="C667" i="18"/>
  <c r="C978" i="18"/>
  <c r="C294" i="18"/>
  <c r="C493" i="18"/>
  <c r="C775" i="18"/>
  <c r="C418" i="18"/>
  <c r="C466" i="18"/>
  <c r="C514" i="18"/>
  <c r="C562" i="18"/>
  <c r="C668" i="18"/>
  <c r="C902" i="18"/>
  <c r="C933" i="18"/>
  <c r="C926" i="18"/>
  <c r="C1703" i="18"/>
  <c r="C755" i="18"/>
  <c r="C980" i="18"/>
  <c r="C236" i="18"/>
  <c r="C284" i="18"/>
  <c r="C332" i="18"/>
  <c r="C380" i="18"/>
  <c r="C428" i="18"/>
  <c r="C476" i="18"/>
  <c r="C524" i="18"/>
  <c r="C572" i="18"/>
  <c r="C813" i="18"/>
  <c r="C1174" i="18"/>
  <c r="C661" i="18"/>
  <c r="C787" i="18"/>
  <c r="C1004" i="18"/>
  <c r="C1553" i="18"/>
  <c r="C815" i="18"/>
  <c r="C1151" i="18"/>
  <c r="C796" i="18"/>
  <c r="C844" i="18"/>
  <c r="C929" i="18"/>
  <c r="C1051" i="18"/>
  <c r="C1505" i="18"/>
  <c r="C1583" i="18"/>
  <c r="C1541" i="18"/>
  <c r="C948" i="18"/>
  <c r="C1147" i="18"/>
  <c r="C1493" i="18"/>
  <c r="C626" i="18"/>
  <c r="C674" i="18"/>
  <c r="C722" i="18"/>
  <c r="C770" i="18"/>
  <c r="C818" i="18"/>
  <c r="C866" i="18"/>
  <c r="C1011" i="18"/>
  <c r="C1130" i="18"/>
  <c r="C1450" i="18"/>
  <c r="C949" i="18"/>
  <c r="C1384" i="18"/>
  <c r="C936" i="18"/>
  <c r="C1396" i="18"/>
  <c r="C1587" i="18"/>
  <c r="C1187" i="18"/>
  <c r="C1235" i="18"/>
  <c r="C1283" i="18"/>
  <c r="C1469" i="18"/>
  <c r="C1729" i="18"/>
  <c r="C1458" i="18"/>
  <c r="C1753" i="18"/>
  <c r="C1044" i="18"/>
  <c r="C1092" i="18"/>
  <c r="C1140" i="18"/>
  <c r="C1188" i="18"/>
  <c r="C1236" i="18"/>
  <c r="C1284" i="18"/>
  <c r="C1656" i="18"/>
  <c r="C1453" i="18"/>
  <c r="C2124" i="18"/>
  <c r="C1372" i="18"/>
  <c r="C1497" i="18"/>
  <c r="C1811" i="18"/>
  <c r="C1029" i="18"/>
  <c r="C1077" i="18"/>
  <c r="C1125" i="18"/>
  <c r="C1173" i="18"/>
  <c r="C1221" i="18"/>
  <c r="C1269" i="18"/>
  <c r="C1418" i="18"/>
  <c r="C1582" i="18"/>
  <c r="C1755" i="18"/>
  <c r="C1622" i="18"/>
  <c r="C1943" i="18"/>
  <c r="C1944" i="18"/>
  <c r="C1775" i="18"/>
  <c r="C1311" i="18"/>
  <c r="C1359" i="18"/>
  <c r="C1407" i="18"/>
  <c r="C1455" i="18"/>
  <c r="C1503" i="18"/>
  <c r="C1551" i="18"/>
  <c r="C1802" i="18"/>
  <c r="C1618" i="18"/>
  <c r="C1573" i="18"/>
  <c r="C1818" i="18"/>
  <c r="C1839" i="18"/>
  <c r="C1752" i="18"/>
  <c r="C1959" i="18"/>
  <c r="C1614" i="18"/>
  <c r="C1733" i="18"/>
  <c r="C1854" i="18"/>
  <c r="C1658" i="18"/>
  <c r="C1882" i="18"/>
  <c r="C2032" i="18"/>
  <c r="C1615" i="18"/>
  <c r="C1795" i="18"/>
  <c r="C1963" i="18"/>
  <c r="C1598" i="18"/>
  <c r="C1725" i="18"/>
  <c r="C1863" i="18"/>
  <c r="C2092" i="18"/>
  <c r="C1797" i="18"/>
  <c r="C1845" i="18"/>
  <c r="C1893" i="18"/>
  <c r="C1941" i="18"/>
  <c r="C1989" i="18"/>
  <c r="C2037" i="18"/>
  <c r="C2084" i="18"/>
  <c r="C1934" i="18"/>
  <c r="C1982" i="18"/>
  <c r="C2030" i="18"/>
  <c r="C2050" i="18"/>
  <c r="C2098" i="18"/>
  <c r="C2071" i="18"/>
  <c r="C2119" i="18"/>
  <c r="C305" i="18"/>
  <c r="C501" i="18"/>
  <c r="C247" i="18"/>
  <c r="C579" i="18"/>
  <c r="C173" i="18"/>
  <c r="C174" i="18" s="1"/>
  <c r="C243" i="18"/>
  <c r="C455" i="18"/>
  <c r="C217" i="18"/>
  <c r="C612" i="18"/>
  <c r="C291" i="18"/>
  <c r="C635" i="18"/>
  <c r="C270" i="18"/>
  <c r="C619" i="18"/>
  <c r="C563" i="18"/>
  <c r="C389" i="18"/>
  <c r="C1647" i="18"/>
  <c r="C257" i="18"/>
  <c r="C895" i="18"/>
  <c r="C381" i="18"/>
  <c r="C191" i="18"/>
  <c r="C447" i="18"/>
  <c r="C777" i="18"/>
  <c r="C663" i="18"/>
  <c r="C1008" i="18"/>
  <c r="C781" i="18"/>
  <c r="C223" i="18"/>
  <c r="C505" i="18"/>
  <c r="C729" i="18"/>
  <c r="C315" i="18"/>
  <c r="C539" i="18"/>
  <c r="C1015" i="18"/>
  <c r="C378" i="18"/>
  <c r="C683" i="18"/>
  <c r="C1018" i="18"/>
  <c r="C307" i="18"/>
  <c r="C499" i="18"/>
  <c r="C867" i="18"/>
  <c r="C422" i="18"/>
  <c r="C470" i="18"/>
  <c r="C518" i="18"/>
  <c r="C566" i="18"/>
  <c r="C704" i="18"/>
  <c r="C924" i="18"/>
  <c r="C941" i="18"/>
  <c r="C934" i="18"/>
  <c r="C600" i="18"/>
  <c r="C767" i="18"/>
  <c r="C1003" i="18"/>
  <c r="C240" i="18"/>
  <c r="C288" i="18"/>
  <c r="C336" i="18"/>
  <c r="C384" i="18"/>
  <c r="C432" i="18"/>
  <c r="C480" i="18"/>
  <c r="C528" i="18"/>
  <c r="C576" i="18"/>
  <c r="C855" i="18"/>
  <c r="C1270" i="18"/>
  <c r="C671" i="18"/>
  <c r="C793" i="18"/>
  <c r="C1050" i="18"/>
  <c r="C1931" i="18"/>
  <c r="C821" i="18"/>
  <c r="C1163" i="18"/>
  <c r="C800" i="18"/>
  <c r="C848" i="18"/>
  <c r="C942" i="18"/>
  <c r="C1062" i="18"/>
  <c r="C1554" i="18"/>
  <c r="C1823" i="18"/>
  <c r="C1585" i="18"/>
  <c r="C957" i="18"/>
  <c r="C1159" i="18"/>
  <c r="C1665" i="18"/>
  <c r="C630" i="18"/>
  <c r="C678" i="18"/>
  <c r="C726" i="18"/>
  <c r="C774" i="18"/>
  <c r="C822" i="18"/>
  <c r="C870" i="18"/>
  <c r="C1022" i="18"/>
  <c r="C1142" i="18"/>
  <c r="C1480" i="18"/>
  <c r="C962" i="18"/>
  <c r="C1452" i="18"/>
  <c r="C945" i="18"/>
  <c r="C1425" i="18"/>
  <c r="C1620" i="18"/>
  <c r="C1191" i="18"/>
  <c r="C1239" i="18"/>
  <c r="C1287" i="18"/>
  <c r="C1481" i="18"/>
  <c r="C1770" i="18"/>
  <c r="C1470" i="18"/>
  <c r="C1804" i="18"/>
  <c r="C1048" i="18"/>
  <c r="C1096" i="18"/>
  <c r="C1144" i="18"/>
  <c r="C1192" i="18"/>
  <c r="C1240" i="18"/>
  <c r="C1288" i="18"/>
  <c r="C1678" i="18"/>
  <c r="C1465" i="18"/>
  <c r="C1309" i="18"/>
  <c r="C1377" i="18"/>
  <c r="C1518" i="18"/>
  <c r="C1858" i="18"/>
  <c r="C1033" i="18"/>
  <c r="C1081" i="18"/>
  <c r="C1129" i="18"/>
  <c r="C1177" i="18"/>
  <c r="C1225" i="18"/>
  <c r="C1273" i="18"/>
  <c r="C1430" i="18"/>
  <c r="C1595" i="18"/>
  <c r="C1763" i="18"/>
  <c r="C1629" i="18"/>
  <c r="C1979" i="18"/>
  <c r="C1980" i="18"/>
  <c r="C1786" i="18"/>
  <c r="C1315" i="18"/>
  <c r="C1363" i="18"/>
  <c r="C1411" i="18"/>
  <c r="C1459" i="18"/>
  <c r="C1507" i="18"/>
  <c r="C1560" i="18"/>
  <c r="C1851" i="18"/>
  <c r="C1625" i="18"/>
  <c r="C1606" i="18"/>
  <c r="C1852" i="18"/>
  <c r="C1846" i="18"/>
  <c r="C1799" i="18"/>
  <c r="C1971" i="18"/>
  <c r="C1627" i="18"/>
  <c r="C1738" i="18"/>
  <c r="C1888" i="18"/>
  <c r="C1676" i="18"/>
  <c r="C1903" i="18"/>
  <c r="C1800" i="18"/>
  <c r="C1628" i="18"/>
  <c r="C1828" i="18"/>
  <c r="C1975" i="18"/>
  <c r="C1611" i="18"/>
  <c r="C1730" i="18"/>
  <c r="C1870" i="18"/>
  <c r="C2104" i="18"/>
  <c r="C1801" i="18"/>
  <c r="C1849" i="18"/>
  <c r="C1897" i="18"/>
  <c r="C1945" i="18"/>
  <c r="C1993" i="18"/>
  <c r="C2041" i="18"/>
  <c r="C2096" i="18"/>
  <c r="C1938" i="18"/>
  <c r="C1986" i="18"/>
  <c r="C2034" i="18"/>
  <c r="C2054" i="18"/>
  <c r="C2102" i="18"/>
  <c r="C2075" i="18"/>
  <c r="C2123" i="18"/>
  <c r="C199" i="18"/>
  <c r="C374" i="18"/>
  <c r="C363" i="18"/>
  <c r="C497" i="18"/>
  <c r="C1143" i="18"/>
  <c r="C207" i="18"/>
  <c r="C351" i="18"/>
  <c r="C669" i="18"/>
  <c r="C299" i="18"/>
  <c r="C672" i="18"/>
  <c r="C330" i="18"/>
  <c r="C655" i="18"/>
  <c r="C636" i="18"/>
  <c r="C425" i="18"/>
  <c r="C279" i="18"/>
  <c r="C974" i="18"/>
  <c r="C391" i="18"/>
  <c r="C213" i="18"/>
  <c r="C489" i="18"/>
  <c r="C849" i="18"/>
  <c r="C679" i="18"/>
  <c r="C1074" i="18"/>
  <c r="C889" i="18"/>
  <c r="C245" i="18"/>
  <c r="C511" i="18"/>
  <c r="C760" i="18"/>
  <c r="C342" i="18"/>
  <c r="C581" i="18"/>
  <c r="C1083" i="18"/>
  <c r="C202" i="18"/>
  <c r="C390" i="18"/>
  <c r="C692" i="18"/>
  <c r="C1134" i="18"/>
  <c r="C329" i="18"/>
  <c r="C541" i="18"/>
  <c r="C880" i="18"/>
  <c r="C426" i="18"/>
  <c r="C474" i="18"/>
  <c r="C522" i="18"/>
  <c r="C570" i="18"/>
  <c r="C716" i="18"/>
  <c r="C932" i="18"/>
  <c r="C963" i="18"/>
  <c r="C956" i="18"/>
  <c r="C613" i="18"/>
  <c r="C779" i="18"/>
  <c r="C1039" i="18"/>
  <c r="C244" i="18"/>
  <c r="C292" i="18"/>
  <c r="C340" i="18"/>
  <c r="C388" i="18"/>
  <c r="C436" i="18"/>
  <c r="C484" i="18"/>
  <c r="C532" i="18"/>
  <c r="C580" i="18"/>
  <c r="C861" i="18"/>
  <c r="C1330" i="18"/>
  <c r="C685" i="18"/>
  <c r="C835" i="18"/>
  <c r="C1058" i="18"/>
  <c r="C601" i="18"/>
  <c r="C863" i="18"/>
  <c r="C1258" i="18"/>
  <c r="C804" i="18"/>
  <c r="C852" i="18"/>
  <c r="C955" i="18"/>
  <c r="C1067" i="18"/>
  <c r="C1613" i="18"/>
  <c r="C1198" i="18"/>
  <c r="C1664" i="18"/>
  <c r="C970" i="18"/>
  <c r="C1171" i="18"/>
  <c r="C1712" i="18"/>
  <c r="C634" i="18"/>
  <c r="C682" i="18"/>
  <c r="C730" i="18"/>
  <c r="C778" i="18"/>
  <c r="C826" i="18"/>
  <c r="C883" i="18"/>
  <c r="C1027" i="18"/>
  <c r="C1154" i="18"/>
  <c r="C1528" i="18"/>
  <c r="C975" i="18"/>
  <c r="C1513" i="18"/>
  <c r="C958" i="18"/>
  <c r="C1438" i="18"/>
  <c r="C1634" i="18"/>
  <c r="C1195" i="18"/>
  <c r="C1243" i="18"/>
  <c r="C1291" i="18"/>
  <c r="C1488" i="18"/>
  <c r="C1838" i="18"/>
  <c r="C1482" i="18"/>
  <c r="C1843" i="18"/>
  <c r="C1052" i="18"/>
  <c r="C1100" i="18"/>
  <c r="C1148" i="18"/>
  <c r="C1196" i="18"/>
  <c r="C1244" i="18"/>
  <c r="C1292" i="18"/>
  <c r="C1715" i="18"/>
  <c r="C1477" i="18"/>
  <c r="C1318" i="18"/>
  <c r="C1382" i="18"/>
  <c r="C1532" i="18"/>
  <c r="C1900" i="18"/>
  <c r="C1037" i="18"/>
  <c r="C1085" i="18"/>
  <c r="C1133" i="18"/>
  <c r="C1181" i="18"/>
  <c r="C1229" i="18"/>
  <c r="C1277" i="18"/>
  <c r="C1442" i="18"/>
  <c r="C1643" i="18"/>
  <c r="C1771" i="18"/>
  <c r="C1635" i="18"/>
  <c r="C2015" i="18"/>
  <c r="C2016" i="18"/>
  <c r="C1798" i="18"/>
  <c r="C1319" i="18"/>
  <c r="C1367" i="18"/>
  <c r="C1415" i="18"/>
  <c r="C1463" i="18"/>
  <c r="C1511" i="18"/>
  <c r="C1638" i="18"/>
  <c r="C1892" i="18"/>
  <c r="C1631" i="18"/>
  <c r="C1619" i="18"/>
  <c r="C1920" i="18"/>
  <c r="C1880" i="18"/>
  <c r="C1812" i="18"/>
  <c r="C1983" i="18"/>
  <c r="C1640" i="18"/>
  <c r="C1743" i="18"/>
  <c r="C1895" i="18"/>
  <c r="C1700" i="18"/>
  <c r="C1912" i="18"/>
  <c r="C1807" i="18"/>
  <c r="C1641" i="18"/>
  <c r="C1835" i="18"/>
  <c r="C1987" i="18"/>
  <c r="C1624" i="18"/>
  <c r="C1735" i="18"/>
  <c r="C2049" i="18"/>
  <c r="C2116" i="18"/>
  <c r="C1805" i="18"/>
  <c r="C1853" i="18"/>
  <c r="C1901" i="18"/>
  <c r="C1949" i="18"/>
  <c r="C1997" i="18"/>
  <c r="C2069" i="18"/>
  <c r="C2108" i="18"/>
  <c r="C1942" i="18"/>
  <c r="C1990" i="18"/>
  <c r="C2038" i="18"/>
  <c r="C2058" i="18"/>
  <c r="C2106" i="18"/>
  <c r="C2079" i="18"/>
  <c r="C179" i="18"/>
  <c r="C405" i="18"/>
  <c r="C214" i="18"/>
  <c r="C439" i="18"/>
  <c r="C573" i="18"/>
  <c r="C222" i="18"/>
  <c r="C253" i="18"/>
  <c r="C693" i="18"/>
  <c r="C345" i="18"/>
  <c r="C765" i="18"/>
  <c r="C346" i="18"/>
  <c r="C695" i="18"/>
  <c r="C677" i="18"/>
  <c r="C459" i="18"/>
  <c r="C317" i="18"/>
  <c r="C1071" i="18"/>
  <c r="C449" i="18"/>
  <c r="C226" i="18"/>
  <c r="C495" i="18"/>
  <c r="C886" i="18"/>
  <c r="C688" i="18"/>
  <c r="C1360" i="18"/>
  <c r="C1103" i="18"/>
  <c r="C258" i="18"/>
  <c r="C553" i="18"/>
  <c r="C795" i="18"/>
  <c r="C347" i="18"/>
  <c r="C587" i="18"/>
  <c r="C1110" i="18"/>
  <c r="C215" i="18"/>
  <c r="C417" i="18"/>
  <c r="C700" i="18"/>
  <c r="C1194" i="18"/>
  <c r="C338" i="18"/>
  <c r="C547" i="18"/>
  <c r="C982" i="18"/>
  <c r="C430" i="18"/>
  <c r="C478" i="18"/>
  <c r="C526" i="18"/>
  <c r="C574" i="18"/>
  <c r="C728" i="18"/>
  <c r="C961" i="18"/>
  <c r="C1000" i="18"/>
  <c r="C964" i="18"/>
  <c r="C627" i="18"/>
  <c r="C785" i="18"/>
  <c r="C1047" i="18"/>
  <c r="C200" i="18"/>
  <c r="C248" i="18"/>
  <c r="C296" i="18"/>
  <c r="C344" i="18"/>
  <c r="C392" i="18"/>
  <c r="C440" i="18"/>
  <c r="C488" i="18"/>
  <c r="C536" i="18"/>
  <c r="C584" i="18"/>
  <c r="C898" i="18"/>
  <c r="C1352" i="18"/>
  <c r="C691" i="18"/>
  <c r="C841" i="18"/>
  <c r="C1078" i="18"/>
  <c r="C628" i="18"/>
  <c r="C869" i="18"/>
  <c r="C1314" i="18"/>
  <c r="C808" i="18"/>
  <c r="C856" i="18"/>
  <c r="C968" i="18"/>
  <c r="C1182" i="18"/>
  <c r="C1928" i="18"/>
  <c r="C1246" i="18"/>
  <c r="C1707" i="18"/>
  <c r="C983" i="18"/>
  <c r="C1178" i="18"/>
  <c r="C1761" i="18"/>
  <c r="C638" i="18"/>
  <c r="C686" i="18"/>
  <c r="C734" i="18"/>
  <c r="C782" i="18"/>
  <c r="C830" i="18"/>
  <c r="C896" i="18"/>
  <c r="C1038" i="18"/>
  <c r="C1166" i="18"/>
  <c r="C1669" i="18"/>
  <c r="C988" i="18"/>
  <c r="C1529" i="18"/>
  <c r="C971" i="18"/>
  <c r="C1468" i="18"/>
  <c r="C1651" i="18"/>
  <c r="C1199" i="18"/>
  <c r="C1247" i="18"/>
  <c r="C1295" i="18"/>
  <c r="C1501" i="18"/>
  <c r="C1964" i="18"/>
  <c r="C1496" i="18"/>
  <c r="C1898" i="18"/>
  <c r="C1056" i="18"/>
  <c r="C1104" i="18"/>
  <c r="C1152" i="18"/>
  <c r="C1200" i="18"/>
  <c r="C1248" i="18"/>
  <c r="C1296" i="18"/>
  <c r="C1736" i="18"/>
  <c r="C1490" i="18"/>
  <c r="C1324" i="18"/>
  <c r="C1388" i="18"/>
  <c r="C1545" i="18"/>
  <c r="C2000" i="18"/>
  <c r="C1041" i="18"/>
  <c r="C1089" i="18"/>
  <c r="C1137" i="18"/>
  <c r="C1185" i="18"/>
  <c r="C1233" i="18"/>
  <c r="C1281" i="18"/>
  <c r="C1454" i="18"/>
  <c r="C1740" i="18"/>
  <c r="C1810" i="18"/>
  <c r="C1673" i="18"/>
  <c r="C1597" i="18"/>
  <c r="C2056" i="18"/>
  <c r="C1816" i="18"/>
  <c r="C1323" i="18"/>
  <c r="C1371" i="18"/>
  <c r="C1419" i="18"/>
  <c r="C1467" i="18"/>
  <c r="C1515" i="18"/>
  <c r="C1645" i="18"/>
  <c r="C1919" i="18"/>
  <c r="C1684" i="18"/>
  <c r="C1632" i="18"/>
  <c r="C1956" i="18"/>
  <c r="C1887" i="18"/>
  <c r="C1819" i="18"/>
  <c r="C1995" i="18"/>
  <c r="C1653" i="18"/>
  <c r="C1757" i="18"/>
  <c r="C2044" i="18"/>
  <c r="C1724" i="18"/>
  <c r="C1924" i="18"/>
  <c r="C1814" i="18"/>
  <c r="C1650" i="18"/>
  <c r="C1842" i="18"/>
  <c r="C1999" i="18"/>
  <c r="C1637" i="18"/>
  <c r="C1749" i="18"/>
  <c r="C2065" i="18"/>
  <c r="C2051" i="18"/>
  <c r="C1809" i="18"/>
  <c r="C1857" i="18"/>
  <c r="C1905" i="18"/>
  <c r="C1953" i="18"/>
  <c r="C2001" i="18"/>
  <c r="C2081" i="18"/>
  <c r="C2120" i="18"/>
  <c r="C1946" i="18"/>
  <c r="C1994" i="18"/>
  <c r="C2048" i="18"/>
  <c r="C2062" i="18"/>
  <c r="C2110" i="18"/>
  <c r="C2083" i="18"/>
  <c r="C938" i="18"/>
  <c r="C1416" i="18"/>
  <c r="C282" i="18"/>
  <c r="C433" i="18"/>
  <c r="C275" i="18"/>
  <c r="C911" i="18"/>
  <c r="C355" i="18"/>
  <c r="C823" i="18"/>
  <c r="C357" i="18"/>
  <c r="C745" i="18"/>
  <c r="C747" i="18"/>
  <c r="C234" i="18"/>
  <c r="C565" i="18"/>
  <c r="C325" i="18"/>
  <c r="C1413" i="18"/>
  <c r="C205" i="18"/>
  <c r="C461" i="18"/>
  <c r="C239" i="18"/>
  <c r="C537" i="18"/>
  <c r="C916" i="18"/>
  <c r="C697" i="18"/>
  <c r="C1428" i="18"/>
  <c r="C1131" i="18"/>
  <c r="C271" i="18"/>
  <c r="C559" i="18"/>
  <c r="C817" i="18"/>
  <c r="C359" i="18"/>
  <c r="C633" i="18"/>
  <c r="C1158" i="18"/>
  <c r="C237" i="18"/>
  <c r="C423" i="18"/>
  <c r="C721" i="18"/>
  <c r="C1337" i="18"/>
  <c r="C349" i="18"/>
  <c r="C589" i="18"/>
  <c r="C1042" i="18"/>
  <c r="C434" i="18"/>
  <c r="C482" i="18"/>
  <c r="C530" i="18"/>
  <c r="C578" i="18"/>
  <c r="C740" i="18"/>
  <c r="C969" i="18"/>
  <c r="C1055" i="18"/>
  <c r="C994" i="18"/>
  <c r="C641" i="18"/>
  <c r="C827" i="18"/>
  <c r="C1086" i="18"/>
  <c r="C204" i="18"/>
  <c r="C252" i="18"/>
  <c r="C300" i="18"/>
  <c r="C348" i="18"/>
  <c r="C396" i="18"/>
  <c r="C444" i="18"/>
  <c r="C492" i="18"/>
  <c r="C540" i="18"/>
  <c r="C588" i="18"/>
  <c r="C906" i="18"/>
  <c r="C1374" i="18"/>
  <c r="C696" i="18"/>
  <c r="C876" i="18"/>
  <c r="C1098" i="18"/>
  <c r="C652" i="18"/>
  <c r="C877" i="18"/>
  <c r="C1357" i="18"/>
  <c r="C812" i="18"/>
  <c r="C860" i="18"/>
  <c r="C977" i="18"/>
  <c r="C1230" i="18"/>
  <c r="C1322" i="18"/>
  <c r="C1294" i="18"/>
  <c r="C1824" i="18"/>
  <c r="C996" i="18"/>
  <c r="C1226" i="18"/>
  <c r="C1830" i="18"/>
  <c r="C642" i="18"/>
  <c r="C690" i="18"/>
  <c r="C738" i="18"/>
  <c r="C786" i="18"/>
  <c r="C834" i="18"/>
  <c r="C905" i="18"/>
  <c r="C1043" i="18"/>
  <c r="C1206" i="18"/>
  <c r="C1721" i="18"/>
  <c r="C1002" i="18"/>
  <c r="C1596" i="18"/>
  <c r="C984" i="18"/>
  <c r="C1514" i="18"/>
  <c r="C1688" i="18"/>
  <c r="C1203" i="18"/>
  <c r="C1251" i="18"/>
  <c r="C1299" i="18"/>
  <c r="C1522" i="18"/>
  <c r="C1376" i="18"/>
  <c r="C1509" i="18"/>
  <c r="C1012" i="18"/>
  <c r="C1060" i="18"/>
  <c r="C1108" i="18"/>
  <c r="C1156" i="18"/>
  <c r="C1204" i="18"/>
  <c r="C1252" i="18"/>
  <c r="C1300" i="18"/>
  <c r="C1899" i="18"/>
  <c r="C1504" i="18"/>
  <c r="C1329" i="18"/>
  <c r="C1400" i="18"/>
  <c r="C1570" i="18"/>
  <c r="C997" i="18"/>
  <c r="C1045" i="18"/>
  <c r="C1093" i="18"/>
  <c r="C1141" i="18"/>
  <c r="C1189" i="18"/>
  <c r="C1237" i="18"/>
  <c r="C1285" i="18"/>
  <c r="C1466" i="18"/>
  <c r="C1908" i="18"/>
  <c r="C1884" i="18"/>
  <c r="C1681" i="18"/>
  <c r="C1630" i="18"/>
  <c r="C1591" i="18"/>
  <c r="C1831" i="18"/>
  <c r="C1327" i="18"/>
  <c r="C1375" i="18"/>
  <c r="C1423" i="18"/>
  <c r="C1471" i="18"/>
  <c r="C1519" i="18"/>
  <c r="C1652" i="18"/>
  <c r="C1955" i="18"/>
  <c r="C1717" i="18"/>
  <c r="C1654" i="18"/>
  <c r="C1992" i="18"/>
  <c r="C1894" i="18"/>
  <c r="C1826" i="18"/>
  <c r="C2007" i="18"/>
  <c r="C1662" i="18"/>
  <c r="C1762" i="18"/>
  <c r="C1562" i="18"/>
  <c r="C1748" i="18"/>
  <c r="C1936" i="18"/>
  <c r="C1848" i="18"/>
  <c r="C1663" i="18"/>
  <c r="C1876" i="18"/>
  <c r="C2011" i="18"/>
  <c r="C1646" i="18"/>
  <c r="C1754" i="18"/>
  <c r="C2077" i="18"/>
  <c r="C2057" i="18"/>
  <c r="C1813" i="18"/>
  <c r="C1861" i="18"/>
  <c r="C1909" i="18"/>
  <c r="C1957" i="18"/>
  <c r="C2005" i="18"/>
  <c r="C2093" i="18"/>
  <c r="C1902" i="18"/>
  <c r="C1950" i="18"/>
  <c r="C1998" i="18"/>
  <c r="C2053" i="18"/>
  <c r="C2066" i="18"/>
  <c r="C2114" i="18"/>
  <c r="C2087" i="18"/>
  <c r="C845" i="18"/>
  <c r="C1167" i="18"/>
  <c r="C353" i="18"/>
  <c r="D1486" i="18"/>
  <c r="C283" i="18"/>
  <c r="C1102" i="18"/>
  <c r="C365" i="18"/>
  <c r="C847" i="18"/>
  <c r="C367" i="18"/>
  <c r="C769" i="18"/>
  <c r="C799" i="18"/>
  <c r="C242" i="18"/>
  <c r="C577" i="18"/>
  <c r="C401" i="18"/>
  <c r="C227" i="18"/>
  <c r="C483" i="18"/>
  <c r="C261" i="18"/>
  <c r="C543" i="18"/>
  <c r="C952" i="18"/>
  <c r="C739" i="18"/>
  <c r="C1686" i="18"/>
  <c r="C1155" i="18"/>
  <c r="C293" i="18"/>
  <c r="C608" i="18"/>
  <c r="C829" i="18"/>
  <c r="C371" i="18"/>
  <c r="C649" i="18"/>
  <c r="C1290" i="18"/>
  <c r="C250" i="18"/>
  <c r="C465" i="18"/>
  <c r="C741" i="18"/>
  <c r="C1385" i="18"/>
  <c r="C361" i="18"/>
  <c r="C595" i="18"/>
  <c r="C1090" i="18"/>
  <c r="C438" i="18"/>
  <c r="C486" i="18"/>
  <c r="C534" i="18"/>
  <c r="C582" i="18"/>
  <c r="C752" i="18"/>
  <c r="C991" i="18"/>
  <c r="C1063" i="18"/>
  <c r="C1010" i="18"/>
  <c r="C651" i="18"/>
  <c r="C833" i="18"/>
  <c r="C1107" i="18"/>
  <c r="C208" i="18"/>
  <c r="C256" i="18"/>
  <c r="C304" i="18"/>
  <c r="C352" i="18"/>
  <c r="C400" i="18"/>
  <c r="C448" i="18"/>
  <c r="C496" i="18"/>
  <c r="C544" i="18"/>
  <c r="C592" i="18"/>
  <c r="C928" i="18"/>
  <c r="C1440" i="18"/>
  <c r="C701" i="18"/>
  <c r="C884" i="18"/>
  <c r="C1119" i="18"/>
  <c r="C676" i="18"/>
  <c r="C891" i="18"/>
  <c r="C1378" i="18"/>
  <c r="C816" i="18"/>
  <c r="C864" i="18"/>
  <c r="C990" i="18"/>
  <c r="C1278" i="18"/>
  <c r="C1332" i="18"/>
  <c r="C1325" i="18"/>
  <c r="C1967" i="18"/>
  <c r="C1006" i="18"/>
  <c r="C1274" i="18"/>
  <c r="C598" i="18"/>
  <c r="C646" i="18"/>
  <c r="C694" i="18"/>
  <c r="C742" i="18"/>
  <c r="C790" i="18"/>
  <c r="C838" i="18"/>
  <c r="C918" i="18"/>
  <c r="C1054" i="18"/>
  <c r="C1254" i="18"/>
  <c r="C2004" i="18"/>
  <c r="C1186" i="18"/>
  <c r="C1633" i="18"/>
  <c r="C993" i="18"/>
  <c r="C1548" i="18"/>
  <c r="C1747" i="18"/>
  <c r="C1207" i="18"/>
  <c r="C1255" i="18"/>
  <c r="C1303" i="18"/>
  <c r="C1536" i="18"/>
  <c r="C1381" i="18"/>
  <c r="C1530" i="18"/>
  <c r="C1016" i="18"/>
  <c r="C1064" i="18"/>
  <c r="C1112" i="18"/>
  <c r="C1160" i="18"/>
  <c r="C1208" i="18"/>
  <c r="C1256" i="18"/>
  <c r="C1304" i="18"/>
  <c r="C1968" i="18"/>
  <c r="C1517" i="18"/>
  <c r="C1334" i="18"/>
  <c r="C1412" i="18"/>
  <c r="C1609" i="18"/>
  <c r="C1001" i="18"/>
  <c r="C1049" i="18"/>
  <c r="C1097" i="18"/>
  <c r="C1145" i="18"/>
  <c r="C1193" i="18"/>
  <c r="C1241" i="18"/>
  <c r="C1289" i="18"/>
  <c r="C1478" i="18"/>
  <c r="C2003" i="18"/>
  <c r="C1940" i="18"/>
  <c r="C1713" i="18"/>
  <c r="C1674" i="18"/>
  <c r="C1604" i="18"/>
  <c r="C1850" i="18"/>
  <c r="C1331" i="18"/>
  <c r="C1379" i="18"/>
  <c r="C1427" i="18"/>
  <c r="C1475" i="18"/>
  <c r="C1523" i="18"/>
  <c r="C1660" i="18"/>
  <c r="C1991" i="18"/>
  <c r="C1726" i="18"/>
  <c r="C1693" i="18"/>
  <c r="C2028" i="18"/>
  <c r="C2043" i="18"/>
  <c r="C1860" i="18"/>
  <c r="C2019" i="18"/>
  <c r="C1671" i="18"/>
  <c r="C1767" i="18"/>
  <c r="C1575" i="18"/>
  <c r="C1778" i="18"/>
  <c r="C1948" i="18"/>
  <c r="C1855" i="18"/>
  <c r="C1672" i="18"/>
  <c r="C1883" i="18"/>
  <c r="C2023" i="18"/>
  <c r="C1659" i="18"/>
  <c r="C1759" i="18"/>
  <c r="C2089" i="18"/>
  <c r="C1769" i="18"/>
  <c r="C1817" i="18"/>
  <c r="C1865" i="18"/>
  <c r="C1913" i="18"/>
  <c r="C1961" i="18"/>
  <c r="C2009" i="18"/>
  <c r="C2105" i="18"/>
  <c r="C1906" i="18"/>
  <c r="C1954" i="18"/>
  <c r="C2002" i="18"/>
  <c r="C2061" i="18"/>
  <c r="C2070" i="18"/>
  <c r="C2118" i="18"/>
  <c r="C2091" i="18"/>
  <c r="C717" i="18"/>
  <c r="C1034" i="18"/>
  <c r="C903" i="18"/>
  <c r="C334" i="18"/>
  <c r="AO17" i="7"/>
  <c r="AN16" i="7"/>
  <c r="AN17" i="7"/>
  <c r="AL16" i="7"/>
  <c r="AL17" i="7"/>
  <c r="AU16" i="7"/>
  <c r="AS15" i="7"/>
  <c r="AR15" i="7"/>
  <c r="AQ15" i="7"/>
  <c r="AS11" i="7"/>
  <c r="AP15" i="7"/>
  <c r="AQ10" i="7"/>
  <c r="AN14" i="7"/>
  <c r="AL14" i="7"/>
  <c r="AM14" i="7"/>
  <c r="AT12" i="7"/>
  <c r="AL15" i="7"/>
  <c r="AM16" i="7"/>
  <c r="AU15" i="7"/>
  <c r="AT15" i="7"/>
  <c r="AP14" i="7"/>
  <c r="AO14" i="7"/>
  <c r="AO10" i="7"/>
  <c r="AO9" i="7"/>
  <c r="AR11" i="7"/>
  <c r="AT13" i="7"/>
  <c r="AU14" i="7"/>
  <c r="AT14" i="7"/>
  <c r="AS14" i="7"/>
  <c r="AR14" i="7"/>
  <c r="AQ14" i="7"/>
  <c r="AN13" i="7"/>
  <c r="AM13" i="7"/>
  <c r="AL13" i="7"/>
  <c r="AS12" i="7"/>
  <c r="AM8" i="7"/>
  <c r="AP10" i="7"/>
  <c r="AR12" i="7"/>
  <c r="AS13" i="7"/>
  <c r="AR13" i="7"/>
  <c r="AQ13" i="7"/>
  <c r="AP13" i="7"/>
  <c r="AO13" i="7"/>
  <c r="AL12" i="7"/>
  <c r="AU11" i="7"/>
  <c r="AT11" i="7"/>
  <c r="AR7" i="7"/>
  <c r="AM9" i="7"/>
  <c r="AU6" i="7"/>
  <c r="AN9" i="7"/>
  <c r="AP11" i="7"/>
  <c r="AQ12" i="7"/>
  <c r="AP12" i="7"/>
  <c r="AO12" i="7"/>
  <c r="AN12" i="7"/>
  <c r="AM12" i="7"/>
  <c r="AT10" i="7"/>
  <c r="AS10" i="7"/>
  <c r="AR10" i="7"/>
  <c r="AS6" i="7"/>
  <c r="AS5" i="7"/>
  <c r="AL8" i="7"/>
  <c r="AN10" i="7"/>
  <c r="AO11" i="7"/>
  <c r="AN11" i="7"/>
  <c r="AM11" i="7"/>
  <c r="AL11" i="7"/>
  <c r="AU10" i="7"/>
  <c r="AR9" i="7"/>
  <c r="AQ9" i="7"/>
  <c r="AP9" i="7"/>
  <c r="AM6" i="7"/>
  <c r="AO16" i="7"/>
  <c r="AQ4" i="7"/>
  <c r="AT6" i="7"/>
  <c r="AL9" i="7"/>
  <c r="AM10" i="7"/>
  <c r="AL10" i="7"/>
  <c r="AU9" i="7"/>
  <c r="AT9" i="7"/>
  <c r="AS9" i="7"/>
  <c r="AP8" i="7"/>
  <c r="AO8" i="7"/>
  <c r="AN8" i="7"/>
  <c r="AQ5" i="7"/>
  <c r="AR5" i="7"/>
  <c r="AT7" i="7"/>
  <c r="AU8" i="7"/>
  <c r="AT8" i="7"/>
  <c r="AS8" i="7"/>
  <c r="AR8" i="7"/>
  <c r="AQ8" i="7"/>
  <c r="AN7" i="7"/>
  <c r="AM7" i="7"/>
  <c r="AL7" i="7"/>
  <c r="AQ11" i="7"/>
  <c r="AS17" i="7"/>
  <c r="AO4" i="7"/>
  <c r="AP4" i="7"/>
  <c r="AR6" i="7"/>
  <c r="AS7" i="7"/>
  <c r="AP6" i="7"/>
  <c r="AQ7" i="7"/>
  <c r="AP7" i="7"/>
  <c r="AO7" i="7"/>
  <c r="AL6" i="7"/>
  <c r="AU5" i="7"/>
  <c r="AT5" i="7"/>
  <c r="AO5" i="7"/>
  <c r="AU13" i="7"/>
  <c r="AU7" i="7"/>
  <c r="AQ16" i="7"/>
  <c r="AT18" i="7"/>
  <c r="AS18" i="7"/>
  <c r="AP5" i="7"/>
  <c r="AQ6" i="7"/>
  <c r="AN5" i="7"/>
  <c r="AO6" i="7"/>
  <c r="AN6" i="7"/>
  <c r="AU4" i="7"/>
  <c r="AT4" i="7"/>
  <c r="AS4" i="7"/>
  <c r="AR4" i="7"/>
  <c r="AO15" i="7"/>
  <c r="AR17" i="7"/>
  <c r="AR18" i="7"/>
  <c r="AN4" i="7"/>
  <c r="AM4" i="7"/>
  <c r="AL4" i="7"/>
  <c r="AM5" i="7"/>
  <c r="AL5" i="7"/>
  <c r="AL18" i="7"/>
  <c r="AU17" i="7"/>
  <c r="AT17" i="7"/>
  <c r="AU18" i="7"/>
  <c r="AM15" i="7"/>
  <c r="AM17" i="7"/>
  <c r="AP16" i="7"/>
  <c r="AU12" i="7"/>
  <c r="AN15" i="7"/>
  <c r="AP17" i="7"/>
  <c r="AQ18" i="7"/>
  <c r="AP18" i="7"/>
  <c r="AO18" i="7"/>
  <c r="AN18" i="7"/>
  <c r="AM18" i="7"/>
  <c r="AT16" i="7"/>
  <c r="AS16" i="7"/>
  <c r="AR16" i="7"/>
  <c r="AQ17" i="7"/>
  <c r="D8" i="7"/>
  <c r="E8" i="7" s="1"/>
  <c r="AR7" i="19"/>
  <c r="AR42" i="19"/>
  <c r="AR47" i="19"/>
  <c r="AR12" i="19"/>
  <c r="AR44" i="19"/>
  <c r="AR9" i="19"/>
  <c r="X61" i="19"/>
  <c r="Z60" i="19"/>
  <c r="AK10" i="19"/>
  <c r="AK44" i="19"/>
  <c r="AK9" i="19"/>
  <c r="AM43" i="19"/>
  <c r="AM8" i="19"/>
  <c r="AP12" i="19"/>
  <c r="Z48" i="19"/>
  <c r="X49" i="19"/>
  <c r="AR46" i="19"/>
  <c r="AR11" i="19"/>
  <c r="AR2" i="19" s="1"/>
  <c r="AI15" i="19"/>
  <c r="F8" i="19"/>
  <c r="E9" i="19"/>
  <c r="AM11" i="19"/>
  <c r="AK13" i="19"/>
  <c r="AM12" i="19"/>
  <c r="AR13" i="19"/>
  <c r="AO11" i="19"/>
  <c r="AQ10" i="19"/>
  <c r="I25" i="10" l="1"/>
  <c r="AF11" i="10"/>
  <c r="AF28" i="10"/>
  <c r="BA32" i="10"/>
  <c r="BB23" i="10"/>
  <c r="BA41" i="10"/>
  <c r="AY42" i="10"/>
  <c r="AX42" i="10"/>
  <c r="BC25" i="10"/>
  <c r="BD24" i="10"/>
  <c r="BC28" i="10"/>
  <c r="F33" i="10"/>
  <c r="AY33" i="10"/>
  <c r="D1066" i="18"/>
  <c r="D1557" i="18"/>
  <c r="D1146" i="18"/>
  <c r="D295" i="18"/>
  <c r="D1456" i="18"/>
  <c r="D402" i="18"/>
  <c r="D341" i="18"/>
  <c r="D1869" i="18"/>
  <c r="D2035" i="18"/>
  <c r="D1588" i="18"/>
  <c r="D1479" i="18"/>
  <c r="D1683" i="18"/>
  <c r="D1245" i="18"/>
  <c r="D1642" i="18"/>
  <c r="D1260" i="18"/>
  <c r="D1544" i="18"/>
  <c r="D1727" i="18"/>
  <c r="D1059" i="18"/>
  <c r="D650" i="18"/>
  <c r="D1402" i="18"/>
  <c r="D899" i="18"/>
  <c r="D965" i="18"/>
  <c r="D553" i="18"/>
  <c r="D1817" i="18"/>
  <c r="D1883" i="18"/>
  <c r="D1693" i="18"/>
  <c r="D1427" i="18"/>
  <c r="D1713" i="18"/>
  <c r="D1193" i="18"/>
  <c r="D1208" i="18"/>
  <c r="D1381" i="18"/>
  <c r="D1548" i="18"/>
  <c r="D1054" i="18"/>
  <c r="D646" i="18"/>
  <c r="D891" i="18"/>
  <c r="D352" i="18"/>
  <c r="D833" i="18"/>
  <c r="D582" i="18"/>
  <c r="D234" i="18"/>
  <c r="D2120" i="18"/>
  <c r="D1809" i="18"/>
  <c r="D1757" i="18"/>
  <c r="D1632" i="18"/>
  <c r="D1419" i="18"/>
  <c r="D1673" i="18"/>
  <c r="D1185" i="18"/>
  <c r="D1200" i="18"/>
  <c r="D1964" i="18"/>
  <c r="D1468" i="18"/>
  <c r="D1038" i="18"/>
  <c r="D638" i="18"/>
  <c r="D1928" i="18"/>
  <c r="D869" i="18"/>
  <c r="D344" i="18"/>
  <c r="D785" i="18"/>
  <c r="D574" i="18"/>
  <c r="D338" i="18"/>
  <c r="D1110" i="18"/>
  <c r="D401" i="18"/>
  <c r="D1957" i="18"/>
  <c r="D1936" i="18"/>
  <c r="D1652" i="18"/>
  <c r="D1831" i="18"/>
  <c r="D1466" i="18"/>
  <c r="D1045" i="18"/>
  <c r="D1899" i="18"/>
  <c r="D1251" i="18"/>
  <c r="D786" i="18"/>
  <c r="D860" i="18"/>
  <c r="D492" i="18"/>
  <c r="D938" i="18"/>
  <c r="D313" i="18"/>
  <c r="D648" i="18"/>
  <c r="D322" i="18"/>
  <c r="D1533" i="18"/>
  <c r="D1328" i="18"/>
  <c r="D2073" i="18"/>
  <c r="D1965" i="18"/>
  <c r="D1960" i="18"/>
  <c r="D1867" i="18"/>
  <c r="D1668" i="18"/>
  <c r="D1891" i="18"/>
  <c r="D1498" i="18"/>
  <c r="D1053" i="18"/>
  <c r="D1313" i="18"/>
  <c r="D1259" i="18"/>
  <c r="D746" i="18"/>
  <c r="D874" i="18"/>
  <c r="D820" i="18"/>
  <c r="D2070" i="18"/>
  <c r="D2009" i="18"/>
  <c r="D2089" i="18"/>
  <c r="D1855" i="18"/>
  <c r="D2019" i="18"/>
  <c r="D1991" i="18"/>
  <c r="D1331" i="18"/>
  <c r="D2003" i="18"/>
  <c r="D1517" i="18"/>
  <c r="D1112" i="18"/>
  <c r="D1303" i="18"/>
  <c r="D1633" i="18"/>
  <c r="D838" i="18"/>
  <c r="D1274" i="18"/>
  <c r="D544" i="18"/>
  <c r="D256" i="18"/>
  <c r="D769" i="18"/>
  <c r="D2066" i="18"/>
  <c r="D2005" i="18"/>
  <c r="D2077" i="18"/>
  <c r="D1848" i="18"/>
  <c r="D2007" i="18"/>
  <c r="D1955" i="18"/>
  <c r="D1327" i="18"/>
  <c r="D1093" i="18"/>
  <c r="D1504" i="18"/>
  <c r="D1108" i="18"/>
  <c r="D1596" i="18"/>
  <c r="D834" i="18"/>
  <c r="D1226" i="18"/>
  <c r="D977" i="18"/>
  <c r="D540" i="18"/>
  <c r="D482" i="18"/>
  <c r="D695" i="18"/>
  <c r="D586" i="18"/>
  <c r="D206" i="18"/>
  <c r="D1389" i="18"/>
  <c r="D2108" i="18"/>
  <c r="D1805" i="18"/>
  <c r="D1835" i="18"/>
  <c r="D1619" i="18"/>
  <c r="D1415" i="18"/>
  <c r="D1635" i="18"/>
  <c r="D1196" i="18"/>
  <c r="D1438" i="18"/>
  <c r="D1027" i="18"/>
  <c r="D634" i="18"/>
  <c r="D1613" i="18"/>
  <c r="D863" i="18"/>
  <c r="D861" i="18"/>
  <c r="D329" i="18"/>
  <c r="D600" i="18"/>
  <c r="D518" i="18"/>
  <c r="D1126" i="18"/>
  <c r="D597" i="18"/>
  <c r="D343" i="18"/>
  <c r="D555" i="18"/>
  <c r="D1365" i="18"/>
  <c r="D1426" i="18"/>
  <c r="D2074" i="18"/>
  <c r="D2013" i="18"/>
  <c r="D2101" i="18"/>
  <c r="D2031" i="18"/>
  <c r="D2027" i="18"/>
  <c r="D1335" i="18"/>
  <c r="D1558" i="18"/>
  <c r="D1538" i="18"/>
  <c r="D1116" i="18"/>
  <c r="D794" i="18"/>
  <c r="D1075" i="18"/>
  <c r="D868" i="18"/>
  <c r="D521" i="18"/>
  <c r="D263" i="18"/>
  <c r="D346" i="18"/>
  <c r="D1993" i="18"/>
  <c r="D1800" i="18"/>
  <c r="D1971" i="18"/>
  <c r="D1851" i="18"/>
  <c r="D1315" i="18"/>
  <c r="D1595" i="18"/>
  <c r="D1081" i="18"/>
  <c r="D1096" i="18"/>
  <c r="D1287" i="18"/>
  <c r="D1452" i="18"/>
  <c r="D822" i="18"/>
  <c r="D1550" i="18"/>
  <c r="D1686" i="18"/>
  <c r="D760" i="18"/>
  <c r="D279" i="18"/>
  <c r="D447" i="18"/>
  <c r="D771" i="18"/>
  <c r="D2094" i="18"/>
  <c r="D2033" i="18"/>
  <c r="D2080" i="18"/>
  <c r="D1605" i="18"/>
  <c r="D1355" i="18"/>
  <c r="D1136" i="18"/>
  <c r="D923" i="18"/>
  <c r="D862" i="18"/>
  <c r="D1464" i="18"/>
  <c r="D1046" i="18"/>
  <c r="D1516" i="18"/>
  <c r="D568" i="18"/>
  <c r="D280" i="18"/>
  <c r="D289" i="18"/>
  <c r="D976" i="18"/>
  <c r="D291" i="18"/>
  <c r="D1849" i="18"/>
  <c r="D1975" i="18"/>
  <c r="D1888" i="18"/>
  <c r="D1852" i="18"/>
  <c r="D1459" i="18"/>
  <c r="D1979" i="18"/>
  <c r="D1225" i="18"/>
  <c r="D1240" i="18"/>
  <c r="D1470" i="18"/>
  <c r="D1142" i="18"/>
  <c r="D678" i="18"/>
  <c r="D1823" i="18"/>
  <c r="D1163" i="18"/>
  <c r="D1270" i="18"/>
  <c r="D384" i="18"/>
  <c r="D612" i="18"/>
  <c r="D247" i="18"/>
  <c r="D1500" i="18"/>
  <c r="D225" i="18"/>
  <c r="D1138" i="18"/>
  <c r="D776" i="18"/>
  <c r="D617" i="18"/>
  <c r="D319" i="18"/>
  <c r="D645" i="18"/>
  <c r="D543" i="18"/>
  <c r="D577" i="18"/>
  <c r="D497" i="18"/>
  <c r="D539" i="18"/>
  <c r="D1937" i="18"/>
  <c r="D1711" i="18"/>
  <c r="D1875" i="18"/>
  <c r="D1728" i="18"/>
  <c r="D1547" i="18"/>
  <c r="D1107" i="18"/>
  <c r="D752" i="18"/>
  <c r="D595" i="18"/>
  <c r="D293" i="18"/>
  <c r="D433" i="18"/>
  <c r="D1047" i="18"/>
  <c r="D728" i="18"/>
  <c r="D547" i="18"/>
  <c r="D2002" i="18"/>
  <c r="D1778" i="18"/>
  <c r="D1994" i="18"/>
  <c r="D298" i="18"/>
  <c r="D913" i="18"/>
  <c r="D308" i="18"/>
  <c r="D649" i="18"/>
  <c r="D633" i="18"/>
  <c r="D1131" i="18"/>
  <c r="D619" i="18"/>
  <c r="D197" i="18"/>
  <c r="D399" i="18"/>
  <c r="D831" i="18"/>
  <c r="D703" i="18"/>
  <c r="D231" i="18"/>
  <c r="D2126" i="18"/>
  <c r="D2052" i="18"/>
  <c r="D1777" i="18"/>
  <c r="D1387" i="18"/>
  <c r="D2012" i="18"/>
  <c r="D1153" i="18"/>
  <c r="D1168" i="18"/>
  <c r="D1565" i="18"/>
  <c r="D772" i="18"/>
  <c r="D1016" i="18"/>
  <c r="D691" i="18"/>
  <c r="D629" i="18"/>
  <c r="D1159" i="18"/>
  <c r="D942" i="18"/>
  <c r="D528" i="18"/>
  <c r="D240" i="18"/>
  <c r="D270" i="18"/>
  <c r="D668" i="18"/>
  <c r="D493" i="18"/>
  <c r="D1745" i="18"/>
  <c r="D1837" i="18"/>
  <c r="D1939" i="18"/>
  <c r="D1840" i="18"/>
  <c r="D1776" i="18"/>
  <c r="D1447" i="18"/>
  <c r="D1796" i="18"/>
  <c r="D1213" i="18"/>
  <c r="D1228" i="18"/>
  <c r="D1434" i="18"/>
  <c r="D1521" i="18"/>
  <c r="D1106" i="18"/>
  <c r="D666" i="18"/>
  <c r="D1492" i="18"/>
  <c r="D1023" i="18"/>
  <c r="D1150" i="18"/>
  <c r="D1898" i="18"/>
  <c r="D1034" i="18"/>
  <c r="D697" i="18"/>
  <c r="D1814" i="18"/>
  <c r="D1089" i="18"/>
  <c r="D635" i="18"/>
  <c r="D2119" i="18"/>
  <c r="D1934" i="18"/>
  <c r="D1854" i="18"/>
  <c r="D1818" i="18"/>
  <c r="D1221" i="18"/>
  <c r="D1151" i="18"/>
  <c r="D370" i="18"/>
  <c r="D2060" i="18"/>
  <c r="D1789" i="18"/>
  <c r="D1872" i="18"/>
  <c r="D1399" i="18"/>
  <c r="D1603" i="18"/>
  <c r="D1165" i="18"/>
  <c r="D1180" i="18"/>
  <c r="D2043" i="18"/>
  <c r="D845" i="18"/>
  <c r="D317" i="18"/>
  <c r="D849" i="18"/>
  <c r="D199" i="18"/>
  <c r="D1897" i="18"/>
  <c r="D1611" i="18"/>
  <c r="D1676" i="18"/>
  <c r="D1507" i="18"/>
  <c r="D1980" i="18"/>
  <c r="D1273" i="18"/>
  <c r="D1288" i="18"/>
  <c r="D1804" i="18"/>
  <c r="D1191" i="18"/>
  <c r="D1480" i="18"/>
  <c r="D726" i="18"/>
  <c r="D1585" i="18"/>
  <c r="D800" i="18"/>
  <c r="D432" i="18"/>
  <c r="D917" i="18"/>
  <c r="D2090" i="18"/>
  <c r="D2029" i="18"/>
  <c r="D2068" i="18"/>
  <c r="D1593" i="18"/>
  <c r="D1351" i="18"/>
  <c r="D1737" i="18"/>
  <c r="D1117" i="18"/>
  <c r="D717" i="18"/>
  <c r="D465" i="18"/>
  <c r="D608" i="18"/>
  <c r="D847" i="18"/>
  <c r="D357" i="18"/>
  <c r="D1143" i="18"/>
  <c r="D2098" i="18"/>
  <c r="D2037" i="18"/>
  <c r="D2092" i="18"/>
  <c r="D1618" i="18"/>
  <c r="D1359" i="18"/>
  <c r="D2124" i="18"/>
  <c r="D1140" i="18"/>
  <c r="D866" i="18"/>
  <c r="D1493" i="18"/>
  <c r="D1051" i="18"/>
  <c r="D1584" i="18"/>
  <c r="D462" i="18"/>
  <c r="D591" i="18"/>
  <c r="D507" i="18"/>
  <c r="D443" i="18"/>
  <c r="D475" i="18"/>
  <c r="D1877" i="18"/>
  <c r="D2112" i="18"/>
  <c r="D1610" i="18"/>
  <c r="D1487" i="18"/>
  <c r="D1716" i="18"/>
  <c r="D1253" i="18"/>
  <c r="D1679" i="18"/>
  <c r="D1268" i="18"/>
  <c r="D1578" i="18"/>
  <c r="D2039" i="18"/>
  <c r="D1344" i="18"/>
  <c r="D706" i="18"/>
  <c r="D412" i="18"/>
  <c r="D1821" i="18"/>
  <c r="D1431" i="18"/>
  <c r="D1197" i="18"/>
  <c r="D1212" i="18"/>
  <c r="D1386" i="18"/>
  <c r="D1007" i="18"/>
  <c r="D931" i="18"/>
  <c r="D602" i="18"/>
  <c r="D708" i="18"/>
  <c r="D548" i="18"/>
  <c r="D472" i="18"/>
  <c r="D1791" i="18"/>
  <c r="D414" i="18"/>
  <c r="D1648" i="18"/>
  <c r="D290" i="18"/>
  <c r="D681" i="18"/>
  <c r="D331" i="18"/>
  <c r="D759" i="18"/>
  <c r="D334" i="18"/>
  <c r="D1954" i="18"/>
  <c r="D1674" i="18"/>
  <c r="D1378" i="18"/>
  <c r="D355" i="18"/>
  <c r="D258" i="18"/>
  <c r="D345" i="18"/>
  <c r="D573" i="18"/>
  <c r="D2096" i="18"/>
  <c r="D1801" i="18"/>
  <c r="D1606" i="18"/>
  <c r="D1411" i="18"/>
  <c r="D1629" i="18"/>
  <c r="D1177" i="18"/>
  <c r="D1192" i="18"/>
  <c r="D1022" i="18"/>
  <c r="D630" i="18"/>
  <c r="D1554" i="18"/>
  <c r="D821" i="18"/>
  <c r="D855" i="18"/>
  <c r="D501" i="18"/>
  <c r="D229" i="18"/>
  <c r="D733" i="18"/>
  <c r="D1933" i="18"/>
  <c r="D1868" i="18"/>
  <c r="D1704" i="18"/>
  <c r="D1543" i="18"/>
  <c r="D1732" i="18"/>
  <c r="D1394" i="18"/>
  <c r="D1021" i="18"/>
  <c r="D1559" i="18"/>
  <c r="D762" i="18"/>
  <c r="D922" i="18"/>
  <c r="D836" i="18"/>
  <c r="D761" i="18"/>
  <c r="D468" i="18"/>
  <c r="D673" i="18"/>
  <c r="D1825" i="18"/>
  <c r="D1783" i="18"/>
  <c r="D1435" i="18"/>
  <c r="D1731" i="18"/>
  <c r="D1201" i="18"/>
  <c r="D1216" i="18"/>
  <c r="D1398" i="18"/>
  <c r="D2036" i="18"/>
  <c r="D1070" i="18"/>
  <c r="D654" i="18"/>
  <c r="D1432" i="18"/>
  <c r="D937" i="18"/>
  <c r="D973" i="18"/>
  <c r="D360" i="18"/>
  <c r="D890" i="18"/>
  <c r="D385" i="18"/>
  <c r="D763" i="18"/>
  <c r="D1833" i="18"/>
  <c r="D1927" i="18"/>
  <c r="D1443" i="18"/>
  <c r="D1764" i="18"/>
  <c r="D1209" i="18"/>
  <c r="D1224" i="18"/>
  <c r="D1422" i="18"/>
  <c r="D1094" i="18"/>
  <c r="D662" i="18"/>
  <c r="D1474" i="18"/>
  <c r="D967" i="18"/>
  <c r="D995" i="18"/>
  <c r="D1889" i="18"/>
  <c r="D1589" i="18"/>
  <c r="D1649" i="18"/>
  <c r="D1832" i="18"/>
  <c r="D1499" i="18"/>
  <c r="D1780" i="18"/>
  <c r="D1280" i="18"/>
  <c r="D1183" i="18"/>
  <c r="D718" i="18"/>
  <c r="D1462" i="18"/>
  <c r="D792" i="18"/>
  <c r="D424" i="18"/>
  <c r="D859" i="18"/>
  <c r="D366" i="18"/>
  <c r="D1214" i="18"/>
  <c r="D606" i="18"/>
  <c r="D1368" i="18"/>
  <c r="D720" i="18"/>
  <c r="D609" i="18"/>
  <c r="D312" i="18"/>
  <c r="D675" i="18"/>
  <c r="D542" i="18"/>
  <c r="D211" i="18"/>
  <c r="D395" i="18"/>
  <c r="D1520" i="18"/>
  <c r="D481" i="18"/>
  <c r="D1785" i="18"/>
  <c r="D1709" i="18"/>
  <c r="D1395" i="18"/>
  <c r="D1590" i="18"/>
  <c r="D1176" i="18"/>
  <c r="D1655" i="18"/>
  <c r="D966" i="18"/>
  <c r="D1414" i="18"/>
  <c r="D656" i="18"/>
  <c r="D2118" i="18"/>
  <c r="D2105" i="18"/>
  <c r="D1769" i="18"/>
  <c r="D1379" i="18"/>
  <c r="D1940" i="18"/>
  <c r="D1160" i="18"/>
  <c r="D1536" i="18"/>
  <c r="D918" i="18"/>
  <c r="D676" i="18"/>
  <c r="D592" i="18"/>
  <c r="D304" i="18"/>
  <c r="D651" i="18"/>
  <c r="D534" i="18"/>
  <c r="D641" i="18"/>
  <c r="D530" i="18"/>
  <c r="D747" i="18"/>
  <c r="D2110" i="18"/>
  <c r="D2081" i="18"/>
  <c r="D1653" i="18"/>
  <c r="D1684" i="18"/>
  <c r="D1371" i="18"/>
  <c r="D1152" i="18"/>
  <c r="D1501" i="18"/>
  <c r="D971" i="18"/>
  <c r="D1761" i="18"/>
  <c r="D628" i="18"/>
  <c r="D584" i="18"/>
  <c r="D296" i="18"/>
  <c r="D439" i="18"/>
  <c r="D363" i="18"/>
  <c r="D455" i="18"/>
  <c r="D441" i="18"/>
  <c r="D277" i="18"/>
  <c r="D713" i="18"/>
  <c r="D359" i="18"/>
  <c r="D372" i="18"/>
  <c r="D950" i="18"/>
  <c r="D620" i="18"/>
  <c r="D445" i="18"/>
  <c r="D2078" i="18"/>
  <c r="D2017" i="18"/>
  <c r="D2113" i="18"/>
  <c r="D1896" i="18"/>
  <c r="D2064" i="18"/>
  <c r="D2088" i="18"/>
  <c r="D1339" i="18"/>
  <c r="D1569" i="18"/>
  <c r="D1105" i="18"/>
  <c r="D1552" i="18"/>
  <c r="D1120" i="18"/>
  <c r="D875" i="18"/>
  <c r="D846" i="18"/>
  <c r="D1014" i="18"/>
  <c r="D552" i="18"/>
  <c r="D264" i="18"/>
  <c r="D1266" i="18"/>
  <c r="D494" i="18"/>
  <c r="D219" i="18"/>
  <c r="D278" i="18"/>
  <c r="D321" i="18"/>
  <c r="D657" i="18"/>
  <c r="D419" i="18"/>
  <c r="D2086" i="18"/>
  <c r="D2025" i="18"/>
  <c r="D1347" i="18"/>
  <c r="D1705" i="18"/>
  <c r="D1608" i="18"/>
  <c r="D1128" i="18"/>
  <c r="D897" i="18"/>
  <c r="D854" i="18"/>
  <c r="D1370" i="18"/>
  <c r="D1030" i="18"/>
  <c r="D1312" i="18"/>
  <c r="D560" i="18"/>
  <c r="D273" i="18"/>
  <c r="D974" i="18"/>
  <c r="D374" i="18"/>
  <c r="D683" i="18"/>
  <c r="D777" i="18"/>
  <c r="D743" i="18"/>
  <c r="D558" i="18"/>
  <c r="D281" i="18"/>
  <c r="D362" i="18"/>
  <c r="D968" i="18"/>
  <c r="D1354" i="18"/>
  <c r="D979" i="18"/>
  <c r="D618" i="18"/>
  <c r="D1444" i="18"/>
  <c r="D680" i="18"/>
  <c r="D324" i="18"/>
  <c r="D731" i="18"/>
  <c r="D259" i="18"/>
  <c r="D421" i="18"/>
  <c r="D527" i="18"/>
  <c r="D2085" i="18"/>
  <c r="D1969" i="18"/>
  <c r="D1972" i="18"/>
  <c r="D1675" i="18"/>
  <c r="D1916" i="18"/>
  <c r="D1512" i="18"/>
  <c r="D1057" i="18"/>
  <c r="D1072" i="18"/>
  <c r="D1263" i="18"/>
  <c r="D798" i="18"/>
  <c r="D1087" i="18"/>
  <c r="D504" i="18"/>
  <c r="D216" i="18"/>
  <c r="D435" i="18"/>
  <c r="D797" i="18"/>
  <c r="D409" i="18"/>
  <c r="D477" i="18"/>
  <c r="D631" i="18"/>
  <c r="D2109" i="18"/>
  <c r="D1977" i="18"/>
  <c r="D1815" i="18"/>
  <c r="D1996" i="18"/>
  <c r="D1923" i="18"/>
  <c r="D1741" i="18"/>
  <c r="D1988" i="18"/>
  <c r="D1546" i="18"/>
  <c r="D1065" i="18"/>
  <c r="D1080" i="18"/>
  <c r="D1317" i="18"/>
  <c r="D806" i="18"/>
  <c r="D1111" i="18"/>
  <c r="D512" i="18"/>
  <c r="D251" i="18"/>
  <c r="D1167" i="18"/>
  <c r="D1071" i="18"/>
  <c r="D438" i="18"/>
  <c r="D1000" i="18"/>
  <c r="D2038" i="18"/>
  <c r="D1735" i="18"/>
  <c r="D1798" i="18"/>
  <c r="D1052" i="18"/>
  <c r="D1243" i="18"/>
  <c r="D975" i="18"/>
  <c r="D835" i="18"/>
  <c r="D579" i="18"/>
  <c r="D1626" i="18"/>
  <c r="D1132" i="18"/>
  <c r="D858" i="18"/>
  <c r="D1392" i="18"/>
  <c r="D1035" i="18"/>
  <c r="D1404" i="18"/>
  <c r="D564" i="18"/>
  <c r="D276" i="18"/>
  <c r="D513" i="18"/>
  <c r="D624" i="18"/>
  <c r="D583" i="18"/>
  <c r="D416" i="18"/>
  <c r="D1929" i="18"/>
  <c r="D1701" i="18"/>
  <c r="D1680" i="18"/>
  <c r="D1539" i="18"/>
  <c r="D1699" i="18"/>
  <c r="D1305" i="18"/>
  <c r="D1017" i="18"/>
  <c r="D1537" i="18"/>
  <c r="D758" i="18"/>
  <c r="D909" i="18"/>
  <c r="D832" i="18"/>
  <c r="D1358" i="18"/>
  <c r="D915" i="18"/>
  <c r="D653" i="18"/>
  <c r="D442" i="18"/>
  <c r="D616" i="18"/>
  <c r="D1018" i="18"/>
  <c r="D1454" i="18"/>
  <c r="D1041" i="18"/>
  <c r="D1056" i="18"/>
  <c r="D988" i="18"/>
  <c r="D856" i="18"/>
  <c r="D964" i="18"/>
  <c r="D1194" i="18"/>
  <c r="D677" i="18"/>
  <c r="D693" i="18"/>
  <c r="D1990" i="18"/>
  <c r="D1277" i="18"/>
  <c r="D1195" i="18"/>
  <c r="D685" i="18"/>
  <c r="C186" i="18"/>
  <c r="C187" i="18" s="1"/>
  <c r="C188" i="18" s="1"/>
  <c r="D242" i="18"/>
  <c r="D365" i="18"/>
  <c r="D1428" i="18"/>
  <c r="D205" i="18"/>
  <c r="D179" i="18"/>
  <c r="C180" i="18"/>
  <c r="D180" i="18" s="1"/>
  <c r="D1853" i="18"/>
  <c r="D1987" i="18"/>
  <c r="D1895" i="18"/>
  <c r="D1920" i="18"/>
  <c r="D1463" i="18"/>
  <c r="D2015" i="18"/>
  <c r="D1229" i="18"/>
  <c r="D1244" i="18"/>
  <c r="D1482" i="18"/>
  <c r="D1634" i="18"/>
  <c r="D1154" i="18"/>
  <c r="D682" i="18"/>
  <c r="D1198" i="18"/>
  <c r="D1258" i="18"/>
  <c r="D388" i="18"/>
  <c r="D511" i="18"/>
  <c r="D463" i="18"/>
  <c r="D2061" i="18"/>
  <c r="D1961" i="18"/>
  <c r="D1759" i="18"/>
  <c r="D1948" i="18"/>
  <c r="D1860" i="18"/>
  <c r="D1660" i="18"/>
  <c r="D1478" i="18"/>
  <c r="D1049" i="18"/>
  <c r="D1968" i="18"/>
  <c r="D1255" i="18"/>
  <c r="D790" i="18"/>
  <c r="D1006" i="18"/>
  <c r="D864" i="18"/>
  <c r="D496" i="18"/>
  <c r="D208" i="18"/>
  <c r="D1010" i="18"/>
  <c r="D486" i="18"/>
  <c r="D371" i="18"/>
  <c r="D483" i="18"/>
  <c r="D353" i="18"/>
  <c r="D1909" i="18"/>
  <c r="D1646" i="18"/>
  <c r="D1748" i="18"/>
  <c r="D1519" i="18"/>
  <c r="D1591" i="18"/>
  <c r="D997" i="18"/>
  <c r="D1300" i="18"/>
  <c r="D1203" i="18"/>
  <c r="D1721" i="18"/>
  <c r="D738" i="18"/>
  <c r="D1824" i="18"/>
  <c r="D812" i="18"/>
  <c r="D444" i="18"/>
  <c r="D1055" i="18"/>
  <c r="D434" i="18"/>
  <c r="D721" i="18"/>
  <c r="D275" i="18"/>
  <c r="D282" i="18"/>
  <c r="D688" i="18"/>
  <c r="D1039" i="18"/>
  <c r="D716" i="18"/>
  <c r="D541" i="18"/>
  <c r="C168" i="18"/>
  <c r="D168" i="18" s="1"/>
  <c r="D801" i="18"/>
  <c r="D1861" i="18"/>
  <c r="D2011" i="18"/>
  <c r="D1562" i="18"/>
  <c r="D1992" i="18"/>
  <c r="D1471" i="18"/>
  <c r="D1630" i="18"/>
  <c r="D1570" i="18"/>
  <c r="D1252" i="18"/>
  <c r="D1509" i="18"/>
  <c r="D1688" i="18"/>
  <c r="D1206" i="18"/>
  <c r="D690" i="18"/>
  <c r="D1294" i="18"/>
  <c r="D1357" i="18"/>
  <c r="D396" i="18"/>
  <c r="D969" i="18"/>
  <c r="D1042" i="18"/>
  <c r="D423" i="18"/>
  <c r="D817" i="18"/>
  <c r="D745" i="18"/>
  <c r="D1946" i="18"/>
  <c r="D2044" i="18"/>
  <c r="D1314" i="18"/>
  <c r="D982" i="18"/>
  <c r="D417" i="18"/>
  <c r="D1103" i="18"/>
  <c r="D191" i="18"/>
  <c r="C192" i="18"/>
  <c r="C193" i="18" s="1"/>
  <c r="C194" i="18" s="1"/>
  <c r="D2084" i="18"/>
  <c r="D1797" i="18"/>
  <c r="D1733" i="18"/>
  <c r="D1573" i="18"/>
  <c r="D1407" i="18"/>
  <c r="D1622" i="18"/>
  <c r="D1188" i="18"/>
  <c r="D1729" i="18"/>
  <c r="D1396" i="18"/>
  <c r="D1011" i="18"/>
  <c r="D626" i="18"/>
  <c r="D1505" i="18"/>
  <c r="D813" i="18"/>
  <c r="D332" i="18"/>
  <c r="D326" i="18"/>
  <c r="C169" i="18"/>
  <c r="D1813" i="18"/>
  <c r="D1654" i="18"/>
  <c r="D1423" i="18"/>
  <c r="D1681" i="18"/>
  <c r="D1204" i="18"/>
  <c r="D1376" i="18"/>
  <c r="D1514" i="18"/>
  <c r="D1043" i="18"/>
  <c r="D642" i="18"/>
  <c r="D1322" i="18"/>
  <c r="D877" i="18"/>
  <c r="D906" i="18"/>
  <c r="D348" i="18"/>
  <c r="D1086" i="18"/>
  <c r="D740" i="18"/>
  <c r="D589" i="18"/>
  <c r="D559" i="18"/>
  <c r="D1416" i="18"/>
  <c r="D495" i="18"/>
  <c r="D1640" i="18"/>
  <c r="D1133" i="18"/>
  <c r="D1318" i="18"/>
  <c r="D636" i="18"/>
  <c r="C181" i="18"/>
  <c r="C182" i="18" s="1"/>
  <c r="C183" i="18" s="1"/>
  <c r="D183" i="18" s="1"/>
  <c r="D1553" i="18"/>
  <c r="D919" i="18"/>
  <c r="D537" i="18"/>
  <c r="D2049" i="18"/>
  <c r="D1085" i="18"/>
  <c r="D1477" i="18"/>
  <c r="D1291" i="18"/>
  <c r="D955" i="18"/>
  <c r="D381" i="18"/>
  <c r="D367" i="18"/>
  <c r="D2057" i="18"/>
  <c r="D1663" i="18"/>
  <c r="D1662" i="18"/>
  <c r="D1884" i="18"/>
  <c r="D1329" i="18"/>
  <c r="D984" i="18"/>
  <c r="D1830" i="18"/>
  <c r="D1230" i="18"/>
  <c r="D300" i="18"/>
  <c r="D578" i="18"/>
  <c r="D239" i="18"/>
  <c r="C175" i="18"/>
  <c r="C184" i="18"/>
  <c r="D184" i="18" s="1"/>
  <c r="D2102" i="18"/>
  <c r="D2104" i="18"/>
  <c r="D1625" i="18"/>
  <c r="D1363" i="18"/>
  <c r="D1763" i="18"/>
  <c r="D1129" i="18"/>
  <c r="D1144" i="18"/>
  <c r="D945" i="18"/>
  <c r="D870" i="18"/>
  <c r="D1665" i="18"/>
  <c r="D1931" i="18"/>
  <c r="D576" i="18"/>
  <c r="D288" i="18"/>
  <c r="D1095" i="18"/>
  <c r="D803" i="18"/>
  <c r="D572" i="18"/>
  <c r="D284" i="18"/>
  <c r="D755" i="18"/>
  <c r="D562" i="18"/>
  <c r="D294" i="18"/>
  <c r="D998" i="18"/>
  <c r="D210" i="18"/>
  <c r="D379" i="18"/>
  <c r="D712" i="18"/>
  <c r="D415" i="18"/>
  <c r="D705" i="18"/>
  <c r="D947" i="18"/>
  <c r="D1962" i="18"/>
  <c r="D1342" i="18"/>
  <c r="D1886" i="18"/>
  <c r="D1341" i="18"/>
  <c r="D387" i="18"/>
  <c r="D368" i="18"/>
  <c r="D878" i="18"/>
  <c r="D1190" i="18"/>
  <c r="D1829" i="18"/>
  <c r="D1915" i="18"/>
  <c r="D1788" i="18"/>
  <c r="D1439" i="18"/>
  <c r="D1739" i="18"/>
  <c r="D1205" i="18"/>
  <c r="D1220" i="18"/>
  <c r="D1410" i="18"/>
  <c r="D1082" i="18"/>
  <c r="D658" i="18"/>
  <c r="D987" i="18"/>
  <c r="D364" i="18"/>
  <c r="D1242" i="18"/>
  <c r="D783" i="18"/>
  <c r="D643" i="18"/>
  <c r="D473" i="18"/>
  <c r="D1083" i="18"/>
  <c r="D2034" i="18"/>
  <c r="D1730" i="18"/>
  <c r="D1786" i="18"/>
  <c r="D1430" i="18"/>
  <c r="D1678" i="18"/>
  <c r="D1048" i="18"/>
  <c r="D962" i="18"/>
  <c r="D1008" i="18"/>
  <c r="D895" i="18"/>
  <c r="D2050" i="18"/>
  <c r="D1989" i="18"/>
  <c r="D1863" i="18"/>
  <c r="D2032" i="18"/>
  <c r="D1959" i="18"/>
  <c r="D1311" i="18"/>
  <c r="D1582" i="18"/>
  <c r="D1092" i="18"/>
  <c r="D1283" i="18"/>
  <c r="D818" i="18"/>
  <c r="D1147" i="18"/>
  <c r="D524" i="18"/>
  <c r="D236" i="18"/>
  <c r="D533" i="18"/>
  <c r="D266" i="18"/>
  <c r="D203" i="18"/>
  <c r="D487" i="18"/>
  <c r="D865" i="18"/>
  <c r="D175" i="18"/>
  <c r="D335" i="18"/>
  <c r="D611" i="18"/>
  <c r="D724" i="18"/>
  <c r="D1114" i="18"/>
  <c r="D825" i="18"/>
  <c r="D2042" i="18"/>
  <c r="D1781" i="18"/>
  <c r="D1787" i="18"/>
  <c r="D1391" i="18"/>
  <c r="D1564" i="18"/>
  <c r="D1172" i="18"/>
  <c r="D1577" i="18"/>
  <c r="D1262" i="18"/>
  <c r="D953" i="18"/>
  <c r="D610" i="18"/>
  <c r="D732" i="18"/>
  <c r="D632" i="18"/>
  <c r="D316" i="18"/>
  <c r="D594" i="18"/>
  <c r="D126" i="18"/>
  <c r="D885" i="18"/>
  <c r="D314" i="18"/>
  <c r="D523" i="18"/>
  <c r="D125" i="18"/>
  <c r="D669" i="18"/>
  <c r="D867" i="18"/>
  <c r="D729" i="18"/>
  <c r="D1941" i="18"/>
  <c r="D1725" i="18"/>
  <c r="D1752" i="18"/>
  <c r="D1551" i="18"/>
  <c r="D1775" i="18"/>
  <c r="D1029" i="18"/>
  <c r="D1656" i="18"/>
  <c r="D770" i="18"/>
  <c r="D476" i="18"/>
  <c r="D926" i="18"/>
  <c r="D466" i="18"/>
  <c r="D978" i="18"/>
  <c r="D302" i="18"/>
  <c r="D551" i="18"/>
  <c r="D2115" i="18"/>
  <c r="D1930" i="18"/>
  <c r="D1217" i="18"/>
  <c r="D1484" i="18"/>
  <c r="D1542" i="18"/>
  <c r="D930" i="18"/>
  <c r="D525" i="18"/>
  <c r="D615" i="18"/>
  <c r="C127" i="18"/>
  <c r="D127" i="18" s="1"/>
  <c r="D323" i="18"/>
  <c r="D386" i="18"/>
  <c r="D209" i="18"/>
  <c r="D339" i="18"/>
  <c r="D2082" i="18"/>
  <c r="D2021" i="18"/>
  <c r="D2125" i="18"/>
  <c r="D2100" i="18"/>
  <c r="D1343" i="18"/>
  <c r="D1697" i="18"/>
  <c r="D1581" i="18"/>
  <c r="D1124" i="18"/>
  <c r="D850" i="18"/>
  <c r="D1362" i="18"/>
  <c r="D1019" i="18"/>
  <c r="D556" i="18"/>
  <c r="D268" i="18"/>
  <c r="D707" i="18"/>
  <c r="D546" i="18"/>
  <c r="D233" i="18"/>
  <c r="D407" i="18"/>
  <c r="D956" i="18"/>
  <c r="D1134" i="18"/>
  <c r="D1003" i="18"/>
  <c r="D499" i="18"/>
  <c r="D505" i="18"/>
  <c r="D1647" i="18"/>
  <c r="D305" i="18"/>
  <c r="D1893" i="18"/>
  <c r="D1598" i="18"/>
  <c r="D1658" i="18"/>
  <c r="D1839" i="18"/>
  <c r="D1503" i="18"/>
  <c r="D1944" i="18"/>
  <c r="D1811" i="18"/>
  <c r="D1284" i="18"/>
  <c r="D1753" i="18"/>
  <c r="D1187" i="18"/>
  <c r="D1450" i="18"/>
  <c r="D722" i="18"/>
  <c r="D1541" i="18"/>
  <c r="D428" i="18"/>
  <c r="D418" i="18"/>
  <c r="D2067" i="18"/>
  <c r="D1784" i="18"/>
  <c r="D1719" i="18"/>
  <c r="D1169" i="18"/>
  <c r="D1366" i="18"/>
  <c r="D1364" i="18"/>
  <c r="D992" i="18"/>
  <c r="D1473" i="18"/>
  <c r="D972" i="18"/>
  <c r="D269" i="18"/>
  <c r="D1822" i="18"/>
  <c r="D1750" i="18"/>
  <c r="D1429" i="18"/>
  <c r="D1275" i="18"/>
  <c r="D1326" i="18"/>
  <c r="D981" i="18"/>
  <c r="D1369" i="18"/>
  <c r="D506" i="18"/>
  <c r="D267" i="18"/>
  <c r="D699" i="18"/>
  <c r="D303" i="18"/>
  <c r="D517" i="18"/>
  <c r="D1338" i="18"/>
  <c r="D498" i="18"/>
  <c r="D437" i="18"/>
  <c r="D1286" i="18"/>
  <c r="D604" i="18"/>
  <c r="D318" i="18"/>
  <c r="D260" i="18"/>
  <c r="D1210" i="18"/>
  <c r="D373" i="18"/>
  <c r="D306" i="18"/>
  <c r="C176" i="18"/>
  <c r="C177" i="18" s="1"/>
  <c r="D749" i="18"/>
  <c r="D464" i="18"/>
  <c r="D607" i="18"/>
  <c r="D403" i="18"/>
  <c r="D375" i="18"/>
  <c r="D679" i="18"/>
  <c r="D655" i="18"/>
  <c r="D767" i="18"/>
  <c r="D566" i="18"/>
  <c r="D307" i="18"/>
  <c r="D1015" i="18"/>
  <c r="D223" i="18"/>
  <c r="D389" i="18"/>
  <c r="D531" i="18"/>
  <c r="D491" i="18"/>
  <c r="D571" i="18"/>
  <c r="D567" i="18"/>
  <c r="D873" i="18"/>
  <c r="D819" i="18"/>
  <c r="D1122" i="18"/>
  <c r="D843" i="18"/>
  <c r="D1925" i="18"/>
  <c r="D1827" i="18"/>
  <c r="D1666" i="18"/>
  <c r="D1535" i="18"/>
  <c r="D1692" i="18"/>
  <c r="D1301" i="18"/>
  <c r="D1013" i="18"/>
  <c r="D1524" i="18"/>
  <c r="D1219" i="18"/>
  <c r="D754" i="18"/>
  <c r="D737" i="18"/>
  <c r="D460" i="18"/>
  <c r="D1390" i="18"/>
  <c r="D450" i="18"/>
  <c r="D757" i="18"/>
  <c r="D262" i="18"/>
  <c r="D2046" i="18"/>
  <c r="D1985" i="18"/>
  <c r="D1856" i="18"/>
  <c r="D2020" i="18"/>
  <c r="D1947" i="18"/>
  <c r="D1571" i="18"/>
  <c r="D1088" i="18"/>
  <c r="D1279" i="18"/>
  <c r="D814" i="18"/>
  <c r="D1135" i="18"/>
  <c r="D520" i="18"/>
  <c r="D232" i="18"/>
  <c r="D1502" i="18"/>
  <c r="D751" i="18"/>
  <c r="D350" i="18"/>
  <c r="D529" i="18"/>
  <c r="D839" i="18"/>
  <c r="D1885" i="18"/>
  <c r="D1576" i="18"/>
  <c r="D1636" i="18"/>
  <c r="D1495" i="18"/>
  <c r="D1756" i="18"/>
  <c r="D1261" i="18"/>
  <c r="D1276" i="18"/>
  <c r="D1639" i="18"/>
  <c r="D1408" i="18"/>
  <c r="D714" i="18"/>
  <c r="D788" i="18"/>
  <c r="D420" i="18"/>
  <c r="D1574" i="18"/>
  <c r="D660" i="18"/>
  <c r="D503" i="18"/>
  <c r="D1115" i="18"/>
  <c r="D1485" i="18"/>
  <c r="D1921" i="18"/>
  <c r="D1820" i="18"/>
  <c r="D1657" i="18"/>
  <c r="D1531" i="18"/>
  <c r="D1667" i="18"/>
  <c r="D1297" i="18"/>
  <c r="D1510" i="18"/>
  <c r="D1215" i="18"/>
  <c r="D750" i="18"/>
  <c r="D887" i="18"/>
  <c r="D824" i="18"/>
  <c r="D725" i="18"/>
  <c r="D456" i="18"/>
  <c r="D1306" i="18"/>
  <c r="D446" i="18"/>
  <c r="D1881" i="18"/>
  <c r="D1563" i="18"/>
  <c r="D1623" i="18"/>
  <c r="D1907" i="18"/>
  <c r="D1491" i="18"/>
  <c r="D1723" i="18"/>
  <c r="D1257" i="18"/>
  <c r="D1272" i="18"/>
  <c r="D1621" i="18"/>
  <c r="D710" i="18"/>
  <c r="D1420" i="18"/>
  <c r="D719" i="18"/>
  <c r="D246" i="18"/>
  <c r="D2122" i="18"/>
  <c r="D2117" i="18"/>
  <c r="D1773" i="18"/>
  <c r="D1685" i="18"/>
  <c r="D1383" i="18"/>
  <c r="D1976" i="18"/>
  <c r="D1164" i="18"/>
  <c r="D1549" i="18"/>
  <c r="D1859" i="18"/>
  <c r="D842" i="18"/>
  <c r="D1308" i="18"/>
  <c r="D452" i="18"/>
  <c r="D603" i="18"/>
  <c r="D1865" i="18"/>
  <c r="D2023" i="18"/>
  <c r="D1575" i="18"/>
  <c r="D2028" i="18"/>
  <c r="D1475" i="18"/>
  <c r="D1241" i="18"/>
  <c r="D1609" i="18"/>
  <c r="D1256" i="18"/>
  <c r="D1530" i="18"/>
  <c r="D1747" i="18"/>
  <c r="D1254" i="18"/>
  <c r="D694" i="18"/>
  <c r="D1325" i="18"/>
  <c r="D1440" i="18"/>
  <c r="D400" i="18"/>
  <c r="D991" i="18"/>
  <c r="D1090" i="18"/>
  <c r="D829" i="18"/>
  <c r="D739" i="18"/>
  <c r="D283" i="18"/>
  <c r="D1857" i="18"/>
  <c r="D1999" i="18"/>
  <c r="D1956" i="18"/>
  <c r="D1467" i="18"/>
  <c r="D1597" i="18"/>
  <c r="D1233" i="18"/>
  <c r="D1545" i="18"/>
  <c r="D1248" i="18"/>
  <c r="D1496" i="18"/>
  <c r="D1651" i="18"/>
  <c r="D1166" i="18"/>
  <c r="D686" i="18"/>
  <c r="D1246" i="18"/>
  <c r="D1352" i="18"/>
  <c r="D392" i="18"/>
  <c r="D961" i="18"/>
  <c r="D795" i="18"/>
  <c r="D249" i="18"/>
  <c r="D575" i="18"/>
  <c r="D429" i="18"/>
  <c r="D927" i="18"/>
  <c r="D2083" i="18"/>
  <c r="D2071" i="18"/>
  <c r="D1795" i="18"/>
  <c r="D1173" i="18"/>
  <c r="D1372" i="18"/>
  <c r="D815" i="18"/>
  <c r="D980" i="18"/>
  <c r="D167" i="18"/>
  <c r="D1227" i="18"/>
  <c r="D1842" i="18"/>
  <c r="D1388" i="18"/>
  <c r="D898" i="18"/>
  <c r="D565" i="18"/>
  <c r="D823" i="18"/>
  <c r="D563" i="18"/>
  <c r="D941" i="18"/>
  <c r="D422" i="18"/>
  <c r="D515" i="18"/>
  <c r="D1299" i="18"/>
  <c r="D1098" i="18"/>
  <c r="D252" i="18"/>
  <c r="D1706" i="18"/>
  <c r="D1908" i="18"/>
  <c r="D1074" i="18"/>
  <c r="D1986" i="18"/>
  <c r="D1846" i="18"/>
  <c r="D1858" i="18"/>
  <c r="D671" i="18"/>
  <c r="D1036" i="18"/>
  <c r="D405" i="18"/>
  <c r="D1901" i="18"/>
  <c r="D1624" i="18"/>
  <c r="D1700" i="18"/>
  <c r="D1880" i="18"/>
  <c r="D1511" i="18"/>
  <c r="D2016" i="18"/>
  <c r="D1900" i="18"/>
  <c r="D1292" i="18"/>
  <c r="D1843" i="18"/>
  <c r="D1528" i="18"/>
  <c r="D730" i="18"/>
  <c r="D1664" i="18"/>
  <c r="D804" i="18"/>
  <c r="D436" i="18"/>
  <c r="D963" i="18"/>
  <c r="D426" i="18"/>
  <c r="D692" i="18"/>
  <c r="D457" i="18"/>
  <c r="D736" i="18"/>
  <c r="D2022" i="18"/>
  <c r="D253" i="18"/>
  <c r="D2072" i="18"/>
  <c r="D1793" i="18"/>
  <c r="D1556" i="18"/>
  <c r="D1403" i="18"/>
  <c r="D1616" i="18"/>
  <c r="D1184" i="18"/>
  <c r="D1689" i="18"/>
  <c r="D622" i="18"/>
  <c r="D768" i="18"/>
  <c r="D807" i="18"/>
  <c r="D328" i="18"/>
  <c r="D644" i="18"/>
  <c r="D451" i="18"/>
  <c r="D458" i="18"/>
  <c r="D908" i="18"/>
  <c r="D2099" i="18"/>
  <c r="D1914" i="18"/>
  <c r="D1904" i="18"/>
  <c r="D1710" i="18"/>
  <c r="D1436" i="18"/>
  <c r="D285" i="18"/>
  <c r="D383" i="18"/>
  <c r="D2059" i="18"/>
  <c r="D2047" i="18"/>
  <c r="D1768" i="18"/>
  <c r="D1836" i="18"/>
  <c r="D1161" i="18"/>
  <c r="D1356" i="18"/>
  <c r="D1346" i="18"/>
  <c r="D614" i="18"/>
  <c r="D744" i="18"/>
  <c r="D224" i="18"/>
  <c r="D454" i="18"/>
  <c r="D1567" i="18"/>
  <c r="D1566" i="18"/>
  <c r="D1109" i="18"/>
  <c r="D1421" i="18"/>
  <c r="D888" i="18"/>
  <c r="D1298" i="18"/>
  <c r="D805" i="18"/>
  <c r="D309" i="18"/>
  <c r="D748" i="18"/>
  <c r="D1170" i="18"/>
  <c r="D684" i="18"/>
  <c r="D545" i="18"/>
  <c r="D467" i="18"/>
  <c r="D735" i="18"/>
  <c r="D356" i="18"/>
  <c r="D665" i="18"/>
  <c r="D893" i="18"/>
  <c r="D377" i="18"/>
  <c r="D986" i="18"/>
  <c r="D1958" i="18"/>
  <c r="D1864" i="18"/>
  <c r="D390" i="18"/>
  <c r="D1906" i="18"/>
  <c r="D1412" i="18"/>
  <c r="D1332" i="18"/>
  <c r="D952" i="18"/>
  <c r="D1754" i="18"/>
  <c r="D461" i="18"/>
  <c r="D2123" i="18"/>
  <c r="D1938" i="18"/>
  <c r="D1518" i="18"/>
  <c r="D1620" i="18"/>
  <c r="D924" i="18"/>
  <c r="D378" i="18"/>
  <c r="D663" i="18"/>
  <c r="D1615" i="18"/>
  <c r="D1614" i="18"/>
  <c r="D1755" i="18"/>
  <c r="D1125" i="18"/>
  <c r="D1469" i="18"/>
  <c r="D936" i="18"/>
  <c r="D1602" i="18"/>
  <c r="D1612" i="18"/>
  <c r="D1746" i="18"/>
  <c r="D1121" i="18"/>
  <c r="D1718" i="18"/>
  <c r="D1457" i="18"/>
  <c r="D960" i="18"/>
  <c r="D393" i="18"/>
  <c r="D1974" i="18"/>
  <c r="D1782" i="18"/>
  <c r="D1760" i="18"/>
  <c r="D1179" i="18"/>
  <c r="D1449" i="18"/>
  <c r="D637" i="18"/>
  <c r="D410" i="18"/>
  <c r="D1540" i="18"/>
  <c r="D549" i="18"/>
  <c r="D1720" i="18"/>
  <c r="D1690" i="18"/>
  <c r="D1766" i="18"/>
  <c r="D1345" i="18"/>
  <c r="D944" i="18"/>
  <c r="D590" i="18"/>
  <c r="D557" i="18"/>
  <c r="D2045" i="18"/>
  <c r="D1580" i="18"/>
  <c r="D1579" i="18"/>
  <c r="D1586" i="18"/>
  <c r="D1113" i="18"/>
  <c r="D1433" i="18"/>
  <c r="D406" i="18"/>
  <c r="D561" i="18"/>
  <c r="D851" i="18"/>
  <c r="D1405" i="18"/>
  <c r="D1310" i="18"/>
  <c r="D2095" i="18"/>
  <c r="D1910" i="18"/>
  <c r="D1890" i="18"/>
  <c r="D1772" i="18"/>
  <c r="D1702" i="18"/>
  <c r="D1722" i="18"/>
  <c r="D1424" i="18"/>
  <c r="D1321" i="18"/>
  <c r="D1532" i="18"/>
  <c r="D1330" i="18"/>
  <c r="D2091" i="18"/>
  <c r="D928" i="18"/>
  <c r="D1002" i="18"/>
  <c r="D876" i="18"/>
  <c r="D994" i="18"/>
  <c r="D2051" i="18"/>
  <c r="D1650" i="18"/>
  <c r="D1810" i="18"/>
  <c r="D1137" i="18"/>
  <c r="D1324" i="18"/>
  <c r="D896" i="18"/>
  <c r="D1182" i="18"/>
  <c r="D2079" i="18"/>
  <c r="D1743" i="18"/>
  <c r="D1181" i="18"/>
  <c r="D1382" i="18"/>
  <c r="D1838" i="18"/>
  <c r="D340" i="18"/>
  <c r="D202" i="18"/>
  <c r="D413" i="18"/>
  <c r="D886" i="18"/>
  <c r="D932" i="18"/>
  <c r="D1767" i="18"/>
  <c r="D250" i="18"/>
  <c r="D2053" i="18"/>
  <c r="D1826" i="18"/>
  <c r="D1060" i="18"/>
  <c r="D996" i="18"/>
  <c r="D204" i="18"/>
  <c r="D1337" i="18"/>
  <c r="D1672" i="18"/>
  <c r="D1671" i="18"/>
  <c r="D1726" i="18"/>
  <c r="D1145" i="18"/>
  <c r="D1334" i="18"/>
  <c r="D993" i="18"/>
  <c r="D598" i="18"/>
  <c r="D1278" i="18"/>
  <c r="D361" i="18"/>
  <c r="D1290" i="18"/>
  <c r="D1998" i="18"/>
  <c r="D1894" i="18"/>
  <c r="D1285" i="18"/>
  <c r="D1012" i="18"/>
  <c r="D696" i="18"/>
  <c r="D911" i="18"/>
  <c r="D2062" i="18"/>
  <c r="D2001" i="18"/>
  <c r="D2065" i="18"/>
  <c r="D1995" i="18"/>
  <c r="D1919" i="18"/>
  <c r="D1323" i="18"/>
  <c r="D1740" i="18"/>
  <c r="D1490" i="18"/>
  <c r="D1104" i="18"/>
  <c r="D1295" i="18"/>
  <c r="D1529" i="18"/>
  <c r="D830" i="18"/>
  <c r="D1178" i="18"/>
  <c r="D1078" i="18"/>
  <c r="D536" i="18"/>
  <c r="D248" i="18"/>
  <c r="D627" i="18"/>
  <c r="D526" i="18"/>
  <c r="D587" i="18"/>
  <c r="D226" i="18"/>
  <c r="D459" i="18"/>
  <c r="D765" i="18"/>
  <c r="D222" i="18"/>
  <c r="D2106" i="18"/>
  <c r="D2069" i="18"/>
  <c r="D2116" i="18"/>
  <c r="D1641" i="18"/>
  <c r="D1631" i="18"/>
  <c r="D1367" i="18"/>
  <c r="D1771" i="18"/>
  <c r="D1148" i="18"/>
  <c r="D1488" i="18"/>
  <c r="D958" i="18"/>
  <c r="D883" i="18"/>
  <c r="D1712" i="18"/>
  <c r="D1067" i="18"/>
  <c r="D601" i="18"/>
  <c r="D580" i="18"/>
  <c r="D292" i="18"/>
  <c r="D779" i="18"/>
  <c r="D570" i="18"/>
  <c r="D245" i="18"/>
  <c r="D489" i="18"/>
  <c r="D330" i="18"/>
  <c r="D351" i="18"/>
  <c r="D2075" i="18"/>
  <c r="D1828" i="18"/>
  <c r="D1738" i="18"/>
  <c r="D1377" i="18"/>
  <c r="D1770" i="18"/>
  <c r="D1425" i="18"/>
  <c r="D336" i="18"/>
  <c r="D704" i="18"/>
  <c r="D257" i="18"/>
  <c r="D217" i="18"/>
  <c r="D1802" i="18"/>
  <c r="D1077" i="18"/>
  <c r="D1453" i="18"/>
  <c r="D1384" i="18"/>
  <c r="D929" i="18"/>
  <c r="D1004" i="18"/>
  <c r="D1703" i="18"/>
  <c r="D514" i="18"/>
  <c r="D1758" i="18"/>
  <c r="D1307" i="18"/>
  <c r="D1073" i="18"/>
  <c r="D1441" i="18"/>
  <c r="D1373" i="18"/>
  <c r="D920" i="18"/>
  <c r="D989" i="18"/>
  <c r="D510" i="18"/>
  <c r="D369" i="18"/>
  <c r="D230" i="18"/>
  <c r="D2111" i="18"/>
  <c r="D1926" i="18"/>
  <c r="D1472" i="18"/>
  <c r="D1506" i="18"/>
  <c r="D333" i="18"/>
  <c r="D1409" i="18"/>
  <c r="D1316" i="18"/>
  <c r="D1202" i="18"/>
  <c r="D287" i="18"/>
  <c r="D1417" i="18"/>
  <c r="D1271" i="18"/>
  <c r="D894" i="18"/>
  <c r="D951" i="18"/>
  <c r="D311" i="18"/>
  <c r="D2014" i="18"/>
  <c r="D1687" i="18"/>
  <c r="D1028" i="18"/>
  <c r="D901" i="18"/>
  <c r="D900" i="18"/>
  <c r="D828" i="18"/>
  <c r="D853" i="18"/>
  <c r="D241" i="18"/>
  <c r="D664" i="18"/>
  <c r="D1600" i="18"/>
  <c r="D201" i="18"/>
  <c r="D1211" i="18"/>
  <c r="D212" i="18"/>
  <c r="D1222" i="18"/>
  <c r="D1572" i="18"/>
  <c r="D1218" i="18"/>
  <c r="D1238" i="18"/>
  <c r="D1696" i="18"/>
  <c r="D1734" i="18"/>
  <c r="D1149" i="18"/>
  <c r="D1340" i="18"/>
  <c r="D999" i="18"/>
  <c r="D1139" i="18"/>
  <c r="D215" i="18"/>
  <c r="D880" i="18"/>
  <c r="D65" i="18"/>
  <c r="D1097" i="18"/>
  <c r="D990" i="18"/>
  <c r="D1119" i="18"/>
  <c r="D185" i="18"/>
  <c r="D261" i="18"/>
  <c r="D1950" i="18"/>
  <c r="D1237" i="18"/>
  <c r="D1374" i="18"/>
  <c r="D1413" i="18"/>
  <c r="D2048" i="18"/>
  <c r="D1953" i="18"/>
  <c r="D1749" i="18"/>
  <c r="D1924" i="18"/>
  <c r="D1819" i="18"/>
  <c r="D1645" i="18"/>
  <c r="D1816" i="18"/>
  <c r="D1736" i="18"/>
  <c r="D1247" i="18"/>
  <c r="D782" i="18"/>
  <c r="D983" i="18"/>
  <c r="D841" i="18"/>
  <c r="D488" i="18"/>
  <c r="D200" i="18"/>
  <c r="D478" i="18"/>
  <c r="D347" i="18"/>
  <c r="D449" i="18"/>
  <c r="D174" i="18"/>
  <c r="D214" i="18"/>
  <c r="D2058" i="18"/>
  <c r="D1997" i="18"/>
  <c r="D1807" i="18"/>
  <c r="D1983" i="18"/>
  <c r="D1892" i="18"/>
  <c r="D1319" i="18"/>
  <c r="D1643" i="18"/>
  <c r="D1100" i="18"/>
  <c r="D1513" i="18"/>
  <c r="D826" i="18"/>
  <c r="D1171" i="18"/>
  <c r="D1058" i="18"/>
  <c r="D532" i="18"/>
  <c r="D244" i="18"/>
  <c r="D613" i="18"/>
  <c r="D522" i="18"/>
  <c r="D581" i="18"/>
  <c r="D213" i="18"/>
  <c r="D425" i="18"/>
  <c r="D672" i="18"/>
  <c r="D207" i="18"/>
  <c r="D2041" i="18"/>
  <c r="D1628" i="18"/>
  <c r="D1627" i="18"/>
  <c r="D1309" i="18"/>
  <c r="D1481" i="18"/>
  <c r="D1062" i="18"/>
  <c r="D2030" i="18"/>
  <c r="D1882" i="18"/>
  <c r="D1418" i="18"/>
  <c r="D1044" i="18"/>
  <c r="D1235" i="18"/>
  <c r="D949" i="18"/>
  <c r="D948" i="18"/>
  <c r="D844" i="18"/>
  <c r="D787" i="18"/>
  <c r="D2026" i="18"/>
  <c r="D1040" i="18"/>
  <c r="D940" i="18"/>
  <c r="D925" i="18"/>
  <c r="C6" i="18"/>
  <c r="D6" i="18" s="1"/>
  <c r="D2063" i="18"/>
  <c r="D1779" i="18"/>
  <c r="D1714" i="18"/>
  <c r="D1361" i="18"/>
  <c r="D1670" i="18"/>
  <c r="D756" i="18"/>
  <c r="D1790" i="18"/>
  <c r="D1874" i="18"/>
  <c r="D1393" i="18"/>
  <c r="D1282" i="18"/>
  <c r="D872" i="18"/>
  <c r="D921" i="18"/>
  <c r="D1250" i="18"/>
  <c r="D1320" i="18"/>
  <c r="D509" i="18"/>
  <c r="D715" i="18"/>
  <c r="D2018" i="18"/>
  <c r="D1834" i="18"/>
  <c r="D1032" i="18"/>
  <c r="D1223" i="18"/>
  <c r="D914" i="18"/>
  <c r="D912" i="18"/>
  <c r="D1966" i="18"/>
  <c r="D1878" i="18"/>
  <c r="D1380" i="18"/>
  <c r="D780" i="18"/>
  <c r="D605" i="18"/>
  <c r="D519" i="18"/>
  <c r="D286" i="18"/>
  <c r="D431" i="18"/>
  <c r="D596" i="18"/>
  <c r="D764" i="18"/>
  <c r="D471" i="18"/>
  <c r="D585" i="18"/>
  <c r="D301" i="18"/>
  <c r="D1862" i="18"/>
  <c r="D1101" i="18"/>
  <c r="D1397" i="18"/>
  <c r="D1234" i="18"/>
  <c r="D198" i="18"/>
  <c r="D1942" i="18"/>
  <c r="D1850" i="18"/>
  <c r="D1064" i="18"/>
  <c r="D1186" i="18"/>
  <c r="D884" i="18"/>
  <c r="D1385" i="18"/>
  <c r="D1155" i="18"/>
  <c r="D2087" i="18"/>
  <c r="D1902" i="18"/>
  <c r="D1876" i="18"/>
  <c r="D1762" i="18"/>
  <c r="D1189" i="18"/>
  <c r="D1400" i="18"/>
  <c r="D237" i="18"/>
  <c r="D916" i="18"/>
  <c r="D325" i="18"/>
  <c r="D1905" i="18"/>
  <c r="D1637" i="18"/>
  <c r="D1724" i="18"/>
  <c r="D1887" i="18"/>
  <c r="D1515" i="18"/>
  <c r="D2056" i="18"/>
  <c r="D1281" i="18"/>
  <c r="D2000" i="18"/>
  <c r="D1296" i="18"/>
  <c r="D1199" i="18"/>
  <c r="D1669" i="18"/>
  <c r="D734" i="18"/>
  <c r="D1707" i="18"/>
  <c r="D808" i="18"/>
  <c r="D440" i="18"/>
  <c r="D430" i="18"/>
  <c r="D700" i="18"/>
  <c r="D1360" i="18"/>
  <c r="D1949" i="18"/>
  <c r="D1912" i="18"/>
  <c r="D1812" i="18"/>
  <c r="D1638" i="18"/>
  <c r="D1442" i="18"/>
  <c r="D1037" i="18"/>
  <c r="D1715" i="18"/>
  <c r="D778" i="18"/>
  <c r="D970" i="18"/>
  <c r="D852" i="18"/>
  <c r="D484" i="18"/>
  <c r="D474" i="18"/>
  <c r="D342" i="18"/>
  <c r="D889" i="18"/>
  <c r="D391" i="18"/>
  <c r="D299" i="18"/>
  <c r="D2054" i="18"/>
  <c r="D1870" i="18"/>
  <c r="D1465" i="18"/>
  <c r="D1050" i="18"/>
  <c r="D243" i="18"/>
  <c r="D1982" i="18"/>
  <c r="D1269" i="18"/>
  <c r="D796" i="18"/>
  <c r="D661" i="18"/>
  <c r="D933" i="18"/>
  <c r="D667" i="18"/>
  <c r="D954" i="18"/>
  <c r="C66" i="18"/>
  <c r="C67" i="18" s="1"/>
  <c r="D67" i="18" s="1"/>
  <c r="D1978" i="18"/>
  <c r="D1866" i="18"/>
  <c r="D1265" i="18"/>
  <c r="D1694" i="18"/>
  <c r="D1437" i="18"/>
  <c r="D647" i="18"/>
  <c r="D625" i="18"/>
  <c r="D1592" i="18"/>
  <c r="D1599" i="18"/>
  <c r="D1445" i="18"/>
  <c r="D910" i="18"/>
  <c r="D554" i="18"/>
  <c r="D2010" i="18"/>
  <c r="D1682" i="18"/>
  <c r="D1009" i="18"/>
  <c r="D1024" i="18"/>
  <c r="D892" i="18"/>
  <c r="D265" i="18"/>
  <c r="D1970" i="18"/>
  <c r="D1698" i="18"/>
  <c r="D1175" i="18"/>
  <c r="D1353" i="18"/>
  <c r="D784" i="18"/>
  <c r="D623" i="18"/>
  <c r="D320" i="18"/>
  <c r="D550" i="18"/>
  <c r="D2103" i="18"/>
  <c r="D1918" i="18"/>
  <c r="D1742" i="18"/>
  <c r="D1448" i="18"/>
  <c r="D1494" i="18"/>
  <c r="D1461" i="18"/>
  <c r="D959" i="18"/>
  <c r="D640" i="18"/>
  <c r="D500" i="18"/>
  <c r="D1127" i="18"/>
  <c r="D538" i="18"/>
  <c r="D274" i="18"/>
  <c r="D857" i="18"/>
  <c r="D1526" i="18"/>
  <c r="D1774" i="18"/>
  <c r="D1068" i="18"/>
  <c r="D879" i="18"/>
  <c r="D903" i="18"/>
  <c r="D1913" i="18"/>
  <c r="D1659" i="18"/>
  <c r="D1523" i="18"/>
  <c r="D1604" i="18"/>
  <c r="D1289" i="18"/>
  <c r="D1001" i="18"/>
  <c r="D1304" i="18"/>
  <c r="D1207" i="18"/>
  <c r="D2004" i="18"/>
  <c r="D742" i="18"/>
  <c r="D1967" i="18"/>
  <c r="D816" i="18"/>
  <c r="D701" i="18"/>
  <c r="D448" i="18"/>
  <c r="D1063" i="18"/>
  <c r="D741" i="18"/>
  <c r="D227" i="18"/>
  <c r="D799" i="18"/>
  <c r="D1102" i="18"/>
  <c r="D2114" i="18"/>
  <c r="D2093" i="18"/>
  <c r="D1717" i="18"/>
  <c r="D1375" i="18"/>
  <c r="D1141" i="18"/>
  <c r="D1156" i="18"/>
  <c r="D1522" i="18"/>
  <c r="D905" i="18"/>
  <c r="D652" i="18"/>
  <c r="D588" i="18"/>
  <c r="D827" i="18"/>
  <c r="D349" i="18"/>
  <c r="D1158" i="18"/>
  <c r="D271" i="18"/>
  <c r="D1945" i="18"/>
  <c r="D1903" i="18"/>
  <c r="D1799" i="18"/>
  <c r="D1560" i="18"/>
  <c r="D1033" i="18"/>
  <c r="D1239" i="18"/>
  <c r="D774" i="18"/>
  <c r="D957" i="18"/>
  <c r="D848" i="18"/>
  <c r="D793" i="18"/>
  <c r="D480" i="18"/>
  <c r="D934" i="18"/>
  <c r="D470" i="18"/>
  <c r="D315" i="18"/>
  <c r="D781" i="18"/>
  <c r="D173" i="18"/>
  <c r="D1845" i="18"/>
  <c r="D1963" i="18"/>
  <c r="D1455" i="18"/>
  <c r="D1943" i="18"/>
  <c r="D1497" i="18"/>
  <c r="D1236" i="18"/>
  <c r="D1458" i="18"/>
  <c r="D1587" i="18"/>
  <c r="D1130" i="18"/>
  <c r="D674" i="18"/>
  <c r="D1583" i="18"/>
  <c r="D1174" i="18"/>
  <c r="D380" i="18"/>
  <c r="D902" i="18"/>
  <c r="D775" i="18"/>
  <c r="D709" i="18"/>
  <c r="D621" i="18"/>
  <c r="D753" i="18"/>
  <c r="D985" i="18"/>
  <c r="D1841" i="18"/>
  <c r="D1951" i="18"/>
  <c r="D1847" i="18"/>
  <c r="D1803" i="18"/>
  <c r="D1451" i="18"/>
  <c r="D1844" i="18"/>
  <c r="D1232" i="18"/>
  <c r="D1446" i="18"/>
  <c r="D1118" i="18"/>
  <c r="D670" i="18"/>
  <c r="D1555" i="18"/>
  <c r="D1031" i="18"/>
  <c r="D1162" i="18"/>
  <c r="D376" i="18"/>
  <c r="D1607" i="18"/>
  <c r="D837" i="18"/>
  <c r="D723" i="18"/>
  <c r="D689" i="18"/>
  <c r="D599" i="18"/>
  <c r="D727" i="18"/>
  <c r="D297" i="18"/>
  <c r="D2121" i="18"/>
  <c r="D1981" i="18"/>
  <c r="D2008" i="18"/>
  <c r="D1935" i="18"/>
  <c r="D2024" i="18"/>
  <c r="D1561" i="18"/>
  <c r="D1069" i="18"/>
  <c r="D1084" i="18"/>
  <c r="D810" i="18"/>
  <c r="D1123" i="18"/>
  <c r="D907" i="18"/>
  <c r="D516" i="18"/>
  <c r="D228" i="18"/>
  <c r="D485" i="18"/>
  <c r="D1534" i="18"/>
  <c r="D1079" i="18"/>
  <c r="D358" i="18"/>
  <c r="D479" i="18"/>
  <c r="D1873" i="18"/>
  <c r="D2076" i="18"/>
  <c r="D1601" i="18"/>
  <c r="D1871" i="18"/>
  <c r="D1483" i="18"/>
  <c r="D1691" i="18"/>
  <c r="D1249" i="18"/>
  <c r="D1661" i="18"/>
  <c r="D1264" i="18"/>
  <c r="D1568" i="18"/>
  <c r="D1879" i="18"/>
  <c r="D1336" i="18"/>
  <c r="D702" i="18"/>
  <c r="D1932" i="18"/>
  <c r="D408" i="18"/>
  <c r="D398" i="18"/>
  <c r="D939" i="18"/>
  <c r="D791" i="18"/>
  <c r="D254" i="18"/>
  <c r="D411" i="18"/>
  <c r="D2107" i="18"/>
  <c r="D1922" i="18"/>
  <c r="D1806" i="18"/>
  <c r="D1751" i="18"/>
  <c r="D1460" i="18"/>
  <c r="D1508" i="18"/>
  <c r="D272" i="18"/>
  <c r="D1348" i="18"/>
  <c r="D502" i="18"/>
  <c r="D2055" i="18"/>
  <c r="D1744" i="18"/>
  <c r="D1695" i="18"/>
  <c r="D1157" i="18"/>
  <c r="D1350" i="18"/>
  <c r="D1401" i="18"/>
  <c r="D904" i="18"/>
  <c r="D397" i="18"/>
  <c r="D337" i="18"/>
  <c r="D469" i="18"/>
  <c r="D1026" i="18"/>
  <c r="D946" i="18"/>
  <c r="D404" i="18"/>
  <c r="D882" i="18"/>
  <c r="D490" i="18"/>
  <c r="D711" i="18"/>
  <c r="D235" i="18"/>
  <c r="D382" i="18"/>
  <c r="D2006" i="18"/>
  <c r="D1794" i="18"/>
  <c r="D1020" i="18"/>
  <c r="D639" i="18"/>
  <c r="D9" i="7"/>
  <c r="E9" i="7" s="1"/>
  <c r="E10" i="19"/>
  <c r="F9" i="19"/>
  <c r="X50" i="19"/>
  <c r="Z49" i="19"/>
  <c r="AR48" i="19"/>
  <c r="X62" i="19"/>
  <c r="Z61" i="19"/>
  <c r="J25" i="10" l="1"/>
  <c r="D26" i="10" s="1"/>
  <c r="G33" i="10"/>
  <c r="AZ33" i="10"/>
  <c r="BD28" i="10"/>
  <c r="BA42" i="10"/>
  <c r="BB32" i="10"/>
  <c r="BB41" i="10"/>
  <c r="BC23" i="10"/>
  <c r="BD25" i="10"/>
  <c r="BC26" i="10"/>
  <c r="C128" i="18"/>
  <c r="C129" i="18" s="1"/>
  <c r="D193" i="18"/>
  <c r="D192" i="18"/>
  <c r="D182" i="18"/>
  <c r="D176" i="18"/>
  <c r="D181" i="18"/>
  <c r="D187" i="18"/>
  <c r="D186" i="18"/>
  <c r="D194" i="18"/>
  <c r="C195" i="18"/>
  <c r="D177" i="18"/>
  <c r="C178" i="18"/>
  <c r="D178" i="18" s="1"/>
  <c r="C130" i="18"/>
  <c r="D129" i="18"/>
  <c r="C105" i="18"/>
  <c r="D188" i="18"/>
  <c r="C189" i="18"/>
  <c r="C68" i="18"/>
  <c r="D68" i="18" s="1"/>
  <c r="C145" i="18"/>
  <c r="D128" i="18"/>
  <c r="D169" i="18"/>
  <c r="C170" i="18"/>
  <c r="C7" i="18"/>
  <c r="D66" i="18"/>
  <c r="D10" i="7"/>
  <c r="E10" i="7" s="1"/>
  <c r="AR49" i="19"/>
  <c r="AR14" i="19"/>
  <c r="X51" i="19"/>
  <c r="Z50" i="19"/>
  <c r="F10" i="19"/>
  <c r="E11" i="19"/>
  <c r="Z62" i="19"/>
  <c r="X63" i="19"/>
  <c r="E26" i="10" l="1"/>
  <c r="I26" i="10"/>
  <c r="J26" i="10" s="1"/>
  <c r="D27" i="10" s="1"/>
  <c r="BC27" i="10"/>
  <c r="BD26" i="10"/>
  <c r="AZ42" i="10"/>
  <c r="BB42" i="10"/>
  <c r="BC32" i="10"/>
  <c r="BC41" i="10"/>
  <c r="BD23" i="10"/>
  <c r="H33" i="10"/>
  <c r="BA33" i="10"/>
  <c r="D130" i="18"/>
  <c r="C131" i="18"/>
  <c r="C69" i="18"/>
  <c r="C70" i="18" s="1"/>
  <c r="C106" i="18"/>
  <c r="D105" i="18"/>
  <c r="C146" i="18"/>
  <c r="D145" i="18"/>
  <c r="D7" i="18"/>
  <c r="C8" i="18"/>
  <c r="C190" i="18"/>
  <c r="D190" i="18" s="1"/>
  <c r="D189" i="18"/>
  <c r="C171" i="18"/>
  <c r="D170" i="18"/>
  <c r="C196" i="18"/>
  <c r="D196" i="18" s="1"/>
  <c r="D195" i="18"/>
  <c r="C165" i="18"/>
  <c r="C25" i="18"/>
  <c r="D11" i="7"/>
  <c r="E11" i="7" s="1"/>
  <c r="Z63" i="19"/>
  <c r="X64" i="19"/>
  <c r="E12" i="19"/>
  <c r="F11" i="19"/>
  <c r="Z51" i="19"/>
  <c r="X52" i="19"/>
  <c r="AR50" i="19"/>
  <c r="AR15" i="19"/>
  <c r="AR51" i="19"/>
  <c r="E27" i="10" l="1"/>
  <c r="BD32" i="10"/>
  <c r="BD41" i="10"/>
  <c r="I33" i="10"/>
  <c r="BB33" i="10"/>
  <c r="BD27" i="10"/>
  <c r="D70" i="18"/>
  <c r="C71" i="18"/>
  <c r="D69" i="18"/>
  <c r="D106" i="18"/>
  <c r="C107" i="18"/>
  <c r="C132" i="18"/>
  <c r="D131" i="18"/>
  <c r="C9" i="18"/>
  <c r="D8" i="18"/>
  <c r="C172" i="18"/>
  <c r="D172" i="18" s="1"/>
  <c r="D171" i="18"/>
  <c r="D146" i="18"/>
  <c r="C147" i="18"/>
  <c r="C166" i="18"/>
  <c r="D166" i="18" s="1"/>
  <c r="D165" i="18"/>
  <c r="C45" i="18"/>
  <c r="D25" i="18"/>
  <c r="C26" i="18"/>
  <c r="D12" i="7"/>
  <c r="E12" i="7" s="1"/>
  <c r="F12" i="19"/>
  <c r="E13" i="19"/>
  <c r="Z52" i="19"/>
  <c r="X53" i="19"/>
  <c r="X65" i="19"/>
  <c r="Z64" i="19"/>
  <c r="I27" i="10" l="1"/>
  <c r="BC42" i="10"/>
  <c r="BD42" i="10"/>
  <c r="J33" i="10"/>
  <c r="BC33" i="10"/>
  <c r="C133" i="18"/>
  <c r="D132" i="18"/>
  <c r="C108" i="18"/>
  <c r="D107" i="18"/>
  <c r="C72" i="18"/>
  <c r="D71" i="18"/>
  <c r="D45" i="18"/>
  <c r="C46" i="18"/>
  <c r="D26" i="18"/>
  <c r="C27" i="18"/>
  <c r="C10" i="18"/>
  <c r="D9" i="18"/>
  <c r="C148" i="18"/>
  <c r="D147" i="18"/>
  <c r="D13" i="7"/>
  <c r="E13" i="7" s="1"/>
  <c r="X66" i="19"/>
  <c r="Z65" i="19"/>
  <c r="X54" i="19"/>
  <c r="Z53" i="19"/>
  <c r="AR52" i="19"/>
  <c r="AR17" i="19"/>
  <c r="F13" i="19"/>
  <c r="E14" i="19"/>
  <c r="J27" i="10" l="1"/>
  <c r="D28" i="10" s="1"/>
  <c r="BD33" i="10"/>
  <c r="D34" i="10"/>
  <c r="D46" i="18"/>
  <c r="C47" i="18"/>
  <c r="C73" i="18"/>
  <c r="D72" i="18"/>
  <c r="D108" i="18"/>
  <c r="C109" i="18"/>
  <c r="D10" i="18"/>
  <c r="C11" i="18"/>
  <c r="D148" i="18"/>
  <c r="C149" i="18"/>
  <c r="C134" i="18"/>
  <c r="D133" i="18"/>
  <c r="D27" i="18"/>
  <c r="C28" i="18"/>
  <c r="D14" i="7"/>
  <c r="E14" i="7" s="1"/>
  <c r="X55" i="19"/>
  <c r="Z55" i="19" s="1"/>
  <c r="Z54" i="19"/>
  <c r="E15" i="19"/>
  <c r="F14" i="19"/>
  <c r="Z66" i="19"/>
  <c r="X67" i="19"/>
  <c r="AR18" i="19"/>
  <c r="E28" i="10" l="1"/>
  <c r="F28" i="10"/>
  <c r="AY43" i="10"/>
  <c r="AX43" i="10"/>
  <c r="BC43" i="10"/>
  <c r="E34" i="10"/>
  <c r="AX34" i="10"/>
  <c r="C150" i="18"/>
  <c r="D149" i="18"/>
  <c r="D134" i="18"/>
  <c r="C135" i="18"/>
  <c r="D11" i="18"/>
  <c r="C12" i="18"/>
  <c r="C110" i="18"/>
  <c r="D109" i="18"/>
  <c r="C74" i="18"/>
  <c r="D73" i="18"/>
  <c r="D28" i="18"/>
  <c r="C29" i="18"/>
  <c r="C48" i="18"/>
  <c r="D47" i="18"/>
  <c r="D15" i="7"/>
  <c r="E15" i="7" s="1"/>
  <c r="F15" i="19"/>
  <c r="E16" i="19"/>
  <c r="AR20" i="19"/>
  <c r="AR55" i="19"/>
  <c r="Z67" i="19"/>
  <c r="X68" i="19"/>
  <c r="G28" i="10" l="1"/>
  <c r="H28" i="10" s="1"/>
  <c r="BD43" i="10"/>
  <c r="F34" i="10"/>
  <c r="AY34" i="10"/>
  <c r="D29" i="18"/>
  <c r="C30" i="18"/>
  <c r="D12" i="18"/>
  <c r="C13" i="18"/>
  <c r="D135" i="18"/>
  <c r="C136" i="18"/>
  <c r="C75" i="18"/>
  <c r="D74" i="18"/>
  <c r="C111" i="18"/>
  <c r="D110" i="18"/>
  <c r="C49" i="18"/>
  <c r="D48" i="18"/>
  <c r="D150" i="18"/>
  <c r="C151" i="18"/>
  <c r="D16" i="7"/>
  <c r="E16" i="7" s="1"/>
  <c r="X69" i="19"/>
  <c r="Z68" i="19"/>
  <c r="F16" i="19"/>
  <c r="E17" i="19"/>
  <c r="I28" i="10" l="1"/>
  <c r="G34" i="10"/>
  <c r="H34" i="10" s="1"/>
  <c r="I34" i="10" s="1"/>
  <c r="D49" i="18"/>
  <c r="C50" i="18"/>
  <c r="C152" i="18"/>
  <c r="D151" i="18"/>
  <c r="D75" i="18"/>
  <c r="C76" i="18"/>
  <c r="D136" i="18"/>
  <c r="C137" i="18"/>
  <c r="C14" i="18"/>
  <c r="D13" i="18"/>
  <c r="D111" i="18"/>
  <c r="C112" i="18"/>
  <c r="C31" i="18"/>
  <c r="D30" i="18"/>
  <c r="D17" i="7"/>
  <c r="E17" i="7" s="1"/>
  <c r="E18" i="19"/>
  <c r="F17" i="19"/>
  <c r="X70" i="19"/>
  <c r="Z70" i="19" s="1"/>
  <c r="Z69" i="19"/>
  <c r="J28" i="10" l="1"/>
  <c r="D29" i="10" s="1"/>
  <c r="AX44" i="10"/>
  <c r="J34" i="10"/>
  <c r="BC34" i="10"/>
  <c r="C15" i="18"/>
  <c r="D14" i="18"/>
  <c r="D152" i="18"/>
  <c r="C153" i="18"/>
  <c r="D76" i="18"/>
  <c r="C77" i="18"/>
  <c r="D31" i="18"/>
  <c r="C32" i="18"/>
  <c r="C51" i="18"/>
  <c r="D50" i="18"/>
  <c r="C138" i="18"/>
  <c r="D137" i="18"/>
  <c r="D112" i="18"/>
  <c r="C113" i="18"/>
  <c r="D18" i="7"/>
  <c r="E18" i="7" s="1"/>
  <c r="AQ49" i="19"/>
  <c r="AN44" i="19"/>
  <c r="AO20" i="19"/>
  <c r="AI51" i="19"/>
  <c r="AM49" i="19"/>
  <c r="AR16" i="19"/>
  <c r="AN49" i="19"/>
  <c r="AQ48" i="19"/>
  <c r="AM51" i="19"/>
  <c r="AQ55" i="19"/>
  <c r="AQ20" i="19"/>
  <c r="AN48" i="19"/>
  <c r="AJ20" i="19"/>
  <c r="AR53" i="19"/>
  <c r="AM48" i="19"/>
  <c r="AQ47" i="19"/>
  <c r="AJ55" i="19"/>
  <c r="AL42" i="19"/>
  <c r="AO48" i="19"/>
  <c r="AM44" i="19"/>
  <c r="AL48" i="19"/>
  <c r="AN42" i="19"/>
  <c r="AM6" i="19"/>
  <c r="AN47" i="19"/>
  <c r="AM45" i="19"/>
  <c r="AM42" i="19"/>
  <c r="AJ44" i="19"/>
  <c r="AJ7" i="19"/>
  <c r="AK49" i="19"/>
  <c r="AJ48" i="19"/>
  <c r="AP17" i="19"/>
  <c r="AL47" i="19"/>
  <c r="AQ9" i="19"/>
  <c r="AL45" i="19"/>
  <c r="AN9" i="19"/>
  <c r="AO13" i="19"/>
  <c r="AN17" i="19"/>
  <c r="AL7" i="19"/>
  <c r="AM7" i="19"/>
  <c r="AP51" i="19"/>
  <c r="AN55" i="19"/>
  <c r="AN13" i="19"/>
  <c r="AL55" i="19"/>
  <c r="AK6" i="19"/>
  <c r="AR54" i="19"/>
  <c r="AK41" i="19"/>
  <c r="AM9" i="19"/>
  <c r="AL9" i="19"/>
  <c r="AN53" i="19"/>
  <c r="AP52" i="19"/>
  <c r="AJ13" i="19"/>
  <c r="AM16" i="19"/>
  <c r="AQ44" i="19"/>
  <c r="AM13" i="19"/>
  <c r="AN52" i="19"/>
  <c r="AJ54" i="19"/>
  <c r="AK55" i="19"/>
  <c r="AJ12" i="19"/>
  <c r="AQ13" i="19"/>
  <c r="AP16" i="19"/>
  <c r="AO12" i="19"/>
  <c r="AP20" i="19"/>
  <c r="AM47" i="19"/>
  <c r="AP6" i="19"/>
  <c r="AM54" i="19"/>
  <c r="AI48" i="19"/>
  <c r="AI52" i="19"/>
  <c r="AJ18" i="19"/>
  <c r="AJ11" i="19"/>
  <c r="AJ6" i="19"/>
  <c r="AQ46" i="19"/>
  <c r="AM55" i="19"/>
  <c r="AL16" i="19"/>
  <c r="AJ8" i="19"/>
  <c r="AJ51" i="19"/>
  <c r="AP50" i="19"/>
  <c r="AJ42" i="19"/>
  <c r="AI13" i="19"/>
  <c r="AK42" i="19"/>
  <c r="AQ19" i="19"/>
  <c r="AP13" i="19"/>
  <c r="AK48" i="19"/>
  <c r="AO55" i="19"/>
  <c r="AR19" i="19"/>
  <c r="AM20" i="19"/>
  <c r="AO50" i="19"/>
  <c r="AI12" i="19"/>
  <c r="AL18" i="19"/>
  <c r="AN14" i="19"/>
  <c r="AI14" i="19"/>
  <c r="AI49" i="19"/>
  <c r="AP11" i="19"/>
  <c r="AI47" i="19"/>
  <c r="AO10" i="19"/>
  <c r="AI44" i="19"/>
  <c r="AP49" i="19"/>
  <c r="AM41" i="19"/>
  <c r="AO42" i="19"/>
  <c r="AL13" i="19"/>
  <c r="AQ42" i="19"/>
  <c r="AJ43" i="19"/>
  <c r="AP53" i="19"/>
  <c r="AO15" i="19"/>
  <c r="AQ14" i="19"/>
  <c r="AQ54" i="19"/>
  <c r="AI54" i="19"/>
  <c r="AL51" i="19"/>
  <c r="AO53" i="19"/>
  <c r="AJ16" i="19"/>
  <c r="AJ47" i="19"/>
  <c r="AN20" i="19"/>
  <c r="AM10" i="19"/>
  <c r="AQ11" i="19"/>
  <c r="AO45" i="19"/>
  <c r="AL54" i="19"/>
  <c r="AL20" i="19"/>
  <c r="AK18" i="19"/>
  <c r="AP15" i="19"/>
  <c r="AJ41" i="19"/>
  <c r="AI55" i="19"/>
  <c r="AQ8" i="19"/>
  <c r="AP44" i="19"/>
  <c r="AO17" i="19"/>
  <c r="AN10" i="19"/>
  <c r="AK11" i="19"/>
  <c r="AI50" i="19"/>
  <c r="AP41" i="19"/>
  <c r="AI20" i="19"/>
  <c r="AM14" i="19"/>
  <c r="AL11" i="19"/>
  <c r="AN46" i="19"/>
  <c r="AL46" i="19"/>
  <c r="AM46" i="19"/>
  <c r="AP46" i="19"/>
  <c r="AI45" i="19"/>
  <c r="AP55" i="19"/>
  <c r="AP8" i="19"/>
  <c r="AO47" i="19"/>
  <c r="AP48" i="19"/>
  <c r="AK45" i="19"/>
  <c r="AK14" i="19"/>
  <c r="AK43" i="19"/>
  <c r="AM53" i="19"/>
  <c r="AJ45" i="19"/>
  <c r="AN16" i="19"/>
  <c r="AO49" i="19"/>
  <c r="AP42" i="19"/>
  <c r="AL49" i="19"/>
  <c r="AJ53" i="19"/>
  <c r="AL6" i="19"/>
  <c r="AN15" i="19"/>
  <c r="AN45" i="19"/>
  <c r="AQ6" i="19"/>
  <c r="AO6" i="19"/>
  <c r="AI10" i="19"/>
  <c r="AK16" i="19"/>
  <c r="AL19" i="19"/>
  <c r="AQ15" i="19"/>
  <c r="AL15" i="19"/>
  <c r="AI11" i="19"/>
  <c r="AP43" i="19"/>
  <c r="AJ17" i="19"/>
  <c r="AK19" i="19"/>
  <c r="AN18" i="19"/>
  <c r="AI9" i="19"/>
  <c r="AO9" i="19"/>
  <c r="AO46" i="19"/>
  <c r="AM52" i="19"/>
  <c r="AK46" i="19"/>
  <c r="AQ50" i="19"/>
  <c r="AI16" i="19"/>
  <c r="AJ46" i="19"/>
  <c r="AQ16" i="19"/>
  <c r="AI43" i="19"/>
  <c r="AI6" i="19"/>
  <c r="AL8" i="19"/>
  <c r="AK15" i="19"/>
  <c r="AL14" i="19"/>
  <c r="AN41" i="19"/>
  <c r="AP47" i="19"/>
  <c r="AQ41" i="19"/>
  <c r="AQ7" i="19"/>
  <c r="AJ52" i="19"/>
  <c r="AJ10" i="19"/>
  <c r="AI53" i="19"/>
  <c r="AM19" i="19"/>
  <c r="AK12" i="19"/>
  <c r="AL52" i="19"/>
  <c r="AM15" i="19"/>
  <c r="AN7" i="19"/>
  <c r="AI41" i="19"/>
  <c r="AP54" i="19"/>
  <c r="AK50" i="19"/>
  <c r="AK7" i="19"/>
  <c r="AP18" i="19"/>
  <c r="AQ43" i="19"/>
  <c r="AI18" i="19"/>
  <c r="AK20" i="19"/>
  <c r="AQ52" i="19"/>
  <c r="AN8" i="19"/>
  <c r="AI46" i="19"/>
  <c r="AH46" i="19" s="1"/>
  <c r="AP19" i="19"/>
  <c r="AO14" i="19"/>
  <c r="AJ19" i="19"/>
  <c r="AQ18" i="19"/>
  <c r="AJ50" i="19"/>
  <c r="AK8" i="19"/>
  <c r="AJ49" i="19"/>
  <c r="AO44" i="19"/>
  <c r="AI7" i="19"/>
  <c r="AO41" i="19"/>
  <c r="AQ17" i="19"/>
  <c r="AN51" i="19"/>
  <c r="AO16" i="19"/>
  <c r="AO18" i="19"/>
  <c r="AP7" i="19"/>
  <c r="AK51" i="19"/>
  <c r="AL41" i="19"/>
  <c r="AK54" i="19"/>
  <c r="AO19" i="19"/>
  <c r="AO54" i="19"/>
  <c r="AL44" i="19"/>
  <c r="AN6" i="19"/>
  <c r="AO52" i="19"/>
  <c r="AM50" i="19"/>
  <c r="AL50" i="19"/>
  <c r="AK53" i="19"/>
  <c r="AK47" i="19"/>
  <c r="AO8" i="19"/>
  <c r="AO43" i="19"/>
  <c r="AN12" i="19"/>
  <c r="AM17" i="19"/>
  <c r="AP9" i="19"/>
  <c r="AO51" i="19"/>
  <c r="AL53" i="19"/>
  <c r="AQ53" i="19"/>
  <c r="AQ51" i="19"/>
  <c r="AI42" i="19"/>
  <c r="AH42" i="19" s="1"/>
  <c r="AI19" i="19"/>
  <c r="AL17" i="19"/>
  <c r="AJ15" i="19"/>
  <c r="AQ45" i="19"/>
  <c r="AL43" i="19"/>
  <c r="AN50" i="19"/>
  <c r="AN43" i="19"/>
  <c r="AO7" i="19"/>
  <c r="AI8" i="19"/>
  <c r="AM18" i="19"/>
  <c r="AI17" i="19"/>
  <c r="AP14" i="19"/>
  <c r="F18" i="19"/>
  <c r="E19" i="19"/>
  <c r="E29" i="10" l="1"/>
  <c r="AY44" i="10"/>
  <c r="BC44" i="10"/>
  <c r="BD44" i="10"/>
  <c r="BD34" i="10"/>
  <c r="D35" i="10"/>
  <c r="D32" i="18"/>
  <c r="C33" i="18"/>
  <c r="D77" i="18"/>
  <c r="C78" i="18"/>
  <c r="C114" i="18"/>
  <c r="D113" i="18"/>
  <c r="C52" i="18"/>
  <c r="D51" i="18"/>
  <c r="D153" i="18"/>
  <c r="C154" i="18"/>
  <c r="D138" i="18"/>
  <c r="C139" i="18"/>
  <c r="C16" i="18"/>
  <c r="D15" i="18"/>
  <c r="D19" i="7"/>
  <c r="E19" i="7" s="1"/>
  <c r="F19" i="19"/>
  <c r="E20" i="19"/>
  <c r="AH55" i="19"/>
  <c r="AI40" i="19"/>
  <c r="AH41" i="19"/>
  <c r="AN40" i="19"/>
  <c r="AJ40" i="19"/>
  <c r="AH44" i="19"/>
  <c r="AH54" i="19"/>
  <c r="AK40" i="19"/>
  <c r="AH47" i="19"/>
  <c r="AO40" i="19"/>
  <c r="AP40" i="19"/>
  <c r="AH49" i="19"/>
  <c r="AH52" i="19"/>
  <c r="AH43" i="19"/>
  <c r="AH50" i="19"/>
  <c r="AH48" i="19"/>
  <c r="AH53" i="19"/>
  <c r="AH51" i="19"/>
  <c r="AH45" i="19"/>
  <c r="AL40" i="19"/>
  <c r="AR40" i="19"/>
  <c r="AQ40" i="19"/>
  <c r="AM40" i="19"/>
  <c r="F29" i="10" l="1"/>
  <c r="G29" i="10"/>
  <c r="H29" i="10"/>
  <c r="I29" i="10" s="1"/>
  <c r="E35" i="10"/>
  <c r="AX35" i="10"/>
  <c r="C140" i="18"/>
  <c r="D139" i="18"/>
  <c r="D114" i="18"/>
  <c r="C115" i="18"/>
  <c r="D78" i="18"/>
  <c r="C79" i="18"/>
  <c r="D154" i="18"/>
  <c r="C155" i="18"/>
  <c r="D52" i="18"/>
  <c r="C53" i="18"/>
  <c r="D33" i="18"/>
  <c r="C34" i="18"/>
  <c r="D16" i="18"/>
  <c r="C17" i="18"/>
  <c r="D20" i="7"/>
  <c r="E20" i="7" s="1"/>
  <c r="E21" i="19"/>
  <c r="F20" i="19"/>
  <c r="J29" i="10" l="1"/>
  <c r="AX45" i="10"/>
  <c r="BC45" i="10"/>
  <c r="BD45" i="10"/>
  <c r="F35" i="10"/>
  <c r="AY35" i="10"/>
  <c r="D53" i="18"/>
  <c r="C54" i="18"/>
  <c r="D79" i="18"/>
  <c r="C80" i="18"/>
  <c r="D17" i="18"/>
  <c r="C18" i="18"/>
  <c r="D115" i="18"/>
  <c r="C116" i="18"/>
  <c r="C156" i="18"/>
  <c r="D155" i="18"/>
  <c r="D34" i="18"/>
  <c r="C35" i="18"/>
  <c r="D140" i="18"/>
  <c r="C141" i="18"/>
  <c r="D21" i="7"/>
  <c r="E21" i="7" s="1"/>
  <c r="F21" i="19"/>
  <c r="E22" i="19"/>
  <c r="AY45" i="10" l="1"/>
  <c r="G35" i="10"/>
  <c r="H35" i="10" s="1"/>
  <c r="I35" i="10" s="1"/>
  <c r="D80" i="18"/>
  <c r="C81" i="18"/>
  <c r="C142" i="18"/>
  <c r="D141" i="18"/>
  <c r="C19" i="18"/>
  <c r="D18" i="18"/>
  <c r="D156" i="18"/>
  <c r="C157" i="18"/>
  <c r="D35" i="18"/>
  <c r="C36" i="18"/>
  <c r="D54" i="18"/>
  <c r="C55" i="18"/>
  <c r="C117" i="18"/>
  <c r="D116" i="18"/>
  <c r="D22" i="7"/>
  <c r="E22" i="7" s="1"/>
  <c r="E23" i="19"/>
  <c r="F22" i="19"/>
  <c r="AY46" i="10" l="1"/>
  <c r="AX46" i="10"/>
  <c r="AZ46" i="10"/>
  <c r="J35" i="10"/>
  <c r="BC35" i="10"/>
  <c r="D55" i="18"/>
  <c r="C56" i="18"/>
  <c r="C37" i="18"/>
  <c r="D36" i="18"/>
  <c r="C20" i="18"/>
  <c r="D19" i="18"/>
  <c r="C118" i="18"/>
  <c r="D117" i="18"/>
  <c r="D142" i="18"/>
  <c r="C143" i="18"/>
  <c r="D157" i="18"/>
  <c r="C158" i="18"/>
  <c r="D81" i="18"/>
  <c r="C82" i="18"/>
  <c r="D23" i="7"/>
  <c r="E23" i="7" s="1"/>
  <c r="E24" i="19"/>
  <c r="F23" i="19"/>
  <c r="BA46" i="10" l="1"/>
  <c r="BD35" i="10"/>
  <c r="D36" i="10"/>
  <c r="D143" i="18"/>
  <c r="C144" i="18"/>
  <c r="D144" i="18" s="1"/>
  <c r="D118" i="18"/>
  <c r="C119" i="18"/>
  <c r="C38" i="18"/>
  <c r="D37" i="18"/>
  <c r="D158" i="18"/>
  <c r="C159" i="18"/>
  <c r="C57" i="18"/>
  <c r="D56" i="18"/>
  <c r="D82" i="18"/>
  <c r="C83" i="18"/>
  <c r="C21" i="18"/>
  <c r="D20" i="18"/>
  <c r="D24" i="7"/>
  <c r="E24" i="7" s="1"/>
  <c r="E25" i="19"/>
  <c r="F24" i="19"/>
  <c r="E36" i="10" l="1"/>
  <c r="AX36" i="10"/>
  <c r="BB46" i="10"/>
  <c r="C160" i="18"/>
  <c r="D159" i="18"/>
  <c r="D57" i="18"/>
  <c r="C58" i="18"/>
  <c r="D38" i="18"/>
  <c r="C39" i="18"/>
  <c r="C120" i="18"/>
  <c r="D119" i="18"/>
  <c r="C22" i="18"/>
  <c r="D21" i="18"/>
  <c r="D83" i="18"/>
  <c r="C84" i="18"/>
  <c r="D25" i="7"/>
  <c r="E25" i="7" s="1"/>
  <c r="F25" i="19"/>
  <c r="E26" i="19"/>
  <c r="BC46" i="10" l="1"/>
  <c r="BD46" i="10"/>
  <c r="F36" i="10"/>
  <c r="AY36" i="10"/>
  <c r="D120" i="18"/>
  <c r="C121" i="18"/>
  <c r="C40" i="18"/>
  <c r="D39" i="18"/>
  <c r="D58" i="18"/>
  <c r="C59" i="18"/>
  <c r="C85" i="18"/>
  <c r="D84" i="18"/>
  <c r="D22" i="18"/>
  <c r="C23" i="18"/>
  <c r="D160" i="18"/>
  <c r="C161" i="18"/>
  <c r="D26" i="7"/>
  <c r="E26" i="7" s="1"/>
  <c r="F26" i="19"/>
  <c r="E27" i="19"/>
  <c r="AX47" i="10" l="1"/>
  <c r="AY47" i="10"/>
  <c r="G36" i="10"/>
  <c r="H36" i="10" s="1"/>
  <c r="I36" i="10" s="1"/>
  <c r="D161" i="18"/>
  <c r="C162" i="18"/>
  <c r="C86" i="18"/>
  <c r="D85" i="18"/>
  <c r="C60" i="18"/>
  <c r="D59" i="18"/>
  <c r="D23" i="18"/>
  <c r="C24" i="18"/>
  <c r="D24" i="18" s="1"/>
  <c r="D40" i="18"/>
  <c r="C41" i="18"/>
  <c r="D121" i="18"/>
  <c r="C122" i="18"/>
  <c r="D27" i="7"/>
  <c r="E27" i="7" s="1"/>
  <c r="E28" i="19"/>
  <c r="F27" i="19"/>
  <c r="J36" i="10" l="1"/>
  <c r="BC36" i="10"/>
  <c r="AZ47" i="10"/>
  <c r="C42" i="18"/>
  <c r="D41" i="18"/>
  <c r="C61" i="18"/>
  <c r="D60" i="18"/>
  <c r="D122" i="18"/>
  <c r="C123" i="18"/>
  <c r="D86" i="18"/>
  <c r="C87" i="18"/>
  <c r="C163" i="18"/>
  <c r="D162" i="18"/>
  <c r="D28" i="7"/>
  <c r="E28" i="7" s="1"/>
  <c r="E29" i="19"/>
  <c r="F28" i="19"/>
  <c r="BD36" i="10" l="1"/>
  <c r="D37" i="10"/>
  <c r="D87" i="18"/>
  <c r="C88" i="18"/>
  <c r="C164" i="18"/>
  <c r="D164" i="18" s="1"/>
  <c r="D163" i="18"/>
  <c r="C124" i="18"/>
  <c r="D124" i="18" s="1"/>
  <c r="D123" i="18"/>
  <c r="D61" i="18"/>
  <c r="C62" i="18"/>
  <c r="D42" i="18"/>
  <c r="C43" i="18"/>
  <c r="D29" i="7"/>
  <c r="E29" i="7" s="1"/>
  <c r="E30" i="19"/>
  <c r="F29" i="19"/>
  <c r="BA47" i="10" l="1"/>
  <c r="BB47" i="10"/>
  <c r="E37" i="10"/>
  <c r="AX37" i="10"/>
  <c r="C63" i="18"/>
  <c r="D62" i="18"/>
  <c r="D88" i="18"/>
  <c r="C89" i="18"/>
  <c r="D43" i="18"/>
  <c r="C44" i="18"/>
  <c r="D44" i="18" s="1"/>
  <c r="D30" i="7"/>
  <c r="E30" i="7" s="1"/>
  <c r="E31" i="19"/>
  <c r="F30" i="19"/>
  <c r="F37" i="10" l="1"/>
  <c r="AY37" i="10"/>
  <c r="C90" i="18"/>
  <c r="D89" i="18"/>
  <c r="C64" i="18"/>
  <c r="D64" i="18" s="1"/>
  <c r="D63" i="18"/>
  <c r="D31" i="7"/>
  <c r="E31" i="7" s="1"/>
  <c r="E32" i="19"/>
  <c r="F31" i="19"/>
  <c r="BC47" i="10" l="1"/>
  <c r="BD47" i="10"/>
  <c r="G37" i="10"/>
  <c r="AZ37" i="10"/>
  <c r="C91" i="18"/>
  <c r="D90" i="18"/>
  <c r="D32" i="7"/>
  <c r="E32" i="7" s="1"/>
  <c r="F32" i="19"/>
  <c r="E33" i="19"/>
  <c r="H37" i="10" l="1"/>
  <c r="BA37" i="10"/>
  <c r="D91" i="18"/>
  <c r="C92" i="18"/>
  <c r="D33" i="7"/>
  <c r="E33" i="7" s="1"/>
  <c r="E34" i="19"/>
  <c r="F33" i="19"/>
  <c r="I37" i="10" l="1"/>
  <c r="BB37" i="10"/>
  <c r="C93" i="18"/>
  <c r="D92" i="18"/>
  <c r="D34" i="7"/>
  <c r="E34" i="7" s="1"/>
  <c r="E35" i="19"/>
  <c r="F34" i="19"/>
  <c r="J37" i="10" l="1"/>
  <c r="BC37" i="10"/>
  <c r="D93" i="18"/>
  <c r="C94" i="18"/>
  <c r="D35" i="7"/>
  <c r="E35" i="7" s="1"/>
  <c r="E36" i="19"/>
  <c r="F35" i="19"/>
  <c r="BD37" i="10" l="1"/>
  <c r="D38" i="10"/>
  <c r="D36" i="7"/>
  <c r="E36" i="7" s="1"/>
  <c r="D94" i="18"/>
  <c r="C95" i="18"/>
  <c r="E37" i="19"/>
  <c r="F36" i="19"/>
  <c r="AX38" i="10" l="1"/>
  <c r="E38" i="10"/>
  <c r="D37" i="7"/>
  <c r="E37" i="7" s="1"/>
  <c r="C96" i="18"/>
  <c r="D95" i="18"/>
  <c r="E38" i="19"/>
  <c r="F37" i="19"/>
  <c r="D38" i="7"/>
  <c r="E38" i="7" s="1"/>
  <c r="F38" i="10" l="1"/>
  <c r="AY38" i="10"/>
  <c r="D96" i="18"/>
  <c r="C97" i="18"/>
  <c r="E39" i="19"/>
  <c r="F38" i="19"/>
  <c r="D39" i="7"/>
  <c r="E39" i="7" s="1"/>
  <c r="G38" i="10" l="1"/>
  <c r="AZ38" i="10"/>
  <c r="D97" i="18"/>
  <c r="C98" i="18"/>
  <c r="E40" i="19"/>
  <c r="F39" i="19"/>
  <c r="D40" i="7"/>
  <c r="E40" i="7" s="1"/>
  <c r="H38" i="10" l="1"/>
  <c r="BA38" i="10"/>
  <c r="D98" i="18"/>
  <c r="C99" i="18"/>
  <c r="E41" i="19"/>
  <c r="F40" i="19"/>
  <c r="D41" i="7"/>
  <c r="E41" i="7" s="1"/>
  <c r="I38" i="10" l="1"/>
  <c r="BB38" i="10"/>
  <c r="C100" i="18"/>
  <c r="D99" i="18"/>
  <c r="E42" i="19"/>
  <c r="F41" i="19"/>
  <c r="D42" i="7"/>
  <c r="E42" i="7" s="1"/>
  <c r="J38" i="10" l="1"/>
  <c r="BD38" i="10" s="1"/>
  <c r="BC38" i="10"/>
  <c r="D100" i="18"/>
  <c r="C101" i="18"/>
  <c r="F42" i="19"/>
  <c r="E43" i="19"/>
  <c r="D43" i="7"/>
  <c r="E43" i="7" s="1"/>
  <c r="D101" i="18" l="1"/>
  <c r="C102" i="18"/>
  <c r="F43" i="19"/>
  <c r="E44" i="19"/>
  <c r="D44" i="7"/>
  <c r="E44" i="7" s="1"/>
  <c r="D102" i="18" l="1"/>
  <c r="C103" i="18"/>
  <c r="E45" i="19"/>
  <c r="F44" i="19"/>
  <c r="D45" i="7"/>
  <c r="E45" i="7" s="1"/>
  <c r="C104" i="18" l="1"/>
  <c r="D104" i="18" s="1"/>
  <c r="D103" i="18"/>
  <c r="E46" i="19"/>
  <c r="F45" i="19"/>
  <c r="D46" i="7"/>
  <c r="E46" i="7" s="1"/>
  <c r="AD35" i="18" l="1"/>
  <c r="W25" i="18"/>
  <c r="AJ7" i="18"/>
  <c r="U31" i="18"/>
  <c r="AP8" i="18"/>
  <c r="AN27" i="18"/>
  <c r="AK36" i="18"/>
  <c r="AP7" i="18"/>
  <c r="P16" i="18"/>
  <c r="AF18" i="18"/>
  <c r="AC30" i="18"/>
  <c r="T21" i="18"/>
  <c r="AD28" i="18"/>
  <c r="P34" i="18"/>
  <c r="AG8" i="18"/>
  <c r="AD34" i="18"/>
  <c r="Q26" i="18"/>
  <c r="AI36" i="18"/>
  <c r="Y18" i="18"/>
  <c r="AA26" i="18"/>
  <c r="AH25" i="18"/>
  <c r="Z30" i="18"/>
  <c r="AN11" i="18"/>
  <c r="AN31" i="18"/>
  <c r="X38" i="18"/>
  <c r="AM37" i="18"/>
  <c r="AP22" i="18"/>
  <c r="T31" i="18"/>
  <c r="AH15" i="18"/>
  <c r="AQ38" i="18"/>
  <c r="Y16" i="18"/>
  <c r="K38" i="18"/>
  <c r="L38" i="18"/>
  <c r="AD17" i="18"/>
  <c r="AM26" i="18"/>
  <c r="AA18" i="18"/>
  <c r="S14" i="18"/>
  <c r="AJ36" i="18"/>
  <c r="AO17" i="18"/>
  <c r="X22" i="18"/>
  <c r="Z33" i="18"/>
  <c r="AC19" i="18"/>
  <c r="W26" i="18"/>
  <c r="V37" i="18"/>
  <c r="AN38" i="18"/>
  <c r="AM33" i="18"/>
  <c r="AE10" i="18"/>
  <c r="P15" i="18"/>
  <c r="AI20" i="18"/>
  <c r="AO7" i="18"/>
  <c r="Z26" i="18"/>
  <c r="AF23" i="18"/>
  <c r="W16" i="18"/>
  <c r="Z31" i="18"/>
  <c r="AO5" i="18"/>
  <c r="P37" i="18"/>
  <c r="Q14" i="18"/>
  <c r="V27" i="18"/>
  <c r="AH27" i="18"/>
  <c r="AO37" i="18"/>
  <c r="AB13" i="18"/>
  <c r="AQ8" i="18"/>
  <c r="T24" i="18"/>
  <c r="T27" i="18"/>
  <c r="AQ9" i="18"/>
  <c r="AJ30" i="18"/>
  <c r="AK35" i="18"/>
  <c r="W17" i="18"/>
  <c r="X28" i="18"/>
  <c r="S38" i="18"/>
  <c r="O38" i="18"/>
  <c r="AF5" i="18"/>
  <c r="AK23" i="18"/>
  <c r="P24" i="18"/>
  <c r="X17" i="18"/>
  <c r="S26" i="18"/>
  <c r="AE22" i="18"/>
  <c r="S22" i="18"/>
  <c r="AI22" i="18"/>
  <c r="AF20" i="18"/>
  <c r="V19" i="18"/>
  <c r="Z29" i="18"/>
  <c r="AE5" i="18"/>
  <c r="K36" i="18"/>
  <c r="R15" i="18"/>
  <c r="T37" i="18"/>
  <c r="AK15" i="18"/>
  <c r="W31" i="18"/>
  <c r="AB33" i="18"/>
  <c r="AN13" i="18"/>
  <c r="AH17" i="18"/>
  <c r="K37" i="18"/>
  <c r="S21" i="18"/>
  <c r="T22" i="18"/>
  <c r="Q32" i="18"/>
  <c r="AI11" i="18"/>
  <c r="AL20" i="18"/>
  <c r="AL38" i="18"/>
  <c r="AA17" i="18"/>
  <c r="AH33" i="18"/>
  <c r="AD32" i="18"/>
  <c r="AN14" i="18"/>
  <c r="Q36" i="18"/>
  <c r="AI8" i="18"/>
  <c r="AG38" i="18"/>
  <c r="AP32" i="18"/>
  <c r="AI33" i="18"/>
  <c r="Z21" i="18"/>
  <c r="M38" i="18"/>
  <c r="AN29" i="18"/>
  <c r="AC22" i="18"/>
  <c r="X20" i="18"/>
  <c r="V25" i="18"/>
  <c r="AE18" i="18"/>
  <c r="AJ14" i="18"/>
  <c r="AO10" i="18"/>
  <c r="AJ11" i="18"/>
  <c r="AH18" i="18"/>
  <c r="AA19" i="18"/>
  <c r="V31" i="18"/>
  <c r="AH32" i="18"/>
  <c r="AO28" i="18"/>
  <c r="R22" i="18"/>
  <c r="AL24" i="18"/>
  <c r="Y29" i="18"/>
  <c r="AL23" i="18"/>
  <c r="AH21" i="18"/>
  <c r="T13" i="18"/>
  <c r="Q37" i="18"/>
  <c r="S33" i="18"/>
  <c r="AE6" i="18"/>
  <c r="X31" i="18"/>
  <c r="R26" i="18"/>
  <c r="AQ19" i="18"/>
  <c r="X15" i="18"/>
  <c r="AK32" i="18"/>
  <c r="AD29" i="18"/>
  <c r="AH28" i="18"/>
  <c r="Z34" i="18"/>
  <c r="AE23" i="18"/>
  <c r="V15" i="18"/>
  <c r="R17" i="18"/>
  <c r="AK34" i="18"/>
  <c r="AA36" i="18"/>
  <c r="AC34" i="18"/>
  <c r="AH31" i="18"/>
  <c r="R19" i="18"/>
  <c r="AG7" i="18"/>
  <c r="S29" i="18"/>
  <c r="P20" i="18"/>
  <c r="Z19" i="18"/>
  <c r="V24" i="18"/>
  <c r="AE14" i="18"/>
  <c r="Q33" i="18"/>
  <c r="U30" i="18"/>
  <c r="AH34" i="18"/>
  <c r="AQ10" i="18"/>
  <c r="AP33" i="18"/>
  <c r="AD6" i="18"/>
  <c r="U14" i="18"/>
  <c r="AK29" i="18"/>
  <c r="X27" i="18"/>
  <c r="AJ25" i="18"/>
  <c r="W22" i="18"/>
  <c r="AL31" i="18"/>
  <c r="V13" i="18"/>
  <c r="AF7" i="18"/>
  <c r="AL9" i="18"/>
  <c r="AP19" i="18"/>
  <c r="Z25" i="18"/>
  <c r="Z28" i="18"/>
  <c r="W27" i="18"/>
  <c r="AA24" i="18"/>
  <c r="X18" i="18"/>
  <c r="AI31" i="18"/>
  <c r="AP17" i="18"/>
  <c r="AE27" i="18"/>
  <c r="AF25" i="18"/>
  <c r="S13" i="18"/>
  <c r="AN21" i="18"/>
  <c r="AO13" i="18"/>
  <c r="AM19" i="18"/>
  <c r="AA37" i="18"/>
  <c r="Y25" i="18"/>
  <c r="X16" i="18"/>
  <c r="AM14" i="18"/>
  <c r="Z14" i="18"/>
  <c r="U32" i="18"/>
  <c r="R16" i="18"/>
  <c r="AM24" i="18"/>
  <c r="U18" i="18"/>
  <c r="AG32" i="18"/>
  <c r="Z18" i="18"/>
  <c r="AP35" i="18"/>
  <c r="N38" i="18"/>
  <c r="AN35" i="18"/>
  <c r="W20" i="18"/>
  <c r="AA25" i="18"/>
  <c r="AD18" i="18"/>
  <c r="AH38" i="18"/>
  <c r="AC16" i="18"/>
  <c r="AC28" i="18"/>
  <c r="AJ8" i="18"/>
  <c r="AK7" i="18"/>
  <c r="S28" i="18"/>
  <c r="Q16" i="18"/>
  <c r="AL7" i="18"/>
  <c r="AA32" i="18"/>
  <c r="AG24" i="18"/>
  <c r="AG10" i="18"/>
  <c r="AE33" i="18"/>
  <c r="V36" i="18"/>
  <c r="P27" i="18"/>
  <c r="AJ16" i="18"/>
  <c r="V35" i="18"/>
  <c r="AA34" i="18"/>
  <c r="AL17" i="18"/>
  <c r="R37" i="18"/>
  <c r="AL16" i="18"/>
  <c r="Z32" i="18"/>
  <c r="AJ38" i="18"/>
  <c r="AI5" i="18"/>
  <c r="S24" i="18"/>
  <c r="AM20" i="18"/>
  <c r="V33" i="18"/>
  <c r="AG25" i="18"/>
  <c r="U20" i="18"/>
  <c r="T14" i="18"/>
  <c r="AC20" i="18"/>
  <c r="AN37" i="18"/>
  <c r="AM34" i="18"/>
  <c r="AF14" i="18"/>
  <c r="AP15" i="18"/>
  <c r="AD7" i="18"/>
  <c r="Q25" i="18"/>
  <c r="AP10" i="18"/>
  <c r="J36" i="18"/>
  <c r="AB17" i="18"/>
  <c r="AJ5" i="18"/>
  <c r="AM35" i="18"/>
  <c r="AA16" i="18"/>
  <c r="AA22" i="18"/>
  <c r="V29" i="18"/>
  <c r="AP6" i="18"/>
  <c r="AI19" i="18"/>
  <c r="AB25" i="18"/>
  <c r="V20" i="18"/>
  <c r="AG13" i="18"/>
  <c r="AF32" i="18"/>
  <c r="AC14" i="18"/>
  <c r="AD33" i="18"/>
  <c r="Y13" i="18"/>
  <c r="AF35" i="18"/>
  <c r="AC31" i="18"/>
  <c r="AQ6" i="18"/>
  <c r="T28" i="18"/>
  <c r="X29" i="18"/>
  <c r="AJ26" i="18"/>
  <c r="W15" i="18"/>
  <c r="R25" i="18"/>
  <c r="AE26" i="18"/>
  <c r="AH8" i="18"/>
  <c r="AH19" i="18"/>
  <c r="Y36" i="18"/>
  <c r="R20" i="18"/>
  <c r="AE30" i="18"/>
  <c r="AQ17" i="18"/>
  <c r="AF22" i="18"/>
  <c r="AH30" i="18"/>
  <c r="AI17" i="18"/>
  <c r="V21" i="18"/>
  <c r="X24" i="18"/>
  <c r="Y32" i="18"/>
  <c r="AO24" i="18"/>
  <c r="Z15" i="18"/>
  <c r="W28" i="18"/>
  <c r="AQ22" i="18"/>
  <c r="Y33" i="18"/>
  <c r="AQ29" i="18"/>
  <c r="AP5" i="18"/>
  <c r="AH23" i="18"/>
  <c r="AH36" i="18"/>
  <c r="AI13" i="18"/>
  <c r="R33" i="18"/>
  <c r="U26" i="18"/>
  <c r="U17" i="18"/>
  <c r="S35" i="18"/>
  <c r="U37" i="18"/>
  <c r="AJ28" i="18"/>
  <c r="AB35" i="18"/>
  <c r="AA14" i="18"/>
  <c r="AJ31" i="18"/>
  <c r="AN24" i="18"/>
  <c r="AD10" i="18"/>
  <c r="AJ24" i="18"/>
  <c r="O36" i="18"/>
  <c r="AO15" i="18"/>
  <c r="AB26" i="18"/>
  <c r="AK5" i="18"/>
  <c r="X33" i="18"/>
  <c r="AD15" i="18"/>
  <c r="Y19" i="18"/>
  <c r="AE35" i="18"/>
  <c r="AC38" i="18"/>
  <c r="AO6" i="18"/>
  <c r="X26" i="18"/>
  <c r="AI25" i="18"/>
  <c r="W37" i="18"/>
  <c r="P21" i="18"/>
  <c r="AK11" i="18"/>
  <c r="AF31" i="18"/>
  <c r="AN34" i="18"/>
  <c r="O37" i="18"/>
  <c r="AN8" i="18"/>
  <c r="AO20" i="18"/>
  <c r="AJ37" i="18"/>
  <c r="Y38" i="18"/>
  <c r="AP9" i="18"/>
  <c r="Z35" i="18"/>
  <c r="AI27" i="18"/>
  <c r="AP38" i="18"/>
  <c r="AE7" i="18"/>
  <c r="AI28" i="18"/>
  <c r="AQ21" i="18"/>
  <c r="AN20" i="18"/>
  <c r="AE37" i="18"/>
  <c r="AH24" i="18"/>
  <c r="Q30" i="18"/>
  <c r="V17" i="18"/>
  <c r="W32" i="18"/>
  <c r="AI29" i="18"/>
  <c r="S34" i="18"/>
  <c r="AG6" i="18"/>
  <c r="AP14" i="18"/>
  <c r="T38" i="18"/>
  <c r="AP29" i="18"/>
  <c r="AC37" i="18"/>
  <c r="Y22" i="18"/>
  <c r="U15" i="18"/>
  <c r="AL13" i="18"/>
  <c r="AI32" i="18"/>
  <c r="V26" i="18"/>
  <c r="AG33" i="18"/>
  <c r="X35" i="18"/>
  <c r="AC32" i="18"/>
  <c r="AK25" i="18"/>
  <c r="AA28" i="18"/>
  <c r="Q27" i="18"/>
  <c r="AF11" i="18"/>
  <c r="S36" i="18"/>
  <c r="AI16" i="18"/>
  <c r="AL19" i="18"/>
  <c r="AN18" i="18"/>
  <c r="AH35" i="18"/>
  <c r="AK13" i="18"/>
  <c r="AG9" i="18"/>
  <c r="U19" i="18"/>
  <c r="T16" i="18"/>
  <c r="AD25" i="18"/>
  <c r="AN19" i="18"/>
  <c r="AJ9" i="18"/>
  <c r="P32" i="18"/>
  <c r="AE25" i="18"/>
  <c r="AO26" i="18"/>
  <c r="R38" i="18"/>
  <c r="AM29" i="18"/>
  <c r="AH11" i="18"/>
  <c r="Z22" i="18"/>
  <c r="Y21" i="18"/>
  <c r="AJ29" i="18"/>
  <c r="AQ33" i="18"/>
  <c r="AH10" i="18"/>
  <c r="T23" i="18"/>
  <c r="T26" i="18"/>
  <c r="AI35" i="18"/>
  <c r="AL33" i="18"/>
  <c r="AF15" i="18"/>
  <c r="AA27" i="18"/>
  <c r="U23" i="18"/>
  <c r="AQ28" i="18"/>
  <c r="M37" i="18"/>
  <c r="S31" i="18"/>
  <c r="AG22" i="18"/>
  <c r="AQ11" i="18"/>
  <c r="AI14" i="18"/>
  <c r="AO11" i="18"/>
  <c r="AF33" i="18"/>
  <c r="AL36" i="18"/>
  <c r="X23" i="18"/>
  <c r="AC26" i="18"/>
  <c r="AJ6" i="18"/>
  <c r="Z16" i="18"/>
  <c r="S20" i="18"/>
  <c r="Y15" i="18"/>
  <c r="V30" i="18"/>
  <c r="S23" i="18"/>
  <c r="AG20" i="18"/>
  <c r="AQ7" i="18"/>
  <c r="AI24" i="18"/>
  <c r="AO8" i="18"/>
  <c r="R28" i="18"/>
  <c r="R35" i="18"/>
  <c r="AB36" i="18"/>
  <c r="AI34" i="18"/>
  <c r="AD26" i="18"/>
  <c r="S17" i="18"/>
  <c r="R30" i="18"/>
  <c r="AK31" i="18"/>
  <c r="AE13" i="18"/>
  <c r="AF38" i="18"/>
  <c r="Y14" i="18"/>
  <c r="AH5" i="18"/>
  <c r="AO35" i="18"/>
  <c r="P28" i="18"/>
  <c r="AP20" i="18"/>
  <c r="Y26" i="18"/>
  <c r="AI7" i="18"/>
  <c r="AL28" i="18"/>
  <c r="AF9" i="18"/>
  <c r="AD38" i="18"/>
  <c r="AA33" i="18"/>
  <c r="AQ27" i="18"/>
  <c r="AN30" i="18"/>
  <c r="AD19" i="18"/>
  <c r="Z23" i="18"/>
  <c r="X25" i="18"/>
  <c r="V38" i="18"/>
  <c r="U25" i="18"/>
  <c r="AO19" i="18"/>
  <c r="V32" i="18"/>
  <c r="Y28" i="18"/>
  <c r="S30" i="18"/>
  <c r="AL10" i="18"/>
  <c r="AQ14" i="18"/>
  <c r="AK10" i="18"/>
  <c r="AJ13" i="18"/>
  <c r="AM10" i="18"/>
  <c r="AK21" i="18"/>
  <c r="AQ13" i="18"/>
  <c r="AE38" i="18"/>
  <c r="AK22" i="18"/>
  <c r="AD13" i="18"/>
  <c r="AG27" i="18"/>
  <c r="V18" i="18"/>
  <c r="X14" i="18"/>
  <c r="AG36" i="18"/>
  <c r="AB34" i="18"/>
  <c r="AA29" i="18"/>
  <c r="U21" i="18"/>
  <c r="AG35" i="18"/>
  <c r="AK14" i="18"/>
  <c r="U24" i="18"/>
  <c r="AG5" i="18"/>
  <c r="AB23" i="18"/>
  <c r="Y24" i="18"/>
  <c r="AP26" i="18"/>
  <c r="AF6" i="18"/>
  <c r="AK37" i="18"/>
  <c r="AC35" i="18"/>
  <c r="AQ35" i="18"/>
  <c r="AG14" i="18"/>
  <c r="AE8" i="18"/>
  <c r="AG34" i="18"/>
  <c r="AJ20" i="18"/>
  <c r="Q29" i="18"/>
  <c r="AD23" i="18"/>
  <c r="Y30" i="18"/>
  <c r="Q19" i="18"/>
  <c r="Q34" i="18"/>
  <c r="AM38" i="18"/>
  <c r="AM32" i="18"/>
  <c r="AG18" i="18"/>
  <c r="AJ34" i="18"/>
  <c r="AB31" i="18"/>
  <c r="AD8" i="18"/>
  <c r="P35" i="18"/>
  <c r="AF37" i="18"/>
  <c r="AN28" i="18"/>
  <c r="Q13" i="18"/>
  <c r="R34" i="18"/>
  <c r="AC27" i="18"/>
  <c r="AC13" i="18"/>
  <c r="AN9" i="18"/>
  <c r="AI6" i="18"/>
  <c r="X21" i="18"/>
  <c r="AL30" i="18"/>
  <c r="P22" i="18"/>
  <c r="AE29" i="18"/>
  <c r="AG19" i="18"/>
  <c r="R29" i="18"/>
  <c r="AH7" i="18"/>
  <c r="T17" i="18"/>
  <c r="U22" i="18"/>
  <c r="AE20" i="18"/>
  <c r="AN26" i="18"/>
  <c r="AL27" i="18"/>
  <c r="AJ21" i="18"/>
  <c r="AE28" i="18"/>
  <c r="Y37" i="18"/>
  <c r="AI37" i="18"/>
  <c r="AB38" i="18"/>
  <c r="R23" i="18"/>
  <c r="AO34" i="18"/>
  <c r="AI18" i="18"/>
  <c r="P19" i="18"/>
  <c r="AI10" i="18"/>
  <c r="AQ15" i="18"/>
  <c r="AJ33" i="18"/>
  <c r="AQ25" i="18"/>
  <c r="AQ34" i="18"/>
  <c r="AE36" i="18"/>
  <c r="AP34" i="18"/>
  <c r="AO23" i="18"/>
  <c r="AD9" i="18"/>
  <c r="AF10" i="18"/>
  <c r="P18" i="18"/>
  <c r="AM23" i="18"/>
  <c r="AL15" i="18"/>
  <c r="X30" i="18"/>
  <c r="AM11" i="18"/>
  <c r="AE21" i="18"/>
  <c r="AM7" i="18"/>
  <c r="AQ5" i="18"/>
  <c r="Z13" i="18"/>
  <c r="AE16" i="18"/>
  <c r="R32" i="18"/>
  <c r="AL37" i="18"/>
  <c r="AF34" i="18"/>
  <c r="AE34" i="18"/>
  <c r="W18" i="18"/>
  <c r="AG26" i="18"/>
  <c r="AQ16" i="18"/>
  <c r="AC18" i="18"/>
  <c r="N36" i="18"/>
  <c r="AI38" i="18"/>
  <c r="AM9" i="18"/>
  <c r="AL29" i="18"/>
  <c r="Q22" i="18"/>
  <c r="AP27" i="18"/>
  <c r="W23" i="18"/>
  <c r="AQ36" i="18"/>
  <c r="AK20" i="18"/>
  <c r="X34" i="18"/>
  <c r="R36" i="18"/>
  <c r="AP11" i="18"/>
  <c r="AD16" i="18"/>
  <c r="AM27" i="18"/>
  <c r="Z27" i="18"/>
  <c r="AK16" i="18"/>
  <c r="AH16" i="18"/>
  <c r="Z20" i="18"/>
  <c r="AN5" i="18"/>
  <c r="AJ22" i="18"/>
  <c r="AO16" i="18"/>
  <c r="W21" i="18"/>
  <c r="AP31" i="18"/>
  <c r="AC24" i="18"/>
  <c r="T33" i="18"/>
  <c r="T29" i="18"/>
  <c r="AK6" i="18"/>
  <c r="AQ32" i="18"/>
  <c r="W30" i="18"/>
  <c r="AE9" i="18"/>
  <c r="S25" i="18"/>
  <c r="U27" i="18"/>
  <c r="X19" i="18"/>
  <c r="AC25" i="18"/>
  <c r="AQ30" i="18"/>
  <c r="W33" i="18"/>
  <c r="P30" i="18"/>
  <c r="AO33" i="18"/>
  <c r="AC15" i="18"/>
  <c r="AG28" i="18"/>
  <c r="AA38" i="18"/>
  <c r="AI9" i="18"/>
  <c r="R24" i="18"/>
  <c r="AP13" i="18"/>
  <c r="X36" i="18"/>
  <c r="AM25" i="18"/>
  <c r="Z37" i="18"/>
  <c r="AL8" i="18"/>
  <c r="AJ23" i="18"/>
  <c r="AG29" i="18"/>
  <c r="AD37" i="18"/>
  <c r="AK18" i="18"/>
  <c r="U36" i="18"/>
  <c r="Z24" i="18"/>
  <c r="U28" i="18"/>
  <c r="AH13" i="18"/>
  <c r="AN16" i="18"/>
  <c r="L37" i="18"/>
  <c r="N37" i="18"/>
  <c r="AG31" i="18"/>
  <c r="AL21" i="18"/>
  <c r="AC17" i="18"/>
  <c r="AB15" i="18"/>
  <c r="P33" i="18"/>
  <c r="AO21" i="18"/>
  <c r="Q31" i="18"/>
  <c r="AH20" i="18"/>
  <c r="AE24" i="18"/>
  <c r="P26" i="18"/>
  <c r="AB22" i="18"/>
  <c r="AM13" i="18"/>
  <c r="AO29" i="18"/>
  <c r="AL25" i="18"/>
  <c r="AF29" i="18"/>
  <c r="AP25" i="18"/>
  <c r="Y17" i="18"/>
  <c r="AB24" i="18"/>
  <c r="AM5" i="18"/>
  <c r="T20" i="18"/>
  <c r="AO30" i="18"/>
  <c r="Y35" i="18"/>
  <c r="AB37" i="18"/>
  <c r="AH6" i="18"/>
  <c r="AO25" i="18"/>
  <c r="S15" i="18"/>
  <c r="V34" i="18"/>
  <c r="AN10" i="18"/>
  <c r="R27" i="18"/>
  <c r="AG11" i="18"/>
  <c r="AN25" i="18"/>
  <c r="V23" i="18"/>
  <c r="S19" i="18"/>
  <c r="AQ26" i="18"/>
  <c r="X32" i="18"/>
  <c r="S27" i="18"/>
  <c r="W29" i="18"/>
  <c r="AL32" i="18"/>
  <c r="S32" i="18"/>
  <c r="AQ24" i="18"/>
  <c r="R18" i="18"/>
  <c r="AA20" i="18"/>
  <c r="AD11" i="18"/>
  <c r="S16" i="18"/>
  <c r="AD30" i="18"/>
  <c r="Q17" i="18"/>
  <c r="AA31" i="18"/>
  <c r="T32" i="18"/>
  <c r="AM21" i="18"/>
  <c r="AK28" i="18"/>
  <c r="AB32" i="18"/>
  <c r="T30" i="18"/>
  <c r="X37" i="18"/>
  <c r="Y20" i="18"/>
  <c r="AL11" i="18"/>
  <c r="U38" i="18"/>
  <c r="P13" i="18"/>
  <c r="AG23" i="18"/>
  <c r="AI21" i="18"/>
  <c r="Q15" i="18"/>
  <c r="AN22" i="18"/>
  <c r="AO31" i="18"/>
  <c r="AD14" i="18"/>
  <c r="AF24" i="18"/>
  <c r="AM16" i="18"/>
  <c r="Q20" i="18"/>
  <c r="AN32" i="18"/>
  <c r="AB19" i="18"/>
  <c r="AN23" i="18"/>
  <c r="Q21" i="18"/>
  <c r="AE32" i="18"/>
  <c r="T19" i="18"/>
  <c r="AF13" i="18"/>
  <c r="Q24" i="18"/>
  <c r="AF27" i="18"/>
  <c r="AP28" i="18"/>
  <c r="S18" i="18"/>
  <c r="Q23" i="18"/>
  <c r="T36" i="18"/>
  <c r="AD27" i="18"/>
  <c r="AP24" i="18"/>
  <c r="V28" i="18"/>
  <c r="AM18" i="18"/>
  <c r="AA35" i="18"/>
  <c r="AK27" i="18"/>
  <c r="Y31" i="18"/>
  <c r="AO32" i="18"/>
  <c r="AM6" i="18"/>
  <c r="AB20" i="18"/>
  <c r="AC29" i="18"/>
  <c r="AN17" i="18"/>
  <c r="W38" i="18"/>
  <c r="AK24" i="18"/>
  <c r="R21" i="18"/>
  <c r="AB28" i="18"/>
  <c r="Y27" i="18"/>
  <c r="AB29" i="18"/>
  <c r="AG21" i="18"/>
  <c r="AK26" i="18"/>
  <c r="AD5" i="18"/>
  <c r="AO9" i="18"/>
  <c r="P38" i="18"/>
  <c r="AI23" i="18"/>
  <c r="AM8" i="18"/>
  <c r="U33" i="18"/>
  <c r="AO18" i="18"/>
  <c r="AK33" i="18"/>
  <c r="AB27" i="18"/>
  <c r="V16" i="18"/>
  <c r="AO38" i="18"/>
  <c r="AC23" i="18"/>
  <c r="AB21" i="18"/>
  <c r="AH37" i="18"/>
  <c r="AH26" i="18"/>
  <c r="AF28" i="18"/>
  <c r="AP18" i="18"/>
  <c r="AK8" i="18"/>
  <c r="AP23" i="18"/>
  <c r="AM17" i="18"/>
  <c r="Q38" i="18"/>
  <c r="AA15" i="18"/>
  <c r="W14" i="18"/>
  <c r="AB18" i="18"/>
  <c r="AE31" i="18"/>
  <c r="AM36" i="18"/>
  <c r="AD36" i="18"/>
  <c r="AL18" i="18"/>
  <c r="U16" i="18"/>
  <c r="AB30" i="18"/>
  <c r="AM30" i="18"/>
  <c r="AI15" i="18"/>
  <c r="L36" i="18"/>
  <c r="AA23" i="18"/>
  <c r="W24" i="18"/>
  <c r="Y23" i="18"/>
  <c r="AF30" i="18"/>
  <c r="V22" i="18"/>
  <c r="AG37" i="18"/>
  <c r="AK38" i="18"/>
  <c r="AD24" i="18"/>
  <c r="AK9" i="18"/>
  <c r="AH22" i="18"/>
  <c r="AL26" i="18"/>
  <c r="AF17" i="18"/>
  <c r="P25" i="18"/>
  <c r="AL5" i="18"/>
  <c r="AL14" i="18"/>
  <c r="V14" i="18"/>
  <c r="AJ17" i="18"/>
  <c r="AE11" i="18"/>
  <c r="T34" i="18"/>
  <c r="AN15" i="18"/>
  <c r="AI26" i="18"/>
  <c r="AL35" i="18"/>
  <c r="M36" i="18"/>
  <c r="AF36" i="18"/>
  <c r="AJ35" i="18"/>
  <c r="AG16" i="18"/>
  <c r="AQ23" i="18"/>
  <c r="AL22" i="18"/>
  <c r="P23" i="18"/>
  <c r="AN33" i="18"/>
  <c r="AQ20" i="18"/>
  <c r="AL34" i="18"/>
  <c r="U35" i="18"/>
  <c r="AJ32" i="18"/>
  <c r="AQ18" i="18"/>
  <c r="AB16" i="18"/>
  <c r="AB14" i="18"/>
  <c r="R13" i="18"/>
  <c r="AM22" i="18"/>
  <c r="AM31" i="18"/>
  <c r="AO36" i="18"/>
  <c r="P17" i="18"/>
  <c r="U29" i="18"/>
  <c r="T15" i="18"/>
  <c r="AN6" i="18"/>
  <c r="U13" i="18"/>
  <c r="R31" i="18"/>
  <c r="AK19" i="18"/>
  <c r="AK30" i="18"/>
  <c r="AD31" i="18"/>
  <c r="Q35" i="18"/>
  <c r="P29" i="18"/>
  <c r="AJ10" i="18"/>
  <c r="U34" i="18"/>
  <c r="AF21" i="18"/>
  <c r="AH9" i="18"/>
  <c r="W13" i="18"/>
  <c r="AP30" i="18"/>
  <c r="AH14" i="18"/>
  <c r="AA13" i="18"/>
  <c r="AP36" i="18"/>
  <c r="W34" i="18"/>
  <c r="Z17" i="18"/>
  <c r="AN36" i="18"/>
  <c r="AG17" i="18"/>
  <c r="R14" i="18"/>
  <c r="AQ37" i="18"/>
  <c r="W19" i="18"/>
  <c r="AO22" i="18"/>
  <c r="AA30" i="18"/>
  <c r="J37" i="18"/>
  <c r="AD21" i="18"/>
  <c r="Q18" i="18"/>
  <c r="AD22" i="18"/>
  <c r="AG30" i="18"/>
  <c r="AF16" i="18"/>
  <c r="AE17" i="18"/>
  <c r="AC33" i="18"/>
  <c r="S37" i="18"/>
  <c r="AL6" i="18"/>
  <c r="AM15" i="18"/>
  <c r="P31" i="18"/>
  <c r="AF19" i="18"/>
  <c r="P14" i="18"/>
  <c r="J38" i="18"/>
  <c r="AJ15" i="18"/>
  <c r="X13" i="18"/>
  <c r="AI30" i="18"/>
  <c r="AP21" i="18"/>
  <c r="AO27" i="18"/>
  <c r="AP37" i="18"/>
  <c r="AJ18" i="18"/>
  <c r="AG15" i="18"/>
  <c r="AK17" i="18"/>
  <c r="W35" i="18"/>
  <c r="AF8" i="18"/>
  <c r="AE19" i="18"/>
  <c r="Z36" i="18"/>
  <c r="AP16" i="18"/>
  <c r="T25" i="18"/>
  <c r="AN7" i="18"/>
  <c r="T35" i="18"/>
  <c r="Y34" i="18"/>
  <c r="T18" i="18"/>
  <c r="AJ19" i="18"/>
  <c r="AF26" i="18"/>
  <c r="AD20" i="18"/>
  <c r="AC36" i="18"/>
  <c r="P36" i="18"/>
  <c r="Q28" i="18"/>
  <c r="AO14" i="18"/>
  <c r="AC21" i="18"/>
  <c r="AM28" i="18"/>
  <c r="W36" i="18"/>
  <c r="AJ27" i="18"/>
  <c r="AA21" i="18"/>
  <c r="AH29" i="18"/>
  <c r="AQ31" i="18"/>
  <c r="Z38" i="18"/>
  <c r="AE15" i="18"/>
  <c r="F46" i="19"/>
  <c r="E47" i="19"/>
  <c r="D47" i="7"/>
  <c r="E47" i="7" s="1"/>
  <c r="F47" i="19" l="1"/>
  <c r="E48" i="19"/>
  <c r="D48" i="7"/>
  <c r="E48" i="7" s="1"/>
  <c r="E49" i="19" l="1"/>
  <c r="F48" i="19"/>
  <c r="D49" i="7"/>
  <c r="E49" i="7" s="1"/>
  <c r="E50" i="19" l="1"/>
  <c r="F49" i="19"/>
  <c r="D50" i="7"/>
  <c r="E50" i="7" s="1"/>
  <c r="F50" i="19" l="1"/>
  <c r="E51" i="19"/>
  <c r="D51" i="7"/>
  <c r="E51" i="7" s="1"/>
  <c r="F51" i="19" l="1"/>
  <c r="E52" i="19"/>
  <c r="D52" i="7"/>
  <c r="E52" i="7" s="1"/>
  <c r="E53" i="19" l="1"/>
  <c r="F52" i="19"/>
  <c r="D53" i="7"/>
  <c r="E53" i="7" s="1"/>
  <c r="F53" i="19" l="1"/>
  <c r="E54" i="19"/>
  <c r="D54" i="7"/>
  <c r="E54" i="7" s="1"/>
  <c r="E55" i="19" l="1"/>
  <c r="F54" i="19"/>
  <c r="D55" i="7"/>
  <c r="E55" i="7" s="1"/>
  <c r="E56" i="19" l="1"/>
  <c r="F55" i="19"/>
  <c r="D56" i="7"/>
  <c r="E56" i="7" s="1"/>
  <c r="F56" i="19" l="1"/>
  <c r="E57" i="19"/>
  <c r="D57" i="7"/>
  <c r="E57" i="7" s="1"/>
  <c r="E58" i="19" l="1"/>
  <c r="F57" i="19"/>
  <c r="D58" i="7"/>
  <c r="E58" i="7" s="1"/>
  <c r="F58" i="19" l="1"/>
  <c r="E59" i="19"/>
  <c r="D59" i="7"/>
  <c r="E59" i="7" s="1"/>
  <c r="E60" i="19" l="1"/>
  <c r="F59" i="19"/>
  <c r="D60" i="7"/>
  <c r="E60" i="7" s="1"/>
  <c r="E61" i="19" l="1"/>
  <c r="F60" i="19"/>
  <c r="D61" i="7"/>
  <c r="E61" i="7" s="1"/>
  <c r="F61" i="19" l="1"/>
  <c r="E62" i="19"/>
  <c r="D62" i="7"/>
  <c r="E62" i="7" s="1"/>
  <c r="F62" i="19" l="1"/>
  <c r="E63" i="19"/>
  <c r="D63" i="7"/>
  <c r="E63" i="7" s="1"/>
  <c r="E64" i="19" l="1"/>
  <c r="F63" i="19"/>
  <c r="D64" i="7"/>
  <c r="E64" i="7" s="1"/>
  <c r="E65" i="19" l="1"/>
  <c r="F64" i="19"/>
  <c r="D65" i="7"/>
  <c r="E65" i="7" s="1"/>
  <c r="F65" i="19" l="1"/>
  <c r="E66" i="19"/>
  <c r="D66" i="7"/>
  <c r="E66" i="7" s="1"/>
  <c r="F66" i="19" l="1"/>
  <c r="E67" i="19"/>
  <c r="D67" i="7"/>
  <c r="E67" i="7" s="1"/>
  <c r="E68" i="19" l="1"/>
  <c r="F67" i="19"/>
  <c r="D68" i="7"/>
  <c r="E68" i="7" s="1"/>
  <c r="E69" i="19" l="1"/>
  <c r="F68" i="19"/>
  <c r="D69" i="7"/>
  <c r="E69" i="7" s="1"/>
  <c r="F69" i="19" l="1"/>
  <c r="E70" i="19"/>
  <c r="D70" i="7"/>
  <c r="E70" i="7" s="1"/>
  <c r="F70" i="19" l="1"/>
  <c r="E71" i="19"/>
  <c r="D71" i="7"/>
  <c r="E71" i="7" s="1"/>
  <c r="E72" i="19" l="1"/>
  <c r="F71" i="19"/>
  <c r="D72" i="7"/>
  <c r="E72" i="7" s="1"/>
  <c r="E73" i="19" l="1"/>
  <c r="F72" i="19"/>
  <c r="D73" i="7"/>
  <c r="E73" i="7" s="1"/>
  <c r="E74" i="19" l="1"/>
  <c r="F73" i="19"/>
  <c r="D74" i="7"/>
  <c r="E74" i="7" s="1"/>
  <c r="E75" i="19" l="1"/>
  <c r="F74" i="19"/>
  <c r="D75" i="7"/>
  <c r="E75" i="7" s="1"/>
  <c r="F75" i="19" l="1"/>
  <c r="E76" i="19"/>
  <c r="D76" i="7"/>
  <c r="E76" i="7" s="1"/>
  <c r="E77" i="19" l="1"/>
  <c r="F76" i="19"/>
  <c r="D77" i="7"/>
  <c r="E77" i="7" s="1"/>
  <c r="E78" i="19" l="1"/>
  <c r="F77" i="19"/>
  <c r="D78" i="7"/>
  <c r="E78" i="7" s="1"/>
  <c r="E79" i="19" l="1"/>
  <c r="F78" i="19"/>
  <c r="D79" i="7"/>
  <c r="E79" i="7" s="1"/>
  <c r="E80" i="19" l="1"/>
  <c r="F79" i="19"/>
  <c r="D80" i="7"/>
  <c r="E80" i="7" s="1"/>
  <c r="E81" i="19" l="1"/>
  <c r="F80" i="19"/>
  <c r="D81" i="7"/>
  <c r="E81" i="7" s="1"/>
  <c r="F81" i="19" l="1"/>
  <c r="E82" i="19"/>
  <c r="D82" i="7"/>
  <c r="E82" i="7" s="1"/>
  <c r="E83" i="19" l="1"/>
  <c r="F82" i="19"/>
  <c r="D83" i="7"/>
  <c r="E83" i="7" s="1"/>
  <c r="E84" i="19" l="1"/>
  <c r="F83" i="19"/>
  <c r="D84" i="7"/>
  <c r="E84" i="7" s="1"/>
  <c r="E85" i="19" l="1"/>
  <c r="F84" i="19"/>
  <c r="D85" i="7"/>
  <c r="E85" i="7" s="1"/>
  <c r="E86" i="19" l="1"/>
  <c r="F85" i="19"/>
  <c r="D86" i="7"/>
  <c r="E86" i="7" s="1"/>
  <c r="E87" i="19" l="1"/>
  <c r="F86" i="19"/>
  <c r="D87" i="7"/>
  <c r="E87" i="7" s="1"/>
  <c r="F87" i="19" l="1"/>
  <c r="E88" i="19"/>
  <c r="D88" i="7"/>
  <c r="E88" i="7" s="1"/>
  <c r="E89" i="19" l="1"/>
  <c r="F88" i="19"/>
  <c r="D89" i="7"/>
  <c r="E89" i="7" s="1"/>
  <c r="E90" i="19" l="1"/>
  <c r="F89" i="19"/>
  <c r="D90" i="7"/>
  <c r="E90" i="7" s="1"/>
  <c r="E91" i="19" l="1"/>
  <c r="F90" i="19"/>
  <c r="D91" i="7"/>
  <c r="E91" i="7" s="1"/>
  <c r="E92" i="19" l="1"/>
  <c r="F91" i="19"/>
  <c r="D92" i="7"/>
  <c r="E92" i="7" s="1"/>
  <c r="E93" i="19" l="1"/>
  <c r="F92" i="19"/>
  <c r="D93" i="7"/>
  <c r="E93" i="7" s="1"/>
  <c r="F93" i="19" l="1"/>
  <c r="E94" i="19"/>
  <c r="D94" i="7"/>
  <c r="E94" i="7" s="1"/>
  <c r="E95" i="19" l="1"/>
  <c r="F94" i="19"/>
  <c r="D95" i="7"/>
  <c r="E95" i="7" s="1"/>
  <c r="E96" i="19" l="1"/>
  <c r="F95" i="19"/>
  <c r="D96" i="7"/>
  <c r="E96" i="7" s="1"/>
  <c r="E97" i="19" l="1"/>
  <c r="F96" i="19"/>
  <c r="D97" i="7"/>
  <c r="E97" i="7" s="1"/>
  <c r="E98" i="19" l="1"/>
  <c r="F97" i="19"/>
  <c r="D98" i="7"/>
  <c r="E98" i="7" s="1"/>
  <c r="E99" i="19" l="1"/>
  <c r="F98" i="19"/>
  <c r="D99" i="7"/>
  <c r="E99" i="7" s="1"/>
  <c r="F99" i="19" l="1"/>
  <c r="E100" i="19"/>
  <c r="D100" i="7"/>
  <c r="E100" i="7" s="1"/>
  <c r="E101" i="19" l="1"/>
  <c r="F100" i="19"/>
  <c r="D101" i="7"/>
  <c r="E101" i="7" s="1"/>
  <c r="E102" i="19" l="1"/>
  <c r="F101" i="19"/>
  <c r="D102" i="7"/>
  <c r="E102" i="7" s="1"/>
  <c r="E103" i="19" l="1"/>
  <c r="F102" i="19"/>
  <c r="D103" i="7"/>
  <c r="E103" i="7" s="1"/>
  <c r="E104" i="19" l="1"/>
  <c r="F103" i="19"/>
  <c r="D104" i="7"/>
  <c r="E104" i="7" s="1"/>
  <c r="E105" i="19" l="1"/>
  <c r="F104" i="19"/>
  <c r="D105" i="7"/>
  <c r="E105" i="7" s="1"/>
  <c r="F105" i="19" l="1"/>
  <c r="E106" i="19"/>
  <c r="D106" i="7"/>
  <c r="E106" i="7" s="1"/>
  <c r="E107" i="19" l="1"/>
  <c r="F106" i="19"/>
  <c r="D107" i="7"/>
  <c r="E107" i="7" s="1"/>
  <c r="E108" i="19" l="1"/>
  <c r="F107" i="19"/>
  <c r="D108" i="7"/>
  <c r="E108" i="7" s="1"/>
  <c r="E109" i="19" l="1"/>
  <c r="F108" i="19"/>
  <c r="D109" i="7"/>
  <c r="E109" i="7" s="1"/>
  <c r="E110" i="19" l="1"/>
  <c r="F109" i="19"/>
  <c r="D110" i="7"/>
  <c r="E110" i="7" s="1"/>
  <c r="E111" i="19" l="1"/>
  <c r="F110" i="19"/>
  <c r="D111" i="7"/>
  <c r="E111" i="7" s="1"/>
  <c r="F111" i="19" l="1"/>
  <c r="E112" i="19"/>
  <c r="D112" i="7"/>
  <c r="E112" i="7" s="1"/>
  <c r="E113" i="19" l="1"/>
  <c r="F112" i="19"/>
  <c r="D113" i="7"/>
  <c r="E113" i="7" s="1"/>
  <c r="E114" i="19" l="1"/>
  <c r="F113" i="19"/>
  <c r="D114" i="7"/>
  <c r="E114" i="7" s="1"/>
  <c r="E115" i="19" l="1"/>
  <c r="F114" i="19"/>
  <c r="D115" i="7"/>
  <c r="E115" i="7" s="1"/>
  <c r="E116" i="19" l="1"/>
  <c r="F115" i="19"/>
  <c r="D116" i="7"/>
  <c r="E116" i="7" s="1"/>
  <c r="E117" i="19" l="1"/>
  <c r="F116" i="19"/>
  <c r="D117" i="7"/>
  <c r="E117" i="7" s="1"/>
  <c r="F117" i="19" l="1"/>
  <c r="E118" i="19"/>
  <c r="D118" i="7"/>
  <c r="E118" i="7" s="1"/>
  <c r="E119" i="19" l="1"/>
  <c r="F118" i="19"/>
  <c r="D119" i="7"/>
  <c r="E119" i="7" s="1"/>
  <c r="E120" i="19" l="1"/>
  <c r="F119" i="19"/>
  <c r="D120" i="7"/>
  <c r="E120" i="7" s="1"/>
  <c r="E121" i="19" l="1"/>
  <c r="F120" i="19"/>
  <c r="D121" i="7"/>
  <c r="E121" i="7" s="1"/>
  <c r="E122" i="19" l="1"/>
  <c r="F121" i="19"/>
  <c r="D122" i="7"/>
  <c r="E122" i="7" s="1"/>
  <c r="E123" i="19" l="1"/>
  <c r="F122" i="19"/>
  <c r="D123" i="7"/>
  <c r="E123" i="7" s="1"/>
  <c r="F123" i="19" l="1"/>
  <c r="E124" i="19"/>
  <c r="D124" i="7"/>
  <c r="E124" i="7" s="1"/>
  <c r="E125" i="19" l="1"/>
  <c r="F124" i="19"/>
  <c r="D125" i="7"/>
  <c r="E125" i="7" s="1"/>
  <c r="E126" i="19" l="1"/>
  <c r="F125" i="19"/>
  <c r="D126" i="7"/>
  <c r="E126" i="7" s="1"/>
  <c r="E127" i="19" l="1"/>
  <c r="F126" i="19"/>
  <c r="D127" i="7"/>
  <c r="E127" i="7" s="1"/>
  <c r="E128" i="19" l="1"/>
  <c r="F127" i="19"/>
  <c r="D128" i="7"/>
  <c r="E128" i="7" s="1"/>
  <c r="E129" i="19" l="1"/>
  <c r="F128" i="19"/>
  <c r="D129" i="7"/>
  <c r="E129" i="7" s="1"/>
  <c r="F129" i="19" l="1"/>
  <c r="E130" i="19"/>
  <c r="D130" i="7"/>
  <c r="E130" i="7" s="1"/>
  <c r="E131" i="19" l="1"/>
  <c r="F130" i="19"/>
  <c r="D131" i="7"/>
  <c r="E131" i="7" s="1"/>
  <c r="E132" i="19" l="1"/>
  <c r="F131" i="19"/>
  <c r="D132" i="7"/>
  <c r="E132" i="7" s="1"/>
  <c r="E133" i="19" l="1"/>
  <c r="F132" i="19"/>
  <c r="D133" i="7"/>
  <c r="E133" i="7" s="1"/>
  <c r="E134" i="19" l="1"/>
  <c r="F133" i="19"/>
  <c r="D134" i="7"/>
  <c r="E134" i="7" s="1"/>
  <c r="E135" i="19" l="1"/>
  <c r="F134" i="19"/>
  <c r="D135" i="7"/>
  <c r="E135" i="7" s="1"/>
  <c r="F135" i="19" l="1"/>
  <c r="E136" i="19"/>
  <c r="D136" i="7"/>
  <c r="E136" i="7" s="1"/>
  <c r="E137" i="19" l="1"/>
  <c r="F136" i="19"/>
  <c r="D137" i="7"/>
  <c r="E137" i="7" s="1"/>
  <c r="E138" i="19" l="1"/>
  <c r="F137" i="19"/>
  <c r="D138" i="7"/>
  <c r="E138" i="7" s="1"/>
  <c r="E139" i="19" l="1"/>
  <c r="F138" i="19"/>
  <c r="D139" i="7"/>
  <c r="E139" i="7" s="1"/>
  <c r="E140" i="19" l="1"/>
  <c r="F139" i="19"/>
  <c r="D140" i="7"/>
  <c r="E140" i="7" s="1"/>
  <c r="E141" i="19" l="1"/>
  <c r="F140" i="19"/>
  <c r="D141" i="7"/>
  <c r="E141" i="7" s="1"/>
  <c r="F141" i="19" l="1"/>
  <c r="E142" i="19"/>
  <c r="D142" i="7"/>
  <c r="E142" i="7" s="1"/>
  <c r="E143" i="19" l="1"/>
  <c r="F142" i="19"/>
  <c r="D143" i="7"/>
  <c r="E143" i="7" s="1"/>
  <c r="E144" i="19" l="1"/>
  <c r="F143" i="19"/>
  <c r="D144" i="7"/>
  <c r="E144" i="7" s="1"/>
  <c r="E145" i="19" l="1"/>
  <c r="F144" i="19"/>
  <c r="D145" i="7"/>
  <c r="E145" i="7" s="1"/>
  <c r="E146" i="19" l="1"/>
  <c r="F145" i="19"/>
  <c r="D146" i="7"/>
  <c r="E146" i="7" s="1"/>
  <c r="E147" i="19" l="1"/>
  <c r="F146" i="19"/>
  <c r="D147" i="7"/>
  <c r="E147" i="7" s="1"/>
  <c r="F147" i="19" l="1"/>
  <c r="E148" i="19"/>
  <c r="D148" i="7"/>
  <c r="E148" i="7" s="1"/>
  <c r="E149" i="19" l="1"/>
  <c r="F148" i="19"/>
  <c r="D149" i="7"/>
  <c r="E149" i="7" s="1"/>
  <c r="E150" i="19" l="1"/>
  <c r="F149" i="19"/>
  <c r="D150" i="7"/>
  <c r="E150" i="7" s="1"/>
  <c r="E151" i="19" l="1"/>
  <c r="F150" i="19"/>
  <c r="D151" i="7"/>
  <c r="E151" i="7" s="1"/>
  <c r="E152" i="19" l="1"/>
  <c r="F151" i="19"/>
  <c r="D152" i="7"/>
  <c r="E152" i="7" s="1"/>
  <c r="E153" i="19" l="1"/>
  <c r="F152" i="19"/>
  <c r="D153" i="7"/>
  <c r="E153" i="7" s="1"/>
  <c r="F153" i="19" l="1"/>
  <c r="E154" i="19"/>
  <c r="D154" i="7"/>
  <c r="E154" i="7" s="1"/>
  <c r="E155" i="19" l="1"/>
  <c r="F154" i="19"/>
  <c r="D155" i="7"/>
  <c r="E155" i="7" s="1"/>
  <c r="E156" i="19" l="1"/>
  <c r="F155" i="19"/>
  <c r="D156" i="7"/>
  <c r="E156" i="7" s="1"/>
  <c r="E157" i="19" l="1"/>
  <c r="F156" i="19"/>
  <c r="D157" i="7"/>
  <c r="E157" i="7" s="1"/>
  <c r="E158" i="19" l="1"/>
  <c r="F157" i="19"/>
  <c r="D158" i="7"/>
  <c r="E158" i="7" s="1"/>
  <c r="E159" i="19" l="1"/>
  <c r="F158" i="19"/>
  <c r="D159" i="7"/>
  <c r="E159" i="7" s="1"/>
  <c r="F159" i="19" l="1"/>
  <c r="E160" i="19"/>
  <c r="D160" i="7"/>
  <c r="E160" i="7" s="1"/>
  <c r="E161" i="19" l="1"/>
  <c r="F160" i="19"/>
  <c r="D161" i="7"/>
  <c r="E161" i="7" s="1"/>
  <c r="E162" i="19" l="1"/>
  <c r="F161" i="19"/>
  <c r="D162" i="7"/>
  <c r="E162" i="7" s="1"/>
  <c r="E163" i="19" l="1"/>
  <c r="F162" i="19"/>
  <c r="D163" i="7"/>
  <c r="E163" i="7" s="1"/>
  <c r="E164" i="19" l="1"/>
  <c r="F163" i="19"/>
  <c r="D164" i="7"/>
  <c r="E164" i="7" s="1"/>
  <c r="E165" i="19" l="1"/>
  <c r="F164" i="19"/>
  <c r="D165" i="7"/>
  <c r="E165" i="7" s="1"/>
  <c r="F165" i="19" l="1"/>
  <c r="E166" i="19"/>
  <c r="D166" i="7"/>
  <c r="E166" i="7" s="1"/>
  <c r="E167" i="19" l="1"/>
  <c r="F166" i="19"/>
  <c r="D167" i="7"/>
  <c r="E167" i="7" s="1"/>
  <c r="E168" i="19" l="1"/>
  <c r="F167" i="19"/>
  <c r="D168" i="7"/>
  <c r="E168" i="7" s="1"/>
  <c r="E169" i="19" l="1"/>
  <c r="F168" i="19"/>
  <c r="D169" i="7"/>
  <c r="E169" i="7" s="1"/>
  <c r="E170" i="19" l="1"/>
  <c r="F169" i="19"/>
  <c r="D170" i="7"/>
  <c r="E170" i="7" s="1"/>
  <c r="E171" i="19" l="1"/>
  <c r="F170" i="19"/>
  <c r="D171" i="7"/>
  <c r="E171" i="7" s="1"/>
  <c r="F171" i="19" l="1"/>
  <c r="E172" i="19"/>
  <c r="D172" i="7"/>
  <c r="E172" i="7" s="1"/>
  <c r="E173" i="19" l="1"/>
  <c r="F172" i="19"/>
  <c r="D173" i="7"/>
  <c r="E173" i="7" s="1"/>
  <c r="E174" i="19" l="1"/>
  <c r="F173" i="19"/>
  <c r="D174" i="7"/>
  <c r="E174" i="7" s="1"/>
  <c r="E175" i="19" l="1"/>
  <c r="F174" i="19"/>
  <c r="D175" i="7"/>
  <c r="E175" i="7" s="1"/>
  <c r="E176" i="19" l="1"/>
  <c r="F175" i="19"/>
  <c r="D176" i="7"/>
  <c r="E176" i="7" s="1"/>
  <c r="E177" i="19" l="1"/>
  <c r="F176" i="19"/>
  <c r="D177" i="7"/>
  <c r="E177" i="7" s="1"/>
  <c r="F177" i="19" l="1"/>
  <c r="E178" i="19"/>
  <c r="D178" i="7"/>
  <c r="E178" i="7" s="1"/>
  <c r="E179" i="19" l="1"/>
  <c r="F178" i="19"/>
  <c r="D179" i="7"/>
  <c r="E179" i="7" s="1"/>
  <c r="E180" i="19" l="1"/>
  <c r="F179" i="19"/>
  <c r="D180" i="7"/>
  <c r="E180" i="7" s="1"/>
  <c r="E181" i="19" l="1"/>
  <c r="F180" i="19"/>
  <c r="D181" i="7"/>
  <c r="E181" i="7" s="1"/>
  <c r="E182" i="19" l="1"/>
  <c r="F181" i="19"/>
  <c r="D182" i="7"/>
  <c r="E182" i="7" s="1"/>
  <c r="E183" i="19" l="1"/>
  <c r="F182" i="19"/>
  <c r="D183" i="7"/>
  <c r="E183" i="7" s="1"/>
  <c r="F183" i="19" l="1"/>
  <c r="E184" i="19"/>
  <c r="D184" i="7"/>
  <c r="E184" i="7" s="1"/>
  <c r="E185" i="19" l="1"/>
  <c r="F184" i="19"/>
  <c r="D185" i="7"/>
  <c r="E185" i="7" s="1"/>
  <c r="E186" i="19" l="1"/>
  <c r="F185" i="19"/>
  <c r="D186" i="7"/>
  <c r="E186" i="7" s="1"/>
  <c r="E187" i="19" l="1"/>
  <c r="F186" i="19"/>
  <c r="D187" i="7"/>
  <c r="E187" i="7" s="1"/>
  <c r="E188" i="19" l="1"/>
  <c r="F187" i="19"/>
  <c r="D188" i="7"/>
  <c r="E188" i="7" s="1"/>
  <c r="E189" i="19" l="1"/>
  <c r="F188" i="19"/>
  <c r="D189" i="7"/>
  <c r="E189" i="7" s="1"/>
  <c r="F189" i="19" l="1"/>
  <c r="E190" i="19"/>
  <c r="D190" i="7"/>
  <c r="E190" i="7" s="1"/>
  <c r="E191" i="19" l="1"/>
  <c r="F190" i="19"/>
  <c r="D191" i="7"/>
  <c r="E191" i="7" s="1"/>
  <c r="E192" i="19" l="1"/>
  <c r="F191" i="19"/>
  <c r="D192" i="7"/>
  <c r="E192" i="7" s="1"/>
  <c r="E193" i="19" l="1"/>
  <c r="F192" i="19"/>
  <c r="D193" i="7"/>
  <c r="E193" i="7" s="1"/>
  <c r="E194" i="19" l="1"/>
  <c r="F193" i="19"/>
  <c r="D194" i="7"/>
  <c r="E194" i="7" s="1"/>
  <c r="E195" i="19" l="1"/>
  <c r="F194" i="19"/>
  <c r="D195" i="7"/>
  <c r="E195" i="7" s="1"/>
  <c r="F195" i="19" l="1"/>
  <c r="E196" i="19"/>
  <c r="D196" i="7"/>
  <c r="E196" i="7" s="1"/>
  <c r="E197" i="19" l="1"/>
  <c r="F196" i="19"/>
  <c r="D197" i="7"/>
  <c r="E197" i="7" s="1"/>
  <c r="E198" i="19" l="1"/>
  <c r="F197" i="19"/>
  <c r="D198" i="7"/>
  <c r="E198" i="7" s="1"/>
  <c r="E199" i="19" l="1"/>
  <c r="F198" i="19"/>
  <c r="D199" i="7"/>
  <c r="E199" i="7" s="1"/>
  <c r="E200" i="19" l="1"/>
  <c r="F199" i="19"/>
  <c r="D200" i="7"/>
  <c r="E200" i="7" s="1"/>
  <c r="E201" i="19" l="1"/>
  <c r="F200" i="19"/>
  <c r="D201" i="7"/>
  <c r="E201" i="7" s="1"/>
  <c r="F201" i="19" l="1"/>
  <c r="E202" i="19"/>
  <c r="D202" i="7"/>
  <c r="E202" i="7" s="1"/>
  <c r="E203" i="19" l="1"/>
  <c r="F202" i="19"/>
  <c r="D203" i="7"/>
  <c r="E203" i="7" s="1"/>
  <c r="E204" i="19" l="1"/>
  <c r="F203" i="19"/>
  <c r="D204" i="7"/>
  <c r="E204" i="7" s="1"/>
  <c r="E205" i="19" l="1"/>
  <c r="F204" i="19"/>
  <c r="D205" i="7"/>
  <c r="E205" i="7" s="1"/>
  <c r="E206" i="19" l="1"/>
  <c r="F205" i="19"/>
  <c r="D206" i="7"/>
  <c r="E206" i="7" s="1"/>
  <c r="E207" i="19" l="1"/>
  <c r="F206" i="19"/>
  <c r="D207" i="7"/>
  <c r="E207" i="7" s="1"/>
  <c r="F207" i="19" l="1"/>
  <c r="E208" i="19"/>
  <c r="D208" i="7"/>
  <c r="E208" i="7" s="1"/>
  <c r="E209" i="19" l="1"/>
  <c r="F208" i="19"/>
  <c r="D209" i="7"/>
  <c r="E209" i="7" s="1"/>
  <c r="E210" i="19" l="1"/>
  <c r="F209" i="19"/>
  <c r="D210" i="7"/>
  <c r="E210" i="7" s="1"/>
  <c r="E211" i="19" l="1"/>
  <c r="F210" i="19"/>
  <c r="D211" i="7"/>
  <c r="E211" i="7" s="1"/>
  <c r="E212" i="19" l="1"/>
  <c r="F211" i="19"/>
  <c r="D212" i="7"/>
  <c r="E212" i="7" s="1"/>
  <c r="E213" i="19" l="1"/>
  <c r="F212" i="19"/>
  <c r="D213" i="7"/>
  <c r="E213" i="7" s="1"/>
  <c r="F213" i="19" l="1"/>
  <c r="E214" i="19"/>
  <c r="D214" i="7"/>
  <c r="E214" i="7" s="1"/>
  <c r="E215" i="19" l="1"/>
  <c r="F214" i="19"/>
  <c r="D215" i="7"/>
  <c r="E215" i="7" s="1"/>
  <c r="E216" i="19" l="1"/>
  <c r="F215" i="19"/>
  <c r="D216" i="7"/>
  <c r="E216" i="7" s="1"/>
  <c r="E217" i="19" l="1"/>
  <c r="F216" i="19"/>
  <c r="D217" i="7"/>
  <c r="E217" i="7" s="1"/>
  <c r="E218" i="19" l="1"/>
  <c r="F217" i="19"/>
  <c r="D218" i="7"/>
  <c r="E218" i="7" s="1"/>
  <c r="E219" i="19" l="1"/>
  <c r="F218" i="19"/>
  <c r="D219" i="7"/>
  <c r="E219" i="7" s="1"/>
  <c r="F219" i="19" l="1"/>
  <c r="E220" i="19"/>
  <c r="D220" i="7"/>
  <c r="E220" i="7" s="1"/>
  <c r="E221" i="19" l="1"/>
  <c r="F220" i="19"/>
  <c r="D221" i="7"/>
  <c r="E221" i="7" s="1"/>
  <c r="E222" i="19" l="1"/>
  <c r="F221" i="19"/>
  <c r="D222" i="7"/>
  <c r="E222" i="7" s="1"/>
  <c r="E223" i="19" l="1"/>
  <c r="F222" i="19"/>
  <c r="D223" i="7"/>
  <c r="E223" i="7" s="1"/>
  <c r="E224" i="19" l="1"/>
  <c r="F223" i="19"/>
  <c r="D224" i="7"/>
  <c r="E224" i="7" s="1"/>
  <c r="E225" i="19" l="1"/>
  <c r="F224" i="19"/>
  <c r="D225" i="7"/>
  <c r="E225" i="7" s="1"/>
  <c r="F225" i="19" l="1"/>
  <c r="E226" i="19"/>
  <c r="D226" i="7"/>
  <c r="E226" i="7" s="1"/>
  <c r="E227" i="19" l="1"/>
  <c r="F226" i="19"/>
  <c r="D227" i="7"/>
  <c r="E227" i="7" s="1"/>
  <c r="E228" i="19" l="1"/>
  <c r="F227" i="19"/>
  <c r="D228" i="7"/>
  <c r="E228" i="7" s="1"/>
  <c r="E229" i="19" l="1"/>
  <c r="F228" i="19"/>
  <c r="D229" i="7"/>
  <c r="E229" i="7" s="1"/>
  <c r="E230" i="19" l="1"/>
  <c r="F229" i="19"/>
  <c r="D230" i="7"/>
  <c r="E230" i="7" s="1"/>
  <c r="E231" i="19" l="1"/>
  <c r="F230" i="19"/>
  <c r="D231" i="7"/>
  <c r="E231" i="7" s="1"/>
  <c r="F231" i="19" l="1"/>
  <c r="E232" i="19"/>
  <c r="D232" i="7"/>
  <c r="E232" i="7" s="1"/>
  <c r="E233" i="19" l="1"/>
  <c r="F232" i="19"/>
  <c r="D233" i="7"/>
  <c r="E233" i="7" s="1"/>
  <c r="E234" i="19" l="1"/>
  <c r="F233" i="19"/>
  <c r="D234" i="7"/>
  <c r="E234" i="7" s="1"/>
  <c r="E235" i="19" l="1"/>
  <c r="F234" i="19"/>
  <c r="D235" i="7"/>
  <c r="E235" i="7" s="1"/>
  <c r="E236" i="19" l="1"/>
  <c r="F235" i="19"/>
  <c r="D236" i="7"/>
  <c r="E236" i="7" s="1"/>
  <c r="E237" i="19" l="1"/>
  <c r="F236" i="19"/>
  <c r="D237" i="7"/>
  <c r="E237" i="7" s="1"/>
  <c r="F237" i="19" l="1"/>
  <c r="E238" i="19"/>
  <c r="D238" i="7"/>
  <c r="E238" i="7" s="1"/>
  <c r="E239" i="19" l="1"/>
  <c r="F238" i="19"/>
  <c r="D239" i="7"/>
  <c r="E239" i="7" s="1"/>
  <c r="E240" i="19" l="1"/>
  <c r="F239" i="19"/>
  <c r="D240" i="7"/>
  <c r="E240" i="7" s="1"/>
  <c r="E241" i="19" l="1"/>
  <c r="F240" i="19"/>
  <c r="D241" i="7"/>
  <c r="E241" i="7" s="1"/>
  <c r="E242" i="19" l="1"/>
  <c r="F241" i="19"/>
  <c r="D242" i="7"/>
  <c r="E242" i="7" s="1"/>
  <c r="E243" i="19" l="1"/>
  <c r="F242" i="19"/>
  <c r="D243" i="7"/>
  <c r="E243" i="7" s="1"/>
  <c r="F243" i="19" l="1"/>
  <c r="E244" i="19"/>
  <c r="D244" i="7"/>
  <c r="E244" i="7" s="1"/>
  <c r="E245" i="19" l="1"/>
  <c r="F244" i="19"/>
  <c r="D245" i="7"/>
  <c r="E245" i="7" s="1"/>
  <c r="E246" i="19" l="1"/>
  <c r="F245" i="19"/>
  <c r="D246" i="7"/>
  <c r="E246" i="7" s="1"/>
  <c r="E247" i="19" l="1"/>
  <c r="F246" i="19"/>
  <c r="D247" i="7"/>
  <c r="E247" i="7" s="1"/>
  <c r="E248" i="19" l="1"/>
  <c r="F247" i="19"/>
  <c r="D248" i="7"/>
  <c r="E248" i="7" s="1"/>
  <c r="E249" i="19" l="1"/>
  <c r="F248" i="19"/>
  <c r="D249" i="7"/>
  <c r="E249" i="7" s="1"/>
  <c r="F249" i="19" l="1"/>
  <c r="E250" i="19"/>
  <c r="D250" i="7"/>
  <c r="E250" i="7" s="1"/>
  <c r="E251" i="19" l="1"/>
  <c r="F250" i="19"/>
  <c r="D251" i="7"/>
  <c r="E251" i="7" s="1"/>
  <c r="E252" i="19" l="1"/>
  <c r="F251" i="19"/>
  <c r="D252" i="7"/>
  <c r="E252" i="7" s="1"/>
  <c r="E253" i="19" l="1"/>
  <c r="F252" i="19"/>
  <c r="D253" i="7"/>
  <c r="E253" i="7" s="1"/>
  <c r="E254" i="19" l="1"/>
  <c r="F253" i="19"/>
  <c r="D254" i="7"/>
  <c r="E254" i="7" s="1"/>
  <c r="E255" i="19" l="1"/>
  <c r="F254" i="19"/>
  <c r="D255" i="7"/>
  <c r="E255" i="7" s="1"/>
  <c r="F255" i="19" l="1"/>
  <c r="E256" i="19"/>
  <c r="D256" i="7"/>
  <c r="E256" i="7" s="1"/>
  <c r="E257" i="19" l="1"/>
  <c r="F256" i="19"/>
  <c r="D257" i="7"/>
  <c r="E257" i="7" s="1"/>
  <c r="E258" i="19" l="1"/>
  <c r="F257" i="19"/>
  <c r="D258" i="7"/>
  <c r="E258" i="7" s="1"/>
  <c r="E259" i="19" l="1"/>
  <c r="F258" i="19"/>
  <c r="D259" i="7"/>
  <c r="E259" i="7" s="1"/>
  <c r="E260" i="19" l="1"/>
  <c r="F259" i="19"/>
  <c r="D260" i="7"/>
  <c r="E260" i="7" s="1"/>
  <c r="E261" i="19" l="1"/>
  <c r="F260" i="19"/>
  <c r="D261" i="7"/>
  <c r="E261" i="7" s="1"/>
  <c r="F261" i="19" l="1"/>
  <c r="E262" i="19"/>
  <c r="D262" i="7"/>
  <c r="E262" i="7" s="1"/>
  <c r="E263" i="19" l="1"/>
  <c r="F262" i="19"/>
  <c r="D263" i="7"/>
  <c r="E263" i="7" s="1"/>
  <c r="E264" i="19" l="1"/>
  <c r="F263" i="19"/>
  <c r="D264" i="7"/>
  <c r="E264" i="7" s="1"/>
  <c r="E265" i="19" l="1"/>
  <c r="F264" i="19"/>
  <c r="D265" i="7"/>
  <c r="E265" i="7" s="1"/>
  <c r="E266" i="19" l="1"/>
  <c r="F265" i="19"/>
  <c r="D266" i="7"/>
  <c r="E266" i="7" s="1"/>
  <c r="E267" i="19" l="1"/>
  <c r="F266" i="19"/>
  <c r="D267" i="7"/>
  <c r="E267" i="7" s="1"/>
  <c r="F267" i="19" l="1"/>
  <c r="E268" i="19"/>
  <c r="D268" i="7"/>
  <c r="E268" i="7" s="1"/>
  <c r="E269" i="19" l="1"/>
  <c r="F268" i="19"/>
  <c r="D269" i="7"/>
  <c r="E269" i="7" s="1"/>
  <c r="E270" i="19" l="1"/>
  <c r="F269" i="19"/>
  <c r="D270" i="7"/>
  <c r="E270" i="7" s="1"/>
  <c r="E271" i="19" l="1"/>
  <c r="F270" i="19"/>
  <c r="D271" i="7"/>
  <c r="E271" i="7" s="1"/>
  <c r="E272" i="19" l="1"/>
  <c r="F271" i="19"/>
  <c r="D272" i="7"/>
  <c r="E272" i="7" s="1"/>
  <c r="E273" i="19" l="1"/>
  <c r="F272" i="19"/>
  <c r="D273" i="7"/>
  <c r="E273" i="7" s="1"/>
  <c r="F273" i="19" l="1"/>
  <c r="E274" i="19"/>
  <c r="D274" i="7"/>
  <c r="E274" i="7" s="1"/>
  <c r="E275" i="19" l="1"/>
  <c r="F274" i="19"/>
  <c r="D275" i="7"/>
  <c r="E275" i="7" s="1"/>
  <c r="E276" i="19" l="1"/>
  <c r="F275" i="19"/>
  <c r="D276" i="7"/>
  <c r="E276" i="7" s="1"/>
  <c r="E277" i="19" l="1"/>
  <c r="F276" i="19"/>
  <c r="D277" i="7"/>
  <c r="E277" i="7" s="1"/>
  <c r="E278" i="19" l="1"/>
  <c r="F277" i="19"/>
  <c r="D278" i="7"/>
  <c r="E278" i="7" s="1"/>
  <c r="E279" i="19" l="1"/>
  <c r="F278" i="19"/>
  <c r="D279" i="7"/>
  <c r="E279" i="7" s="1"/>
  <c r="F279" i="19" l="1"/>
  <c r="E280" i="19"/>
  <c r="D280" i="7"/>
  <c r="E280" i="7" s="1"/>
  <c r="E281" i="19" l="1"/>
  <c r="F280" i="19"/>
  <c r="D281" i="7"/>
  <c r="E281" i="7" s="1"/>
  <c r="E282" i="19" l="1"/>
  <c r="F281" i="19"/>
  <c r="D282" i="7"/>
  <c r="E282" i="7" s="1"/>
  <c r="E283" i="19" l="1"/>
  <c r="F282" i="19"/>
  <c r="D283" i="7"/>
  <c r="E283" i="7" s="1"/>
  <c r="E284" i="19" l="1"/>
  <c r="F283" i="19"/>
  <c r="D284" i="7"/>
  <c r="E284" i="7" s="1"/>
  <c r="E285" i="19" l="1"/>
  <c r="F284" i="19"/>
  <c r="D285" i="7"/>
  <c r="E285" i="7" s="1"/>
  <c r="F285" i="19" l="1"/>
  <c r="E286" i="19"/>
  <c r="D286" i="7"/>
  <c r="E286" i="7" s="1"/>
  <c r="E287" i="19" l="1"/>
  <c r="F286" i="19"/>
  <c r="D287" i="7"/>
  <c r="E287" i="7" s="1"/>
  <c r="E288" i="19" l="1"/>
  <c r="F287" i="19"/>
  <c r="D288" i="7"/>
  <c r="E288" i="7" s="1"/>
  <c r="E289" i="19" l="1"/>
  <c r="F288" i="19"/>
  <c r="D289" i="7"/>
  <c r="E289" i="7" s="1"/>
  <c r="E290" i="19" l="1"/>
  <c r="F289" i="19"/>
  <c r="D290" i="7"/>
  <c r="E290" i="7" s="1"/>
  <c r="E291" i="19" l="1"/>
  <c r="F290" i="19"/>
  <c r="D291" i="7"/>
  <c r="E291" i="7" s="1"/>
  <c r="F291" i="19" l="1"/>
  <c r="E292" i="19"/>
  <c r="D292" i="7"/>
  <c r="E292" i="7" s="1"/>
  <c r="E293" i="19" l="1"/>
  <c r="F292" i="19"/>
  <c r="D293" i="7"/>
  <c r="E293" i="7" s="1"/>
  <c r="E294" i="19" l="1"/>
  <c r="F293" i="19"/>
  <c r="D294" i="7"/>
  <c r="E294" i="7" s="1"/>
  <c r="E295" i="19" l="1"/>
  <c r="F294" i="19"/>
  <c r="D295" i="7"/>
  <c r="E295" i="7" s="1"/>
  <c r="E296" i="19" l="1"/>
  <c r="F295" i="19"/>
  <c r="D296" i="7"/>
  <c r="E296" i="7" s="1"/>
  <c r="E297" i="19" l="1"/>
  <c r="F296" i="19"/>
  <c r="D297" i="7"/>
  <c r="E297" i="7" s="1"/>
  <c r="F297" i="19" l="1"/>
  <c r="E298" i="19"/>
  <c r="D298" i="7"/>
  <c r="E298" i="7" s="1"/>
  <c r="E299" i="19" l="1"/>
  <c r="F298" i="19"/>
  <c r="D299" i="7"/>
  <c r="E299" i="7" s="1"/>
  <c r="E300" i="19" l="1"/>
  <c r="F299" i="19"/>
  <c r="D300" i="7"/>
  <c r="E300" i="7" s="1"/>
  <c r="E301" i="19" l="1"/>
  <c r="F300" i="19"/>
  <c r="D301" i="7"/>
  <c r="E301" i="7" s="1"/>
  <c r="E302" i="19" l="1"/>
  <c r="F301" i="19"/>
  <c r="D302" i="7"/>
  <c r="E302" i="7" s="1"/>
  <c r="E303" i="19" l="1"/>
  <c r="F302" i="19"/>
  <c r="D303" i="7"/>
  <c r="E303" i="7" s="1"/>
  <c r="F303" i="19" l="1"/>
  <c r="E304" i="19"/>
  <c r="D304" i="7"/>
  <c r="E304" i="7" s="1"/>
  <c r="E305" i="19" l="1"/>
  <c r="F304" i="19"/>
  <c r="D305" i="7"/>
  <c r="E305" i="7" s="1"/>
  <c r="E306" i="19" l="1"/>
  <c r="F305" i="19"/>
  <c r="D306" i="7"/>
  <c r="E306" i="7" s="1"/>
  <c r="E307" i="19" l="1"/>
  <c r="F306" i="19"/>
  <c r="D307" i="7"/>
  <c r="E307" i="7" s="1"/>
  <c r="E308" i="19" l="1"/>
  <c r="F307" i="19"/>
  <c r="D308" i="7"/>
  <c r="E308" i="7" s="1"/>
  <c r="E309" i="19" l="1"/>
  <c r="F308" i="19"/>
  <c r="D309" i="7"/>
  <c r="E309" i="7" s="1"/>
  <c r="F309" i="19" l="1"/>
  <c r="E310" i="19"/>
  <c r="D310" i="7"/>
  <c r="E310" i="7" s="1"/>
  <c r="E311" i="19" l="1"/>
  <c r="F310" i="19"/>
  <c r="D311" i="7"/>
  <c r="E311" i="7" s="1"/>
  <c r="E312" i="19" l="1"/>
  <c r="F311" i="19"/>
  <c r="D312" i="7"/>
  <c r="E312" i="7" s="1"/>
  <c r="E313" i="19" l="1"/>
  <c r="F312" i="19"/>
  <c r="D313" i="7"/>
  <c r="E313" i="7" s="1"/>
  <c r="E314" i="19" l="1"/>
  <c r="F313" i="19"/>
  <c r="D314" i="7"/>
  <c r="E314" i="7" s="1"/>
  <c r="E315" i="19" l="1"/>
  <c r="F314" i="19"/>
  <c r="D315" i="7"/>
  <c r="E315" i="7" s="1"/>
  <c r="F315" i="19" l="1"/>
  <c r="E316" i="19"/>
  <c r="D316" i="7"/>
  <c r="E316" i="7" s="1"/>
  <c r="E317" i="19" l="1"/>
  <c r="F316" i="19"/>
  <c r="D317" i="7"/>
  <c r="E317" i="7" s="1"/>
  <c r="E318" i="19" l="1"/>
  <c r="F317" i="19"/>
  <c r="D318" i="7"/>
  <c r="E318" i="7" s="1"/>
  <c r="E319" i="19" l="1"/>
  <c r="F318" i="19"/>
  <c r="D319" i="7"/>
  <c r="E319" i="7" s="1"/>
  <c r="E320" i="19" l="1"/>
  <c r="F319" i="19"/>
  <c r="D320" i="7"/>
  <c r="E320" i="7" s="1"/>
  <c r="E321" i="19" l="1"/>
  <c r="F320" i="19"/>
  <c r="D321" i="7"/>
  <c r="E321" i="7" s="1"/>
  <c r="F321" i="19" l="1"/>
  <c r="E322" i="19"/>
  <c r="D322" i="7"/>
  <c r="E322" i="7" s="1"/>
  <c r="E323" i="19" l="1"/>
  <c r="F322" i="19"/>
  <c r="D323" i="7"/>
  <c r="E323" i="7" s="1"/>
  <c r="E324" i="19" l="1"/>
  <c r="F323" i="19"/>
  <c r="D324" i="7"/>
  <c r="E324" i="7" s="1"/>
  <c r="E325" i="19" l="1"/>
  <c r="F324" i="19"/>
  <c r="D325" i="7"/>
  <c r="E325" i="7" s="1"/>
  <c r="E326" i="19" l="1"/>
  <c r="F325" i="19"/>
  <c r="D326" i="7"/>
  <c r="E326" i="7" s="1"/>
  <c r="E327" i="19" l="1"/>
  <c r="F326" i="19"/>
  <c r="D327" i="7"/>
  <c r="E327" i="7" s="1"/>
  <c r="F327" i="19" l="1"/>
  <c r="E328" i="19"/>
  <c r="D328" i="7"/>
  <c r="E328" i="7" s="1"/>
  <c r="E329" i="19" l="1"/>
  <c r="F328" i="19"/>
  <c r="D329" i="7"/>
  <c r="E329" i="7" s="1"/>
  <c r="E330" i="19" l="1"/>
  <c r="F329" i="19"/>
  <c r="D330" i="7"/>
  <c r="E330" i="7" s="1"/>
  <c r="E331" i="19" l="1"/>
  <c r="F330" i="19"/>
  <c r="D331" i="7"/>
  <c r="E331" i="7" s="1"/>
  <c r="E332" i="19" l="1"/>
  <c r="F331" i="19"/>
  <c r="D332" i="7"/>
  <c r="E332" i="7" s="1"/>
  <c r="E333" i="19" l="1"/>
  <c r="F332" i="19"/>
  <c r="D333" i="7"/>
  <c r="E333" i="7" s="1"/>
  <c r="F333" i="19" l="1"/>
  <c r="E334" i="19"/>
  <c r="D334" i="7"/>
  <c r="E334" i="7" s="1"/>
  <c r="E335" i="19" l="1"/>
  <c r="F334" i="19"/>
  <c r="D335" i="7"/>
  <c r="E335" i="7" s="1"/>
  <c r="E336" i="19" l="1"/>
  <c r="F335" i="19"/>
  <c r="D336" i="7"/>
  <c r="E336" i="7" s="1"/>
  <c r="E337" i="19" l="1"/>
  <c r="F336" i="19"/>
  <c r="D337" i="7"/>
  <c r="E337" i="7" s="1"/>
  <c r="E338" i="19" l="1"/>
  <c r="F337" i="19"/>
  <c r="D338" i="7"/>
  <c r="E338" i="7" s="1"/>
  <c r="E339" i="19" l="1"/>
  <c r="F338" i="19"/>
  <c r="D339" i="7"/>
  <c r="E339" i="7" s="1"/>
  <c r="F339" i="19" l="1"/>
  <c r="E340" i="19"/>
  <c r="D340" i="7"/>
  <c r="E340" i="7" s="1"/>
  <c r="E341" i="19" l="1"/>
  <c r="F340" i="19"/>
  <c r="D341" i="7"/>
  <c r="E341" i="7" s="1"/>
  <c r="E342" i="19" l="1"/>
  <c r="F341" i="19"/>
  <c r="D342" i="7"/>
  <c r="E342" i="7" s="1"/>
  <c r="E343" i="19" l="1"/>
  <c r="F342" i="19"/>
  <c r="D343" i="7"/>
  <c r="E343" i="7" s="1"/>
  <c r="E344" i="19" l="1"/>
  <c r="F343" i="19"/>
  <c r="D344" i="7"/>
  <c r="E344" i="7" s="1"/>
  <c r="E345" i="19" l="1"/>
  <c r="F344" i="19"/>
  <c r="D345" i="7"/>
  <c r="E345" i="7" s="1"/>
  <c r="F345" i="19" l="1"/>
  <c r="E346" i="19"/>
  <c r="D346" i="7"/>
  <c r="E346" i="7" s="1"/>
  <c r="E347" i="19" l="1"/>
  <c r="F346" i="19"/>
  <c r="D347" i="7"/>
  <c r="E347" i="7" s="1"/>
  <c r="E348" i="19" l="1"/>
  <c r="F347" i="19"/>
  <c r="D348" i="7"/>
  <c r="E348" i="7" s="1"/>
  <c r="E349" i="19" l="1"/>
  <c r="F348" i="19"/>
  <c r="D349" i="7"/>
  <c r="E349" i="7" s="1"/>
  <c r="E350" i="19" l="1"/>
  <c r="F349" i="19"/>
  <c r="D350" i="7"/>
  <c r="E350" i="7" s="1"/>
  <c r="E351" i="19" l="1"/>
  <c r="F350" i="19"/>
  <c r="D351" i="7"/>
  <c r="E351" i="7" s="1"/>
  <c r="F351" i="19" l="1"/>
  <c r="E352" i="19"/>
  <c r="D352" i="7"/>
  <c r="E352" i="7" s="1"/>
  <c r="E353" i="19" l="1"/>
  <c r="F352" i="19"/>
  <c r="D353" i="7"/>
  <c r="E353" i="7" s="1"/>
  <c r="E354" i="19" l="1"/>
  <c r="F353" i="19"/>
  <c r="D354" i="7"/>
  <c r="E354" i="7" s="1"/>
  <c r="E355" i="19" l="1"/>
  <c r="F354" i="19"/>
  <c r="D355" i="7"/>
  <c r="E355" i="7" s="1"/>
  <c r="E356" i="19" l="1"/>
  <c r="F355" i="19"/>
  <c r="D356" i="7"/>
  <c r="E356" i="7" s="1"/>
  <c r="E357" i="19" l="1"/>
  <c r="F356" i="19"/>
  <c r="D357" i="7"/>
  <c r="E357" i="7" s="1"/>
  <c r="F357" i="19" l="1"/>
  <c r="E358" i="19"/>
  <c r="D358" i="7"/>
  <c r="E358" i="7" s="1"/>
  <c r="E359" i="19" l="1"/>
  <c r="F358" i="19"/>
  <c r="D359" i="7"/>
  <c r="E359" i="7" s="1"/>
  <c r="E360" i="19" l="1"/>
  <c r="F359" i="19"/>
  <c r="D360" i="7"/>
  <c r="E360" i="7" s="1"/>
  <c r="E361" i="19" l="1"/>
  <c r="F360" i="19"/>
  <c r="D361" i="7"/>
  <c r="E361" i="7" s="1"/>
  <c r="E362" i="19" l="1"/>
  <c r="F361" i="19"/>
  <c r="D362" i="7"/>
  <c r="E362" i="7" s="1"/>
  <c r="E363" i="19" l="1"/>
  <c r="F362" i="19"/>
  <c r="D363" i="7"/>
  <c r="E363" i="7" s="1"/>
  <c r="F363" i="19" l="1"/>
  <c r="E364" i="19"/>
  <c r="D364" i="7"/>
  <c r="E364" i="7" s="1"/>
  <c r="E365" i="19" l="1"/>
  <c r="F364" i="19"/>
  <c r="D365" i="7"/>
  <c r="E365" i="7" s="1"/>
  <c r="E366" i="19" l="1"/>
  <c r="F365" i="19"/>
  <c r="D366" i="7"/>
  <c r="E366" i="7" s="1"/>
  <c r="E367" i="19" l="1"/>
  <c r="F366" i="19"/>
  <c r="D367" i="7"/>
  <c r="E367" i="7" s="1"/>
  <c r="E368" i="19" l="1"/>
  <c r="F367" i="19"/>
  <c r="D368" i="7"/>
  <c r="E368" i="7" s="1"/>
  <c r="E369" i="19" l="1"/>
  <c r="F369" i="19" s="1"/>
  <c r="F368" i="19"/>
  <c r="D369" i="7"/>
  <c r="E369" i="7" s="1"/>
  <c r="AH12" i="18" l="1"/>
  <c r="AM12" i="18"/>
  <c r="AN12" i="18"/>
  <c r="O30" i="18"/>
  <c r="AE12" i="18"/>
  <c r="AG12" i="18"/>
  <c r="AB12" i="18"/>
  <c r="O24" i="18"/>
  <c r="AI12" i="18"/>
  <c r="AO12" i="18"/>
  <c r="AD12" i="18"/>
  <c r="AP12" i="18"/>
  <c r="AQ12" i="18"/>
  <c r="Y12" i="18"/>
  <c r="O15" i="18"/>
  <c r="O35" i="18"/>
  <c r="O16" i="18"/>
  <c r="AF12" i="18"/>
  <c r="O22" i="18"/>
  <c r="X12" i="18"/>
  <c r="O29" i="18"/>
  <c r="O26" i="18"/>
  <c r="AJ12" i="18"/>
  <c r="AL12" i="18"/>
  <c r="P12" i="18" s="1"/>
  <c r="AK12" i="18"/>
  <c r="W12" i="18" l="1"/>
  <c r="O14" i="18"/>
  <c r="Z10" i="18"/>
  <c r="R10" i="18"/>
  <c r="X5" i="18"/>
  <c r="P5" i="18"/>
  <c r="Y6" i="18"/>
  <c r="AA7" i="18"/>
  <c r="P7" i="18"/>
  <c r="T8" i="18"/>
  <c r="U10" i="18"/>
  <c r="S8" i="18"/>
  <c r="U11" i="18"/>
  <c r="S6" i="18"/>
  <c r="V6" i="18"/>
  <c r="W6" i="18"/>
  <c r="W8" i="18"/>
  <c r="T11" i="18"/>
  <c r="AC9" i="18"/>
  <c r="Q9" i="18"/>
  <c r="Q5" i="18"/>
  <c r="P6" i="18"/>
  <c r="AB6" i="18"/>
  <c r="Z7" i="18"/>
  <c r="P11" i="18"/>
  <c r="Y5" i="18"/>
  <c r="V9" i="18"/>
  <c r="W11" i="18"/>
  <c r="S9" i="18"/>
  <c r="R5" i="18"/>
  <c r="Z6" i="18"/>
  <c r="X7" i="18"/>
  <c r="V8" i="18"/>
  <c r="P8" i="18"/>
  <c r="Z8" i="18"/>
  <c r="AC8" i="18"/>
  <c r="AA11" i="18"/>
  <c r="P10" i="18"/>
  <c r="T10" i="18"/>
  <c r="AB9" i="18"/>
  <c r="Y9" i="18"/>
  <c r="AA9" i="18"/>
  <c r="S5" i="18"/>
  <c r="R6" i="18"/>
  <c r="R7" i="18"/>
  <c r="AB7" i="18"/>
  <c r="AA8" i="18"/>
  <c r="R8" i="18"/>
  <c r="AB8" i="18"/>
  <c r="W7" i="18"/>
  <c r="AC5" i="18"/>
  <c r="AB10" i="18"/>
  <c r="Z5" i="18"/>
  <c r="U9" i="18"/>
  <c r="V11" i="18"/>
  <c r="S11" i="18"/>
  <c r="T5" i="18"/>
  <c r="T6" i="18"/>
  <c r="T7" i="18"/>
  <c r="X8" i="18"/>
  <c r="Y8" i="18"/>
  <c r="Q8" i="18"/>
  <c r="R9" i="18"/>
  <c r="X10" i="18"/>
  <c r="W9" i="18"/>
  <c r="V5" i="18"/>
  <c r="X6" i="18"/>
  <c r="V7" i="18"/>
  <c r="P9" i="18"/>
  <c r="Y11" i="18"/>
  <c r="AC10" i="18"/>
  <c r="Q11" i="18"/>
  <c r="X11" i="18"/>
  <c r="Z9" i="18"/>
  <c r="U5" i="18"/>
  <c r="AB11" i="18"/>
  <c r="Y10" i="18"/>
  <c r="V10" i="18"/>
  <c r="S10" i="18"/>
  <c r="R11" i="18"/>
  <c r="AA6" i="18"/>
  <c r="AB5" i="18"/>
  <c r="S7" i="18"/>
  <c r="U8" i="18"/>
  <c r="W10" i="18"/>
  <c r="Z11" i="18"/>
  <c r="Q7" i="18"/>
  <c r="U7" i="18"/>
  <c r="Y7" i="18"/>
  <c r="Q10" i="18"/>
  <c r="AA10" i="18"/>
  <c r="AC11" i="18"/>
  <c r="AA5" i="18"/>
  <c r="Q6" i="18"/>
  <c r="AC6" i="18"/>
  <c r="AC7" i="18"/>
  <c r="T9" i="18"/>
  <c r="X9" i="18"/>
  <c r="W5" i="18"/>
  <c r="U6" i="18"/>
  <c r="AC12" i="18"/>
  <c r="U12" i="18"/>
  <c r="S12" i="18"/>
  <c r="T12" i="18"/>
  <c r="Q12" i="18"/>
  <c r="Z12" i="18"/>
  <c r="AA12" i="18"/>
  <c r="V12" i="18"/>
  <c r="R12" i="18"/>
  <c r="O34" i="18"/>
  <c r="O17" i="18"/>
  <c r="O20" i="18"/>
  <c r="O33" i="18"/>
  <c r="O13" i="18"/>
  <c r="O25" i="18"/>
  <c r="O28" i="18"/>
  <c r="O21" i="18"/>
  <c r="O18" i="18"/>
  <c r="O23" i="18"/>
  <c r="O32" i="18"/>
  <c r="L32" i="18"/>
  <c r="N26" i="18"/>
  <c r="N12" i="18"/>
  <c r="M32" i="18"/>
  <c r="N30" i="18"/>
  <c r="N5" i="18"/>
  <c r="M24" i="18"/>
  <c r="M20" i="18"/>
  <c r="M33" i="18"/>
  <c r="N22" i="18"/>
  <c r="M31" i="18"/>
  <c r="N33" i="18"/>
  <c r="O6" i="18"/>
  <c r="M34" i="18"/>
  <c r="M22" i="18"/>
  <c r="O7" i="18"/>
  <c r="M6" i="18"/>
  <c r="M19" i="18"/>
  <c r="M21" i="18"/>
  <c r="N20" i="18"/>
  <c r="N19" i="18"/>
  <c r="M23" i="18"/>
  <c r="M8" i="18"/>
  <c r="N16" i="18"/>
  <c r="M16" i="18"/>
  <c r="M7" i="18"/>
  <c r="N7" i="18"/>
  <c r="N23" i="18"/>
  <c r="M14" i="18"/>
  <c r="N29" i="18"/>
  <c r="N14" i="18"/>
  <c r="O5" i="18"/>
  <c r="M18" i="18"/>
  <c r="O11" i="18"/>
  <c r="N24" i="18"/>
  <c r="N31" i="18"/>
  <c r="M15" i="18"/>
  <c r="N28" i="18"/>
  <c r="N11" i="18"/>
  <c r="N21" i="18"/>
  <c r="N35" i="18"/>
  <c r="N10" i="18"/>
  <c r="O10" i="18"/>
  <c r="N13" i="18"/>
  <c r="M17" i="18"/>
  <c r="O12" i="18"/>
  <c r="N8" i="18"/>
  <c r="M35" i="18"/>
  <c r="M30" i="18"/>
  <c r="M13" i="18"/>
  <c r="M11" i="18"/>
  <c r="O8" i="18"/>
  <c r="N27" i="18"/>
  <c r="M25" i="18"/>
  <c r="M12" i="18"/>
  <c r="O9" i="18"/>
  <c r="M5" i="18"/>
  <c r="M29" i="18"/>
  <c r="N18" i="18"/>
  <c r="N9" i="18"/>
  <c r="N17" i="18"/>
  <c r="N15" i="18"/>
  <c r="N25" i="18"/>
  <c r="M10" i="18"/>
  <c r="N32" i="18"/>
  <c r="M9" i="18"/>
  <c r="M28" i="18"/>
  <c r="M26" i="18"/>
  <c r="N34" i="18"/>
  <c r="M27" i="18"/>
  <c r="N6" i="18"/>
  <c r="O19" i="18"/>
  <c r="O31" i="18"/>
  <c r="O27" i="18"/>
  <c r="L20" i="18"/>
  <c r="K6" i="18"/>
  <c r="L10" i="18"/>
  <c r="L8" i="18"/>
  <c r="J17" i="18"/>
  <c r="L7" i="18"/>
  <c r="K25" i="18"/>
  <c r="J31" i="18"/>
  <c r="J33" i="18"/>
  <c r="J22" i="18"/>
  <c r="L25" i="18"/>
  <c r="K17" i="18"/>
  <c r="J25" i="18"/>
  <c r="K13" i="18"/>
  <c r="J23" i="18"/>
  <c r="L16" i="18"/>
  <c r="K22" i="18"/>
  <c r="J13" i="18"/>
  <c r="K27" i="18"/>
  <c r="K14" i="18"/>
  <c r="K35" i="18"/>
  <c r="J11" i="18"/>
  <c r="L9" i="18"/>
  <c r="J27" i="18"/>
  <c r="J10" i="18"/>
  <c r="K23" i="18"/>
  <c r="L11" i="18"/>
  <c r="L27" i="18"/>
  <c r="J19" i="18"/>
  <c r="L29" i="18"/>
  <c r="J9" i="18"/>
  <c r="K20" i="18"/>
  <c r="L6" i="18"/>
  <c r="K29" i="18"/>
  <c r="J34" i="18"/>
  <c r="J30" i="18"/>
  <c r="L31" i="18"/>
  <c r="K12" i="18"/>
  <c r="L18" i="18"/>
  <c r="J28" i="18"/>
  <c r="K28" i="18"/>
  <c r="K15" i="18"/>
  <c r="L17" i="18"/>
  <c r="L22" i="18"/>
  <c r="L5" i="18"/>
  <c r="J20" i="18"/>
  <c r="K21" i="18"/>
  <c r="K8" i="18"/>
  <c r="K32" i="18"/>
  <c r="L13" i="18"/>
  <c r="K18" i="18"/>
  <c r="L24" i="18"/>
  <c r="J29" i="18"/>
  <c r="K30" i="18"/>
  <c r="J14" i="18"/>
  <c r="L21" i="18"/>
  <c r="L23" i="18"/>
  <c r="J8" i="18"/>
  <c r="J32" i="18"/>
  <c r="L30" i="18"/>
  <c r="J35" i="18"/>
  <c r="L19" i="18"/>
  <c r="J18" i="18"/>
  <c r="J5" i="18"/>
  <c r="L15" i="18"/>
  <c r="L26" i="18"/>
  <c r="K34" i="18"/>
  <c r="L12" i="18"/>
  <c r="K33" i="18"/>
  <c r="J12" i="18"/>
  <c r="K31" i="18"/>
  <c r="K5" i="18"/>
  <c r="J24" i="18"/>
  <c r="L35" i="18"/>
  <c r="J26" i="18"/>
  <c r="K19" i="18"/>
  <c r="J7" i="18"/>
  <c r="K7" i="18"/>
  <c r="J16" i="18"/>
  <c r="J15" i="18"/>
  <c r="L34" i="18"/>
  <c r="J6" i="18"/>
  <c r="J21" i="18"/>
  <c r="K11" i="18"/>
  <c r="L14" i="18"/>
  <c r="K10" i="18"/>
  <c r="K26" i="18"/>
  <c r="L33" i="18"/>
  <c r="K9" i="18"/>
  <c r="L28" i="18"/>
  <c r="K24" i="18"/>
  <c r="K16" i="18"/>
  <c r="D2" i="18" l="1"/>
</calcChain>
</file>

<file path=xl/sharedStrings.xml><?xml version="1.0" encoding="utf-8"?>
<sst xmlns="http://schemas.openxmlformats.org/spreadsheetml/2006/main" count="2134" uniqueCount="764">
  <si>
    <t>a</t>
  </si>
  <si>
    <t>nlay</t>
  </si>
  <si>
    <t>ncol</t>
  </si>
  <si>
    <t>nrow</t>
  </si>
  <si>
    <t>delr</t>
  </si>
  <si>
    <t>delc</t>
  </si>
  <si>
    <t xml:space="preserve"> "-150.0, -200.0, -300.0, -350.0, -450.0"</t>
  </si>
  <si>
    <t>x</t>
  </si>
  <si>
    <t>z</t>
  </si>
  <si>
    <t>y</t>
  </si>
  <si>
    <t>(x,y, Z)</t>
  </si>
  <si>
    <t>Layers ( Z )</t>
  </si>
  <si>
    <t>Q</t>
  </si>
  <si>
    <t>conf.</t>
  </si>
  <si>
    <t>L</t>
  </si>
  <si>
    <t>MF5</t>
  </si>
  <si>
    <t>MF6</t>
  </si>
  <si>
    <t>c_Drains</t>
  </si>
  <si>
    <t>b_Wells</t>
  </si>
  <si>
    <t>a_CHD</t>
  </si>
  <si>
    <t>?</t>
  </si>
  <si>
    <t>Topo</t>
  </si>
  <si>
    <t>W1.2.3</t>
  </si>
  <si>
    <t>chd</t>
  </si>
  <si>
    <t xml:space="preserve">T(surf)  </t>
  </si>
  <si>
    <t xml:space="preserve">   B(surf)</t>
  </si>
  <si>
    <t>delv</t>
  </si>
  <si>
    <t>bot</t>
  </si>
  <si>
    <t>see</t>
  </si>
  <si>
    <t>-</t>
  </si>
  <si>
    <t>DRN</t>
  </si>
  <si>
    <t>RIV</t>
  </si>
  <si>
    <t>c_river</t>
  </si>
  <si>
    <t>X</t>
  </si>
  <si>
    <t>Z</t>
  </si>
  <si>
    <t>time</t>
  </si>
  <si>
    <t>GHB_2_6_10</t>
  </si>
  <si>
    <t>GHB_3_6_10</t>
  </si>
  <si>
    <t>ESTUARY2</t>
  </si>
  <si>
    <t>ESTUARY3</t>
  </si>
  <si>
    <t>source</t>
  </si>
  <si>
    <t>river_stage_1</t>
  </si>
  <si>
    <t>riv1_c6</t>
  </si>
  <si>
    <t>riv1_c7</t>
  </si>
  <si>
    <t>river_stage_2</t>
  </si>
  <si>
    <t>riv2_upper</t>
  </si>
  <si>
    <t>riv2_c6</t>
  </si>
  <si>
    <t>riv2_c7</t>
  </si>
  <si>
    <t>2D</t>
  </si>
  <si>
    <t>rivlay</t>
  </si>
  <si>
    <t>rivrow</t>
  </si>
  <si>
    <t>rivcol</t>
  </si>
  <si>
    <t>rivstg</t>
  </si>
  <si>
    <t>rivcnd</t>
  </si>
  <si>
    <t>rivrbt</t>
  </si>
  <si>
    <t>rivbnd</t>
  </si>
  <si>
    <t>c</t>
  </si>
  <si>
    <t>2 D</t>
  </si>
  <si>
    <t>stage</t>
  </si>
  <si>
    <t>cond</t>
  </si>
  <si>
    <t>botn</t>
  </si>
  <si>
    <t>bound</t>
  </si>
  <si>
    <t>b</t>
  </si>
  <si>
    <t>2 ?</t>
  </si>
  <si>
    <t>3 ?</t>
  </si>
  <si>
    <t>ex-gwf-advtidal.ghb.obs.csv</t>
  </si>
  <si>
    <t>('ghb_2_6_10', 'ghb', (1, 5, 9))</t>
  </si>
  <si>
    <t>('ghb_3_6_10', 'ghb', (2, 5, 9))</t>
  </si>
  <si>
    <t>('estuary2', 'ghb', 'ESTUARY-L2')</t>
  </si>
  <si>
    <t>('estuary3', 'ghb', 'ESTUARY-L3')</t>
  </si>
  <si>
    <t>ex-gwf-advtidal \\</t>
  </si>
  <si>
    <t>[0, 11, 2, -50, '']</t>
  </si>
  <si>
    <t>[2, 4, 7, 'well_1_rate', 'well_1']</t>
  </si>
  <si>
    <t>[2, 3, 2, 'well_2_rate', 'well_2']</t>
  </si>
  <si>
    <t>[0, 11, 2, -10, '']</t>
  </si>
  <si>
    <t>[0, 2, 4, -20, '']</t>
  </si>
  <si>
    <t>[0, 13, 5, -40, '']</t>
  </si>
  <si>
    <t>d_FP2_wellrates</t>
  </si>
  <si>
    <t>e_river</t>
  </si>
  <si>
    <t>f_FP3_riverstages</t>
  </si>
  <si>
    <t>g_recharge1_.csv</t>
  </si>
  <si>
    <t>h_ET_.csv</t>
  </si>
  <si>
    <t>&amp;</t>
  </si>
  <si>
    <t>d</t>
  </si>
  <si>
    <t>e</t>
  </si>
  <si>
    <t>issue</t>
  </si>
  <si>
    <t>well_1_rate</t>
  </si>
  <si>
    <t>well_1</t>
  </si>
  <si>
    <t>well_2_rate</t>
  </si>
  <si>
    <t>well_2</t>
  </si>
  <si>
    <t>t1</t>
  </si>
  <si>
    <t>t2</t>
  </si>
  <si>
    <t>t3</t>
  </si>
  <si>
    <t>W</t>
  </si>
  <si>
    <t>e_W_s_1 2 3 .csv</t>
  </si>
  <si>
    <t>d_W_n.csv</t>
  </si>
  <si>
    <t>C_GHB.csv</t>
  </si>
  <si>
    <t>H1_13_8</t>
  </si>
  <si>
    <t>FLOW Q</t>
  </si>
  <si>
    <t>H</t>
  </si>
  <si>
    <t>again \ equal</t>
  </si>
  <si>
    <r>
      <t>ex-gwf-advtidal.</t>
    </r>
    <r>
      <rPr>
        <b/>
        <sz val="13"/>
        <color rgb="FFFF0000"/>
        <rFont val="Calibri"/>
        <family val="2"/>
        <scheme val="minor"/>
      </rPr>
      <t>ghb.obs.csv</t>
    </r>
  </si>
  <si>
    <r>
      <t>ex-gwf-advtidal.</t>
    </r>
    <r>
      <rPr>
        <b/>
        <sz val="8"/>
        <color rgb="FFFF0000"/>
        <rFont val="Calibri"/>
        <family val="2"/>
        <scheme val="minor"/>
      </rPr>
      <t>ghb.obs.csv</t>
    </r>
  </si>
  <si>
    <t>L2</t>
  </si>
  <si>
    <t>L3</t>
  </si>
  <si>
    <t>[1, 0, 9, 'tides', 15.0, 'ESTUARY-L2']</t>
  </si>
  <si>
    <t>[1, 1, 9, 'tides', 15.0, 'ESTUARY-L2']</t>
  </si>
  <si>
    <t>[1, 2, 9, 'tides', 15.0, 'ESTUARY-L2']</t>
  </si>
  <si>
    <t>[1, 3, 9, 'tides', 15.0, 'ESTUARY-L2']</t>
  </si>
  <si>
    <t>[1, 4, 9, 'tides', 15.0, 'ESTUARY-L2']</t>
  </si>
  <si>
    <t>[1, 5, 9, 'tides', 15.0, 'ESTUARY-L2']</t>
  </si>
  <si>
    <t>[1, 6, 9, 'tides', 15.0, 'ESTUARY-L2']</t>
  </si>
  <si>
    <t>[1, 7, 9, 'tides', 15.0, 'ESTUARY-L2']</t>
  </si>
  <si>
    <t>[1, 8, 9, 'tides', 15.0, 'ESTUARY-L2']</t>
  </si>
  <si>
    <t>[1, 9, 9, 'tides', 15.0, 'ESTUARY-L2']</t>
  </si>
  <si>
    <t>[1, 10, 9, 'tides', 15.0, 'ESTUARY-L2']</t>
  </si>
  <si>
    <t>[1, 11, 9, 'tides', 15.0, 'ESTUARY-L2']</t>
  </si>
  <si>
    <t>[1, 12, 9, 'tides', 15.0, 'ESTUARY-L2']</t>
  </si>
  <si>
    <t>[1, 13, 9, 'tides', 15.0, 'ESTUARY-L2']</t>
  </si>
  <si>
    <t>[1, 14, 9, 'tides', 15.0, 'ESTUARY-L2']</t>
  </si>
  <si>
    <t>[2, 0, 9, 'tides', 1500.0, 'ESTUARY-L3']</t>
  </si>
  <si>
    <t>[2, 1, 9, 'tides', 1500.0, 'ESTUARY-L3']</t>
  </si>
  <si>
    <t>[2, 2, 9, 'tides', 1500.0, 'ESTUARY-L3']</t>
  </si>
  <si>
    <t>[2, 3, 9, 'tides', 1500.0, 'ESTUARY-L3']</t>
  </si>
  <si>
    <t>[2, 4, 9, 'tides', 1500.0, 'ESTUARY-L3']</t>
  </si>
  <si>
    <t>[2, 5, 9, 'tides', 1500.0, 'ESTUARY-L3']</t>
  </si>
  <si>
    <t>[2, 6, 9, 'tides', 1500.0, 'ESTUARY-L3']</t>
  </si>
  <si>
    <t>[2, 7, 9, 'tides', 1500.0, 'ESTUARY-L3']</t>
  </si>
  <si>
    <t>[2, 8, 9, 'tides', 1500.0, 'ESTUARY-L3']</t>
  </si>
  <si>
    <t>[2, 9, 9, 'tides', 1500.0, 'ESTUARY-L3']</t>
  </si>
  <si>
    <t>[2, 10, 9, 'tides', 1500.0, 'ESTUARY-L3']</t>
  </si>
  <si>
    <t>[2, 11, 9, 'tides', 1500.0, 'ESTUARY-L3']</t>
  </si>
  <si>
    <t>[2, 12, 9, 'tides', 1500.0, 'ESTUARY-L3']</t>
  </si>
  <si>
    <t>[2, 13, 9, 'tides', 1500.0, 'ESTUARY-L3']</t>
  </si>
  <si>
    <t>[2, 14, 9, 'tides', 1500.0, 'ESTUARY-L3']</t>
  </si>
  <si>
    <t>H1_2_1</t>
  </si>
  <si>
    <t>H1_2_10</t>
  </si>
  <si>
    <t>ICF1</t>
  </si>
  <si>
    <t>f</t>
  </si>
  <si>
    <t>g</t>
  </si>
  <si>
    <t>h</t>
  </si>
  <si>
    <t>i</t>
  </si>
  <si>
    <t>R</t>
  </si>
  <si>
    <t>CHD</t>
  </si>
  <si>
    <t>CHD normal</t>
  </si>
  <si>
    <t>CHD 1, 2</t>
  </si>
  <si>
    <t>a_idomain</t>
  </si>
  <si>
    <t>.csv</t>
  </si>
  <si>
    <t>(0, 2, 1)</t>
  </si>
  <si>
    <t>(0, 0, 0)</t>
  </si>
  <si>
    <t>left</t>
  </si>
  <si>
    <t>(0, 1, 0)</t>
  </si>
  <si>
    <t>(0, 2, 0)</t>
  </si>
  <si>
    <t>(0, 3, 1)</t>
  </si>
  <si>
    <t>(0, 3, 0)</t>
  </si>
  <si>
    <t>(0, 4, 0)</t>
  </si>
  <si>
    <t>(0, 5, 0)</t>
  </si>
  <si>
    <t>(0, 4, 1)</t>
  </si>
  <si>
    <t>(0, 6, 0)</t>
  </si>
  <si>
    <t>(0, 7, 0)</t>
  </si>
  <si>
    <t>(0, 8, 0)</t>
  </si>
  <si>
    <t>(0, 5, 2)</t>
  </si>
  <si>
    <t>bottom</t>
  </si>
  <si>
    <t>(0, 8, 1)</t>
  </si>
  <si>
    <t>(0, 8, 2)</t>
  </si>
  <si>
    <t>(0, 5, 3)</t>
  </si>
  <si>
    <t>(0, 8, 3)</t>
  </si>
  <si>
    <t>(0, 8, 4)</t>
  </si>
  <si>
    <t>(0, 8, 5)</t>
  </si>
  <si>
    <t>(0, 5, 4)</t>
  </si>
  <si>
    <t>(0, 8, 6)</t>
  </si>
  <si>
    <t>(0, 8, 7)</t>
  </si>
  <si>
    <t>(0, 8, 8)</t>
  </si>
  <si>
    <t>(0, 2, 5)</t>
  </si>
  <si>
    <t>(0, 0, 8)</t>
  </si>
  <si>
    <t>right</t>
  </si>
  <si>
    <t>(0, 1, 8)</t>
  </si>
  <si>
    <t>(0, 2, 8)</t>
  </si>
  <si>
    <t>(0, 3, 5)</t>
  </si>
  <si>
    <t>(0, 3, 8)</t>
  </si>
  <si>
    <t>(0, 4, 8)</t>
  </si>
  <si>
    <t>(0, 5, 8)</t>
  </si>
  <si>
    <t>(0, 4, 5)</t>
  </si>
  <si>
    <t>(0, 6, 8)</t>
  </si>
  <si>
    <t>(0, 7, 8)</t>
  </si>
  <si>
    <t>(0, 1, 2)</t>
  </si>
  <si>
    <t>top</t>
  </si>
  <si>
    <t>(0, 0, 1)</t>
  </si>
  <si>
    <t>(0, 0, 2)</t>
  </si>
  <si>
    <t>(0, 1, 3)</t>
  </si>
  <si>
    <t>(0, 0, 3)</t>
  </si>
  <si>
    <t>(0, 0, 4)</t>
  </si>
  <si>
    <t>(0, 0, 5)</t>
  </si>
  <si>
    <t>(0, 1, 4)</t>
  </si>
  <si>
    <t>(0, 0, 6)</t>
  </si>
  <si>
    <t>(0, 0, 7)</t>
  </si>
  <si>
    <t>MAX</t>
  </si>
  <si>
    <t>MIN</t>
  </si>
  <si>
    <t>Randon</t>
  </si>
  <si>
    <t>Example</t>
  </si>
  <si>
    <t>UPTO</t>
  </si>
  <si>
    <t>inflow</t>
  </si>
  <si>
    <t>diversion</t>
  </si>
  <si>
    <t>status</t>
  </si>
  <si>
    <t>simple</t>
  </si>
  <si>
    <t xml:space="preserve">d </t>
  </si>
  <si>
    <t>SRT</t>
  </si>
  <si>
    <t>GHB</t>
  </si>
  <si>
    <t>Tpo</t>
  </si>
  <si>
    <t>Surf</t>
  </si>
  <si>
    <t>Bot</t>
  </si>
  <si>
    <t>idomain</t>
  </si>
  <si>
    <t>dif</t>
  </si>
  <si>
    <t>K11_basin</t>
  </si>
  <si>
    <t xml:space="preserve">K11_stream </t>
  </si>
  <si>
    <t>ET</t>
  </si>
  <si>
    <t>ft3/s ?</t>
  </si>
  <si>
    <t>Width</t>
  </si>
  <si>
    <t>Roughness</t>
  </si>
  <si>
    <t>Cont</t>
  </si>
  <si>
    <t>/</t>
  </si>
  <si>
    <t>xy</t>
  </si>
  <si>
    <t>...</t>
  </si>
  <si>
    <t>Q ...</t>
  </si>
  <si>
    <t>order</t>
  </si>
  <si>
    <t>R01_STAGE</t>
  </si>
  <si>
    <t>R02_STAGE</t>
  </si>
  <si>
    <t>R03_STAGE</t>
  </si>
  <si>
    <t>R04_STAGE</t>
  </si>
  <si>
    <t>R01_FLOW</t>
  </si>
  <si>
    <t>R02_FLOW</t>
  </si>
  <si>
    <t>R03_FLOW</t>
  </si>
  <si>
    <t>R04_FLOW</t>
  </si>
  <si>
    <t>r01_stage</t>
  </si>
  <si>
    <t>r02_stage</t>
  </si>
  <si>
    <t>r03_stage</t>
  </si>
  <si>
    <t>r04_stage</t>
  </si>
  <si>
    <t>r01_flow</t>
  </si>
  <si>
    <t>downstream-flow</t>
  </si>
  <si>
    <t>r02_flow</t>
  </si>
  <si>
    <t>r03_flow</t>
  </si>
  <si>
    <t>r04_flow</t>
  </si>
  <si>
    <t>f2_wel_spd</t>
  </si>
  <si>
    <t>g2_obs_list</t>
  </si>
  <si>
    <t>e2_ghb_spd.csv</t>
  </si>
  <si>
    <t>d2_sfr_spd.csv</t>
  </si>
  <si>
    <t>c2_sfr_div</t>
  </si>
  <si>
    <t>b2_sfr_conn</t>
  </si>
  <si>
    <t>a2_sfr_pakdata</t>
  </si>
  <si>
    <t>K_str</t>
  </si>
  <si>
    <t>sfr-p01.sfr.obs.csv</t>
  </si>
  <si>
    <t>manu</t>
  </si>
  <si>
    <t>INFLOW-EXT</t>
  </si>
  <si>
    <t>INFLOW</t>
  </si>
  <si>
    <t>OUTFLOW</t>
  </si>
  <si>
    <t>STAGE</t>
  </si>
  <si>
    <t>DEPTH</t>
  </si>
  <si>
    <t>Analitical_no_1L</t>
  </si>
  <si>
    <t>A_2_Likage</t>
  </si>
  <si>
    <t>Σ</t>
  </si>
  <si>
    <t>ifno</t>
  </si>
  <si>
    <t>jcol_sfr</t>
  </si>
  <si>
    <t>delr 7</t>
  </si>
  <si>
    <t>slope</t>
  </si>
  <si>
    <t>roughtness</t>
  </si>
  <si>
    <t>leakence</t>
  </si>
  <si>
    <t>nconnn</t>
  </si>
  <si>
    <t>upstem_frac</t>
  </si>
  <si>
    <t>stage_a</t>
  </si>
  <si>
    <t>stage_b</t>
  </si>
  <si>
    <t>a1_top.csv</t>
  </si>
  <si>
    <t>91.44m</t>
  </si>
  <si>
    <t>91.4m</t>
  </si>
  <si>
    <t>Cels (m)</t>
  </si>
  <si>
    <t>Km</t>
  </si>
  <si>
    <t>ft</t>
  </si>
  <si>
    <t>uzfcells</t>
  </si>
  <si>
    <t>(0, 1, 1)</t>
  </si>
  <si>
    <t>(0, 1, 5)</t>
  </si>
  <si>
    <t>(0, 1, 6)</t>
  </si>
  <si>
    <t>(0, 1, 7)</t>
  </si>
  <si>
    <t>(0, 2, 2)</t>
  </si>
  <si>
    <t>(0, 2, 3)</t>
  </si>
  <si>
    <t>(0, 2, 4)</t>
  </si>
  <si>
    <t>(0, 2, 6)</t>
  </si>
  <si>
    <t>(0, 2, 7)</t>
  </si>
  <si>
    <t>(0, 3, 2)</t>
  </si>
  <si>
    <t>(0, 3, 3)</t>
  </si>
  <si>
    <t>(0, 3, 4)</t>
  </si>
  <si>
    <t>(0, 3, 6)</t>
  </si>
  <si>
    <t>(0, 3, 7)</t>
  </si>
  <si>
    <t>(0, 4, 2)</t>
  </si>
  <si>
    <t>(0, 4, 3)</t>
  </si>
  <si>
    <t>(0, 4, 4)</t>
  </si>
  <si>
    <t>(0, 4, 6)</t>
  </si>
  <si>
    <t>(0, 4, 7)</t>
  </si>
  <si>
    <t>(0, 4, 9)</t>
  </si>
  <si>
    <t>(0, 5, 1)</t>
  </si>
  <si>
    <t>ag</t>
  </si>
  <si>
    <t>(0, 5, 5)</t>
  </si>
  <si>
    <t>(0, 5, 6)</t>
  </si>
  <si>
    <t>(0, 5, 7)</t>
  </si>
  <si>
    <t>(0, 5, 9)</t>
  </si>
  <si>
    <t>(0, 6, 1)</t>
  </si>
  <si>
    <t>(0, 6, 2)</t>
  </si>
  <si>
    <t>(0, 6, 3)</t>
  </si>
  <si>
    <t>(0, 6, 4)</t>
  </si>
  <si>
    <t>(0, 6, 5)</t>
  </si>
  <si>
    <t>(0, 6, 6)</t>
  </si>
  <si>
    <t>(0, 6, 7)</t>
  </si>
  <si>
    <t>(0, 7, 1)</t>
  </si>
  <si>
    <t>(0, 7, 2)</t>
  </si>
  <si>
    <t>(0, 7, 3)</t>
  </si>
  <si>
    <t>(0, 7, 4)</t>
  </si>
  <si>
    <t>(0, 7, 5)</t>
  </si>
  <si>
    <t>(0, 7, 6)</t>
  </si>
  <si>
    <t>(0, 7, 7)</t>
  </si>
  <si>
    <t>(0, 9, 1)</t>
  </si>
  <si>
    <t>(0, 9, 2)</t>
  </si>
  <si>
    <t>(0, 9, 3)</t>
  </si>
  <si>
    <t>(0, 9, 4)</t>
  </si>
  <si>
    <t>(0, 9, 5)</t>
  </si>
  <si>
    <t>(0, 9, 8)</t>
  </si>
  <si>
    <t>(0, 9, 9)</t>
  </si>
  <si>
    <t>(0, 10, 1)</t>
  </si>
  <si>
    <t>(0, 10, 5)</t>
  </si>
  <si>
    <t>(0, 10, 8)</t>
  </si>
  <si>
    <t>(0, 11, 0)</t>
  </si>
  <si>
    <t>(0, 11, 1)</t>
  </si>
  <si>
    <t>(0, 11, 5)</t>
  </si>
  <si>
    <t>(0, 11, 6)</t>
  </si>
  <si>
    <t>(0, 11, 7)</t>
  </si>
  <si>
    <t>(0, 11, 8)</t>
  </si>
  <si>
    <t>(0, 12, 0)</t>
  </si>
  <si>
    <t>(0, 12, 1)</t>
  </si>
  <si>
    <t>(0, 12, 5)</t>
  </si>
  <si>
    <t>(0, 12, 6)</t>
  </si>
  <si>
    <t>(0, 12, 7)</t>
  </si>
  <si>
    <t>(0, 12, 8)</t>
  </si>
  <si>
    <t>(0, 13, 1)</t>
  </si>
  <si>
    <t>(0, 13, 5)</t>
  </si>
  <si>
    <t>(0, 13, 6)</t>
  </si>
  <si>
    <t>(0, 13, 7)</t>
  </si>
  <si>
    <t>(0, 13, 8)</t>
  </si>
  <si>
    <t>(0, 14, 2)</t>
  </si>
  <si>
    <t>(0, 14, 3)</t>
  </si>
  <si>
    <t>(0, 14, 4)</t>
  </si>
  <si>
    <t>(0, 14, 5)</t>
  </si>
  <si>
    <t>(1, 0, 0)</t>
  </si>
  <si>
    <t>(1, 0, 1)</t>
  </si>
  <si>
    <t>(1, 1, 0)</t>
  </si>
  <si>
    <t>(1, 1, 1)</t>
  </si>
  <si>
    <t>(1, 1, 2)</t>
  </si>
  <si>
    <t>(1, 1, 5)</t>
  </si>
  <si>
    <t>(1, 1, 6)</t>
  </si>
  <si>
    <t>(1, 1, 7)</t>
  </si>
  <si>
    <t>(1, 2, 1)</t>
  </si>
  <si>
    <t>(1, 2, 2)</t>
  </si>
  <si>
    <t>(1, 2, 3)</t>
  </si>
  <si>
    <t>(1, 2, 4)</t>
  </si>
  <si>
    <t>(1, 2, 5)</t>
  </si>
  <si>
    <t>(1, 2, 6)</t>
  </si>
  <si>
    <t>(1, 2, 7)</t>
  </si>
  <si>
    <t>(1, 3, 0)</t>
  </si>
  <si>
    <t>(1, 3, 1)</t>
  </si>
  <si>
    <t>(1, 3, 2)</t>
  </si>
  <si>
    <t>(1, 3, 3)</t>
  </si>
  <si>
    <t>(1, 3, 4)</t>
  </si>
  <si>
    <t>(1, 3, 5)</t>
  </si>
  <si>
    <t>(1, 3, 6)</t>
  </si>
  <si>
    <t>(1, 3, 7)</t>
  </si>
  <si>
    <t>(1, 3, 8)</t>
  </si>
  <si>
    <t>(1, 4, 0)</t>
  </si>
  <si>
    <t>(1, 4, 1)</t>
  </si>
  <si>
    <t>(1, 4, 2)</t>
  </si>
  <si>
    <t>(1, 4, 3)</t>
  </si>
  <si>
    <t>(1, 4, 4)</t>
  </si>
  <si>
    <t>(1, 4, 5)</t>
  </si>
  <si>
    <t>(1, 4, 6)</t>
  </si>
  <si>
    <t>(1, 4, 7)</t>
  </si>
  <si>
    <t>(1, 4, 8)</t>
  </si>
  <si>
    <t>(1, 4, 9)</t>
  </si>
  <si>
    <t>(1, 5, 0)</t>
  </si>
  <si>
    <t>(1, 5, 1)</t>
  </si>
  <si>
    <t>(1, 5, 2)</t>
  </si>
  <si>
    <t>(1, 5, 3)</t>
  </si>
  <si>
    <t>(1, 5, 4)</t>
  </si>
  <si>
    <t>(1, 5, 5)</t>
  </si>
  <si>
    <t>(1, 5, 6)</t>
  </si>
  <si>
    <t>(1, 5, 7)</t>
  </si>
  <si>
    <t>(1, 5, 8)</t>
  </si>
  <si>
    <t>(1, 5, 9)</t>
  </si>
  <si>
    <t>(1, 6, 0)</t>
  </si>
  <si>
    <t>(1, 6, 1)</t>
  </si>
  <si>
    <t>(1, 6, 2)</t>
  </si>
  <si>
    <t>(1, 6, 3)</t>
  </si>
  <si>
    <t>(1, 6, 4)</t>
  </si>
  <si>
    <t>(1, 6, 5)</t>
  </si>
  <si>
    <t>(1, 6, 6)</t>
  </si>
  <si>
    <t>(1, 6, 7)</t>
  </si>
  <si>
    <t>(1, 6, 8)</t>
  </si>
  <si>
    <t>(1, 7, 1)</t>
  </si>
  <si>
    <t>(1, 7, 2)</t>
  </si>
  <si>
    <t>(1, 7, 3)</t>
  </si>
  <si>
    <t>(1, 7, 4)</t>
  </si>
  <si>
    <t>(1, 7, 5)</t>
  </si>
  <si>
    <t>(1, 7, 6)</t>
  </si>
  <si>
    <t>(1, 7, 7)</t>
  </si>
  <si>
    <t>(1, 7, 8)</t>
  </si>
  <si>
    <t>(1, 8, 1)</t>
  </si>
  <si>
    <t>(1, 8, 2)</t>
  </si>
  <si>
    <t>(1, 8, 3)</t>
  </si>
  <si>
    <t>(1, 8, 4)</t>
  </si>
  <si>
    <t>(1, 8, 5)</t>
  </si>
  <si>
    <t>(1, 8, 6)</t>
  </si>
  <si>
    <t>(1, 8, 7)</t>
  </si>
  <si>
    <t>(1, 8, 8)</t>
  </si>
  <si>
    <t>(1, 9, 1)</t>
  </si>
  <si>
    <t>(1, 9, 2)</t>
  </si>
  <si>
    <t>(1, 9, 3)</t>
  </si>
  <si>
    <t>(1, 9, 4)</t>
  </si>
  <si>
    <t>(1, 9, 5)</t>
  </si>
  <si>
    <t>(1, 9, 8)</t>
  </si>
  <si>
    <t>(1, 9, 9)</t>
  </si>
  <si>
    <t>(1, 10, 1)</t>
  </si>
  <si>
    <t>(1, 10, 5)</t>
  </si>
  <si>
    <t>(1, 10, 8)</t>
  </si>
  <si>
    <t>(1, 11, 0)</t>
  </si>
  <si>
    <t>(1, 11, 1)</t>
  </si>
  <si>
    <t>(1, 11, 5)</t>
  </si>
  <si>
    <t>(1, 11, 6)</t>
  </si>
  <si>
    <t>(1, 11, 7)</t>
  </si>
  <si>
    <t>(1, 11, 8)</t>
  </si>
  <si>
    <t>(1, 12, 0)</t>
  </si>
  <si>
    <t>(1, 12, 1)</t>
  </si>
  <si>
    <t>(1, 12, 5)</t>
  </si>
  <si>
    <t>(1, 12, 6)</t>
  </si>
  <si>
    <t>(1, 12, 7)</t>
  </si>
  <si>
    <t>(1, 12, 8)</t>
  </si>
  <si>
    <t>(1, 13, 1)</t>
  </si>
  <si>
    <t>(1, 13, 5)</t>
  </si>
  <si>
    <t>(1, 13, 6)</t>
  </si>
  <si>
    <t>(1, 13, 7)</t>
  </si>
  <si>
    <t>(1, 13, 8)</t>
  </si>
  <si>
    <t>(1, 14, 2)</t>
  </si>
  <si>
    <t>(1, 14, 3)</t>
  </si>
  <si>
    <t>(1, 14, 4)</t>
  </si>
  <si>
    <t>(1, 14, 5)</t>
  </si>
  <si>
    <t>a1</t>
  </si>
  <si>
    <t>a2</t>
  </si>
  <si>
    <t>a3</t>
  </si>
  <si>
    <t>a4</t>
  </si>
  <si>
    <t>a5</t>
  </si>
  <si>
    <t>a6</t>
  </si>
  <si>
    <t>a7</t>
  </si>
  <si>
    <t>a8</t>
  </si>
  <si>
    <t>a9</t>
  </si>
  <si>
    <t>a10</t>
  </si>
  <si>
    <t>b0</t>
  </si>
  <si>
    <t>b1</t>
  </si>
  <si>
    <t>b2</t>
  </si>
  <si>
    <t>a0</t>
  </si>
  <si>
    <t>a5_uzf_pakdata.csv</t>
  </si>
  <si>
    <t>a11</t>
  </si>
  <si>
    <t>c2_sfr_pakdata</t>
  </si>
  <si>
    <t>c1_uzf_pakdata.csv</t>
  </si>
  <si>
    <t>a4_sfr_conn.csv</t>
  </si>
  <si>
    <t>S</t>
  </si>
  <si>
    <t>ID26_INFIL</t>
  </si>
  <si>
    <t>ID126_INFIL</t>
  </si>
  <si>
    <t>ID26_DPTH=20</t>
  </si>
  <si>
    <t>ID126_DPTH=51</t>
  </si>
  <si>
    <t>ID26_RCH</t>
  </si>
  <si>
    <t>ID126_RCH</t>
  </si>
  <si>
    <t>ID26_GWET</t>
  </si>
  <si>
    <t>ID126_GWET</t>
  </si>
  <si>
    <t>ID26_UZET</t>
  </si>
  <si>
    <t>ID126_UZET</t>
  </si>
  <si>
    <t>ID26_GWD2MVR</t>
  </si>
  <si>
    <t>ID126_GWD2MVR</t>
  </si>
  <si>
    <t>ID26_REJINF</t>
  </si>
  <si>
    <t>ID126_REJINF</t>
  </si>
  <si>
    <t>time_days</t>
  </si>
  <si>
    <t>c3_uzf_dat_OUTput</t>
  </si>
  <si>
    <t>c3</t>
  </si>
  <si>
    <t>a6_extwc.csv</t>
  </si>
  <si>
    <t>a3_sfr_pakdata.csv</t>
  </si>
  <si>
    <t>b3_uzf_obs_dict.csv</t>
  </si>
  <si>
    <t>a2_wel_spd</t>
  </si>
  <si>
    <t>UZF times</t>
  </si>
  <si>
    <t>a7_finf</t>
  </si>
  <si>
    <t>Starting H</t>
  </si>
  <si>
    <t>c5</t>
  </si>
  <si>
    <t>('SFR-1', 22, 'LAK-1', 0, 'FACTOR', 1.0)</t>
  </si>
  <si>
    <t>('LAK-1', 0, 'SFR-1', 23, 'FACTOR', 1.0)</t>
  </si>
  <si>
    <t>('SFR-1', 28, 'LAK-1', 1, 'FACTOR', 1.0)</t>
  </si>
  <si>
    <t>('LAK-1', 1, 'SFR-1', 29, 'FACTOR', 1.0)</t>
  </si>
  <si>
    <t>('UZF-1', 0, 'SFR-1', 0, 'FACTOR', 1.0)</t>
  </si>
  <si>
    <t>('UZF-1', 1, 'SFR-1', 1, 'FACTOR', 1.0)</t>
  </si>
  <si>
    <t>('UZF-1', 2, 'SFR-1', 1, 'FACTOR', 1.0)</t>
  </si>
  <si>
    <t>('UZF-1', 3, 'SFR-1', 1, 'FACTOR', 1.0)</t>
  </si>
  <si>
    <t>('UZF-1', 4, 'SFR-1', 2, 'FACTOR', 1.0)</t>
  </si>
  <si>
    <t>('UZF-1', 5, 'SFR-1', 10, 'FACTOR', 1.0)</t>
  </si>
  <si>
    <t>('UZF-1', 6, 'SFR-1', 11, 'FACTOR', 1.0)</t>
  </si>
  <si>
    <t>('UZF-1', 7, 'SFR-1', 11, 'FACTOR', 1.0)</t>
  </si>
  <si>
    <t>('UZF-1', 8, 'SFR-1', 1, 'FACTOR', 1.0)</t>
  </si>
  <si>
    <t>('UZF-1', 9, 'SFR-1', 2, 'FACTOR', 1.0)</t>
  </si>
  <si>
    <t>('UZF-1', 10, 'SFR-1', 3, 'FACTOR', 1.0)</t>
  </si>
  <si>
    <t>('UZF-1', 11, 'SFR-1', 9, 'FACTOR', 1.0)</t>
  </si>
  <si>
    <t>('UZF-1', 12, 'SFR-1', 10, 'FACTOR', 1.0)</t>
  </si>
  <si>
    <t>('UZF-1', 13, 'SFR-1', 11, 'FACTOR', 1.0)</t>
  </si>
  <si>
    <t>('UZF-1', 14, 'SFR-1', 12, 'FACTOR', 1.0)</t>
  </si>
  <si>
    <t>('UZF-1', 15, 'LAK-1', 1, 'FACTOR', 1.0)</t>
  </si>
  <si>
    <t>('UZF-1', 16, 'LAK-1', 1, 'FACTOR', 1.0)</t>
  </si>
  <si>
    <t>('UZF-1', 17, 'SFR-1', 2, 'FACTOR', 1.0)</t>
  </si>
  <si>
    <t>('UZF-1', 18, 'SFR-1', 3, 'FACTOR', 1.0)</t>
  </si>
  <si>
    <t>('UZF-1', 19, 'SFR-1', 4, 'FACTOR', 1.0)</t>
  </si>
  <si>
    <t>('UZF-1', 20, 'SFR-1', 5, 'FACTOR', 1.0)</t>
  </si>
  <si>
    <t>('UZF-1', 21, 'SFR-1', 5, 'FACTOR', 1.0)</t>
  </si>
  <si>
    <t>('UZF-1', 22, 'SFR-1', 12, 'FACTOR', 1.0)</t>
  </si>
  <si>
    <t>('UZF-1', 23, 'SFR-1', 16, 'FACTOR', 1.0)</t>
  </si>
  <si>
    <t>('UZF-1', 24, 'LAK-1', 1, 'FACTOR', 1.0)</t>
  </si>
  <si>
    <t>('UZF-1', 25, 'LAK-1', 1, 'FACTOR', 1.0)</t>
  </si>
  <si>
    <t>('UZF-1', 26, 'LAK-1', 1, 'FACTOR', 1.0)</t>
  </si>
  <si>
    <t>('UZF-1', 27, 'LAK-1', 1, 'FACTOR', 1.0)</t>
  </si>
  <si>
    <t>('UZF-1', 28, 'SFR-1', 4, 'FACTOR', 1.0)</t>
  </si>
  <si>
    <t>('UZF-1', 29, 'SFR-1', 5, 'FACTOR', 1.0)</t>
  </si>
  <si>
    <t>('UZF-1', 30, 'SFR-1', 5, 'FACTOR', 1.0)</t>
  </si>
  <si>
    <t>('UZF-1', 31, 'SFR-1', 13, 'FACTOR', 1.0)</t>
  </si>
  <si>
    <t>('UZF-1', 32, 'SFR-1', 16, 'FACTOR', 1.0)</t>
  </si>
  <si>
    <t>('UZF-1', 33, 'SFR-1', 15, 'FACTOR', 1.0)</t>
  </si>
  <si>
    <t>('UZF-1', 34, 'LAK-1', 1, 'FACTOR', 1.0)</t>
  </si>
  <si>
    <t>('UZF-1', 35, 'LAK-1', 1, 'FACTOR', 1.0)</t>
  </si>
  <si>
    <t>('UZF-1', 36, 'LAK-1', 1, 'FACTOR', 1.0)</t>
  </si>
  <si>
    <t>('UZF-1', 37, 'LAK-1', 1, 'FACTOR', 1.0)</t>
  </si>
  <si>
    <t>('UZF-1', 38, 'LAK-1', 1, 'FACTOR', 1.0)</t>
  </si>
  <si>
    <t>('UZF-1', 39, 'SFR-1', 6, 'FACTOR', 1.0)</t>
  </si>
  <si>
    <t>('UZF-1', 40, 'SFR-1', 6, 'FACTOR', 1.0)</t>
  </si>
  <si>
    <t>('UZF-1', 41, 'SFR-1', 18, 'FACTOR', 1.0)</t>
  </si>
  <si>
    <t>('UZF-1', 42, 'SFR-1', 16, 'FACTOR', 1.0)</t>
  </si>
  <si>
    <t>('UZF-1', 43, 'SFR-1', 15, 'FACTOR', 1.0)</t>
  </si>
  <si>
    <t>('UZF-1', 44, 'LAK-1', 1, 'FACTOR', 1.0)</t>
  </si>
  <si>
    <t>('UZF-1', 45, 'LAK-1', 1, 'FACTOR', 1.0)</t>
  </si>
  <si>
    <t>('UZF-1', 46, 'LAK-1', 1, 'FACTOR', 1.0)</t>
  </si>
  <si>
    <t>('UZF-1', 47, 'LAK-1', 1, 'FACTOR', 1.0)</t>
  </si>
  <si>
    <t>('UZF-1', 48, 'LAK-1', 1, 'FACTOR', 1.0)</t>
  </si>
  <si>
    <t>('UZF-1', 49, 'SFR-1', 7, 'FACTOR', 1.0)</t>
  </si>
  <si>
    <t>('UZF-1', 50, 'SFR-1', 19, 'FACTOR', 1.0)</t>
  </si>
  <si>
    <t>('UZF-1', 51, 'SFR-1', 19, 'FACTOR', 1.0)</t>
  </si>
  <si>
    <t>('UZF-1', 52, 'SFR-1', 19, 'FACTOR', 1.0)</t>
  </si>
  <si>
    <t>('UZF-1', 53, 'LAK-1', 1, 'FACTOR', 1.0)</t>
  </si>
  <si>
    <t>('UZF-1', 54, 'LAK-1', 1, 'FACTOR', 1.0)</t>
  </si>
  <si>
    <t>('UZF-1', 55, 'LAK-1', 1, 'FACTOR', 1.0)</t>
  </si>
  <si>
    <t>('UZF-1', 56, 'LAK-1', 1, 'FACTOR', 1.0)</t>
  </si>
  <si>
    <t>('UZF-1', 57, 'SFR-1', 8, 'FACTOR', 1.0)</t>
  </si>
  <si>
    <t>('UZF-1', 58, 'SFR-1', 20, 'FACTOR', 1.0)</t>
  </si>
  <si>
    <t>('UZF-1', 59, 'SFR-1', 20, 'FACTOR', 1.0)</t>
  </si>
  <si>
    <t>('UZF-1', 60, 'SFR-1', 20, 'FACTOR', 1.0)</t>
  </si>
  <si>
    <t>('UZF-1', 61, 'LAK-1', 1, 'FACTOR', 1.0)</t>
  </si>
  <si>
    <t>('UZF-1', 62, 'LAK-1', 1, 'FACTOR', 1.0)</t>
  </si>
  <si>
    <t>('UZF-1', 63, 'LAK-1', 1, 'FACTOR', 1.0)</t>
  </si>
  <si>
    <t>('UZF-1', 64, 'LAK-1', 1, 'FACTOR', 1.0)</t>
  </si>
  <si>
    <t>('UZF-1', 65, 'SFR-1', 22, 'FACTOR', 1.0)</t>
  </si>
  <si>
    <t>('UZF-1', 66, 'LAK-1', 0, 'FACTOR', 1.0)</t>
  </si>
  <si>
    <t>('UZF-1', 67, 'LAK-1', 0, 'FACTOR', 1.0)</t>
  </si>
  <si>
    <t>('UZF-1', 68, 'LAK-1', 0, 'FACTOR', 1.0)</t>
  </si>
  <si>
    <t>('UZF-1', 69, 'LAK-1', 1, 'FACTOR', 1.0)</t>
  </si>
  <si>
    <t>('UZF-1', 70, 'LAK-1', 1, 'FACTOR', 1.0)</t>
  </si>
  <si>
    <t>('UZF-1', 71, 'LAK-1', 1, 'FACTOR', 1.0)</t>
  </si>
  <si>
    <t>('UZF-1', 72, 'LAK-1', 1, 'FACTOR', 1.0)</t>
  </si>
  <si>
    <t>('UZF-1', 73, 'LAK-1', 0, 'FACTOR', 1.0)</t>
  </si>
  <si>
    <t>('UZF-1', 74, 'LAK-1', 0, 'FACTOR', 1.0)</t>
  </si>
  <si>
    <t>('UZF-1', 75, 'LAK-1', 0, 'FACTOR', 1.0)</t>
  </si>
  <si>
    <t>('UZF-1', 76, 'LAK-1', 1, 'FACTOR', 1.0)</t>
  </si>
  <si>
    <t>('UZF-1', 77, 'SFR-1', 8, 'FACTOR', 1.0)</t>
  </si>
  <si>
    <t>('UZF-1', 78, 'LAK-1', 0, 'FACTOR', 1.0)</t>
  </si>
  <si>
    <t>('UZF-1', 79, 'SFR-1', 30, 'FACTOR', 1.0)</t>
  </si>
  <si>
    <t>('UZF-1', 80, 'SFR-1', 29, 'FACTOR', 1.0)</t>
  </si>
  <si>
    <t>('UZF-1', 81, 'SFR-1', 8, 'FACTOR', 1.0)</t>
  </si>
  <si>
    <t>('UZF-1', 82, 'SFR-1', 23, 'FACTOR', 1.0)</t>
  </si>
  <si>
    <t>('UZF-1', 83, 'LAK-1', 0, 'FACTOR', 1.0)</t>
  </si>
  <si>
    <t>('UZF-1', 84, 'LAK-1', 0, 'FACTOR', 1.0)</t>
  </si>
  <si>
    <t>('UZF-1', 85, 'SFR-1', 30, 'FACTOR', 1.0)</t>
  </si>
  <si>
    <t>('UZF-1', 86, 'SFR-1', 29, 'FACTOR', 1.0)</t>
  </si>
  <si>
    <t>('UZF-1', 87, 'SFR-1', 28, 'FACTOR', 1.0)</t>
  </si>
  <si>
    <t>('UZF-1', 88, 'SFR-1', 27, 'FACTOR', 1.0)</t>
  </si>
  <si>
    <t>('UZF-1', 89, 'SFR-1', 26, 'FACTOR', 1.0)</t>
  </si>
  <si>
    <t>('UZF-1', 90, 'SFR-1', 25, 'FACTOR', 1.0)</t>
  </si>
  <si>
    <t>('UZF-1', 91, 'SFR-1', 29, 'FACTOR', 1.0)</t>
  </si>
  <si>
    <t>('UZF-1', 92, 'LAK-1', 1, 'FACTOR', 1.0)</t>
  </si>
  <si>
    <t>('UZF-1', 93, 'SFR-1', 27, 'FACTOR', 1.0)</t>
  </si>
  <si>
    <t>('UZF-1', 94, 'SFR-1', 26, 'FACTOR', 1.0)</t>
  </si>
  <si>
    <t>('UZF-1', 95, 'SFR-1', 25, 'FACTOR', 1.0)</t>
  </si>
  <si>
    <t>('UZF-1', 96, 'LAK-1', 1, 'FACTOR', 1.0)</t>
  </si>
  <si>
    <t>('UZF-1', 97, 'LAK-1', 1, 'FACTOR', 1.0)</t>
  </si>
  <si>
    <t>('UZF-1', 98, 'LAK-1', 1, 'FACTOR', 1.0)</t>
  </si>
  <si>
    <t>('UZF-1', 99, 'LAK-1', 1, 'FACTOR', 1.0)</t>
  </si>
  <si>
    <t>('WEL-1', 0, 'UZF-1', 37, 'FACTOR', 1.0)</t>
  </si>
  <si>
    <t>('WEL-1', 1, 'UZF-1', 38, 'FACTOR', 1.0)</t>
  </si>
  <si>
    <t>('WEL-1', 2, 'UZF-1', 47, 'FACTOR', 1.0)</t>
  </si>
  <si>
    <t>('WEL-1', 3, 'UZF-1', 48, 'FACTOR', 1.0)</t>
  </si>
  <si>
    <t>('WEL-1', 4, 'UZF-1', 55, 'FACTOR', 1.0)</t>
  </si>
  <si>
    <t>('WEL-1', 5, 'UZF-1', 56, 'FACTOR', 1.0)</t>
  </si>
  <si>
    <t>('WEL-1', 6, 'UZF-1', 63, 'FACTOR', 1.0)</t>
  </si>
  <si>
    <t>('WEL-1', 7, 'UZF-1', 64, 'FACTOR', 1.0)</t>
  </si>
  <si>
    <t>('WEL-1', 8, 'UZF-1', 71, 'FACTOR', 1.0)</t>
  </si>
  <si>
    <t>('WEL-1', 9, 'UZF-1', 72, 'FACTOR', 1.0)</t>
  </si>
  <si>
    <t>a1_tdis_ds</t>
  </si>
  <si>
    <t>atotim</t>
  </si>
  <si>
    <t>aEXTIN</t>
  </si>
  <si>
    <t>aINFLOW</t>
  </si>
  <si>
    <t>aFROMMVR</t>
  </si>
  <si>
    <t>aGWF</t>
  </si>
  <si>
    <t>aOUTFLOW</t>
  </si>
  <si>
    <t>aEXTOUT</t>
  </si>
  <si>
    <t>aTOMVR</t>
  </si>
  <si>
    <t>Not discussed</t>
  </si>
  <si>
    <t>STR</t>
  </si>
  <si>
    <t>aLAK1_STAGE</t>
  </si>
  <si>
    <t>aLAK2_STAGE</t>
  </si>
  <si>
    <t>aLAK1_TO-MVR</t>
  </si>
  <si>
    <t>aLAK1_FROM-MVR</t>
  </si>
  <si>
    <t>aLAK2_TO-MVR</t>
  </si>
  <si>
    <t>aLAK2_FROM-MVR</t>
  </si>
  <si>
    <t>MVR  __ MOVE...</t>
  </si>
  <si>
    <t>[1, 0, 0, 500.0, 500.0]</t>
  </si>
  <si>
    <t>[2, 0, 0, 500.0, 500.0]</t>
  </si>
  <si>
    <t>[3, 0, 0, 500.0, 500.0]</t>
  </si>
  <si>
    <t>[4, 0, 0, 500.0, 500.0]</t>
  </si>
  <si>
    <t>[5, 0, 0, 500.0, 500.0]</t>
  </si>
  <si>
    <t>[6, 0, 0, 500.0, 500.0]</t>
  </si>
  <si>
    <t>[7, 0, 0, 500.0, 500.0]</t>
  </si>
  <si>
    <t>[8, 0, 0, 500.0, 500.0]</t>
  </si>
  <si>
    <t>[9, 0, 0, 500.0, 500.0]</t>
  </si>
  <si>
    <t>[10, 0, 0, 500.0, 500.0]</t>
  </si>
  <si>
    <t>[11, 0, 0, 500.0, 500.0]</t>
  </si>
  <si>
    <t>[12, 0, 0, 500.0, 500.0]</t>
  </si>
  <si>
    <t>[13, 0, 0, 500.0, 500.0]</t>
  </si>
  <si>
    <t>[14, 0, 0, 500.0, 500.0]</t>
  </si>
  <si>
    <t>[15, 0, 0, 500.0, 500.0]</t>
  </si>
  <si>
    <t>[16, 0, 0, 500.0, 500.0]</t>
  </si>
  <si>
    <t>[17, 0, 0, 500.0, 500.0]</t>
  </si>
  <si>
    <t>[18, 0, 0, 500.0, 500.0]</t>
  </si>
  <si>
    <t>[19, 0, 0, 500.0, 500.0]</t>
  </si>
  <si>
    <t>[20, 0, 0, 500.0, 500.0]</t>
  </si>
  <si>
    <t>[21, 0, 0, 500.0, 500.0]</t>
  </si>
  <si>
    <t>[22, 0, 0, 500.0, 500.0]</t>
  </si>
  <si>
    <t>[23, 0, 0, 500.0, 500.0]</t>
  </si>
  <si>
    <t>[24, 0, 0, 500.0, 500.0]</t>
  </si>
  <si>
    <t>[25, 0, 0, 500.0, 500.0]</t>
  </si>
  <si>
    <t>[26, 0, 0, 500.0, 500.0]</t>
  </si>
  <si>
    <t>[27, 0, 0, 500.0, 500.0]</t>
  </si>
  <si>
    <t>[28, 0, 0, 500.0, 500.0]</t>
  </si>
  <si>
    <t>[29, 0, 0, 500.0, 500.0]</t>
  </si>
  <si>
    <t>Layers</t>
  </si>
  <si>
    <t xml:space="preserve"> 4-14 </t>
  </si>
  <si>
    <t>1.2.3 (Layer 1.2)</t>
  </si>
  <si>
    <t xml:space="preserve">W 1.2.3 </t>
  </si>
  <si>
    <t>Wells (14)</t>
  </si>
  <si>
    <t>Chart</t>
  </si>
  <si>
    <t>AUX</t>
  </si>
  <si>
    <t>j</t>
  </si>
  <si>
    <t>size</t>
  </si>
  <si>
    <t>*.csv</t>
  </si>
  <si>
    <t>K</t>
  </si>
  <si>
    <t>β</t>
  </si>
  <si>
    <t>a_wetdry_layer0.csv</t>
  </si>
  <si>
    <t>err sol. 01 Layer 0</t>
  </si>
  <si>
    <t>b_FP1_tides.csv</t>
  </si>
  <si>
    <t>a_timprs.csv</t>
  </si>
  <si>
    <t>3x</t>
  </si>
  <si>
    <t>01_timprs.csv</t>
  </si>
  <si>
    <t>02_FP1_tides</t>
  </si>
  <si>
    <t>tides</t>
  </si>
  <si>
    <t>ESTUARY-L2</t>
  </si>
  <si>
    <t>ESTUARY-L3</t>
  </si>
  <si>
    <t>ID</t>
  </si>
  <si>
    <t>place</t>
  </si>
  <si>
    <t>type</t>
  </si>
  <si>
    <t>T</t>
  </si>
  <si>
    <t>B0</t>
  </si>
  <si>
    <t>B1</t>
  </si>
  <si>
    <t>B2</t>
  </si>
  <si>
    <t>B3</t>
  </si>
  <si>
    <t>B4</t>
  </si>
  <si>
    <t>B5</t>
  </si>
  <si>
    <t>B6</t>
  </si>
  <si>
    <t>B7</t>
  </si>
  <si>
    <t>B8</t>
  </si>
  <si>
    <t>B9</t>
  </si>
  <si>
    <t>B10</t>
  </si>
  <si>
    <t>B11</t>
  </si>
  <si>
    <t>ghb_2_6_10</t>
  </si>
  <si>
    <t>ghb</t>
  </si>
  <si>
    <t>ghb_3_6_10</t>
  </si>
  <si>
    <t>(2, 5, 9)</t>
  </si>
  <si>
    <t>estuary2</t>
  </si>
  <si>
    <t>estuary3</t>
  </si>
  <si>
    <t>07a_riv_spd</t>
  </si>
  <si>
    <t>07b_riv_ts</t>
  </si>
  <si>
    <t>09_evt_spd_.csv</t>
  </si>
  <si>
    <t>row</t>
  </si>
  <si>
    <t>col</t>
  </si>
  <si>
    <t>i y</t>
  </si>
  <si>
    <t>j x</t>
  </si>
  <si>
    <t>k</t>
  </si>
  <si>
    <t>etsurf</t>
  </si>
  <si>
    <t>etrate</t>
  </si>
  <si>
    <t>depth</t>
  </si>
  <si>
    <t>pxdpA</t>
  </si>
  <si>
    <t>pxdpB</t>
  </si>
  <si>
    <t>petmA</t>
  </si>
  <si>
    <t>petmB</t>
  </si>
  <si>
    <t>ex-gwf-advtidal.obs.flow.csv</t>
  </si>
  <si>
    <t>ex-gwf-advtidal.obs.head.csv</t>
  </si>
  <si>
    <t>RES</t>
  </si>
  <si>
    <t>POLYGON ((0 0, 3000 0, 3000 5500, 1000 7500, 0 7500, 0 0))</t>
  </si>
  <si>
    <t>POLYGON ((1000 7500, 3000 5500, 5000 7500, 1000 7500))</t>
  </si>
  <si>
    <t>POLYGON ((3000 0, 5000 0, 5000 7500, 3000 5500, 3000 0))</t>
  </si>
  <si>
    <t>001.1_polygons_Rch.csv</t>
  </si>
  <si>
    <t>08_recharge_data</t>
  </si>
  <si>
    <t>06b_wel_spd_all</t>
  </si>
  <si>
    <t>06a_wel_test_n</t>
  </si>
  <si>
    <t>05b_wel_ts.csv</t>
  </si>
  <si>
    <t>03c_ghb_obs</t>
  </si>
  <si>
    <t>03d_ghb_spd.csv</t>
  </si>
  <si>
    <t>ghb_ts</t>
  </si>
  <si>
    <t>wel_ts</t>
  </si>
  <si>
    <t>rch_3</t>
  </si>
  <si>
    <t>08c_3.1_rch_spd</t>
  </si>
  <si>
    <t>08c_3.2_rch_spd</t>
  </si>
  <si>
    <t>08c_3.3_rch_spd</t>
  </si>
  <si>
    <t>ex-gwf-fhb.obs.head.csv</t>
  </si>
  <si>
    <t>ex-gwf-fhb.obs.flow.csv</t>
  </si>
  <si>
    <t>nstp = [10,4,6]</t>
  </si>
  <si>
    <t>CHDHEAD</t>
  </si>
  <si>
    <t>a2_chd_ts.csv</t>
  </si>
  <si>
    <t>a1_timprs.csv</t>
  </si>
  <si>
    <t>a3_chd_spd.csv</t>
  </si>
  <si>
    <t>flowrate</t>
  </si>
  <si>
    <t>a4_WEL_ts.csv</t>
  </si>
  <si>
    <t>a5_WEL_spd.csv</t>
  </si>
  <si>
    <t>timprs</t>
  </si>
  <si>
    <t>chd q</t>
  </si>
  <si>
    <t>wel Q</t>
  </si>
  <si>
    <t>TS_WEL_Q</t>
  </si>
  <si>
    <t>MOD_Q</t>
  </si>
  <si>
    <t>TS_CHD_IN</t>
  </si>
  <si>
    <t>OBS list</t>
  </si>
  <si>
    <t>flow-ja-face</t>
  </si>
  <si>
    <t>icf1</t>
  </si>
  <si>
    <t>b2_H_2d.csv</t>
  </si>
  <si>
    <t>b3_H_xy.csv</t>
  </si>
  <si>
    <t>[(0, 0.0, 700.0), (1, 100.0, 700.0), (2, 100.0, 600.0), (3, 0.0, 600.0), (4, 200.0, 700.0), (5, 200.0, 600.0), (6, 300.0, 700.0), (7, 300.0, 600.0), (8, 400.0, 700.0), (9, 400.0, 600.0), (10, 500.0, 700.0), (11, 500.0, 600.0), (12, 600.0, 700.0), (13, 600.0, 600.0), (14, 700.0, 700.0), (15, 700.0, 600.0), (16, 100.0, 500.0), (17, 0.0, 500.0), (18, 200.0, 500.0), (19, 300.0, 500.0), (20, 400.0, 500.0), (21, 500.0, 500.0), (22, 600.0, 500.0), (23, 700.0, 500.0), (24, 100.0, 400.0), (25, 0.0, 400.0), (26, 200.0, 400.0), (27, 600.0, 400.0), (28, 500.0, 400.0), (29, 700.0, 400.0), (30, 100.0, 300.0), (31, 0.0, 300.0), (32, 200.0, 300.0), (33, 600.0, 300.0), (34, 500.0, 300.0), (35, 700.0, 300.0), (36, 100.0, 200.0), (37, 0.0, 200.0), (38, 200.0, 200.0), (39, 600.0, 200.0), (40, 500.0, 200.0), (41, 700.0, 200.0), (42, 100.0, 100.0), (43, 0.0, 100.0), (44, 200.0, 100.0), (45, 300.0, 200.0), (46, 300.0, 100.0), (47, 400.0, 200.0), (48, 400.0, 100.0), (49, 500.0, 100.0), (50, 600.0, 100.0), (51, 700.0, 100.0), (52, 100.0, 0.0), (53, 0.0, 0.0), (54, 200.0, 0.0), (55, 300.0, 0.0), (56, 400.0, 0.0), (57, 500.0, 0.0), (58, 600.0, 0.0), (59, 700.0, 0.0), (60, 233.333333333, 500.0), (61, 233.333333333, 466.666666667), (62, 200.0, 466.666666667), (63, 266.666666667, 500.0), (64, 266.666666667, 466.666666667), (65, 300.0, 466.666666667), (66, 333.333333333, 500.0), (67, 333.333333333, 466.666666667), (68, 366.666666667, 500.0), (69, 366.666666667, 466.666666667), (70, 400.0, 466.666666667), (71, 433.333333333, 500.0), (72, 433.333333333, 466.666666667), (73, 466.666666667, 500.0), (74, 466.666666667, 466.666666667), (75, 500.0, 466.666666667), (76, 233.333333333, 433.333333333), (77, 200.0, 433.333333333), (78, 266.666666667, 433.333333333), (79, 300.0, 433.333333333), (80, 333.333333333, 433.333333333), (81, 366.666666667, 433.333333333), (82, 400.0, 433.333333333), (83, 433.333333333, 433.333333333), (84, 466.666666667, 433.333333333), (85, 500.0, 433.333333333), (86, 233.333333333, 400.0), (87, 266.666666667, 400.0), (88, 300.0, 400.0), (89, 333.333333333, 400.0), (90, 366.666666667, 400.0), (91, 400.0, 400.0), (92, 433.333333333, 400.0), (93, 466.666666667, 400.0), (94, 233.333333333, 366.666666667), (95, 200.0, 366.666666667), (96, 266.666666667, 366.666666667), (97, 300.0, 366.666666667), (98, 333.333333333, 366.666666667), (99, 366.666666667, 366.666666667), (100, 400.0, 366.666666667), (101, 433.333333333, 366.666666667), (102, 466.666666667, 366.666666667), (103, 500.0, 366.666666667), (104, 233.333333333, 333.333333333), (105, 200.0, 333.333333333), (106, 266.666666667, 333.333333333), (107, 300.0, 333.333333333), (108, 333.333333333, 333.333333333), (109, 366.666666667, 333.333333333), (110, 400.0, 333.333333333), (111, 433.333333333, 333.333333333), (112, 466.666666667, 333.333333333), (113, 500.0, 333.333333333), (114, 233.333333333, 300.0), (115, 266.666666667, 300.0), (116, 300.0, 300.0), (117, 333.333333333, 300.0), (118, 366.666666667, 300.0), (119, 400.0, 300.0), (120, 433.333333333, 300.0), (121, 466.666666667, 300.0), (122, 233.333333333, 266.666666667), (123, 200.0, 266.666666667), (124, 266.666666667, 266.666666667), (125, 300.0, 266.666666667), (126, 333.333333333, 266.666666667), (127, 366.666666667, 266.666666667), (128, 400.0, 266.666666667), (129, 433.333333333, 266.666666667), (130, 466.666666667, 266.666666667), (131, 500.0, 266.666666667), (132, 233.333333333, 233.333333333), (133, 200.0, 233.333333333), (134, 266.666666667, 233.333333333), (135, 300.0, 233.333333333), (136, 333.333333333, 233.333333333), (137, 366.666666667, 233.333333333), (138, 400.0, 233.333333333), (139, 433.333333333, 233.333333333), (140, 466.666666667, 233.333333333), (141, 500.0, 233.333333333), (142, 233.333333333, 200.0), (143, 266.666666667, 200.0), (144, 333.333333333, 200.0), (145, 366.666666667, 200.0), (146, 433.333333333, 200.0), (147, 466.666666667, 200.0)]</t>
  </si>
  <si>
    <t>[[0, 50.0, 650.0, 5, 0, 1, 2, 3, 0], [1, 150.0, 650.0, 5, 1, 4, 5, 2, 1], [2, 250.0, 650.0, 5, 4, 6, 7, 5, 4], [3, 350.0, 650.0, 5, 6, 8, 9, 7, 6], [4, 450.0, 650.0, 5, 8, 10, 11, 9, 8], [5, 550.0, 650.0, 5, 10, 12, 13, 11, 10], [6, 650.0, 650.0, 5, 12, 14, 15, 13, 12], [7, 50.0, 550.0, 5, 3, 2, 16, 17, 3], [8, 150.0, 550.0, 5, 2, 5, 18, 16, 2], [9, 250.00000000000006, 550.0, 7, 5, 7, 19, 63, 60, 18, 5], [10, 350.0, 550.0, 7, 7, 9, 20, 68, 66, 19, 7], [11, 450.0, 550.0, 7, 9, 11, 21, 73, 71, 20, 9], [12, 550.0, 550.0, 5, 11, 13, 22, 21, 11], [13, 650.0, 550.0, 5, 13, 15, 23, 22, 13], [14, 50.0, 450.0, 5, 17, 16, 24, 25, 17], [15, 150.0, 450.0, 7, 16, 18, 62, 77, 26, 24, 16], [16, 550.0, 450.0, 7, 21, 22, 27, 28, 85, 75, 21], [17, 650.0, 450.0, 5, 22, 23, 29, 27, 22], [18, 50.0, 350.0, 5, 25, 24, 30, 31, 25], [19, 150.0, 350.0, 7, 24, 26, 95, 105, 32, 30, 24], [20, 550.0, 350.0, 7, 28, 27, 33, 34, 113, 103, 28], [21, 650.0, 350.0, 5, 27, 29, 35, 33, 27], [22, 50.0, 250.0, 5, 31, 30, 36, 37, 31], [23, 150.0, 250.00000000000006, 7, 30, 32, 123, 133, 38, 36, 30], [24, 550.0, 250.0, 7, 34, 33, 39, 40, 141, 131, 34], [25, 650.0, 250.0, 5, 33, 35, 41, 39, 33], [26, 50.0, 150.0, 5, 37, 36, 42, 43, 37], [27, 150.0, 150.0, 5, 36, 38, 44, 42, 36], [28, 250.0, 150.0, 7, 38, 142, 143, 45, 46, 44, 38], [29, 350.0, 150.0, 7, 45, 144, 145, 47, 48, 46, 45], [30, 450.0, 150.0, 7, 47, 146, 147, 40, 49, 48, 47], [31, 550.0, 150.0, 5, 40, 39, 50, 49, 40], [32, 650.0, 150.0, 5, 39, 41, 51, 50, 39], [33, 50.0, 50.0, 5, 43, 42, 52, 53, 43], [34, 150.0, 50.0, 5, 42, 44, 54, 52, 42], [35, 250.0, 50.0, 5, 44, 46, 55, 54, 44], [36, 350.0, 50.0, 5, 46, 48, 56, 55, 46], [37, 450.0, 50.0, 5, 48, 49, 57, 56, 48], [38, 550.0, 50.0, 5, 49, 50, 58, 57, 49], [39, 650.0, 50.0, 5, 50, 51, 59, 58, 50], [40, 216.66666666650002, 483.3333333335, 5, 18, 60, 61, 62, 18], [41, 250.00000000000006, 483.3333333335, 5, 60, 63, 64, 61, 60], [42, 283.33333333350004, 483.33333333350004, 5, 63, 19, 65, 64, 63], [43, 316.66666666649996, 483.33333333350004, 5, 19, 66, 67, 65, 19], [44, 350.0, 483.3333333335001, 5, 66, 68, 69, 67, 66], [45, 383.33333333350004, 483.33333333350004, 5, 68, 20, 70, 69, 68], [46, 416.6666666664999, 483.33333333350004, 5, 20, 71, 72, 70, 20], [47, 450.0, 483.3333333335001, 5, 71, 73, 74, 72, 71], [48, 483.33333333350004, 483.33333333350004, 5, 73, 21, 75, 74, 73], [49, 216.66666666650002, 450.0, 5, 62, 61, 76, 77, 62], [50, 250.0, 450.00000000000006, 5, 61, 64, 78, 76, 61], [51, 283.3333333335, 450.0, 5, 64, 65, 79, 78, 64], [52, 316.66666666649996, 450.0, 5, 65, 67, 80, 79, 65], [53, 350.0, 450.0, 5, 67, 69, 81, 80, 67], [54, 383.33333333350004, 450.0, 5, 69, 70, 82, 81, 69], [55, 416.66666666649996, 450.0, 5, 70, 72, 83, 82, 70], [56, 450.0, 450.0, 5, 72, 74, 84, 83, 72], [57, 483.3333333335001, 450.0, 5, 74, 75, 85, 84, 74], [58, 216.66666666650002, 416.66666666649996, 5, 77, 76, 86, 26, 77], [59, 250.00000000000006, 416.66666666649996, 5, 76, 78, 87, 86, 76], [60, 283.33333333350004, 416.6666666664999, 5, 78, 79, 88, 87, 78], [61, 316.66666666649996, 416.6666666664999, 5, 79, 80, 89, 88, 79], [62, 350.0, 416.66666666649996, 5, 80, 81, 90, 89, 80], [63, 383.33333333350004, 416.6666666664999, 5, 81, 82, 91, 90, 81], [64, 416.6666666664999, 416.6666666664999, 5, 82, 83, 92, 91, 82], [65, 450.0, 416.66666666649996, 5, 83, 84, 93, 92, 83], [66, 483.33333333350004, 416.6666666664999, 5, 84, 85, 28, 93, 84], [67, 216.66666666650002, 383.33333333350004, 5, 26, 86, 94, 95, 26], [68, 250.00000000000006, 383.3333333335, 5, 86, 87, 96, 94, 86], [69, 283.33333333350004, 383.33333333350004, 5, 87, 88, 97, 96, 87], [70, 316.66666666649996, 383.33333333350004, 5, 88, 89, 98, 97, 88], [71, 350.0, 383.33333333350004, 5, 89, 90, 99, 98, 89], [72, 383.33333333350004, 383.33333333350004, 5, 90, 91, 100, 99, 90], [73, 416.6666666664999, 383.33333333350004, 5, 91, 92, 101, 100, 91], [74, 450.0, 383.33333333350004, 5, 92, 93, 102, 101, 92], [75, 483.33333333350004, 383.33333333350004, 5, 93, 28, 103, 102, 93], [76, 216.66666666650002, 350.00000000000006, 5, 95, 94, 104, 105, 95], [77, 250.0, 350.0, 5, 94, 96, 106, 104, 94], [78, 283.3333333335, 350.0, 5, 96, 97, 107, 106, 96], [79, 316.66666666649996, 350.0, 5, 97, 98, 108, 107, 97], [80, 350.0, 350.0, 5, 98, 99, 109, 108, 98], [81, 383.33333333350004, 350.0, 5, 99, 100, 110, 109, 99], [82, 416.66666666649996, 350.0, 5, 100, 101, 111, 110, 100], [83, 450.0, 350.0, 5, 101, 102, 112, 111, 101], [84, 483.3333333335001, 350.0, 5, 102, 103, 113, 112, 102], [85, 216.66666666650002, 316.66666666649996, 5, 105, 104, 114, 32, 105], [86, 250.00000000000006, 316.6666666665, 5, 104, 106, 115, 114, 104], [87, 283.33333333350004, 316.66666666649996, 5, 106, 107, 116, 115, 106], [88, 316.66666666649996, 316.66666666649996, 5, 107, 108, 117, 116, 107], [89, 350.0, 316.66666666649996, 5, 108, 109, 118, 117, 108], [90, 383.33333333350004, 316.66666666649996, 5, 109, 110, 119, 118, 109], [91, 416.6666666664999, 316.66666666649996, 5, 110, 111, 120, 119, 110], [92, 450.0, 316.66666666649996, 5, 111, 112, 121, 120, 111], [93, 483.33333333350004, 316.66666666649996, 5, 112, 113, 34, 121, 112], [94, 216.66666666650002, 283.33333333350004, 5, 32, 114, 122, 123, 32], [95, 250.00000000000006, 283.33333333350004, 5, 114, 115, 124, 122, 114], [96, 283.33333333350004, 283.33333333350004, 5, 115, 116, 125, 124, 115], [97, 316.66666666649996, 283.33333333350004, 5, 116, 117, 126, 125, 116], [98, 350.0, 283.3333333335, 5, 117, 118, 127, 126, 117], [99, 383.33333333350004, 283.33333333350004, 5, 118, 119, 128, 127, 118], [100, 416.6666666664999, 283.33333333350004, 5, 119, 120, 129, 128, 119], [101, 450.0, 283.3333333335, 5, 120, 121, 130, 129, 120], [102, 483.33333333350004, 283.33333333350004, 5, 121, 34, 131, 130, 121], [103, 216.66666666650002, 250.0, 5, 123, 122, 132, 133, 123], [104, 250.0, 250.0, 5, 122, 124, 134, 132, 122], [105, 283.33333333350004, 250.00000000000006, 5, 124, 125, 135, 134, 124], [106, 316.6666666664999, 250.00000000000006, 5, 125, 126, 136, 135, 125], [107, 350.0, 250.0, 5, 126, 127, 137, 136, 126], [108, 383.3333333335, 250.00000000000006, 5, 127, 128, 138, 137, 127], [109, 416.66666666649996, 250.00000000000006, 5, 128, 129, 139, 138, 128], [110, 450.00000000000006, 250.0, 5, 129, 130, 140, 139, 129], [111, 483.3333333335, 250.00000000000006, 5, 130, 131, 141, 140, 130], [112, 216.66666666650002, 216.66666666650002, 5, 133, 132, 142, 38, 133], [113, 250.0, 216.66666666650002, 5, 132, 134, 143, 142, 132], [114, 283.33333333350004, 216.66666666650002, 5, 134, 135, 45, 143, 134], [115, 316.66666666649996, 216.66666666650002, 5, 135, 136, 144, 45, 135], [116, 350.00000000000006, 216.66666666650002, 5, 136, 137, 145, 144, 136], [117, 383.33333333350004, 216.66666666650002, 5, 137, 138, 47, 145, 137], [118, 416.66666666649996, 216.66666666650002, 5, 138, 139, 146, 47, 138], [119, 450.0, 216.66666666650002, 5, 139, 140, 147, 146, 139], [120, 483.3333333335, 216.66666666650002, 5, 140, 141, 40, 147, 140]]</t>
  </si>
  <si>
    <t>ncpl</t>
  </si>
  <si>
    <t>nvert</t>
  </si>
  <si>
    <t>vertices</t>
  </si>
  <si>
    <t>cell2d</t>
  </si>
  <si>
    <t>a3.1_exgdata.csv</t>
  </si>
  <si>
    <t>a3.2_exgdata_processed.csv</t>
  </si>
  <si>
    <t>a3.3</t>
  </si>
  <si>
    <t>a3.4</t>
  </si>
  <si>
    <t>nper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</si>
</sst>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6">
    <numFmt numFmtId="164" formatCode="0.0"/>
    <numFmt numFmtId="165" formatCode="0.000"/>
    <numFmt numFmtId="166" formatCode="0.00000"/>
    <numFmt numFmtId="167" formatCode="#,##0.0"/>
    <numFmt numFmtId="168" formatCode="#,##0.000"/>
    <numFmt numFmtId="172" formatCode="0E+00"/>
  </numFmts>
  <fonts count="65">
    <font>
      <sz val="11"/>
      <color theme="1"/>
      <name val="Calibri"/>
      <family val="2"/>
      <scheme val="minor"/>
    </font>
    <font>
      <sz val="7"/>
      <color theme="1"/>
      <name val="Calibri"/>
      <family val="2"/>
      <scheme val="minor"/>
    </font>
    <font>
      <sz val="9"/>
      <color theme="1"/>
      <name val="Calibri"/>
      <family val="2"/>
      <scheme val="minor"/>
    </font>
    <font>
      <sz val="6"/>
      <color theme="1"/>
      <name val="Calibri"/>
      <family val="2"/>
      <scheme val="minor"/>
    </font>
    <font>
      <sz val="5"/>
      <color theme="0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  <font>
      <sz val="8"/>
      <color rgb="FF0000FF"/>
      <name val="Calibri"/>
      <family val="2"/>
      <scheme val="minor"/>
    </font>
    <font>
      <sz val="8"/>
      <color theme="1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5"/>
      <color theme="1"/>
      <name val="Calibri"/>
      <family val="2"/>
      <scheme val="minor"/>
    </font>
    <font>
      <b/>
      <sz val="5"/>
      <color theme="0"/>
      <name val="Calibri"/>
      <family val="2"/>
      <scheme val="minor"/>
    </font>
    <font>
      <b/>
      <sz val="7"/>
      <color theme="0"/>
      <name val="Calibri"/>
      <family val="2"/>
    </font>
    <font>
      <b/>
      <sz val="8"/>
      <color theme="1"/>
      <name val="Calibri"/>
      <family val="2"/>
      <scheme val="minor"/>
    </font>
    <font>
      <sz val="4"/>
      <color theme="1"/>
      <name val="Calibri"/>
      <family val="2"/>
      <scheme val="minor"/>
    </font>
    <font>
      <sz val="3"/>
      <color theme="1"/>
      <name val="Calibri"/>
      <family val="2"/>
      <scheme val="minor"/>
    </font>
    <font>
      <b/>
      <sz val="8"/>
      <color theme="0"/>
      <name val="Calibri"/>
      <family val="2"/>
      <scheme val="minor"/>
    </font>
    <font>
      <b/>
      <sz val="13"/>
      <color rgb="FFFF0000"/>
      <name val="Calibri"/>
      <family val="2"/>
      <scheme val="minor"/>
    </font>
    <font>
      <b/>
      <sz val="8"/>
      <color rgb="FFFF0000"/>
      <name val="Calibri"/>
      <family val="2"/>
      <scheme val="minor"/>
    </font>
    <font>
      <sz val="6"/>
      <color rgb="FFFF0000"/>
      <name val="Calibri"/>
      <family val="2"/>
      <scheme val="minor"/>
    </font>
    <font>
      <b/>
      <sz val="10"/>
      <color theme="1"/>
      <name val="Calibri"/>
      <family val="2"/>
      <scheme val="minor"/>
    </font>
    <font>
      <b/>
      <sz val="7"/>
      <color theme="0"/>
      <name val="Calibri"/>
      <family val="2"/>
      <scheme val="minor"/>
    </font>
    <font>
      <b/>
      <sz val="9"/>
      <color theme="0"/>
      <name val="Calibri"/>
      <family val="2"/>
      <scheme val="minor"/>
    </font>
    <font>
      <sz val="9"/>
      <name val="Calibri"/>
      <family val="2"/>
      <scheme val="minor"/>
    </font>
    <font>
      <b/>
      <sz val="10"/>
      <color theme="0"/>
      <name val="Calibri"/>
      <family val="2"/>
      <scheme val="minor"/>
    </font>
    <font>
      <b/>
      <sz val="9"/>
      <color theme="1"/>
      <name val="Calibri"/>
      <family val="2"/>
      <scheme val="minor"/>
    </font>
    <font>
      <sz val="11"/>
      <name val="Calibri"/>
      <family val="2"/>
      <scheme val="minor"/>
    </font>
    <font>
      <sz val="8"/>
      <name val="Calibri"/>
      <family val="2"/>
      <scheme val="minor"/>
    </font>
    <font>
      <b/>
      <sz val="11"/>
      <color rgb="FFFFFF00"/>
      <name val="Calibri"/>
      <family val="2"/>
    </font>
    <font>
      <b/>
      <sz val="12"/>
      <name val="Calibri"/>
      <family val="2"/>
      <scheme val="minor"/>
    </font>
    <font>
      <b/>
      <sz val="12"/>
      <color theme="0"/>
      <name val="Calibri"/>
      <family val="2"/>
      <scheme val="minor"/>
    </font>
    <font>
      <sz val="8"/>
      <color theme="0"/>
      <name val="Calibri"/>
      <family val="2"/>
      <scheme val="minor"/>
    </font>
    <font>
      <sz val="8"/>
      <color theme="0" tint="-0.14999847407452621"/>
      <name val="Calibri"/>
      <family val="2"/>
      <scheme val="minor"/>
    </font>
    <font>
      <sz val="5"/>
      <name val="Calibri"/>
      <family val="2"/>
      <scheme val="minor"/>
    </font>
    <font>
      <sz val="7"/>
      <name val="Calibri"/>
      <family val="2"/>
      <scheme val="minor"/>
    </font>
    <font>
      <sz val="7"/>
      <color theme="0"/>
      <name val="Calibri"/>
      <family val="2"/>
      <scheme val="minor"/>
    </font>
    <font>
      <sz val="8"/>
      <color rgb="FFFF0000"/>
      <name val="Calibri"/>
      <family val="2"/>
      <scheme val="minor"/>
    </font>
    <font>
      <sz val="9"/>
      <color theme="0"/>
      <name val="Calibri"/>
      <family val="2"/>
      <scheme val="minor"/>
    </font>
    <font>
      <sz val="11"/>
      <color theme="1"/>
      <name val="Calibri"/>
      <family val="2"/>
    </font>
    <font>
      <b/>
      <sz val="11"/>
      <color theme="0"/>
      <name val="Calibri"/>
      <family val="2"/>
    </font>
    <font>
      <sz val="6"/>
      <color theme="0" tint="-4.9989318521683403E-2"/>
      <name val="Calibri"/>
      <family val="2"/>
      <scheme val="minor"/>
    </font>
    <font>
      <sz val="6"/>
      <color rgb="FFFFFF00"/>
      <name val="Calibri"/>
      <family val="2"/>
    </font>
    <font>
      <sz val="6"/>
      <color rgb="FFFFFF00"/>
      <name val="Calibri"/>
      <family val="2"/>
      <scheme val="minor"/>
    </font>
    <font>
      <sz val="6"/>
      <color theme="0"/>
      <name val="Calibri"/>
      <family val="2"/>
      <scheme val="minor"/>
    </font>
    <font>
      <sz val="6"/>
      <color theme="0"/>
      <name val="Calibri"/>
      <family val="2"/>
    </font>
    <font>
      <sz val="6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2"/>
      <color theme="1"/>
      <name val="Calibri"/>
      <family val="2"/>
      <scheme val="minor"/>
    </font>
    <font>
      <sz val="12"/>
      <color theme="0"/>
      <name val="Calibri"/>
      <family val="2"/>
      <scheme val="minor"/>
    </font>
    <font>
      <sz val="10"/>
      <color theme="0"/>
      <name val="Calibri"/>
      <family val="2"/>
      <scheme val="minor"/>
    </font>
    <font>
      <sz val="6"/>
      <color theme="0" tint="-0.499984740745262"/>
      <name val="Calibri"/>
      <family val="2"/>
      <scheme val="minor"/>
    </font>
    <font>
      <b/>
      <sz val="14"/>
      <color theme="0"/>
      <name val="Calibri"/>
      <family val="2"/>
      <scheme val="minor"/>
    </font>
    <font>
      <b/>
      <sz val="12"/>
      <color theme="1"/>
      <name val="Calibri"/>
      <family val="2"/>
      <scheme val="minor"/>
    </font>
    <font>
      <b/>
      <sz val="13"/>
      <color theme="1"/>
      <name val="Calibri"/>
      <family val="2"/>
      <scheme val="minor"/>
    </font>
    <font>
      <sz val="11"/>
      <color rgb="FFFF0000"/>
      <name val="Calibri"/>
      <family val="2"/>
      <scheme val="minor"/>
    </font>
    <font>
      <sz val="7"/>
      <color rgb="FF0000FF"/>
      <name val="Calibri"/>
      <family val="2"/>
      <scheme val="minor"/>
    </font>
    <font>
      <sz val="10"/>
      <color theme="1"/>
      <name val="Calibri"/>
      <family val="2"/>
      <scheme val="minor"/>
    </font>
    <font>
      <b/>
      <sz val="12"/>
      <color theme="7" tint="-0.249977111117893"/>
      <name val="Calibri"/>
      <family val="2"/>
      <scheme val="minor"/>
    </font>
    <font>
      <b/>
      <sz val="10"/>
      <color theme="7" tint="-0.249977111117893"/>
      <name val="Calibri"/>
      <family val="2"/>
      <scheme val="minor"/>
    </font>
    <font>
      <sz val="7"/>
      <color theme="7" tint="-0.249977111117893"/>
      <name val="Calibri"/>
      <family val="2"/>
      <scheme val="minor"/>
    </font>
    <font>
      <b/>
      <sz val="7"/>
      <color theme="1"/>
      <name val="Calibri"/>
      <family val="2"/>
      <scheme val="minor"/>
    </font>
    <font>
      <sz val="6"/>
      <color rgb="FF0000FF"/>
      <name val="Calibri"/>
      <family val="2"/>
      <scheme val="minor"/>
    </font>
    <font>
      <sz val="9"/>
      <color theme="0"/>
      <name val="Calibri"/>
      <family val="2"/>
    </font>
    <font>
      <sz val="9"/>
      <color theme="0" tint="-0.499984740745262"/>
      <name val="Calibri"/>
      <family val="2"/>
      <scheme val="minor"/>
    </font>
    <font>
      <sz val="10"/>
      <color theme="1"/>
      <name val="Arial Unicode MS"/>
    </font>
  </fonts>
  <fills count="40">
    <fill>
      <patternFill patternType="none"/>
    </fill>
    <fill>
      <patternFill patternType="gray125"/>
    </fill>
    <fill>
      <patternFill patternType="solid">
        <fgColor theme="0" tint="-0.14999847407452621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theme="0" tint="-4.9989318521683403E-2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0" tint="-0.34998626667073579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theme="8" tint="0.59999389629810485"/>
        <bgColor indexed="64"/>
      </patternFill>
    </fill>
    <fill>
      <patternFill patternType="solid">
        <fgColor rgb="FF92D050"/>
        <bgColor indexed="64"/>
      </patternFill>
    </fill>
    <fill>
      <patternFill patternType="solid">
        <fgColor rgb="FFFFCCFF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rgb="FF00B0F0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rgb="FF66FF99"/>
        <bgColor indexed="64"/>
      </patternFill>
    </fill>
    <fill>
      <patternFill patternType="solid">
        <fgColor theme="1" tint="0.499984740745262"/>
        <bgColor indexed="64"/>
      </patternFill>
    </fill>
    <fill>
      <patternFill patternType="solid">
        <fgColor theme="0" tint="-0.249977111117893"/>
        <bgColor indexed="64"/>
      </patternFill>
    </fill>
    <fill>
      <patternFill patternType="solid">
        <fgColor theme="2" tint="-0.499984740745262"/>
        <bgColor indexed="64"/>
      </patternFill>
    </fill>
    <fill>
      <patternFill patternType="solid">
        <fgColor theme="1"/>
        <bgColor indexed="64"/>
      </patternFill>
    </fill>
    <fill>
      <patternFill patternType="solid">
        <fgColor theme="8" tint="-0.249977111117893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rgb="FF7030A0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rgb="FFFF66FF"/>
        <bgColor indexed="64"/>
      </patternFill>
    </fill>
    <fill>
      <patternFill patternType="solid">
        <fgColor theme="0" tint="-0.499984740745262"/>
        <bgColor indexed="64"/>
      </patternFill>
    </fill>
    <fill>
      <patternFill patternType="solid">
        <fgColor theme="0"/>
        <bgColor indexed="64"/>
      </patternFill>
    </fill>
    <fill>
      <patternFill patternType="solid">
        <fgColor theme="7" tint="0.39997558519241921"/>
        <bgColor indexed="64"/>
      </patternFill>
    </fill>
    <fill>
      <patternFill patternType="solid">
        <fgColor theme="4" tint="0.39997558519241921"/>
        <bgColor indexed="64"/>
      </patternFill>
    </fill>
    <fill>
      <patternFill patternType="solid">
        <fgColor theme="1" tint="0.34998626667073579"/>
        <bgColor indexed="64"/>
      </patternFill>
    </fill>
    <fill>
      <patternFill patternType="solid">
        <fgColor theme="4" tint="0.79998168889431442"/>
        <bgColor indexed="64"/>
      </patternFill>
    </fill>
    <fill>
      <patternFill patternType="solid">
        <fgColor theme="8" tint="0.39997558519241921"/>
        <bgColor indexed="64"/>
      </patternFill>
    </fill>
    <fill>
      <patternFill patternType="solid">
        <fgColor theme="5" tint="-0.249977111117893"/>
        <bgColor indexed="64"/>
      </patternFill>
    </fill>
    <fill>
      <patternFill patternType="solid">
        <fgColor theme="7" tint="-0.249977111117893"/>
        <bgColor indexed="64"/>
      </patternFill>
    </fill>
    <fill>
      <patternFill patternType="solid">
        <fgColor rgb="FF996633"/>
        <bgColor indexed="64"/>
      </patternFill>
    </fill>
    <fill>
      <patternFill patternType="solid">
        <fgColor rgb="FFE2C5A8"/>
        <bgColor indexed="64"/>
      </patternFill>
    </fill>
  </fills>
  <borders count="13">
    <border>
      <left/>
      <right/>
      <top/>
      <bottom/>
      <diagonal/>
    </border>
    <border>
      <left style="thin">
        <color indexed="64"/>
      </left>
      <right/>
      <top style="thin">
        <color indexed="64"/>
      </top>
      <bottom/>
      <diagonal/>
    </border>
    <border>
      <left/>
      <right/>
      <top style="thin">
        <color indexed="64"/>
      </top>
      <bottom/>
      <diagonal/>
    </border>
    <border>
      <left/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/>
      <top/>
      <bottom/>
      <diagonal/>
    </border>
    <border>
      <left/>
      <right style="thin">
        <color indexed="64"/>
      </right>
      <top/>
      <bottom/>
      <diagonal/>
    </border>
    <border>
      <left style="thin">
        <color indexed="64"/>
      </left>
      <right/>
      <top/>
      <bottom style="thin">
        <color indexed="64"/>
      </bottom>
      <diagonal/>
    </border>
    <border>
      <left/>
      <right/>
      <top/>
      <bottom style="thin">
        <color indexed="64"/>
      </bottom>
      <diagonal/>
    </border>
    <border>
      <left/>
      <right style="thin">
        <color indexed="64"/>
      </right>
      <top/>
      <bottom style="thin">
        <color indexed="64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/>
      <diagonal/>
    </border>
    <border>
      <left style="medium">
        <color indexed="64"/>
      </left>
      <right style="medium">
        <color indexed="64"/>
      </right>
      <top/>
      <bottom style="medium">
        <color indexed="64"/>
      </bottom>
      <diagonal/>
    </border>
    <border>
      <left style="medium">
        <color indexed="64"/>
      </left>
      <right/>
      <top style="medium">
        <color indexed="64"/>
      </top>
      <bottom style="medium">
        <color indexed="64"/>
      </bottom>
      <diagonal/>
    </border>
    <border>
      <left/>
      <right style="medium">
        <color indexed="64"/>
      </right>
      <top style="medium">
        <color indexed="64"/>
      </top>
      <bottom style="medium">
        <color indexed="64"/>
      </bottom>
      <diagonal/>
    </border>
  </borders>
  <cellStyleXfs count="2">
    <xf numFmtId="0" fontId="0" fillId="0" borderId="0"/>
    <xf numFmtId="9" fontId="5" fillId="0" borderId="0" applyFont="0" applyFill="0" applyBorder="0" applyAlignment="0" applyProtection="0"/>
  </cellStyleXfs>
  <cellXfs count="536">
    <xf numFmtId="0" fontId="0" fillId="0" borderId="0" xfId="0"/>
    <xf numFmtId="0" fontId="0" fillId="2" borderId="0" xfId="0" applyFill="1" applyAlignment="1">
      <alignment horizontal="center" vertical="center"/>
    </xf>
    <xf numFmtId="0" fontId="0" fillId="0" borderId="0" xfId="0" applyAlignment="1">
      <alignment horizontal="center" vertical="center" wrapText="1"/>
    </xf>
    <xf numFmtId="0" fontId="0" fillId="0" borderId="0" xfId="0" applyAlignment="1">
      <alignment horizontal="left" vertical="center" wrapText="1"/>
    </xf>
    <xf numFmtId="0" fontId="0" fillId="2" borderId="0" xfId="0" applyFill="1" applyAlignment="1">
      <alignment horizontal="left" vertical="center" wrapText="1"/>
    </xf>
    <xf numFmtId="0" fontId="0" fillId="2" borderId="0" xfId="0" applyFill="1" applyAlignment="1">
      <alignment horizontal="center" vertical="center" wrapText="1"/>
    </xf>
    <xf numFmtId="0" fontId="0" fillId="3" borderId="0" xfId="0" applyFill="1" applyAlignment="1">
      <alignment horizontal="center" vertical="center" wrapText="1"/>
    </xf>
    <xf numFmtId="0" fontId="0" fillId="4" borderId="0" xfId="0" applyFill="1" applyAlignment="1">
      <alignment horizontal="center" vertical="center" wrapText="1"/>
    </xf>
    <xf numFmtId="0" fontId="0" fillId="5" borderId="0" xfId="0" applyFill="1" applyAlignment="1">
      <alignment horizontal="center" vertical="center" wrapText="1"/>
    </xf>
    <xf numFmtId="0" fontId="1" fillId="5" borderId="0" xfId="0" applyFont="1" applyFill="1" applyAlignment="1">
      <alignment horizontal="right" vertical="center"/>
    </xf>
    <xf numFmtId="0" fontId="3" fillId="5" borderId="0" xfId="0" applyFont="1" applyFill="1" applyAlignment="1">
      <alignment horizontal="center" vertical="center"/>
    </xf>
    <xf numFmtId="0" fontId="4" fillId="6" borderId="0" xfId="0" applyFont="1" applyFill="1" applyAlignment="1">
      <alignment horizontal="center" vertical="center"/>
    </xf>
    <xf numFmtId="3" fontId="0" fillId="3" borderId="0" xfId="0" applyNumberFormat="1" applyFill="1" applyAlignment="1">
      <alignment horizontal="center" vertical="center" wrapText="1"/>
    </xf>
    <xf numFmtId="0" fontId="0" fillId="8" borderId="0" xfId="0" applyFill="1" applyAlignment="1">
      <alignment horizontal="center" vertical="center" wrapText="1"/>
    </xf>
    <xf numFmtId="0" fontId="0" fillId="9" borderId="0" xfId="0" applyFill="1" applyAlignment="1">
      <alignment horizontal="center" vertical="center" wrapText="1"/>
    </xf>
    <xf numFmtId="0" fontId="0" fillId="10" borderId="0" xfId="0" applyFill="1" applyAlignment="1">
      <alignment horizontal="center" vertical="center" wrapText="1"/>
    </xf>
    <xf numFmtId="0" fontId="0" fillId="6" borderId="0" xfId="0" applyFill="1" applyAlignment="1">
      <alignment horizontal="center" vertical="center" wrapText="1"/>
    </xf>
    <xf numFmtId="0" fontId="0" fillId="7" borderId="0" xfId="0" applyFill="1" applyAlignment="1">
      <alignment horizontal="center" vertical="center" wrapText="1"/>
    </xf>
    <xf numFmtId="0" fontId="0" fillId="11" borderId="0" xfId="0" applyFill="1" applyAlignment="1">
      <alignment horizontal="left" vertical="center" wrapText="1"/>
    </xf>
    <xf numFmtId="0" fontId="0" fillId="11" borderId="0" xfId="0" applyFill="1" applyAlignment="1">
      <alignment horizontal="center" vertical="center" wrapText="1"/>
    </xf>
    <xf numFmtId="0" fontId="0" fillId="12" borderId="0" xfId="0" applyFill="1"/>
    <xf numFmtId="164" fontId="0" fillId="12" borderId="0" xfId="0" applyNumberFormat="1" applyFill="1" applyAlignment="1">
      <alignment horizontal="center" vertical="center"/>
    </xf>
    <xf numFmtId="9" fontId="0" fillId="12" borderId="0" xfId="1" applyFont="1" applyFill="1" applyAlignment="1">
      <alignment horizontal="center"/>
    </xf>
    <xf numFmtId="1" fontId="7" fillId="12" borderId="0" xfId="0" applyNumberFormat="1" applyFont="1" applyFill="1" applyAlignment="1">
      <alignment horizontal="center" vertical="center"/>
    </xf>
    <xf numFmtId="0" fontId="0" fillId="12" borderId="0" xfId="0" applyFill="1" applyAlignment="1">
      <alignment horizontal="center"/>
    </xf>
    <xf numFmtId="0" fontId="0" fillId="12" borderId="0" xfId="0" applyFill="1" applyAlignment="1">
      <alignment horizontal="center" vertical="center"/>
    </xf>
    <xf numFmtId="0" fontId="0" fillId="13" borderId="0" xfId="0" applyFill="1" applyAlignment="1">
      <alignment horizontal="center" vertical="center" wrapText="1"/>
    </xf>
    <xf numFmtId="0" fontId="6" fillId="13" borderId="0" xfId="0" applyFont="1" applyFill="1" applyAlignment="1">
      <alignment horizontal="left" vertical="center"/>
    </xf>
    <xf numFmtId="0" fontId="6" fillId="13" borderId="0" xfId="0" applyFont="1" applyFill="1" applyAlignment="1">
      <alignment horizontal="center" vertical="center" wrapText="1"/>
    </xf>
    <xf numFmtId="0" fontId="0" fillId="14" borderId="0" xfId="0" applyFill="1" applyAlignment="1">
      <alignment horizontal="left" vertical="center"/>
    </xf>
    <xf numFmtId="0" fontId="0" fillId="14" borderId="0" xfId="0" applyFill="1" applyAlignment="1">
      <alignment horizontal="center" vertical="center" wrapText="1"/>
    </xf>
    <xf numFmtId="0" fontId="0" fillId="14" borderId="0" xfId="0" applyFill="1" applyAlignment="1">
      <alignment horizontal="center" vertical="center" textRotation="90" wrapText="1"/>
    </xf>
    <xf numFmtId="0" fontId="0" fillId="8" borderId="0" xfId="0" applyFill="1" applyAlignment="1">
      <alignment horizontal="right" vertical="center"/>
    </xf>
    <xf numFmtId="0" fontId="0" fillId="15" borderId="0" xfId="0" applyFill="1" applyAlignment="1">
      <alignment horizontal="left" vertical="center"/>
    </xf>
    <xf numFmtId="0" fontId="0" fillId="15" borderId="0" xfId="0" applyFill="1" applyAlignment="1">
      <alignment horizontal="right" vertical="center"/>
    </xf>
    <xf numFmtId="3" fontId="0" fillId="3" borderId="0" xfId="0" applyNumberFormat="1" applyFill="1" applyAlignment="1">
      <alignment horizontal="center" vertical="center"/>
    </xf>
    <xf numFmtId="0" fontId="0" fillId="4" borderId="0" xfId="0" applyFill="1" applyAlignment="1">
      <alignment horizontal="center" vertical="center"/>
    </xf>
    <xf numFmtId="0" fontId="0" fillId="0" borderId="0" xfId="0" applyAlignment="1">
      <alignment horizontal="center" vertical="center"/>
    </xf>
    <xf numFmtId="0" fontId="6" fillId="16" borderId="0" xfId="0" applyFont="1" applyFill="1" applyAlignment="1">
      <alignment horizontal="center" vertical="center" wrapText="1"/>
    </xf>
    <xf numFmtId="0" fontId="0" fillId="15" borderId="0" xfId="0" applyFill="1" applyAlignment="1">
      <alignment horizontal="center" vertical="center" wrapText="1"/>
    </xf>
    <xf numFmtId="0" fontId="2" fillId="2" borderId="0" xfId="0" applyFont="1" applyFill="1" applyAlignment="1">
      <alignment horizontal="center" vertical="center"/>
    </xf>
    <xf numFmtId="0" fontId="6" fillId="13" borderId="0" xfId="0" applyFont="1" applyFill="1" applyAlignment="1">
      <alignment horizontal="right" vertical="center"/>
    </xf>
    <xf numFmtId="0" fontId="6" fillId="13" borderId="0" xfId="0" applyFont="1" applyFill="1" applyAlignment="1">
      <alignment horizontal="center" vertical="center"/>
    </xf>
    <xf numFmtId="0" fontId="8" fillId="17" borderId="0" xfId="0" applyFont="1" applyFill="1" applyAlignment="1">
      <alignment horizontal="center" vertical="center" wrapText="1"/>
    </xf>
    <xf numFmtId="1" fontId="8" fillId="17" borderId="0" xfId="0" applyNumberFormat="1" applyFont="1" applyFill="1" applyAlignment="1">
      <alignment horizontal="center" vertical="center" wrapText="1"/>
    </xf>
    <xf numFmtId="0" fontId="8" fillId="17" borderId="0" xfId="0" applyFont="1" applyFill="1" applyAlignment="1">
      <alignment horizontal="center" vertical="center"/>
    </xf>
    <xf numFmtId="0" fontId="0" fillId="9" borderId="0" xfId="0" applyFill="1" applyAlignment="1">
      <alignment horizontal="center" vertical="center"/>
    </xf>
    <xf numFmtId="0" fontId="9" fillId="13" borderId="0" xfId="0" applyFont="1" applyFill="1" applyAlignment="1">
      <alignment horizontal="center" vertical="center" wrapText="1"/>
    </xf>
    <xf numFmtId="49" fontId="8" fillId="17" borderId="0" xfId="0" applyNumberFormat="1" applyFont="1" applyFill="1" applyAlignment="1">
      <alignment horizontal="center" vertical="center" wrapText="1"/>
    </xf>
    <xf numFmtId="0" fontId="8" fillId="2" borderId="0" xfId="0" applyFont="1" applyFill="1" applyAlignment="1">
      <alignment horizontal="center" vertical="center" wrapText="1"/>
    </xf>
    <xf numFmtId="0" fontId="1" fillId="5" borderId="0" xfId="0" applyFont="1" applyFill="1" applyAlignment="1">
      <alignment horizontal="center" vertical="center"/>
    </xf>
    <xf numFmtId="0" fontId="8" fillId="0" borderId="0" xfId="0" applyFont="1" applyAlignment="1">
      <alignment horizontal="center" vertical="center"/>
    </xf>
    <xf numFmtId="0" fontId="0" fillId="11" borderId="0" xfId="0" applyFill="1" applyAlignment="1">
      <alignment horizontal="left" vertical="center"/>
    </xf>
    <xf numFmtId="0" fontId="8" fillId="17" borderId="0" xfId="0" applyFont="1" applyFill="1" applyAlignment="1">
      <alignment horizontal="left" vertical="center"/>
    </xf>
    <xf numFmtId="0" fontId="8" fillId="14" borderId="0" xfId="0" applyFont="1" applyFill="1" applyAlignment="1">
      <alignment horizontal="center" vertical="center" wrapText="1"/>
    </xf>
    <xf numFmtId="1" fontId="8" fillId="14" borderId="0" xfId="0" applyNumberFormat="1" applyFont="1" applyFill="1" applyAlignment="1">
      <alignment horizontal="center" vertical="center" wrapText="1"/>
    </xf>
    <xf numFmtId="0" fontId="0" fillId="15" borderId="0" xfId="0" applyFill="1" applyAlignment="1">
      <alignment horizontal="center" vertical="center"/>
    </xf>
    <xf numFmtId="0" fontId="6" fillId="18" borderId="0" xfId="0" applyFont="1" applyFill="1" applyAlignment="1">
      <alignment horizontal="center" vertical="center" wrapText="1"/>
    </xf>
    <xf numFmtId="0" fontId="3" fillId="12" borderId="0" xfId="0" applyFont="1" applyFill="1" applyAlignment="1">
      <alignment horizontal="center" vertical="center"/>
    </xf>
    <xf numFmtId="1" fontId="11" fillId="16" borderId="0" xfId="0" applyNumberFormat="1" applyFont="1" applyFill="1" applyAlignment="1">
      <alignment horizontal="center" vertical="center"/>
    </xf>
    <xf numFmtId="0" fontId="12" fillId="16" borderId="0" xfId="0" applyFont="1" applyFill="1" applyAlignment="1">
      <alignment horizontal="center" vertical="center"/>
    </xf>
    <xf numFmtId="3" fontId="12" fillId="16" borderId="0" xfId="0" applyNumberFormat="1" applyFont="1" applyFill="1" applyAlignment="1">
      <alignment horizontal="center" vertical="center"/>
    </xf>
    <xf numFmtId="1" fontId="10" fillId="12" borderId="0" xfId="0" applyNumberFormat="1" applyFont="1" applyFill="1" applyAlignment="1">
      <alignment horizontal="center" vertical="center"/>
    </xf>
    <xf numFmtId="0" fontId="13" fillId="2" borderId="0" xfId="0" applyFont="1" applyFill="1" applyAlignment="1">
      <alignment horizontal="center" vertical="center"/>
    </xf>
    <xf numFmtId="1" fontId="14" fillId="12" borderId="0" xfId="0" applyNumberFormat="1" applyFont="1" applyFill="1"/>
    <xf numFmtId="0" fontId="6" fillId="19" borderId="0" xfId="0" applyFont="1" applyFill="1" applyAlignment="1">
      <alignment horizontal="center" vertical="center"/>
    </xf>
    <xf numFmtId="0" fontId="6" fillId="20" borderId="0" xfId="0" applyFont="1" applyFill="1" applyAlignment="1">
      <alignment horizontal="center" vertical="center"/>
    </xf>
    <xf numFmtId="2" fontId="0" fillId="12" borderId="0" xfId="0" applyNumberFormat="1" applyFill="1"/>
    <xf numFmtId="164" fontId="8" fillId="12" borderId="0" xfId="0" applyNumberFormat="1" applyFont="1" applyFill="1"/>
    <xf numFmtId="0" fontId="3" fillId="12" borderId="0" xfId="0" applyFont="1" applyFill="1"/>
    <xf numFmtId="0" fontId="13" fillId="12" borderId="0" xfId="0" applyFont="1" applyFill="1" applyAlignment="1">
      <alignment horizontal="center" vertical="center"/>
    </xf>
    <xf numFmtId="0" fontId="3" fillId="0" borderId="0" xfId="0" applyFont="1" applyAlignment="1">
      <alignment horizontal="center" vertical="center"/>
    </xf>
    <xf numFmtId="164" fontId="8" fillId="0" borderId="0" xfId="0" applyNumberFormat="1" applyFont="1"/>
    <xf numFmtId="2" fontId="0" fillId="0" borderId="0" xfId="0" applyNumberFormat="1"/>
    <xf numFmtId="1" fontId="10" fillId="0" borderId="0" xfId="0" applyNumberFormat="1" applyFont="1" applyAlignment="1">
      <alignment horizontal="center" vertical="center"/>
    </xf>
    <xf numFmtId="164" fontId="10" fillId="0" borderId="0" xfId="0" applyNumberFormat="1" applyFont="1" applyAlignment="1">
      <alignment horizontal="center" vertical="center"/>
    </xf>
    <xf numFmtId="0" fontId="15" fillId="12" borderId="0" xfId="0" applyFont="1" applyFill="1"/>
    <xf numFmtId="0" fontId="0" fillId="21" borderId="0" xfId="0" applyFill="1"/>
    <xf numFmtId="0" fontId="0" fillId="21" borderId="0" xfId="0" applyFill="1" applyAlignment="1">
      <alignment horizontal="center"/>
    </xf>
    <xf numFmtId="0" fontId="0" fillId="0" borderId="0" xfId="0" applyAlignment="1">
      <alignment horizontal="center"/>
    </xf>
    <xf numFmtId="11" fontId="0" fillId="21" borderId="0" xfId="0" applyNumberFormat="1" applyFill="1"/>
    <xf numFmtId="0" fontId="1" fillId="12" borderId="0" xfId="0" applyFont="1" applyFill="1"/>
    <xf numFmtId="1" fontId="1" fillId="12" borderId="0" xfId="0" applyNumberFormat="1" applyFont="1" applyFill="1"/>
    <xf numFmtId="3" fontId="0" fillId="12" borderId="0" xfId="0" applyNumberFormat="1" applyFill="1"/>
    <xf numFmtId="0" fontId="6" fillId="16" borderId="0" xfId="0" applyFont="1" applyFill="1" applyAlignment="1">
      <alignment horizontal="center" vertical="center"/>
    </xf>
    <xf numFmtId="0" fontId="0" fillId="8" borderId="0" xfId="0" applyFill="1" applyAlignment="1">
      <alignment horizontal="center" vertical="center"/>
    </xf>
    <xf numFmtId="0" fontId="0" fillId="5" borderId="0" xfId="0" applyFill="1" applyAlignment="1">
      <alignment horizontal="center" vertical="center"/>
    </xf>
    <xf numFmtId="0" fontId="0" fillId="7" borderId="0" xfId="0" applyFill="1" applyAlignment="1">
      <alignment horizontal="center" vertical="center"/>
    </xf>
    <xf numFmtId="0" fontId="0" fillId="10" borderId="0" xfId="0" applyFill="1" applyAlignment="1">
      <alignment horizontal="center" vertical="center"/>
    </xf>
    <xf numFmtId="0" fontId="0" fillId="13" borderId="0" xfId="0" applyFill="1" applyAlignment="1">
      <alignment horizontal="center" vertical="center"/>
    </xf>
    <xf numFmtId="0" fontId="1" fillId="0" borderId="0" xfId="0" applyFont="1"/>
    <xf numFmtId="0" fontId="1" fillId="2" borderId="0" xfId="0" applyFont="1" applyFill="1" applyAlignment="1">
      <alignment horizontal="center" vertical="center" wrapText="1"/>
    </xf>
    <xf numFmtId="0" fontId="1" fillId="10" borderId="0" xfId="0" applyFont="1" applyFill="1" applyAlignment="1">
      <alignment horizontal="center" vertical="center"/>
    </xf>
    <xf numFmtId="0" fontId="16" fillId="19" borderId="0" xfId="0" applyFont="1" applyFill="1" applyAlignment="1">
      <alignment horizontal="center" vertical="center"/>
    </xf>
    <xf numFmtId="0" fontId="9" fillId="19" borderId="0" xfId="0" applyFont="1" applyFill="1"/>
    <xf numFmtId="0" fontId="0" fillId="22" borderId="0" xfId="0" applyFill="1" applyAlignment="1">
      <alignment horizontal="left" vertical="center"/>
    </xf>
    <xf numFmtId="0" fontId="0" fillId="22" borderId="0" xfId="0" applyFill="1" applyAlignment="1">
      <alignment horizontal="right"/>
    </xf>
    <xf numFmtId="0" fontId="0" fillId="22" borderId="0" xfId="0" applyFill="1" applyAlignment="1">
      <alignment horizontal="center" vertical="center" wrapText="1"/>
    </xf>
    <xf numFmtId="2" fontId="8" fillId="17" borderId="0" xfId="0" applyNumberFormat="1" applyFont="1" applyFill="1" applyAlignment="1">
      <alignment horizontal="center" vertical="center"/>
    </xf>
    <xf numFmtId="2" fontId="0" fillId="10" borderId="0" xfId="0" applyNumberFormat="1" applyFill="1" applyAlignment="1">
      <alignment horizontal="center" vertical="center"/>
    </xf>
    <xf numFmtId="0" fontId="3" fillId="15" borderId="0" xfId="0" applyFont="1" applyFill="1" applyAlignment="1">
      <alignment horizontal="center" vertical="center"/>
    </xf>
    <xf numFmtId="0" fontId="3" fillId="17" borderId="0" xfId="0" applyFont="1" applyFill="1" applyAlignment="1">
      <alignment horizontal="left" vertical="center"/>
    </xf>
    <xf numFmtId="0" fontId="3" fillId="0" borderId="0" xfId="0" applyFont="1"/>
    <xf numFmtId="0" fontId="3" fillId="2" borderId="0" xfId="0" applyFont="1" applyFill="1" applyAlignment="1">
      <alignment horizontal="center" vertical="center" wrapText="1"/>
    </xf>
    <xf numFmtId="0" fontId="3" fillId="14" borderId="0" xfId="0" applyFont="1" applyFill="1" applyAlignment="1">
      <alignment horizontal="left" vertical="center"/>
    </xf>
    <xf numFmtId="0" fontId="8" fillId="24" borderId="0" xfId="0" applyFont="1" applyFill="1" applyAlignment="1">
      <alignment horizontal="center" vertical="center"/>
    </xf>
    <xf numFmtId="0" fontId="8" fillId="11" borderId="0" xfId="0" applyFont="1" applyFill="1" applyAlignment="1">
      <alignment horizontal="left" vertical="center"/>
    </xf>
    <xf numFmtId="0" fontId="8" fillId="11" borderId="0" xfId="0" applyFont="1" applyFill="1" applyAlignment="1">
      <alignment horizontal="center" vertical="center"/>
    </xf>
    <xf numFmtId="0" fontId="3" fillId="2" borderId="0" xfId="0" applyFont="1" applyFill="1" applyAlignment="1">
      <alignment horizontal="center" vertical="center"/>
    </xf>
    <xf numFmtId="0" fontId="0" fillId="22" borderId="0" xfId="0" applyFill="1" applyAlignment="1">
      <alignment horizontal="left"/>
    </xf>
    <xf numFmtId="0" fontId="0" fillId="21" borderId="0" xfId="0" applyFill="1" applyAlignment="1">
      <alignment horizontal="left"/>
    </xf>
    <xf numFmtId="0" fontId="0" fillId="7" borderId="0" xfId="0" applyFill="1" applyAlignment="1">
      <alignment horizontal="center"/>
    </xf>
    <xf numFmtId="0" fontId="0" fillId="7" borderId="0" xfId="0" applyFill="1" applyAlignment="1">
      <alignment horizontal="left"/>
    </xf>
    <xf numFmtId="0" fontId="0" fillId="7" borderId="0" xfId="0" applyFill="1" applyAlignment="1">
      <alignment horizontal="right"/>
    </xf>
    <xf numFmtId="0" fontId="0" fillId="22" borderId="0" xfId="0" applyFill="1" applyAlignment="1">
      <alignment horizontal="center" vertical="center"/>
    </xf>
    <xf numFmtId="0" fontId="8" fillId="21" borderId="0" xfId="0" applyFont="1" applyFill="1" applyAlignment="1">
      <alignment horizontal="left" vertical="center"/>
    </xf>
    <xf numFmtId="0" fontId="8" fillId="21" borderId="0" xfId="0" applyFont="1" applyFill="1" applyAlignment="1">
      <alignment horizontal="center" vertical="center"/>
    </xf>
    <xf numFmtId="0" fontId="2" fillId="23" borderId="0" xfId="0" applyFont="1" applyFill="1" applyAlignment="1">
      <alignment horizontal="center"/>
    </xf>
    <xf numFmtId="0" fontId="0" fillId="23" borderId="0" xfId="0" applyFill="1" applyAlignment="1">
      <alignment horizontal="center"/>
    </xf>
    <xf numFmtId="1" fontId="0" fillId="2" borderId="0" xfId="0" applyNumberFormat="1" applyFill="1" applyAlignment="1">
      <alignment horizontal="center" vertical="center" wrapText="1"/>
    </xf>
    <xf numFmtId="0" fontId="9" fillId="13" borderId="0" xfId="0" applyFont="1" applyFill="1" applyAlignment="1">
      <alignment horizontal="center" vertical="center"/>
    </xf>
    <xf numFmtId="0" fontId="6" fillId="25" borderId="0" xfId="0" applyFont="1" applyFill="1"/>
    <xf numFmtId="0" fontId="6" fillId="25" borderId="0" xfId="0" applyFont="1" applyFill="1" applyAlignment="1">
      <alignment horizontal="left"/>
    </xf>
    <xf numFmtId="0" fontId="0" fillId="23" borderId="0" xfId="0" applyFill="1"/>
    <xf numFmtId="0" fontId="8" fillId="22" borderId="0" xfId="0" applyFont="1" applyFill="1" applyAlignment="1">
      <alignment horizontal="left" vertical="center"/>
    </xf>
    <xf numFmtId="0" fontId="3" fillId="22" borderId="0" xfId="0" applyFont="1" applyFill="1" applyAlignment="1">
      <alignment horizontal="left" vertical="center"/>
    </xf>
    <xf numFmtId="164" fontId="0" fillId="2" borderId="0" xfId="0" applyNumberFormat="1" applyFill="1" applyAlignment="1">
      <alignment horizontal="center"/>
    </xf>
    <xf numFmtId="0" fontId="2" fillId="2" borderId="0" xfId="0" applyFont="1" applyFill="1" applyAlignment="1">
      <alignment horizontal="center"/>
    </xf>
    <xf numFmtId="0" fontId="0" fillId="21" borderId="0" xfId="0" applyFill="1" applyAlignment="1">
      <alignment horizontal="center" vertical="center"/>
    </xf>
    <xf numFmtId="0" fontId="3" fillId="8" borderId="0" xfId="0" applyFont="1" applyFill="1" applyAlignment="1">
      <alignment horizontal="center" vertical="center"/>
    </xf>
    <xf numFmtId="1" fontId="0" fillId="7" borderId="0" xfId="0" applyNumberFormat="1" applyFill="1" applyAlignment="1">
      <alignment horizontal="center"/>
    </xf>
    <xf numFmtId="0" fontId="8" fillId="7" borderId="0" xfId="0" applyFont="1" applyFill="1" applyAlignment="1">
      <alignment horizontal="center" vertical="center"/>
    </xf>
    <xf numFmtId="0" fontId="8" fillId="7" borderId="0" xfId="0" applyFont="1" applyFill="1" applyAlignment="1">
      <alignment horizontal="left" vertical="center"/>
    </xf>
    <xf numFmtId="0" fontId="0" fillId="10" borderId="0" xfId="0" applyFill="1" applyAlignment="1">
      <alignment horizontal="left"/>
    </xf>
    <xf numFmtId="0" fontId="8" fillId="10" borderId="0" xfId="0" applyFont="1" applyFill="1" applyAlignment="1">
      <alignment horizontal="left"/>
    </xf>
    <xf numFmtId="0" fontId="19" fillId="10" borderId="0" xfId="0" applyFont="1" applyFill="1" applyAlignment="1">
      <alignment horizontal="left"/>
    </xf>
    <xf numFmtId="0" fontId="0" fillId="10" borderId="0" xfId="0" applyFill="1" applyAlignment="1">
      <alignment horizontal="center"/>
    </xf>
    <xf numFmtId="0" fontId="8" fillId="10" borderId="0" xfId="0" applyFont="1" applyFill="1" applyAlignment="1">
      <alignment horizontal="center" vertical="center"/>
    </xf>
    <xf numFmtId="0" fontId="8" fillId="10" borderId="0" xfId="0" applyFont="1" applyFill="1" applyAlignment="1">
      <alignment horizontal="left" vertical="center"/>
    </xf>
    <xf numFmtId="0" fontId="0" fillId="10" borderId="0" xfId="0" applyFill="1"/>
    <xf numFmtId="2" fontId="0" fillId="21" borderId="0" xfId="0" applyNumberFormat="1" applyFill="1" applyAlignment="1">
      <alignment horizontal="center" vertical="center"/>
    </xf>
    <xf numFmtId="0" fontId="0" fillId="8" borderId="0" xfId="0" applyFill="1"/>
    <xf numFmtId="1" fontId="0" fillId="8" borderId="0" xfId="0" applyNumberFormat="1" applyFill="1" applyAlignment="1">
      <alignment horizontal="center" vertical="center"/>
    </xf>
    <xf numFmtId="0" fontId="0" fillId="26" borderId="0" xfId="0" applyFill="1" applyAlignment="1">
      <alignment horizontal="center" vertical="center"/>
    </xf>
    <xf numFmtId="0" fontId="8" fillId="26" borderId="0" xfId="0" applyFont="1" applyFill="1" applyAlignment="1">
      <alignment horizontal="center" vertical="center"/>
    </xf>
    <xf numFmtId="1" fontId="0" fillId="26" borderId="0" xfId="0" applyNumberFormat="1" applyFill="1" applyAlignment="1">
      <alignment horizontal="center" vertical="center"/>
    </xf>
    <xf numFmtId="1" fontId="0" fillId="26" borderId="0" xfId="0" applyNumberFormat="1" applyFill="1"/>
    <xf numFmtId="0" fontId="0" fillId="2" borderId="0" xfId="0" applyFill="1"/>
    <xf numFmtId="0" fontId="0" fillId="2" borderId="0" xfId="0" applyFill="1" applyAlignment="1">
      <alignment horizontal="center"/>
    </xf>
    <xf numFmtId="0" fontId="21" fillId="27" borderId="0" xfId="0" applyFont="1" applyFill="1" applyAlignment="1">
      <alignment horizontal="center" vertical="center"/>
    </xf>
    <xf numFmtId="0" fontId="2" fillId="2" borderId="0" xfId="0" applyFont="1" applyFill="1" applyAlignment="1">
      <alignment horizontal="center" vertical="center" wrapText="1"/>
    </xf>
    <xf numFmtId="0" fontId="22" fillId="27" borderId="0" xfId="0" applyFont="1" applyFill="1" applyAlignment="1">
      <alignment horizontal="center" vertical="center"/>
    </xf>
    <xf numFmtId="0" fontId="2" fillId="0" borderId="0" xfId="0" applyFont="1" applyAlignment="1">
      <alignment horizontal="center"/>
    </xf>
    <xf numFmtId="0" fontId="4" fillId="27" borderId="0" xfId="0" applyFont="1" applyFill="1" applyAlignment="1">
      <alignment horizontal="center" vertical="center"/>
    </xf>
    <xf numFmtId="0" fontId="2" fillId="2" borderId="2" xfId="0" applyFont="1" applyFill="1" applyBorder="1" applyAlignment="1">
      <alignment horizontal="center" vertical="center"/>
    </xf>
    <xf numFmtId="0" fontId="2" fillId="2" borderId="7" xfId="0" applyFont="1" applyFill="1" applyBorder="1" applyAlignment="1">
      <alignment horizontal="center" vertical="center"/>
    </xf>
    <xf numFmtId="0" fontId="2" fillId="2" borderId="4" xfId="0" applyFont="1" applyFill="1" applyBorder="1" applyAlignment="1">
      <alignment horizontal="center" vertical="center"/>
    </xf>
    <xf numFmtId="0" fontId="2" fillId="2" borderId="6" xfId="0" applyFont="1" applyFill="1" applyBorder="1" applyAlignment="1">
      <alignment horizontal="center" vertical="center"/>
    </xf>
    <xf numFmtId="0" fontId="2" fillId="2" borderId="5" xfId="0" applyFont="1" applyFill="1" applyBorder="1" applyAlignment="1">
      <alignment horizontal="center" vertical="center"/>
    </xf>
    <xf numFmtId="0" fontId="2" fillId="2" borderId="3" xfId="0" applyFont="1" applyFill="1" applyBorder="1" applyAlignment="1">
      <alignment horizontal="center" vertical="center"/>
    </xf>
    <xf numFmtId="0" fontId="2" fillId="2" borderId="8" xfId="0" applyFont="1" applyFill="1" applyBorder="1" applyAlignment="1">
      <alignment horizontal="center" vertical="center"/>
    </xf>
    <xf numFmtId="0" fontId="23" fillId="6" borderId="0" xfId="0" applyFont="1" applyFill="1" applyAlignment="1">
      <alignment horizontal="center" vertical="center"/>
    </xf>
    <xf numFmtId="0" fontId="24" fillId="6" borderId="0" xfId="0" applyFont="1" applyFill="1" applyAlignment="1">
      <alignment horizontal="center" vertical="center"/>
    </xf>
    <xf numFmtId="0" fontId="2" fillId="15" borderId="0" xfId="0" applyFont="1" applyFill="1" applyAlignment="1">
      <alignment horizontal="center" vertical="center" wrapText="1"/>
    </xf>
    <xf numFmtId="0" fontId="2" fillId="15" borderId="0" xfId="0" applyFont="1" applyFill="1" applyAlignment="1">
      <alignment horizontal="center" vertical="center"/>
    </xf>
    <xf numFmtId="0" fontId="23" fillId="15" borderId="0" xfId="0" applyFont="1" applyFill="1" applyAlignment="1">
      <alignment horizontal="center" vertical="center"/>
    </xf>
    <xf numFmtId="0" fontId="23" fillId="2" borderId="0" xfId="0" applyFont="1" applyFill="1" applyAlignment="1">
      <alignment horizontal="center" vertical="center"/>
    </xf>
    <xf numFmtId="0" fontId="0" fillId="2" borderId="0" xfId="0" applyFill="1" applyAlignment="1">
      <alignment horizontal="right" vertical="center"/>
    </xf>
    <xf numFmtId="0" fontId="25" fillId="15" borderId="0" xfId="0" applyFont="1" applyFill="1" applyAlignment="1">
      <alignment horizontal="center" vertical="center"/>
    </xf>
    <xf numFmtId="0" fontId="25" fillId="15" borderId="4" xfId="0" applyFont="1" applyFill="1" applyBorder="1" applyAlignment="1">
      <alignment horizontal="center" vertical="center"/>
    </xf>
    <xf numFmtId="0" fontId="25" fillId="15" borderId="2" xfId="0" applyFont="1" applyFill="1" applyBorder="1" applyAlignment="1">
      <alignment horizontal="center" vertical="center"/>
    </xf>
    <xf numFmtId="0" fontId="25" fillId="15" borderId="1" xfId="0" applyFont="1" applyFill="1" applyBorder="1" applyAlignment="1">
      <alignment horizontal="center" vertical="center"/>
    </xf>
    <xf numFmtId="0" fontId="3" fillId="13" borderId="0" xfId="0" applyFont="1" applyFill="1" applyAlignment="1">
      <alignment horizontal="center" vertical="center"/>
    </xf>
    <xf numFmtId="0" fontId="2" fillId="0" borderId="0" xfId="0" applyFont="1" applyAlignment="1">
      <alignment horizontal="center" vertical="center"/>
    </xf>
    <xf numFmtId="0" fontId="2" fillId="5" borderId="0" xfId="0" applyFont="1" applyFill="1" applyAlignment="1">
      <alignment horizontal="center" vertical="center"/>
    </xf>
    <xf numFmtId="0" fontId="2" fillId="12" borderId="0" xfId="0" applyFont="1" applyFill="1" applyAlignment="1">
      <alignment horizontal="center" vertical="center"/>
    </xf>
    <xf numFmtId="0" fontId="2" fillId="11" borderId="0" xfId="0" applyFont="1" applyFill="1" applyAlignment="1">
      <alignment horizontal="center" vertical="center"/>
    </xf>
    <xf numFmtId="164" fontId="3" fillId="5" borderId="0" xfId="0" applyNumberFormat="1" applyFont="1" applyFill="1" applyAlignment="1">
      <alignment horizontal="center" vertical="center"/>
    </xf>
    <xf numFmtId="1" fontId="3" fillId="5" borderId="0" xfId="0" applyNumberFormat="1" applyFont="1" applyFill="1" applyAlignment="1">
      <alignment horizontal="center" vertical="center"/>
    </xf>
    <xf numFmtId="0" fontId="3" fillId="12" borderId="0" xfId="0" applyFont="1" applyFill="1" applyAlignment="1">
      <alignment horizontal="center" vertical="center" textRotation="90"/>
    </xf>
    <xf numFmtId="1" fontId="1" fillId="22" borderId="0" xfId="0" applyNumberFormat="1" applyFont="1" applyFill="1" applyAlignment="1">
      <alignment horizontal="center" vertical="center"/>
    </xf>
    <xf numFmtId="0" fontId="0" fillId="5" borderId="0" xfId="0" applyFill="1" applyAlignment="1">
      <alignment horizontal="left" vertical="center"/>
    </xf>
    <xf numFmtId="0" fontId="3" fillId="10" borderId="0" xfId="0" applyFont="1" applyFill="1" applyAlignment="1">
      <alignment horizontal="center" vertical="center"/>
    </xf>
    <xf numFmtId="0" fontId="1" fillId="28" borderId="0" xfId="0" applyFont="1" applyFill="1" applyAlignment="1">
      <alignment horizontal="center" vertical="center"/>
    </xf>
    <xf numFmtId="0" fontId="8" fillId="0" borderId="0" xfId="0" applyFont="1"/>
    <xf numFmtId="0" fontId="2" fillId="0" borderId="0" xfId="0" applyFont="1"/>
    <xf numFmtId="0" fontId="6" fillId="6" borderId="0" xfId="0" applyFont="1" applyFill="1" applyAlignment="1">
      <alignment horizontal="center" vertical="center"/>
    </xf>
    <xf numFmtId="0" fontId="6" fillId="6" borderId="0" xfId="0" applyFont="1" applyFill="1" applyAlignment="1">
      <alignment horizontal="left" vertical="center"/>
    </xf>
    <xf numFmtId="0" fontId="2" fillId="6" borderId="0" xfId="0" applyFont="1" applyFill="1" applyAlignment="1">
      <alignment horizontal="center" vertical="center"/>
    </xf>
    <xf numFmtId="0" fontId="8" fillId="2" borderId="0" xfId="0" applyFont="1" applyFill="1" applyAlignment="1">
      <alignment horizontal="center" vertical="center"/>
    </xf>
    <xf numFmtId="0" fontId="8" fillId="23" borderId="0" xfId="0" applyFont="1" applyFill="1" applyAlignment="1">
      <alignment horizontal="center" vertical="center"/>
    </xf>
    <xf numFmtId="0" fontId="0" fillId="23" borderId="0" xfId="0" applyFill="1" applyAlignment="1">
      <alignment horizontal="center" vertical="center"/>
    </xf>
    <xf numFmtId="0" fontId="0" fillId="23" borderId="0" xfId="0" applyFill="1" applyAlignment="1">
      <alignment horizontal="right" vertical="center"/>
    </xf>
    <xf numFmtId="0" fontId="27" fillId="23" borderId="0" xfId="0" applyFont="1" applyFill="1" applyAlignment="1">
      <alignment horizontal="center" vertical="center"/>
    </xf>
    <xf numFmtId="0" fontId="27" fillId="23" borderId="0" xfId="0" applyFont="1" applyFill="1" applyAlignment="1">
      <alignment horizontal="left" vertical="center"/>
    </xf>
    <xf numFmtId="0" fontId="8" fillId="5" borderId="0" xfId="0" applyFont="1" applyFill="1" applyAlignment="1">
      <alignment horizontal="center" vertical="center"/>
    </xf>
    <xf numFmtId="0" fontId="27" fillId="13" borderId="0" xfId="0" applyFont="1" applyFill="1" applyAlignment="1">
      <alignment horizontal="center" vertical="center"/>
    </xf>
    <xf numFmtId="0" fontId="8" fillId="15" borderId="0" xfId="0" applyFont="1" applyFill="1" applyAlignment="1">
      <alignment horizontal="center" vertical="center"/>
    </xf>
    <xf numFmtId="0" fontId="27" fillId="15" borderId="0" xfId="0" applyFont="1" applyFill="1" applyAlignment="1">
      <alignment horizontal="left" vertical="center"/>
    </xf>
    <xf numFmtId="1" fontId="8" fillId="0" borderId="0" xfId="0" applyNumberFormat="1" applyFont="1" applyAlignment="1">
      <alignment horizontal="center" vertical="center"/>
    </xf>
    <xf numFmtId="0" fontId="15" fillId="0" borderId="0" xfId="0" applyFont="1"/>
    <xf numFmtId="0" fontId="15" fillId="6" borderId="0" xfId="0" applyFont="1" applyFill="1" applyAlignment="1">
      <alignment horizontal="center" vertical="center"/>
    </xf>
    <xf numFmtId="0" fontId="29" fillId="23" borderId="0" xfId="0" applyFont="1" applyFill="1" applyAlignment="1">
      <alignment horizontal="center" vertical="center"/>
    </xf>
    <xf numFmtId="0" fontId="29" fillId="23" borderId="0" xfId="0" applyFont="1" applyFill="1" applyAlignment="1">
      <alignment horizontal="left" vertical="center"/>
    </xf>
    <xf numFmtId="0" fontId="30" fillId="29" borderId="0" xfId="0" applyFont="1" applyFill="1" applyAlignment="1">
      <alignment horizontal="left" vertical="center"/>
    </xf>
    <xf numFmtId="0" fontId="8" fillId="29" borderId="0" xfId="0" applyFont="1" applyFill="1" applyAlignment="1">
      <alignment horizontal="center" vertical="center"/>
    </xf>
    <xf numFmtId="0" fontId="28" fillId="29" borderId="0" xfId="0" applyFont="1" applyFill="1" applyAlignment="1">
      <alignment horizontal="center" vertical="center"/>
    </xf>
    <xf numFmtId="0" fontId="31" fillId="29" borderId="0" xfId="0" applyFont="1" applyFill="1" applyAlignment="1">
      <alignment horizontal="center" vertical="center"/>
    </xf>
    <xf numFmtId="0" fontId="30" fillId="29" borderId="0" xfId="0" applyFont="1" applyFill="1" applyAlignment="1">
      <alignment horizontal="center" vertical="center"/>
    </xf>
    <xf numFmtId="0" fontId="0" fillId="4" borderId="0" xfId="0" applyFill="1"/>
    <xf numFmtId="0" fontId="2" fillId="4" borderId="0" xfId="0" applyFont="1" applyFill="1"/>
    <xf numFmtId="0" fontId="8" fillId="4" borderId="0" xfId="0" applyFont="1" applyFill="1" applyAlignment="1">
      <alignment horizontal="center" vertical="center"/>
    </xf>
    <xf numFmtId="0" fontId="8" fillId="4" borderId="0" xfId="0" applyFont="1" applyFill="1" applyAlignment="1">
      <alignment horizontal="left" vertical="center"/>
    </xf>
    <xf numFmtId="0" fontId="8" fillId="4" borderId="0" xfId="0" applyFont="1" applyFill="1" applyAlignment="1">
      <alignment horizontal="right" vertical="center"/>
    </xf>
    <xf numFmtId="0" fontId="10" fillId="4" borderId="0" xfId="0" applyFont="1" applyFill="1" applyAlignment="1">
      <alignment horizontal="center" vertical="center"/>
    </xf>
    <xf numFmtId="0" fontId="3" fillId="6" borderId="0" xfId="0" applyFont="1" applyFill="1" applyAlignment="1">
      <alignment horizontal="center" vertical="center"/>
    </xf>
    <xf numFmtId="0" fontId="8" fillId="4" borderId="0" xfId="0" applyFont="1" applyFill="1"/>
    <xf numFmtId="0" fontId="32" fillId="4" borderId="0" xfId="0" applyFont="1" applyFill="1" applyAlignment="1">
      <alignment horizontal="center" vertical="center"/>
    </xf>
    <xf numFmtId="0" fontId="3" fillId="23" borderId="0" xfId="0" applyFont="1" applyFill="1" applyAlignment="1">
      <alignment horizontal="center" vertical="center"/>
    </xf>
    <xf numFmtId="1" fontId="3" fillId="23" borderId="0" xfId="0" applyNumberFormat="1" applyFont="1" applyFill="1" applyAlignment="1">
      <alignment horizontal="center" vertical="center"/>
    </xf>
    <xf numFmtId="0" fontId="2" fillId="10" borderId="0" xfId="0" applyFont="1" applyFill="1" applyAlignment="1">
      <alignment horizontal="center" vertical="center"/>
    </xf>
    <xf numFmtId="0" fontId="2" fillId="30" borderId="0" xfId="0" applyFont="1" applyFill="1" applyAlignment="1">
      <alignment horizontal="center" vertical="center"/>
    </xf>
    <xf numFmtId="0" fontId="26" fillId="4" borderId="0" xfId="0" applyFont="1" applyFill="1"/>
    <xf numFmtId="0" fontId="26" fillId="6" borderId="0" xfId="0" applyFont="1" applyFill="1" applyAlignment="1">
      <alignment horizontal="center" vertical="center"/>
    </xf>
    <xf numFmtId="0" fontId="33" fillId="6" borderId="0" xfId="0" applyFont="1" applyFill="1" applyAlignment="1">
      <alignment horizontal="center" vertical="center"/>
    </xf>
    <xf numFmtId="0" fontId="26" fillId="0" borderId="0" xfId="0" applyFont="1"/>
    <xf numFmtId="0" fontId="34" fillId="4" borderId="0" xfId="0" applyFont="1" applyFill="1"/>
    <xf numFmtId="0" fontId="34" fillId="6" borderId="0" xfId="0" applyFont="1" applyFill="1" applyAlignment="1">
      <alignment horizontal="center" vertical="center"/>
    </xf>
    <xf numFmtId="0" fontId="34" fillId="0" borderId="0" xfId="0" applyFont="1"/>
    <xf numFmtId="0" fontId="1" fillId="4" borderId="0" xfId="0" applyFont="1" applyFill="1"/>
    <xf numFmtId="0" fontId="35" fillId="6" borderId="0" xfId="0" applyFont="1" applyFill="1" applyAlignment="1">
      <alignment horizontal="center" vertical="center"/>
    </xf>
    <xf numFmtId="0" fontId="35" fillId="6" borderId="0" xfId="0" applyFont="1" applyFill="1" applyAlignment="1">
      <alignment horizontal="left" vertical="center"/>
    </xf>
    <xf numFmtId="1" fontId="8" fillId="0" borderId="0" xfId="0" applyNumberFormat="1" applyFont="1"/>
    <xf numFmtId="1" fontId="8" fillId="11" borderId="0" xfId="0" applyNumberFormat="1" applyFont="1" applyFill="1"/>
    <xf numFmtId="1" fontId="8" fillId="5" borderId="0" xfId="0" applyNumberFormat="1" applyFont="1" applyFill="1"/>
    <xf numFmtId="0" fontId="34" fillId="8" borderId="0" xfId="0" applyFont="1" applyFill="1" applyAlignment="1">
      <alignment horizontal="center" vertical="center"/>
    </xf>
    <xf numFmtId="0" fontId="26" fillId="8" borderId="0" xfId="0" applyFont="1" applyFill="1" applyAlignment="1">
      <alignment horizontal="center" vertical="center"/>
    </xf>
    <xf numFmtId="0" fontId="1" fillId="8" borderId="0" xfId="0" applyFont="1" applyFill="1" applyAlignment="1">
      <alignment horizontal="center" vertical="center"/>
    </xf>
    <xf numFmtId="0" fontId="2" fillId="22" borderId="0" xfId="0" applyFont="1" applyFill="1" applyAlignment="1">
      <alignment horizontal="left" vertical="center"/>
    </xf>
    <xf numFmtId="2" fontId="8" fillId="4" borderId="0" xfId="0" applyNumberFormat="1" applyFont="1" applyFill="1"/>
    <xf numFmtId="0" fontId="35" fillId="13" borderId="0" xfId="0" applyFont="1" applyFill="1" applyAlignment="1">
      <alignment horizontal="center" vertical="center"/>
    </xf>
    <xf numFmtId="0" fontId="4" fillId="13" borderId="0" xfId="0" applyFont="1" applyFill="1" applyAlignment="1">
      <alignment horizontal="center" vertical="center"/>
    </xf>
    <xf numFmtId="1" fontId="2" fillId="17" borderId="0" xfId="0" applyNumberFormat="1" applyFont="1" applyFill="1" applyAlignment="1">
      <alignment horizontal="center" vertical="center"/>
    </xf>
    <xf numFmtId="0" fontId="0" fillId="22" borderId="0" xfId="0" applyFill="1"/>
    <xf numFmtId="0" fontId="0" fillId="31" borderId="0" xfId="0" applyFill="1"/>
    <xf numFmtId="0" fontId="8" fillId="31" borderId="0" xfId="0" applyFont="1" applyFill="1"/>
    <xf numFmtId="0" fontId="8" fillId="31" borderId="0" xfId="0" applyFont="1" applyFill="1" applyAlignment="1">
      <alignment horizontal="right"/>
    </xf>
    <xf numFmtId="0" fontId="36" fillId="31" borderId="0" xfId="0" applyFont="1" applyFill="1"/>
    <xf numFmtId="1" fontId="0" fillId="4" borderId="0" xfId="0" applyNumberFormat="1" applyFill="1"/>
    <xf numFmtId="1" fontId="0" fillId="12" borderId="0" xfId="0" applyNumberFormat="1" applyFill="1"/>
    <xf numFmtId="0" fontId="15" fillId="12" borderId="0" xfId="0" applyFont="1" applyFill="1" applyAlignment="1">
      <alignment horizontal="center" vertical="center"/>
    </xf>
    <xf numFmtId="0" fontId="8" fillId="8" borderId="0" xfId="0" applyFont="1" applyFill="1" applyAlignment="1">
      <alignment horizontal="center" vertical="center"/>
    </xf>
    <xf numFmtId="0" fontId="2" fillId="8" borderId="0" xfId="0" applyFont="1" applyFill="1" applyAlignment="1">
      <alignment horizontal="center" vertical="center"/>
    </xf>
    <xf numFmtId="0" fontId="25" fillId="8" borderId="0" xfId="0" applyFont="1" applyFill="1" applyAlignment="1">
      <alignment horizontal="center" vertical="center"/>
    </xf>
    <xf numFmtId="0" fontId="26" fillId="22" borderId="0" xfId="0" applyFont="1" applyFill="1" applyAlignment="1">
      <alignment horizontal="center" vertical="center"/>
    </xf>
    <xf numFmtId="0" fontId="37" fillId="6" borderId="0" xfId="0" applyFont="1" applyFill="1" applyAlignment="1">
      <alignment horizontal="right" vertical="center"/>
    </xf>
    <xf numFmtId="164" fontId="0" fillId="0" borderId="0" xfId="0" applyNumberFormat="1"/>
    <xf numFmtId="0" fontId="8" fillId="12" borderId="0" xfId="0" applyFont="1" applyFill="1"/>
    <xf numFmtId="1" fontId="8" fillId="12" borderId="0" xfId="0" applyNumberFormat="1" applyFont="1" applyFill="1"/>
    <xf numFmtId="0" fontId="8" fillId="12" borderId="0" xfId="0" applyFont="1" applyFill="1" applyAlignment="1">
      <alignment horizontal="center" vertical="center"/>
    </xf>
    <xf numFmtId="0" fontId="8" fillId="31" borderId="0" xfId="0" applyFont="1" applyFill="1" applyAlignment="1">
      <alignment horizontal="center" vertical="center"/>
    </xf>
    <xf numFmtId="1" fontId="1" fillId="0" borderId="0" xfId="0" applyNumberFormat="1" applyFont="1"/>
    <xf numFmtId="164" fontId="1" fillId="0" borderId="0" xfId="0" applyNumberFormat="1" applyFont="1"/>
    <xf numFmtId="164" fontId="1" fillId="31" borderId="0" xfId="0" applyNumberFormat="1" applyFont="1" applyFill="1"/>
    <xf numFmtId="164" fontId="0" fillId="12" borderId="0" xfId="0" applyNumberFormat="1" applyFill="1"/>
    <xf numFmtId="1" fontId="1" fillId="5" borderId="0" xfId="0" applyNumberFormat="1" applyFont="1" applyFill="1" applyAlignment="1">
      <alignment textRotation="90"/>
    </xf>
    <xf numFmtId="1" fontId="1" fillId="5" borderId="0" xfId="0" applyNumberFormat="1" applyFont="1" applyFill="1"/>
    <xf numFmtId="1" fontId="1" fillId="2" borderId="0" xfId="0" applyNumberFormat="1" applyFont="1" applyFill="1"/>
    <xf numFmtId="1" fontId="1" fillId="2" borderId="0" xfId="0" applyNumberFormat="1" applyFont="1" applyFill="1" applyAlignment="1">
      <alignment textRotation="90"/>
    </xf>
    <xf numFmtId="164" fontId="1" fillId="2" borderId="0" xfId="0" applyNumberFormat="1" applyFont="1" applyFill="1"/>
    <xf numFmtId="0" fontId="8" fillId="2" borderId="0" xfId="0" applyFont="1" applyFill="1"/>
    <xf numFmtId="1" fontId="8" fillId="2" borderId="0" xfId="0" applyNumberFormat="1" applyFont="1" applyFill="1"/>
    <xf numFmtId="1" fontId="10" fillId="12" borderId="0" xfId="0" applyNumberFormat="1" applyFont="1" applyFill="1"/>
    <xf numFmtId="1" fontId="10" fillId="0" borderId="0" xfId="0" applyNumberFormat="1" applyFont="1"/>
    <xf numFmtId="1" fontId="10" fillId="2" borderId="0" xfId="0" applyNumberFormat="1" applyFont="1" applyFill="1"/>
    <xf numFmtId="0" fontId="20" fillId="12" borderId="0" xfId="0" applyFont="1" applyFill="1" applyAlignment="1">
      <alignment vertical="center" textRotation="90"/>
    </xf>
    <xf numFmtId="164" fontId="0" fillId="12" borderId="0" xfId="0" applyNumberFormat="1" applyFill="1" applyAlignment="1">
      <alignment horizontal="right" vertical="top"/>
    </xf>
    <xf numFmtId="164" fontId="38" fillId="2" borderId="0" xfId="0" applyNumberFormat="1" applyFont="1" applyFill="1" applyAlignment="1">
      <alignment horizontal="center" vertical="center"/>
    </xf>
    <xf numFmtId="164" fontId="38" fillId="12" borderId="0" xfId="0" applyNumberFormat="1" applyFont="1" applyFill="1" applyAlignment="1">
      <alignment horizontal="center" vertical="center"/>
    </xf>
    <xf numFmtId="1" fontId="9" fillId="16" borderId="1" xfId="0" applyNumberFormat="1" applyFont="1" applyFill="1" applyBorder="1" applyAlignment="1">
      <alignment horizontal="center" vertical="center"/>
    </xf>
    <xf numFmtId="1" fontId="9" fillId="16" borderId="4" xfId="0" applyNumberFormat="1" applyFont="1" applyFill="1" applyBorder="1" applyAlignment="1">
      <alignment horizontal="center" vertical="center"/>
    </xf>
    <xf numFmtId="1" fontId="9" fillId="16" borderId="6" xfId="0" applyNumberFormat="1" applyFont="1" applyFill="1" applyBorder="1" applyAlignment="1">
      <alignment horizontal="center" vertical="center"/>
    </xf>
    <xf numFmtId="0" fontId="39" fillId="16" borderId="3" xfId="0" applyFont="1" applyFill="1" applyBorder="1" applyAlignment="1">
      <alignment horizontal="center" vertical="center"/>
    </xf>
    <xf numFmtId="0" fontId="39" fillId="16" borderId="5" xfId="0" applyFont="1" applyFill="1" applyBorder="1" applyAlignment="1">
      <alignment horizontal="center" vertical="center"/>
    </xf>
    <xf numFmtId="0" fontId="39" fillId="16" borderId="8" xfId="0" applyFont="1" applyFill="1" applyBorder="1" applyAlignment="1">
      <alignment horizontal="center" vertical="center"/>
    </xf>
    <xf numFmtId="1" fontId="1" fillId="12" borderId="0" xfId="0" applyNumberFormat="1" applyFont="1" applyFill="1" applyAlignment="1">
      <alignment horizontal="center" vertical="center" textRotation="90"/>
    </xf>
    <xf numFmtId="1" fontId="1" fillId="22" borderId="0" xfId="0" applyNumberFormat="1" applyFont="1" applyFill="1" applyAlignment="1">
      <alignment horizontal="center" vertical="center" textRotation="90"/>
    </xf>
    <xf numFmtId="1" fontId="8" fillId="22" borderId="0" xfId="0" applyNumberFormat="1" applyFont="1" applyFill="1" applyAlignment="1">
      <alignment horizontal="center" vertical="center"/>
    </xf>
    <xf numFmtId="1" fontId="8" fillId="22" borderId="0" xfId="0" applyNumberFormat="1" applyFont="1" applyFill="1" applyAlignment="1">
      <alignment horizontal="center" vertical="center" textRotation="90"/>
    </xf>
    <xf numFmtId="2" fontId="10" fillId="0" borderId="0" xfId="0" applyNumberFormat="1" applyFont="1" applyAlignment="1">
      <alignment horizontal="center" vertical="center"/>
    </xf>
    <xf numFmtId="165" fontId="10" fillId="0" borderId="0" xfId="0" applyNumberFormat="1" applyFont="1" applyAlignment="1">
      <alignment horizontal="center" vertical="center"/>
    </xf>
    <xf numFmtId="166" fontId="10" fillId="12" borderId="0" xfId="0" applyNumberFormat="1" applyFont="1" applyFill="1" applyAlignment="1">
      <alignment horizontal="center" vertical="center"/>
    </xf>
    <xf numFmtId="166" fontId="1" fillId="12" borderId="0" xfId="0" applyNumberFormat="1" applyFont="1" applyFill="1" applyAlignment="1">
      <alignment horizontal="center" vertical="center" textRotation="90"/>
    </xf>
    <xf numFmtId="166" fontId="10" fillId="0" borderId="0" xfId="0" applyNumberFormat="1" applyFont="1" applyAlignment="1">
      <alignment horizontal="center" vertical="center"/>
    </xf>
    <xf numFmtId="166" fontId="8" fillId="2" borderId="0" xfId="0" applyNumberFormat="1" applyFont="1" applyFill="1" applyAlignment="1">
      <alignment horizontal="center" vertical="center"/>
    </xf>
    <xf numFmtId="166" fontId="0" fillId="0" borderId="0" xfId="0" applyNumberFormat="1" applyAlignment="1">
      <alignment horizontal="center" vertical="center"/>
    </xf>
    <xf numFmtId="1" fontId="1" fillId="13" borderId="0" xfId="0" applyNumberFormat="1" applyFont="1" applyFill="1" applyAlignment="1">
      <alignment horizontal="center" vertical="center" textRotation="90"/>
    </xf>
    <xf numFmtId="0" fontId="8" fillId="26" borderId="0" xfId="0" applyFont="1" applyFill="1"/>
    <xf numFmtId="1" fontId="10" fillId="26" borderId="0" xfId="0" applyNumberFormat="1" applyFont="1" applyFill="1"/>
    <xf numFmtId="0" fontId="40" fillId="33" borderId="0" xfId="0" applyFont="1" applyFill="1" applyAlignment="1">
      <alignment horizontal="center" vertical="center"/>
    </xf>
    <xf numFmtId="167" fontId="41" fillId="16" borderId="0" xfId="0" applyNumberFormat="1" applyFont="1" applyFill="1" applyAlignment="1">
      <alignment horizontal="center" vertical="center"/>
    </xf>
    <xf numFmtId="0" fontId="42" fillId="33" borderId="0" xfId="0" applyFont="1" applyFill="1" applyAlignment="1">
      <alignment horizontal="center" vertical="center"/>
    </xf>
    <xf numFmtId="1" fontId="43" fillId="16" borderId="0" xfId="0" applyNumberFormat="1" applyFont="1" applyFill="1" applyAlignment="1">
      <alignment horizontal="center" vertical="center"/>
    </xf>
    <xf numFmtId="0" fontId="44" fillId="16" borderId="0" xfId="0" applyFont="1" applyFill="1" applyAlignment="1">
      <alignment horizontal="center" vertical="center"/>
    </xf>
    <xf numFmtId="3" fontId="44" fillId="16" borderId="0" xfId="0" applyNumberFormat="1" applyFont="1" applyFill="1" applyAlignment="1">
      <alignment horizontal="center" vertical="center"/>
    </xf>
    <xf numFmtId="3" fontId="41" fillId="16" borderId="0" xfId="0" applyNumberFormat="1" applyFont="1" applyFill="1" applyAlignment="1">
      <alignment horizontal="center" vertical="center"/>
    </xf>
    <xf numFmtId="167" fontId="44" fillId="16" borderId="0" xfId="0" applyNumberFormat="1" applyFont="1" applyFill="1" applyAlignment="1">
      <alignment horizontal="center" vertical="center"/>
    </xf>
    <xf numFmtId="168" fontId="44" fillId="16" borderId="0" xfId="0" applyNumberFormat="1" applyFont="1" applyFill="1" applyAlignment="1">
      <alignment horizontal="center" vertical="center"/>
    </xf>
    <xf numFmtId="0" fontId="1" fillId="0" borderId="0" xfId="0" applyFont="1" applyAlignment="1">
      <alignment horizontal="center" vertical="center"/>
    </xf>
    <xf numFmtId="0" fontId="1" fillId="4" borderId="0" xfId="0" applyFont="1" applyFill="1" applyAlignment="1">
      <alignment horizontal="center" vertical="center"/>
    </xf>
    <xf numFmtId="11" fontId="1" fillId="0" borderId="0" xfId="0" applyNumberFormat="1" applyFont="1" applyAlignment="1">
      <alignment horizontal="center" vertical="center"/>
    </xf>
    <xf numFmtId="0" fontId="31" fillId="6" borderId="0" xfId="0" applyFont="1" applyFill="1" applyAlignment="1">
      <alignment horizontal="center" vertical="center"/>
    </xf>
    <xf numFmtId="1" fontId="0" fillId="0" borderId="0" xfId="0" applyNumberFormat="1"/>
    <xf numFmtId="49" fontId="1" fillId="8" borderId="0" xfId="0" applyNumberFormat="1" applyFont="1" applyFill="1" applyAlignment="1">
      <alignment horizontal="center" vertical="center"/>
    </xf>
    <xf numFmtId="49" fontId="1" fillId="0" borderId="0" xfId="0" applyNumberFormat="1" applyFont="1" applyAlignment="1">
      <alignment horizontal="center" vertical="center"/>
    </xf>
    <xf numFmtId="0" fontId="1" fillId="22" borderId="0" xfId="0" applyFont="1" applyFill="1" applyAlignment="1">
      <alignment horizontal="center" vertical="center"/>
    </xf>
    <xf numFmtId="0" fontId="1" fillId="22" borderId="0" xfId="0" applyFont="1" applyFill="1" applyAlignment="1">
      <alignment horizontal="left" vertical="center"/>
    </xf>
    <xf numFmtId="0" fontId="1" fillId="11" borderId="0" xfId="0" applyFont="1" applyFill="1" applyAlignment="1">
      <alignment horizontal="center" vertical="center"/>
    </xf>
    <xf numFmtId="0" fontId="3" fillId="32" borderId="0" xfId="0" applyFont="1" applyFill="1" applyAlignment="1">
      <alignment horizontal="center" vertical="center"/>
    </xf>
    <xf numFmtId="0" fontId="3" fillId="11" borderId="0" xfId="0" applyFont="1" applyFill="1" applyAlignment="1">
      <alignment horizontal="center" vertical="center"/>
    </xf>
    <xf numFmtId="0" fontId="3" fillId="7" borderId="0" xfId="0" applyFont="1" applyFill="1" applyAlignment="1">
      <alignment horizontal="center" vertical="center"/>
    </xf>
    <xf numFmtId="49" fontId="1" fillId="11" borderId="0" xfId="0" applyNumberFormat="1" applyFont="1" applyFill="1" applyAlignment="1">
      <alignment horizontal="center" vertical="center"/>
    </xf>
    <xf numFmtId="0" fontId="0" fillId="11" borderId="0" xfId="0" applyFill="1" applyAlignment="1">
      <alignment horizontal="center" vertical="center"/>
    </xf>
    <xf numFmtId="0" fontId="45" fillId="11" borderId="0" xfId="0" applyFont="1" applyFill="1" applyAlignment="1">
      <alignment horizontal="center" vertical="center"/>
    </xf>
    <xf numFmtId="0" fontId="1" fillId="5" borderId="0" xfId="0" applyFont="1" applyFill="1" applyAlignment="1">
      <alignment horizontal="left" vertical="center"/>
    </xf>
    <xf numFmtId="0" fontId="35" fillId="20" borderId="0" xfId="0" applyFont="1" applyFill="1" applyAlignment="1">
      <alignment horizontal="left" vertical="center" wrapText="1"/>
    </xf>
    <xf numFmtId="0" fontId="35" fillId="20" borderId="0" xfId="0" applyFont="1" applyFill="1" applyAlignment="1">
      <alignment horizontal="left" vertical="center"/>
    </xf>
    <xf numFmtId="0" fontId="8" fillId="3" borderId="0" xfId="0" applyFont="1" applyFill="1" applyAlignment="1">
      <alignment horizontal="center" vertical="center"/>
    </xf>
    <xf numFmtId="0" fontId="8" fillId="3" borderId="0" xfId="0" applyFont="1" applyFill="1" applyAlignment="1">
      <alignment horizontal="left" vertical="center"/>
    </xf>
    <xf numFmtId="0" fontId="8" fillId="22" borderId="0" xfId="0" applyFont="1" applyFill="1" applyAlignment="1">
      <alignment horizontal="center" vertical="center"/>
    </xf>
    <xf numFmtId="0" fontId="8" fillId="22" borderId="0" xfId="0" applyFont="1" applyFill="1" applyAlignment="1">
      <alignment horizontal="right" vertical="center"/>
    </xf>
    <xf numFmtId="0" fontId="1" fillId="2" borderId="0" xfId="0" applyFont="1" applyFill="1"/>
    <xf numFmtId="0" fontId="1" fillId="2" borderId="0" xfId="0" applyFont="1" applyFill="1" applyAlignment="1">
      <alignment vertical="center"/>
    </xf>
    <xf numFmtId="0" fontId="1" fillId="2" borderId="0" xfId="0" applyFont="1" applyFill="1" applyAlignment="1">
      <alignment horizontal="center" vertical="center"/>
    </xf>
    <xf numFmtId="0" fontId="1" fillId="5" borderId="0" xfId="0" applyFont="1" applyFill="1" applyAlignment="1">
      <alignment vertical="center"/>
    </xf>
    <xf numFmtId="0" fontId="1" fillId="26" borderId="0" xfId="0" applyFont="1" applyFill="1" applyAlignment="1">
      <alignment horizontal="left" vertical="center"/>
    </xf>
    <xf numFmtId="0" fontId="0" fillId="4" borderId="0" xfId="0" applyFill="1" applyAlignment="1">
      <alignment vertical="center"/>
    </xf>
    <xf numFmtId="0" fontId="1" fillId="26" borderId="0" xfId="0" applyFont="1" applyFill="1"/>
    <xf numFmtId="0" fontId="1" fillId="26" borderId="0" xfId="0" applyFont="1" applyFill="1" applyAlignment="1">
      <alignment vertical="center"/>
    </xf>
    <xf numFmtId="0" fontId="0" fillId="26" borderId="0" xfId="0" applyFill="1" applyAlignment="1">
      <alignment vertical="center"/>
    </xf>
    <xf numFmtId="0" fontId="10" fillId="26" borderId="0" xfId="0" applyFont="1" applyFill="1"/>
    <xf numFmtId="0" fontId="1" fillId="0" borderId="0" xfId="0" applyFont="1" applyAlignment="1">
      <alignment vertical="center"/>
    </xf>
    <xf numFmtId="0" fontId="0" fillId="0" borderId="0" xfId="0" applyAlignment="1">
      <alignment vertical="center"/>
    </xf>
    <xf numFmtId="3" fontId="39" fillId="16" borderId="3" xfId="0" applyNumberFormat="1" applyFont="1" applyFill="1" applyBorder="1" applyAlignment="1">
      <alignment horizontal="center" vertical="center"/>
    </xf>
    <xf numFmtId="3" fontId="39" fillId="16" borderId="5" xfId="0" applyNumberFormat="1" applyFont="1" applyFill="1" applyBorder="1" applyAlignment="1">
      <alignment horizontal="center" vertical="center"/>
    </xf>
    <xf numFmtId="0" fontId="6" fillId="16" borderId="0" xfId="0" applyFont="1" applyFill="1" applyAlignment="1">
      <alignment horizontal="right" vertical="center"/>
    </xf>
    <xf numFmtId="0" fontId="37" fillId="13" borderId="0" xfId="0" applyFont="1" applyFill="1" applyAlignment="1">
      <alignment horizontal="center" vertical="center"/>
    </xf>
    <xf numFmtId="0" fontId="2" fillId="8" borderId="0" xfId="0" applyFont="1" applyFill="1" applyAlignment="1">
      <alignment horizontal="center" vertical="center" wrapText="1"/>
    </xf>
    <xf numFmtId="16" fontId="8" fillId="17" borderId="0" xfId="0" applyNumberFormat="1" applyFont="1" applyFill="1" applyAlignment="1">
      <alignment horizontal="center" vertical="center" wrapText="1"/>
    </xf>
    <xf numFmtId="49" fontId="8" fillId="17" borderId="0" xfId="0" applyNumberFormat="1" applyFont="1" applyFill="1" applyAlignment="1">
      <alignment horizontal="center" vertical="center"/>
    </xf>
    <xf numFmtId="0" fontId="0" fillId="9" borderId="0" xfId="0" applyFill="1" applyAlignment="1">
      <alignment horizontal="left" vertical="center"/>
    </xf>
    <xf numFmtId="0" fontId="6" fillId="9" borderId="0" xfId="0" applyFont="1" applyFill="1" applyAlignment="1">
      <alignment horizontal="center" vertical="center"/>
    </xf>
    <xf numFmtId="0" fontId="2" fillId="5" borderId="0" xfId="0" applyFont="1" applyFill="1" applyAlignment="1">
      <alignment horizontal="center" vertical="center" wrapText="1"/>
    </xf>
    <xf numFmtId="0" fontId="48" fillId="6" borderId="0" xfId="0" applyFont="1" applyFill="1" applyAlignment="1">
      <alignment horizontal="center" vertical="center"/>
    </xf>
    <xf numFmtId="1" fontId="47" fillId="6" borderId="0" xfId="1" applyNumberFormat="1" applyFont="1" applyFill="1" applyAlignment="1">
      <alignment horizontal="center" vertical="center"/>
    </xf>
    <xf numFmtId="0" fontId="46" fillId="5" borderId="0" xfId="0" applyFont="1" applyFill="1" applyAlignment="1">
      <alignment horizontal="center"/>
    </xf>
    <xf numFmtId="0" fontId="49" fillId="6" borderId="0" xfId="0" applyFont="1" applyFill="1" applyAlignment="1">
      <alignment horizontal="center" vertical="center"/>
    </xf>
    <xf numFmtId="0" fontId="50" fillId="2" borderId="0" xfId="0" applyFont="1" applyFill="1" applyAlignment="1">
      <alignment horizontal="center" vertical="center"/>
    </xf>
    <xf numFmtId="0" fontId="51" fillId="19" borderId="0" xfId="0" applyFont="1" applyFill="1" applyAlignment="1">
      <alignment horizontal="center" vertical="center"/>
    </xf>
    <xf numFmtId="0" fontId="22" fillId="13" borderId="0" xfId="0" applyFont="1" applyFill="1" applyAlignment="1">
      <alignment horizontal="center" vertical="center"/>
    </xf>
    <xf numFmtId="0" fontId="52" fillId="31" borderId="0" xfId="0" applyFont="1" applyFill="1" applyAlignment="1">
      <alignment horizontal="center" vertical="center" wrapText="1"/>
    </xf>
    <xf numFmtId="0" fontId="37" fillId="6" borderId="0" xfId="0" applyFont="1" applyFill="1" applyAlignment="1">
      <alignment horizontal="center" vertical="center"/>
    </xf>
    <xf numFmtId="0" fontId="1" fillId="6" borderId="0" xfId="0" applyFont="1" applyFill="1" applyAlignment="1">
      <alignment horizontal="center" vertical="center"/>
    </xf>
    <xf numFmtId="0" fontId="1" fillId="6" borderId="0" xfId="0" applyFont="1" applyFill="1" applyAlignment="1">
      <alignment horizontal="right" vertical="center"/>
    </xf>
    <xf numFmtId="1" fontId="10" fillId="2" borderId="0" xfId="0" applyNumberFormat="1" applyFont="1" applyFill="1" applyAlignment="1">
      <alignment horizontal="center" vertical="center"/>
    </xf>
    <xf numFmtId="0" fontId="43" fillId="6" borderId="0" xfId="0" applyFont="1" applyFill="1" applyAlignment="1">
      <alignment horizontal="center" vertical="center"/>
    </xf>
    <xf numFmtId="0" fontId="43" fillId="0" borderId="0" xfId="0" applyFont="1"/>
    <xf numFmtId="0" fontId="6" fillId="9" borderId="0" xfId="0" applyFont="1" applyFill="1" applyAlignment="1">
      <alignment horizontal="right" vertical="center"/>
    </xf>
    <xf numFmtId="0" fontId="0" fillId="9" borderId="1" xfId="0" applyFill="1" applyBorder="1" applyAlignment="1">
      <alignment horizontal="center" vertical="center"/>
    </xf>
    <xf numFmtId="0" fontId="46" fillId="9" borderId="2" xfId="0" applyFont="1" applyFill="1" applyBorder="1" applyAlignment="1">
      <alignment horizontal="center" vertical="center"/>
    </xf>
    <xf numFmtId="0" fontId="0" fillId="9" borderId="3" xfId="0" applyFill="1" applyBorder="1" applyAlignment="1">
      <alignment horizontal="center" vertical="center"/>
    </xf>
    <xf numFmtId="0" fontId="6" fillId="9" borderId="4" xfId="0" applyFont="1" applyFill="1" applyBorder="1" applyAlignment="1">
      <alignment horizontal="center" vertical="center"/>
    </xf>
    <xf numFmtId="0" fontId="0" fillId="9" borderId="5" xfId="0" applyFill="1" applyBorder="1" applyAlignment="1">
      <alignment horizontal="center" vertical="center"/>
    </xf>
    <xf numFmtId="0" fontId="0" fillId="9" borderId="4" xfId="0" applyFill="1" applyBorder="1" applyAlignment="1">
      <alignment horizontal="center" vertical="center"/>
    </xf>
    <xf numFmtId="0" fontId="6" fillId="16" borderId="4" xfId="0" applyFont="1" applyFill="1" applyBorder="1" applyAlignment="1">
      <alignment horizontal="center" vertical="center" wrapText="1"/>
    </xf>
    <xf numFmtId="0" fontId="1" fillId="5" borderId="5" xfId="0" applyFont="1" applyFill="1" applyBorder="1" applyAlignment="1">
      <alignment horizontal="right" vertical="center"/>
    </xf>
    <xf numFmtId="0" fontId="6" fillId="16" borderId="6" xfId="0" applyFont="1" applyFill="1" applyBorder="1" applyAlignment="1">
      <alignment horizontal="center" vertical="center" wrapText="1"/>
    </xf>
    <xf numFmtId="0" fontId="2" fillId="5" borderId="7" xfId="0" applyFont="1" applyFill="1" applyBorder="1" applyAlignment="1">
      <alignment horizontal="center" vertical="center" wrapText="1"/>
    </xf>
    <xf numFmtId="0" fontId="2" fillId="8" borderId="7" xfId="0" applyFont="1" applyFill="1" applyBorder="1" applyAlignment="1">
      <alignment horizontal="center" vertical="center" wrapText="1"/>
    </xf>
    <xf numFmtId="0" fontId="1" fillId="5" borderId="8" xfId="0" applyFont="1" applyFill="1" applyBorder="1" applyAlignment="1">
      <alignment horizontal="right" vertical="center"/>
    </xf>
    <xf numFmtId="0" fontId="8" fillId="5" borderId="0" xfId="0" applyFont="1" applyFill="1" applyAlignment="1">
      <alignment horizontal="center" vertical="center" wrapText="1"/>
    </xf>
    <xf numFmtId="0" fontId="38" fillId="5" borderId="0" xfId="0" applyFont="1" applyFill="1" applyAlignment="1">
      <alignment horizontal="center" vertical="center" wrapText="1"/>
    </xf>
    <xf numFmtId="0" fontId="0" fillId="14" borderId="0" xfId="0" applyFill="1" applyAlignment="1">
      <alignment horizontal="center" vertical="center"/>
    </xf>
    <xf numFmtId="0" fontId="10" fillId="0" borderId="0" xfId="0" applyFont="1" applyAlignment="1">
      <alignment horizontal="center" vertical="center"/>
    </xf>
    <xf numFmtId="0" fontId="53" fillId="2" borderId="0" xfId="0" applyFont="1" applyFill="1" applyAlignment="1">
      <alignment horizontal="left" vertical="center"/>
    </xf>
    <xf numFmtId="1" fontId="0" fillId="12" borderId="0" xfId="0" applyNumberFormat="1" applyFill="1" applyAlignment="1">
      <alignment horizontal="center" vertical="center"/>
    </xf>
    <xf numFmtId="0" fontId="6" fillId="19" borderId="0" xfId="0" applyFont="1" applyFill="1" applyAlignment="1">
      <alignment horizontal="center" vertical="center" wrapText="1"/>
    </xf>
    <xf numFmtId="0" fontId="0" fillId="24" borderId="0" xfId="0" applyFill="1"/>
    <xf numFmtId="0" fontId="0" fillId="24" borderId="0" xfId="0" applyFill="1" applyAlignment="1">
      <alignment horizontal="center" vertical="center"/>
    </xf>
    <xf numFmtId="1" fontId="7" fillId="24" borderId="0" xfId="0" applyNumberFormat="1" applyFont="1" applyFill="1" applyAlignment="1">
      <alignment horizontal="center" vertical="center"/>
    </xf>
    <xf numFmtId="1" fontId="0" fillId="22" borderId="0" xfId="0" applyNumberFormat="1" applyFill="1" applyAlignment="1">
      <alignment horizontal="left" vertical="center"/>
    </xf>
    <xf numFmtId="1" fontId="0" fillId="22" borderId="0" xfId="0" applyNumberFormat="1" applyFill="1" applyAlignment="1">
      <alignment horizontal="center" vertical="center"/>
    </xf>
    <xf numFmtId="0" fontId="10" fillId="10" borderId="0" xfId="0" applyFont="1" applyFill="1" applyAlignment="1">
      <alignment horizontal="center" vertical="center" wrapText="1"/>
    </xf>
    <xf numFmtId="0" fontId="10" fillId="10" borderId="0" xfId="0" applyFont="1" applyFill="1" applyAlignment="1">
      <alignment horizontal="center" vertical="center"/>
    </xf>
    <xf numFmtId="0" fontId="10" fillId="11" borderId="0" xfId="0" applyFont="1" applyFill="1" applyAlignment="1">
      <alignment horizontal="center" vertical="center"/>
    </xf>
    <xf numFmtId="0" fontId="10" fillId="11" borderId="0" xfId="0" applyFont="1" applyFill="1" applyAlignment="1">
      <alignment horizontal="left" vertical="center"/>
    </xf>
    <xf numFmtId="0" fontId="10" fillId="10" borderId="0" xfId="0" applyFont="1" applyFill="1"/>
    <xf numFmtId="0" fontId="10" fillId="2" borderId="0" xfId="0" applyFont="1" applyFill="1" applyAlignment="1">
      <alignment horizontal="center" vertical="center"/>
    </xf>
    <xf numFmtId="0" fontId="11" fillId="13" borderId="0" xfId="0" applyFont="1" applyFill="1" applyAlignment="1">
      <alignment horizontal="center" vertical="center"/>
    </xf>
    <xf numFmtId="0" fontId="10" fillId="22" borderId="0" xfId="0" applyFont="1" applyFill="1" applyAlignment="1">
      <alignment horizontal="center" vertical="center"/>
    </xf>
    <xf numFmtId="0" fontId="10" fillId="22" borderId="0" xfId="0" applyFont="1" applyFill="1" applyAlignment="1">
      <alignment horizontal="right" vertical="center"/>
    </xf>
    <xf numFmtId="0" fontId="10" fillId="2" borderId="0" xfId="0" applyFont="1" applyFill="1" applyAlignment="1">
      <alignment horizontal="left" vertical="center" wrapText="1"/>
    </xf>
    <xf numFmtId="0" fontId="10" fillId="2" borderId="0" xfId="0" applyFont="1" applyFill="1" applyAlignment="1">
      <alignment horizontal="center" vertical="center" wrapText="1"/>
    </xf>
    <xf numFmtId="0" fontId="10" fillId="5" borderId="0" xfId="0" applyFont="1" applyFill="1" applyAlignment="1">
      <alignment horizontal="center" vertical="center"/>
    </xf>
    <xf numFmtId="0" fontId="10" fillId="17" borderId="0" xfId="0" applyFont="1" applyFill="1" applyAlignment="1">
      <alignment horizontal="left" vertical="center"/>
    </xf>
    <xf numFmtId="0" fontId="10" fillId="0" borderId="0" xfId="0" applyFont="1"/>
    <xf numFmtId="164" fontId="0" fillId="2" borderId="0" xfId="0" applyNumberFormat="1" applyFill="1" applyAlignment="1">
      <alignment horizontal="right"/>
    </xf>
    <xf numFmtId="164" fontId="2" fillId="2" borderId="0" xfId="0" applyNumberFormat="1" applyFont="1" applyFill="1" applyAlignment="1">
      <alignment horizontal="right"/>
    </xf>
    <xf numFmtId="164" fontId="0" fillId="2" borderId="0" xfId="0" applyNumberFormat="1" applyFill="1" applyAlignment="1">
      <alignment horizontal="left"/>
    </xf>
    <xf numFmtId="0" fontId="1" fillId="23" borderId="0" xfId="0" applyFont="1" applyFill="1" applyAlignment="1">
      <alignment horizontal="center"/>
    </xf>
    <xf numFmtId="164" fontId="1" fillId="2" borderId="0" xfId="0" applyNumberFormat="1" applyFont="1" applyFill="1" applyAlignment="1">
      <alignment horizontal="center" vertical="center"/>
    </xf>
    <xf numFmtId="1" fontId="0" fillId="12" borderId="0" xfId="0" applyNumberFormat="1" applyFill="1" applyAlignment="1">
      <alignment horizontal="center" vertical="center" wrapText="1"/>
    </xf>
    <xf numFmtId="2" fontId="1" fillId="12" borderId="0" xfId="0" applyNumberFormat="1" applyFont="1" applyFill="1" applyAlignment="1">
      <alignment horizontal="center" vertical="center"/>
    </xf>
    <xf numFmtId="164" fontId="1" fillId="11" borderId="0" xfId="0" applyNumberFormat="1" applyFont="1" applyFill="1" applyAlignment="1">
      <alignment horizontal="center" vertical="center"/>
    </xf>
    <xf numFmtId="1" fontId="1" fillId="12" borderId="0" xfId="0" applyNumberFormat="1" applyFont="1" applyFill="1" applyAlignment="1">
      <alignment horizontal="center" vertical="center"/>
    </xf>
    <xf numFmtId="164" fontId="1" fillId="11" borderId="0" xfId="0" applyNumberFormat="1" applyFont="1" applyFill="1" applyAlignment="1">
      <alignment horizontal="left" vertical="center"/>
    </xf>
    <xf numFmtId="0" fontId="54" fillId="12" borderId="0" xfId="0" applyFont="1" applyFill="1" applyAlignment="1">
      <alignment horizontal="center" vertical="center" wrapText="1"/>
    </xf>
    <xf numFmtId="164" fontId="1" fillId="2" borderId="0" xfId="0" applyNumberFormat="1" applyFont="1" applyFill="1" applyAlignment="1">
      <alignment horizontal="left" vertical="center"/>
    </xf>
    <xf numFmtId="164" fontId="1" fillId="34" borderId="0" xfId="0" applyNumberFormat="1" applyFont="1" applyFill="1" applyAlignment="1">
      <alignment horizontal="center" vertical="center"/>
    </xf>
    <xf numFmtId="0" fontId="1" fillId="34" borderId="0" xfId="0" applyFont="1" applyFill="1" applyAlignment="1">
      <alignment horizontal="center" vertical="center"/>
    </xf>
    <xf numFmtId="1" fontId="14" fillId="2" borderId="0" xfId="0" applyNumberFormat="1" applyFont="1" applyFill="1" applyAlignment="1">
      <alignment horizontal="center" vertical="center"/>
    </xf>
    <xf numFmtId="0" fontId="1" fillId="14" borderId="0" xfId="0" applyFont="1" applyFill="1" applyAlignment="1">
      <alignment horizontal="center" vertical="center" wrapText="1"/>
    </xf>
    <xf numFmtId="0" fontId="1" fillId="24" borderId="0" xfId="0" applyFont="1" applyFill="1" applyAlignment="1">
      <alignment horizontal="center" vertical="center"/>
    </xf>
    <xf numFmtId="0" fontId="35" fillId="16" borderId="0" xfId="0" applyFont="1" applyFill="1" applyAlignment="1">
      <alignment horizontal="center" vertical="center"/>
    </xf>
    <xf numFmtId="0" fontId="1" fillId="15" borderId="0" xfId="0" applyFont="1" applyFill="1" applyAlignment="1">
      <alignment horizontal="center" vertical="center"/>
    </xf>
    <xf numFmtId="0" fontId="1" fillId="7" borderId="0" xfId="0" applyFont="1" applyFill="1" applyAlignment="1">
      <alignment horizontal="center" vertical="center"/>
    </xf>
    <xf numFmtId="2" fontId="1" fillId="10" borderId="0" xfId="0" applyNumberFormat="1" applyFont="1" applyFill="1" applyAlignment="1">
      <alignment horizontal="center" vertical="center"/>
    </xf>
    <xf numFmtId="164" fontId="1" fillId="2" borderId="0" xfId="0" applyNumberFormat="1" applyFont="1" applyFill="1" applyAlignment="1">
      <alignment horizontal="right" vertical="center"/>
    </xf>
    <xf numFmtId="0" fontId="35" fillId="16" borderId="0" xfId="0" applyFont="1" applyFill="1" applyAlignment="1">
      <alignment horizontal="right" vertical="center"/>
    </xf>
    <xf numFmtId="0" fontId="1" fillId="8" borderId="0" xfId="0" applyFont="1" applyFill="1" applyAlignment="1">
      <alignment horizontal="right" vertical="center"/>
    </xf>
    <xf numFmtId="0" fontId="1" fillId="15" borderId="0" xfId="0" applyFont="1" applyFill="1" applyAlignment="1">
      <alignment horizontal="right" vertical="center"/>
    </xf>
    <xf numFmtId="0" fontId="1" fillId="7" borderId="0" xfId="0" applyFont="1" applyFill="1" applyAlignment="1">
      <alignment horizontal="right" vertical="center"/>
    </xf>
    <xf numFmtId="0" fontId="1" fillId="10" borderId="0" xfId="0" applyFont="1" applyFill="1" applyAlignment="1">
      <alignment horizontal="right" vertical="center"/>
    </xf>
    <xf numFmtId="3" fontId="1" fillId="12" borderId="0" xfId="0" applyNumberFormat="1" applyFont="1" applyFill="1"/>
    <xf numFmtId="0" fontId="21" fillId="13" borderId="0" xfId="0" applyFont="1" applyFill="1" applyAlignment="1">
      <alignment horizontal="center" vertical="center"/>
    </xf>
    <xf numFmtId="0" fontId="1" fillId="12" borderId="0" xfId="0" applyFont="1" applyFill="1" applyAlignment="1">
      <alignment horizontal="center" vertical="center" wrapText="1"/>
    </xf>
    <xf numFmtId="0" fontId="1" fillId="12" borderId="0" xfId="0" applyFont="1" applyFill="1" applyAlignment="1">
      <alignment horizontal="center" vertical="center"/>
    </xf>
    <xf numFmtId="0" fontId="30" fillId="15" borderId="0" xfId="0" applyFont="1" applyFill="1" applyAlignment="1">
      <alignment horizontal="center" vertical="center"/>
    </xf>
    <xf numFmtId="1" fontId="47" fillId="15" borderId="0" xfId="1" applyNumberFormat="1" applyFont="1" applyFill="1" applyAlignment="1">
      <alignment horizontal="center" vertical="center"/>
    </xf>
    <xf numFmtId="0" fontId="25" fillId="31" borderId="0" xfId="0" applyFont="1" applyFill="1" applyAlignment="1">
      <alignment horizontal="center" vertical="center" wrapText="1"/>
    </xf>
    <xf numFmtId="0" fontId="45" fillId="6" borderId="0" xfId="0" applyFont="1" applyFill="1" applyAlignment="1">
      <alignment horizontal="center" vertical="center"/>
    </xf>
    <xf numFmtId="0" fontId="57" fillId="31" borderId="0" xfId="0" applyFont="1" applyFill="1" applyAlignment="1">
      <alignment horizontal="center" vertical="center"/>
    </xf>
    <xf numFmtId="0" fontId="58" fillId="31" borderId="0" xfId="0" applyFont="1" applyFill="1" applyAlignment="1">
      <alignment horizontal="center" vertical="center"/>
    </xf>
    <xf numFmtId="0" fontId="59" fillId="31" borderId="0" xfId="0" applyFont="1" applyFill="1" applyAlignment="1">
      <alignment horizontal="center" vertical="center" textRotation="90"/>
    </xf>
    <xf numFmtId="0" fontId="59" fillId="31" borderId="0" xfId="0" applyFont="1" applyFill="1" applyAlignment="1">
      <alignment horizontal="center" vertical="center"/>
    </xf>
    <xf numFmtId="0" fontId="14" fillId="5" borderId="0" xfId="0" applyFont="1" applyFill="1" applyAlignment="1">
      <alignment horizontal="center" vertical="center"/>
    </xf>
    <xf numFmtId="0" fontId="14" fillId="5" borderId="0" xfId="0" applyFont="1" applyFill="1" applyAlignment="1">
      <alignment horizontal="right" vertical="center"/>
    </xf>
    <xf numFmtId="164" fontId="60" fillId="2" borderId="0" xfId="0" applyNumberFormat="1" applyFont="1" applyFill="1" applyAlignment="1">
      <alignment horizontal="right" vertical="center"/>
    </xf>
    <xf numFmtId="164" fontId="60" fillId="2" borderId="0" xfId="0" applyNumberFormat="1" applyFont="1" applyFill="1" applyAlignment="1">
      <alignment horizontal="left" vertical="center"/>
    </xf>
    <xf numFmtId="164" fontId="1" fillId="2" borderId="1" xfId="0" applyNumberFormat="1" applyFont="1" applyFill="1" applyBorder="1" applyAlignment="1">
      <alignment horizontal="center" vertical="center"/>
    </xf>
    <xf numFmtId="1" fontId="14" fillId="2" borderId="2" xfId="0" applyNumberFormat="1" applyFont="1" applyFill="1" applyBorder="1" applyAlignment="1">
      <alignment horizontal="center" vertical="center"/>
    </xf>
    <xf numFmtId="1" fontId="14" fillId="2" borderId="3" xfId="0" applyNumberFormat="1" applyFont="1" applyFill="1" applyBorder="1" applyAlignment="1">
      <alignment horizontal="center" vertical="center"/>
    </xf>
    <xf numFmtId="164" fontId="1" fillId="2" borderId="4" xfId="0" applyNumberFormat="1" applyFont="1" applyFill="1" applyBorder="1" applyAlignment="1">
      <alignment horizontal="center" vertical="center"/>
    </xf>
    <xf numFmtId="164" fontId="1" fillId="11" borderId="5" xfId="0" applyNumberFormat="1" applyFont="1" applyFill="1" applyBorder="1" applyAlignment="1">
      <alignment horizontal="left" vertical="center"/>
    </xf>
    <xf numFmtId="164" fontId="1" fillId="2" borderId="6" xfId="0" applyNumberFormat="1" applyFont="1" applyFill="1" applyBorder="1" applyAlignment="1">
      <alignment horizontal="center" vertical="center"/>
    </xf>
    <xf numFmtId="164" fontId="1" fillId="11" borderId="7" xfId="0" applyNumberFormat="1" applyFont="1" applyFill="1" applyBorder="1" applyAlignment="1">
      <alignment horizontal="left" vertical="center"/>
    </xf>
    <xf numFmtId="164" fontId="1" fillId="11" borderId="8" xfId="0" applyNumberFormat="1" applyFont="1" applyFill="1" applyBorder="1" applyAlignment="1">
      <alignment horizontal="left" vertical="center"/>
    </xf>
    <xf numFmtId="164" fontId="1" fillId="2" borderId="1" xfId="0" applyNumberFormat="1" applyFont="1" applyFill="1" applyBorder="1" applyAlignment="1">
      <alignment horizontal="left" vertical="center"/>
    </xf>
    <xf numFmtId="164" fontId="1" fillId="2" borderId="2" xfId="0" applyNumberFormat="1" applyFont="1" applyFill="1" applyBorder="1" applyAlignment="1">
      <alignment horizontal="left" vertical="center"/>
    </xf>
    <xf numFmtId="164" fontId="1" fillId="11" borderId="6" xfId="0" applyNumberFormat="1" applyFont="1" applyFill="1" applyBorder="1" applyAlignment="1">
      <alignment horizontal="left" vertical="center"/>
    </xf>
    <xf numFmtId="164" fontId="1" fillId="11" borderId="7" xfId="0" applyNumberFormat="1" applyFont="1" applyFill="1" applyBorder="1" applyAlignment="1">
      <alignment vertical="center"/>
    </xf>
    <xf numFmtId="164" fontId="1" fillId="11" borderId="8" xfId="0" applyNumberFormat="1" applyFont="1" applyFill="1" applyBorder="1" applyAlignment="1">
      <alignment vertical="center"/>
    </xf>
    <xf numFmtId="2" fontId="1" fillId="12" borderId="0" xfId="0" applyNumberFormat="1" applyFont="1" applyFill="1" applyAlignment="1">
      <alignment horizontal="right" vertical="center"/>
    </xf>
    <xf numFmtId="2" fontId="1" fillId="12" borderId="0" xfId="0" applyNumberFormat="1" applyFont="1" applyFill="1" applyAlignment="1">
      <alignment horizontal="left" vertical="center"/>
    </xf>
    <xf numFmtId="164" fontId="10" fillId="35" borderId="0" xfId="0" applyNumberFormat="1" applyFont="1" applyFill="1" applyAlignment="1">
      <alignment horizontal="left" vertical="center"/>
    </xf>
    <xf numFmtId="0" fontId="1" fillId="2" borderId="0" xfId="0" applyFont="1" applyFill="1" applyAlignment="1">
      <alignment horizontal="left" vertical="center"/>
    </xf>
    <xf numFmtId="0" fontId="1" fillId="17" borderId="0" xfId="0" applyFont="1" applyFill="1" applyAlignment="1">
      <alignment horizontal="center" vertical="center" wrapText="1"/>
    </xf>
    <xf numFmtId="164" fontId="0" fillId="2" borderId="0" xfId="0" applyNumberFormat="1" applyFill="1" applyAlignment="1">
      <alignment horizontal="center" vertical="center"/>
    </xf>
    <xf numFmtId="1" fontId="0" fillId="2" borderId="0" xfId="0" applyNumberFormat="1" applyFill="1" applyAlignment="1">
      <alignment horizontal="center" vertical="center"/>
    </xf>
    <xf numFmtId="0" fontId="1" fillId="12" borderId="0" xfId="0" applyFont="1" applyFill="1" applyAlignment="1">
      <alignment horizontal="right"/>
    </xf>
    <xf numFmtId="164" fontId="25" fillId="2" borderId="0" xfId="0" applyNumberFormat="1" applyFont="1" applyFill="1" applyAlignment="1">
      <alignment horizontal="right" vertical="center"/>
    </xf>
    <xf numFmtId="3" fontId="60" fillId="12" borderId="0" xfId="0" applyNumberFormat="1" applyFont="1" applyFill="1" applyAlignment="1">
      <alignment horizontal="center" vertical="center"/>
    </xf>
    <xf numFmtId="1" fontId="55" fillId="11" borderId="0" xfId="0" applyNumberFormat="1" applyFont="1" applyFill="1" applyAlignment="1">
      <alignment horizontal="center" vertical="center"/>
    </xf>
    <xf numFmtId="2" fontId="55" fillId="11" borderId="0" xfId="0" applyNumberFormat="1" applyFont="1" applyFill="1" applyAlignment="1">
      <alignment horizontal="center" vertical="center"/>
    </xf>
    <xf numFmtId="0" fontId="60" fillId="12" borderId="0" xfId="0" applyFont="1" applyFill="1"/>
    <xf numFmtId="164" fontId="46" fillId="2" borderId="0" xfId="0" applyNumberFormat="1" applyFont="1" applyFill="1" applyAlignment="1">
      <alignment horizontal="left" vertical="center"/>
    </xf>
    <xf numFmtId="0" fontId="1" fillId="17" borderId="0" xfId="0" applyFont="1" applyFill="1" applyAlignment="1">
      <alignment horizontal="right" vertical="center"/>
    </xf>
    <xf numFmtId="0" fontId="56" fillId="11" borderId="0" xfId="0" applyFont="1" applyFill="1" applyAlignment="1">
      <alignment horizontal="center" vertical="center"/>
    </xf>
    <xf numFmtId="0" fontId="56" fillId="11" borderId="0" xfId="0" applyFont="1" applyFill="1" applyAlignment="1">
      <alignment horizontal="left" vertical="center"/>
    </xf>
    <xf numFmtId="0" fontId="56" fillId="34" borderId="0" xfId="0" applyFont="1" applyFill="1" applyAlignment="1">
      <alignment horizontal="center" vertical="center" wrapText="1"/>
    </xf>
    <xf numFmtId="0" fontId="0" fillId="17" borderId="0" xfId="0" applyFill="1" applyAlignment="1">
      <alignment horizontal="center" vertical="center" wrapText="1"/>
    </xf>
    <xf numFmtId="164" fontId="1" fillId="15" borderId="0" xfId="0" applyNumberFormat="1" applyFont="1" applyFill="1" applyAlignment="1">
      <alignment horizontal="center" vertical="center"/>
    </xf>
    <xf numFmtId="1" fontId="9" fillId="25" borderId="0" xfId="0" applyNumberFormat="1" applyFont="1" applyFill="1" applyAlignment="1">
      <alignment horizontal="center" vertical="center"/>
    </xf>
    <xf numFmtId="1" fontId="46" fillId="2" borderId="0" xfId="0" applyNumberFormat="1" applyFont="1" applyFill="1" applyAlignment="1">
      <alignment horizontal="center" vertical="center"/>
    </xf>
    <xf numFmtId="0" fontId="10" fillId="2" borderId="6" xfId="0" applyFont="1" applyFill="1" applyBorder="1" applyAlignment="1">
      <alignment horizontal="center" vertical="center"/>
    </xf>
    <xf numFmtId="0" fontId="10" fillId="2" borderId="7" xfId="0" applyFont="1" applyFill="1" applyBorder="1" applyAlignment="1">
      <alignment horizontal="center" vertical="center"/>
    </xf>
    <xf numFmtId="0" fontId="10" fillId="3" borderId="0" xfId="0" applyFont="1" applyFill="1" applyAlignment="1">
      <alignment horizontal="center" vertical="center"/>
    </xf>
    <xf numFmtId="0" fontId="10" fillId="3" borderId="5" xfId="0" applyFont="1" applyFill="1" applyBorder="1" applyAlignment="1">
      <alignment horizontal="center" vertical="center"/>
    </xf>
    <xf numFmtId="0" fontId="0" fillId="2" borderId="0" xfId="0" applyFill="1" applyAlignment="1">
      <alignment horizontal="left" vertical="center"/>
    </xf>
    <xf numFmtId="0" fontId="2" fillId="2" borderId="0" xfId="0" applyFont="1" applyFill="1" applyAlignment="1">
      <alignment horizontal="left" vertical="center"/>
    </xf>
    <xf numFmtId="0" fontId="2" fillId="2" borderId="0" xfId="0" applyFont="1" applyFill="1" applyAlignment="1">
      <alignment horizontal="right" vertical="center"/>
    </xf>
    <xf numFmtId="0" fontId="0" fillId="12" borderId="0" xfId="0" applyFill="1" applyAlignment="1">
      <alignment horizontal="left" vertical="center"/>
    </xf>
    <xf numFmtId="0" fontId="0" fillId="12" borderId="0" xfId="0" applyFill="1" applyAlignment="1">
      <alignment horizontal="right" vertical="center"/>
    </xf>
    <xf numFmtId="0" fontId="0" fillId="26" borderId="0" xfId="0" applyFill="1" applyAlignment="1">
      <alignment horizontal="left" vertical="center"/>
    </xf>
    <xf numFmtId="0" fontId="2" fillId="5" borderId="0" xfId="0" applyFont="1" applyFill="1" applyAlignment="1">
      <alignment horizontal="left" vertical="center"/>
    </xf>
    <xf numFmtId="0" fontId="3" fillId="26" borderId="0" xfId="0" applyFont="1" applyFill="1" applyAlignment="1">
      <alignment horizontal="center" vertical="center"/>
    </xf>
    <xf numFmtId="0" fontId="3" fillId="3" borderId="0" xfId="0" applyFont="1" applyFill="1" applyAlignment="1">
      <alignment horizontal="center" vertical="center"/>
    </xf>
    <xf numFmtId="1" fontId="1" fillId="26" borderId="0" xfId="0" applyNumberFormat="1" applyFont="1" applyFill="1" applyAlignment="1">
      <alignment horizontal="center"/>
    </xf>
    <xf numFmtId="1" fontId="3" fillId="12" borderId="0" xfId="0" applyNumberFormat="1" applyFont="1" applyFill="1" applyAlignment="1">
      <alignment horizontal="center" vertical="center"/>
    </xf>
    <xf numFmtId="0" fontId="22" fillId="20" borderId="0" xfId="0" applyFont="1" applyFill="1" applyAlignment="1">
      <alignment horizontal="center" vertical="center"/>
    </xf>
    <xf numFmtId="0" fontId="22" fillId="36" borderId="0" xfId="0" applyFont="1" applyFill="1" applyAlignment="1">
      <alignment horizontal="center" vertical="center"/>
    </xf>
    <xf numFmtId="0" fontId="22" fillId="37" borderId="0" xfId="0" applyFont="1" applyFill="1" applyAlignment="1">
      <alignment horizontal="center" vertical="center"/>
    </xf>
    <xf numFmtId="0" fontId="2" fillId="26" borderId="0" xfId="0" applyFont="1" applyFill="1" applyAlignment="1">
      <alignment horizontal="center" vertical="center"/>
    </xf>
    <xf numFmtId="0" fontId="2" fillId="12" borderId="0" xfId="0" applyFont="1" applyFill="1" applyAlignment="1">
      <alignment horizontal="left" vertical="center"/>
    </xf>
    <xf numFmtId="0" fontId="0" fillId="26" borderId="0" xfId="0" applyFill="1" applyAlignment="1">
      <alignment horizontal="right"/>
    </xf>
    <xf numFmtId="0" fontId="3" fillId="5" borderId="9" xfId="0" applyFont="1" applyFill="1" applyBorder="1" applyAlignment="1">
      <alignment horizontal="center" vertical="center"/>
    </xf>
    <xf numFmtId="0" fontId="3" fillId="5" borderId="10" xfId="0" applyFont="1" applyFill="1" applyBorder="1" applyAlignment="1">
      <alignment horizontal="center" vertical="center"/>
    </xf>
    <xf numFmtId="0" fontId="3" fillId="3" borderId="11" xfId="0" applyFont="1" applyFill="1" applyBorder="1" applyAlignment="1">
      <alignment horizontal="center" vertical="center"/>
    </xf>
    <xf numFmtId="0" fontId="3" fillId="3" borderId="12" xfId="0" applyFont="1" applyFill="1" applyBorder="1" applyAlignment="1">
      <alignment horizontal="center" vertical="center"/>
    </xf>
    <xf numFmtId="0" fontId="0" fillId="0" borderId="0" xfId="0" applyAlignment="1">
      <alignment horizontal="left"/>
    </xf>
    <xf numFmtId="0" fontId="0" fillId="12" borderId="0" xfId="0" applyFill="1" applyAlignment="1">
      <alignment horizontal="center" vertical="center" wrapText="1"/>
    </xf>
    <xf numFmtId="0" fontId="0" fillId="5" borderId="0" xfId="0" applyFill="1" applyAlignment="1">
      <alignment horizontal="left" vertical="center" wrapText="1"/>
    </xf>
    <xf numFmtId="0" fontId="7" fillId="38" borderId="1" xfId="0" applyFont="1" applyFill="1" applyBorder="1" applyAlignment="1">
      <alignment horizontal="center" vertical="center" wrapText="1"/>
    </xf>
    <xf numFmtId="0" fontId="7" fillId="38" borderId="2" xfId="0" applyFont="1" applyFill="1" applyBorder="1" applyAlignment="1">
      <alignment horizontal="center" vertical="center" wrapText="1"/>
    </xf>
    <xf numFmtId="0" fontId="7" fillId="38" borderId="3" xfId="0" applyFont="1" applyFill="1" applyBorder="1" applyAlignment="1">
      <alignment horizontal="center" vertical="center" wrapText="1"/>
    </xf>
    <xf numFmtId="0" fontId="7" fillId="38" borderId="4" xfId="0" applyFont="1" applyFill="1" applyBorder="1" applyAlignment="1">
      <alignment horizontal="center" vertical="center" wrapText="1"/>
    </xf>
    <xf numFmtId="0" fontId="7" fillId="38" borderId="0" xfId="0" applyFont="1" applyFill="1" applyBorder="1" applyAlignment="1">
      <alignment horizontal="center" vertical="center" wrapText="1"/>
    </xf>
    <xf numFmtId="0" fontId="7" fillId="38" borderId="5" xfId="0" applyFont="1" applyFill="1" applyBorder="1" applyAlignment="1">
      <alignment horizontal="center" vertical="center" wrapText="1"/>
    </xf>
    <xf numFmtId="0" fontId="7" fillId="38" borderId="6" xfId="0" applyFont="1" applyFill="1" applyBorder="1" applyAlignment="1">
      <alignment horizontal="center" vertical="center" wrapText="1"/>
    </xf>
    <xf numFmtId="0" fontId="7" fillId="38" borderId="7" xfId="0" applyFont="1" applyFill="1" applyBorder="1" applyAlignment="1">
      <alignment horizontal="center" vertical="center" wrapText="1"/>
    </xf>
    <xf numFmtId="0" fontId="7" fillId="38" borderId="8" xfId="0" applyFont="1" applyFill="1" applyBorder="1" applyAlignment="1">
      <alignment horizontal="center" vertical="center" wrapText="1"/>
    </xf>
    <xf numFmtId="0" fontId="61" fillId="39" borderId="1" xfId="0" applyFont="1" applyFill="1" applyBorder="1" applyAlignment="1">
      <alignment horizontal="center" vertical="center"/>
    </xf>
    <xf numFmtId="0" fontId="61" fillId="39" borderId="2" xfId="0" applyFont="1" applyFill="1" applyBorder="1" applyAlignment="1">
      <alignment horizontal="center" vertical="center"/>
    </xf>
    <xf numFmtId="0" fontId="61" fillId="39" borderId="3" xfId="0" applyFont="1" applyFill="1" applyBorder="1" applyAlignment="1">
      <alignment horizontal="center" vertical="center"/>
    </xf>
    <xf numFmtId="0" fontId="61" fillId="39" borderId="4" xfId="0" applyFont="1" applyFill="1" applyBorder="1" applyAlignment="1">
      <alignment horizontal="center" vertical="center"/>
    </xf>
    <xf numFmtId="0" fontId="61" fillId="39" borderId="0" xfId="0" applyFont="1" applyFill="1" applyAlignment="1">
      <alignment horizontal="center" vertical="center"/>
    </xf>
    <xf numFmtId="0" fontId="61" fillId="39" borderId="5" xfId="0" applyFont="1" applyFill="1" applyBorder="1" applyAlignment="1">
      <alignment horizontal="center" vertical="center"/>
    </xf>
    <xf numFmtId="0" fontId="61" fillId="39" borderId="6" xfId="0" applyFont="1" applyFill="1" applyBorder="1" applyAlignment="1">
      <alignment horizontal="center" vertical="center"/>
    </xf>
    <xf numFmtId="0" fontId="61" fillId="39" borderId="7" xfId="0" applyFont="1" applyFill="1" applyBorder="1" applyAlignment="1">
      <alignment horizontal="center" vertical="center"/>
    </xf>
    <xf numFmtId="0" fontId="61" fillId="39" borderId="8" xfId="0" applyFont="1" applyFill="1" applyBorder="1" applyAlignment="1">
      <alignment horizontal="center" vertical="center"/>
    </xf>
    <xf numFmtId="1" fontId="37" fillId="16" borderId="0" xfId="0" applyNumberFormat="1" applyFont="1" applyFill="1" applyAlignment="1">
      <alignment horizontal="center" vertical="center"/>
    </xf>
    <xf numFmtId="0" fontId="62" fillId="16" borderId="0" xfId="0" applyFont="1" applyFill="1" applyAlignment="1">
      <alignment horizontal="center" vertical="center"/>
    </xf>
    <xf numFmtId="0" fontId="37" fillId="33" borderId="0" xfId="0" applyFont="1" applyFill="1" applyAlignment="1">
      <alignment horizontal="center" vertical="center"/>
    </xf>
    <xf numFmtId="0" fontId="63" fillId="33" borderId="0" xfId="0" applyFont="1" applyFill="1" applyAlignment="1">
      <alignment horizontal="center" vertical="center"/>
    </xf>
    <xf numFmtId="172" fontId="8" fillId="0" borderId="0" xfId="0" applyNumberFormat="1" applyFont="1" applyAlignment="1">
      <alignment horizontal="center" vertical="center"/>
    </xf>
    <xf numFmtId="0" fontId="64" fillId="0" borderId="0" xfId="0" applyFont="1" applyAlignment="1">
      <alignment vertical="center"/>
    </xf>
  </cellXfs>
  <cellStyles count="2">
    <cellStyle name="Normal" xfId="0" builtinId="0"/>
    <cellStyle name="Percent" xfId="1" builtinId="5"/>
  </cellStyles>
  <dxfs count="5">
    <dxf>
      <font>
        <color theme="0"/>
      </font>
      <fill>
        <patternFill>
          <bgColor theme="8" tint="-0.24994659260841701"/>
        </patternFill>
      </fill>
    </dxf>
    <dxf>
      <font>
        <color theme="0"/>
      </font>
      <fill>
        <patternFill>
          <bgColor theme="8" tint="-0.24994659260841701"/>
        </patternFill>
      </fill>
    </dxf>
    <dxf>
      <fill>
        <patternFill>
          <bgColor theme="1"/>
        </patternFill>
      </fill>
    </dxf>
    <dxf>
      <fill>
        <patternFill>
          <bgColor theme="1"/>
        </patternFill>
      </fill>
    </dxf>
    <dxf>
      <fill>
        <patternFill>
          <bgColor theme="1"/>
        </patternFill>
      </fill>
    </dxf>
  </dxfs>
  <tableStyles count="0" defaultTableStyle="TableStyleMedium2" defaultPivotStyle="PivotStyleLight16"/>
  <colors>
    <mruColors>
      <color rgb="FF66FF99"/>
      <color rgb="FFE2C5A8"/>
      <color rgb="FF0000FF"/>
      <color rgb="FF996633"/>
      <color rgb="FFFF66FF"/>
      <color rgb="FFFFCCFF"/>
      <color rgb="FFF8D3BA"/>
      <color rgb="FFFBE5D6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worksheet" Target="worksheets/sheet13.xml"/><Relationship Id="rId18" Type="http://schemas.openxmlformats.org/officeDocument/2006/relationships/styles" Target="styles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17" Type="http://schemas.openxmlformats.org/officeDocument/2006/relationships/theme" Target="theme/theme1.xml"/><Relationship Id="rId2" Type="http://schemas.openxmlformats.org/officeDocument/2006/relationships/worksheet" Target="worksheets/sheet2.xml"/><Relationship Id="rId16" Type="http://schemas.openxmlformats.org/officeDocument/2006/relationships/externalLink" Target="externalLinks/externalLink3.xml"/><Relationship Id="rId20" Type="http://schemas.openxmlformats.org/officeDocument/2006/relationships/calcChain" Target="calcChain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5" Type="http://schemas.openxmlformats.org/officeDocument/2006/relationships/worksheet" Target="worksheets/sheet5.xml"/><Relationship Id="rId15" Type="http://schemas.openxmlformats.org/officeDocument/2006/relationships/externalLink" Target="externalLinks/externalLink2.xml"/><Relationship Id="rId10" Type="http://schemas.openxmlformats.org/officeDocument/2006/relationships/worksheet" Target="worksheets/sheet10.xml"/><Relationship Id="rId19" Type="http://schemas.openxmlformats.org/officeDocument/2006/relationships/sharedStrings" Target="sharedStrings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externalLink" Target="externalLinks/externalLink1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4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5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_rels/chart10.xml.rels><?xml version="1.0" encoding="UTF-8" standalone="yes"?>
<Relationships xmlns="http://schemas.openxmlformats.org/package/2006/relationships"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_rels/chart17.xml.rels><?xml version="1.0" encoding="UTF-8" standalone="yes"?>
<Relationships xmlns="http://schemas.openxmlformats.org/package/2006/relationships"><Relationship Id="rId1" Type="http://schemas.openxmlformats.org/officeDocument/2006/relationships/themeOverride" Target="../theme/themeOverride1.xml"/></Relationships>
</file>

<file path=xl/charts/_rels/chart18.xml.rels><?xml version="1.0" encoding="UTF-8" standalone="yes"?>
<Relationships xmlns="http://schemas.openxmlformats.org/package/2006/relationships"><Relationship Id="rId1" Type="http://schemas.openxmlformats.org/officeDocument/2006/relationships/themeOverride" Target="../theme/themeOverride2.xml"/></Relationships>
</file>

<file path=xl/charts/_rels/chart19.xml.rels><?xml version="1.0" encoding="UTF-8" standalone="yes"?>
<Relationships xmlns="http://schemas.openxmlformats.org/package/2006/relationships"><Relationship Id="rId2" Type="http://schemas.microsoft.com/office/2011/relationships/chartColorStyle" Target="colors5.xml"/><Relationship Id="rId1" Type="http://schemas.microsoft.com/office/2011/relationships/chartStyle" Target="style5.xml"/></Relationships>
</file>

<file path=xl/charts/_rels/chart20.xml.rels><?xml version="1.0" encoding="UTF-8" standalone="yes"?>
<Relationships xmlns="http://schemas.openxmlformats.org/package/2006/relationships"><Relationship Id="rId2" Type="http://schemas.microsoft.com/office/2011/relationships/chartColorStyle" Target="colors6.xml"/><Relationship Id="rId1" Type="http://schemas.microsoft.com/office/2011/relationships/chartStyle" Target="style6.xml"/></Relationships>
</file>

<file path=xl/charts/_rels/chart21.xml.rels><?xml version="1.0" encoding="UTF-8" standalone="yes"?>
<Relationships xmlns="http://schemas.openxmlformats.org/package/2006/relationships"><Relationship Id="rId2" Type="http://schemas.microsoft.com/office/2011/relationships/chartColorStyle" Target="colors7.xml"/><Relationship Id="rId1" Type="http://schemas.microsoft.com/office/2011/relationships/chartStyle" Target="style7.xml"/></Relationships>
</file>

<file path=xl/charts/_rels/chart22.xml.rels><?xml version="1.0" encoding="UTF-8" standalone="yes"?>
<Relationships xmlns="http://schemas.openxmlformats.org/package/2006/relationships"><Relationship Id="rId2" Type="http://schemas.microsoft.com/office/2011/relationships/chartColorStyle" Target="colors8.xml"/><Relationship Id="rId1" Type="http://schemas.microsoft.com/office/2011/relationships/chartStyle" Target="style8.xml"/></Relationships>
</file>

<file path=xl/charts/_rels/chart23.xml.rels><?xml version="1.0" encoding="UTF-8" standalone="yes"?>
<Relationships xmlns="http://schemas.openxmlformats.org/package/2006/relationships"><Relationship Id="rId2" Type="http://schemas.microsoft.com/office/2011/relationships/chartColorStyle" Target="colors9.xml"/><Relationship Id="rId1" Type="http://schemas.microsoft.com/office/2011/relationships/chartStyle" Target="style9.xml"/></Relationships>
</file>

<file path=xl/charts/_rels/chart24.xml.rels><?xml version="1.0" encoding="UTF-8" standalone="yes"?>
<Relationships xmlns="http://schemas.openxmlformats.org/package/2006/relationships"><Relationship Id="rId2" Type="http://schemas.microsoft.com/office/2011/relationships/chartColorStyle" Target="colors10.xml"/><Relationship Id="rId1" Type="http://schemas.microsoft.com/office/2011/relationships/chartStyle" Target="style10.xml"/></Relationships>
</file>

<file path=xl/charts/_rels/chart25.xml.rels><?xml version="1.0" encoding="UTF-8" standalone="yes"?>
<Relationships xmlns="http://schemas.openxmlformats.org/package/2006/relationships"><Relationship Id="rId2" Type="http://schemas.microsoft.com/office/2011/relationships/chartColorStyle" Target="colors11.xml"/><Relationship Id="rId1" Type="http://schemas.microsoft.com/office/2011/relationships/chartStyle" Target="style11.xml"/></Relationships>
</file>

<file path=xl/charts/_rels/chart26.xml.rels><?xml version="1.0" encoding="UTF-8" standalone="yes"?>
<Relationships xmlns="http://schemas.openxmlformats.org/package/2006/relationships"><Relationship Id="rId2" Type="http://schemas.microsoft.com/office/2011/relationships/chartColorStyle" Target="colors12.xml"/><Relationship Id="rId1" Type="http://schemas.microsoft.com/office/2011/relationships/chartStyle" Target="style12.xml"/></Relationships>
</file>

<file path=xl/charts/_rels/chart27.xml.rels><?xml version="1.0" encoding="UTF-8" standalone="yes"?>
<Relationships xmlns="http://schemas.openxmlformats.org/package/2006/relationships"><Relationship Id="rId2" Type="http://schemas.microsoft.com/office/2011/relationships/chartColorStyle" Target="colors13.xml"/><Relationship Id="rId1" Type="http://schemas.microsoft.com/office/2011/relationships/chartStyle" Target="style13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>
        <c:manualLayout>
          <c:layoutTarget val="inner"/>
          <c:xMode val="edge"/>
          <c:yMode val="edge"/>
          <c:x val="0.10985615504427451"/>
          <c:y val="0.18796816526966387"/>
          <c:w val="0.74339353371382977"/>
          <c:h val="0.68680484294301924"/>
        </c:manualLayout>
      </c:layout>
      <c:scatterChart>
        <c:scatterStyle val="smoothMarker"/>
        <c:varyColors val="0"/>
        <c:ser>
          <c:idx val="1"/>
          <c:order val="0"/>
          <c:tx>
            <c:strRef>
              <c:f>'01_TWRI'!$Z$2</c:f>
              <c:strCache>
                <c:ptCount val="1"/>
                <c:pt idx="0">
                  <c:v>DRN</c:v>
                </c:pt>
              </c:strCache>
            </c:strRef>
          </c:tx>
          <c:spPr>
            <a:ln w="57150">
              <a:solidFill>
                <a:srgbClr val="00B0F0"/>
              </a:solidFill>
            </a:ln>
          </c:spPr>
          <c:marker>
            <c:symbol val="none"/>
          </c:marker>
          <c:xVal>
            <c:numRef>
              <c:f>'01_TWRI'!$AA$5:$AA$13</c:f>
              <c:numCache>
                <c:formatCode>General</c:formatCode>
                <c:ptCount val="9"/>
                <c:pt idx="0">
                  <c:v>4</c:v>
                </c:pt>
                <c:pt idx="1">
                  <c:v>4.25</c:v>
                </c:pt>
                <c:pt idx="2">
                  <c:v>4.5</c:v>
                </c:pt>
                <c:pt idx="3">
                  <c:v>4.75</c:v>
                </c:pt>
                <c:pt idx="4">
                  <c:v>5</c:v>
                </c:pt>
                <c:pt idx="5">
                  <c:v>5.25</c:v>
                </c:pt>
                <c:pt idx="6">
                  <c:v>5.5</c:v>
                </c:pt>
                <c:pt idx="7">
                  <c:v>5.75</c:v>
                </c:pt>
                <c:pt idx="8">
                  <c:v>6</c:v>
                </c:pt>
              </c:numCache>
            </c:numRef>
          </c:xVal>
          <c:yVal>
            <c:numRef>
              <c:f>'01_TWRI'!$B$5:$B$13</c:f>
              <c:numCache>
                <c:formatCode>General</c:formatCode>
                <c:ptCount val="9"/>
                <c:pt idx="0">
                  <c:v>100</c:v>
                </c:pt>
                <c:pt idx="1">
                  <c:v>90</c:v>
                </c:pt>
                <c:pt idx="2">
                  <c:v>70</c:v>
                </c:pt>
                <c:pt idx="3">
                  <c:v>50</c:v>
                </c:pt>
                <c:pt idx="4">
                  <c:v>30</c:v>
                </c:pt>
                <c:pt idx="5">
                  <c:v>20</c:v>
                </c:pt>
                <c:pt idx="6">
                  <c:v>10</c:v>
                </c:pt>
                <c:pt idx="7">
                  <c:v>0</c:v>
                </c:pt>
                <c:pt idx="8">
                  <c:v>0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330F-4447-ABC1-EA874CBD6AE5}"/>
            </c:ext>
          </c:extLst>
        </c:ser>
        <c:ser>
          <c:idx val="0"/>
          <c:order val="1"/>
          <c:tx>
            <c:strRef>
              <c:f>'01_TWRI'!$S$22</c:f>
              <c:strCache>
                <c:ptCount val="1"/>
                <c:pt idx="0">
                  <c:v>1</c:v>
                </c:pt>
              </c:strCache>
            </c:strRef>
          </c:tx>
          <c:spPr>
            <a:ln w="6350">
              <a:solidFill>
                <a:schemeClr val="tx1"/>
              </a:solidFill>
            </a:ln>
          </c:spPr>
          <c:marker>
            <c:symbol val="none"/>
          </c:marker>
          <c:xVal>
            <c:numRef>
              <c:f>'01_TWRI'!$L$22:$L$27</c:f>
              <c:numCache>
                <c:formatCode>General</c:formatCode>
                <c:ptCount val="6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</c:numCache>
            </c:numRef>
          </c:xVal>
          <c:yVal>
            <c:numRef>
              <c:f>'01_TWRI'!$M$22:$M$27</c:f>
              <c:numCache>
                <c:formatCode>General</c:formatCode>
                <c:ptCount val="6"/>
                <c:pt idx="0">
                  <c:v>200</c:v>
                </c:pt>
                <c:pt idx="1">
                  <c:v>200</c:v>
                </c:pt>
                <c:pt idx="2">
                  <c:v>200</c:v>
                </c:pt>
                <c:pt idx="3">
                  <c:v>200</c:v>
                </c:pt>
                <c:pt idx="4">
                  <c:v>200</c:v>
                </c:pt>
                <c:pt idx="5">
                  <c:v>200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1-330F-4447-ABC1-EA874CBD6AE5}"/>
            </c:ext>
          </c:extLst>
        </c:ser>
        <c:ser>
          <c:idx val="5"/>
          <c:order val="2"/>
          <c:tx>
            <c:strRef>
              <c:f>'01_TWRI'!$S$23</c:f>
              <c:strCache>
                <c:ptCount val="1"/>
                <c:pt idx="0">
                  <c:v>2</c:v>
                </c:pt>
              </c:strCache>
            </c:strRef>
          </c:tx>
          <c:spPr>
            <a:ln w="6350" cmpd="thickThin">
              <a:solidFill>
                <a:schemeClr val="tx1"/>
              </a:solidFill>
            </a:ln>
          </c:spPr>
          <c:marker>
            <c:symbol val="none"/>
          </c:marker>
          <c:xVal>
            <c:numRef>
              <c:f>'01_TWRI'!$L$22:$L$27</c:f>
              <c:numCache>
                <c:formatCode>General</c:formatCode>
                <c:ptCount val="6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</c:numCache>
            </c:numRef>
          </c:xVal>
          <c:yVal>
            <c:numRef>
              <c:f>'01_TWRI'!$N$22:$N$27</c:f>
              <c:numCache>
                <c:formatCode>General</c:formatCode>
                <c:ptCount val="6"/>
                <c:pt idx="0">
                  <c:v>50</c:v>
                </c:pt>
                <c:pt idx="1">
                  <c:v>50</c:v>
                </c:pt>
                <c:pt idx="2">
                  <c:v>50</c:v>
                </c:pt>
                <c:pt idx="3">
                  <c:v>50</c:v>
                </c:pt>
                <c:pt idx="4">
                  <c:v>50</c:v>
                </c:pt>
                <c:pt idx="5">
                  <c:v>50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2-330F-4447-ABC1-EA874CBD6AE5}"/>
            </c:ext>
          </c:extLst>
        </c:ser>
        <c:ser>
          <c:idx val="6"/>
          <c:order val="3"/>
          <c:tx>
            <c:strRef>
              <c:f>'01_TWRI'!$S$24</c:f>
              <c:strCache>
                <c:ptCount val="1"/>
                <c:pt idx="0">
                  <c:v>3</c:v>
                </c:pt>
              </c:strCache>
            </c:strRef>
          </c:tx>
          <c:spPr>
            <a:ln w="6350">
              <a:solidFill>
                <a:schemeClr val="tx1"/>
              </a:solidFill>
            </a:ln>
          </c:spPr>
          <c:marker>
            <c:symbol val="none"/>
          </c:marker>
          <c:xVal>
            <c:numRef>
              <c:f>'01_TWRI'!$L$22:$L$27</c:f>
              <c:numCache>
                <c:formatCode>General</c:formatCode>
                <c:ptCount val="6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</c:numCache>
            </c:numRef>
          </c:xVal>
          <c:yVal>
            <c:numRef>
              <c:f>'01_TWRI'!$O$22:$O$27</c:f>
              <c:numCache>
                <c:formatCode>General</c:formatCode>
                <c:ptCount val="6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3-330F-4447-ABC1-EA874CBD6AE5}"/>
            </c:ext>
          </c:extLst>
        </c:ser>
        <c:ser>
          <c:idx val="7"/>
          <c:order val="4"/>
          <c:tx>
            <c:strRef>
              <c:f>'01_TWRI'!$S$25</c:f>
              <c:strCache>
                <c:ptCount val="1"/>
                <c:pt idx="0">
                  <c:v>4</c:v>
                </c:pt>
              </c:strCache>
            </c:strRef>
          </c:tx>
          <c:spPr>
            <a:ln w="6350">
              <a:solidFill>
                <a:schemeClr val="tx1"/>
              </a:solidFill>
            </a:ln>
          </c:spPr>
          <c:marker>
            <c:symbol val="none"/>
          </c:marker>
          <c:xVal>
            <c:numRef>
              <c:f>'01_TWRI'!$L$22:$L$27</c:f>
              <c:numCache>
                <c:formatCode>General</c:formatCode>
                <c:ptCount val="6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</c:numCache>
            </c:numRef>
          </c:xVal>
          <c:yVal>
            <c:numRef>
              <c:f>'01_TWRI'!$P$22:$P$27</c:f>
              <c:numCache>
                <c:formatCode>General</c:formatCode>
                <c:ptCount val="6"/>
                <c:pt idx="0">
                  <c:v>-100</c:v>
                </c:pt>
                <c:pt idx="1">
                  <c:v>-100</c:v>
                </c:pt>
                <c:pt idx="2">
                  <c:v>-100</c:v>
                </c:pt>
                <c:pt idx="3">
                  <c:v>-100</c:v>
                </c:pt>
                <c:pt idx="4">
                  <c:v>-100</c:v>
                </c:pt>
                <c:pt idx="5">
                  <c:v>-100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4-330F-4447-ABC1-EA874CBD6AE5}"/>
            </c:ext>
          </c:extLst>
        </c:ser>
        <c:ser>
          <c:idx val="8"/>
          <c:order val="5"/>
          <c:tx>
            <c:strRef>
              <c:f>'01_TWRI'!$S$26</c:f>
              <c:strCache>
                <c:ptCount val="1"/>
                <c:pt idx="0">
                  <c:v>5</c:v>
                </c:pt>
              </c:strCache>
            </c:strRef>
          </c:tx>
          <c:spPr>
            <a:ln w="6350">
              <a:solidFill>
                <a:schemeClr val="tx1"/>
              </a:solidFill>
            </a:ln>
          </c:spPr>
          <c:marker>
            <c:symbol val="none"/>
          </c:marker>
          <c:xVal>
            <c:numRef>
              <c:f>'01_TWRI'!$L$22:$L$27</c:f>
              <c:numCache>
                <c:formatCode>General</c:formatCode>
                <c:ptCount val="6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</c:numCache>
            </c:numRef>
          </c:xVal>
          <c:yVal>
            <c:numRef>
              <c:f>'01_TWRI'!$Q$22:$Q$27</c:f>
              <c:numCache>
                <c:formatCode>General</c:formatCode>
                <c:ptCount val="6"/>
                <c:pt idx="0">
                  <c:v>-150</c:v>
                </c:pt>
                <c:pt idx="1">
                  <c:v>-150</c:v>
                </c:pt>
                <c:pt idx="2">
                  <c:v>-150</c:v>
                </c:pt>
                <c:pt idx="3">
                  <c:v>-150</c:v>
                </c:pt>
                <c:pt idx="4">
                  <c:v>-150</c:v>
                </c:pt>
                <c:pt idx="5">
                  <c:v>-150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5-330F-4447-ABC1-EA874CBD6AE5}"/>
            </c:ext>
          </c:extLst>
        </c:ser>
        <c:ser>
          <c:idx val="9"/>
          <c:order val="6"/>
          <c:tx>
            <c:strRef>
              <c:f>'01_TWRI'!$S$27</c:f>
              <c:strCache>
                <c:ptCount val="1"/>
                <c:pt idx="0">
                  <c:v>6</c:v>
                </c:pt>
              </c:strCache>
            </c:strRef>
          </c:tx>
          <c:spPr>
            <a:ln w="6350">
              <a:solidFill>
                <a:schemeClr val="tx1"/>
              </a:solidFill>
            </a:ln>
          </c:spPr>
          <c:marker>
            <c:symbol val="none"/>
          </c:marker>
          <c:xVal>
            <c:numRef>
              <c:f>'01_TWRI'!$L$22:$L$27</c:f>
              <c:numCache>
                <c:formatCode>General</c:formatCode>
                <c:ptCount val="6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</c:numCache>
            </c:numRef>
          </c:xVal>
          <c:yVal>
            <c:numRef>
              <c:f>'01_TWRI'!$R$22:$R$27</c:f>
              <c:numCache>
                <c:formatCode>General</c:formatCode>
                <c:ptCount val="6"/>
                <c:pt idx="0">
                  <c:v>-250</c:v>
                </c:pt>
                <c:pt idx="1">
                  <c:v>-250</c:v>
                </c:pt>
                <c:pt idx="2">
                  <c:v>-250</c:v>
                </c:pt>
                <c:pt idx="3">
                  <c:v>-250</c:v>
                </c:pt>
                <c:pt idx="4">
                  <c:v>-250</c:v>
                </c:pt>
                <c:pt idx="5">
                  <c:v>-250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6-330F-4447-ABC1-EA874CBD6AE5}"/>
            </c:ext>
          </c:extLst>
        </c:ser>
        <c:ser>
          <c:idx val="3"/>
          <c:order val="8"/>
          <c:tx>
            <c:strRef>
              <c:f>'01_TWRI'!$A$20</c:f>
              <c:strCache>
                <c:ptCount val="1"/>
                <c:pt idx="0">
                  <c:v>Wells (14)</c:v>
                </c:pt>
              </c:strCache>
            </c:strRef>
          </c:tx>
          <c:spPr>
            <a:ln>
              <a:solidFill>
                <a:schemeClr val="accent4"/>
              </a:solidFill>
              <a:prstDash val="dash"/>
            </a:ln>
          </c:spPr>
          <c:marker>
            <c:symbol val="diamond"/>
            <c:size val="11"/>
          </c:marker>
          <c:xVal>
            <c:numRef>
              <c:f>'01_TWRI'!$A$21:$A$34</c:f>
              <c:numCache>
                <c:formatCode>General</c:formatCode>
                <c:ptCount val="14"/>
                <c:pt idx="0">
                  <c:v>1</c:v>
                </c:pt>
                <c:pt idx="1">
                  <c:v>1.25</c:v>
                </c:pt>
                <c:pt idx="2">
                  <c:v>1.5</c:v>
                </c:pt>
                <c:pt idx="3">
                  <c:v>1.75</c:v>
                </c:pt>
                <c:pt idx="4">
                  <c:v>2</c:v>
                </c:pt>
                <c:pt idx="5">
                  <c:v>2.25</c:v>
                </c:pt>
                <c:pt idx="6">
                  <c:v>2.5</c:v>
                </c:pt>
                <c:pt idx="7">
                  <c:v>2.75</c:v>
                </c:pt>
                <c:pt idx="8">
                  <c:v>3</c:v>
                </c:pt>
                <c:pt idx="9">
                  <c:v>3.25</c:v>
                </c:pt>
                <c:pt idx="10">
                  <c:v>3.5</c:v>
                </c:pt>
                <c:pt idx="11">
                  <c:v>3.75</c:v>
                </c:pt>
                <c:pt idx="12">
                  <c:v>4</c:v>
                </c:pt>
                <c:pt idx="13">
                  <c:v>4.25</c:v>
                </c:pt>
              </c:numCache>
            </c:numRef>
          </c:xVal>
          <c:yVal>
            <c:numRef>
              <c:f>'01_TWRI'!$B$21:$B$34</c:f>
              <c:numCache>
                <c:formatCode>General</c:formatCode>
                <c:ptCount val="14"/>
                <c:pt idx="0">
                  <c:v>125</c:v>
                </c:pt>
                <c:pt idx="1">
                  <c:v>125</c:v>
                </c:pt>
                <c:pt idx="2">
                  <c:v>125</c:v>
                </c:pt>
                <c:pt idx="3">
                  <c:v>125</c:v>
                </c:pt>
                <c:pt idx="4">
                  <c:v>125</c:v>
                </c:pt>
                <c:pt idx="5">
                  <c:v>125</c:v>
                </c:pt>
                <c:pt idx="6">
                  <c:v>125</c:v>
                </c:pt>
                <c:pt idx="7">
                  <c:v>125</c:v>
                </c:pt>
                <c:pt idx="8">
                  <c:v>125</c:v>
                </c:pt>
                <c:pt idx="9">
                  <c:v>125</c:v>
                </c:pt>
                <c:pt idx="10">
                  <c:v>125</c:v>
                </c:pt>
                <c:pt idx="11">
                  <c:v>125</c:v>
                </c:pt>
                <c:pt idx="12">
                  <c:v>125</c:v>
                </c:pt>
                <c:pt idx="13">
                  <c:v>125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7-330F-4447-ABC1-EA874CBD6AE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651070303"/>
        <c:axId val="651069343"/>
      </c:scatterChart>
      <c:scatterChart>
        <c:scatterStyle val="lineMarker"/>
        <c:varyColors val="0"/>
        <c:ser>
          <c:idx val="4"/>
          <c:order val="7"/>
          <c:tx>
            <c:strRef>
              <c:f>'01_TWRI'!$A$15</c:f>
              <c:strCache>
                <c:ptCount val="1"/>
                <c:pt idx="0">
                  <c:v>W 1.2.3 </c:v>
                </c:pt>
              </c:strCache>
            </c:strRef>
          </c:tx>
          <c:spPr>
            <a:ln>
              <a:solidFill>
                <a:schemeClr val="accent2"/>
              </a:solidFill>
            </a:ln>
          </c:spPr>
          <c:marker>
            <c:symbol val="square"/>
            <c:size val="8"/>
            <c:spPr>
              <a:solidFill>
                <a:schemeClr val="accent2"/>
              </a:solidFill>
              <a:ln>
                <a:noFill/>
              </a:ln>
            </c:spPr>
          </c:marker>
          <c:xVal>
            <c:numRef>
              <c:f>'01_TWRI'!$A$16:$A$18</c:f>
              <c:numCache>
                <c:formatCode>General</c:formatCode>
                <c:ptCount val="3"/>
                <c:pt idx="0">
                  <c:v>2.5</c:v>
                </c:pt>
                <c:pt idx="1">
                  <c:v>3.5</c:v>
                </c:pt>
                <c:pt idx="2">
                  <c:v>3.5</c:v>
                </c:pt>
              </c:numCache>
            </c:numRef>
          </c:xVal>
          <c:yVal>
            <c:numRef>
              <c:f>'01_TWRI'!$B$16:$B$18</c:f>
              <c:numCache>
                <c:formatCode>General</c:formatCode>
                <c:ptCount val="3"/>
                <c:pt idx="0">
                  <c:v>25</c:v>
                </c:pt>
                <c:pt idx="1">
                  <c:v>25</c:v>
                </c:pt>
                <c:pt idx="2">
                  <c:v>-50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330F-4447-ABC1-EA874CBD6AE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651070303"/>
        <c:axId val="651069343"/>
      </c:scatterChart>
      <c:valAx>
        <c:axId val="651070303"/>
        <c:scaling>
          <c:orientation val="maxMin"/>
          <c:max val="6"/>
          <c:min val="1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low"/>
        <c:spPr>
          <a:noFill/>
          <a:ln w="19050" cap="flat" cmpd="sng" algn="ctr">
            <a:noFill/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LID4096"/>
          </a:p>
        </c:txPr>
        <c:crossAx val="651069343"/>
        <c:crosses val="autoZero"/>
        <c:crossBetween val="midCat"/>
      </c:valAx>
      <c:valAx>
        <c:axId val="651069343"/>
        <c:scaling>
          <c:orientation val="minMax"/>
          <c:max val="200"/>
          <c:min val="-250"/>
        </c:scaling>
        <c:delete val="0"/>
        <c:axPos val="r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400" b="0" i="0" u="none" strike="noStrike" kern="120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endParaRPr lang="LID4096"/>
          </a:p>
        </c:txPr>
        <c:crossAx val="651070303"/>
        <c:crosses val="autoZero"/>
        <c:crossBetween val="midCat"/>
        <c:majorUnit val="75"/>
      </c:valAx>
    </c:plotArea>
    <c:legend>
      <c:legendPos val="t"/>
      <c:legendEntry>
        <c:idx val="1"/>
        <c:delete val="1"/>
      </c:legendEntry>
      <c:legendEntry>
        <c:idx val="2"/>
        <c:delete val="1"/>
      </c:legendEntry>
      <c:legendEntry>
        <c:idx val="3"/>
        <c:delete val="1"/>
      </c:legendEntry>
      <c:legendEntry>
        <c:idx val="4"/>
        <c:delete val="1"/>
      </c:legendEntry>
      <c:legendEntry>
        <c:idx val="5"/>
        <c:delete val="1"/>
      </c:legendEntry>
      <c:legendEntry>
        <c:idx val="6"/>
        <c:delete val="1"/>
      </c:legendEntry>
      <c:layout>
        <c:manualLayout>
          <c:xMode val="edge"/>
          <c:yMode val="edge"/>
          <c:x val="4.5176299771039256E-2"/>
          <c:y val="1.7204301075268817E-2"/>
          <c:w val="0.91815803875579372"/>
          <c:h val="0.11758259249851832"/>
        </c:manualLayout>
      </c:layout>
      <c:overlay val="0"/>
      <c:txPr>
        <a:bodyPr/>
        <a:lstStyle/>
        <a:p>
          <a:pPr>
            <a:defRPr sz="1500" b="1"/>
          </a:pPr>
          <a:endParaRPr lang="LID4096"/>
        </a:p>
      </c:txPr>
    </c:legend>
    <c:plotVisOnly val="1"/>
    <c:dispBlanksAs val="gap"/>
    <c:showDLblsOverMax val="0"/>
    <c:extLst/>
  </c:chart>
  <c:spPr>
    <a:ln>
      <a:noFill/>
    </a:ln>
  </c:spPr>
  <c:txPr>
    <a:bodyPr/>
    <a:lstStyle/>
    <a:p>
      <a:pPr>
        <a:defRPr/>
      </a:pPr>
      <a:endParaRPr lang="LID4096"/>
    </a:p>
  </c:txPr>
  <c:printSettings>
    <c:headerFooter/>
    <c:pageMargins b="0.75" l="0.7" r="0.7" t="0.75" header="0.3" footer="0.3"/>
    <c:pageSetup/>
  </c:printSettings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>
        <c:manualLayout>
          <c:layoutTarget val="inner"/>
          <c:xMode val="edge"/>
          <c:yMode val="edge"/>
          <c:x val="7.7001972386587778E-2"/>
          <c:y val="0.18796816526966387"/>
          <c:w val="0.77624770276496513"/>
          <c:h val="0.68680484294301924"/>
        </c:manualLayout>
      </c:layout>
      <c:scatterChart>
        <c:scatterStyle val="smoothMarker"/>
        <c:varyColors val="0"/>
        <c:ser>
          <c:idx val="0"/>
          <c:order val="0"/>
          <c:tx>
            <c:strRef>
              <c:f>'02_BCF2SS'!$S$22</c:f>
              <c:strCache>
                <c:ptCount val="1"/>
                <c:pt idx="0">
                  <c:v>1</c:v>
                </c:pt>
              </c:strCache>
            </c:strRef>
          </c:tx>
          <c:spPr>
            <a:ln w="6350">
              <a:solidFill>
                <a:schemeClr val="tx1"/>
              </a:solidFill>
            </a:ln>
          </c:spPr>
          <c:marker>
            <c:symbol val="none"/>
          </c:marker>
          <c:xVal>
            <c:numRef>
              <c:f>'02_BCF2SS'!$L$22:$L$27</c:f>
              <c:numCache>
                <c:formatCode>General</c:formatCode>
                <c:ptCount val="6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</c:numCache>
            </c:numRef>
          </c:xVal>
          <c:yVal>
            <c:numRef>
              <c:f>'02_BCF2SS'!$M$22:$M$27</c:f>
              <c:numCache>
                <c:formatCode>General</c:formatCode>
                <c:ptCount val="6"/>
                <c:pt idx="0">
                  <c:v>150</c:v>
                </c:pt>
                <c:pt idx="1">
                  <c:v>150</c:v>
                </c:pt>
                <c:pt idx="2">
                  <c:v>150</c:v>
                </c:pt>
                <c:pt idx="3">
                  <c:v>150</c:v>
                </c:pt>
                <c:pt idx="4">
                  <c:v>150</c:v>
                </c:pt>
                <c:pt idx="5">
                  <c:v>150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5BEF-4D5C-9924-5F4928A0D364}"/>
            </c:ext>
          </c:extLst>
        </c:ser>
        <c:ser>
          <c:idx val="5"/>
          <c:order val="1"/>
          <c:tx>
            <c:strRef>
              <c:f>'02_BCF2SS'!$S$23</c:f>
              <c:strCache>
                <c:ptCount val="1"/>
                <c:pt idx="0">
                  <c:v>2</c:v>
                </c:pt>
              </c:strCache>
            </c:strRef>
          </c:tx>
          <c:spPr>
            <a:ln w="6350" cmpd="thickThin">
              <a:solidFill>
                <a:schemeClr val="tx1"/>
              </a:solidFill>
            </a:ln>
          </c:spPr>
          <c:marker>
            <c:symbol val="none"/>
          </c:marker>
          <c:xVal>
            <c:numRef>
              <c:f>'02_BCF2SS'!$L$22:$L$27</c:f>
              <c:numCache>
                <c:formatCode>General</c:formatCode>
                <c:ptCount val="6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</c:numCache>
            </c:numRef>
          </c:xVal>
          <c:yVal>
            <c:numRef>
              <c:f>'02_BCF2SS'!$N$22:$N$27</c:f>
              <c:numCache>
                <c:formatCode>General</c:formatCode>
                <c:ptCount val="6"/>
                <c:pt idx="0">
                  <c:v>50</c:v>
                </c:pt>
                <c:pt idx="1">
                  <c:v>50</c:v>
                </c:pt>
                <c:pt idx="2">
                  <c:v>50</c:v>
                </c:pt>
                <c:pt idx="3">
                  <c:v>50</c:v>
                </c:pt>
                <c:pt idx="4">
                  <c:v>50</c:v>
                </c:pt>
                <c:pt idx="5">
                  <c:v>50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1-5BEF-4D5C-9924-5F4928A0D364}"/>
            </c:ext>
          </c:extLst>
        </c:ser>
        <c:ser>
          <c:idx val="6"/>
          <c:order val="2"/>
          <c:tx>
            <c:strRef>
              <c:f>'02_BCF2SS'!$S$24</c:f>
              <c:strCache>
                <c:ptCount val="1"/>
                <c:pt idx="0">
                  <c:v>3</c:v>
                </c:pt>
              </c:strCache>
            </c:strRef>
          </c:tx>
          <c:spPr>
            <a:ln w="6350">
              <a:solidFill>
                <a:schemeClr val="tx1"/>
              </a:solidFill>
            </a:ln>
          </c:spPr>
          <c:marker>
            <c:symbol val="none"/>
          </c:marker>
          <c:xVal>
            <c:numRef>
              <c:f>'02_BCF2SS'!$L$22:$L$27</c:f>
              <c:numCache>
                <c:formatCode>General</c:formatCode>
                <c:ptCount val="6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</c:numCache>
            </c:numRef>
          </c:xVal>
          <c:yVal>
            <c:numRef>
              <c:f>'02_BCF2SS'!$O$22:$O$27</c:f>
              <c:numCache>
                <c:formatCode>General</c:formatCode>
                <c:ptCount val="6"/>
                <c:pt idx="0">
                  <c:v>-50</c:v>
                </c:pt>
                <c:pt idx="1">
                  <c:v>-50</c:v>
                </c:pt>
                <c:pt idx="2">
                  <c:v>-50</c:v>
                </c:pt>
                <c:pt idx="3">
                  <c:v>-50</c:v>
                </c:pt>
                <c:pt idx="4">
                  <c:v>-50</c:v>
                </c:pt>
                <c:pt idx="5">
                  <c:v>-50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2-5BEF-4D5C-9924-5F4928A0D364}"/>
            </c:ext>
          </c:extLst>
        </c:ser>
        <c:ser>
          <c:idx val="1"/>
          <c:order val="5"/>
          <c:tx>
            <c:strRef>
              <c:f>'02_BCF2SS'!$Z$2</c:f>
              <c:strCache>
                <c:ptCount val="1"/>
                <c:pt idx="0">
                  <c:v>RIV</c:v>
                </c:pt>
              </c:strCache>
            </c:strRef>
          </c:tx>
          <c:spPr>
            <a:ln w="57150">
              <a:solidFill>
                <a:srgbClr val="00B0F0"/>
              </a:solidFill>
            </a:ln>
          </c:spPr>
          <c:marker>
            <c:symbol val="none"/>
          </c:marker>
          <c:xVal>
            <c:strRef>
              <c:f>'02_BCF2SS'!$Z$5:$Z$13</c:f>
              <c:strCache>
                <c:ptCount val="9"/>
                <c:pt idx="0">
                  <c:v>15,1</c:v>
                </c:pt>
                <c:pt idx="1">
                  <c:v>15,2</c:v>
                </c:pt>
                <c:pt idx="2">
                  <c:v>15,3</c:v>
                </c:pt>
                <c:pt idx="3">
                  <c:v>15,4</c:v>
                </c:pt>
                <c:pt idx="4">
                  <c:v>15,5</c:v>
                </c:pt>
                <c:pt idx="5">
                  <c:v>15,6</c:v>
                </c:pt>
                <c:pt idx="6">
                  <c:v>15,7</c:v>
                </c:pt>
                <c:pt idx="7">
                  <c:v>15,8</c:v>
                </c:pt>
                <c:pt idx="8">
                  <c:v>15,9</c:v>
                </c:pt>
              </c:strCache>
            </c:strRef>
          </c:xVal>
          <c:yVal>
            <c:numRef>
              <c:f>'02_BCF2SS'!$B$5:$B$13</c:f>
              <c:numCache>
                <c:formatCode>General</c:formatCode>
                <c:ptCount val="9"/>
                <c:pt idx="3">
                  <c:v>0</c:v>
                </c:pt>
                <c:pt idx="4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3-5BEF-4D5C-9924-5F4928A0D36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651070303"/>
        <c:axId val="651069343"/>
        <c:extLst>
          <c:ext xmlns:c15="http://schemas.microsoft.com/office/drawing/2012/chart" uri="{02D57815-91ED-43cb-92C2-25804820EDAC}">
            <c15:filteredScatterSeries>
              <c15:ser>
                <c:idx val="3"/>
                <c:order val="4"/>
                <c:tx>
                  <c:strRef>
                    <c:extLst>
                      <c:ext uri="{02D57815-91ED-43cb-92C2-25804820EDAC}">
                        <c15:formulaRef>
                          <c15:sqref>'02_BCF2SS'!$A$20</c15:sqref>
                        </c15:formulaRef>
                      </c:ext>
                    </c:extLst>
                    <c:strCache>
                      <c:ptCount val="1"/>
                    </c:strCache>
                  </c:strRef>
                </c:tx>
                <c:spPr>
                  <a:ln>
                    <a:solidFill>
                      <a:schemeClr val="accent4"/>
                    </a:solidFill>
                    <a:prstDash val="dash"/>
                  </a:ln>
                </c:spPr>
                <c:marker>
                  <c:symbol val="diamond"/>
                  <c:size val="11"/>
                </c:marker>
                <c:xVal>
                  <c:numRef>
                    <c:extLst>
                      <c:ext uri="{02D57815-91ED-43cb-92C2-25804820EDAC}">
                        <c15:formulaRef>
                          <c15:sqref>'02_BCF2SS'!$A$21:$A$34</c15:sqref>
                        </c15:formulaRef>
                      </c:ext>
                    </c:extLst>
                    <c:numCache>
                      <c:formatCode>General</c:formatCode>
                      <c:ptCount val="14"/>
                    </c:numCache>
                  </c:numRef>
                </c:xVal>
                <c:yVal>
                  <c:numRef>
                    <c:extLst>
                      <c:ext uri="{02D57815-91ED-43cb-92C2-25804820EDAC}">
                        <c15:formulaRef>
                          <c15:sqref>'02_BCF2SS'!$B$21:$B$34</c15:sqref>
                        </c15:formulaRef>
                      </c:ext>
                    </c:extLst>
                    <c:numCache>
                      <c:formatCode>General</c:formatCode>
                      <c:ptCount val="14"/>
                    </c:numCache>
                  </c:numRef>
                </c:yVal>
                <c:smooth val="1"/>
                <c:extLst>
                  <c:ext xmlns:c16="http://schemas.microsoft.com/office/drawing/2014/chart" uri="{C3380CC4-5D6E-409C-BE32-E72D297353CC}">
                    <c16:uniqueId val="{00000005-5BEF-4D5C-9924-5F4928A0D364}"/>
                  </c:ext>
                </c:extLst>
              </c15:ser>
            </c15:filteredScatterSeries>
          </c:ext>
        </c:extLst>
      </c:scatterChart>
      <c:scatterChart>
        <c:scatterStyle val="lineMarker"/>
        <c:varyColors val="0"/>
        <c:ser>
          <c:idx val="4"/>
          <c:order val="3"/>
          <c:tx>
            <c:strRef>
              <c:f>'02_BCF2SS'!$A$15</c:f>
              <c:strCache>
                <c:ptCount val="1"/>
                <c:pt idx="0">
                  <c:v>W1.2.3</c:v>
                </c:pt>
              </c:strCache>
            </c:strRef>
          </c:tx>
          <c:spPr>
            <a:ln>
              <a:solidFill>
                <a:schemeClr val="accent2"/>
              </a:solidFill>
            </a:ln>
          </c:spPr>
          <c:marker>
            <c:symbol val="square"/>
            <c:size val="8"/>
            <c:spPr>
              <a:solidFill>
                <a:schemeClr val="accent2"/>
              </a:solidFill>
              <a:ln>
                <a:noFill/>
              </a:ln>
            </c:spPr>
          </c:marker>
          <c:xVal>
            <c:numRef>
              <c:f>'02_BCF2SS'!$A$16:$A$18</c:f>
              <c:numCache>
                <c:formatCode>General</c:formatCode>
                <c:ptCount val="3"/>
                <c:pt idx="0">
                  <c:v>2.5</c:v>
                </c:pt>
                <c:pt idx="1">
                  <c:v>3.5</c:v>
                </c:pt>
              </c:numCache>
            </c:numRef>
          </c:xVal>
          <c:yVal>
            <c:numRef>
              <c:f>'02_BCF2SS'!$B$16:$B$18</c:f>
              <c:numCache>
                <c:formatCode>General</c:formatCode>
                <c:ptCount val="3"/>
                <c:pt idx="0">
                  <c:v>0</c:v>
                </c:pt>
                <c:pt idx="1">
                  <c:v>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4-5BEF-4D5C-9924-5F4928A0D36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651070303"/>
        <c:axId val="651069343"/>
      </c:scatterChart>
      <c:valAx>
        <c:axId val="651070303"/>
        <c:scaling>
          <c:orientation val="maxMin"/>
          <c:max val="6"/>
          <c:min val="1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low"/>
        <c:spPr>
          <a:noFill/>
          <a:ln w="19050" cap="flat" cmpd="sng" algn="ctr">
            <a:noFill/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LID4096"/>
          </a:p>
        </c:txPr>
        <c:crossAx val="651069343"/>
        <c:crosses val="autoZero"/>
        <c:crossBetween val="midCat"/>
      </c:valAx>
      <c:valAx>
        <c:axId val="651069343"/>
        <c:scaling>
          <c:orientation val="minMax"/>
        </c:scaling>
        <c:delete val="0"/>
        <c:axPos val="r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400" b="0" i="0" u="none" strike="noStrike" kern="120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endParaRPr lang="LID4096"/>
          </a:p>
        </c:txPr>
        <c:crossAx val="651070303"/>
        <c:crosses val="autoZero"/>
        <c:crossBetween val="midCat"/>
      </c:valAx>
    </c:plotArea>
    <c:legend>
      <c:legendPos val="t"/>
      <c:legendEntry>
        <c:idx val="0"/>
        <c:delete val="1"/>
      </c:legendEntry>
      <c:legendEntry>
        <c:idx val="1"/>
        <c:delete val="1"/>
      </c:legendEntry>
      <c:legendEntry>
        <c:idx val="2"/>
        <c:delete val="1"/>
      </c:legendEntry>
      <c:layout>
        <c:manualLayout>
          <c:xMode val="edge"/>
          <c:yMode val="edge"/>
          <c:x val="0.53251370272761078"/>
          <c:y val="1.7204301075268817E-2"/>
          <c:w val="0.42534495303076847"/>
          <c:h val="0.11758259249851832"/>
        </c:manualLayout>
      </c:layout>
      <c:overlay val="0"/>
      <c:txPr>
        <a:bodyPr/>
        <a:lstStyle/>
        <a:p>
          <a:pPr>
            <a:defRPr sz="1400" b="1"/>
          </a:pPr>
          <a:endParaRPr lang="LID4096"/>
        </a:p>
      </c:txPr>
    </c:legend>
    <c:plotVisOnly val="1"/>
    <c:dispBlanksAs val="gap"/>
    <c:showDLblsOverMax val="0"/>
    <c:extLst/>
  </c:chart>
  <c:txPr>
    <a:bodyPr/>
    <a:lstStyle/>
    <a:p>
      <a:pPr>
        <a:defRPr/>
      </a:pPr>
      <a:endParaRPr lang="LID4096"/>
    </a:p>
  </c:txPr>
  <c:printSettings>
    <c:headerFooter/>
    <c:pageMargins b="0.75" l="0.7" r="0.7" t="0.75" header="0.3" footer="0.3"/>
    <c:pageSetup/>
  </c:printSettings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>
        <c:manualLayout>
          <c:layoutTarget val="inner"/>
          <c:xMode val="edge"/>
          <c:yMode val="edge"/>
          <c:x val="0.10039771136959819"/>
          <c:y val="7.3648580006614187E-2"/>
          <c:w val="0.87026894913783714"/>
          <c:h val="0.86201527599754746"/>
        </c:manualLayout>
      </c:layout>
      <c:scatterChart>
        <c:scatterStyle val="lineMarker"/>
        <c:varyColors val="0"/>
        <c:ser>
          <c:idx val="1"/>
          <c:order val="0"/>
          <c:tx>
            <c:v>2</c:v>
          </c:tx>
          <c:spPr>
            <a:ln w="19050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7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xVal>
            <c:numRef>
              <c:f>'03_Toth'!$AX$4:$CD$4</c:f>
              <c:numCache>
                <c:formatCode>General</c:formatCode>
                <c:ptCount val="33"/>
                <c:pt idx="0">
                  <c:v>40</c:v>
                </c:pt>
                <c:pt idx="1">
                  <c:v>41</c:v>
                </c:pt>
                <c:pt idx="2">
                  <c:v>42</c:v>
                </c:pt>
                <c:pt idx="3">
                  <c:v>43</c:v>
                </c:pt>
                <c:pt idx="4">
                  <c:v>44</c:v>
                </c:pt>
                <c:pt idx="5">
                  <c:v>45</c:v>
                </c:pt>
                <c:pt idx="6">
                  <c:v>46</c:v>
                </c:pt>
                <c:pt idx="7">
                  <c:v>47</c:v>
                </c:pt>
                <c:pt idx="8">
                  <c:v>48</c:v>
                </c:pt>
                <c:pt idx="9">
                  <c:v>49</c:v>
                </c:pt>
                <c:pt idx="10">
                  <c:v>50</c:v>
                </c:pt>
                <c:pt idx="11">
                  <c:v>51</c:v>
                </c:pt>
                <c:pt idx="12">
                  <c:v>52</c:v>
                </c:pt>
                <c:pt idx="13">
                  <c:v>53</c:v>
                </c:pt>
                <c:pt idx="14">
                  <c:v>54</c:v>
                </c:pt>
                <c:pt idx="15">
                  <c:v>55</c:v>
                </c:pt>
                <c:pt idx="16">
                  <c:v>56</c:v>
                </c:pt>
                <c:pt idx="17">
                  <c:v>57</c:v>
                </c:pt>
                <c:pt idx="18">
                  <c:v>58</c:v>
                </c:pt>
                <c:pt idx="19">
                  <c:v>59</c:v>
                </c:pt>
                <c:pt idx="20">
                  <c:v>60</c:v>
                </c:pt>
                <c:pt idx="21">
                  <c:v>61</c:v>
                </c:pt>
                <c:pt idx="22">
                  <c:v>62</c:v>
                </c:pt>
                <c:pt idx="23">
                  <c:v>63</c:v>
                </c:pt>
                <c:pt idx="24">
                  <c:v>64</c:v>
                </c:pt>
                <c:pt idx="25">
                  <c:v>65</c:v>
                </c:pt>
                <c:pt idx="26">
                  <c:v>66</c:v>
                </c:pt>
                <c:pt idx="27">
                  <c:v>67</c:v>
                </c:pt>
                <c:pt idx="28">
                  <c:v>68</c:v>
                </c:pt>
                <c:pt idx="29">
                  <c:v>69</c:v>
                </c:pt>
                <c:pt idx="30">
                  <c:v>70</c:v>
                </c:pt>
                <c:pt idx="31">
                  <c:v>71</c:v>
                </c:pt>
                <c:pt idx="32">
                  <c:v>72</c:v>
                </c:pt>
              </c:numCache>
            </c:numRef>
          </c:xVal>
          <c:yVal>
            <c:numRef>
              <c:f>'03_Toth'!$AX$8:$CD$8</c:f>
              <c:numCache>
                <c:formatCode>General</c:formatCode>
                <c:ptCount val="33"/>
                <c:pt idx="0">
                  <c:v>10312</c:v>
                </c:pt>
                <c:pt idx="1">
                  <c:v>10292</c:v>
                </c:pt>
                <c:pt idx="2">
                  <c:v>10262</c:v>
                </c:pt>
                <c:pt idx="3">
                  <c:v>10242</c:v>
                </c:pt>
                <c:pt idx="4">
                  <c:v>10222</c:v>
                </c:pt>
                <c:pt idx="5">
                  <c:v>10232</c:v>
                </c:pt>
                <c:pt idx="6">
                  <c:v>10272</c:v>
                </c:pt>
                <c:pt idx="7">
                  <c:v>10322</c:v>
                </c:pt>
                <c:pt idx="8">
                  <c:v>10382</c:v>
                </c:pt>
                <c:pt idx="9">
                  <c:v>10452</c:v>
                </c:pt>
                <c:pt idx="10">
                  <c:v>10527</c:v>
                </c:pt>
                <c:pt idx="11">
                  <c:v>10597</c:v>
                </c:pt>
                <c:pt idx="12">
                  <c:v>10657</c:v>
                </c:pt>
                <c:pt idx="13">
                  <c:v>10707</c:v>
                </c:pt>
                <c:pt idx="14">
                  <c:v>10747</c:v>
                </c:pt>
                <c:pt idx="15">
                  <c:v>10777</c:v>
                </c:pt>
                <c:pt idx="16">
                  <c:v>10787</c:v>
                </c:pt>
                <c:pt idx="17">
                  <c:v>10792</c:v>
                </c:pt>
                <c:pt idx="18">
                  <c:v>10797</c:v>
                </c:pt>
                <c:pt idx="19">
                  <c:v>10787</c:v>
                </c:pt>
                <c:pt idx="20">
                  <c:v>10767</c:v>
                </c:pt>
                <c:pt idx="21">
                  <c:v>10737</c:v>
                </c:pt>
                <c:pt idx="22">
                  <c:v>10697</c:v>
                </c:pt>
                <c:pt idx="23">
                  <c:v>10637</c:v>
                </c:pt>
                <c:pt idx="24">
                  <c:v>10557</c:v>
                </c:pt>
                <c:pt idx="25">
                  <c:v>10497</c:v>
                </c:pt>
                <c:pt idx="26">
                  <c:v>10467</c:v>
                </c:pt>
                <c:pt idx="27">
                  <c:v>10467</c:v>
                </c:pt>
                <c:pt idx="28">
                  <c:v>10477</c:v>
                </c:pt>
                <c:pt idx="29">
                  <c:v>10487</c:v>
                </c:pt>
                <c:pt idx="30">
                  <c:v>10507</c:v>
                </c:pt>
                <c:pt idx="31">
                  <c:v>10522</c:v>
                </c:pt>
                <c:pt idx="32">
                  <c:v>10542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7963-43C5-9367-B1FEAAC05943}"/>
            </c:ext>
          </c:extLst>
        </c:ser>
        <c:ser>
          <c:idx val="0"/>
          <c:order val="1"/>
          <c:tx>
            <c:v>1</c:v>
          </c:tx>
          <c:spPr>
            <a:ln w="25400" cap="rnd">
              <a:noFill/>
              <a:round/>
            </a:ln>
            <a:effectLst/>
          </c:spPr>
          <c:marker>
            <c:symbol val="circle"/>
            <c:size val="3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'03_Toth'!$K$4:$DF$4</c:f>
              <c:numCache>
                <c:formatCode>General</c:formatCode>
                <c:ptCount val="100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  <c:pt idx="14">
                  <c:v>15</c:v>
                </c:pt>
                <c:pt idx="15">
                  <c:v>16</c:v>
                </c:pt>
                <c:pt idx="16">
                  <c:v>17</c:v>
                </c:pt>
                <c:pt idx="17">
                  <c:v>18</c:v>
                </c:pt>
                <c:pt idx="18">
                  <c:v>19</c:v>
                </c:pt>
                <c:pt idx="19">
                  <c:v>20</c:v>
                </c:pt>
                <c:pt idx="20">
                  <c:v>21</c:v>
                </c:pt>
                <c:pt idx="21">
                  <c:v>22</c:v>
                </c:pt>
                <c:pt idx="22">
                  <c:v>23</c:v>
                </c:pt>
                <c:pt idx="23">
                  <c:v>24</c:v>
                </c:pt>
                <c:pt idx="24">
                  <c:v>25</c:v>
                </c:pt>
                <c:pt idx="25">
                  <c:v>26</c:v>
                </c:pt>
                <c:pt idx="26">
                  <c:v>27</c:v>
                </c:pt>
                <c:pt idx="27">
                  <c:v>28</c:v>
                </c:pt>
                <c:pt idx="28">
                  <c:v>29</c:v>
                </c:pt>
                <c:pt idx="29">
                  <c:v>30</c:v>
                </c:pt>
                <c:pt idx="30">
                  <c:v>31</c:v>
                </c:pt>
                <c:pt idx="31">
                  <c:v>32</c:v>
                </c:pt>
                <c:pt idx="32">
                  <c:v>33</c:v>
                </c:pt>
                <c:pt idx="33">
                  <c:v>34</c:v>
                </c:pt>
                <c:pt idx="34">
                  <c:v>35</c:v>
                </c:pt>
                <c:pt idx="35">
                  <c:v>36</c:v>
                </c:pt>
                <c:pt idx="36">
                  <c:v>37</c:v>
                </c:pt>
                <c:pt idx="37">
                  <c:v>38</c:v>
                </c:pt>
                <c:pt idx="38">
                  <c:v>39</c:v>
                </c:pt>
                <c:pt idx="39">
                  <c:v>40</c:v>
                </c:pt>
                <c:pt idx="40">
                  <c:v>41</c:v>
                </c:pt>
                <c:pt idx="41">
                  <c:v>42</c:v>
                </c:pt>
                <c:pt idx="42">
                  <c:v>43</c:v>
                </c:pt>
                <c:pt idx="43">
                  <c:v>44</c:v>
                </c:pt>
                <c:pt idx="44">
                  <c:v>45</c:v>
                </c:pt>
                <c:pt idx="45">
                  <c:v>46</c:v>
                </c:pt>
                <c:pt idx="46">
                  <c:v>47</c:v>
                </c:pt>
                <c:pt idx="47">
                  <c:v>48</c:v>
                </c:pt>
                <c:pt idx="48">
                  <c:v>49</c:v>
                </c:pt>
                <c:pt idx="49">
                  <c:v>50</c:v>
                </c:pt>
                <c:pt idx="50">
                  <c:v>51</c:v>
                </c:pt>
                <c:pt idx="51">
                  <c:v>52</c:v>
                </c:pt>
                <c:pt idx="52">
                  <c:v>53</c:v>
                </c:pt>
                <c:pt idx="53">
                  <c:v>54</c:v>
                </c:pt>
                <c:pt idx="54">
                  <c:v>55</c:v>
                </c:pt>
                <c:pt idx="55">
                  <c:v>56</c:v>
                </c:pt>
                <c:pt idx="56">
                  <c:v>57</c:v>
                </c:pt>
                <c:pt idx="57">
                  <c:v>58</c:v>
                </c:pt>
                <c:pt idx="58">
                  <c:v>59</c:v>
                </c:pt>
                <c:pt idx="59">
                  <c:v>60</c:v>
                </c:pt>
                <c:pt idx="60">
                  <c:v>61</c:v>
                </c:pt>
                <c:pt idx="61">
                  <c:v>62</c:v>
                </c:pt>
                <c:pt idx="62">
                  <c:v>63</c:v>
                </c:pt>
                <c:pt idx="63">
                  <c:v>64</c:v>
                </c:pt>
                <c:pt idx="64">
                  <c:v>65</c:v>
                </c:pt>
                <c:pt idx="65">
                  <c:v>66</c:v>
                </c:pt>
                <c:pt idx="66">
                  <c:v>67</c:v>
                </c:pt>
                <c:pt idx="67">
                  <c:v>68</c:v>
                </c:pt>
                <c:pt idx="68">
                  <c:v>69</c:v>
                </c:pt>
                <c:pt idx="69">
                  <c:v>70</c:v>
                </c:pt>
                <c:pt idx="70">
                  <c:v>71</c:v>
                </c:pt>
                <c:pt idx="71">
                  <c:v>72</c:v>
                </c:pt>
                <c:pt idx="72">
                  <c:v>73</c:v>
                </c:pt>
                <c:pt idx="73">
                  <c:v>74</c:v>
                </c:pt>
                <c:pt idx="74">
                  <c:v>75</c:v>
                </c:pt>
                <c:pt idx="75">
                  <c:v>76</c:v>
                </c:pt>
                <c:pt idx="76">
                  <c:v>77</c:v>
                </c:pt>
                <c:pt idx="77">
                  <c:v>78</c:v>
                </c:pt>
                <c:pt idx="78">
                  <c:v>79</c:v>
                </c:pt>
                <c:pt idx="79">
                  <c:v>80</c:v>
                </c:pt>
                <c:pt idx="80">
                  <c:v>81</c:v>
                </c:pt>
                <c:pt idx="81">
                  <c:v>82</c:v>
                </c:pt>
                <c:pt idx="82">
                  <c:v>83</c:v>
                </c:pt>
                <c:pt idx="83">
                  <c:v>84</c:v>
                </c:pt>
                <c:pt idx="84">
                  <c:v>85</c:v>
                </c:pt>
                <c:pt idx="85">
                  <c:v>86</c:v>
                </c:pt>
                <c:pt idx="86">
                  <c:v>87</c:v>
                </c:pt>
                <c:pt idx="87">
                  <c:v>88</c:v>
                </c:pt>
                <c:pt idx="88">
                  <c:v>89</c:v>
                </c:pt>
                <c:pt idx="89">
                  <c:v>90</c:v>
                </c:pt>
                <c:pt idx="90">
                  <c:v>91</c:v>
                </c:pt>
                <c:pt idx="91">
                  <c:v>92</c:v>
                </c:pt>
                <c:pt idx="92">
                  <c:v>93</c:v>
                </c:pt>
                <c:pt idx="93">
                  <c:v>94</c:v>
                </c:pt>
                <c:pt idx="94">
                  <c:v>95</c:v>
                </c:pt>
                <c:pt idx="95">
                  <c:v>96</c:v>
                </c:pt>
                <c:pt idx="96">
                  <c:v>97</c:v>
                </c:pt>
                <c:pt idx="97">
                  <c:v>98</c:v>
                </c:pt>
                <c:pt idx="98">
                  <c:v>99</c:v>
                </c:pt>
                <c:pt idx="99">
                  <c:v>100</c:v>
                </c:pt>
              </c:numCache>
            </c:numRef>
          </c:xVal>
          <c:yVal>
            <c:numRef>
              <c:f>'03_Toth'!$K$10:$DF$10</c:f>
              <c:numCache>
                <c:formatCode>General</c:formatCode>
                <c:ptCount val="100"/>
                <c:pt idx="0">
                  <c:v>10030.1291478113</c:v>
                </c:pt>
                <c:pt idx="1">
                  <c:v>10088.8045601187</c:v>
                </c:pt>
                <c:pt idx="2">
                  <c:v>10142.8310281923</c:v>
                </c:pt>
                <c:pt idx="3">
                  <c:v>10189.4353277959</c:v>
                </c:pt>
                <c:pt idx="4">
                  <c:v>10226.311756581201</c:v>
                </c:pt>
                <c:pt idx="5">
                  <c:v>10251.7673701229</c:v>
                </c:pt>
                <c:pt idx="6">
                  <c:v>10264.8286203727</c:v>
                </c:pt>
                <c:pt idx="7">
                  <c:v>10265.3026793852</c:v>
                </c:pt>
                <c:pt idx="8">
                  <c:v>10253.789585536701</c:v>
                </c:pt>
                <c:pt idx="9">
                  <c:v>10231.644447148799</c:v>
                </c:pt>
                <c:pt idx="10">
                  <c:v>10200.892084307499</c:v>
                </c:pt>
                <c:pt idx="11">
                  <c:v>10164.099485582599</c:v>
                </c:pt>
                <c:pt idx="12">
                  <c:v>10124.2141135927</c:v>
                </c:pt>
                <c:pt idx="13">
                  <c:v>10084.3782445342</c:v>
                </c:pt>
                <c:pt idx="14">
                  <c:v>10047.731036417499</c:v>
                </c:pt>
                <c:pt idx="15">
                  <c:v>10017.2107937163</c:v>
                </c:pt>
                <c:pt idx="16">
                  <c:v>9995.3698837689699</c:v>
                </c:pt>
                <c:pt idx="17">
                  <c:v>9984.2139633322495</c:v>
                </c:pt>
                <c:pt idx="18">
                  <c:v>9985.0756423989296</c:v>
                </c:pt>
                <c:pt idx="19">
                  <c:v>9998.5305431844808</c:v>
                </c:pt>
                <c:pt idx="20">
                  <c:v>10024.361041722799</c:v>
                </c:pt>
                <c:pt idx="21">
                  <c:v>10061.5699759854</c:v>
                </c:pt>
                <c:pt idx="22">
                  <c:v>10108.443457049199</c:v>
                </c:pt>
                <c:pt idx="23">
                  <c:v>10162.658826844199</c:v>
                </c:pt>
                <c:pt idx="24">
                  <c:v>10221.4309622274</c:v>
                </c:pt>
                <c:pt idx="25">
                  <c:v>10281.6877097005</c:v>
                </c:pt>
                <c:pt idx="26">
                  <c:v>10340.263400150599</c:v>
                </c:pt>
                <c:pt idx="27">
                  <c:v>10394.098254132399</c:v>
                </c:pt>
                <c:pt idx="28">
                  <c:v>10440.4311171681</c:v>
                </c:pt>
                <c:pt idx="29">
                  <c:v>10476.973384680599</c:v>
                </c:pt>
                <c:pt idx="30">
                  <c:v>10502.0531610403</c:v>
                </c:pt>
                <c:pt idx="31">
                  <c:v>10514.720572157699</c:v>
                </c:pt>
                <c:pt idx="32">
                  <c:v>10514.807597987499</c:v>
                </c:pt>
                <c:pt idx="33">
                  <c:v>10502.938656099899</c:v>
                </c:pt>
                <c:pt idx="34">
                  <c:v>10480.491269660601</c:v>
                </c:pt>
                <c:pt idx="35">
                  <c:v>10449.5092973394</c:v>
                </c:pt>
                <c:pt idx="36">
                  <c:v>10412.574190792</c:v>
                </c:pt>
                <c:pt idx="37">
                  <c:v>10372.6423891949</c:v>
                </c:pt>
                <c:pt idx="38">
                  <c:v>10332.8590933424</c:v>
                </c:pt>
                <c:pt idx="39">
                  <c:v>10296.3601496621</c:v>
                </c:pt>
                <c:pt idx="40">
                  <c:v>10266.0745234612</c:v>
                </c:pt>
                <c:pt idx="41">
                  <c:v>10244.539803600201</c:v>
                </c:pt>
                <c:pt idx="42">
                  <c:v>10233.742359943401</c:v>
                </c:pt>
                <c:pt idx="43">
                  <c:v>10234.9922220555</c:v>
                </c:pt>
                <c:pt idx="44">
                  <c:v>10248.840560528201</c:v>
                </c:pt>
                <c:pt idx="45">
                  <c:v>10275.0449687823</c:v>
                </c:pt>
                <c:pt idx="46">
                  <c:v>10312.584732241499</c:v>
                </c:pt>
                <c:pt idx="47">
                  <c:v>10359.7251230742</c:v>
                </c:pt>
                <c:pt idx="48">
                  <c:v>10414.1266705822</c:v>
                </c:pt>
                <c:pt idx="49">
                  <c:v>10472.992524301</c:v>
                </c:pt>
                <c:pt idx="50">
                  <c:v>10533.244627420599</c:v>
                </c:pt>
                <c:pt idx="51">
                  <c:v>10591.7176033756</c:v>
                </c:pt>
                <c:pt idx="52">
                  <c:v>10645.358142699801</c:v>
                </c:pt>
                <c:pt idx="53">
                  <c:v>10691.4173307827</c:v>
                </c:pt>
                <c:pt idx="54">
                  <c:v>10727.623801813599</c:v>
                </c:pt>
                <c:pt idx="55">
                  <c:v>10752.3268119607</c:v>
                </c:pt>
                <c:pt idx="56">
                  <c:v>10764.600219612599</c:v>
                </c:pt>
                <c:pt idx="57">
                  <c:v>10764.3008229755</c:v>
                </c:pt>
                <c:pt idx="58">
                  <c:v>10752.077380344601</c:v>
                </c:pt>
                <c:pt idx="59">
                  <c:v>10729.3297448634</c:v>
                </c:pt>
                <c:pt idx="60">
                  <c:v>10698.120687868501</c:v>
                </c:pt>
                <c:pt idx="61">
                  <c:v>10661.0459650637</c:v>
                </c:pt>
                <c:pt idx="62">
                  <c:v>10621.070810044101</c:v>
                </c:pt>
                <c:pt idx="63">
                  <c:v>10581.3431544333</c:v>
                </c:pt>
                <c:pt idx="64">
                  <c:v>10544.995339883601</c:v>
                </c:pt>
                <c:pt idx="65">
                  <c:v>10514.946812088599</c:v>
                </c:pt>
                <c:pt idx="66">
                  <c:v>10493.7202250964</c:v>
                </c:pt>
                <c:pt idx="67">
                  <c:v>10483.282539502699</c:v>
                </c:pt>
                <c:pt idx="68">
                  <c:v>10484.9211237363</c:v>
                </c:pt>
                <c:pt idx="69">
                  <c:v>10499.1626628088</c:v>
                </c:pt>
                <c:pt idx="70">
                  <c:v>10525.739982461901</c:v>
                </c:pt>
                <c:pt idx="71">
                  <c:v>10563.6088784556</c:v>
                </c:pt>
                <c:pt idx="72">
                  <c:v>10611.013890922301</c:v>
                </c:pt>
                <c:pt idx="73">
                  <c:v>10665.5988806649</c:v>
                </c:pt>
                <c:pt idx="74">
                  <c:v>10724.555442205099</c:v>
                </c:pt>
                <c:pt idx="75">
                  <c:v>10784.799805053401</c:v>
                </c:pt>
                <c:pt idx="76">
                  <c:v>10843.167080203601</c:v>
                </c:pt>
                <c:pt idx="77">
                  <c:v>10896.610616276001</c:v>
                </c:pt>
                <c:pt idx="78">
                  <c:v>10942.3939078813</c:v>
                </c:pt>
                <c:pt idx="79">
                  <c:v>10978.262967909601</c:v>
                </c:pt>
                <c:pt idx="80">
                  <c:v>11002.5883060251</c:v>
                </c:pt>
                <c:pt idx="81">
                  <c:v>11014.467570151999</c:v>
                </c:pt>
                <c:pt idx="82">
                  <c:v>11013.782385570399</c:v>
                </c:pt>
                <c:pt idx="83">
                  <c:v>11001.205811332</c:v>
                </c:pt>
                <c:pt idx="84">
                  <c:v>10978.159944316199</c:v>
                </c:pt>
                <c:pt idx="85">
                  <c:v>10946.7263414438</c:v>
                </c:pt>
                <c:pt idx="86">
                  <c:v>10909.514902548201</c:v>
                </c:pt>
                <c:pt idx="87">
                  <c:v>10869.499472961799</c:v>
                </c:pt>
                <c:pt idx="88">
                  <c:v>10829.8305212003</c:v>
                </c:pt>
                <c:pt idx="89">
                  <c:v>10793.6366911647</c:v>
                </c:pt>
                <c:pt idx="90">
                  <c:v>10763.827729074301</c:v>
                </c:pt>
                <c:pt idx="91">
                  <c:v>10742.9111987499</c:v>
                </c:pt>
                <c:pt idx="92">
                  <c:v>10732.8345303387</c:v>
                </c:pt>
                <c:pt idx="93">
                  <c:v>10734.862351821601</c:v>
                </c:pt>
                <c:pt idx="94">
                  <c:v>10749.496830182299</c:v>
                </c:pt>
                <c:pt idx="95">
                  <c:v>10776.446039943399</c:v>
                </c:pt>
                <c:pt idx="96">
                  <c:v>10814.6423515323</c:v>
                </c:pt>
                <c:pt idx="97">
                  <c:v>10862.3096811952</c:v>
                </c:pt>
                <c:pt idx="98">
                  <c:v>10917.075366392701</c:v>
                </c:pt>
                <c:pt idx="99">
                  <c:v>10976.119619651899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7963-43C5-9367-B1FEAAC05943}"/>
            </c:ext>
          </c:extLst>
        </c:ser>
        <c:ser>
          <c:idx val="2"/>
          <c:order val="2"/>
          <c:tx>
            <c:v>3</c:v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xVal>
            <c:numRef>
              <c:f>'03_Toth'!$K$4:$DF$4</c:f>
              <c:numCache>
                <c:formatCode>General</c:formatCode>
                <c:ptCount val="100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  <c:pt idx="14">
                  <c:v>15</c:v>
                </c:pt>
                <c:pt idx="15">
                  <c:v>16</c:v>
                </c:pt>
                <c:pt idx="16">
                  <c:v>17</c:v>
                </c:pt>
                <c:pt idx="17">
                  <c:v>18</c:v>
                </c:pt>
                <c:pt idx="18">
                  <c:v>19</c:v>
                </c:pt>
                <c:pt idx="19">
                  <c:v>20</c:v>
                </c:pt>
                <c:pt idx="20">
                  <c:v>21</c:v>
                </c:pt>
                <c:pt idx="21">
                  <c:v>22</c:v>
                </c:pt>
                <c:pt idx="22">
                  <c:v>23</c:v>
                </c:pt>
                <c:pt idx="23">
                  <c:v>24</c:v>
                </c:pt>
                <c:pt idx="24">
                  <c:v>25</c:v>
                </c:pt>
                <c:pt idx="25">
                  <c:v>26</c:v>
                </c:pt>
                <c:pt idx="26">
                  <c:v>27</c:v>
                </c:pt>
                <c:pt idx="27">
                  <c:v>28</c:v>
                </c:pt>
                <c:pt idx="28">
                  <c:v>29</c:v>
                </c:pt>
                <c:pt idx="29">
                  <c:v>30</c:v>
                </c:pt>
                <c:pt idx="30">
                  <c:v>31</c:v>
                </c:pt>
                <c:pt idx="31">
                  <c:v>32</c:v>
                </c:pt>
                <c:pt idx="32">
                  <c:v>33</c:v>
                </c:pt>
                <c:pt idx="33">
                  <c:v>34</c:v>
                </c:pt>
                <c:pt idx="34">
                  <c:v>35</c:v>
                </c:pt>
                <c:pt idx="35">
                  <c:v>36</c:v>
                </c:pt>
                <c:pt idx="36">
                  <c:v>37</c:v>
                </c:pt>
                <c:pt idx="37">
                  <c:v>38</c:v>
                </c:pt>
                <c:pt idx="38">
                  <c:v>39</c:v>
                </c:pt>
                <c:pt idx="39">
                  <c:v>40</c:v>
                </c:pt>
                <c:pt idx="40">
                  <c:v>41</c:v>
                </c:pt>
                <c:pt idx="41">
                  <c:v>42</c:v>
                </c:pt>
                <c:pt idx="42">
                  <c:v>43</c:v>
                </c:pt>
                <c:pt idx="43">
                  <c:v>44</c:v>
                </c:pt>
                <c:pt idx="44">
                  <c:v>45</c:v>
                </c:pt>
                <c:pt idx="45">
                  <c:v>46</c:v>
                </c:pt>
                <c:pt idx="46">
                  <c:v>47</c:v>
                </c:pt>
                <c:pt idx="47">
                  <c:v>48</c:v>
                </c:pt>
                <c:pt idx="48">
                  <c:v>49</c:v>
                </c:pt>
                <c:pt idx="49">
                  <c:v>50</c:v>
                </c:pt>
                <c:pt idx="50">
                  <c:v>51</c:v>
                </c:pt>
                <c:pt idx="51">
                  <c:v>52</c:v>
                </c:pt>
                <c:pt idx="52">
                  <c:v>53</c:v>
                </c:pt>
                <c:pt idx="53">
                  <c:v>54</c:v>
                </c:pt>
                <c:pt idx="54">
                  <c:v>55</c:v>
                </c:pt>
                <c:pt idx="55">
                  <c:v>56</c:v>
                </c:pt>
                <c:pt idx="56">
                  <c:v>57</c:v>
                </c:pt>
                <c:pt idx="57">
                  <c:v>58</c:v>
                </c:pt>
                <c:pt idx="58">
                  <c:v>59</c:v>
                </c:pt>
                <c:pt idx="59">
                  <c:v>60</c:v>
                </c:pt>
                <c:pt idx="60">
                  <c:v>61</c:v>
                </c:pt>
                <c:pt idx="61">
                  <c:v>62</c:v>
                </c:pt>
                <c:pt idx="62">
                  <c:v>63</c:v>
                </c:pt>
                <c:pt idx="63">
                  <c:v>64</c:v>
                </c:pt>
                <c:pt idx="64">
                  <c:v>65</c:v>
                </c:pt>
                <c:pt idx="65">
                  <c:v>66</c:v>
                </c:pt>
                <c:pt idx="66">
                  <c:v>67</c:v>
                </c:pt>
                <c:pt idx="67">
                  <c:v>68</c:v>
                </c:pt>
                <c:pt idx="68">
                  <c:v>69</c:v>
                </c:pt>
                <c:pt idx="69">
                  <c:v>70</c:v>
                </c:pt>
                <c:pt idx="70">
                  <c:v>71</c:v>
                </c:pt>
                <c:pt idx="71">
                  <c:v>72</c:v>
                </c:pt>
                <c:pt idx="72">
                  <c:v>73</c:v>
                </c:pt>
                <c:pt idx="73">
                  <c:v>74</c:v>
                </c:pt>
                <c:pt idx="74">
                  <c:v>75</c:v>
                </c:pt>
                <c:pt idx="75">
                  <c:v>76</c:v>
                </c:pt>
                <c:pt idx="76">
                  <c:v>77</c:v>
                </c:pt>
                <c:pt idx="77">
                  <c:v>78</c:v>
                </c:pt>
                <c:pt idx="78">
                  <c:v>79</c:v>
                </c:pt>
                <c:pt idx="79">
                  <c:v>80</c:v>
                </c:pt>
                <c:pt idx="80">
                  <c:v>81</c:v>
                </c:pt>
                <c:pt idx="81">
                  <c:v>82</c:v>
                </c:pt>
                <c:pt idx="82">
                  <c:v>83</c:v>
                </c:pt>
                <c:pt idx="83">
                  <c:v>84</c:v>
                </c:pt>
                <c:pt idx="84">
                  <c:v>85</c:v>
                </c:pt>
                <c:pt idx="85">
                  <c:v>86</c:v>
                </c:pt>
                <c:pt idx="86">
                  <c:v>87</c:v>
                </c:pt>
                <c:pt idx="87">
                  <c:v>88</c:v>
                </c:pt>
                <c:pt idx="88">
                  <c:v>89</c:v>
                </c:pt>
                <c:pt idx="89">
                  <c:v>90</c:v>
                </c:pt>
                <c:pt idx="90">
                  <c:v>91</c:v>
                </c:pt>
                <c:pt idx="91">
                  <c:v>92</c:v>
                </c:pt>
                <c:pt idx="92">
                  <c:v>93</c:v>
                </c:pt>
                <c:pt idx="93">
                  <c:v>94</c:v>
                </c:pt>
                <c:pt idx="94">
                  <c:v>95</c:v>
                </c:pt>
                <c:pt idx="95">
                  <c:v>96</c:v>
                </c:pt>
                <c:pt idx="96">
                  <c:v>97</c:v>
                </c:pt>
                <c:pt idx="97">
                  <c:v>98</c:v>
                </c:pt>
                <c:pt idx="98">
                  <c:v>99</c:v>
                </c:pt>
                <c:pt idx="99">
                  <c:v>100</c:v>
                </c:pt>
              </c:numCache>
            </c:numRef>
          </c:xVal>
          <c:yVal>
            <c:numRef>
              <c:f>'03_Toth'!$K$9:$DF$9</c:f>
              <c:numCache>
                <c:formatCode>0</c:formatCode>
                <c:ptCount val="100"/>
                <c:pt idx="0">
                  <c:v>10439.1291478113</c:v>
                </c:pt>
                <c:pt idx="1">
                  <c:v>10219.8045601187</c:v>
                </c:pt>
                <c:pt idx="2">
                  <c:v>10306.8310281923</c:v>
                </c:pt>
                <c:pt idx="3">
                  <c:v>9731.4353277958999</c:v>
                </c:pt>
                <c:pt idx="4">
                  <c:v>9822.3117565812008</c:v>
                </c:pt>
                <c:pt idx="5">
                  <c:v>9841.7673701228996</c:v>
                </c:pt>
                <c:pt idx="6">
                  <c:v>9944.8286203727002</c:v>
                </c:pt>
                <c:pt idx="7">
                  <c:v>10664.3026793852</c:v>
                </c:pt>
                <c:pt idx="8">
                  <c:v>9992.7895855367005</c:v>
                </c:pt>
                <c:pt idx="9">
                  <c:v>9989.6444471487994</c:v>
                </c:pt>
                <c:pt idx="10">
                  <c:v>10418.892084307499</c:v>
                </c:pt>
                <c:pt idx="11">
                  <c:v>10304.099485582599</c:v>
                </c:pt>
                <c:pt idx="12">
                  <c:v>10116.2141135927</c:v>
                </c:pt>
                <c:pt idx="13">
                  <c:v>10031.3782445342</c:v>
                </c:pt>
                <c:pt idx="14">
                  <c:v>9890.7310364174991</c:v>
                </c:pt>
                <c:pt idx="15">
                  <c:v>10027.2107937163</c:v>
                </c:pt>
                <c:pt idx="16">
                  <c:v>10311.36988376897</c:v>
                </c:pt>
                <c:pt idx="17">
                  <c:v>9527.2139633322495</c:v>
                </c:pt>
                <c:pt idx="18">
                  <c:v>9531.0756423989296</c:v>
                </c:pt>
                <c:pt idx="19">
                  <c:v>10185.530543184481</c:v>
                </c:pt>
                <c:pt idx="20">
                  <c:v>9666.3610417227992</c:v>
                </c:pt>
                <c:pt idx="21">
                  <c:v>10480.5699759854</c:v>
                </c:pt>
                <c:pt idx="22">
                  <c:v>10324.443457049199</c:v>
                </c:pt>
                <c:pt idx="23">
                  <c:v>9697.6588268441992</c:v>
                </c:pt>
                <c:pt idx="24">
                  <c:v>10645.4309622274</c:v>
                </c:pt>
                <c:pt idx="25">
                  <c:v>10078.6877097005</c:v>
                </c:pt>
                <c:pt idx="26">
                  <c:v>10543.263400150599</c:v>
                </c:pt>
                <c:pt idx="27">
                  <c:v>10854.098254132399</c:v>
                </c:pt>
                <c:pt idx="28">
                  <c:v>10158.4311171681</c:v>
                </c:pt>
                <c:pt idx="29">
                  <c:v>10825.973384680599</c:v>
                </c:pt>
                <c:pt idx="30">
                  <c:v>10027.0531610403</c:v>
                </c:pt>
                <c:pt idx="31">
                  <c:v>10811.720572157699</c:v>
                </c:pt>
                <c:pt idx="32">
                  <c:v>10162.807597987499</c:v>
                </c:pt>
                <c:pt idx="33">
                  <c:v>10761.938656099899</c:v>
                </c:pt>
                <c:pt idx="34">
                  <c:v>10218.491269660601</c:v>
                </c:pt>
                <c:pt idx="35">
                  <c:v>10295.5092973394</c:v>
                </c:pt>
                <c:pt idx="36">
                  <c:v>10712.574190792</c:v>
                </c:pt>
                <c:pt idx="37">
                  <c:v>10024.6423891949</c:v>
                </c:pt>
                <c:pt idx="38">
                  <c:v>10569.8590933424</c:v>
                </c:pt>
                <c:pt idx="39">
                  <c:v>10278.3601496621</c:v>
                </c:pt>
                <c:pt idx="40">
                  <c:v>10023.0745234612</c:v>
                </c:pt>
                <c:pt idx="41">
                  <c:v>9961.5398036002007</c:v>
                </c:pt>
                <c:pt idx="42">
                  <c:v>10537.742359943401</c:v>
                </c:pt>
                <c:pt idx="43">
                  <c:v>10665.9922220555</c:v>
                </c:pt>
                <c:pt idx="44">
                  <c:v>9984.8405605282005</c:v>
                </c:pt>
                <c:pt idx="45">
                  <c:v>10320.0449687823</c:v>
                </c:pt>
                <c:pt idx="46">
                  <c:v>10226.584732241499</c:v>
                </c:pt>
                <c:pt idx="47">
                  <c:v>9939.7251230742004</c:v>
                </c:pt>
                <c:pt idx="48">
                  <c:v>10274.1266705822</c:v>
                </c:pt>
                <c:pt idx="49">
                  <c:v>9984.9925243010002</c:v>
                </c:pt>
                <c:pt idx="50">
                  <c:v>10967.244627420599</c:v>
                </c:pt>
                <c:pt idx="51">
                  <c:v>10591.7176033756</c:v>
                </c:pt>
                <c:pt idx="52">
                  <c:v>10908.358142699801</c:v>
                </c:pt>
                <c:pt idx="53">
                  <c:v>10927.4173307827</c:v>
                </c:pt>
                <c:pt idx="54">
                  <c:v>11044.623801813599</c:v>
                </c:pt>
                <c:pt idx="55">
                  <c:v>10858.3268119607</c:v>
                </c:pt>
                <c:pt idx="56">
                  <c:v>10709.600219612599</c:v>
                </c:pt>
                <c:pt idx="57">
                  <c:v>11000.3008229755</c:v>
                </c:pt>
                <c:pt idx="58">
                  <c:v>10988.077380344601</c:v>
                </c:pt>
                <c:pt idx="59">
                  <c:v>10613.3297448634</c:v>
                </c:pt>
                <c:pt idx="60">
                  <c:v>10444.120687868501</c:v>
                </c:pt>
                <c:pt idx="61">
                  <c:v>10172.0459650637</c:v>
                </c:pt>
                <c:pt idx="62">
                  <c:v>10806.070810044101</c:v>
                </c:pt>
                <c:pt idx="63">
                  <c:v>10969.3431544333</c:v>
                </c:pt>
                <c:pt idx="64">
                  <c:v>10159.995339883601</c:v>
                </c:pt>
                <c:pt idx="65">
                  <c:v>10913.946812088599</c:v>
                </c:pt>
                <c:pt idx="66">
                  <c:v>10850.7202250964</c:v>
                </c:pt>
                <c:pt idx="67">
                  <c:v>10009.282539502699</c:v>
                </c:pt>
                <c:pt idx="68">
                  <c:v>10907.9211237363</c:v>
                </c:pt>
                <c:pt idx="69">
                  <c:v>10627.1626628088</c:v>
                </c:pt>
                <c:pt idx="70">
                  <c:v>10505.739982461901</c:v>
                </c:pt>
                <c:pt idx="71">
                  <c:v>10369.6088784556</c:v>
                </c:pt>
                <c:pt idx="72">
                  <c:v>10864.013890922301</c:v>
                </c:pt>
                <c:pt idx="73">
                  <c:v>10794.5988806649</c:v>
                </c:pt>
                <c:pt idx="74">
                  <c:v>10638.555442205099</c:v>
                </c:pt>
                <c:pt idx="75">
                  <c:v>10407.799805053401</c:v>
                </c:pt>
                <c:pt idx="76">
                  <c:v>11044.167080203601</c:v>
                </c:pt>
                <c:pt idx="77">
                  <c:v>10935.610616276001</c:v>
                </c:pt>
                <c:pt idx="78">
                  <c:v>11019.3939078813</c:v>
                </c:pt>
                <c:pt idx="79">
                  <c:v>10494.262967909601</c:v>
                </c:pt>
                <c:pt idx="80">
                  <c:v>10968.5883060251</c:v>
                </c:pt>
                <c:pt idx="81">
                  <c:v>10653.467570151999</c:v>
                </c:pt>
                <c:pt idx="82">
                  <c:v>10777.782385570399</c:v>
                </c:pt>
                <c:pt idx="83">
                  <c:v>10504.205811332</c:v>
                </c:pt>
                <c:pt idx="84">
                  <c:v>11185.159944316199</c:v>
                </c:pt>
                <c:pt idx="85">
                  <c:v>11163.7263414438</c:v>
                </c:pt>
                <c:pt idx="86">
                  <c:v>11184.514902548201</c:v>
                </c:pt>
                <c:pt idx="87">
                  <c:v>11150.499472961799</c:v>
                </c:pt>
                <c:pt idx="88">
                  <c:v>11231.8305212003</c:v>
                </c:pt>
                <c:pt idx="89">
                  <c:v>10399.6366911647</c:v>
                </c:pt>
                <c:pt idx="90">
                  <c:v>10437.827729074301</c:v>
                </c:pt>
                <c:pt idx="91">
                  <c:v>10667.9111987499</c:v>
                </c:pt>
                <c:pt idx="92">
                  <c:v>11112.8345303387</c:v>
                </c:pt>
                <c:pt idx="93">
                  <c:v>10674.862351821601</c:v>
                </c:pt>
                <c:pt idx="94">
                  <c:v>11179.496830182299</c:v>
                </c:pt>
                <c:pt idx="95">
                  <c:v>11097.446039943399</c:v>
                </c:pt>
                <c:pt idx="96">
                  <c:v>10771.6423515323</c:v>
                </c:pt>
                <c:pt idx="97">
                  <c:v>10720.3096811952</c:v>
                </c:pt>
                <c:pt idx="98">
                  <c:v>10651.075366392701</c:v>
                </c:pt>
                <c:pt idx="99">
                  <c:v>11005.119619651899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2-7963-43C5-9367-B1FEAAC05943}"/>
            </c:ext>
          </c:extLst>
        </c:ser>
        <c:ser>
          <c:idx val="3"/>
          <c:order val="3"/>
          <c:tx>
            <c:v>4</c:v>
          </c:tx>
          <c:spPr>
            <a:ln w="19050" cap="rnd">
              <a:solidFill>
                <a:schemeClr val="accent4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4"/>
              </a:solidFill>
              <a:ln w="9525">
                <a:solidFill>
                  <a:schemeClr val="accent4"/>
                </a:solidFill>
              </a:ln>
              <a:effectLst/>
            </c:spPr>
          </c:marker>
          <c:xVal>
            <c:numRef>
              <c:f>'03_Toth'!$K$4:$DF$4</c:f>
              <c:numCache>
                <c:formatCode>General</c:formatCode>
                <c:ptCount val="100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  <c:pt idx="14">
                  <c:v>15</c:v>
                </c:pt>
                <c:pt idx="15">
                  <c:v>16</c:v>
                </c:pt>
                <c:pt idx="16">
                  <c:v>17</c:v>
                </c:pt>
                <c:pt idx="17">
                  <c:v>18</c:v>
                </c:pt>
                <c:pt idx="18">
                  <c:v>19</c:v>
                </c:pt>
                <c:pt idx="19">
                  <c:v>20</c:v>
                </c:pt>
                <c:pt idx="20">
                  <c:v>21</c:v>
                </c:pt>
                <c:pt idx="21">
                  <c:v>22</c:v>
                </c:pt>
                <c:pt idx="22">
                  <c:v>23</c:v>
                </c:pt>
                <c:pt idx="23">
                  <c:v>24</c:v>
                </c:pt>
                <c:pt idx="24">
                  <c:v>25</c:v>
                </c:pt>
                <c:pt idx="25">
                  <c:v>26</c:v>
                </c:pt>
                <c:pt idx="26">
                  <c:v>27</c:v>
                </c:pt>
                <c:pt idx="27">
                  <c:v>28</c:v>
                </c:pt>
                <c:pt idx="28">
                  <c:v>29</c:v>
                </c:pt>
                <c:pt idx="29">
                  <c:v>30</c:v>
                </c:pt>
                <c:pt idx="30">
                  <c:v>31</c:v>
                </c:pt>
                <c:pt idx="31">
                  <c:v>32</c:v>
                </c:pt>
                <c:pt idx="32">
                  <c:v>33</c:v>
                </c:pt>
                <c:pt idx="33">
                  <c:v>34</c:v>
                </c:pt>
                <c:pt idx="34">
                  <c:v>35</c:v>
                </c:pt>
                <c:pt idx="35">
                  <c:v>36</c:v>
                </c:pt>
                <c:pt idx="36">
                  <c:v>37</c:v>
                </c:pt>
                <c:pt idx="37">
                  <c:v>38</c:v>
                </c:pt>
                <c:pt idx="38">
                  <c:v>39</c:v>
                </c:pt>
                <c:pt idx="39">
                  <c:v>40</c:v>
                </c:pt>
                <c:pt idx="40">
                  <c:v>41</c:v>
                </c:pt>
                <c:pt idx="41">
                  <c:v>42</c:v>
                </c:pt>
                <c:pt idx="42">
                  <c:v>43</c:v>
                </c:pt>
                <c:pt idx="43">
                  <c:v>44</c:v>
                </c:pt>
                <c:pt idx="44">
                  <c:v>45</c:v>
                </c:pt>
                <c:pt idx="45">
                  <c:v>46</c:v>
                </c:pt>
                <c:pt idx="46">
                  <c:v>47</c:v>
                </c:pt>
                <c:pt idx="47">
                  <c:v>48</c:v>
                </c:pt>
                <c:pt idx="48">
                  <c:v>49</c:v>
                </c:pt>
                <c:pt idx="49">
                  <c:v>50</c:v>
                </c:pt>
                <c:pt idx="50">
                  <c:v>51</c:v>
                </c:pt>
                <c:pt idx="51">
                  <c:v>52</c:v>
                </c:pt>
                <c:pt idx="52">
                  <c:v>53</c:v>
                </c:pt>
                <c:pt idx="53">
                  <c:v>54</c:v>
                </c:pt>
                <c:pt idx="54">
                  <c:v>55</c:v>
                </c:pt>
                <c:pt idx="55">
                  <c:v>56</c:v>
                </c:pt>
                <c:pt idx="56">
                  <c:v>57</c:v>
                </c:pt>
                <c:pt idx="57">
                  <c:v>58</c:v>
                </c:pt>
                <c:pt idx="58">
                  <c:v>59</c:v>
                </c:pt>
                <c:pt idx="59">
                  <c:v>60</c:v>
                </c:pt>
                <c:pt idx="60">
                  <c:v>61</c:v>
                </c:pt>
                <c:pt idx="61">
                  <c:v>62</c:v>
                </c:pt>
                <c:pt idx="62">
                  <c:v>63</c:v>
                </c:pt>
                <c:pt idx="63">
                  <c:v>64</c:v>
                </c:pt>
                <c:pt idx="64">
                  <c:v>65</c:v>
                </c:pt>
                <c:pt idx="65">
                  <c:v>66</c:v>
                </c:pt>
                <c:pt idx="66">
                  <c:v>67</c:v>
                </c:pt>
                <c:pt idx="67">
                  <c:v>68</c:v>
                </c:pt>
                <c:pt idx="68">
                  <c:v>69</c:v>
                </c:pt>
                <c:pt idx="69">
                  <c:v>70</c:v>
                </c:pt>
                <c:pt idx="70">
                  <c:v>71</c:v>
                </c:pt>
                <c:pt idx="71">
                  <c:v>72</c:v>
                </c:pt>
                <c:pt idx="72">
                  <c:v>73</c:v>
                </c:pt>
                <c:pt idx="73">
                  <c:v>74</c:v>
                </c:pt>
                <c:pt idx="74">
                  <c:v>75</c:v>
                </c:pt>
                <c:pt idx="75">
                  <c:v>76</c:v>
                </c:pt>
                <c:pt idx="76">
                  <c:v>77</c:v>
                </c:pt>
                <c:pt idx="77">
                  <c:v>78</c:v>
                </c:pt>
                <c:pt idx="78">
                  <c:v>79</c:v>
                </c:pt>
                <c:pt idx="79">
                  <c:v>80</c:v>
                </c:pt>
                <c:pt idx="80">
                  <c:v>81</c:v>
                </c:pt>
                <c:pt idx="81">
                  <c:v>82</c:v>
                </c:pt>
                <c:pt idx="82">
                  <c:v>83</c:v>
                </c:pt>
                <c:pt idx="83">
                  <c:v>84</c:v>
                </c:pt>
                <c:pt idx="84">
                  <c:v>85</c:v>
                </c:pt>
                <c:pt idx="85">
                  <c:v>86</c:v>
                </c:pt>
                <c:pt idx="86">
                  <c:v>87</c:v>
                </c:pt>
                <c:pt idx="87">
                  <c:v>88</c:v>
                </c:pt>
                <c:pt idx="88">
                  <c:v>89</c:v>
                </c:pt>
                <c:pt idx="89">
                  <c:v>90</c:v>
                </c:pt>
                <c:pt idx="90">
                  <c:v>91</c:v>
                </c:pt>
                <c:pt idx="91">
                  <c:v>92</c:v>
                </c:pt>
                <c:pt idx="92">
                  <c:v>93</c:v>
                </c:pt>
                <c:pt idx="93">
                  <c:v>94</c:v>
                </c:pt>
                <c:pt idx="94">
                  <c:v>95</c:v>
                </c:pt>
                <c:pt idx="95">
                  <c:v>96</c:v>
                </c:pt>
                <c:pt idx="96">
                  <c:v>97</c:v>
                </c:pt>
                <c:pt idx="97">
                  <c:v>98</c:v>
                </c:pt>
                <c:pt idx="98">
                  <c:v>99</c:v>
                </c:pt>
                <c:pt idx="99">
                  <c:v>100</c:v>
                </c:pt>
              </c:numCache>
            </c:numRef>
          </c:xVal>
          <c:yVal>
            <c:numRef>
              <c:f>'03_Toth'!$K$8:$AW$8</c:f>
              <c:numCache>
                <c:formatCode>General</c:formatCode>
                <c:ptCount val="39"/>
                <c:pt idx="0">
                  <c:v>10010</c:v>
                </c:pt>
                <c:pt idx="1">
                  <c:v>10019</c:v>
                </c:pt>
                <c:pt idx="2">
                  <c:v>10028</c:v>
                </c:pt>
                <c:pt idx="3">
                  <c:v>10037</c:v>
                </c:pt>
                <c:pt idx="4">
                  <c:v>10046</c:v>
                </c:pt>
                <c:pt idx="5">
                  <c:v>10055</c:v>
                </c:pt>
                <c:pt idx="6">
                  <c:v>10064</c:v>
                </c:pt>
                <c:pt idx="7">
                  <c:v>10073</c:v>
                </c:pt>
                <c:pt idx="8">
                  <c:v>10082</c:v>
                </c:pt>
                <c:pt idx="9">
                  <c:v>10091</c:v>
                </c:pt>
                <c:pt idx="10">
                  <c:v>10100</c:v>
                </c:pt>
                <c:pt idx="11">
                  <c:v>10109</c:v>
                </c:pt>
                <c:pt idx="12">
                  <c:v>10118</c:v>
                </c:pt>
                <c:pt idx="13">
                  <c:v>10127</c:v>
                </c:pt>
                <c:pt idx="14">
                  <c:v>10136</c:v>
                </c:pt>
                <c:pt idx="15">
                  <c:v>10145</c:v>
                </c:pt>
                <c:pt idx="16">
                  <c:v>10154</c:v>
                </c:pt>
                <c:pt idx="17">
                  <c:v>10163</c:v>
                </c:pt>
                <c:pt idx="18">
                  <c:v>10172</c:v>
                </c:pt>
                <c:pt idx="19">
                  <c:v>10181</c:v>
                </c:pt>
                <c:pt idx="20">
                  <c:v>10190</c:v>
                </c:pt>
                <c:pt idx="21">
                  <c:v>10199</c:v>
                </c:pt>
                <c:pt idx="22">
                  <c:v>10208</c:v>
                </c:pt>
                <c:pt idx="23">
                  <c:v>10217</c:v>
                </c:pt>
                <c:pt idx="24">
                  <c:v>10226</c:v>
                </c:pt>
                <c:pt idx="25">
                  <c:v>10235</c:v>
                </c:pt>
                <c:pt idx="26">
                  <c:v>10244</c:v>
                </c:pt>
                <c:pt idx="27">
                  <c:v>10253</c:v>
                </c:pt>
                <c:pt idx="28">
                  <c:v>10262</c:v>
                </c:pt>
                <c:pt idx="29">
                  <c:v>10271</c:v>
                </c:pt>
                <c:pt idx="30">
                  <c:v>10280</c:v>
                </c:pt>
                <c:pt idx="31">
                  <c:v>10289</c:v>
                </c:pt>
                <c:pt idx="32">
                  <c:v>10298</c:v>
                </c:pt>
                <c:pt idx="33">
                  <c:v>10307</c:v>
                </c:pt>
                <c:pt idx="34">
                  <c:v>10316</c:v>
                </c:pt>
                <c:pt idx="35">
                  <c:v>10325</c:v>
                </c:pt>
                <c:pt idx="36">
                  <c:v>10334</c:v>
                </c:pt>
                <c:pt idx="37">
                  <c:v>10343</c:v>
                </c:pt>
                <c:pt idx="38">
                  <c:v>10352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4-7963-43C5-9367-B1FEAAC0594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875570032"/>
        <c:axId val="875562352"/>
      </c:scatterChart>
      <c:valAx>
        <c:axId val="875570032"/>
        <c:scaling>
          <c:orientation val="minMax"/>
          <c:max val="100"/>
        </c:scaling>
        <c:delete val="1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crossAx val="875562352"/>
        <c:crosses val="autoZero"/>
        <c:crossBetween val="midCat"/>
      </c:valAx>
      <c:valAx>
        <c:axId val="875562352"/>
        <c:scaling>
          <c:orientation val="minMax"/>
          <c:max val="11500"/>
          <c:min val="950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4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LID4096"/>
          </a:p>
        </c:txPr>
        <c:crossAx val="875570032"/>
        <c:crosses val="autoZero"/>
        <c:crossBetween val="midCat"/>
      </c:valAx>
      <c:spPr>
        <a:solidFill>
          <a:schemeClr val="bg1"/>
        </a:solidFill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noFill/>
    <a:ln w="9525" cap="flat" cmpd="sng" algn="ctr">
      <a:noFill/>
      <a:round/>
    </a:ln>
    <a:effectLst/>
  </c:spPr>
  <c:txPr>
    <a:bodyPr/>
    <a:lstStyle/>
    <a:p>
      <a:pPr>
        <a:defRPr/>
      </a:pPr>
      <a:endParaRPr lang="LID4096"/>
    </a:p>
  </c:txPr>
  <c:printSettings>
    <c:headerFooter/>
    <c:pageMargins b="0.75" l="0.7" r="0.7" t="0.75" header="0.3" footer="0.3"/>
    <c:pageSetup/>
  </c:printSettings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>
        <c:manualLayout>
          <c:layoutTarget val="inner"/>
          <c:xMode val="edge"/>
          <c:yMode val="edge"/>
          <c:x val="5.028784982124148E-2"/>
          <c:y val="0.15784026996625422"/>
          <c:w val="0.89246924381365911"/>
          <c:h val="0.71384701912260973"/>
        </c:manualLayout>
      </c:layout>
      <c:scatterChart>
        <c:scatterStyle val="smoothMarker"/>
        <c:varyColors val="0"/>
        <c:ser>
          <c:idx val="0"/>
          <c:order val="0"/>
          <c:spPr>
            <a:ln w="0" cap="rnd">
              <a:solidFill>
                <a:schemeClr val="tx1"/>
              </a:solidFill>
              <a:round/>
            </a:ln>
            <a:effectLst/>
          </c:spPr>
          <c:marker>
            <c:symbol val="none"/>
          </c:marker>
          <c:xVal>
            <c:numRef>
              <c:f>'04_advtidal'!$B$5:$B$369</c:f>
              <c:numCache>
                <c:formatCode>0.0</c:formatCode>
                <c:ptCount val="365"/>
                <c:pt idx="0">
                  <c:v>0</c:v>
                </c:pt>
                <c:pt idx="1">
                  <c:v>0.05</c:v>
                </c:pt>
                <c:pt idx="2">
                  <c:v>0.20599999999999999</c:v>
                </c:pt>
                <c:pt idx="3">
                  <c:v>0.25600000000000001</c:v>
                </c:pt>
                <c:pt idx="4">
                  <c:v>0.30599999999999999</c:v>
                </c:pt>
                <c:pt idx="5">
                  <c:v>0.46200000000000002</c:v>
                </c:pt>
                <c:pt idx="6" formatCode="General">
                  <c:v>0.51200000000000001</c:v>
                </c:pt>
                <c:pt idx="7" formatCode="General">
                  <c:v>0.56200000000000006</c:v>
                </c:pt>
                <c:pt idx="8" formatCode="General">
                  <c:v>0.71799999999999997</c:v>
                </c:pt>
                <c:pt idx="9" formatCode="General">
                  <c:v>0.76800000000000002</c:v>
                </c:pt>
                <c:pt idx="10" formatCode="General">
                  <c:v>0.81799999999999995</c:v>
                </c:pt>
                <c:pt idx="11" formatCode="General">
                  <c:v>0.97399999999999998</c:v>
                </c:pt>
                <c:pt idx="12" formatCode="General">
                  <c:v>1.024</c:v>
                </c:pt>
                <c:pt idx="13" formatCode="General">
                  <c:v>1.0740000000000001</c:v>
                </c:pt>
                <c:pt idx="14" formatCode="General">
                  <c:v>1.23</c:v>
                </c:pt>
                <c:pt idx="15" formatCode="General">
                  <c:v>1.28</c:v>
                </c:pt>
                <c:pt idx="16" formatCode="General">
                  <c:v>1.33</c:v>
                </c:pt>
                <c:pt idx="17" formatCode="General">
                  <c:v>1.486</c:v>
                </c:pt>
                <c:pt idx="18" formatCode="General">
                  <c:v>1.536</c:v>
                </c:pt>
                <c:pt idx="19" formatCode="General">
                  <c:v>1.5860000000000001</c:v>
                </c:pt>
                <c:pt idx="20" formatCode="General">
                  <c:v>1.742</c:v>
                </c:pt>
                <c:pt idx="21" formatCode="General">
                  <c:v>1.792</c:v>
                </c:pt>
                <c:pt idx="22" formatCode="General">
                  <c:v>1.8420000000000001</c:v>
                </c:pt>
                <c:pt idx="23" formatCode="General">
                  <c:v>1.998</c:v>
                </c:pt>
                <c:pt idx="24" formatCode="General">
                  <c:v>2.048</c:v>
                </c:pt>
                <c:pt idx="25" formatCode="General">
                  <c:v>2.0979999999999999</c:v>
                </c:pt>
                <c:pt idx="26" formatCode="General">
                  <c:v>2.254</c:v>
                </c:pt>
                <c:pt idx="27" formatCode="General">
                  <c:v>2.3039999999999998</c:v>
                </c:pt>
                <c:pt idx="28" formatCode="General">
                  <c:v>2.3540000000000001</c:v>
                </c:pt>
                <c:pt idx="29" formatCode="General">
                  <c:v>2.5099999999999998</c:v>
                </c:pt>
                <c:pt idx="30" formatCode="General">
                  <c:v>2.56</c:v>
                </c:pt>
                <c:pt idx="31" formatCode="General">
                  <c:v>2.61</c:v>
                </c:pt>
                <c:pt idx="32" formatCode="General">
                  <c:v>2.766</c:v>
                </c:pt>
                <c:pt idx="33" formatCode="General">
                  <c:v>2.8159999999999998</c:v>
                </c:pt>
                <c:pt idx="34" formatCode="General">
                  <c:v>2.8660000000000001</c:v>
                </c:pt>
                <c:pt idx="35" formatCode="General">
                  <c:v>3.0219999999999998</c:v>
                </c:pt>
                <c:pt idx="36" formatCode="General">
                  <c:v>3.0720000000000001</c:v>
                </c:pt>
                <c:pt idx="37" formatCode="General">
                  <c:v>3.1219999999999999</c:v>
                </c:pt>
                <c:pt idx="38" formatCode="General">
                  <c:v>3.278</c:v>
                </c:pt>
                <c:pt idx="39" formatCode="General">
                  <c:v>3.3279999999999998</c:v>
                </c:pt>
                <c:pt idx="40" formatCode="General">
                  <c:v>3.3780000000000001</c:v>
                </c:pt>
                <c:pt idx="41" formatCode="General">
                  <c:v>3.5339999999999998</c:v>
                </c:pt>
                <c:pt idx="42" formatCode="General">
                  <c:v>3.5840000000000001</c:v>
                </c:pt>
                <c:pt idx="43" formatCode="General">
                  <c:v>3.6339999999999999</c:v>
                </c:pt>
                <c:pt idx="44" formatCode="General">
                  <c:v>3.79</c:v>
                </c:pt>
                <c:pt idx="45" formatCode="General">
                  <c:v>3.84</c:v>
                </c:pt>
                <c:pt idx="46" formatCode="General">
                  <c:v>3.89</c:v>
                </c:pt>
                <c:pt idx="47" formatCode="General">
                  <c:v>4.0460000000000003</c:v>
                </c:pt>
                <c:pt idx="48" formatCode="General">
                  <c:v>4.0960000000000001</c:v>
                </c:pt>
                <c:pt idx="49" formatCode="General">
                  <c:v>4.1459999999999999</c:v>
                </c:pt>
                <c:pt idx="50" formatCode="General">
                  <c:v>4.3019999999999996</c:v>
                </c:pt>
                <c:pt idx="51" formatCode="General">
                  <c:v>4.3520000000000003</c:v>
                </c:pt>
                <c:pt idx="52" formatCode="General">
                  <c:v>4.4020000000000001</c:v>
                </c:pt>
                <c:pt idx="53" formatCode="General">
                  <c:v>4.5579999999999998</c:v>
                </c:pt>
                <c:pt idx="54" formatCode="General">
                  <c:v>4.6079999999999997</c:v>
                </c:pt>
                <c:pt idx="55" formatCode="General">
                  <c:v>4.6580000000000004</c:v>
                </c:pt>
                <c:pt idx="56" formatCode="General">
                  <c:v>4.8140000000000001</c:v>
                </c:pt>
                <c:pt idx="57" formatCode="General">
                  <c:v>4.8639999999999999</c:v>
                </c:pt>
                <c:pt idx="58" formatCode="General">
                  <c:v>4.9139999999999997</c:v>
                </c:pt>
                <c:pt idx="59" formatCode="General">
                  <c:v>5.07</c:v>
                </c:pt>
                <c:pt idx="60" formatCode="General">
                  <c:v>5.12</c:v>
                </c:pt>
                <c:pt idx="61" formatCode="General">
                  <c:v>5.17</c:v>
                </c:pt>
                <c:pt idx="62" formatCode="General">
                  <c:v>5.3259999999999996</c:v>
                </c:pt>
                <c:pt idx="63" formatCode="General">
                  <c:v>5.3760000000000003</c:v>
                </c:pt>
                <c:pt idx="64" formatCode="General">
                  <c:v>5.4260000000000002</c:v>
                </c:pt>
                <c:pt idx="65" formatCode="General">
                  <c:v>5.5819999999999999</c:v>
                </c:pt>
                <c:pt idx="66" formatCode="General">
                  <c:v>5.6319999999999997</c:v>
                </c:pt>
                <c:pt idx="67" formatCode="General">
                  <c:v>5.6820000000000004</c:v>
                </c:pt>
                <c:pt idx="68" formatCode="General">
                  <c:v>5.8380000000000001</c:v>
                </c:pt>
                <c:pt idx="69" formatCode="General">
                  <c:v>5.8879999999999999</c:v>
                </c:pt>
                <c:pt idx="70" formatCode="General">
                  <c:v>5.9379999999999997</c:v>
                </c:pt>
                <c:pt idx="71" formatCode="General">
                  <c:v>6.0940000000000003</c:v>
                </c:pt>
                <c:pt idx="72" formatCode="General">
                  <c:v>6.1440000000000001</c:v>
                </c:pt>
                <c:pt idx="73" formatCode="General">
                  <c:v>6.194</c:v>
                </c:pt>
                <c:pt idx="74" formatCode="General">
                  <c:v>6.35</c:v>
                </c:pt>
                <c:pt idx="75" formatCode="General">
                  <c:v>6.4</c:v>
                </c:pt>
                <c:pt idx="76" formatCode="General">
                  <c:v>6.45</c:v>
                </c:pt>
                <c:pt idx="77" formatCode="General">
                  <c:v>6.6059999999999999</c:v>
                </c:pt>
                <c:pt idx="78" formatCode="General">
                  <c:v>6.6559999999999997</c:v>
                </c:pt>
                <c:pt idx="79" formatCode="General">
                  <c:v>6.7060000000000004</c:v>
                </c:pt>
                <c:pt idx="80" formatCode="General">
                  <c:v>6.8620000000000001</c:v>
                </c:pt>
                <c:pt idx="81" formatCode="General">
                  <c:v>6.9119999999999999</c:v>
                </c:pt>
                <c:pt idx="82" formatCode="General">
                  <c:v>6.9619999999999997</c:v>
                </c:pt>
                <c:pt idx="83" formatCode="General">
                  <c:v>7.1180000000000003</c:v>
                </c:pt>
                <c:pt idx="84" formatCode="General">
                  <c:v>7.1680000000000001</c:v>
                </c:pt>
                <c:pt idx="85" formatCode="General">
                  <c:v>7.218</c:v>
                </c:pt>
                <c:pt idx="86" formatCode="General">
                  <c:v>7.3739999999999997</c:v>
                </c:pt>
                <c:pt idx="87" formatCode="General">
                  <c:v>7.4240000000000004</c:v>
                </c:pt>
                <c:pt idx="88" formatCode="General">
                  <c:v>7.4740000000000002</c:v>
                </c:pt>
                <c:pt idx="89" formatCode="General">
                  <c:v>7.63</c:v>
                </c:pt>
                <c:pt idx="90" formatCode="General">
                  <c:v>7.68</c:v>
                </c:pt>
                <c:pt idx="91" formatCode="General">
                  <c:v>7.73</c:v>
                </c:pt>
                <c:pt idx="92" formatCode="General">
                  <c:v>7.8860000000000001</c:v>
                </c:pt>
                <c:pt idx="93" formatCode="General">
                  <c:v>7.9359999999999999</c:v>
                </c:pt>
                <c:pt idx="94" formatCode="General">
                  <c:v>7.9859999999999998</c:v>
                </c:pt>
                <c:pt idx="95" formatCode="General">
                  <c:v>8.1419999999999995</c:v>
                </c:pt>
                <c:pt idx="96" formatCode="General">
                  <c:v>8.1920000000000002</c:v>
                </c:pt>
                <c:pt idx="97" formatCode="General">
                  <c:v>8.2420000000000009</c:v>
                </c:pt>
                <c:pt idx="98" formatCode="General">
                  <c:v>8.3979999999999997</c:v>
                </c:pt>
                <c:pt idx="99" formatCode="General">
                  <c:v>8.4480000000000004</c:v>
                </c:pt>
                <c:pt idx="100" formatCode="General">
                  <c:v>8.4979999999999993</c:v>
                </c:pt>
                <c:pt idx="101" formatCode="General">
                  <c:v>8.6539999999999999</c:v>
                </c:pt>
                <c:pt idx="102" formatCode="General">
                  <c:v>8.7040000000000006</c:v>
                </c:pt>
                <c:pt idx="103" formatCode="General">
                  <c:v>8.7539999999999996</c:v>
                </c:pt>
                <c:pt idx="104" formatCode="General">
                  <c:v>8.91</c:v>
                </c:pt>
                <c:pt idx="105" formatCode="General">
                  <c:v>8.9600000000000009</c:v>
                </c:pt>
                <c:pt idx="106" formatCode="General">
                  <c:v>9.01</c:v>
                </c:pt>
                <c:pt idx="107" formatCode="General">
                  <c:v>9.1660000000000004</c:v>
                </c:pt>
                <c:pt idx="108" formatCode="General">
                  <c:v>9.2159999999999993</c:v>
                </c:pt>
                <c:pt idx="109" formatCode="General">
                  <c:v>9.266</c:v>
                </c:pt>
                <c:pt idx="110" formatCode="General">
                  <c:v>9.4220000000000006</c:v>
                </c:pt>
                <c:pt idx="111" formatCode="General">
                  <c:v>9.4719999999999995</c:v>
                </c:pt>
                <c:pt idx="112" formatCode="General">
                  <c:v>9.5220000000000002</c:v>
                </c:pt>
                <c:pt idx="113" formatCode="General">
                  <c:v>9.6780000000000008</c:v>
                </c:pt>
                <c:pt idx="114" formatCode="General">
                  <c:v>9.7279999999999998</c:v>
                </c:pt>
                <c:pt idx="115" formatCode="General">
                  <c:v>9.7780000000000005</c:v>
                </c:pt>
                <c:pt idx="116" formatCode="General">
                  <c:v>9.9339999999999993</c:v>
                </c:pt>
                <c:pt idx="117" formatCode="General">
                  <c:v>9.984</c:v>
                </c:pt>
                <c:pt idx="118" formatCode="General">
                  <c:v>10.034000000000001</c:v>
                </c:pt>
                <c:pt idx="119" formatCode="General">
                  <c:v>10.19</c:v>
                </c:pt>
                <c:pt idx="120" formatCode="General">
                  <c:v>10.24</c:v>
                </c:pt>
                <c:pt idx="121" formatCode="General">
                  <c:v>10.29</c:v>
                </c:pt>
                <c:pt idx="122" formatCode="General">
                  <c:v>10.446</c:v>
                </c:pt>
                <c:pt idx="123" formatCode="General">
                  <c:v>10.496</c:v>
                </c:pt>
                <c:pt idx="124" formatCode="General">
                  <c:v>10.545999999999999</c:v>
                </c:pt>
                <c:pt idx="125" formatCode="General">
                  <c:v>10.702</c:v>
                </c:pt>
                <c:pt idx="126" formatCode="General">
                  <c:v>10.752000000000001</c:v>
                </c:pt>
                <c:pt idx="127" formatCode="General">
                  <c:v>10.802</c:v>
                </c:pt>
                <c:pt idx="128" formatCode="General">
                  <c:v>10.958</c:v>
                </c:pt>
                <c:pt idx="129" formatCode="General">
                  <c:v>11.007999999999999</c:v>
                </c:pt>
                <c:pt idx="130" formatCode="General">
                  <c:v>11.058</c:v>
                </c:pt>
                <c:pt idx="131" formatCode="General">
                  <c:v>11.214</c:v>
                </c:pt>
                <c:pt idx="132" formatCode="General">
                  <c:v>11.263999999999999</c:v>
                </c:pt>
                <c:pt idx="133" formatCode="General">
                  <c:v>11.314</c:v>
                </c:pt>
                <c:pt idx="134" formatCode="General">
                  <c:v>11.47</c:v>
                </c:pt>
                <c:pt idx="135" formatCode="General">
                  <c:v>11.52</c:v>
                </c:pt>
                <c:pt idx="136" formatCode="General">
                  <c:v>11.57</c:v>
                </c:pt>
                <c:pt idx="137" formatCode="General">
                  <c:v>11.726000000000001</c:v>
                </c:pt>
                <c:pt idx="138" formatCode="General">
                  <c:v>11.776</c:v>
                </c:pt>
                <c:pt idx="139" formatCode="General">
                  <c:v>11.826000000000001</c:v>
                </c:pt>
                <c:pt idx="140" formatCode="General">
                  <c:v>11.981999999999999</c:v>
                </c:pt>
                <c:pt idx="141" formatCode="General">
                  <c:v>12.032</c:v>
                </c:pt>
                <c:pt idx="142" formatCode="General">
                  <c:v>12.082000000000001</c:v>
                </c:pt>
                <c:pt idx="143" formatCode="General">
                  <c:v>12.238</c:v>
                </c:pt>
                <c:pt idx="144" formatCode="General">
                  <c:v>12.288</c:v>
                </c:pt>
                <c:pt idx="145" formatCode="General">
                  <c:v>12.337999999999999</c:v>
                </c:pt>
                <c:pt idx="146" formatCode="General">
                  <c:v>12.494</c:v>
                </c:pt>
                <c:pt idx="147" formatCode="General">
                  <c:v>12.544</c:v>
                </c:pt>
                <c:pt idx="148" formatCode="General">
                  <c:v>12.593999999999999</c:v>
                </c:pt>
                <c:pt idx="149" formatCode="General">
                  <c:v>12.75</c:v>
                </c:pt>
                <c:pt idx="150" formatCode="General">
                  <c:v>12.8</c:v>
                </c:pt>
                <c:pt idx="151" formatCode="General">
                  <c:v>12.85</c:v>
                </c:pt>
                <c:pt idx="152" formatCode="General">
                  <c:v>13.006</c:v>
                </c:pt>
                <c:pt idx="153" formatCode="General">
                  <c:v>13.055999999999999</c:v>
                </c:pt>
                <c:pt idx="154" formatCode="General">
                  <c:v>13.106</c:v>
                </c:pt>
                <c:pt idx="155" formatCode="General">
                  <c:v>13.262</c:v>
                </c:pt>
                <c:pt idx="156" formatCode="General">
                  <c:v>13.311999999999999</c:v>
                </c:pt>
                <c:pt idx="157" formatCode="General">
                  <c:v>13.362</c:v>
                </c:pt>
                <c:pt idx="158" formatCode="General">
                  <c:v>13.518000000000001</c:v>
                </c:pt>
                <c:pt idx="159" formatCode="General">
                  <c:v>13.568</c:v>
                </c:pt>
                <c:pt idx="160" formatCode="General">
                  <c:v>13.618</c:v>
                </c:pt>
                <c:pt idx="161" formatCode="General">
                  <c:v>13.773999999999999</c:v>
                </c:pt>
                <c:pt idx="162" formatCode="General">
                  <c:v>13.824</c:v>
                </c:pt>
                <c:pt idx="163" formatCode="General">
                  <c:v>13.874000000000001</c:v>
                </c:pt>
                <c:pt idx="164" formatCode="General">
                  <c:v>14.03</c:v>
                </c:pt>
                <c:pt idx="165" formatCode="General">
                  <c:v>14.08</c:v>
                </c:pt>
                <c:pt idx="166" formatCode="General">
                  <c:v>14.13</c:v>
                </c:pt>
                <c:pt idx="167" formatCode="General">
                  <c:v>14.286</c:v>
                </c:pt>
                <c:pt idx="168" formatCode="General">
                  <c:v>14.336</c:v>
                </c:pt>
                <c:pt idx="169" formatCode="General">
                  <c:v>14.385999999999999</c:v>
                </c:pt>
                <c:pt idx="170" formatCode="General">
                  <c:v>14.542</c:v>
                </c:pt>
                <c:pt idx="171" formatCode="General">
                  <c:v>14.592000000000001</c:v>
                </c:pt>
                <c:pt idx="172" formatCode="General">
                  <c:v>14.641999999999999</c:v>
                </c:pt>
                <c:pt idx="173" formatCode="General">
                  <c:v>14.798</c:v>
                </c:pt>
                <c:pt idx="174" formatCode="General">
                  <c:v>14.848000000000001</c:v>
                </c:pt>
                <c:pt idx="175" formatCode="General">
                  <c:v>14.898</c:v>
                </c:pt>
                <c:pt idx="176" formatCode="General">
                  <c:v>15.054</c:v>
                </c:pt>
                <c:pt idx="177" formatCode="General">
                  <c:v>15.103999999999999</c:v>
                </c:pt>
                <c:pt idx="178" formatCode="General">
                  <c:v>15.154</c:v>
                </c:pt>
                <c:pt idx="179" formatCode="General">
                  <c:v>15.31</c:v>
                </c:pt>
                <c:pt idx="180" formatCode="General">
                  <c:v>15.36</c:v>
                </c:pt>
                <c:pt idx="181" formatCode="General">
                  <c:v>15.41</c:v>
                </c:pt>
                <c:pt idx="182" formatCode="General">
                  <c:v>15.566000000000001</c:v>
                </c:pt>
                <c:pt idx="183" formatCode="General">
                  <c:v>15.616</c:v>
                </c:pt>
                <c:pt idx="184" formatCode="General">
                  <c:v>15.666</c:v>
                </c:pt>
                <c:pt idx="185" formatCode="General">
                  <c:v>15.821999999999999</c:v>
                </c:pt>
                <c:pt idx="186" formatCode="General">
                  <c:v>15.872</c:v>
                </c:pt>
                <c:pt idx="187" formatCode="General">
                  <c:v>15.922000000000001</c:v>
                </c:pt>
                <c:pt idx="188" formatCode="General">
                  <c:v>16.077999999999999</c:v>
                </c:pt>
                <c:pt idx="189" formatCode="General">
                  <c:v>16.128</c:v>
                </c:pt>
                <c:pt idx="190" formatCode="General">
                  <c:v>16.178000000000001</c:v>
                </c:pt>
                <c:pt idx="191" formatCode="General">
                  <c:v>16.334</c:v>
                </c:pt>
                <c:pt idx="192" formatCode="General">
                  <c:v>16.384</c:v>
                </c:pt>
                <c:pt idx="193" formatCode="General">
                  <c:v>16.434000000000001</c:v>
                </c:pt>
                <c:pt idx="194" formatCode="General">
                  <c:v>16.59</c:v>
                </c:pt>
                <c:pt idx="195" formatCode="General">
                  <c:v>16.64</c:v>
                </c:pt>
                <c:pt idx="196" formatCode="General">
                  <c:v>16.690000000000001</c:v>
                </c:pt>
                <c:pt idx="197" formatCode="General">
                  <c:v>16.846</c:v>
                </c:pt>
                <c:pt idx="198" formatCode="General">
                  <c:v>16.896000000000001</c:v>
                </c:pt>
                <c:pt idx="199" formatCode="General">
                  <c:v>16.946000000000002</c:v>
                </c:pt>
                <c:pt idx="200" formatCode="General">
                  <c:v>17.102</c:v>
                </c:pt>
                <c:pt idx="201" formatCode="General">
                  <c:v>17.152000000000001</c:v>
                </c:pt>
                <c:pt idx="202" formatCode="General">
                  <c:v>17.202000000000002</c:v>
                </c:pt>
                <c:pt idx="203" formatCode="General">
                  <c:v>17.358000000000001</c:v>
                </c:pt>
                <c:pt idx="204" formatCode="General">
                  <c:v>17.408000000000001</c:v>
                </c:pt>
                <c:pt idx="205" formatCode="General">
                  <c:v>17.457999999999998</c:v>
                </c:pt>
                <c:pt idx="206" formatCode="General">
                  <c:v>17.614000000000001</c:v>
                </c:pt>
                <c:pt idx="207" formatCode="General">
                  <c:v>17.664000000000001</c:v>
                </c:pt>
                <c:pt idx="208" formatCode="General">
                  <c:v>17.713999999999999</c:v>
                </c:pt>
                <c:pt idx="209" formatCode="General">
                  <c:v>17.87</c:v>
                </c:pt>
                <c:pt idx="210" formatCode="General">
                  <c:v>17.920000000000002</c:v>
                </c:pt>
                <c:pt idx="211" formatCode="General">
                  <c:v>17.97</c:v>
                </c:pt>
                <c:pt idx="212" formatCode="General">
                  <c:v>18.126000000000001</c:v>
                </c:pt>
                <c:pt idx="213" formatCode="General">
                  <c:v>18.175999999999998</c:v>
                </c:pt>
                <c:pt idx="214" formatCode="General">
                  <c:v>18.225999999999999</c:v>
                </c:pt>
                <c:pt idx="215" formatCode="General">
                  <c:v>18.382000000000001</c:v>
                </c:pt>
                <c:pt idx="216" formatCode="General">
                  <c:v>18.431999999999999</c:v>
                </c:pt>
                <c:pt idx="217" formatCode="General">
                  <c:v>18.481999999999999</c:v>
                </c:pt>
                <c:pt idx="218" formatCode="General">
                  <c:v>18.638000000000002</c:v>
                </c:pt>
                <c:pt idx="219" formatCode="General">
                  <c:v>18.687999999999999</c:v>
                </c:pt>
                <c:pt idx="220" formatCode="General">
                  <c:v>18.738</c:v>
                </c:pt>
                <c:pt idx="221" formatCode="General">
                  <c:v>18.893999999999998</c:v>
                </c:pt>
                <c:pt idx="222" formatCode="General">
                  <c:v>18.943999999999999</c:v>
                </c:pt>
                <c:pt idx="223" formatCode="General">
                  <c:v>18.994</c:v>
                </c:pt>
                <c:pt idx="224" formatCode="General">
                  <c:v>19.149999999999999</c:v>
                </c:pt>
                <c:pt idx="225" formatCode="General">
                  <c:v>19.2</c:v>
                </c:pt>
                <c:pt idx="226" formatCode="General">
                  <c:v>19.25</c:v>
                </c:pt>
                <c:pt idx="227" formatCode="General">
                  <c:v>19.405999999999999</c:v>
                </c:pt>
                <c:pt idx="228" formatCode="General">
                  <c:v>19.456</c:v>
                </c:pt>
                <c:pt idx="229" formatCode="General">
                  <c:v>19.506</c:v>
                </c:pt>
                <c:pt idx="230" formatCode="General">
                  <c:v>19.661999999999999</c:v>
                </c:pt>
                <c:pt idx="231" formatCode="General">
                  <c:v>19.712</c:v>
                </c:pt>
                <c:pt idx="232" formatCode="General">
                  <c:v>19.762</c:v>
                </c:pt>
                <c:pt idx="233" formatCode="General">
                  <c:v>19.917999999999999</c:v>
                </c:pt>
                <c:pt idx="234" formatCode="General">
                  <c:v>19.968</c:v>
                </c:pt>
                <c:pt idx="235" formatCode="General">
                  <c:v>20.018000000000001</c:v>
                </c:pt>
                <c:pt idx="236" formatCode="General">
                  <c:v>20.173999999999999</c:v>
                </c:pt>
                <c:pt idx="237" formatCode="General">
                  <c:v>20.224</c:v>
                </c:pt>
                <c:pt idx="238" formatCode="General">
                  <c:v>20.274000000000001</c:v>
                </c:pt>
                <c:pt idx="239" formatCode="General">
                  <c:v>20.43</c:v>
                </c:pt>
                <c:pt idx="240" formatCode="General">
                  <c:v>20.48</c:v>
                </c:pt>
                <c:pt idx="241" formatCode="General">
                  <c:v>20.53</c:v>
                </c:pt>
                <c:pt idx="242" formatCode="General">
                  <c:v>20.686</c:v>
                </c:pt>
                <c:pt idx="243" formatCode="General">
                  <c:v>20.736000000000001</c:v>
                </c:pt>
                <c:pt idx="244" formatCode="General">
                  <c:v>20.786000000000001</c:v>
                </c:pt>
                <c:pt idx="245" formatCode="General">
                  <c:v>20.942</c:v>
                </c:pt>
                <c:pt idx="246" formatCode="General">
                  <c:v>20.992000000000001</c:v>
                </c:pt>
                <c:pt idx="247" formatCode="General">
                  <c:v>21.042000000000002</c:v>
                </c:pt>
                <c:pt idx="248" formatCode="General">
                  <c:v>21.198</c:v>
                </c:pt>
                <c:pt idx="249" formatCode="General">
                  <c:v>21.248000000000001</c:v>
                </c:pt>
                <c:pt idx="250" formatCode="General">
                  <c:v>21.297999999999998</c:v>
                </c:pt>
                <c:pt idx="251" formatCode="General">
                  <c:v>21.454000000000001</c:v>
                </c:pt>
                <c:pt idx="252" formatCode="General">
                  <c:v>21.504000000000001</c:v>
                </c:pt>
                <c:pt idx="253" formatCode="General">
                  <c:v>21.553999999999998</c:v>
                </c:pt>
                <c:pt idx="254" formatCode="General">
                  <c:v>21.71</c:v>
                </c:pt>
                <c:pt idx="255" formatCode="General">
                  <c:v>21.76</c:v>
                </c:pt>
                <c:pt idx="256" formatCode="General">
                  <c:v>21.81</c:v>
                </c:pt>
                <c:pt idx="257" formatCode="General">
                  <c:v>21.966000000000001</c:v>
                </c:pt>
                <c:pt idx="258" formatCode="General">
                  <c:v>22.015999999999998</c:v>
                </c:pt>
                <c:pt idx="259" formatCode="General">
                  <c:v>22.065999999999999</c:v>
                </c:pt>
                <c:pt idx="260" formatCode="General">
                  <c:v>22.222000000000001</c:v>
                </c:pt>
                <c:pt idx="261" formatCode="General">
                  <c:v>22.271999999999998</c:v>
                </c:pt>
                <c:pt idx="262" formatCode="General">
                  <c:v>22.321999999999999</c:v>
                </c:pt>
                <c:pt idx="263" formatCode="General">
                  <c:v>22.478000000000002</c:v>
                </c:pt>
                <c:pt idx="264" formatCode="General">
                  <c:v>22.527999999999999</c:v>
                </c:pt>
                <c:pt idx="265" formatCode="General">
                  <c:v>22.577999999999999</c:v>
                </c:pt>
                <c:pt idx="266" formatCode="General">
                  <c:v>22.734000000000002</c:v>
                </c:pt>
                <c:pt idx="267" formatCode="General">
                  <c:v>22.783999999999999</c:v>
                </c:pt>
                <c:pt idx="268" formatCode="General">
                  <c:v>22.834</c:v>
                </c:pt>
                <c:pt idx="269" formatCode="General">
                  <c:v>22.99</c:v>
                </c:pt>
                <c:pt idx="270" formatCode="General">
                  <c:v>23.04</c:v>
                </c:pt>
                <c:pt idx="271" formatCode="General">
                  <c:v>23.09</c:v>
                </c:pt>
                <c:pt idx="272" formatCode="General">
                  <c:v>23.245999999999999</c:v>
                </c:pt>
                <c:pt idx="273" formatCode="General">
                  <c:v>23.295999999999999</c:v>
                </c:pt>
                <c:pt idx="274" formatCode="General">
                  <c:v>23.346</c:v>
                </c:pt>
                <c:pt idx="275" formatCode="General">
                  <c:v>23.501999999999999</c:v>
                </c:pt>
                <c:pt idx="276" formatCode="General">
                  <c:v>23.552</c:v>
                </c:pt>
                <c:pt idx="277" formatCode="General">
                  <c:v>23.602</c:v>
                </c:pt>
                <c:pt idx="278" formatCode="General">
                  <c:v>23.757999999999999</c:v>
                </c:pt>
                <c:pt idx="279" formatCode="General">
                  <c:v>23.808</c:v>
                </c:pt>
                <c:pt idx="280" formatCode="General">
                  <c:v>23.858000000000001</c:v>
                </c:pt>
                <c:pt idx="281" formatCode="General">
                  <c:v>24.013999999999999</c:v>
                </c:pt>
                <c:pt idx="282" formatCode="General">
                  <c:v>24.064</c:v>
                </c:pt>
                <c:pt idx="283" formatCode="General">
                  <c:v>24.114000000000001</c:v>
                </c:pt>
                <c:pt idx="284" formatCode="General">
                  <c:v>24.27</c:v>
                </c:pt>
                <c:pt idx="285" formatCode="General">
                  <c:v>24.32</c:v>
                </c:pt>
                <c:pt idx="286" formatCode="General">
                  <c:v>24.37</c:v>
                </c:pt>
                <c:pt idx="287" formatCode="General">
                  <c:v>24.526</c:v>
                </c:pt>
                <c:pt idx="288" formatCode="General">
                  <c:v>24.576000000000001</c:v>
                </c:pt>
                <c:pt idx="289" formatCode="General">
                  <c:v>24.626000000000001</c:v>
                </c:pt>
                <c:pt idx="290" formatCode="General">
                  <c:v>24.782</c:v>
                </c:pt>
                <c:pt idx="291" formatCode="General">
                  <c:v>24.832000000000001</c:v>
                </c:pt>
                <c:pt idx="292" formatCode="General">
                  <c:v>24.882000000000001</c:v>
                </c:pt>
                <c:pt idx="293" formatCode="General">
                  <c:v>25.038</c:v>
                </c:pt>
                <c:pt idx="294" formatCode="General">
                  <c:v>25.088000000000001</c:v>
                </c:pt>
                <c:pt idx="295" formatCode="General">
                  <c:v>25.138000000000002</c:v>
                </c:pt>
                <c:pt idx="296" formatCode="General">
                  <c:v>25.294</c:v>
                </c:pt>
                <c:pt idx="297" formatCode="General">
                  <c:v>25.344000000000001</c:v>
                </c:pt>
                <c:pt idx="298" formatCode="General">
                  <c:v>25.393999999999998</c:v>
                </c:pt>
                <c:pt idx="299" formatCode="General">
                  <c:v>25.55</c:v>
                </c:pt>
                <c:pt idx="300" formatCode="General">
                  <c:v>25.6</c:v>
                </c:pt>
                <c:pt idx="301" formatCode="General">
                  <c:v>25.65</c:v>
                </c:pt>
                <c:pt idx="302" formatCode="General">
                  <c:v>25.806000000000001</c:v>
                </c:pt>
                <c:pt idx="303" formatCode="General">
                  <c:v>25.856000000000002</c:v>
                </c:pt>
                <c:pt idx="304" formatCode="General">
                  <c:v>25.905999999999999</c:v>
                </c:pt>
                <c:pt idx="305" formatCode="General">
                  <c:v>26.062000000000001</c:v>
                </c:pt>
                <c:pt idx="306" formatCode="General">
                  <c:v>26.111999999999998</c:v>
                </c:pt>
                <c:pt idx="307" formatCode="General">
                  <c:v>26.161999999999999</c:v>
                </c:pt>
                <c:pt idx="308" formatCode="General">
                  <c:v>26.318000000000001</c:v>
                </c:pt>
                <c:pt idx="309" formatCode="General">
                  <c:v>26.367999999999999</c:v>
                </c:pt>
                <c:pt idx="310" formatCode="General">
                  <c:v>26.417999999999999</c:v>
                </c:pt>
                <c:pt idx="311" formatCode="General">
                  <c:v>26.574000000000002</c:v>
                </c:pt>
                <c:pt idx="312" formatCode="General">
                  <c:v>26.623999999999999</c:v>
                </c:pt>
                <c:pt idx="313" formatCode="General">
                  <c:v>26.673999999999999</c:v>
                </c:pt>
                <c:pt idx="314" formatCode="General">
                  <c:v>26.83</c:v>
                </c:pt>
                <c:pt idx="315" formatCode="General">
                  <c:v>26.88</c:v>
                </c:pt>
                <c:pt idx="316" formatCode="General">
                  <c:v>26.93</c:v>
                </c:pt>
                <c:pt idx="317" formatCode="General">
                  <c:v>27.085999999999999</c:v>
                </c:pt>
                <c:pt idx="318" formatCode="General">
                  <c:v>27.135999999999999</c:v>
                </c:pt>
                <c:pt idx="319" formatCode="General">
                  <c:v>27.186</c:v>
                </c:pt>
                <c:pt idx="320" formatCode="General">
                  <c:v>27.341999999999999</c:v>
                </c:pt>
                <c:pt idx="321" formatCode="General">
                  <c:v>27.391999999999999</c:v>
                </c:pt>
                <c:pt idx="322" formatCode="General">
                  <c:v>27.442</c:v>
                </c:pt>
                <c:pt idx="323" formatCode="General">
                  <c:v>27.597999999999999</c:v>
                </c:pt>
                <c:pt idx="324" formatCode="General">
                  <c:v>27.648</c:v>
                </c:pt>
                <c:pt idx="325" formatCode="General">
                  <c:v>27.698</c:v>
                </c:pt>
                <c:pt idx="326" formatCode="General">
                  <c:v>27.853999999999999</c:v>
                </c:pt>
                <c:pt idx="327" formatCode="General">
                  <c:v>27.904</c:v>
                </c:pt>
                <c:pt idx="328" formatCode="General">
                  <c:v>27.954000000000001</c:v>
                </c:pt>
                <c:pt idx="329" formatCode="General">
                  <c:v>28.11</c:v>
                </c:pt>
                <c:pt idx="330" formatCode="General">
                  <c:v>28.16</c:v>
                </c:pt>
                <c:pt idx="331" formatCode="General">
                  <c:v>28.21</c:v>
                </c:pt>
                <c:pt idx="332" formatCode="General">
                  <c:v>28.366</c:v>
                </c:pt>
                <c:pt idx="333" formatCode="General">
                  <c:v>28.416</c:v>
                </c:pt>
                <c:pt idx="334" formatCode="General">
                  <c:v>28.466000000000001</c:v>
                </c:pt>
                <c:pt idx="335" formatCode="General">
                  <c:v>28.622</c:v>
                </c:pt>
                <c:pt idx="336" formatCode="General">
                  <c:v>28.672000000000001</c:v>
                </c:pt>
                <c:pt idx="337" formatCode="General">
                  <c:v>28.722000000000001</c:v>
                </c:pt>
                <c:pt idx="338" formatCode="General">
                  <c:v>28.878</c:v>
                </c:pt>
                <c:pt idx="339" formatCode="General">
                  <c:v>28.928000000000001</c:v>
                </c:pt>
                <c:pt idx="340" formatCode="General">
                  <c:v>28.978000000000002</c:v>
                </c:pt>
                <c:pt idx="341" formatCode="General">
                  <c:v>29.134</c:v>
                </c:pt>
                <c:pt idx="342" formatCode="General">
                  <c:v>29.184000000000001</c:v>
                </c:pt>
                <c:pt idx="343" formatCode="General">
                  <c:v>29.234000000000002</c:v>
                </c:pt>
                <c:pt idx="344" formatCode="General">
                  <c:v>29.39</c:v>
                </c:pt>
                <c:pt idx="345" formatCode="General">
                  <c:v>29.44</c:v>
                </c:pt>
                <c:pt idx="346" formatCode="General">
                  <c:v>29.49</c:v>
                </c:pt>
                <c:pt idx="347" formatCode="General">
                  <c:v>29.646000000000001</c:v>
                </c:pt>
                <c:pt idx="348" formatCode="General">
                  <c:v>29.696000000000002</c:v>
                </c:pt>
                <c:pt idx="349" formatCode="General">
                  <c:v>29.745999999999999</c:v>
                </c:pt>
                <c:pt idx="350" formatCode="General">
                  <c:v>29.902000000000001</c:v>
                </c:pt>
                <c:pt idx="351" formatCode="General">
                  <c:v>29.952000000000002</c:v>
                </c:pt>
                <c:pt idx="352" formatCode="General">
                  <c:v>30.001999999999999</c:v>
                </c:pt>
                <c:pt idx="353" formatCode="General">
                  <c:v>30.158000000000001</c:v>
                </c:pt>
                <c:pt idx="354" formatCode="General">
                  <c:v>30.207999999999998</c:v>
                </c:pt>
                <c:pt idx="355" formatCode="General">
                  <c:v>30.257999999999999</c:v>
                </c:pt>
                <c:pt idx="356" formatCode="General">
                  <c:v>30.414000000000001</c:v>
                </c:pt>
                <c:pt idx="357" formatCode="General">
                  <c:v>30.463999999999999</c:v>
                </c:pt>
                <c:pt idx="358" formatCode="General">
                  <c:v>30.513999999999999</c:v>
                </c:pt>
                <c:pt idx="359" formatCode="General">
                  <c:v>30.67</c:v>
                </c:pt>
                <c:pt idx="360" formatCode="General">
                  <c:v>30.72</c:v>
                </c:pt>
                <c:pt idx="361" formatCode="General">
                  <c:v>30.77</c:v>
                </c:pt>
                <c:pt idx="362" formatCode="General">
                  <c:v>30.925999999999998</c:v>
                </c:pt>
                <c:pt idx="363" formatCode="General">
                  <c:v>30.975999999999999</c:v>
                </c:pt>
                <c:pt idx="364" formatCode="General">
                  <c:v>31.026</c:v>
                </c:pt>
              </c:numCache>
            </c:numRef>
          </c:xVal>
          <c:yVal>
            <c:numRef>
              <c:f>'04_advtidal'!$C$5:$C$369</c:f>
              <c:numCache>
                <c:formatCode>General</c:formatCode>
                <c:ptCount val="365"/>
                <c:pt idx="0">
                  <c:v>-2.5</c:v>
                </c:pt>
                <c:pt idx="1">
                  <c:v>-2.1</c:v>
                </c:pt>
                <c:pt idx="2">
                  <c:v>2.1</c:v>
                </c:pt>
                <c:pt idx="3">
                  <c:v>2.5</c:v>
                </c:pt>
                <c:pt idx="4">
                  <c:v>2</c:v>
                </c:pt>
                <c:pt idx="5">
                  <c:v>-2.4</c:v>
                </c:pt>
                <c:pt idx="6">
                  <c:v>-2.8</c:v>
                </c:pt>
                <c:pt idx="7">
                  <c:v>-2.4</c:v>
                </c:pt>
                <c:pt idx="8">
                  <c:v>2.4</c:v>
                </c:pt>
                <c:pt idx="9">
                  <c:v>2.8</c:v>
                </c:pt>
                <c:pt idx="10">
                  <c:v>2.4</c:v>
                </c:pt>
                <c:pt idx="11">
                  <c:v>-2.1</c:v>
                </c:pt>
                <c:pt idx="12">
                  <c:v>-2.5</c:v>
                </c:pt>
                <c:pt idx="13">
                  <c:v>-2.1</c:v>
                </c:pt>
                <c:pt idx="14">
                  <c:v>2.1</c:v>
                </c:pt>
                <c:pt idx="15">
                  <c:v>2.5</c:v>
                </c:pt>
                <c:pt idx="16">
                  <c:v>2</c:v>
                </c:pt>
                <c:pt idx="17">
                  <c:v>-2.4</c:v>
                </c:pt>
                <c:pt idx="18">
                  <c:v>-2.8</c:v>
                </c:pt>
                <c:pt idx="19">
                  <c:v>-2.4</c:v>
                </c:pt>
                <c:pt idx="20">
                  <c:v>2.4</c:v>
                </c:pt>
                <c:pt idx="21">
                  <c:v>2.8</c:v>
                </c:pt>
                <c:pt idx="22">
                  <c:v>2.4</c:v>
                </c:pt>
                <c:pt idx="23">
                  <c:v>-2.1</c:v>
                </c:pt>
                <c:pt idx="24">
                  <c:v>-2.5</c:v>
                </c:pt>
                <c:pt idx="25">
                  <c:v>-2.1</c:v>
                </c:pt>
                <c:pt idx="26">
                  <c:v>2.1</c:v>
                </c:pt>
                <c:pt idx="27">
                  <c:v>2.5</c:v>
                </c:pt>
                <c:pt idx="28">
                  <c:v>2</c:v>
                </c:pt>
                <c:pt idx="29">
                  <c:v>-2.4</c:v>
                </c:pt>
                <c:pt idx="30">
                  <c:v>-2.8</c:v>
                </c:pt>
                <c:pt idx="31">
                  <c:v>-2.4</c:v>
                </c:pt>
                <c:pt idx="32">
                  <c:v>2.4</c:v>
                </c:pt>
                <c:pt idx="33">
                  <c:v>2.8</c:v>
                </c:pt>
                <c:pt idx="34">
                  <c:v>2.4</c:v>
                </c:pt>
                <c:pt idx="35">
                  <c:v>-2.1</c:v>
                </c:pt>
                <c:pt idx="36">
                  <c:v>-2.5</c:v>
                </c:pt>
                <c:pt idx="37">
                  <c:v>-2.1</c:v>
                </c:pt>
                <c:pt idx="38">
                  <c:v>2.1</c:v>
                </c:pt>
                <c:pt idx="39">
                  <c:v>2.5</c:v>
                </c:pt>
                <c:pt idx="40">
                  <c:v>2</c:v>
                </c:pt>
                <c:pt idx="41">
                  <c:v>-2.4</c:v>
                </c:pt>
                <c:pt idx="42">
                  <c:v>-2.8</c:v>
                </c:pt>
                <c:pt idx="43">
                  <c:v>-2.4</c:v>
                </c:pt>
                <c:pt idx="44">
                  <c:v>2.4</c:v>
                </c:pt>
                <c:pt idx="45">
                  <c:v>2.8</c:v>
                </c:pt>
                <c:pt idx="46">
                  <c:v>2.4</c:v>
                </c:pt>
                <c:pt idx="47">
                  <c:v>-2.1</c:v>
                </c:pt>
                <c:pt idx="48">
                  <c:v>-2.5</c:v>
                </c:pt>
                <c:pt idx="49">
                  <c:v>-2.1</c:v>
                </c:pt>
                <c:pt idx="50">
                  <c:v>2.1</c:v>
                </c:pt>
                <c:pt idx="51">
                  <c:v>2.5</c:v>
                </c:pt>
                <c:pt idx="52">
                  <c:v>2</c:v>
                </c:pt>
                <c:pt idx="53">
                  <c:v>-2.4</c:v>
                </c:pt>
                <c:pt idx="54">
                  <c:v>-2.8</c:v>
                </c:pt>
                <c:pt idx="55">
                  <c:v>-2.4</c:v>
                </c:pt>
                <c:pt idx="56">
                  <c:v>2.4</c:v>
                </c:pt>
                <c:pt idx="57">
                  <c:v>2.8</c:v>
                </c:pt>
                <c:pt idx="58">
                  <c:v>2.4</c:v>
                </c:pt>
                <c:pt idx="59">
                  <c:v>-2.1</c:v>
                </c:pt>
                <c:pt idx="60">
                  <c:v>-2.5</c:v>
                </c:pt>
                <c:pt idx="61">
                  <c:v>-2.1</c:v>
                </c:pt>
                <c:pt idx="62">
                  <c:v>2.1</c:v>
                </c:pt>
                <c:pt idx="63">
                  <c:v>2.5</c:v>
                </c:pt>
                <c:pt idx="64">
                  <c:v>2</c:v>
                </c:pt>
                <c:pt idx="65">
                  <c:v>-2.4</c:v>
                </c:pt>
                <c:pt idx="66">
                  <c:v>-2.8</c:v>
                </c:pt>
                <c:pt idx="67">
                  <c:v>-2.4</c:v>
                </c:pt>
                <c:pt idx="68">
                  <c:v>2.4</c:v>
                </c:pt>
                <c:pt idx="69">
                  <c:v>2.8</c:v>
                </c:pt>
                <c:pt idx="70">
                  <c:v>2.4</c:v>
                </c:pt>
                <c:pt idx="71">
                  <c:v>-2.1</c:v>
                </c:pt>
                <c:pt idx="72">
                  <c:v>-2.5</c:v>
                </c:pt>
                <c:pt idx="73">
                  <c:v>-2.1</c:v>
                </c:pt>
                <c:pt idx="74">
                  <c:v>2.1</c:v>
                </c:pt>
                <c:pt idx="75">
                  <c:v>2.5</c:v>
                </c:pt>
                <c:pt idx="76">
                  <c:v>2</c:v>
                </c:pt>
                <c:pt idx="77">
                  <c:v>-2.4</c:v>
                </c:pt>
                <c:pt idx="78">
                  <c:v>-2.8</c:v>
                </c:pt>
                <c:pt idx="79">
                  <c:v>-2.4</c:v>
                </c:pt>
                <c:pt idx="80">
                  <c:v>2.4</c:v>
                </c:pt>
                <c:pt idx="81">
                  <c:v>2.8</c:v>
                </c:pt>
                <c:pt idx="82">
                  <c:v>2.4</c:v>
                </c:pt>
                <c:pt idx="83">
                  <c:v>-2.1</c:v>
                </c:pt>
                <c:pt idx="84">
                  <c:v>-2.5</c:v>
                </c:pt>
                <c:pt idx="85">
                  <c:v>-2.1</c:v>
                </c:pt>
                <c:pt idx="86">
                  <c:v>2.1</c:v>
                </c:pt>
                <c:pt idx="87">
                  <c:v>2.5</c:v>
                </c:pt>
                <c:pt idx="88">
                  <c:v>2</c:v>
                </c:pt>
                <c:pt idx="89">
                  <c:v>-2.4</c:v>
                </c:pt>
                <c:pt idx="90">
                  <c:v>-2.8</c:v>
                </c:pt>
                <c:pt idx="91">
                  <c:v>-2.4</c:v>
                </c:pt>
                <c:pt idx="92">
                  <c:v>2.4</c:v>
                </c:pt>
                <c:pt idx="93">
                  <c:v>2.8</c:v>
                </c:pt>
                <c:pt idx="94">
                  <c:v>2.4</c:v>
                </c:pt>
                <c:pt idx="95">
                  <c:v>-2.1</c:v>
                </c:pt>
                <c:pt idx="96">
                  <c:v>-2.5</c:v>
                </c:pt>
                <c:pt idx="97">
                  <c:v>-2.1</c:v>
                </c:pt>
                <c:pt idx="98">
                  <c:v>2.1</c:v>
                </c:pt>
                <c:pt idx="99">
                  <c:v>2.5</c:v>
                </c:pt>
                <c:pt idx="100">
                  <c:v>2</c:v>
                </c:pt>
                <c:pt idx="101">
                  <c:v>-2.4</c:v>
                </c:pt>
                <c:pt idx="102">
                  <c:v>-2.8</c:v>
                </c:pt>
                <c:pt idx="103">
                  <c:v>-2.4</c:v>
                </c:pt>
                <c:pt idx="104">
                  <c:v>2.4</c:v>
                </c:pt>
                <c:pt idx="105">
                  <c:v>2.8</c:v>
                </c:pt>
                <c:pt idx="106">
                  <c:v>2.4</c:v>
                </c:pt>
                <c:pt idx="107">
                  <c:v>-2.1</c:v>
                </c:pt>
                <c:pt idx="108">
                  <c:v>-2.5</c:v>
                </c:pt>
                <c:pt idx="109">
                  <c:v>-2.1</c:v>
                </c:pt>
                <c:pt idx="110">
                  <c:v>2.1</c:v>
                </c:pt>
                <c:pt idx="111">
                  <c:v>2.5</c:v>
                </c:pt>
                <c:pt idx="112">
                  <c:v>2</c:v>
                </c:pt>
                <c:pt idx="113">
                  <c:v>-2.4</c:v>
                </c:pt>
                <c:pt idx="114">
                  <c:v>-2.8</c:v>
                </c:pt>
                <c:pt idx="115">
                  <c:v>-2.4</c:v>
                </c:pt>
                <c:pt idx="116">
                  <c:v>2.4</c:v>
                </c:pt>
                <c:pt idx="117">
                  <c:v>2.8</c:v>
                </c:pt>
                <c:pt idx="118">
                  <c:v>2.4</c:v>
                </c:pt>
                <c:pt idx="119">
                  <c:v>-2.1</c:v>
                </c:pt>
                <c:pt idx="120">
                  <c:v>-2.5</c:v>
                </c:pt>
                <c:pt idx="121">
                  <c:v>-2.1</c:v>
                </c:pt>
                <c:pt idx="122">
                  <c:v>2.1</c:v>
                </c:pt>
                <c:pt idx="123">
                  <c:v>2.5</c:v>
                </c:pt>
                <c:pt idx="124">
                  <c:v>2</c:v>
                </c:pt>
                <c:pt idx="125">
                  <c:v>-2.4</c:v>
                </c:pt>
                <c:pt idx="126">
                  <c:v>-2.8</c:v>
                </c:pt>
                <c:pt idx="127">
                  <c:v>-2.4</c:v>
                </c:pt>
                <c:pt idx="128">
                  <c:v>2.4</c:v>
                </c:pt>
                <c:pt idx="129">
                  <c:v>2.8</c:v>
                </c:pt>
                <c:pt idx="130">
                  <c:v>2.4</c:v>
                </c:pt>
                <c:pt idx="131">
                  <c:v>-2.1</c:v>
                </c:pt>
                <c:pt idx="132">
                  <c:v>-2.5</c:v>
                </c:pt>
                <c:pt idx="133">
                  <c:v>-2.1</c:v>
                </c:pt>
                <c:pt idx="134">
                  <c:v>2.1</c:v>
                </c:pt>
                <c:pt idx="135">
                  <c:v>2.5</c:v>
                </c:pt>
                <c:pt idx="136">
                  <c:v>2</c:v>
                </c:pt>
                <c:pt idx="137">
                  <c:v>-2.4</c:v>
                </c:pt>
                <c:pt idx="138">
                  <c:v>-2.8</c:v>
                </c:pt>
                <c:pt idx="139">
                  <c:v>-2.4</c:v>
                </c:pt>
                <c:pt idx="140">
                  <c:v>2.4</c:v>
                </c:pt>
                <c:pt idx="141">
                  <c:v>2.8</c:v>
                </c:pt>
                <c:pt idx="142">
                  <c:v>2.4</c:v>
                </c:pt>
                <c:pt idx="143">
                  <c:v>-2.1</c:v>
                </c:pt>
                <c:pt idx="144">
                  <c:v>-2.5</c:v>
                </c:pt>
                <c:pt idx="145">
                  <c:v>-2.1</c:v>
                </c:pt>
                <c:pt idx="146">
                  <c:v>2.1</c:v>
                </c:pt>
                <c:pt idx="147">
                  <c:v>2.5</c:v>
                </c:pt>
                <c:pt idx="148">
                  <c:v>2</c:v>
                </c:pt>
                <c:pt idx="149">
                  <c:v>-2.4</c:v>
                </c:pt>
                <c:pt idx="150">
                  <c:v>2.8</c:v>
                </c:pt>
                <c:pt idx="151">
                  <c:v>-2.4</c:v>
                </c:pt>
                <c:pt idx="152">
                  <c:v>2.4</c:v>
                </c:pt>
                <c:pt idx="153">
                  <c:v>2.8</c:v>
                </c:pt>
                <c:pt idx="154">
                  <c:v>2.4</c:v>
                </c:pt>
                <c:pt idx="155">
                  <c:v>-2.1</c:v>
                </c:pt>
                <c:pt idx="156">
                  <c:v>-2.5</c:v>
                </c:pt>
                <c:pt idx="157">
                  <c:v>-2.1</c:v>
                </c:pt>
                <c:pt idx="158">
                  <c:v>2.1</c:v>
                </c:pt>
                <c:pt idx="159">
                  <c:v>2.5</c:v>
                </c:pt>
                <c:pt idx="160">
                  <c:v>2</c:v>
                </c:pt>
                <c:pt idx="161">
                  <c:v>-2.4</c:v>
                </c:pt>
                <c:pt idx="162">
                  <c:v>-2.8</c:v>
                </c:pt>
                <c:pt idx="163">
                  <c:v>-2.4</c:v>
                </c:pt>
                <c:pt idx="164">
                  <c:v>2.4</c:v>
                </c:pt>
                <c:pt idx="165">
                  <c:v>2.8</c:v>
                </c:pt>
                <c:pt idx="166">
                  <c:v>2.4</c:v>
                </c:pt>
                <c:pt idx="167">
                  <c:v>-2.1</c:v>
                </c:pt>
                <c:pt idx="168">
                  <c:v>-2.5</c:v>
                </c:pt>
                <c:pt idx="169">
                  <c:v>-2.1</c:v>
                </c:pt>
                <c:pt idx="170">
                  <c:v>2.1</c:v>
                </c:pt>
                <c:pt idx="171">
                  <c:v>2.5</c:v>
                </c:pt>
                <c:pt idx="172">
                  <c:v>2</c:v>
                </c:pt>
                <c:pt idx="173">
                  <c:v>-2.4</c:v>
                </c:pt>
                <c:pt idx="174">
                  <c:v>-2.8</c:v>
                </c:pt>
                <c:pt idx="175">
                  <c:v>-2.4</c:v>
                </c:pt>
                <c:pt idx="176">
                  <c:v>2.4</c:v>
                </c:pt>
                <c:pt idx="177">
                  <c:v>2.8</c:v>
                </c:pt>
                <c:pt idx="178">
                  <c:v>2.4</c:v>
                </c:pt>
                <c:pt idx="179">
                  <c:v>-2.1</c:v>
                </c:pt>
                <c:pt idx="180">
                  <c:v>-2.5</c:v>
                </c:pt>
                <c:pt idx="181">
                  <c:v>-2.1</c:v>
                </c:pt>
                <c:pt idx="182">
                  <c:v>2.1</c:v>
                </c:pt>
                <c:pt idx="183">
                  <c:v>2.5</c:v>
                </c:pt>
                <c:pt idx="184">
                  <c:v>2</c:v>
                </c:pt>
                <c:pt idx="185">
                  <c:v>-2.4</c:v>
                </c:pt>
                <c:pt idx="186">
                  <c:v>-2.8</c:v>
                </c:pt>
                <c:pt idx="187">
                  <c:v>-2.4</c:v>
                </c:pt>
                <c:pt idx="188">
                  <c:v>2.4</c:v>
                </c:pt>
                <c:pt idx="189">
                  <c:v>2.8</c:v>
                </c:pt>
                <c:pt idx="190">
                  <c:v>2.4</c:v>
                </c:pt>
                <c:pt idx="191">
                  <c:v>-2.1</c:v>
                </c:pt>
                <c:pt idx="192">
                  <c:v>-2.5</c:v>
                </c:pt>
                <c:pt idx="193">
                  <c:v>-2.1</c:v>
                </c:pt>
                <c:pt idx="194">
                  <c:v>2.1</c:v>
                </c:pt>
                <c:pt idx="195">
                  <c:v>2.5</c:v>
                </c:pt>
                <c:pt idx="196">
                  <c:v>2</c:v>
                </c:pt>
                <c:pt idx="197">
                  <c:v>-2.4</c:v>
                </c:pt>
                <c:pt idx="198">
                  <c:v>-2.8</c:v>
                </c:pt>
                <c:pt idx="199">
                  <c:v>-2.4</c:v>
                </c:pt>
                <c:pt idx="200">
                  <c:v>2.4</c:v>
                </c:pt>
                <c:pt idx="201">
                  <c:v>2.8</c:v>
                </c:pt>
                <c:pt idx="202">
                  <c:v>2.4</c:v>
                </c:pt>
                <c:pt idx="203">
                  <c:v>-2.1</c:v>
                </c:pt>
                <c:pt idx="204">
                  <c:v>-2.5</c:v>
                </c:pt>
                <c:pt idx="205">
                  <c:v>-2.1</c:v>
                </c:pt>
                <c:pt idx="206">
                  <c:v>2.1</c:v>
                </c:pt>
                <c:pt idx="207">
                  <c:v>2.5</c:v>
                </c:pt>
                <c:pt idx="208">
                  <c:v>2</c:v>
                </c:pt>
                <c:pt idx="209">
                  <c:v>-2.4</c:v>
                </c:pt>
                <c:pt idx="210">
                  <c:v>-2.8</c:v>
                </c:pt>
                <c:pt idx="211">
                  <c:v>-2.4</c:v>
                </c:pt>
                <c:pt idx="212">
                  <c:v>2.4</c:v>
                </c:pt>
                <c:pt idx="213">
                  <c:v>2.8</c:v>
                </c:pt>
                <c:pt idx="214">
                  <c:v>2.4</c:v>
                </c:pt>
                <c:pt idx="215">
                  <c:v>-2.1</c:v>
                </c:pt>
                <c:pt idx="216">
                  <c:v>-2.5</c:v>
                </c:pt>
                <c:pt idx="217">
                  <c:v>-2.1</c:v>
                </c:pt>
                <c:pt idx="218">
                  <c:v>2.1</c:v>
                </c:pt>
                <c:pt idx="219">
                  <c:v>2.5</c:v>
                </c:pt>
                <c:pt idx="220">
                  <c:v>2</c:v>
                </c:pt>
                <c:pt idx="221">
                  <c:v>-2.4</c:v>
                </c:pt>
                <c:pt idx="222">
                  <c:v>-2.8</c:v>
                </c:pt>
                <c:pt idx="223">
                  <c:v>-2.4</c:v>
                </c:pt>
                <c:pt idx="224">
                  <c:v>2.4</c:v>
                </c:pt>
                <c:pt idx="225">
                  <c:v>2.8</c:v>
                </c:pt>
                <c:pt idx="226">
                  <c:v>2.4</c:v>
                </c:pt>
                <c:pt idx="227">
                  <c:v>-2.1</c:v>
                </c:pt>
                <c:pt idx="228">
                  <c:v>-2.5</c:v>
                </c:pt>
                <c:pt idx="229">
                  <c:v>-2.1</c:v>
                </c:pt>
                <c:pt idx="230">
                  <c:v>2.1</c:v>
                </c:pt>
                <c:pt idx="231">
                  <c:v>2.5</c:v>
                </c:pt>
                <c:pt idx="232">
                  <c:v>2</c:v>
                </c:pt>
                <c:pt idx="233">
                  <c:v>-2.4</c:v>
                </c:pt>
                <c:pt idx="234">
                  <c:v>-2.8</c:v>
                </c:pt>
                <c:pt idx="235">
                  <c:v>-2.4</c:v>
                </c:pt>
                <c:pt idx="236">
                  <c:v>2.4</c:v>
                </c:pt>
                <c:pt idx="237">
                  <c:v>2.8</c:v>
                </c:pt>
                <c:pt idx="238">
                  <c:v>2.4</c:v>
                </c:pt>
                <c:pt idx="239">
                  <c:v>-2.1</c:v>
                </c:pt>
                <c:pt idx="240">
                  <c:v>-2.5</c:v>
                </c:pt>
                <c:pt idx="241">
                  <c:v>-2.1</c:v>
                </c:pt>
                <c:pt idx="242">
                  <c:v>2.1</c:v>
                </c:pt>
                <c:pt idx="243">
                  <c:v>2.5</c:v>
                </c:pt>
                <c:pt idx="244">
                  <c:v>2</c:v>
                </c:pt>
                <c:pt idx="245">
                  <c:v>-2.4</c:v>
                </c:pt>
                <c:pt idx="246">
                  <c:v>-2.8</c:v>
                </c:pt>
                <c:pt idx="247">
                  <c:v>-2.4</c:v>
                </c:pt>
                <c:pt idx="248">
                  <c:v>2.4</c:v>
                </c:pt>
                <c:pt idx="249">
                  <c:v>2.8</c:v>
                </c:pt>
                <c:pt idx="250">
                  <c:v>2.4</c:v>
                </c:pt>
                <c:pt idx="251">
                  <c:v>-2.1</c:v>
                </c:pt>
                <c:pt idx="252">
                  <c:v>-2.5</c:v>
                </c:pt>
                <c:pt idx="253">
                  <c:v>-2.1</c:v>
                </c:pt>
                <c:pt idx="254">
                  <c:v>2.1</c:v>
                </c:pt>
                <c:pt idx="255">
                  <c:v>2.5</c:v>
                </c:pt>
                <c:pt idx="256">
                  <c:v>2</c:v>
                </c:pt>
                <c:pt idx="257">
                  <c:v>-2.4</c:v>
                </c:pt>
                <c:pt idx="258">
                  <c:v>-2.8</c:v>
                </c:pt>
                <c:pt idx="259">
                  <c:v>-2.4</c:v>
                </c:pt>
                <c:pt idx="260">
                  <c:v>2.4</c:v>
                </c:pt>
                <c:pt idx="261">
                  <c:v>2.8</c:v>
                </c:pt>
                <c:pt idx="262">
                  <c:v>2.4</c:v>
                </c:pt>
                <c:pt idx="263">
                  <c:v>-2.1</c:v>
                </c:pt>
                <c:pt idx="264">
                  <c:v>-2.5</c:v>
                </c:pt>
                <c:pt idx="265">
                  <c:v>-2.1</c:v>
                </c:pt>
                <c:pt idx="266">
                  <c:v>2.1</c:v>
                </c:pt>
                <c:pt idx="267">
                  <c:v>2.5</c:v>
                </c:pt>
                <c:pt idx="268">
                  <c:v>2</c:v>
                </c:pt>
                <c:pt idx="269">
                  <c:v>-2.4</c:v>
                </c:pt>
                <c:pt idx="270">
                  <c:v>-2.8</c:v>
                </c:pt>
                <c:pt idx="271">
                  <c:v>-2.4</c:v>
                </c:pt>
                <c:pt idx="272">
                  <c:v>2.4</c:v>
                </c:pt>
                <c:pt idx="273">
                  <c:v>2.8</c:v>
                </c:pt>
                <c:pt idx="274">
                  <c:v>2.4</c:v>
                </c:pt>
                <c:pt idx="275">
                  <c:v>-2.1</c:v>
                </c:pt>
                <c:pt idx="276">
                  <c:v>-2.5</c:v>
                </c:pt>
                <c:pt idx="277">
                  <c:v>-2.1</c:v>
                </c:pt>
                <c:pt idx="278">
                  <c:v>2.1</c:v>
                </c:pt>
                <c:pt idx="279">
                  <c:v>2.5</c:v>
                </c:pt>
                <c:pt idx="280">
                  <c:v>2</c:v>
                </c:pt>
                <c:pt idx="281">
                  <c:v>-2.4</c:v>
                </c:pt>
                <c:pt idx="282">
                  <c:v>-2.8</c:v>
                </c:pt>
                <c:pt idx="283">
                  <c:v>-2.4</c:v>
                </c:pt>
                <c:pt idx="284">
                  <c:v>2.4</c:v>
                </c:pt>
                <c:pt idx="285">
                  <c:v>2.8</c:v>
                </c:pt>
                <c:pt idx="286">
                  <c:v>2.4</c:v>
                </c:pt>
                <c:pt idx="287">
                  <c:v>-2.1</c:v>
                </c:pt>
                <c:pt idx="288">
                  <c:v>-2.5</c:v>
                </c:pt>
                <c:pt idx="289">
                  <c:v>-2.1</c:v>
                </c:pt>
                <c:pt idx="290">
                  <c:v>2.1</c:v>
                </c:pt>
                <c:pt idx="291">
                  <c:v>2.5</c:v>
                </c:pt>
                <c:pt idx="292">
                  <c:v>2</c:v>
                </c:pt>
                <c:pt idx="293">
                  <c:v>-2.4</c:v>
                </c:pt>
                <c:pt idx="294">
                  <c:v>-2.8</c:v>
                </c:pt>
                <c:pt idx="295">
                  <c:v>-2.4</c:v>
                </c:pt>
                <c:pt idx="296">
                  <c:v>2.4</c:v>
                </c:pt>
                <c:pt idx="297">
                  <c:v>2.8</c:v>
                </c:pt>
                <c:pt idx="298">
                  <c:v>2.4</c:v>
                </c:pt>
                <c:pt idx="299">
                  <c:v>-2.1</c:v>
                </c:pt>
                <c:pt idx="300">
                  <c:v>2.5</c:v>
                </c:pt>
                <c:pt idx="301">
                  <c:v>-2.1</c:v>
                </c:pt>
                <c:pt idx="302">
                  <c:v>2.1</c:v>
                </c:pt>
                <c:pt idx="303">
                  <c:v>2.5</c:v>
                </c:pt>
                <c:pt idx="304">
                  <c:v>2</c:v>
                </c:pt>
                <c:pt idx="305">
                  <c:v>-2.4</c:v>
                </c:pt>
                <c:pt idx="306">
                  <c:v>-2.8</c:v>
                </c:pt>
                <c:pt idx="307">
                  <c:v>-2.4</c:v>
                </c:pt>
                <c:pt idx="308">
                  <c:v>2.4</c:v>
                </c:pt>
                <c:pt idx="309">
                  <c:v>2.8</c:v>
                </c:pt>
                <c:pt idx="310">
                  <c:v>2.4</c:v>
                </c:pt>
                <c:pt idx="311">
                  <c:v>-2.1</c:v>
                </c:pt>
                <c:pt idx="312">
                  <c:v>-2.5</c:v>
                </c:pt>
                <c:pt idx="313">
                  <c:v>-2.1</c:v>
                </c:pt>
                <c:pt idx="314">
                  <c:v>2.1</c:v>
                </c:pt>
                <c:pt idx="315">
                  <c:v>2.5</c:v>
                </c:pt>
                <c:pt idx="316">
                  <c:v>2</c:v>
                </c:pt>
                <c:pt idx="317">
                  <c:v>-2.4</c:v>
                </c:pt>
                <c:pt idx="318">
                  <c:v>-2.8</c:v>
                </c:pt>
                <c:pt idx="319">
                  <c:v>-2.4</c:v>
                </c:pt>
                <c:pt idx="320">
                  <c:v>2.4</c:v>
                </c:pt>
                <c:pt idx="321">
                  <c:v>2.8</c:v>
                </c:pt>
                <c:pt idx="322">
                  <c:v>2.4</c:v>
                </c:pt>
                <c:pt idx="323">
                  <c:v>-2.1</c:v>
                </c:pt>
                <c:pt idx="324">
                  <c:v>-2.5</c:v>
                </c:pt>
                <c:pt idx="325">
                  <c:v>-2.1</c:v>
                </c:pt>
                <c:pt idx="326">
                  <c:v>2.1</c:v>
                </c:pt>
                <c:pt idx="327">
                  <c:v>2.5</c:v>
                </c:pt>
                <c:pt idx="328">
                  <c:v>2</c:v>
                </c:pt>
                <c:pt idx="329">
                  <c:v>-2.4</c:v>
                </c:pt>
                <c:pt idx="330">
                  <c:v>-2.8</c:v>
                </c:pt>
                <c:pt idx="331">
                  <c:v>-2.4</c:v>
                </c:pt>
                <c:pt idx="332">
                  <c:v>2.4</c:v>
                </c:pt>
                <c:pt idx="333">
                  <c:v>2.8</c:v>
                </c:pt>
                <c:pt idx="334">
                  <c:v>2.4</c:v>
                </c:pt>
                <c:pt idx="335">
                  <c:v>-2.1</c:v>
                </c:pt>
                <c:pt idx="336">
                  <c:v>-2.5</c:v>
                </c:pt>
                <c:pt idx="337">
                  <c:v>-2.1</c:v>
                </c:pt>
                <c:pt idx="338">
                  <c:v>2.1</c:v>
                </c:pt>
                <c:pt idx="339">
                  <c:v>2.5</c:v>
                </c:pt>
                <c:pt idx="340">
                  <c:v>2</c:v>
                </c:pt>
                <c:pt idx="341">
                  <c:v>-2.4</c:v>
                </c:pt>
                <c:pt idx="342">
                  <c:v>-2.8</c:v>
                </c:pt>
                <c:pt idx="343">
                  <c:v>-2.4</c:v>
                </c:pt>
                <c:pt idx="344">
                  <c:v>2.4</c:v>
                </c:pt>
                <c:pt idx="345">
                  <c:v>2.8</c:v>
                </c:pt>
                <c:pt idx="346">
                  <c:v>2.4</c:v>
                </c:pt>
                <c:pt idx="347">
                  <c:v>-2.1</c:v>
                </c:pt>
                <c:pt idx="348">
                  <c:v>-2.5</c:v>
                </c:pt>
                <c:pt idx="349">
                  <c:v>-2.1</c:v>
                </c:pt>
                <c:pt idx="350">
                  <c:v>2.1</c:v>
                </c:pt>
                <c:pt idx="351">
                  <c:v>2.5</c:v>
                </c:pt>
                <c:pt idx="352">
                  <c:v>2</c:v>
                </c:pt>
                <c:pt idx="353">
                  <c:v>-2.4</c:v>
                </c:pt>
                <c:pt idx="354">
                  <c:v>-2.8</c:v>
                </c:pt>
                <c:pt idx="355">
                  <c:v>-2.4</c:v>
                </c:pt>
                <c:pt idx="356">
                  <c:v>2.4</c:v>
                </c:pt>
                <c:pt idx="357">
                  <c:v>2.8</c:v>
                </c:pt>
                <c:pt idx="358">
                  <c:v>2.4</c:v>
                </c:pt>
                <c:pt idx="359">
                  <c:v>-2.1</c:v>
                </c:pt>
                <c:pt idx="360">
                  <c:v>-2.5</c:v>
                </c:pt>
                <c:pt idx="361">
                  <c:v>-2.1</c:v>
                </c:pt>
                <c:pt idx="362">
                  <c:v>2.1</c:v>
                </c:pt>
                <c:pt idx="363">
                  <c:v>2.5</c:v>
                </c:pt>
                <c:pt idx="364">
                  <c:v>2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4D50-4398-BAEF-30514DFF523F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500464640"/>
        <c:axId val="500471360"/>
      </c:scatterChart>
      <c:valAx>
        <c:axId val="500464640"/>
        <c:scaling>
          <c:orientation val="minMax"/>
          <c:max val="30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" sourceLinked="1"/>
        <c:majorTickMark val="none"/>
        <c:minorTickMark val="none"/>
        <c:tickLblPos val="low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5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LID4096"/>
          </a:p>
        </c:txPr>
        <c:crossAx val="500471360"/>
        <c:crosses val="autoZero"/>
        <c:crossBetween val="midCat"/>
      </c:valAx>
      <c:valAx>
        <c:axId val="500471360"/>
        <c:scaling>
          <c:orientation val="minMax"/>
          <c:max val="3"/>
          <c:min val="-3"/>
        </c:scaling>
        <c:delete val="1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crossAx val="500464640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LID4096"/>
    </a:p>
  </c:txPr>
  <c:printSettings>
    <c:headerFooter/>
    <c:pageMargins b="0.75" l="0.7" r="0.7" t="0.75" header="0.3" footer="0.3"/>
    <c:pageSetup/>
  </c:printSettings>
</c:chartSpace>
</file>

<file path=xl/charts/chart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>
        <c:manualLayout>
          <c:layoutTarget val="inner"/>
          <c:xMode val="edge"/>
          <c:yMode val="edge"/>
          <c:x val="0.12766612640627856"/>
          <c:y val="0.13067088669336702"/>
          <c:w val="0.81700508847628739"/>
          <c:h val="0.72095904442409098"/>
        </c:manualLayout>
      </c:layout>
      <c:scatterChart>
        <c:scatterStyle val="smoothMarker"/>
        <c:varyColors val="0"/>
        <c:ser>
          <c:idx val="0"/>
          <c:order val="0"/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2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strRef>
              <c:f>'04_advtidal'!$E$5:$E$369</c:f>
              <c:strCache>
                <c:ptCount val="120"/>
                <c:pt idx="0">
                  <c:v>0.00</c:v>
                </c:pt>
                <c:pt idx="1">
                  <c:v>0.05</c:v>
                </c:pt>
                <c:pt idx="2">
                  <c:v>0.21</c:v>
                </c:pt>
                <c:pt idx="3">
                  <c:v>0.26</c:v>
                </c:pt>
                <c:pt idx="4">
                  <c:v>0.31</c:v>
                </c:pt>
                <c:pt idx="5">
                  <c:v>0.46</c:v>
                </c:pt>
                <c:pt idx="6">
                  <c:v>0.51</c:v>
                </c:pt>
                <c:pt idx="7">
                  <c:v>0.56</c:v>
                </c:pt>
                <c:pt idx="8">
                  <c:v>0.72</c:v>
                </c:pt>
                <c:pt idx="9">
                  <c:v>0.77</c:v>
                </c:pt>
                <c:pt idx="10">
                  <c:v>0.82</c:v>
                </c:pt>
                <c:pt idx="11">
                  <c:v>0.97</c:v>
                </c:pt>
                <c:pt idx="12">
                  <c:v>1.02</c:v>
                </c:pt>
                <c:pt idx="13">
                  <c:v>1.07</c:v>
                </c:pt>
                <c:pt idx="14">
                  <c:v>1.23</c:v>
                </c:pt>
                <c:pt idx="15">
                  <c:v>1.28</c:v>
                </c:pt>
                <c:pt idx="16">
                  <c:v>1.33</c:v>
                </c:pt>
                <c:pt idx="17">
                  <c:v>1.49</c:v>
                </c:pt>
                <c:pt idx="18">
                  <c:v>1.54</c:v>
                </c:pt>
                <c:pt idx="19">
                  <c:v>1.59</c:v>
                </c:pt>
                <c:pt idx="20">
                  <c:v>1.74</c:v>
                </c:pt>
                <c:pt idx="21">
                  <c:v>1.79</c:v>
                </c:pt>
                <c:pt idx="22">
                  <c:v>1.84</c:v>
                </c:pt>
                <c:pt idx="23">
                  <c:v>2.00</c:v>
                </c:pt>
                <c:pt idx="24">
                  <c:v>2.05</c:v>
                </c:pt>
                <c:pt idx="25">
                  <c:v>2.10</c:v>
                </c:pt>
                <c:pt idx="26">
                  <c:v>2.25</c:v>
                </c:pt>
                <c:pt idx="27">
                  <c:v>2.30</c:v>
                </c:pt>
                <c:pt idx="28">
                  <c:v>2.35</c:v>
                </c:pt>
                <c:pt idx="29">
                  <c:v>2.51</c:v>
                </c:pt>
                <c:pt idx="30">
                  <c:v>2.56</c:v>
                </c:pt>
                <c:pt idx="31">
                  <c:v>2.61</c:v>
                </c:pt>
                <c:pt idx="32">
                  <c:v>2.77</c:v>
                </c:pt>
                <c:pt idx="33">
                  <c:v>2.82</c:v>
                </c:pt>
                <c:pt idx="34">
                  <c:v>2.87</c:v>
                </c:pt>
                <c:pt idx="35">
                  <c:v>3.02</c:v>
                </c:pt>
                <c:pt idx="36">
                  <c:v>3.07</c:v>
                </c:pt>
                <c:pt idx="37">
                  <c:v>3.12</c:v>
                </c:pt>
                <c:pt idx="38">
                  <c:v>3.28</c:v>
                </c:pt>
                <c:pt idx="39">
                  <c:v>3.33</c:v>
                </c:pt>
                <c:pt idx="40">
                  <c:v>3.38</c:v>
                </c:pt>
                <c:pt idx="41">
                  <c:v>3.53</c:v>
                </c:pt>
                <c:pt idx="42">
                  <c:v>3.58</c:v>
                </c:pt>
                <c:pt idx="43">
                  <c:v>3.63</c:v>
                </c:pt>
                <c:pt idx="44">
                  <c:v>3.79</c:v>
                </c:pt>
                <c:pt idx="45">
                  <c:v>3.84</c:v>
                </c:pt>
                <c:pt idx="46">
                  <c:v>3.89</c:v>
                </c:pt>
                <c:pt idx="47">
                  <c:v>4.05</c:v>
                </c:pt>
                <c:pt idx="48">
                  <c:v>4.10</c:v>
                </c:pt>
                <c:pt idx="49">
                  <c:v>4.15</c:v>
                </c:pt>
                <c:pt idx="50">
                  <c:v>4.30</c:v>
                </c:pt>
                <c:pt idx="51">
                  <c:v>4.35</c:v>
                </c:pt>
                <c:pt idx="52">
                  <c:v>4.40</c:v>
                </c:pt>
                <c:pt idx="53">
                  <c:v>4.56</c:v>
                </c:pt>
                <c:pt idx="54">
                  <c:v>4.61</c:v>
                </c:pt>
                <c:pt idx="55">
                  <c:v>4.66</c:v>
                </c:pt>
                <c:pt idx="56">
                  <c:v>4.81</c:v>
                </c:pt>
                <c:pt idx="57">
                  <c:v>4.86</c:v>
                </c:pt>
                <c:pt idx="58">
                  <c:v>4.91</c:v>
                </c:pt>
                <c:pt idx="59">
                  <c:v>5.07</c:v>
                </c:pt>
                <c:pt idx="60">
                  <c:v>5.12</c:v>
                </c:pt>
                <c:pt idx="61">
                  <c:v>5.17</c:v>
                </c:pt>
                <c:pt idx="62">
                  <c:v>5.33</c:v>
                </c:pt>
                <c:pt idx="63">
                  <c:v>5.38</c:v>
                </c:pt>
                <c:pt idx="64">
                  <c:v>5.43</c:v>
                </c:pt>
                <c:pt idx="65">
                  <c:v>5.58</c:v>
                </c:pt>
                <c:pt idx="66">
                  <c:v>5.63</c:v>
                </c:pt>
                <c:pt idx="67">
                  <c:v>5.68</c:v>
                </c:pt>
                <c:pt idx="68">
                  <c:v>5.84</c:v>
                </c:pt>
                <c:pt idx="69">
                  <c:v>5.89</c:v>
                </c:pt>
                <c:pt idx="70">
                  <c:v>5.94</c:v>
                </c:pt>
                <c:pt idx="71">
                  <c:v>6.09</c:v>
                </c:pt>
                <c:pt idx="72">
                  <c:v>6.14</c:v>
                </c:pt>
                <c:pt idx="73">
                  <c:v>6.19</c:v>
                </c:pt>
                <c:pt idx="74">
                  <c:v>6.35</c:v>
                </c:pt>
                <c:pt idx="75">
                  <c:v>6.40</c:v>
                </c:pt>
                <c:pt idx="76">
                  <c:v>6.45</c:v>
                </c:pt>
                <c:pt idx="77">
                  <c:v>6.61</c:v>
                </c:pt>
                <c:pt idx="78">
                  <c:v>6.66</c:v>
                </c:pt>
                <c:pt idx="79">
                  <c:v>6.71</c:v>
                </c:pt>
                <c:pt idx="80">
                  <c:v>6.86</c:v>
                </c:pt>
                <c:pt idx="81">
                  <c:v>6.91</c:v>
                </c:pt>
                <c:pt idx="82">
                  <c:v>6.96</c:v>
                </c:pt>
                <c:pt idx="83">
                  <c:v>7.12</c:v>
                </c:pt>
                <c:pt idx="84">
                  <c:v>7.17</c:v>
                </c:pt>
                <c:pt idx="85">
                  <c:v>7.22</c:v>
                </c:pt>
                <c:pt idx="86">
                  <c:v>7.37</c:v>
                </c:pt>
                <c:pt idx="87">
                  <c:v>7.42</c:v>
                </c:pt>
                <c:pt idx="88">
                  <c:v>7.47</c:v>
                </c:pt>
                <c:pt idx="89">
                  <c:v>7.63</c:v>
                </c:pt>
                <c:pt idx="90">
                  <c:v>7.68</c:v>
                </c:pt>
                <c:pt idx="91">
                  <c:v>7.73</c:v>
                </c:pt>
                <c:pt idx="92">
                  <c:v>7.89</c:v>
                </c:pt>
                <c:pt idx="93">
                  <c:v>7.94</c:v>
                </c:pt>
                <c:pt idx="94">
                  <c:v>7.99</c:v>
                </c:pt>
                <c:pt idx="95">
                  <c:v>8.14</c:v>
                </c:pt>
                <c:pt idx="96">
                  <c:v>8.19</c:v>
                </c:pt>
                <c:pt idx="97">
                  <c:v>8.24</c:v>
                </c:pt>
                <c:pt idx="98">
                  <c:v>8.40</c:v>
                </c:pt>
                <c:pt idx="99">
                  <c:v>8.45</c:v>
                </c:pt>
                <c:pt idx="100">
                  <c:v>8.50</c:v>
                </c:pt>
                <c:pt idx="101">
                  <c:v>8.65</c:v>
                </c:pt>
                <c:pt idx="102">
                  <c:v>8.70</c:v>
                </c:pt>
                <c:pt idx="103">
                  <c:v>8.75</c:v>
                </c:pt>
                <c:pt idx="104">
                  <c:v>8.91</c:v>
                </c:pt>
                <c:pt idx="105">
                  <c:v>8.96</c:v>
                </c:pt>
                <c:pt idx="106">
                  <c:v>9.01</c:v>
                </c:pt>
                <c:pt idx="107">
                  <c:v>9.17</c:v>
                </c:pt>
                <c:pt idx="108">
                  <c:v>9.22</c:v>
                </c:pt>
                <c:pt idx="109">
                  <c:v>9.27</c:v>
                </c:pt>
                <c:pt idx="110">
                  <c:v>9.42</c:v>
                </c:pt>
                <c:pt idx="111">
                  <c:v>9.47</c:v>
                </c:pt>
                <c:pt idx="112">
                  <c:v>9.52</c:v>
                </c:pt>
                <c:pt idx="113">
                  <c:v>9.68</c:v>
                </c:pt>
                <c:pt idx="114">
                  <c:v>9.73</c:v>
                </c:pt>
                <c:pt idx="115">
                  <c:v>9.78</c:v>
                </c:pt>
                <c:pt idx="116">
                  <c:v>9.93</c:v>
                </c:pt>
                <c:pt idx="117">
                  <c:v>9.98</c:v>
                </c:pt>
                <c:pt idx="118">
                  <c:v>10.03</c:v>
                </c:pt>
                <c:pt idx="119">
                  <c:v>10.19</c:v>
                </c:pt>
              </c:strCache>
            </c:strRef>
          </c:xVal>
          <c:yVal>
            <c:numRef>
              <c:f>'04_advtidal'!$C$5:$C$369</c:f>
              <c:numCache>
                <c:formatCode>General</c:formatCode>
                <c:ptCount val="365"/>
                <c:pt idx="0">
                  <c:v>-2.5</c:v>
                </c:pt>
                <c:pt idx="1">
                  <c:v>-2.1</c:v>
                </c:pt>
                <c:pt idx="2">
                  <c:v>2.1</c:v>
                </c:pt>
                <c:pt idx="3">
                  <c:v>2.5</c:v>
                </c:pt>
                <c:pt idx="4">
                  <c:v>2</c:v>
                </c:pt>
                <c:pt idx="5">
                  <c:v>-2.4</c:v>
                </c:pt>
                <c:pt idx="6">
                  <c:v>-2.8</c:v>
                </c:pt>
                <c:pt idx="7">
                  <c:v>-2.4</c:v>
                </c:pt>
                <c:pt idx="8">
                  <c:v>2.4</c:v>
                </c:pt>
                <c:pt idx="9">
                  <c:v>2.8</c:v>
                </c:pt>
                <c:pt idx="10">
                  <c:v>2.4</c:v>
                </c:pt>
                <c:pt idx="11">
                  <c:v>-2.1</c:v>
                </c:pt>
                <c:pt idx="12">
                  <c:v>-2.5</c:v>
                </c:pt>
                <c:pt idx="13">
                  <c:v>-2.1</c:v>
                </c:pt>
                <c:pt idx="14">
                  <c:v>2.1</c:v>
                </c:pt>
                <c:pt idx="15">
                  <c:v>2.5</c:v>
                </c:pt>
                <c:pt idx="16">
                  <c:v>2</c:v>
                </c:pt>
                <c:pt idx="17">
                  <c:v>-2.4</c:v>
                </c:pt>
                <c:pt idx="18">
                  <c:v>-2.8</c:v>
                </c:pt>
                <c:pt idx="19">
                  <c:v>-2.4</c:v>
                </c:pt>
                <c:pt idx="20">
                  <c:v>2.4</c:v>
                </c:pt>
                <c:pt idx="21">
                  <c:v>2.8</c:v>
                </c:pt>
                <c:pt idx="22">
                  <c:v>2.4</c:v>
                </c:pt>
                <c:pt idx="23">
                  <c:v>-2.1</c:v>
                </c:pt>
                <c:pt idx="24">
                  <c:v>-2.5</c:v>
                </c:pt>
                <c:pt idx="25">
                  <c:v>-2.1</c:v>
                </c:pt>
                <c:pt idx="26">
                  <c:v>2.1</c:v>
                </c:pt>
                <c:pt idx="27">
                  <c:v>2.5</c:v>
                </c:pt>
                <c:pt idx="28">
                  <c:v>2</c:v>
                </c:pt>
                <c:pt idx="29">
                  <c:v>-2.4</c:v>
                </c:pt>
                <c:pt idx="30">
                  <c:v>-2.8</c:v>
                </c:pt>
                <c:pt idx="31">
                  <c:v>-2.4</c:v>
                </c:pt>
                <c:pt idx="32">
                  <c:v>2.4</c:v>
                </c:pt>
                <c:pt idx="33">
                  <c:v>2.8</c:v>
                </c:pt>
                <c:pt idx="34">
                  <c:v>2.4</c:v>
                </c:pt>
                <c:pt idx="35">
                  <c:v>-2.1</c:v>
                </c:pt>
                <c:pt idx="36">
                  <c:v>-2.5</c:v>
                </c:pt>
                <c:pt idx="37">
                  <c:v>-2.1</c:v>
                </c:pt>
                <c:pt idx="38">
                  <c:v>2.1</c:v>
                </c:pt>
                <c:pt idx="39">
                  <c:v>2.5</c:v>
                </c:pt>
                <c:pt idx="40">
                  <c:v>2</c:v>
                </c:pt>
                <c:pt idx="41">
                  <c:v>-2.4</c:v>
                </c:pt>
                <c:pt idx="42">
                  <c:v>-2.8</c:v>
                </c:pt>
                <c:pt idx="43">
                  <c:v>-2.4</c:v>
                </c:pt>
                <c:pt idx="44">
                  <c:v>2.4</c:v>
                </c:pt>
                <c:pt idx="45">
                  <c:v>2.8</c:v>
                </c:pt>
                <c:pt idx="46">
                  <c:v>2.4</c:v>
                </c:pt>
                <c:pt idx="47">
                  <c:v>-2.1</c:v>
                </c:pt>
                <c:pt idx="48">
                  <c:v>-2.5</c:v>
                </c:pt>
                <c:pt idx="49">
                  <c:v>-2.1</c:v>
                </c:pt>
                <c:pt idx="50">
                  <c:v>2.1</c:v>
                </c:pt>
                <c:pt idx="51">
                  <c:v>2.5</c:v>
                </c:pt>
                <c:pt idx="52">
                  <c:v>2</c:v>
                </c:pt>
                <c:pt idx="53">
                  <c:v>-2.4</c:v>
                </c:pt>
                <c:pt idx="54">
                  <c:v>-2.8</c:v>
                </c:pt>
                <c:pt idx="55">
                  <c:v>-2.4</c:v>
                </c:pt>
                <c:pt idx="56">
                  <c:v>2.4</c:v>
                </c:pt>
                <c:pt idx="57">
                  <c:v>2.8</c:v>
                </c:pt>
                <c:pt idx="58">
                  <c:v>2.4</c:v>
                </c:pt>
                <c:pt idx="59">
                  <c:v>-2.1</c:v>
                </c:pt>
                <c:pt idx="60">
                  <c:v>-2.5</c:v>
                </c:pt>
                <c:pt idx="61">
                  <c:v>-2.1</c:v>
                </c:pt>
                <c:pt idx="62">
                  <c:v>2.1</c:v>
                </c:pt>
                <c:pt idx="63">
                  <c:v>2.5</c:v>
                </c:pt>
                <c:pt idx="64">
                  <c:v>2</c:v>
                </c:pt>
                <c:pt idx="65">
                  <c:v>-2.4</c:v>
                </c:pt>
                <c:pt idx="66">
                  <c:v>-2.8</c:v>
                </c:pt>
                <c:pt idx="67">
                  <c:v>-2.4</c:v>
                </c:pt>
                <c:pt idx="68">
                  <c:v>2.4</c:v>
                </c:pt>
                <c:pt idx="69">
                  <c:v>2.8</c:v>
                </c:pt>
                <c:pt idx="70">
                  <c:v>2.4</c:v>
                </c:pt>
                <c:pt idx="71">
                  <c:v>-2.1</c:v>
                </c:pt>
                <c:pt idx="72">
                  <c:v>-2.5</c:v>
                </c:pt>
                <c:pt idx="73">
                  <c:v>-2.1</c:v>
                </c:pt>
                <c:pt idx="74">
                  <c:v>2.1</c:v>
                </c:pt>
                <c:pt idx="75">
                  <c:v>2.5</c:v>
                </c:pt>
                <c:pt idx="76">
                  <c:v>2</c:v>
                </c:pt>
                <c:pt idx="77">
                  <c:v>-2.4</c:v>
                </c:pt>
                <c:pt idx="78">
                  <c:v>-2.8</c:v>
                </c:pt>
                <c:pt idx="79">
                  <c:v>-2.4</c:v>
                </c:pt>
                <c:pt idx="80">
                  <c:v>2.4</c:v>
                </c:pt>
                <c:pt idx="81">
                  <c:v>2.8</c:v>
                </c:pt>
                <c:pt idx="82">
                  <c:v>2.4</c:v>
                </c:pt>
                <c:pt idx="83">
                  <c:v>-2.1</c:v>
                </c:pt>
                <c:pt idx="84">
                  <c:v>-2.5</c:v>
                </c:pt>
                <c:pt idx="85">
                  <c:v>-2.1</c:v>
                </c:pt>
                <c:pt idx="86">
                  <c:v>2.1</c:v>
                </c:pt>
                <c:pt idx="87">
                  <c:v>2.5</c:v>
                </c:pt>
                <c:pt idx="88">
                  <c:v>2</c:v>
                </c:pt>
                <c:pt idx="89">
                  <c:v>-2.4</c:v>
                </c:pt>
                <c:pt idx="90">
                  <c:v>-2.8</c:v>
                </c:pt>
                <c:pt idx="91">
                  <c:v>-2.4</c:v>
                </c:pt>
                <c:pt idx="92">
                  <c:v>2.4</c:v>
                </c:pt>
                <c:pt idx="93">
                  <c:v>2.8</c:v>
                </c:pt>
                <c:pt idx="94">
                  <c:v>2.4</c:v>
                </c:pt>
                <c:pt idx="95">
                  <c:v>-2.1</c:v>
                </c:pt>
                <c:pt idx="96">
                  <c:v>-2.5</c:v>
                </c:pt>
                <c:pt idx="97">
                  <c:v>-2.1</c:v>
                </c:pt>
                <c:pt idx="98">
                  <c:v>2.1</c:v>
                </c:pt>
                <c:pt idx="99">
                  <c:v>2.5</c:v>
                </c:pt>
                <c:pt idx="100">
                  <c:v>2</c:v>
                </c:pt>
                <c:pt idx="101">
                  <c:v>-2.4</c:v>
                </c:pt>
                <c:pt idx="102">
                  <c:v>-2.8</c:v>
                </c:pt>
                <c:pt idx="103">
                  <c:v>-2.4</c:v>
                </c:pt>
                <c:pt idx="104">
                  <c:v>2.4</c:v>
                </c:pt>
                <c:pt idx="105">
                  <c:v>2.8</c:v>
                </c:pt>
                <c:pt idx="106">
                  <c:v>2.4</c:v>
                </c:pt>
                <c:pt idx="107">
                  <c:v>-2.1</c:v>
                </c:pt>
                <c:pt idx="108">
                  <c:v>-2.5</c:v>
                </c:pt>
                <c:pt idx="109">
                  <c:v>-2.1</c:v>
                </c:pt>
                <c:pt idx="110">
                  <c:v>2.1</c:v>
                </c:pt>
                <c:pt idx="111">
                  <c:v>2.5</c:v>
                </c:pt>
                <c:pt idx="112">
                  <c:v>2</c:v>
                </c:pt>
                <c:pt idx="113">
                  <c:v>-2.4</c:v>
                </c:pt>
                <c:pt idx="114">
                  <c:v>-2.8</c:v>
                </c:pt>
                <c:pt idx="115">
                  <c:v>-2.4</c:v>
                </c:pt>
                <c:pt idx="116">
                  <c:v>2.4</c:v>
                </c:pt>
                <c:pt idx="117">
                  <c:v>2.8</c:v>
                </c:pt>
                <c:pt idx="118">
                  <c:v>2.4</c:v>
                </c:pt>
                <c:pt idx="119">
                  <c:v>-2.1</c:v>
                </c:pt>
                <c:pt idx="120">
                  <c:v>-2.5</c:v>
                </c:pt>
                <c:pt idx="121">
                  <c:v>-2.1</c:v>
                </c:pt>
                <c:pt idx="122">
                  <c:v>2.1</c:v>
                </c:pt>
                <c:pt idx="123">
                  <c:v>2.5</c:v>
                </c:pt>
                <c:pt idx="124">
                  <c:v>2</c:v>
                </c:pt>
                <c:pt idx="125">
                  <c:v>-2.4</c:v>
                </c:pt>
                <c:pt idx="126">
                  <c:v>-2.8</c:v>
                </c:pt>
                <c:pt idx="127">
                  <c:v>-2.4</c:v>
                </c:pt>
                <c:pt idx="128">
                  <c:v>2.4</c:v>
                </c:pt>
                <c:pt idx="129">
                  <c:v>2.8</c:v>
                </c:pt>
                <c:pt idx="130">
                  <c:v>2.4</c:v>
                </c:pt>
                <c:pt idx="131">
                  <c:v>-2.1</c:v>
                </c:pt>
                <c:pt idx="132">
                  <c:v>-2.5</c:v>
                </c:pt>
                <c:pt idx="133">
                  <c:v>-2.1</c:v>
                </c:pt>
                <c:pt idx="134">
                  <c:v>2.1</c:v>
                </c:pt>
                <c:pt idx="135">
                  <c:v>2.5</c:v>
                </c:pt>
                <c:pt idx="136">
                  <c:v>2</c:v>
                </c:pt>
                <c:pt idx="137">
                  <c:v>-2.4</c:v>
                </c:pt>
                <c:pt idx="138">
                  <c:v>-2.8</c:v>
                </c:pt>
                <c:pt idx="139">
                  <c:v>-2.4</c:v>
                </c:pt>
                <c:pt idx="140">
                  <c:v>2.4</c:v>
                </c:pt>
                <c:pt idx="141">
                  <c:v>2.8</c:v>
                </c:pt>
                <c:pt idx="142">
                  <c:v>2.4</c:v>
                </c:pt>
                <c:pt idx="143">
                  <c:v>-2.1</c:v>
                </c:pt>
                <c:pt idx="144">
                  <c:v>-2.5</c:v>
                </c:pt>
                <c:pt idx="145">
                  <c:v>-2.1</c:v>
                </c:pt>
                <c:pt idx="146">
                  <c:v>2.1</c:v>
                </c:pt>
                <c:pt idx="147">
                  <c:v>2.5</c:v>
                </c:pt>
                <c:pt idx="148">
                  <c:v>2</c:v>
                </c:pt>
                <c:pt idx="149">
                  <c:v>-2.4</c:v>
                </c:pt>
                <c:pt idx="150">
                  <c:v>2.8</c:v>
                </c:pt>
                <c:pt idx="151">
                  <c:v>-2.4</c:v>
                </c:pt>
                <c:pt idx="152">
                  <c:v>2.4</c:v>
                </c:pt>
                <c:pt idx="153">
                  <c:v>2.8</c:v>
                </c:pt>
                <c:pt idx="154">
                  <c:v>2.4</c:v>
                </c:pt>
                <c:pt idx="155">
                  <c:v>-2.1</c:v>
                </c:pt>
                <c:pt idx="156">
                  <c:v>-2.5</c:v>
                </c:pt>
                <c:pt idx="157">
                  <c:v>-2.1</c:v>
                </c:pt>
                <c:pt idx="158">
                  <c:v>2.1</c:v>
                </c:pt>
                <c:pt idx="159">
                  <c:v>2.5</c:v>
                </c:pt>
                <c:pt idx="160">
                  <c:v>2</c:v>
                </c:pt>
                <c:pt idx="161">
                  <c:v>-2.4</c:v>
                </c:pt>
                <c:pt idx="162">
                  <c:v>-2.8</c:v>
                </c:pt>
                <c:pt idx="163">
                  <c:v>-2.4</c:v>
                </c:pt>
                <c:pt idx="164">
                  <c:v>2.4</c:v>
                </c:pt>
                <c:pt idx="165">
                  <c:v>2.8</c:v>
                </c:pt>
                <c:pt idx="166">
                  <c:v>2.4</c:v>
                </c:pt>
                <c:pt idx="167">
                  <c:v>-2.1</c:v>
                </c:pt>
                <c:pt idx="168">
                  <c:v>-2.5</c:v>
                </c:pt>
                <c:pt idx="169">
                  <c:v>-2.1</c:v>
                </c:pt>
                <c:pt idx="170">
                  <c:v>2.1</c:v>
                </c:pt>
                <c:pt idx="171">
                  <c:v>2.5</c:v>
                </c:pt>
                <c:pt idx="172">
                  <c:v>2</c:v>
                </c:pt>
                <c:pt idx="173">
                  <c:v>-2.4</c:v>
                </c:pt>
                <c:pt idx="174">
                  <c:v>-2.8</c:v>
                </c:pt>
                <c:pt idx="175">
                  <c:v>-2.4</c:v>
                </c:pt>
                <c:pt idx="176">
                  <c:v>2.4</c:v>
                </c:pt>
                <c:pt idx="177">
                  <c:v>2.8</c:v>
                </c:pt>
                <c:pt idx="178">
                  <c:v>2.4</c:v>
                </c:pt>
                <c:pt idx="179">
                  <c:v>-2.1</c:v>
                </c:pt>
                <c:pt idx="180">
                  <c:v>-2.5</c:v>
                </c:pt>
                <c:pt idx="181">
                  <c:v>-2.1</c:v>
                </c:pt>
                <c:pt idx="182">
                  <c:v>2.1</c:v>
                </c:pt>
                <c:pt idx="183">
                  <c:v>2.5</c:v>
                </c:pt>
                <c:pt idx="184">
                  <c:v>2</c:v>
                </c:pt>
                <c:pt idx="185">
                  <c:v>-2.4</c:v>
                </c:pt>
                <c:pt idx="186">
                  <c:v>-2.8</c:v>
                </c:pt>
                <c:pt idx="187">
                  <c:v>-2.4</c:v>
                </c:pt>
                <c:pt idx="188">
                  <c:v>2.4</c:v>
                </c:pt>
                <c:pt idx="189">
                  <c:v>2.8</c:v>
                </c:pt>
                <c:pt idx="190">
                  <c:v>2.4</c:v>
                </c:pt>
                <c:pt idx="191">
                  <c:v>-2.1</c:v>
                </c:pt>
                <c:pt idx="192">
                  <c:v>-2.5</c:v>
                </c:pt>
                <c:pt idx="193">
                  <c:v>-2.1</c:v>
                </c:pt>
                <c:pt idx="194">
                  <c:v>2.1</c:v>
                </c:pt>
                <c:pt idx="195">
                  <c:v>2.5</c:v>
                </c:pt>
                <c:pt idx="196">
                  <c:v>2</c:v>
                </c:pt>
                <c:pt idx="197">
                  <c:v>-2.4</c:v>
                </c:pt>
                <c:pt idx="198">
                  <c:v>-2.8</c:v>
                </c:pt>
                <c:pt idx="199">
                  <c:v>-2.4</c:v>
                </c:pt>
                <c:pt idx="200">
                  <c:v>2.4</c:v>
                </c:pt>
                <c:pt idx="201">
                  <c:v>2.8</c:v>
                </c:pt>
                <c:pt idx="202">
                  <c:v>2.4</c:v>
                </c:pt>
                <c:pt idx="203">
                  <c:v>-2.1</c:v>
                </c:pt>
                <c:pt idx="204">
                  <c:v>-2.5</c:v>
                </c:pt>
                <c:pt idx="205">
                  <c:v>-2.1</c:v>
                </c:pt>
                <c:pt idx="206">
                  <c:v>2.1</c:v>
                </c:pt>
                <c:pt idx="207">
                  <c:v>2.5</c:v>
                </c:pt>
                <c:pt idx="208">
                  <c:v>2</c:v>
                </c:pt>
                <c:pt idx="209">
                  <c:v>-2.4</c:v>
                </c:pt>
                <c:pt idx="210">
                  <c:v>-2.8</c:v>
                </c:pt>
                <c:pt idx="211">
                  <c:v>-2.4</c:v>
                </c:pt>
                <c:pt idx="212">
                  <c:v>2.4</c:v>
                </c:pt>
                <c:pt idx="213">
                  <c:v>2.8</c:v>
                </c:pt>
                <c:pt idx="214">
                  <c:v>2.4</c:v>
                </c:pt>
                <c:pt idx="215">
                  <c:v>-2.1</c:v>
                </c:pt>
                <c:pt idx="216">
                  <c:v>-2.5</c:v>
                </c:pt>
                <c:pt idx="217">
                  <c:v>-2.1</c:v>
                </c:pt>
                <c:pt idx="218">
                  <c:v>2.1</c:v>
                </c:pt>
                <c:pt idx="219">
                  <c:v>2.5</c:v>
                </c:pt>
                <c:pt idx="220">
                  <c:v>2</c:v>
                </c:pt>
                <c:pt idx="221">
                  <c:v>-2.4</c:v>
                </c:pt>
                <c:pt idx="222">
                  <c:v>-2.8</c:v>
                </c:pt>
                <c:pt idx="223">
                  <c:v>-2.4</c:v>
                </c:pt>
                <c:pt idx="224">
                  <c:v>2.4</c:v>
                </c:pt>
                <c:pt idx="225">
                  <c:v>2.8</c:v>
                </c:pt>
                <c:pt idx="226">
                  <c:v>2.4</c:v>
                </c:pt>
                <c:pt idx="227">
                  <c:v>-2.1</c:v>
                </c:pt>
                <c:pt idx="228">
                  <c:v>-2.5</c:v>
                </c:pt>
                <c:pt idx="229">
                  <c:v>-2.1</c:v>
                </c:pt>
                <c:pt idx="230">
                  <c:v>2.1</c:v>
                </c:pt>
                <c:pt idx="231">
                  <c:v>2.5</c:v>
                </c:pt>
                <c:pt idx="232">
                  <c:v>2</c:v>
                </c:pt>
                <c:pt idx="233">
                  <c:v>-2.4</c:v>
                </c:pt>
                <c:pt idx="234">
                  <c:v>-2.8</c:v>
                </c:pt>
                <c:pt idx="235">
                  <c:v>-2.4</c:v>
                </c:pt>
                <c:pt idx="236">
                  <c:v>2.4</c:v>
                </c:pt>
                <c:pt idx="237">
                  <c:v>2.8</c:v>
                </c:pt>
                <c:pt idx="238">
                  <c:v>2.4</c:v>
                </c:pt>
                <c:pt idx="239">
                  <c:v>-2.1</c:v>
                </c:pt>
                <c:pt idx="240">
                  <c:v>-2.5</c:v>
                </c:pt>
                <c:pt idx="241">
                  <c:v>-2.1</c:v>
                </c:pt>
                <c:pt idx="242">
                  <c:v>2.1</c:v>
                </c:pt>
                <c:pt idx="243">
                  <c:v>2.5</c:v>
                </c:pt>
                <c:pt idx="244">
                  <c:v>2</c:v>
                </c:pt>
                <c:pt idx="245">
                  <c:v>-2.4</c:v>
                </c:pt>
                <c:pt idx="246">
                  <c:v>-2.8</c:v>
                </c:pt>
                <c:pt idx="247">
                  <c:v>-2.4</c:v>
                </c:pt>
                <c:pt idx="248">
                  <c:v>2.4</c:v>
                </c:pt>
                <c:pt idx="249">
                  <c:v>2.8</c:v>
                </c:pt>
                <c:pt idx="250">
                  <c:v>2.4</c:v>
                </c:pt>
                <c:pt idx="251">
                  <c:v>-2.1</c:v>
                </c:pt>
                <c:pt idx="252">
                  <c:v>-2.5</c:v>
                </c:pt>
                <c:pt idx="253">
                  <c:v>-2.1</c:v>
                </c:pt>
                <c:pt idx="254">
                  <c:v>2.1</c:v>
                </c:pt>
                <c:pt idx="255">
                  <c:v>2.5</c:v>
                </c:pt>
                <c:pt idx="256">
                  <c:v>2</c:v>
                </c:pt>
                <c:pt idx="257">
                  <c:v>-2.4</c:v>
                </c:pt>
                <c:pt idx="258">
                  <c:v>-2.8</c:v>
                </c:pt>
                <c:pt idx="259">
                  <c:v>-2.4</c:v>
                </c:pt>
                <c:pt idx="260">
                  <c:v>2.4</c:v>
                </c:pt>
                <c:pt idx="261">
                  <c:v>2.8</c:v>
                </c:pt>
                <c:pt idx="262">
                  <c:v>2.4</c:v>
                </c:pt>
                <c:pt idx="263">
                  <c:v>-2.1</c:v>
                </c:pt>
                <c:pt idx="264">
                  <c:v>-2.5</c:v>
                </c:pt>
                <c:pt idx="265">
                  <c:v>-2.1</c:v>
                </c:pt>
                <c:pt idx="266">
                  <c:v>2.1</c:v>
                </c:pt>
                <c:pt idx="267">
                  <c:v>2.5</c:v>
                </c:pt>
                <c:pt idx="268">
                  <c:v>2</c:v>
                </c:pt>
                <c:pt idx="269">
                  <c:v>-2.4</c:v>
                </c:pt>
                <c:pt idx="270">
                  <c:v>-2.8</c:v>
                </c:pt>
                <c:pt idx="271">
                  <c:v>-2.4</c:v>
                </c:pt>
                <c:pt idx="272">
                  <c:v>2.4</c:v>
                </c:pt>
                <c:pt idx="273">
                  <c:v>2.8</c:v>
                </c:pt>
                <c:pt idx="274">
                  <c:v>2.4</c:v>
                </c:pt>
                <c:pt idx="275">
                  <c:v>-2.1</c:v>
                </c:pt>
                <c:pt idx="276">
                  <c:v>-2.5</c:v>
                </c:pt>
                <c:pt idx="277">
                  <c:v>-2.1</c:v>
                </c:pt>
                <c:pt idx="278">
                  <c:v>2.1</c:v>
                </c:pt>
                <c:pt idx="279">
                  <c:v>2.5</c:v>
                </c:pt>
                <c:pt idx="280">
                  <c:v>2</c:v>
                </c:pt>
                <c:pt idx="281">
                  <c:v>-2.4</c:v>
                </c:pt>
                <c:pt idx="282">
                  <c:v>-2.8</c:v>
                </c:pt>
                <c:pt idx="283">
                  <c:v>-2.4</c:v>
                </c:pt>
                <c:pt idx="284">
                  <c:v>2.4</c:v>
                </c:pt>
                <c:pt idx="285">
                  <c:v>2.8</c:v>
                </c:pt>
                <c:pt idx="286">
                  <c:v>2.4</c:v>
                </c:pt>
                <c:pt idx="287">
                  <c:v>-2.1</c:v>
                </c:pt>
                <c:pt idx="288">
                  <c:v>-2.5</c:v>
                </c:pt>
                <c:pt idx="289">
                  <c:v>-2.1</c:v>
                </c:pt>
                <c:pt idx="290">
                  <c:v>2.1</c:v>
                </c:pt>
                <c:pt idx="291">
                  <c:v>2.5</c:v>
                </c:pt>
                <c:pt idx="292">
                  <c:v>2</c:v>
                </c:pt>
                <c:pt idx="293">
                  <c:v>-2.4</c:v>
                </c:pt>
                <c:pt idx="294">
                  <c:v>-2.8</c:v>
                </c:pt>
                <c:pt idx="295">
                  <c:v>-2.4</c:v>
                </c:pt>
                <c:pt idx="296">
                  <c:v>2.4</c:v>
                </c:pt>
                <c:pt idx="297">
                  <c:v>2.8</c:v>
                </c:pt>
                <c:pt idx="298">
                  <c:v>2.4</c:v>
                </c:pt>
                <c:pt idx="299">
                  <c:v>-2.1</c:v>
                </c:pt>
                <c:pt idx="300">
                  <c:v>2.5</c:v>
                </c:pt>
                <c:pt idx="301">
                  <c:v>-2.1</c:v>
                </c:pt>
                <c:pt idx="302">
                  <c:v>2.1</c:v>
                </c:pt>
                <c:pt idx="303">
                  <c:v>2.5</c:v>
                </c:pt>
                <c:pt idx="304">
                  <c:v>2</c:v>
                </c:pt>
                <c:pt idx="305">
                  <c:v>-2.4</c:v>
                </c:pt>
                <c:pt idx="306">
                  <c:v>-2.8</c:v>
                </c:pt>
                <c:pt idx="307">
                  <c:v>-2.4</c:v>
                </c:pt>
                <c:pt idx="308">
                  <c:v>2.4</c:v>
                </c:pt>
                <c:pt idx="309">
                  <c:v>2.8</c:v>
                </c:pt>
                <c:pt idx="310">
                  <c:v>2.4</c:v>
                </c:pt>
                <c:pt idx="311">
                  <c:v>-2.1</c:v>
                </c:pt>
                <c:pt idx="312">
                  <c:v>-2.5</c:v>
                </c:pt>
                <c:pt idx="313">
                  <c:v>-2.1</c:v>
                </c:pt>
                <c:pt idx="314">
                  <c:v>2.1</c:v>
                </c:pt>
                <c:pt idx="315">
                  <c:v>2.5</c:v>
                </c:pt>
                <c:pt idx="316">
                  <c:v>2</c:v>
                </c:pt>
                <c:pt idx="317">
                  <c:v>-2.4</c:v>
                </c:pt>
                <c:pt idx="318">
                  <c:v>-2.8</c:v>
                </c:pt>
                <c:pt idx="319">
                  <c:v>-2.4</c:v>
                </c:pt>
                <c:pt idx="320">
                  <c:v>2.4</c:v>
                </c:pt>
                <c:pt idx="321">
                  <c:v>2.8</c:v>
                </c:pt>
                <c:pt idx="322">
                  <c:v>2.4</c:v>
                </c:pt>
                <c:pt idx="323">
                  <c:v>-2.1</c:v>
                </c:pt>
                <c:pt idx="324">
                  <c:v>-2.5</c:v>
                </c:pt>
                <c:pt idx="325">
                  <c:v>-2.1</c:v>
                </c:pt>
                <c:pt idx="326">
                  <c:v>2.1</c:v>
                </c:pt>
                <c:pt idx="327">
                  <c:v>2.5</c:v>
                </c:pt>
                <c:pt idx="328">
                  <c:v>2</c:v>
                </c:pt>
                <c:pt idx="329">
                  <c:v>-2.4</c:v>
                </c:pt>
                <c:pt idx="330">
                  <c:v>-2.8</c:v>
                </c:pt>
                <c:pt idx="331">
                  <c:v>-2.4</c:v>
                </c:pt>
                <c:pt idx="332">
                  <c:v>2.4</c:v>
                </c:pt>
                <c:pt idx="333">
                  <c:v>2.8</c:v>
                </c:pt>
                <c:pt idx="334">
                  <c:v>2.4</c:v>
                </c:pt>
                <c:pt idx="335">
                  <c:v>-2.1</c:v>
                </c:pt>
                <c:pt idx="336">
                  <c:v>-2.5</c:v>
                </c:pt>
                <c:pt idx="337">
                  <c:v>-2.1</c:v>
                </c:pt>
                <c:pt idx="338">
                  <c:v>2.1</c:v>
                </c:pt>
                <c:pt idx="339">
                  <c:v>2.5</c:v>
                </c:pt>
                <c:pt idx="340">
                  <c:v>2</c:v>
                </c:pt>
                <c:pt idx="341">
                  <c:v>-2.4</c:v>
                </c:pt>
                <c:pt idx="342">
                  <c:v>-2.8</c:v>
                </c:pt>
                <c:pt idx="343">
                  <c:v>-2.4</c:v>
                </c:pt>
                <c:pt idx="344">
                  <c:v>2.4</c:v>
                </c:pt>
                <c:pt idx="345">
                  <c:v>2.8</c:v>
                </c:pt>
                <c:pt idx="346">
                  <c:v>2.4</c:v>
                </c:pt>
                <c:pt idx="347">
                  <c:v>-2.1</c:v>
                </c:pt>
                <c:pt idx="348">
                  <c:v>-2.5</c:v>
                </c:pt>
                <c:pt idx="349">
                  <c:v>-2.1</c:v>
                </c:pt>
                <c:pt idx="350">
                  <c:v>2.1</c:v>
                </c:pt>
                <c:pt idx="351">
                  <c:v>2.5</c:v>
                </c:pt>
                <c:pt idx="352">
                  <c:v>2</c:v>
                </c:pt>
                <c:pt idx="353">
                  <c:v>-2.4</c:v>
                </c:pt>
                <c:pt idx="354">
                  <c:v>-2.8</c:v>
                </c:pt>
                <c:pt idx="355">
                  <c:v>-2.4</c:v>
                </c:pt>
                <c:pt idx="356">
                  <c:v>2.4</c:v>
                </c:pt>
                <c:pt idx="357">
                  <c:v>2.8</c:v>
                </c:pt>
                <c:pt idx="358">
                  <c:v>2.4</c:v>
                </c:pt>
                <c:pt idx="359">
                  <c:v>-2.1</c:v>
                </c:pt>
                <c:pt idx="360">
                  <c:v>-2.5</c:v>
                </c:pt>
                <c:pt idx="361">
                  <c:v>-2.1</c:v>
                </c:pt>
                <c:pt idx="362">
                  <c:v>2.1</c:v>
                </c:pt>
                <c:pt idx="363">
                  <c:v>2.5</c:v>
                </c:pt>
                <c:pt idx="364">
                  <c:v>2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244D-4788-87C9-87A1E4148CB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500464640"/>
        <c:axId val="500471360"/>
      </c:scatterChart>
      <c:valAx>
        <c:axId val="500464640"/>
        <c:scaling>
          <c:orientation val="minMax"/>
          <c:max val="120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" sourceLinked="1"/>
        <c:majorTickMark val="none"/>
        <c:minorTickMark val="none"/>
        <c:tickLblPos val="low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5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LID4096"/>
          </a:p>
        </c:txPr>
        <c:crossAx val="500471360"/>
        <c:crosses val="autoZero"/>
        <c:crossBetween val="midCat"/>
      </c:valAx>
      <c:valAx>
        <c:axId val="50047136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LID4096"/>
          </a:p>
        </c:txPr>
        <c:crossAx val="500464640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/>
      </a:solidFill>
      <a:round/>
    </a:ln>
    <a:effectLst/>
  </c:spPr>
  <c:txPr>
    <a:bodyPr/>
    <a:lstStyle/>
    <a:p>
      <a:pPr>
        <a:defRPr/>
      </a:pPr>
      <a:endParaRPr lang="LID4096"/>
    </a:p>
  </c:txPr>
  <c:printSettings>
    <c:headerFooter/>
    <c:pageMargins b="0.75" l="0.7" r="0.7" t="0.75" header="0.3" footer="0.3"/>
    <c:pageSetup/>
  </c:printSettings>
</c:chartSpace>
</file>

<file path=xl/charts/chart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>
        <c:manualLayout>
          <c:layoutTarget val="inner"/>
          <c:xMode val="edge"/>
          <c:yMode val="edge"/>
          <c:x val="0.15141825607249668"/>
          <c:y val="7.3231289303224048E-2"/>
          <c:w val="0.79785826734477383"/>
          <c:h val="0.7830630006403998"/>
        </c:manualLayout>
      </c:layout>
      <c:scatterChart>
        <c:scatterStyle val="lineMarker"/>
        <c:varyColors val="0"/>
        <c:ser>
          <c:idx val="1"/>
          <c:order val="0"/>
          <c:marker>
            <c:symbol val="none"/>
          </c:marker>
          <c:xVal>
            <c:numRef>
              <c:f>'04_advtidal'!$AW$5:$AW$365</c:f>
              <c:numCache>
                <c:formatCode>General</c:formatCode>
                <c:ptCount val="361"/>
                <c:pt idx="0">
                  <c:v>1</c:v>
                </c:pt>
                <c:pt idx="1">
                  <c:v>1.083333333333</c:v>
                </c:pt>
                <c:pt idx="2">
                  <c:v>1.166666666667</c:v>
                </c:pt>
                <c:pt idx="3">
                  <c:v>1.25</c:v>
                </c:pt>
                <c:pt idx="4">
                  <c:v>1.333333333333</c:v>
                </c:pt>
                <c:pt idx="5">
                  <c:v>1.416666666667</c:v>
                </c:pt>
                <c:pt idx="6">
                  <c:v>1.5</c:v>
                </c:pt>
                <c:pt idx="7">
                  <c:v>1.583333333333</c:v>
                </c:pt>
                <c:pt idx="8">
                  <c:v>1.666666666667</c:v>
                </c:pt>
                <c:pt idx="9">
                  <c:v>1.75</c:v>
                </c:pt>
                <c:pt idx="10">
                  <c:v>1.833333333333</c:v>
                </c:pt>
                <c:pt idx="11">
                  <c:v>1.916666666667</c:v>
                </c:pt>
                <c:pt idx="12">
                  <c:v>2</c:v>
                </c:pt>
                <c:pt idx="13">
                  <c:v>2.083333333333</c:v>
                </c:pt>
                <c:pt idx="14">
                  <c:v>2.166666666667</c:v>
                </c:pt>
                <c:pt idx="15">
                  <c:v>2.25</c:v>
                </c:pt>
                <c:pt idx="16">
                  <c:v>2.333333333333</c:v>
                </c:pt>
                <c:pt idx="17">
                  <c:v>2.416666666667</c:v>
                </c:pt>
                <c:pt idx="18">
                  <c:v>2.5</c:v>
                </c:pt>
                <c:pt idx="19">
                  <c:v>2.583333333333</c:v>
                </c:pt>
                <c:pt idx="20">
                  <c:v>2.666666666667</c:v>
                </c:pt>
                <c:pt idx="21">
                  <c:v>2.75</c:v>
                </c:pt>
                <c:pt idx="22">
                  <c:v>2.833333333333</c:v>
                </c:pt>
                <c:pt idx="23">
                  <c:v>2.916666666667</c:v>
                </c:pt>
                <c:pt idx="24">
                  <c:v>3</c:v>
                </c:pt>
                <c:pt idx="25">
                  <c:v>3.083333333333</c:v>
                </c:pt>
                <c:pt idx="26">
                  <c:v>3.166666666667</c:v>
                </c:pt>
                <c:pt idx="27">
                  <c:v>3.25</c:v>
                </c:pt>
                <c:pt idx="28">
                  <c:v>3.333333333333</c:v>
                </c:pt>
                <c:pt idx="29">
                  <c:v>3.416666666667</c:v>
                </c:pt>
                <c:pt idx="30">
                  <c:v>3.5</c:v>
                </c:pt>
                <c:pt idx="31">
                  <c:v>3.583333333333</c:v>
                </c:pt>
                <c:pt idx="32">
                  <c:v>3.666666666667</c:v>
                </c:pt>
                <c:pt idx="33">
                  <c:v>3.75</c:v>
                </c:pt>
                <c:pt idx="34">
                  <c:v>3.833333333333</c:v>
                </c:pt>
                <c:pt idx="35">
                  <c:v>3.916666666667</c:v>
                </c:pt>
                <c:pt idx="36">
                  <c:v>4</c:v>
                </c:pt>
                <c:pt idx="37">
                  <c:v>4.083333333333</c:v>
                </c:pt>
                <c:pt idx="38">
                  <c:v>4.166666666667</c:v>
                </c:pt>
                <c:pt idx="39">
                  <c:v>4.25</c:v>
                </c:pt>
                <c:pt idx="40">
                  <c:v>4.333333333333</c:v>
                </c:pt>
                <c:pt idx="41">
                  <c:v>4.416666666667</c:v>
                </c:pt>
                <c:pt idx="42">
                  <c:v>4.5</c:v>
                </c:pt>
                <c:pt idx="43">
                  <c:v>4.583333333333</c:v>
                </c:pt>
                <c:pt idx="44">
                  <c:v>4.666666666667</c:v>
                </c:pt>
                <c:pt idx="45">
                  <c:v>4.75</c:v>
                </c:pt>
                <c:pt idx="46">
                  <c:v>4.833333333333</c:v>
                </c:pt>
                <c:pt idx="47">
                  <c:v>4.916666666667</c:v>
                </c:pt>
                <c:pt idx="48">
                  <c:v>5</c:v>
                </c:pt>
                <c:pt idx="49">
                  <c:v>5.083333333333</c:v>
                </c:pt>
                <c:pt idx="50">
                  <c:v>5.166666666667</c:v>
                </c:pt>
                <c:pt idx="51">
                  <c:v>5.25</c:v>
                </c:pt>
                <c:pt idx="52">
                  <c:v>5.333333333333</c:v>
                </c:pt>
                <c:pt idx="53">
                  <c:v>5.416666666667</c:v>
                </c:pt>
                <c:pt idx="54">
                  <c:v>5.5</c:v>
                </c:pt>
                <c:pt idx="55">
                  <c:v>5.583333333333</c:v>
                </c:pt>
                <c:pt idx="56">
                  <c:v>5.666666666667</c:v>
                </c:pt>
                <c:pt idx="57">
                  <c:v>5.75</c:v>
                </c:pt>
                <c:pt idx="58">
                  <c:v>5.833333333333</c:v>
                </c:pt>
                <c:pt idx="59">
                  <c:v>5.916666666667</c:v>
                </c:pt>
                <c:pt idx="60">
                  <c:v>6</c:v>
                </c:pt>
                <c:pt idx="61">
                  <c:v>6.083333333333</c:v>
                </c:pt>
                <c:pt idx="62">
                  <c:v>6.166666666667</c:v>
                </c:pt>
                <c:pt idx="63">
                  <c:v>6.25</c:v>
                </c:pt>
                <c:pt idx="64">
                  <c:v>6.333333333333</c:v>
                </c:pt>
                <c:pt idx="65">
                  <c:v>6.416666666667</c:v>
                </c:pt>
                <c:pt idx="66">
                  <c:v>6.5</c:v>
                </c:pt>
                <c:pt idx="67">
                  <c:v>6.583333333333</c:v>
                </c:pt>
                <c:pt idx="68">
                  <c:v>6.666666666667</c:v>
                </c:pt>
                <c:pt idx="69">
                  <c:v>6.75</c:v>
                </c:pt>
                <c:pt idx="70">
                  <c:v>6.833333333333</c:v>
                </c:pt>
                <c:pt idx="71">
                  <c:v>6.916666666667</c:v>
                </c:pt>
                <c:pt idx="72">
                  <c:v>7</c:v>
                </c:pt>
                <c:pt idx="73">
                  <c:v>7.083333333333</c:v>
                </c:pt>
                <c:pt idx="74">
                  <c:v>7.166666666667</c:v>
                </c:pt>
                <c:pt idx="75">
                  <c:v>7.25</c:v>
                </c:pt>
                <c:pt idx="76">
                  <c:v>7.333333333333</c:v>
                </c:pt>
                <c:pt idx="77">
                  <c:v>7.416666666667</c:v>
                </c:pt>
                <c:pt idx="78">
                  <c:v>7.5</c:v>
                </c:pt>
                <c:pt idx="79">
                  <c:v>7.583333333333</c:v>
                </c:pt>
                <c:pt idx="80">
                  <c:v>7.666666666667</c:v>
                </c:pt>
                <c:pt idx="81">
                  <c:v>7.75</c:v>
                </c:pt>
                <c:pt idx="82">
                  <c:v>7.833333333333</c:v>
                </c:pt>
                <c:pt idx="83">
                  <c:v>7.916666666667</c:v>
                </c:pt>
                <c:pt idx="84">
                  <c:v>8</c:v>
                </c:pt>
                <c:pt idx="85">
                  <c:v>8.083333333333</c:v>
                </c:pt>
                <c:pt idx="86">
                  <c:v>8.166666666667</c:v>
                </c:pt>
                <c:pt idx="87">
                  <c:v>8.25</c:v>
                </c:pt>
                <c:pt idx="88">
                  <c:v>8.333333333333</c:v>
                </c:pt>
                <c:pt idx="89">
                  <c:v>8.416666666667</c:v>
                </c:pt>
                <c:pt idx="90">
                  <c:v>8.5</c:v>
                </c:pt>
                <c:pt idx="91">
                  <c:v>8.583333333333</c:v>
                </c:pt>
                <c:pt idx="92">
                  <c:v>8.666666666667</c:v>
                </c:pt>
                <c:pt idx="93">
                  <c:v>8.75</c:v>
                </c:pt>
                <c:pt idx="94">
                  <c:v>8.833333333333</c:v>
                </c:pt>
                <c:pt idx="95">
                  <c:v>8.916666666667</c:v>
                </c:pt>
                <c:pt idx="96">
                  <c:v>9</c:v>
                </c:pt>
                <c:pt idx="97">
                  <c:v>9.083333333333</c:v>
                </c:pt>
                <c:pt idx="98">
                  <c:v>9.166666666667</c:v>
                </c:pt>
                <c:pt idx="99">
                  <c:v>9.25</c:v>
                </c:pt>
                <c:pt idx="100">
                  <c:v>9.333333333333</c:v>
                </c:pt>
                <c:pt idx="101">
                  <c:v>9.416666666667</c:v>
                </c:pt>
                <c:pt idx="102">
                  <c:v>9.5</c:v>
                </c:pt>
                <c:pt idx="103">
                  <c:v>9.583333333333</c:v>
                </c:pt>
                <c:pt idx="104">
                  <c:v>9.666666666667</c:v>
                </c:pt>
                <c:pt idx="105">
                  <c:v>9.75</c:v>
                </c:pt>
                <c:pt idx="106">
                  <c:v>9.833333333333</c:v>
                </c:pt>
                <c:pt idx="107">
                  <c:v>9.916666666667</c:v>
                </c:pt>
                <c:pt idx="108">
                  <c:v>10</c:v>
                </c:pt>
                <c:pt idx="109">
                  <c:v>10.08333333333</c:v>
                </c:pt>
                <c:pt idx="110">
                  <c:v>10.16666666667</c:v>
                </c:pt>
                <c:pt idx="111">
                  <c:v>10.25</c:v>
                </c:pt>
                <c:pt idx="112">
                  <c:v>10.33333333333</c:v>
                </c:pt>
                <c:pt idx="113">
                  <c:v>10.41666666667</c:v>
                </c:pt>
                <c:pt idx="114">
                  <c:v>10.5</c:v>
                </c:pt>
                <c:pt idx="115">
                  <c:v>10.58333333333</c:v>
                </c:pt>
                <c:pt idx="116">
                  <c:v>10.66666666667</c:v>
                </c:pt>
                <c:pt idx="117">
                  <c:v>10.75</c:v>
                </c:pt>
                <c:pt idx="118">
                  <c:v>10.83333333333</c:v>
                </c:pt>
                <c:pt idx="119">
                  <c:v>10.91666666667</c:v>
                </c:pt>
                <c:pt idx="120">
                  <c:v>11</c:v>
                </c:pt>
                <c:pt idx="121">
                  <c:v>11.08333333333</c:v>
                </c:pt>
                <c:pt idx="122">
                  <c:v>11.16666666667</c:v>
                </c:pt>
                <c:pt idx="123">
                  <c:v>11.25</c:v>
                </c:pt>
                <c:pt idx="124">
                  <c:v>11.33333333333</c:v>
                </c:pt>
                <c:pt idx="125">
                  <c:v>11.41666666667</c:v>
                </c:pt>
                <c:pt idx="126">
                  <c:v>11.5</c:v>
                </c:pt>
                <c:pt idx="127">
                  <c:v>11.58333333333</c:v>
                </c:pt>
                <c:pt idx="128">
                  <c:v>11.66666666667</c:v>
                </c:pt>
                <c:pt idx="129">
                  <c:v>11.75</c:v>
                </c:pt>
                <c:pt idx="130">
                  <c:v>11.83333333333</c:v>
                </c:pt>
                <c:pt idx="131">
                  <c:v>11.91666666667</c:v>
                </c:pt>
                <c:pt idx="132">
                  <c:v>12</c:v>
                </c:pt>
                <c:pt idx="133">
                  <c:v>12.08333333333</c:v>
                </c:pt>
                <c:pt idx="134">
                  <c:v>12.16666666667</c:v>
                </c:pt>
                <c:pt idx="135">
                  <c:v>12.25</c:v>
                </c:pt>
                <c:pt idx="136">
                  <c:v>12.33333333333</c:v>
                </c:pt>
                <c:pt idx="137">
                  <c:v>12.41666666667</c:v>
                </c:pt>
                <c:pt idx="138">
                  <c:v>12.5</c:v>
                </c:pt>
                <c:pt idx="139">
                  <c:v>12.58333333333</c:v>
                </c:pt>
                <c:pt idx="140">
                  <c:v>12.66666666667</c:v>
                </c:pt>
                <c:pt idx="141">
                  <c:v>12.75</c:v>
                </c:pt>
                <c:pt idx="142">
                  <c:v>12.83333333333</c:v>
                </c:pt>
                <c:pt idx="143">
                  <c:v>12.91666666667</c:v>
                </c:pt>
                <c:pt idx="144">
                  <c:v>13</c:v>
                </c:pt>
                <c:pt idx="145">
                  <c:v>13.08333333333</c:v>
                </c:pt>
                <c:pt idx="146">
                  <c:v>13.16666666667</c:v>
                </c:pt>
                <c:pt idx="147">
                  <c:v>13.25</c:v>
                </c:pt>
                <c:pt idx="148">
                  <c:v>13.33333333333</c:v>
                </c:pt>
                <c:pt idx="149">
                  <c:v>13.41666666667</c:v>
                </c:pt>
                <c:pt idx="150">
                  <c:v>13.5</c:v>
                </c:pt>
                <c:pt idx="151">
                  <c:v>13.58333333333</c:v>
                </c:pt>
                <c:pt idx="152">
                  <c:v>13.66666666667</c:v>
                </c:pt>
                <c:pt idx="153">
                  <c:v>13.75</c:v>
                </c:pt>
                <c:pt idx="154">
                  <c:v>13.83333333333</c:v>
                </c:pt>
                <c:pt idx="155">
                  <c:v>13.91666666667</c:v>
                </c:pt>
                <c:pt idx="156">
                  <c:v>14</c:v>
                </c:pt>
                <c:pt idx="157">
                  <c:v>14.08333333333</c:v>
                </c:pt>
                <c:pt idx="158">
                  <c:v>14.16666666667</c:v>
                </c:pt>
                <c:pt idx="159">
                  <c:v>14.25</c:v>
                </c:pt>
                <c:pt idx="160">
                  <c:v>14.33333333333</c:v>
                </c:pt>
                <c:pt idx="161">
                  <c:v>14.41666666667</c:v>
                </c:pt>
                <c:pt idx="162">
                  <c:v>14.5</c:v>
                </c:pt>
                <c:pt idx="163">
                  <c:v>14.58333333333</c:v>
                </c:pt>
                <c:pt idx="164">
                  <c:v>14.66666666667</c:v>
                </c:pt>
                <c:pt idx="165">
                  <c:v>14.75</c:v>
                </c:pt>
                <c:pt idx="166">
                  <c:v>14.83333333333</c:v>
                </c:pt>
                <c:pt idx="167">
                  <c:v>14.91666666667</c:v>
                </c:pt>
                <c:pt idx="168">
                  <c:v>15</c:v>
                </c:pt>
                <c:pt idx="169">
                  <c:v>15.08333333333</c:v>
                </c:pt>
                <c:pt idx="170">
                  <c:v>15.16666666667</c:v>
                </c:pt>
                <c:pt idx="171">
                  <c:v>15.25</c:v>
                </c:pt>
                <c:pt idx="172">
                  <c:v>15.33333333333</c:v>
                </c:pt>
                <c:pt idx="173">
                  <c:v>15.41666666667</c:v>
                </c:pt>
                <c:pt idx="174">
                  <c:v>15.5</c:v>
                </c:pt>
                <c:pt idx="175">
                  <c:v>15.58333333333</c:v>
                </c:pt>
                <c:pt idx="176">
                  <c:v>15.66666666667</c:v>
                </c:pt>
                <c:pt idx="177">
                  <c:v>15.75</c:v>
                </c:pt>
                <c:pt idx="178">
                  <c:v>15.83333333333</c:v>
                </c:pt>
                <c:pt idx="179">
                  <c:v>15.91666666667</c:v>
                </c:pt>
                <c:pt idx="180">
                  <c:v>16</c:v>
                </c:pt>
                <c:pt idx="181">
                  <c:v>16.08333333333</c:v>
                </c:pt>
                <c:pt idx="182">
                  <c:v>16.16666666667</c:v>
                </c:pt>
                <c:pt idx="183">
                  <c:v>16.25</c:v>
                </c:pt>
                <c:pt idx="184">
                  <c:v>16.33333333333</c:v>
                </c:pt>
                <c:pt idx="185">
                  <c:v>16.41666666667</c:v>
                </c:pt>
                <c:pt idx="186">
                  <c:v>16.5</c:v>
                </c:pt>
                <c:pt idx="187">
                  <c:v>16.58333333333</c:v>
                </c:pt>
                <c:pt idx="188">
                  <c:v>16.66666666667</c:v>
                </c:pt>
                <c:pt idx="189">
                  <c:v>16.75</c:v>
                </c:pt>
                <c:pt idx="190">
                  <c:v>16.83333333333</c:v>
                </c:pt>
                <c:pt idx="191">
                  <c:v>16.91666666667</c:v>
                </c:pt>
                <c:pt idx="192">
                  <c:v>17</c:v>
                </c:pt>
                <c:pt idx="193">
                  <c:v>17.08333333333</c:v>
                </c:pt>
                <c:pt idx="194">
                  <c:v>17.16666666667</c:v>
                </c:pt>
                <c:pt idx="195">
                  <c:v>17.25</c:v>
                </c:pt>
                <c:pt idx="196">
                  <c:v>17.33333333333</c:v>
                </c:pt>
                <c:pt idx="197">
                  <c:v>17.41666666667</c:v>
                </c:pt>
                <c:pt idx="198">
                  <c:v>17.5</c:v>
                </c:pt>
                <c:pt idx="199">
                  <c:v>17.58333333333</c:v>
                </c:pt>
                <c:pt idx="200">
                  <c:v>17.66666666667</c:v>
                </c:pt>
                <c:pt idx="201">
                  <c:v>17.75</c:v>
                </c:pt>
                <c:pt idx="202">
                  <c:v>17.83333333333</c:v>
                </c:pt>
                <c:pt idx="203">
                  <c:v>17.91666666667</c:v>
                </c:pt>
                <c:pt idx="204">
                  <c:v>18</c:v>
                </c:pt>
                <c:pt idx="205">
                  <c:v>18.08333333333</c:v>
                </c:pt>
                <c:pt idx="206">
                  <c:v>18.16666666667</c:v>
                </c:pt>
                <c:pt idx="207">
                  <c:v>18.25</c:v>
                </c:pt>
                <c:pt idx="208">
                  <c:v>18.33333333333</c:v>
                </c:pt>
                <c:pt idx="209">
                  <c:v>18.41666666667</c:v>
                </c:pt>
                <c:pt idx="210">
                  <c:v>18.5</c:v>
                </c:pt>
                <c:pt idx="211">
                  <c:v>18.58333333333</c:v>
                </c:pt>
                <c:pt idx="212">
                  <c:v>18.66666666667</c:v>
                </c:pt>
                <c:pt idx="213">
                  <c:v>18.75</c:v>
                </c:pt>
                <c:pt idx="214">
                  <c:v>18.83333333333</c:v>
                </c:pt>
                <c:pt idx="215">
                  <c:v>18.91666666667</c:v>
                </c:pt>
                <c:pt idx="216">
                  <c:v>19</c:v>
                </c:pt>
                <c:pt idx="217">
                  <c:v>19.08333333333</c:v>
                </c:pt>
                <c:pt idx="218">
                  <c:v>19.16666666667</c:v>
                </c:pt>
                <c:pt idx="219">
                  <c:v>19.25</c:v>
                </c:pt>
                <c:pt idx="220">
                  <c:v>19.33333333333</c:v>
                </c:pt>
                <c:pt idx="221">
                  <c:v>19.41666666667</c:v>
                </c:pt>
                <c:pt idx="222">
                  <c:v>19.5</c:v>
                </c:pt>
                <c:pt idx="223">
                  <c:v>19.58333333333</c:v>
                </c:pt>
                <c:pt idx="224">
                  <c:v>19.66666666667</c:v>
                </c:pt>
                <c:pt idx="225">
                  <c:v>19.75</c:v>
                </c:pt>
                <c:pt idx="226">
                  <c:v>19.83333333333</c:v>
                </c:pt>
                <c:pt idx="227">
                  <c:v>19.91666666667</c:v>
                </c:pt>
                <c:pt idx="228">
                  <c:v>20</c:v>
                </c:pt>
                <c:pt idx="229">
                  <c:v>20.08333333333</c:v>
                </c:pt>
                <c:pt idx="230">
                  <c:v>20.16666666667</c:v>
                </c:pt>
                <c:pt idx="231">
                  <c:v>20.25</c:v>
                </c:pt>
                <c:pt idx="232">
                  <c:v>20.33333333333</c:v>
                </c:pt>
                <c:pt idx="233">
                  <c:v>20.41666666667</c:v>
                </c:pt>
                <c:pt idx="234">
                  <c:v>20.5</c:v>
                </c:pt>
                <c:pt idx="235">
                  <c:v>20.58333333333</c:v>
                </c:pt>
                <c:pt idx="236">
                  <c:v>20.66666666667</c:v>
                </c:pt>
                <c:pt idx="237">
                  <c:v>20.75</c:v>
                </c:pt>
                <c:pt idx="238">
                  <c:v>20.83333333333</c:v>
                </c:pt>
                <c:pt idx="239">
                  <c:v>20.91666666667</c:v>
                </c:pt>
                <c:pt idx="240">
                  <c:v>21</c:v>
                </c:pt>
                <c:pt idx="241">
                  <c:v>21.08333333333</c:v>
                </c:pt>
                <c:pt idx="242">
                  <c:v>21.16666666667</c:v>
                </c:pt>
                <c:pt idx="243">
                  <c:v>21.25</c:v>
                </c:pt>
                <c:pt idx="244">
                  <c:v>21.33333333333</c:v>
                </c:pt>
                <c:pt idx="245">
                  <c:v>21.41666666667</c:v>
                </c:pt>
                <c:pt idx="246">
                  <c:v>21.5</c:v>
                </c:pt>
                <c:pt idx="247">
                  <c:v>21.58333333333</c:v>
                </c:pt>
                <c:pt idx="248">
                  <c:v>21.66666666667</c:v>
                </c:pt>
                <c:pt idx="249">
                  <c:v>21.75</c:v>
                </c:pt>
                <c:pt idx="250">
                  <c:v>21.83333333333</c:v>
                </c:pt>
                <c:pt idx="251">
                  <c:v>21.91666666667</c:v>
                </c:pt>
                <c:pt idx="252">
                  <c:v>22</c:v>
                </c:pt>
                <c:pt idx="253">
                  <c:v>22.08333333333</c:v>
                </c:pt>
                <c:pt idx="254">
                  <c:v>22.16666666667</c:v>
                </c:pt>
                <c:pt idx="255">
                  <c:v>22.25</c:v>
                </c:pt>
                <c:pt idx="256">
                  <c:v>22.33333333333</c:v>
                </c:pt>
                <c:pt idx="257">
                  <c:v>22.41666666667</c:v>
                </c:pt>
                <c:pt idx="258">
                  <c:v>22.5</c:v>
                </c:pt>
                <c:pt idx="259">
                  <c:v>22.58333333333</c:v>
                </c:pt>
                <c:pt idx="260">
                  <c:v>22.66666666667</c:v>
                </c:pt>
                <c:pt idx="261">
                  <c:v>22.75</c:v>
                </c:pt>
                <c:pt idx="262">
                  <c:v>22.83333333333</c:v>
                </c:pt>
                <c:pt idx="263">
                  <c:v>22.91666666667</c:v>
                </c:pt>
                <c:pt idx="264">
                  <c:v>23</c:v>
                </c:pt>
                <c:pt idx="265">
                  <c:v>23.08333333333</c:v>
                </c:pt>
                <c:pt idx="266">
                  <c:v>23.16666666667</c:v>
                </c:pt>
                <c:pt idx="267">
                  <c:v>23.25</c:v>
                </c:pt>
                <c:pt idx="268">
                  <c:v>23.33333333333</c:v>
                </c:pt>
                <c:pt idx="269">
                  <c:v>23.41666666667</c:v>
                </c:pt>
                <c:pt idx="270">
                  <c:v>23.5</c:v>
                </c:pt>
                <c:pt idx="271">
                  <c:v>23.58333333333</c:v>
                </c:pt>
                <c:pt idx="272">
                  <c:v>23.66666666667</c:v>
                </c:pt>
                <c:pt idx="273">
                  <c:v>23.75</c:v>
                </c:pt>
                <c:pt idx="274">
                  <c:v>23.83333333333</c:v>
                </c:pt>
                <c:pt idx="275">
                  <c:v>23.91666666667</c:v>
                </c:pt>
                <c:pt idx="276">
                  <c:v>24</c:v>
                </c:pt>
                <c:pt idx="277">
                  <c:v>24.08333333333</c:v>
                </c:pt>
                <c:pt idx="278">
                  <c:v>24.16666666667</c:v>
                </c:pt>
                <c:pt idx="279">
                  <c:v>24.25</c:v>
                </c:pt>
                <c:pt idx="280">
                  <c:v>24.33333333333</c:v>
                </c:pt>
                <c:pt idx="281">
                  <c:v>24.41666666667</c:v>
                </c:pt>
                <c:pt idx="282">
                  <c:v>24.5</c:v>
                </c:pt>
                <c:pt idx="283">
                  <c:v>24.58333333333</c:v>
                </c:pt>
                <c:pt idx="284">
                  <c:v>24.66666666667</c:v>
                </c:pt>
                <c:pt idx="285">
                  <c:v>24.75</c:v>
                </c:pt>
                <c:pt idx="286">
                  <c:v>24.83333333333</c:v>
                </c:pt>
                <c:pt idx="287">
                  <c:v>24.91666666667</c:v>
                </c:pt>
                <c:pt idx="288">
                  <c:v>25</c:v>
                </c:pt>
                <c:pt idx="289">
                  <c:v>25.08333333333</c:v>
                </c:pt>
                <c:pt idx="290">
                  <c:v>25.16666666667</c:v>
                </c:pt>
                <c:pt idx="291">
                  <c:v>25.25</c:v>
                </c:pt>
                <c:pt idx="292">
                  <c:v>25.33333333333</c:v>
                </c:pt>
                <c:pt idx="293">
                  <c:v>25.41666666667</c:v>
                </c:pt>
                <c:pt idx="294">
                  <c:v>25.5</c:v>
                </c:pt>
                <c:pt idx="295">
                  <c:v>25.58333333333</c:v>
                </c:pt>
                <c:pt idx="296">
                  <c:v>25.66666666667</c:v>
                </c:pt>
                <c:pt idx="297">
                  <c:v>25.75</c:v>
                </c:pt>
                <c:pt idx="298">
                  <c:v>25.83333333333</c:v>
                </c:pt>
                <c:pt idx="299">
                  <c:v>25.91666666667</c:v>
                </c:pt>
                <c:pt idx="300">
                  <c:v>26</c:v>
                </c:pt>
                <c:pt idx="301">
                  <c:v>26.08333333333</c:v>
                </c:pt>
                <c:pt idx="302">
                  <c:v>26.16666666667</c:v>
                </c:pt>
                <c:pt idx="303">
                  <c:v>26.25</c:v>
                </c:pt>
                <c:pt idx="304">
                  <c:v>26.33333333333</c:v>
                </c:pt>
                <c:pt idx="305">
                  <c:v>26.41666666667</c:v>
                </c:pt>
                <c:pt idx="306">
                  <c:v>26.5</c:v>
                </c:pt>
                <c:pt idx="307">
                  <c:v>26.58333333333</c:v>
                </c:pt>
                <c:pt idx="308">
                  <c:v>26.66666666667</c:v>
                </c:pt>
                <c:pt idx="309">
                  <c:v>26.75</c:v>
                </c:pt>
                <c:pt idx="310">
                  <c:v>26.83333333333</c:v>
                </c:pt>
                <c:pt idx="311">
                  <c:v>26.91666666667</c:v>
                </c:pt>
                <c:pt idx="312">
                  <c:v>27</c:v>
                </c:pt>
                <c:pt idx="313">
                  <c:v>27.08333333333</c:v>
                </c:pt>
                <c:pt idx="314">
                  <c:v>27.16666666667</c:v>
                </c:pt>
                <c:pt idx="315">
                  <c:v>27.25</c:v>
                </c:pt>
                <c:pt idx="316">
                  <c:v>27.33333333333</c:v>
                </c:pt>
                <c:pt idx="317">
                  <c:v>27.41666666667</c:v>
                </c:pt>
                <c:pt idx="318">
                  <c:v>27.5</c:v>
                </c:pt>
                <c:pt idx="319">
                  <c:v>27.58333333333</c:v>
                </c:pt>
                <c:pt idx="320">
                  <c:v>27.66666666667</c:v>
                </c:pt>
                <c:pt idx="321">
                  <c:v>27.75</c:v>
                </c:pt>
                <c:pt idx="322">
                  <c:v>27.83333333333</c:v>
                </c:pt>
                <c:pt idx="323">
                  <c:v>27.91666666667</c:v>
                </c:pt>
                <c:pt idx="324">
                  <c:v>28</c:v>
                </c:pt>
                <c:pt idx="325">
                  <c:v>28.08333333333</c:v>
                </c:pt>
                <c:pt idx="326">
                  <c:v>28.16666666667</c:v>
                </c:pt>
                <c:pt idx="327">
                  <c:v>28.25</c:v>
                </c:pt>
                <c:pt idx="328">
                  <c:v>28.33333333333</c:v>
                </c:pt>
                <c:pt idx="329">
                  <c:v>28.41666666667</c:v>
                </c:pt>
                <c:pt idx="330">
                  <c:v>28.5</c:v>
                </c:pt>
                <c:pt idx="331">
                  <c:v>28.58333333333</c:v>
                </c:pt>
                <c:pt idx="332">
                  <c:v>28.66666666667</c:v>
                </c:pt>
                <c:pt idx="333">
                  <c:v>28.75</c:v>
                </c:pt>
                <c:pt idx="334">
                  <c:v>28.83333333333</c:v>
                </c:pt>
                <c:pt idx="335">
                  <c:v>28.91666666667</c:v>
                </c:pt>
                <c:pt idx="336">
                  <c:v>29</c:v>
                </c:pt>
                <c:pt idx="337">
                  <c:v>29.08333333333</c:v>
                </c:pt>
                <c:pt idx="338">
                  <c:v>29.16666666667</c:v>
                </c:pt>
                <c:pt idx="339">
                  <c:v>29.25</c:v>
                </c:pt>
                <c:pt idx="340">
                  <c:v>29.33333333333</c:v>
                </c:pt>
                <c:pt idx="341">
                  <c:v>29.41666666667</c:v>
                </c:pt>
                <c:pt idx="342">
                  <c:v>29.5</c:v>
                </c:pt>
                <c:pt idx="343">
                  <c:v>29.58333333333</c:v>
                </c:pt>
                <c:pt idx="344">
                  <c:v>29.66666666667</c:v>
                </c:pt>
                <c:pt idx="345">
                  <c:v>29.75</c:v>
                </c:pt>
                <c:pt idx="346">
                  <c:v>29.83333333333</c:v>
                </c:pt>
                <c:pt idx="347">
                  <c:v>29.91666666667</c:v>
                </c:pt>
                <c:pt idx="348">
                  <c:v>30</c:v>
                </c:pt>
                <c:pt idx="349">
                  <c:v>30.08333333333</c:v>
                </c:pt>
                <c:pt idx="350">
                  <c:v>30.16666666667</c:v>
                </c:pt>
                <c:pt idx="351">
                  <c:v>30.25</c:v>
                </c:pt>
                <c:pt idx="352">
                  <c:v>30.33333333333</c:v>
                </c:pt>
                <c:pt idx="353">
                  <c:v>30.41666666667</c:v>
                </c:pt>
                <c:pt idx="354">
                  <c:v>30.5</c:v>
                </c:pt>
                <c:pt idx="355">
                  <c:v>30.58333333333</c:v>
                </c:pt>
                <c:pt idx="356">
                  <c:v>30.66666666667</c:v>
                </c:pt>
                <c:pt idx="357">
                  <c:v>30.75</c:v>
                </c:pt>
                <c:pt idx="358">
                  <c:v>30.83333333333</c:v>
                </c:pt>
                <c:pt idx="359">
                  <c:v>30.91666666667</c:v>
                </c:pt>
                <c:pt idx="360">
                  <c:v>31</c:v>
                </c:pt>
              </c:numCache>
            </c:numRef>
          </c:xVal>
          <c:yVal>
            <c:numRef>
              <c:f>'04_advtidal'!$AX$5:$AX$365</c:f>
              <c:numCache>
                <c:formatCode>0</c:formatCode>
                <c:ptCount val="361"/>
                <c:pt idx="0">
                  <c:v>-277.32915031398699</c:v>
                </c:pt>
                <c:pt idx="1">
                  <c:v>-301.66494173714801</c:v>
                </c:pt>
                <c:pt idx="2">
                  <c:v>-282.51485102856401</c:v>
                </c:pt>
                <c:pt idx="3">
                  <c:v>-260.84306308723097</c:v>
                </c:pt>
                <c:pt idx="4">
                  <c:v>-255.295120392314</c:v>
                </c:pt>
                <c:pt idx="5">
                  <c:v>-273.14844307335397</c:v>
                </c:pt>
                <c:pt idx="6">
                  <c:v>-295.90908895289101</c:v>
                </c:pt>
                <c:pt idx="7">
                  <c:v>-303.53759662975898</c:v>
                </c:pt>
                <c:pt idx="8">
                  <c:v>-286.63907257714197</c:v>
                </c:pt>
                <c:pt idx="9">
                  <c:v>-261.27578843477301</c:v>
                </c:pt>
                <c:pt idx="10">
                  <c:v>-251.324085481401</c:v>
                </c:pt>
                <c:pt idx="11">
                  <c:v>-266.09964402199603</c:v>
                </c:pt>
                <c:pt idx="12">
                  <c:v>-290.159539780101</c:v>
                </c:pt>
                <c:pt idx="13">
                  <c:v>-301.39748296330998</c:v>
                </c:pt>
                <c:pt idx="14">
                  <c:v>-288.80377476825601</c:v>
                </c:pt>
                <c:pt idx="15">
                  <c:v>-266.29865797425498</c:v>
                </c:pt>
                <c:pt idx="16">
                  <c:v>-254.14395904273599</c:v>
                </c:pt>
                <c:pt idx="17">
                  <c:v>-266.37726542117798</c:v>
                </c:pt>
                <c:pt idx="18">
                  <c:v>-289.80219113035503</c:v>
                </c:pt>
                <c:pt idx="19">
                  <c:v>-304.04696486934802</c:v>
                </c:pt>
                <c:pt idx="20">
                  <c:v>-293.59313933683097</c:v>
                </c:pt>
                <c:pt idx="21">
                  <c:v>-268.16049793087802</c:v>
                </c:pt>
                <c:pt idx="22">
                  <c:v>-251.227583558215</c:v>
                </c:pt>
                <c:pt idx="23">
                  <c:v>-259.81348820052398</c:v>
                </c:pt>
                <c:pt idx="24">
                  <c:v>-283.54066888576398</c:v>
                </c:pt>
                <c:pt idx="25">
                  <c:v>-300.849837582801</c:v>
                </c:pt>
                <c:pt idx="26">
                  <c:v>-294.41824211139402</c:v>
                </c:pt>
                <c:pt idx="27">
                  <c:v>-272.519717176673</c:v>
                </c:pt>
                <c:pt idx="28">
                  <c:v>-255.21761498693499</c:v>
                </c:pt>
                <c:pt idx="29">
                  <c:v>-260.66802398248501</c:v>
                </c:pt>
                <c:pt idx="30">
                  <c:v>-283.25108339389999</c:v>
                </c:pt>
                <c:pt idx="31">
                  <c:v>-302.18754405348102</c:v>
                </c:pt>
                <c:pt idx="32">
                  <c:v>-299.18418672053599</c:v>
                </c:pt>
                <c:pt idx="33">
                  <c:v>-275.39781010581498</c:v>
                </c:pt>
                <c:pt idx="34">
                  <c:v>-253.84434736541601</c:v>
                </c:pt>
                <c:pt idx="35">
                  <c:v>-254.78636743573401</c:v>
                </c:pt>
                <c:pt idx="36">
                  <c:v>-276.67603991951398</c:v>
                </c:pt>
                <c:pt idx="37">
                  <c:v>-297.76330840160398</c:v>
                </c:pt>
                <c:pt idx="38">
                  <c:v>-298.78779876915098</c:v>
                </c:pt>
                <c:pt idx="39">
                  <c:v>-278.98539949063297</c:v>
                </c:pt>
                <c:pt idx="40">
                  <c:v>-258.61861291714098</c:v>
                </c:pt>
                <c:pt idx="41">
                  <c:v>-256.417543183448</c:v>
                </c:pt>
                <c:pt idx="42">
                  <c:v>-276.44822096850402</c:v>
                </c:pt>
                <c:pt idx="43">
                  <c:v>-298.27088315368502</c:v>
                </c:pt>
                <c:pt idx="44">
                  <c:v>-302.746582174492</c:v>
                </c:pt>
                <c:pt idx="45">
                  <c:v>-282.94688235457801</c:v>
                </c:pt>
                <c:pt idx="46">
                  <c:v>-258.47583165924698</c:v>
                </c:pt>
                <c:pt idx="47">
                  <c:v>-251.90676398559799</c:v>
                </c:pt>
                <c:pt idx="48">
                  <c:v>-269.49275955873799</c:v>
                </c:pt>
                <c:pt idx="49">
                  <c:v>-292.97223884902201</c:v>
                </c:pt>
                <c:pt idx="50">
                  <c:v>-300.95473078016897</c:v>
                </c:pt>
                <c:pt idx="51">
                  <c:v>-285.75167126455398</c:v>
                </c:pt>
                <c:pt idx="52">
                  <c:v>-263.49053229669698</c:v>
                </c:pt>
                <c:pt idx="53">
                  <c:v>-254.50059488462699</c:v>
                </c:pt>
                <c:pt idx="54">
                  <c:v>-269.42637672164801</c:v>
                </c:pt>
                <c:pt idx="55">
                  <c:v>-292.81323238663902</c:v>
                </c:pt>
                <c:pt idx="56">
                  <c:v>-303.99993855384002</c:v>
                </c:pt>
                <c:pt idx="57">
                  <c:v>-290.479810721153</c:v>
                </c:pt>
                <c:pt idx="58">
                  <c:v>-264.83002275781303</c:v>
                </c:pt>
                <c:pt idx="59">
                  <c:v>-250.960672639715</c:v>
                </c:pt>
                <c:pt idx="60">
                  <c:v>-262.62484162414199</c:v>
                </c:pt>
                <c:pt idx="61">
                  <c:v>-286.694627214511</c:v>
                </c:pt>
                <c:pt idx="62">
                  <c:v>-301.44014901802802</c:v>
                </c:pt>
                <c:pt idx="63">
                  <c:v>-291.89801533641599</c:v>
                </c:pt>
                <c:pt idx="64">
                  <c:v>-269.55183493107103</c:v>
                </c:pt>
                <c:pt idx="65">
                  <c:v>-254.371156715409</c:v>
                </c:pt>
                <c:pt idx="66">
                  <c:v>-263.23617944671503</c:v>
                </c:pt>
                <c:pt idx="67">
                  <c:v>-286.37148668029602</c:v>
                </c:pt>
                <c:pt idx="68">
                  <c:v>-303.39645991789098</c:v>
                </c:pt>
                <c:pt idx="69">
                  <c:v>-296.71279001017001</c:v>
                </c:pt>
                <c:pt idx="70">
                  <c:v>-271.948633745216</c:v>
                </c:pt>
                <c:pt idx="71">
                  <c:v>-252.27753995229301</c:v>
                </c:pt>
                <c:pt idx="72">
                  <c:v>-256.98651746157401</c:v>
                </c:pt>
                <c:pt idx="73">
                  <c:v>-279.95182107697099</c:v>
                </c:pt>
                <c:pt idx="74">
                  <c:v>-299.47806365553799</c:v>
                </c:pt>
                <c:pt idx="75">
                  <c:v>-296.95236628176002</c:v>
                </c:pt>
                <c:pt idx="76">
                  <c:v>-275.89888397012601</c:v>
                </c:pt>
                <c:pt idx="77">
                  <c:v>-256.82152428570703</c:v>
                </c:pt>
                <c:pt idx="78">
                  <c:v>-258.13673707100401</c:v>
                </c:pt>
                <c:pt idx="79">
                  <c:v>-279.70351284700303</c:v>
                </c:pt>
                <c:pt idx="80">
                  <c:v>-300.31401097995501</c:v>
                </c:pt>
                <c:pt idx="81">
                  <c:v>-301.39643788718399</c:v>
                </c:pt>
                <c:pt idx="82">
                  <c:v>-279.34065268590899</c:v>
                </c:pt>
                <c:pt idx="83">
                  <c:v>-256.07716704026598</c:v>
                </c:pt>
                <c:pt idx="84">
                  <c:v>-252.96043740624799</c:v>
                </c:pt>
                <c:pt idx="85">
                  <c:v>-272.93145686288699</c:v>
                </c:pt>
                <c:pt idx="86">
                  <c:v>-295.43566867950199</c:v>
                </c:pt>
                <c:pt idx="87">
                  <c:v>-300.22265682351502</c:v>
                </c:pt>
                <c:pt idx="88">
                  <c:v>-282.52771776056801</c:v>
                </c:pt>
                <c:pt idx="89">
                  <c:v>-261.01409874963798</c:v>
                </c:pt>
                <c:pt idx="90">
                  <c:v>-255.154734833346</c:v>
                </c:pt>
                <c:pt idx="91">
                  <c:v>-272.72985116817398</c:v>
                </c:pt>
                <c:pt idx="92">
                  <c:v>-295.59078416932698</c:v>
                </c:pt>
                <c:pt idx="93">
                  <c:v>-303.58951178618702</c:v>
                </c:pt>
                <c:pt idx="94">
                  <c:v>-287.05482175349903</c:v>
                </c:pt>
                <c:pt idx="95">
                  <c:v>-261.62255362506397</c:v>
                </c:pt>
                <c:pt idx="96">
                  <c:v>-251.26421857587999</c:v>
                </c:pt>
                <c:pt idx="97">
                  <c:v>-265.713293850573</c:v>
                </c:pt>
                <c:pt idx="98">
                  <c:v>-289.79956562095299</c:v>
                </c:pt>
                <c:pt idx="99">
                  <c:v>-301.43168628913202</c:v>
                </c:pt>
                <c:pt idx="100">
                  <c:v>-289.14350778790799</c:v>
                </c:pt>
                <c:pt idx="101">
                  <c:v>-266.638594835785</c:v>
                </c:pt>
                <c:pt idx="102">
                  <c:v>-254.133387032455</c:v>
                </c:pt>
                <c:pt idx="103">
                  <c:v>-266.03497903191197</c:v>
                </c:pt>
                <c:pt idx="104">
                  <c:v>-289.44623436413502</c:v>
                </c:pt>
                <c:pt idx="105">
                  <c:v>-304.01616007660402</c:v>
                </c:pt>
                <c:pt idx="106">
                  <c:v>-293.94248109573101</c:v>
                </c:pt>
                <c:pt idx="107">
                  <c:v>-268.55946968123402</c:v>
                </c:pt>
                <c:pt idx="108">
                  <c:v>-251.30459778681299</c:v>
                </c:pt>
                <c:pt idx="109">
                  <c:v>-259.50441905880098</c:v>
                </c:pt>
                <c:pt idx="110">
                  <c:v>-283.17050778149098</c:v>
                </c:pt>
                <c:pt idx="111">
                  <c:v>-300.745298819781</c:v>
                </c:pt>
                <c:pt idx="112">
                  <c:v>-294.703742365859</c:v>
                </c:pt>
                <c:pt idx="113">
                  <c:v>-272.876884017169</c:v>
                </c:pt>
                <c:pt idx="114">
                  <c:v>-255.36160510422999</c:v>
                </c:pt>
                <c:pt idx="115">
                  <c:v>-260.38541735758099</c:v>
                </c:pt>
                <c:pt idx="116">
                  <c:v>-282.88532339230301</c:v>
                </c:pt>
                <c:pt idx="117">
                  <c:v>-302.01437410751203</c:v>
                </c:pt>
                <c:pt idx="118">
                  <c:v>-299.45569149981799</c:v>
                </c:pt>
                <c:pt idx="119">
                  <c:v>-275.81205618574199</c:v>
                </c:pt>
                <c:pt idx="120">
                  <c:v>-254.06053557586199</c:v>
                </c:pt>
                <c:pt idx="121">
                  <c:v>-254.43969154563899</c:v>
                </c:pt>
                <c:pt idx="122">
                  <c:v>-276.04436466714498</c:v>
                </c:pt>
                <c:pt idx="123">
                  <c:v>-297.21935210806402</c:v>
                </c:pt>
                <c:pt idx="124">
                  <c:v>-298.60570766272002</c:v>
                </c:pt>
                <c:pt idx="125">
                  <c:v>-278.96520530804003</c:v>
                </c:pt>
                <c:pt idx="126">
                  <c:v>-258.44922172025298</c:v>
                </c:pt>
                <c:pt idx="127">
                  <c:v>-255.841689536047</c:v>
                </c:pt>
                <c:pt idx="128">
                  <c:v>-275.64612908727298</c:v>
                </c:pt>
                <c:pt idx="129">
                  <c:v>-297.591337071608</c:v>
                </c:pt>
                <c:pt idx="130">
                  <c:v>-302.44875652578901</c:v>
                </c:pt>
                <c:pt idx="131">
                  <c:v>-282.95797918908198</c:v>
                </c:pt>
                <c:pt idx="132">
                  <c:v>-258.36495450168098</c:v>
                </c:pt>
                <c:pt idx="133">
                  <c:v>-251.40127813491199</c:v>
                </c:pt>
                <c:pt idx="134">
                  <c:v>-268.66585244865001</c:v>
                </c:pt>
                <c:pt idx="135">
                  <c:v>-292.242736812342</c:v>
                </c:pt>
                <c:pt idx="136">
                  <c:v>-300.60173761661099</c:v>
                </c:pt>
                <c:pt idx="137">
                  <c:v>-285.708830125085</c:v>
                </c:pt>
                <c:pt idx="138">
                  <c:v>-263.39046203860801</c:v>
                </c:pt>
                <c:pt idx="139">
                  <c:v>-254.02899917085</c:v>
                </c:pt>
                <c:pt idx="140">
                  <c:v>-268.64249804230599</c:v>
                </c:pt>
                <c:pt idx="141">
                  <c:v>-292.05227370794597</c:v>
                </c:pt>
                <c:pt idx="142">
                  <c:v>-270.61083224606301</c:v>
                </c:pt>
                <c:pt idx="143">
                  <c:v>-292.35591306958003</c:v>
                </c:pt>
                <c:pt idx="144">
                  <c:v>-265.97316611367</c:v>
                </c:pt>
                <c:pt idx="145">
                  <c:v>-250.88041911043999</c:v>
                </c:pt>
                <c:pt idx="146">
                  <c:v>-261.99825247908802</c:v>
                </c:pt>
                <c:pt idx="147">
                  <c:v>-285.98300173802897</c:v>
                </c:pt>
                <c:pt idx="148">
                  <c:v>-301.03460973401701</c:v>
                </c:pt>
                <c:pt idx="149">
                  <c:v>-291.82811056734801</c:v>
                </c:pt>
                <c:pt idx="150">
                  <c:v>-269.51377680748902</c:v>
                </c:pt>
                <c:pt idx="151">
                  <c:v>-254.05174748336799</c:v>
                </c:pt>
                <c:pt idx="152">
                  <c:v>-262.533212595615</c:v>
                </c:pt>
                <c:pt idx="153">
                  <c:v>-285.61733963632599</c:v>
                </c:pt>
                <c:pt idx="154">
                  <c:v>-302.895386648216</c:v>
                </c:pt>
                <c:pt idx="155">
                  <c:v>-296.63006569946998</c:v>
                </c:pt>
                <c:pt idx="156">
                  <c:v>-271.96290345016098</c:v>
                </c:pt>
                <c:pt idx="157">
                  <c:v>-252.04635200268399</c:v>
                </c:pt>
                <c:pt idx="158">
                  <c:v>-256.32118969359698</c:v>
                </c:pt>
                <c:pt idx="159">
                  <c:v>-279.18384371971302</c:v>
                </c:pt>
                <c:pt idx="160">
                  <c:v>-298.909576471381</c:v>
                </c:pt>
                <c:pt idx="161">
                  <c:v>-296.81169096548899</c:v>
                </c:pt>
                <c:pt idx="162">
                  <c:v>-275.87538399615698</c:v>
                </c:pt>
                <c:pt idx="163">
                  <c:v>-256.63451991190902</c:v>
                </c:pt>
                <c:pt idx="164">
                  <c:v>-257.52523199395398</c:v>
                </c:pt>
                <c:pt idx="165">
                  <c:v>-278.94476727150999</c:v>
                </c:pt>
                <c:pt idx="166">
                  <c:v>-299.7128189869</c:v>
                </c:pt>
                <c:pt idx="167">
                  <c:v>-301.20834378441901</c:v>
                </c:pt>
                <c:pt idx="168">
                  <c:v>-279.38435902266298</c:v>
                </c:pt>
                <c:pt idx="169">
                  <c:v>-255.96408690818299</c:v>
                </c:pt>
                <c:pt idx="170">
                  <c:v>-252.433491091219</c:v>
                </c:pt>
                <c:pt idx="171">
                  <c:v>-272.15772261963502</c:v>
                </c:pt>
                <c:pt idx="172">
                  <c:v>-294.792031242186</c:v>
                </c:pt>
                <c:pt idx="173">
                  <c:v>-299.96346591839898</c:v>
                </c:pt>
                <c:pt idx="174">
                  <c:v>-282.534930077767</c:v>
                </c:pt>
                <c:pt idx="175">
                  <c:v>-260.91969705859702</c:v>
                </c:pt>
                <c:pt idx="176">
                  <c:v>-254.692953917625</c:v>
                </c:pt>
                <c:pt idx="177">
                  <c:v>-271.96521454407298</c:v>
                </c:pt>
                <c:pt idx="178">
                  <c:v>-294.91696357947802</c:v>
                </c:pt>
                <c:pt idx="179">
                  <c:v>-303.28485079698697</c:v>
                </c:pt>
                <c:pt idx="180">
                  <c:v>-287.11108452371298</c:v>
                </c:pt>
                <c:pt idx="181">
                  <c:v>-261.61925028247998</c:v>
                </c:pt>
                <c:pt idx="182">
                  <c:v>-250.851042140739</c:v>
                </c:pt>
                <c:pt idx="183">
                  <c:v>-264.97427289267</c:v>
                </c:pt>
                <c:pt idx="184">
                  <c:v>-289.077906621284</c:v>
                </c:pt>
                <c:pt idx="185">
                  <c:v>-301.10511263909302</c:v>
                </c:pt>
                <c:pt idx="186">
                  <c:v>-289.122852290418</c:v>
                </c:pt>
                <c:pt idx="187">
                  <c:v>-266.62279072628201</c:v>
                </c:pt>
                <c:pt idx="188">
                  <c:v>-253.775264620641</c:v>
                </c:pt>
                <c:pt idx="189">
                  <c:v>-265.34040719543401</c:v>
                </c:pt>
                <c:pt idx="190">
                  <c:v>-288.73467855185902</c:v>
                </c:pt>
                <c:pt idx="191">
                  <c:v>-303.62280586741298</c:v>
                </c:pt>
                <c:pt idx="192">
                  <c:v>-293.93401006892299</c:v>
                </c:pt>
                <c:pt idx="193">
                  <c:v>-268.60642414228602</c:v>
                </c:pt>
                <c:pt idx="194">
                  <c:v>-251.03850907144999</c:v>
                </c:pt>
                <c:pt idx="195">
                  <c:v>-258.84804734366799</c:v>
                </c:pt>
                <c:pt idx="196">
                  <c:v>-282.44952574343</c:v>
                </c:pt>
                <c:pt idx="197">
                  <c:v>-300.28338923673198</c:v>
                </c:pt>
                <c:pt idx="198">
                  <c:v>-294.63812826933503</c:v>
                </c:pt>
                <c:pt idx="199">
                  <c:v>-272.88824445575301</c:v>
                </c:pt>
                <c:pt idx="200">
                  <c:v>-255.16881340283399</c:v>
                </c:pt>
                <c:pt idx="201">
                  <c:v>-259.76212682923301</c:v>
                </c:pt>
                <c:pt idx="202">
                  <c:v>-282.17633861365999</c:v>
                </c:pt>
                <c:pt idx="203">
                  <c:v>-301.49527888521197</c:v>
                </c:pt>
                <c:pt idx="204">
                  <c:v>-299.37912205650701</c:v>
                </c:pt>
                <c:pt idx="205">
                  <c:v>-275.88888559849801</c:v>
                </c:pt>
                <c:pt idx="206">
                  <c:v>-253.944976036664</c:v>
                </c:pt>
                <c:pt idx="207">
                  <c:v>-254.016098533633</c:v>
                </c:pt>
                <c:pt idx="208">
                  <c:v>-275.56846121541003</c:v>
                </c:pt>
                <c:pt idx="209">
                  <c:v>-296.98376270798701</c:v>
                </c:pt>
                <c:pt idx="210">
                  <c:v>-298.81945902330699</c:v>
                </c:pt>
                <c:pt idx="211">
                  <c:v>-279.39966722711301</c:v>
                </c:pt>
                <c:pt idx="212">
                  <c:v>-258.76679116670101</c:v>
                </c:pt>
                <c:pt idx="213">
                  <c:v>-255.77286787305499</c:v>
                </c:pt>
                <c:pt idx="214">
                  <c:v>-275.35248035819399</c:v>
                </c:pt>
                <c:pt idx="215">
                  <c:v>-297.42254504379201</c:v>
                </c:pt>
                <c:pt idx="216">
                  <c:v>-302.66183923850201</c:v>
                </c:pt>
                <c:pt idx="217">
                  <c:v>-283.491305038272</c:v>
                </c:pt>
                <c:pt idx="218">
                  <c:v>-258.78159320344503</c:v>
                </c:pt>
                <c:pt idx="219">
                  <c:v>-251.426002224554</c:v>
                </c:pt>
                <c:pt idx="220">
                  <c:v>-268.36023157031502</c:v>
                </c:pt>
                <c:pt idx="221">
                  <c:v>-292.030136185039</c:v>
                </c:pt>
                <c:pt idx="222">
                  <c:v>-300.76665495165503</c:v>
                </c:pt>
                <c:pt idx="223">
                  <c:v>-286.182394464011</c:v>
                </c:pt>
                <c:pt idx="224">
                  <c:v>-263.81429818323198</c:v>
                </c:pt>
                <c:pt idx="225">
                  <c:v>-254.079060149284</c:v>
                </c:pt>
                <c:pt idx="226">
                  <c:v>-268.37890771830303</c:v>
                </c:pt>
                <c:pt idx="227">
                  <c:v>-291.80396139154601</c:v>
                </c:pt>
                <c:pt idx="228">
                  <c:v>-303.75697987959501</c:v>
                </c:pt>
                <c:pt idx="229">
                  <c:v>-290.93542071837601</c:v>
                </c:pt>
                <c:pt idx="230">
                  <c:v>-265.30556744425701</c:v>
                </c:pt>
                <c:pt idx="231">
                  <c:v>-250.66450336781699</c:v>
                </c:pt>
                <c:pt idx="232">
                  <c:v>-261.638763241307</c:v>
                </c:pt>
                <c:pt idx="233">
                  <c:v>-285.65786516978301</c:v>
                </c:pt>
                <c:pt idx="234">
                  <c:v>-301.05705630476302</c:v>
                </c:pt>
                <c:pt idx="235">
                  <c:v>-292.21493800092799</c:v>
                </c:pt>
                <c:pt idx="236">
                  <c:v>-269.94913071167798</c:v>
                </c:pt>
                <c:pt idx="237">
                  <c:v>-254.220487577733</c:v>
                </c:pt>
                <c:pt idx="238">
                  <c:v>-262.317066033885</c:v>
                </c:pt>
                <c:pt idx="239">
                  <c:v>-285.34820640776098</c:v>
                </c:pt>
                <c:pt idx="240">
                  <c:v>-302.87266947855699</c:v>
                </c:pt>
                <c:pt idx="241">
                  <c:v>-297.15965941841398</c:v>
                </c:pt>
                <c:pt idx="242">
                  <c:v>-272.71877222528599</c:v>
                </c:pt>
                <c:pt idx="243">
                  <c:v>-252.64613089206301</c:v>
                </c:pt>
                <c:pt idx="244">
                  <c:v>-256.52941945672001</c:v>
                </c:pt>
                <c:pt idx="245">
                  <c:v>-279.31276862694</c:v>
                </c:pt>
                <c:pt idx="246">
                  <c:v>-299.25081435705101</c:v>
                </c:pt>
                <c:pt idx="247">
                  <c:v>-297.589243211542</c:v>
                </c:pt>
                <c:pt idx="248">
                  <c:v>-276.78605556702098</c:v>
                </c:pt>
                <c:pt idx="249">
                  <c:v>-257.39086932318799</c:v>
                </c:pt>
                <c:pt idx="250">
                  <c:v>-257.86481492519403</c:v>
                </c:pt>
                <c:pt idx="251">
                  <c:v>-279.13226030192698</c:v>
                </c:pt>
                <c:pt idx="252">
                  <c:v>-300.05747098860797</c:v>
                </c:pt>
                <c:pt idx="253">
                  <c:v>-301.96569962267898</c:v>
                </c:pt>
                <c:pt idx="254">
                  <c:v>-280.38564264665098</c:v>
                </c:pt>
                <c:pt idx="255">
                  <c:v>-256.81556483994399</c:v>
                </c:pt>
                <c:pt idx="256">
                  <c:v>-252.87609653623801</c:v>
                </c:pt>
                <c:pt idx="257">
                  <c:v>-272.34733940186499</c:v>
                </c:pt>
                <c:pt idx="258">
                  <c:v>-295.11037874279998</c:v>
                </c:pt>
                <c:pt idx="259">
                  <c:v>-300.66629325529902</c:v>
                </c:pt>
                <c:pt idx="260">
                  <c:v>-283.51491304620703</c:v>
                </c:pt>
                <c:pt idx="261">
                  <c:v>-261.80398229469898</c:v>
                </c:pt>
                <c:pt idx="262">
                  <c:v>-255.21498335403399</c:v>
                </c:pt>
                <c:pt idx="263">
                  <c:v>-272.17920904651299</c:v>
                </c:pt>
                <c:pt idx="264">
                  <c:v>-295.21981252183701</c:v>
                </c:pt>
                <c:pt idx="265">
                  <c:v>-303.96088332725299</c:v>
                </c:pt>
                <c:pt idx="266">
                  <c:v>-288.14901732703601</c:v>
                </c:pt>
                <c:pt idx="267">
                  <c:v>-262.61038026052</c:v>
                </c:pt>
                <c:pt idx="268">
                  <c:v>-251.43212507406199</c:v>
                </c:pt>
                <c:pt idx="269">
                  <c:v>-265.232808833001</c:v>
                </c:pt>
                <c:pt idx="270">
                  <c:v>-289.35065950530799</c:v>
                </c:pt>
                <c:pt idx="271">
                  <c:v>-301.76868084967901</c:v>
                </c:pt>
                <c:pt idx="272">
                  <c:v>-290.09891331467099</c:v>
                </c:pt>
                <c:pt idx="273">
                  <c:v>-267.61000820017301</c:v>
                </c:pt>
                <c:pt idx="274">
                  <c:v>-254.43010728804899</c:v>
                </c:pt>
                <c:pt idx="275">
                  <c:v>-265.65577659847901</c:v>
                </c:pt>
                <c:pt idx="276">
                  <c:v>-289.03138460396701</c:v>
                </c:pt>
                <c:pt idx="277">
                  <c:v>-304.23231323511402</c:v>
                </c:pt>
                <c:pt idx="278">
                  <c:v>-294.93460866611599</c:v>
                </c:pt>
                <c:pt idx="279">
                  <c:v>-269.669646921376</c:v>
                </c:pt>
                <c:pt idx="280">
                  <c:v>-251.79894171836901</c:v>
                </c:pt>
                <c:pt idx="281">
                  <c:v>-259.21526460321797</c:v>
                </c:pt>
                <c:pt idx="282">
                  <c:v>-282.74979930227801</c:v>
                </c:pt>
                <c:pt idx="283">
                  <c:v>-300.83720836876603</c:v>
                </c:pt>
                <c:pt idx="284">
                  <c:v>-295.595429655803</c:v>
                </c:pt>
                <c:pt idx="285">
                  <c:v>-273.92871216736802</c:v>
                </c:pt>
                <c:pt idx="286">
                  <c:v>-256.01500981227201</c:v>
                </c:pt>
                <c:pt idx="287">
                  <c:v>-260.17475256292698</c:v>
                </c:pt>
                <c:pt idx="288">
                  <c:v>-282.501526676254</c:v>
                </c:pt>
                <c:pt idx="289">
                  <c:v>-302.00842254432303</c:v>
                </c:pt>
                <c:pt idx="290">
                  <c:v>-300.33338819835501</c:v>
                </c:pt>
                <c:pt idx="291">
                  <c:v>-277.00794705462403</c:v>
                </c:pt>
                <c:pt idx="292">
                  <c:v>-254.878052184566</c:v>
                </c:pt>
                <c:pt idx="293">
                  <c:v>-254.520092028806</c:v>
                </c:pt>
                <c:pt idx="294">
                  <c:v>-275.893424516393</c:v>
                </c:pt>
                <c:pt idx="295">
                  <c:v>-290.534143251469</c:v>
                </c:pt>
                <c:pt idx="296">
                  <c:v>-276.24340418511298</c:v>
                </c:pt>
                <c:pt idx="297">
                  <c:v>-283.52033982238299</c:v>
                </c:pt>
                <c:pt idx="298">
                  <c:v>-260.48409769797098</c:v>
                </c:pt>
                <c:pt idx="299">
                  <c:v>-256.57904868610598</c:v>
                </c:pt>
                <c:pt idx="300">
                  <c:v>-275.79003765210803</c:v>
                </c:pt>
                <c:pt idx="301">
                  <c:v>-297.93740757037102</c:v>
                </c:pt>
                <c:pt idx="302">
                  <c:v>-303.53746350292499</c:v>
                </c:pt>
                <c:pt idx="303">
                  <c:v>-284.68868066402501</c:v>
                </c:pt>
                <c:pt idx="304">
                  <c:v>-259.863465645443</c:v>
                </c:pt>
                <c:pt idx="305">
                  <c:v>-252.11543831840399</c:v>
                </c:pt>
                <c:pt idx="306">
                  <c:v>-268.71629326460197</c:v>
                </c:pt>
                <c:pt idx="307">
                  <c:v>-292.47423852427698</c:v>
                </c:pt>
                <c:pt idx="308">
                  <c:v>-301.592446119729</c:v>
                </c:pt>
                <c:pt idx="309">
                  <c:v>-287.31896273138398</c:v>
                </c:pt>
                <c:pt idx="310">
                  <c:v>-264.91267343378001</c:v>
                </c:pt>
                <c:pt idx="311">
                  <c:v>-254.805707117324</c:v>
                </c:pt>
                <c:pt idx="312">
                  <c:v>-268.79496405216099</c:v>
                </c:pt>
                <c:pt idx="313">
                  <c:v>-292.234401646734</c:v>
                </c:pt>
                <c:pt idx="314">
                  <c:v>-304.564171668862</c:v>
                </c:pt>
                <c:pt idx="315">
                  <c:v>-292.09934030743398</c:v>
                </c:pt>
                <c:pt idx="316">
                  <c:v>-266.48988732044103</c:v>
                </c:pt>
                <c:pt idx="317">
                  <c:v>-251.47793457082</c:v>
                </c:pt>
                <c:pt idx="318">
                  <c:v>-262.10239013458897</c:v>
                </c:pt>
                <c:pt idx="319">
                  <c:v>-286.09218819993299</c:v>
                </c:pt>
                <c:pt idx="320">
                  <c:v>-301.80949035709199</c:v>
                </c:pt>
                <c:pt idx="321">
                  <c:v>-293.327788203414</c:v>
                </c:pt>
                <c:pt idx="322">
                  <c:v>-271.11112909350402</c:v>
                </c:pt>
                <c:pt idx="323">
                  <c:v>-255.123006458692</c:v>
                </c:pt>
                <c:pt idx="324">
                  <c:v>-262.830404613486</c:v>
                </c:pt>
                <c:pt idx="325">
                  <c:v>-285.80647726858399</c:v>
                </c:pt>
                <c:pt idx="326">
                  <c:v>-303.57210561827799</c:v>
                </c:pt>
                <c:pt idx="327">
                  <c:v>-298.15866641360299</c:v>
                </c:pt>
                <c:pt idx="328">
                  <c:v>-273.70297632937098</c:v>
                </c:pt>
                <c:pt idx="329">
                  <c:v>-253.32173111973799</c:v>
                </c:pt>
                <c:pt idx="330">
                  <c:v>-256.71468015286001</c:v>
                </c:pt>
                <c:pt idx="331">
                  <c:v>-279.36002528863202</c:v>
                </c:pt>
                <c:pt idx="332">
                  <c:v>-299.47365883100503</c:v>
                </c:pt>
                <c:pt idx="333">
                  <c:v>-298.22515117010499</c:v>
                </c:pt>
                <c:pt idx="334">
                  <c:v>-277.54928820237802</c:v>
                </c:pt>
                <c:pt idx="335">
                  <c:v>-257.99301619611998</c:v>
                </c:pt>
                <c:pt idx="336">
                  <c:v>-258.04540258930803</c:v>
                </c:pt>
                <c:pt idx="337">
                  <c:v>-279.145452208535</c:v>
                </c:pt>
                <c:pt idx="338">
                  <c:v>-300.21831004352902</c:v>
                </c:pt>
                <c:pt idx="339">
                  <c:v>-302.530667580574</c:v>
                </c:pt>
                <c:pt idx="340">
                  <c:v>-281.19916586626601</c:v>
                </c:pt>
                <c:pt idx="341">
                  <c:v>-257.47921659929398</c:v>
                </c:pt>
                <c:pt idx="342">
                  <c:v>-253.129080117439</c:v>
                </c:pt>
                <c:pt idx="343">
                  <c:v>-272.33447710427998</c:v>
                </c:pt>
                <c:pt idx="344">
                  <c:v>-295.21832809063801</c:v>
                </c:pt>
                <c:pt idx="345">
                  <c:v>-301.15232383895199</c:v>
                </c:pt>
                <c:pt idx="346">
                  <c:v>-284.282548254022</c:v>
                </c:pt>
                <c:pt idx="347">
                  <c:v>-262.47562048771198</c:v>
                </c:pt>
                <c:pt idx="348">
                  <c:v>-255.52026983424099</c:v>
                </c:pt>
                <c:pt idx="349">
                  <c:v>-272.17148798533799</c:v>
                </c:pt>
                <c:pt idx="350">
                  <c:v>-295.28911663228502</c:v>
                </c:pt>
                <c:pt idx="351">
                  <c:v>-304.40140726388103</c:v>
                </c:pt>
                <c:pt idx="352">
                  <c:v>-288.94631990493201</c:v>
                </c:pt>
                <c:pt idx="353">
                  <c:v>-263.367548460173</c:v>
                </c:pt>
                <c:pt idx="354">
                  <c:v>-251.77297107211101</c:v>
                </c:pt>
                <c:pt idx="355">
                  <c:v>-265.24835520319101</c:v>
                </c:pt>
                <c:pt idx="356">
                  <c:v>-289.37182996568799</c:v>
                </c:pt>
                <c:pt idx="357">
                  <c:v>-302.16917519768498</c:v>
                </c:pt>
                <c:pt idx="358">
                  <c:v>-290.81321423501402</c:v>
                </c:pt>
                <c:pt idx="359">
                  <c:v>-268.33580426148097</c:v>
                </c:pt>
                <c:pt idx="360">
                  <c:v>-254.82754683556101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A-008A-46C6-9065-A2344556F545}"/>
            </c:ext>
          </c:extLst>
        </c:ser>
        <c:ser>
          <c:idx val="2"/>
          <c:order val="1"/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xVal>
            <c:numRef>
              <c:f>'04_advtidal'!$AW$5:$AW$365</c:f>
              <c:numCache>
                <c:formatCode>General</c:formatCode>
                <c:ptCount val="361"/>
                <c:pt idx="0">
                  <c:v>1</c:v>
                </c:pt>
                <c:pt idx="1">
                  <c:v>1.083333333333</c:v>
                </c:pt>
                <c:pt idx="2">
                  <c:v>1.166666666667</c:v>
                </c:pt>
                <c:pt idx="3">
                  <c:v>1.25</c:v>
                </c:pt>
                <c:pt idx="4">
                  <c:v>1.333333333333</c:v>
                </c:pt>
                <c:pt idx="5">
                  <c:v>1.416666666667</c:v>
                </c:pt>
                <c:pt idx="6">
                  <c:v>1.5</c:v>
                </c:pt>
                <c:pt idx="7">
                  <c:v>1.583333333333</c:v>
                </c:pt>
                <c:pt idx="8">
                  <c:v>1.666666666667</c:v>
                </c:pt>
                <c:pt idx="9">
                  <c:v>1.75</c:v>
                </c:pt>
                <c:pt idx="10">
                  <c:v>1.833333333333</c:v>
                </c:pt>
                <c:pt idx="11">
                  <c:v>1.916666666667</c:v>
                </c:pt>
                <c:pt idx="12">
                  <c:v>2</c:v>
                </c:pt>
                <c:pt idx="13">
                  <c:v>2.083333333333</c:v>
                </c:pt>
                <c:pt idx="14">
                  <c:v>2.166666666667</c:v>
                </c:pt>
                <c:pt idx="15">
                  <c:v>2.25</c:v>
                </c:pt>
                <c:pt idx="16">
                  <c:v>2.333333333333</c:v>
                </c:pt>
                <c:pt idx="17">
                  <c:v>2.416666666667</c:v>
                </c:pt>
                <c:pt idx="18">
                  <c:v>2.5</c:v>
                </c:pt>
                <c:pt idx="19">
                  <c:v>2.583333333333</c:v>
                </c:pt>
                <c:pt idx="20">
                  <c:v>2.666666666667</c:v>
                </c:pt>
                <c:pt idx="21">
                  <c:v>2.75</c:v>
                </c:pt>
                <c:pt idx="22">
                  <c:v>2.833333333333</c:v>
                </c:pt>
                <c:pt idx="23">
                  <c:v>2.916666666667</c:v>
                </c:pt>
                <c:pt idx="24">
                  <c:v>3</c:v>
                </c:pt>
                <c:pt idx="25">
                  <c:v>3.083333333333</c:v>
                </c:pt>
                <c:pt idx="26">
                  <c:v>3.166666666667</c:v>
                </c:pt>
                <c:pt idx="27">
                  <c:v>3.25</c:v>
                </c:pt>
                <c:pt idx="28">
                  <c:v>3.333333333333</c:v>
                </c:pt>
                <c:pt idx="29">
                  <c:v>3.416666666667</c:v>
                </c:pt>
                <c:pt idx="30">
                  <c:v>3.5</c:v>
                </c:pt>
                <c:pt idx="31">
                  <c:v>3.583333333333</c:v>
                </c:pt>
                <c:pt idx="32">
                  <c:v>3.666666666667</c:v>
                </c:pt>
                <c:pt idx="33">
                  <c:v>3.75</c:v>
                </c:pt>
                <c:pt idx="34">
                  <c:v>3.833333333333</c:v>
                </c:pt>
                <c:pt idx="35">
                  <c:v>3.916666666667</c:v>
                </c:pt>
                <c:pt idx="36">
                  <c:v>4</c:v>
                </c:pt>
                <c:pt idx="37">
                  <c:v>4.083333333333</c:v>
                </c:pt>
                <c:pt idx="38">
                  <c:v>4.166666666667</c:v>
                </c:pt>
                <c:pt idx="39">
                  <c:v>4.25</c:v>
                </c:pt>
                <c:pt idx="40">
                  <c:v>4.333333333333</c:v>
                </c:pt>
                <c:pt idx="41">
                  <c:v>4.416666666667</c:v>
                </c:pt>
                <c:pt idx="42">
                  <c:v>4.5</c:v>
                </c:pt>
                <c:pt idx="43">
                  <c:v>4.583333333333</c:v>
                </c:pt>
                <c:pt idx="44">
                  <c:v>4.666666666667</c:v>
                </c:pt>
                <c:pt idx="45">
                  <c:v>4.75</c:v>
                </c:pt>
                <c:pt idx="46">
                  <c:v>4.833333333333</c:v>
                </c:pt>
                <c:pt idx="47">
                  <c:v>4.916666666667</c:v>
                </c:pt>
                <c:pt idx="48">
                  <c:v>5</c:v>
                </c:pt>
                <c:pt idx="49">
                  <c:v>5.083333333333</c:v>
                </c:pt>
                <c:pt idx="50">
                  <c:v>5.166666666667</c:v>
                </c:pt>
                <c:pt idx="51">
                  <c:v>5.25</c:v>
                </c:pt>
                <c:pt idx="52">
                  <c:v>5.333333333333</c:v>
                </c:pt>
                <c:pt idx="53">
                  <c:v>5.416666666667</c:v>
                </c:pt>
                <c:pt idx="54">
                  <c:v>5.5</c:v>
                </c:pt>
                <c:pt idx="55">
                  <c:v>5.583333333333</c:v>
                </c:pt>
                <c:pt idx="56">
                  <c:v>5.666666666667</c:v>
                </c:pt>
                <c:pt idx="57">
                  <c:v>5.75</c:v>
                </c:pt>
                <c:pt idx="58">
                  <c:v>5.833333333333</c:v>
                </c:pt>
                <c:pt idx="59">
                  <c:v>5.916666666667</c:v>
                </c:pt>
                <c:pt idx="60">
                  <c:v>6</c:v>
                </c:pt>
                <c:pt idx="61">
                  <c:v>6.083333333333</c:v>
                </c:pt>
                <c:pt idx="62">
                  <c:v>6.166666666667</c:v>
                </c:pt>
                <c:pt idx="63">
                  <c:v>6.25</c:v>
                </c:pt>
                <c:pt idx="64">
                  <c:v>6.333333333333</c:v>
                </c:pt>
                <c:pt idx="65">
                  <c:v>6.416666666667</c:v>
                </c:pt>
                <c:pt idx="66">
                  <c:v>6.5</c:v>
                </c:pt>
                <c:pt idx="67">
                  <c:v>6.583333333333</c:v>
                </c:pt>
                <c:pt idx="68">
                  <c:v>6.666666666667</c:v>
                </c:pt>
                <c:pt idx="69">
                  <c:v>6.75</c:v>
                </c:pt>
                <c:pt idx="70">
                  <c:v>6.833333333333</c:v>
                </c:pt>
                <c:pt idx="71">
                  <c:v>6.916666666667</c:v>
                </c:pt>
                <c:pt idx="72">
                  <c:v>7</c:v>
                </c:pt>
                <c:pt idx="73">
                  <c:v>7.083333333333</c:v>
                </c:pt>
                <c:pt idx="74">
                  <c:v>7.166666666667</c:v>
                </c:pt>
                <c:pt idx="75">
                  <c:v>7.25</c:v>
                </c:pt>
                <c:pt idx="76">
                  <c:v>7.333333333333</c:v>
                </c:pt>
                <c:pt idx="77">
                  <c:v>7.416666666667</c:v>
                </c:pt>
                <c:pt idx="78">
                  <c:v>7.5</c:v>
                </c:pt>
                <c:pt idx="79">
                  <c:v>7.583333333333</c:v>
                </c:pt>
                <c:pt idx="80">
                  <c:v>7.666666666667</c:v>
                </c:pt>
                <c:pt idx="81">
                  <c:v>7.75</c:v>
                </c:pt>
                <c:pt idx="82">
                  <c:v>7.833333333333</c:v>
                </c:pt>
                <c:pt idx="83">
                  <c:v>7.916666666667</c:v>
                </c:pt>
                <c:pt idx="84">
                  <c:v>8</c:v>
                </c:pt>
                <c:pt idx="85">
                  <c:v>8.083333333333</c:v>
                </c:pt>
                <c:pt idx="86">
                  <c:v>8.166666666667</c:v>
                </c:pt>
                <c:pt idx="87">
                  <c:v>8.25</c:v>
                </c:pt>
                <c:pt idx="88">
                  <c:v>8.333333333333</c:v>
                </c:pt>
                <c:pt idx="89">
                  <c:v>8.416666666667</c:v>
                </c:pt>
                <c:pt idx="90">
                  <c:v>8.5</c:v>
                </c:pt>
                <c:pt idx="91">
                  <c:v>8.583333333333</c:v>
                </c:pt>
                <c:pt idx="92">
                  <c:v>8.666666666667</c:v>
                </c:pt>
                <c:pt idx="93">
                  <c:v>8.75</c:v>
                </c:pt>
                <c:pt idx="94">
                  <c:v>8.833333333333</c:v>
                </c:pt>
                <c:pt idx="95">
                  <c:v>8.916666666667</c:v>
                </c:pt>
                <c:pt idx="96">
                  <c:v>9</c:v>
                </c:pt>
                <c:pt idx="97">
                  <c:v>9.083333333333</c:v>
                </c:pt>
                <c:pt idx="98">
                  <c:v>9.166666666667</c:v>
                </c:pt>
                <c:pt idx="99">
                  <c:v>9.25</c:v>
                </c:pt>
                <c:pt idx="100">
                  <c:v>9.333333333333</c:v>
                </c:pt>
                <c:pt idx="101">
                  <c:v>9.416666666667</c:v>
                </c:pt>
                <c:pt idx="102">
                  <c:v>9.5</c:v>
                </c:pt>
                <c:pt idx="103">
                  <c:v>9.583333333333</c:v>
                </c:pt>
                <c:pt idx="104">
                  <c:v>9.666666666667</c:v>
                </c:pt>
                <c:pt idx="105">
                  <c:v>9.75</c:v>
                </c:pt>
                <c:pt idx="106">
                  <c:v>9.833333333333</c:v>
                </c:pt>
                <c:pt idx="107">
                  <c:v>9.916666666667</c:v>
                </c:pt>
                <c:pt idx="108">
                  <c:v>10</c:v>
                </c:pt>
                <c:pt idx="109">
                  <c:v>10.08333333333</c:v>
                </c:pt>
                <c:pt idx="110">
                  <c:v>10.16666666667</c:v>
                </c:pt>
                <c:pt idx="111">
                  <c:v>10.25</c:v>
                </c:pt>
                <c:pt idx="112">
                  <c:v>10.33333333333</c:v>
                </c:pt>
                <c:pt idx="113">
                  <c:v>10.41666666667</c:v>
                </c:pt>
                <c:pt idx="114">
                  <c:v>10.5</c:v>
                </c:pt>
                <c:pt idx="115">
                  <c:v>10.58333333333</c:v>
                </c:pt>
                <c:pt idx="116">
                  <c:v>10.66666666667</c:v>
                </c:pt>
                <c:pt idx="117">
                  <c:v>10.75</c:v>
                </c:pt>
                <c:pt idx="118">
                  <c:v>10.83333333333</c:v>
                </c:pt>
                <c:pt idx="119">
                  <c:v>10.91666666667</c:v>
                </c:pt>
                <c:pt idx="120">
                  <c:v>11</c:v>
                </c:pt>
                <c:pt idx="121">
                  <c:v>11.08333333333</c:v>
                </c:pt>
                <c:pt idx="122">
                  <c:v>11.16666666667</c:v>
                </c:pt>
                <c:pt idx="123">
                  <c:v>11.25</c:v>
                </c:pt>
                <c:pt idx="124">
                  <c:v>11.33333333333</c:v>
                </c:pt>
                <c:pt idx="125">
                  <c:v>11.41666666667</c:v>
                </c:pt>
                <c:pt idx="126">
                  <c:v>11.5</c:v>
                </c:pt>
                <c:pt idx="127">
                  <c:v>11.58333333333</c:v>
                </c:pt>
                <c:pt idx="128">
                  <c:v>11.66666666667</c:v>
                </c:pt>
                <c:pt idx="129">
                  <c:v>11.75</c:v>
                </c:pt>
                <c:pt idx="130">
                  <c:v>11.83333333333</c:v>
                </c:pt>
                <c:pt idx="131">
                  <c:v>11.91666666667</c:v>
                </c:pt>
                <c:pt idx="132">
                  <c:v>12</c:v>
                </c:pt>
                <c:pt idx="133">
                  <c:v>12.08333333333</c:v>
                </c:pt>
                <c:pt idx="134">
                  <c:v>12.16666666667</c:v>
                </c:pt>
                <c:pt idx="135">
                  <c:v>12.25</c:v>
                </c:pt>
                <c:pt idx="136">
                  <c:v>12.33333333333</c:v>
                </c:pt>
                <c:pt idx="137">
                  <c:v>12.41666666667</c:v>
                </c:pt>
                <c:pt idx="138">
                  <c:v>12.5</c:v>
                </c:pt>
                <c:pt idx="139">
                  <c:v>12.58333333333</c:v>
                </c:pt>
                <c:pt idx="140">
                  <c:v>12.66666666667</c:v>
                </c:pt>
                <c:pt idx="141">
                  <c:v>12.75</c:v>
                </c:pt>
                <c:pt idx="142">
                  <c:v>12.83333333333</c:v>
                </c:pt>
                <c:pt idx="143">
                  <c:v>12.91666666667</c:v>
                </c:pt>
                <c:pt idx="144">
                  <c:v>13</c:v>
                </c:pt>
                <c:pt idx="145">
                  <c:v>13.08333333333</c:v>
                </c:pt>
                <c:pt idx="146">
                  <c:v>13.16666666667</c:v>
                </c:pt>
                <c:pt idx="147">
                  <c:v>13.25</c:v>
                </c:pt>
                <c:pt idx="148">
                  <c:v>13.33333333333</c:v>
                </c:pt>
                <c:pt idx="149">
                  <c:v>13.41666666667</c:v>
                </c:pt>
                <c:pt idx="150">
                  <c:v>13.5</c:v>
                </c:pt>
                <c:pt idx="151">
                  <c:v>13.58333333333</c:v>
                </c:pt>
                <c:pt idx="152">
                  <c:v>13.66666666667</c:v>
                </c:pt>
                <c:pt idx="153">
                  <c:v>13.75</c:v>
                </c:pt>
                <c:pt idx="154">
                  <c:v>13.83333333333</c:v>
                </c:pt>
                <c:pt idx="155">
                  <c:v>13.91666666667</c:v>
                </c:pt>
                <c:pt idx="156">
                  <c:v>14</c:v>
                </c:pt>
                <c:pt idx="157">
                  <c:v>14.08333333333</c:v>
                </c:pt>
                <c:pt idx="158">
                  <c:v>14.16666666667</c:v>
                </c:pt>
                <c:pt idx="159">
                  <c:v>14.25</c:v>
                </c:pt>
                <c:pt idx="160">
                  <c:v>14.33333333333</c:v>
                </c:pt>
                <c:pt idx="161">
                  <c:v>14.41666666667</c:v>
                </c:pt>
                <c:pt idx="162">
                  <c:v>14.5</c:v>
                </c:pt>
                <c:pt idx="163">
                  <c:v>14.58333333333</c:v>
                </c:pt>
                <c:pt idx="164">
                  <c:v>14.66666666667</c:v>
                </c:pt>
                <c:pt idx="165">
                  <c:v>14.75</c:v>
                </c:pt>
                <c:pt idx="166">
                  <c:v>14.83333333333</c:v>
                </c:pt>
                <c:pt idx="167">
                  <c:v>14.91666666667</c:v>
                </c:pt>
                <c:pt idx="168">
                  <c:v>15</c:v>
                </c:pt>
                <c:pt idx="169">
                  <c:v>15.08333333333</c:v>
                </c:pt>
                <c:pt idx="170">
                  <c:v>15.16666666667</c:v>
                </c:pt>
                <c:pt idx="171">
                  <c:v>15.25</c:v>
                </c:pt>
                <c:pt idx="172">
                  <c:v>15.33333333333</c:v>
                </c:pt>
                <c:pt idx="173">
                  <c:v>15.41666666667</c:v>
                </c:pt>
                <c:pt idx="174">
                  <c:v>15.5</c:v>
                </c:pt>
                <c:pt idx="175">
                  <c:v>15.58333333333</c:v>
                </c:pt>
                <c:pt idx="176">
                  <c:v>15.66666666667</c:v>
                </c:pt>
                <c:pt idx="177">
                  <c:v>15.75</c:v>
                </c:pt>
                <c:pt idx="178">
                  <c:v>15.83333333333</c:v>
                </c:pt>
                <c:pt idx="179">
                  <c:v>15.91666666667</c:v>
                </c:pt>
                <c:pt idx="180">
                  <c:v>16</c:v>
                </c:pt>
                <c:pt idx="181">
                  <c:v>16.08333333333</c:v>
                </c:pt>
                <c:pt idx="182">
                  <c:v>16.16666666667</c:v>
                </c:pt>
                <c:pt idx="183">
                  <c:v>16.25</c:v>
                </c:pt>
                <c:pt idx="184">
                  <c:v>16.33333333333</c:v>
                </c:pt>
                <c:pt idx="185">
                  <c:v>16.41666666667</c:v>
                </c:pt>
                <c:pt idx="186">
                  <c:v>16.5</c:v>
                </c:pt>
                <c:pt idx="187">
                  <c:v>16.58333333333</c:v>
                </c:pt>
                <c:pt idx="188">
                  <c:v>16.66666666667</c:v>
                </c:pt>
                <c:pt idx="189">
                  <c:v>16.75</c:v>
                </c:pt>
                <c:pt idx="190">
                  <c:v>16.83333333333</c:v>
                </c:pt>
                <c:pt idx="191">
                  <c:v>16.91666666667</c:v>
                </c:pt>
                <c:pt idx="192">
                  <c:v>17</c:v>
                </c:pt>
                <c:pt idx="193">
                  <c:v>17.08333333333</c:v>
                </c:pt>
                <c:pt idx="194">
                  <c:v>17.16666666667</c:v>
                </c:pt>
                <c:pt idx="195">
                  <c:v>17.25</c:v>
                </c:pt>
                <c:pt idx="196">
                  <c:v>17.33333333333</c:v>
                </c:pt>
                <c:pt idx="197">
                  <c:v>17.41666666667</c:v>
                </c:pt>
                <c:pt idx="198">
                  <c:v>17.5</c:v>
                </c:pt>
                <c:pt idx="199">
                  <c:v>17.58333333333</c:v>
                </c:pt>
                <c:pt idx="200">
                  <c:v>17.66666666667</c:v>
                </c:pt>
                <c:pt idx="201">
                  <c:v>17.75</c:v>
                </c:pt>
                <c:pt idx="202">
                  <c:v>17.83333333333</c:v>
                </c:pt>
                <c:pt idx="203">
                  <c:v>17.91666666667</c:v>
                </c:pt>
                <c:pt idx="204">
                  <c:v>18</c:v>
                </c:pt>
                <c:pt idx="205">
                  <c:v>18.08333333333</c:v>
                </c:pt>
                <c:pt idx="206">
                  <c:v>18.16666666667</c:v>
                </c:pt>
                <c:pt idx="207">
                  <c:v>18.25</c:v>
                </c:pt>
                <c:pt idx="208">
                  <c:v>18.33333333333</c:v>
                </c:pt>
                <c:pt idx="209">
                  <c:v>18.41666666667</c:v>
                </c:pt>
                <c:pt idx="210">
                  <c:v>18.5</c:v>
                </c:pt>
                <c:pt idx="211">
                  <c:v>18.58333333333</c:v>
                </c:pt>
                <c:pt idx="212">
                  <c:v>18.66666666667</c:v>
                </c:pt>
                <c:pt idx="213">
                  <c:v>18.75</c:v>
                </c:pt>
                <c:pt idx="214">
                  <c:v>18.83333333333</c:v>
                </c:pt>
                <c:pt idx="215">
                  <c:v>18.91666666667</c:v>
                </c:pt>
                <c:pt idx="216">
                  <c:v>19</c:v>
                </c:pt>
                <c:pt idx="217">
                  <c:v>19.08333333333</c:v>
                </c:pt>
                <c:pt idx="218">
                  <c:v>19.16666666667</c:v>
                </c:pt>
                <c:pt idx="219">
                  <c:v>19.25</c:v>
                </c:pt>
                <c:pt idx="220">
                  <c:v>19.33333333333</c:v>
                </c:pt>
                <c:pt idx="221">
                  <c:v>19.41666666667</c:v>
                </c:pt>
                <c:pt idx="222">
                  <c:v>19.5</c:v>
                </c:pt>
                <c:pt idx="223">
                  <c:v>19.58333333333</c:v>
                </c:pt>
                <c:pt idx="224">
                  <c:v>19.66666666667</c:v>
                </c:pt>
                <c:pt idx="225">
                  <c:v>19.75</c:v>
                </c:pt>
                <c:pt idx="226">
                  <c:v>19.83333333333</c:v>
                </c:pt>
                <c:pt idx="227">
                  <c:v>19.91666666667</c:v>
                </c:pt>
                <c:pt idx="228">
                  <c:v>20</c:v>
                </c:pt>
                <c:pt idx="229">
                  <c:v>20.08333333333</c:v>
                </c:pt>
                <c:pt idx="230">
                  <c:v>20.16666666667</c:v>
                </c:pt>
                <c:pt idx="231">
                  <c:v>20.25</c:v>
                </c:pt>
                <c:pt idx="232">
                  <c:v>20.33333333333</c:v>
                </c:pt>
                <c:pt idx="233">
                  <c:v>20.41666666667</c:v>
                </c:pt>
                <c:pt idx="234">
                  <c:v>20.5</c:v>
                </c:pt>
                <c:pt idx="235">
                  <c:v>20.58333333333</c:v>
                </c:pt>
                <c:pt idx="236">
                  <c:v>20.66666666667</c:v>
                </c:pt>
                <c:pt idx="237">
                  <c:v>20.75</c:v>
                </c:pt>
                <c:pt idx="238">
                  <c:v>20.83333333333</c:v>
                </c:pt>
                <c:pt idx="239">
                  <c:v>20.91666666667</c:v>
                </c:pt>
                <c:pt idx="240">
                  <c:v>21</c:v>
                </c:pt>
                <c:pt idx="241">
                  <c:v>21.08333333333</c:v>
                </c:pt>
                <c:pt idx="242">
                  <c:v>21.16666666667</c:v>
                </c:pt>
                <c:pt idx="243">
                  <c:v>21.25</c:v>
                </c:pt>
                <c:pt idx="244">
                  <c:v>21.33333333333</c:v>
                </c:pt>
                <c:pt idx="245">
                  <c:v>21.41666666667</c:v>
                </c:pt>
                <c:pt idx="246">
                  <c:v>21.5</c:v>
                </c:pt>
                <c:pt idx="247">
                  <c:v>21.58333333333</c:v>
                </c:pt>
                <c:pt idx="248">
                  <c:v>21.66666666667</c:v>
                </c:pt>
                <c:pt idx="249">
                  <c:v>21.75</c:v>
                </c:pt>
                <c:pt idx="250">
                  <c:v>21.83333333333</c:v>
                </c:pt>
                <c:pt idx="251">
                  <c:v>21.91666666667</c:v>
                </c:pt>
                <c:pt idx="252">
                  <c:v>22</c:v>
                </c:pt>
                <c:pt idx="253">
                  <c:v>22.08333333333</c:v>
                </c:pt>
                <c:pt idx="254">
                  <c:v>22.16666666667</c:v>
                </c:pt>
                <c:pt idx="255">
                  <c:v>22.25</c:v>
                </c:pt>
                <c:pt idx="256">
                  <c:v>22.33333333333</c:v>
                </c:pt>
                <c:pt idx="257">
                  <c:v>22.41666666667</c:v>
                </c:pt>
                <c:pt idx="258">
                  <c:v>22.5</c:v>
                </c:pt>
                <c:pt idx="259">
                  <c:v>22.58333333333</c:v>
                </c:pt>
                <c:pt idx="260">
                  <c:v>22.66666666667</c:v>
                </c:pt>
                <c:pt idx="261">
                  <c:v>22.75</c:v>
                </c:pt>
                <c:pt idx="262">
                  <c:v>22.83333333333</c:v>
                </c:pt>
                <c:pt idx="263">
                  <c:v>22.91666666667</c:v>
                </c:pt>
                <c:pt idx="264">
                  <c:v>23</c:v>
                </c:pt>
                <c:pt idx="265">
                  <c:v>23.08333333333</c:v>
                </c:pt>
                <c:pt idx="266">
                  <c:v>23.16666666667</c:v>
                </c:pt>
                <c:pt idx="267">
                  <c:v>23.25</c:v>
                </c:pt>
                <c:pt idx="268">
                  <c:v>23.33333333333</c:v>
                </c:pt>
                <c:pt idx="269">
                  <c:v>23.41666666667</c:v>
                </c:pt>
                <c:pt idx="270">
                  <c:v>23.5</c:v>
                </c:pt>
                <c:pt idx="271">
                  <c:v>23.58333333333</c:v>
                </c:pt>
                <c:pt idx="272">
                  <c:v>23.66666666667</c:v>
                </c:pt>
                <c:pt idx="273">
                  <c:v>23.75</c:v>
                </c:pt>
                <c:pt idx="274">
                  <c:v>23.83333333333</c:v>
                </c:pt>
                <c:pt idx="275">
                  <c:v>23.91666666667</c:v>
                </c:pt>
                <c:pt idx="276">
                  <c:v>24</c:v>
                </c:pt>
                <c:pt idx="277">
                  <c:v>24.08333333333</c:v>
                </c:pt>
                <c:pt idx="278">
                  <c:v>24.16666666667</c:v>
                </c:pt>
                <c:pt idx="279">
                  <c:v>24.25</c:v>
                </c:pt>
                <c:pt idx="280">
                  <c:v>24.33333333333</c:v>
                </c:pt>
                <c:pt idx="281">
                  <c:v>24.41666666667</c:v>
                </c:pt>
                <c:pt idx="282">
                  <c:v>24.5</c:v>
                </c:pt>
                <c:pt idx="283">
                  <c:v>24.58333333333</c:v>
                </c:pt>
                <c:pt idx="284">
                  <c:v>24.66666666667</c:v>
                </c:pt>
                <c:pt idx="285">
                  <c:v>24.75</c:v>
                </c:pt>
                <c:pt idx="286">
                  <c:v>24.83333333333</c:v>
                </c:pt>
                <c:pt idx="287">
                  <c:v>24.91666666667</c:v>
                </c:pt>
                <c:pt idx="288">
                  <c:v>25</c:v>
                </c:pt>
                <c:pt idx="289">
                  <c:v>25.08333333333</c:v>
                </c:pt>
                <c:pt idx="290">
                  <c:v>25.16666666667</c:v>
                </c:pt>
                <c:pt idx="291">
                  <c:v>25.25</c:v>
                </c:pt>
                <c:pt idx="292">
                  <c:v>25.33333333333</c:v>
                </c:pt>
                <c:pt idx="293">
                  <c:v>25.41666666667</c:v>
                </c:pt>
                <c:pt idx="294">
                  <c:v>25.5</c:v>
                </c:pt>
                <c:pt idx="295">
                  <c:v>25.58333333333</c:v>
                </c:pt>
                <c:pt idx="296">
                  <c:v>25.66666666667</c:v>
                </c:pt>
                <c:pt idx="297">
                  <c:v>25.75</c:v>
                </c:pt>
                <c:pt idx="298">
                  <c:v>25.83333333333</c:v>
                </c:pt>
                <c:pt idx="299">
                  <c:v>25.91666666667</c:v>
                </c:pt>
                <c:pt idx="300">
                  <c:v>26</c:v>
                </c:pt>
                <c:pt idx="301">
                  <c:v>26.08333333333</c:v>
                </c:pt>
                <c:pt idx="302">
                  <c:v>26.16666666667</c:v>
                </c:pt>
                <c:pt idx="303">
                  <c:v>26.25</c:v>
                </c:pt>
                <c:pt idx="304">
                  <c:v>26.33333333333</c:v>
                </c:pt>
                <c:pt idx="305">
                  <c:v>26.41666666667</c:v>
                </c:pt>
                <c:pt idx="306">
                  <c:v>26.5</c:v>
                </c:pt>
                <c:pt idx="307">
                  <c:v>26.58333333333</c:v>
                </c:pt>
                <c:pt idx="308">
                  <c:v>26.66666666667</c:v>
                </c:pt>
                <c:pt idx="309">
                  <c:v>26.75</c:v>
                </c:pt>
                <c:pt idx="310">
                  <c:v>26.83333333333</c:v>
                </c:pt>
                <c:pt idx="311">
                  <c:v>26.91666666667</c:v>
                </c:pt>
                <c:pt idx="312">
                  <c:v>27</c:v>
                </c:pt>
                <c:pt idx="313">
                  <c:v>27.08333333333</c:v>
                </c:pt>
                <c:pt idx="314">
                  <c:v>27.16666666667</c:v>
                </c:pt>
                <c:pt idx="315">
                  <c:v>27.25</c:v>
                </c:pt>
                <c:pt idx="316">
                  <c:v>27.33333333333</c:v>
                </c:pt>
                <c:pt idx="317">
                  <c:v>27.41666666667</c:v>
                </c:pt>
                <c:pt idx="318">
                  <c:v>27.5</c:v>
                </c:pt>
                <c:pt idx="319">
                  <c:v>27.58333333333</c:v>
                </c:pt>
                <c:pt idx="320">
                  <c:v>27.66666666667</c:v>
                </c:pt>
                <c:pt idx="321">
                  <c:v>27.75</c:v>
                </c:pt>
                <c:pt idx="322">
                  <c:v>27.83333333333</c:v>
                </c:pt>
                <c:pt idx="323">
                  <c:v>27.91666666667</c:v>
                </c:pt>
                <c:pt idx="324">
                  <c:v>28</c:v>
                </c:pt>
                <c:pt idx="325">
                  <c:v>28.08333333333</c:v>
                </c:pt>
                <c:pt idx="326">
                  <c:v>28.16666666667</c:v>
                </c:pt>
                <c:pt idx="327">
                  <c:v>28.25</c:v>
                </c:pt>
                <c:pt idx="328">
                  <c:v>28.33333333333</c:v>
                </c:pt>
                <c:pt idx="329">
                  <c:v>28.41666666667</c:v>
                </c:pt>
                <c:pt idx="330">
                  <c:v>28.5</c:v>
                </c:pt>
                <c:pt idx="331">
                  <c:v>28.58333333333</c:v>
                </c:pt>
                <c:pt idx="332">
                  <c:v>28.66666666667</c:v>
                </c:pt>
                <c:pt idx="333">
                  <c:v>28.75</c:v>
                </c:pt>
                <c:pt idx="334">
                  <c:v>28.83333333333</c:v>
                </c:pt>
                <c:pt idx="335">
                  <c:v>28.91666666667</c:v>
                </c:pt>
                <c:pt idx="336">
                  <c:v>29</c:v>
                </c:pt>
                <c:pt idx="337">
                  <c:v>29.08333333333</c:v>
                </c:pt>
                <c:pt idx="338">
                  <c:v>29.16666666667</c:v>
                </c:pt>
                <c:pt idx="339">
                  <c:v>29.25</c:v>
                </c:pt>
                <c:pt idx="340">
                  <c:v>29.33333333333</c:v>
                </c:pt>
                <c:pt idx="341">
                  <c:v>29.41666666667</c:v>
                </c:pt>
                <c:pt idx="342">
                  <c:v>29.5</c:v>
                </c:pt>
                <c:pt idx="343">
                  <c:v>29.58333333333</c:v>
                </c:pt>
                <c:pt idx="344">
                  <c:v>29.66666666667</c:v>
                </c:pt>
                <c:pt idx="345">
                  <c:v>29.75</c:v>
                </c:pt>
                <c:pt idx="346">
                  <c:v>29.83333333333</c:v>
                </c:pt>
                <c:pt idx="347">
                  <c:v>29.91666666667</c:v>
                </c:pt>
                <c:pt idx="348">
                  <c:v>30</c:v>
                </c:pt>
                <c:pt idx="349">
                  <c:v>30.08333333333</c:v>
                </c:pt>
                <c:pt idx="350">
                  <c:v>30.16666666667</c:v>
                </c:pt>
                <c:pt idx="351">
                  <c:v>30.25</c:v>
                </c:pt>
                <c:pt idx="352">
                  <c:v>30.33333333333</c:v>
                </c:pt>
                <c:pt idx="353">
                  <c:v>30.41666666667</c:v>
                </c:pt>
                <c:pt idx="354">
                  <c:v>30.5</c:v>
                </c:pt>
                <c:pt idx="355">
                  <c:v>30.58333333333</c:v>
                </c:pt>
                <c:pt idx="356">
                  <c:v>30.66666666667</c:v>
                </c:pt>
                <c:pt idx="357">
                  <c:v>30.75</c:v>
                </c:pt>
                <c:pt idx="358">
                  <c:v>30.83333333333</c:v>
                </c:pt>
                <c:pt idx="359">
                  <c:v>30.91666666667</c:v>
                </c:pt>
                <c:pt idx="360">
                  <c:v>31</c:v>
                </c:pt>
              </c:numCache>
            </c:numRef>
          </c:xVal>
          <c:yVal>
            <c:numRef>
              <c:f>'04_advtidal'!$AY$5:$AY$365</c:f>
              <c:numCache>
                <c:formatCode>0</c:formatCode>
                <c:ptCount val="361"/>
                <c:pt idx="0">
                  <c:v>-5653.65585808375</c:v>
                </c:pt>
                <c:pt idx="1">
                  <c:v>-6609.7982584538004</c:v>
                </c:pt>
                <c:pt idx="2">
                  <c:v>-5562.68246762533</c:v>
                </c:pt>
                <c:pt idx="3">
                  <c:v>-4838.2554105927702</c:v>
                </c:pt>
                <c:pt idx="4">
                  <c:v>-4909.2044612360796</c:v>
                </c:pt>
                <c:pt idx="5">
                  <c:v>-5775.2101979722702</c:v>
                </c:pt>
                <c:pt idx="6">
                  <c:v>-6524.0277445389802</c:v>
                </c:pt>
                <c:pt idx="7">
                  <c:v>-6514.7452929746996</c:v>
                </c:pt>
                <c:pt idx="8">
                  <c:v>-5654.20241257625</c:v>
                </c:pt>
                <c:pt idx="9">
                  <c:v>-4779.9492422571802</c:v>
                </c:pt>
                <c:pt idx="10">
                  <c:v>-4719.6370165871604</c:v>
                </c:pt>
                <c:pt idx="11">
                  <c:v>-5530.0400975881503</c:v>
                </c:pt>
                <c:pt idx="12">
                  <c:v>-6389.4537760588601</c:v>
                </c:pt>
                <c:pt idx="13">
                  <c:v>-6529.2717835395097</c:v>
                </c:pt>
                <c:pt idx="14">
                  <c:v>-5800.9157982200104</c:v>
                </c:pt>
                <c:pt idx="15">
                  <c:v>-4977.3839027259601</c:v>
                </c:pt>
                <c:pt idx="16">
                  <c:v>-4775.2910353348198</c:v>
                </c:pt>
                <c:pt idx="17">
                  <c:v>-5491.3166967173602</c:v>
                </c:pt>
                <c:pt idx="18">
                  <c:v>-6355.1657828641901</c:v>
                </c:pt>
                <c:pt idx="19">
                  <c:v>-6629.9803302091696</c:v>
                </c:pt>
                <c:pt idx="20">
                  <c:v>-5956.3141002517204</c:v>
                </c:pt>
                <c:pt idx="21">
                  <c:v>-4982.8444738319804</c:v>
                </c:pt>
                <c:pt idx="22">
                  <c:v>-4614.9308796280502</c:v>
                </c:pt>
                <c:pt idx="23">
                  <c:v>-5249.8395651497503</c:v>
                </c:pt>
                <c:pt idx="24">
                  <c:v>-6189.7952200379896</c:v>
                </c:pt>
                <c:pt idx="25">
                  <c:v>-6605.2065304091302</c:v>
                </c:pt>
                <c:pt idx="26">
                  <c:v>-6063.3075011172004</c:v>
                </c:pt>
                <c:pt idx="27">
                  <c:v>-5174.5080874643099</c:v>
                </c:pt>
                <c:pt idx="28">
                  <c:v>-4732.0094875520499</c:v>
                </c:pt>
                <c:pt idx="29">
                  <c:v>-5226.1265071938597</c:v>
                </c:pt>
                <c:pt idx="30">
                  <c:v>-6149.8917789381203</c:v>
                </c:pt>
                <c:pt idx="31">
                  <c:v>-6650.9751855365903</c:v>
                </c:pt>
                <c:pt idx="32">
                  <c:v>-6232.30614831401</c:v>
                </c:pt>
                <c:pt idx="33">
                  <c:v>-5225.1318878710499</c:v>
                </c:pt>
                <c:pt idx="34">
                  <c:v>-4622.7110385777296</c:v>
                </c:pt>
                <c:pt idx="35">
                  <c:v>-4990.45860105066</c:v>
                </c:pt>
                <c:pt idx="36">
                  <c:v>-5956.99830504277</c:v>
                </c:pt>
                <c:pt idx="37">
                  <c:v>-6575.8016811666903</c:v>
                </c:pt>
                <c:pt idx="38">
                  <c:v>-6304.2281198099299</c:v>
                </c:pt>
                <c:pt idx="39">
                  <c:v>-5404.7483574369298</c:v>
                </c:pt>
                <c:pt idx="40">
                  <c:v>-4786.1262101032098</c:v>
                </c:pt>
                <c:pt idx="41">
                  <c:v>-4993.7456588720397</c:v>
                </c:pt>
                <c:pt idx="42">
                  <c:v>-5909.7930847616399</c:v>
                </c:pt>
                <c:pt idx="43">
                  <c:v>-6584.9719251102697</c:v>
                </c:pt>
                <c:pt idx="44">
                  <c:v>-6449.6464171390598</c:v>
                </c:pt>
                <c:pt idx="45">
                  <c:v>-5510.1026626189396</c:v>
                </c:pt>
                <c:pt idx="46">
                  <c:v>-4716.5661189059501</c:v>
                </c:pt>
                <c:pt idx="47">
                  <c:v>-4795.0311753777596</c:v>
                </c:pt>
                <c:pt idx="48">
                  <c:v>-5679.7832720672104</c:v>
                </c:pt>
                <c:pt idx="49">
                  <c:v>-6471.8491690116798</c:v>
                </c:pt>
                <c:pt idx="50">
                  <c:v>-6474.7065934848897</c:v>
                </c:pt>
                <c:pt idx="51">
                  <c:v>-5677.5121588048896</c:v>
                </c:pt>
                <c:pt idx="52">
                  <c:v>-4904.8590086295899</c:v>
                </c:pt>
                <c:pt idx="53">
                  <c:v>-4839.0245239209999</c:v>
                </c:pt>
                <c:pt idx="54">
                  <c:v>-5629.06727216528</c:v>
                </c:pt>
                <c:pt idx="55">
                  <c:v>-6449.8511104337604</c:v>
                </c:pt>
                <c:pt idx="56">
                  <c:v>-6590.1451053816199</c:v>
                </c:pt>
                <c:pt idx="57">
                  <c:v>-5825.6463891748399</c:v>
                </c:pt>
                <c:pt idx="58">
                  <c:v>-4888.8364018367802</c:v>
                </c:pt>
                <c:pt idx="59">
                  <c:v>-4659.7692427163001</c:v>
                </c:pt>
                <c:pt idx="60">
                  <c:v>-5387.32050216678</c:v>
                </c:pt>
                <c:pt idx="61">
                  <c:v>-6295.9857988062904</c:v>
                </c:pt>
                <c:pt idx="62">
                  <c:v>-6590.9622492510298</c:v>
                </c:pt>
                <c:pt idx="63">
                  <c:v>-5948.7748285779599</c:v>
                </c:pt>
                <c:pt idx="64">
                  <c:v>-5085.3150635438296</c:v>
                </c:pt>
                <c:pt idx="65">
                  <c:v>-4746.1552278710196</c:v>
                </c:pt>
                <c:pt idx="66">
                  <c:v>-5357.6799499045101</c:v>
                </c:pt>
                <c:pt idx="67">
                  <c:v>-6258.1680008800604</c:v>
                </c:pt>
                <c:pt idx="68">
                  <c:v>-6662.3269704074601</c:v>
                </c:pt>
                <c:pt idx="69">
                  <c:v>-6112.5523992910603</c:v>
                </c:pt>
                <c:pt idx="70">
                  <c:v>-5113.80872286058</c:v>
                </c:pt>
                <c:pt idx="71">
                  <c:v>-4612.62945523092</c:v>
                </c:pt>
                <c:pt idx="72">
                  <c:v>-5116.9748623456098</c:v>
                </c:pt>
                <c:pt idx="73">
                  <c:v>-6078.70239164336</c:v>
                </c:pt>
                <c:pt idx="74">
                  <c:v>-6607.7517615690804</c:v>
                </c:pt>
                <c:pt idx="75">
                  <c:v>-6203.8924459058198</c:v>
                </c:pt>
                <c:pt idx="76">
                  <c:v>-5298.2432271460302</c:v>
                </c:pt>
                <c:pt idx="77">
                  <c:v>-4759.1824911118902</c:v>
                </c:pt>
                <c:pt idx="78">
                  <c:v>-5100.8731985494496</c:v>
                </c:pt>
                <c:pt idx="79">
                  <c:v>-6035.6232657676401</c:v>
                </c:pt>
                <c:pt idx="80">
                  <c:v>-6631.3273647754204</c:v>
                </c:pt>
                <c:pt idx="81">
                  <c:v>-6364.8764454437196</c:v>
                </c:pt>
                <c:pt idx="82">
                  <c:v>-5375.9934500073496</c:v>
                </c:pt>
                <c:pt idx="83">
                  <c:v>-4669.3887060524003</c:v>
                </c:pt>
                <c:pt idx="84">
                  <c:v>-4883.6905238284198</c:v>
                </c:pt>
                <c:pt idx="85">
                  <c:v>-5823.0914485711301</c:v>
                </c:pt>
                <c:pt idx="86">
                  <c:v>-6536.0107978131</c:v>
                </c:pt>
                <c:pt idx="87">
                  <c:v>-6409.9472112175099</c:v>
                </c:pt>
                <c:pt idx="88">
                  <c:v>-5549.6982289534999</c:v>
                </c:pt>
                <c:pt idx="89">
                  <c:v>-4846.9176036845201</c:v>
                </c:pt>
                <c:pt idx="90">
                  <c:v>-4909.7982367621498</c:v>
                </c:pt>
                <c:pt idx="91">
                  <c:v>-5770.5013041029497</c:v>
                </c:pt>
                <c:pt idx="92">
                  <c:v>-6528.7162163903704</c:v>
                </c:pt>
                <c:pt idx="93">
                  <c:v>-6534.91671854981</c:v>
                </c:pt>
                <c:pt idx="94">
                  <c:v>-5684.9124941322898</c:v>
                </c:pt>
                <c:pt idx="95">
                  <c:v>-4802.5155383769898</c:v>
                </c:pt>
                <c:pt idx="96">
                  <c:v>-4725.1372962844698</c:v>
                </c:pt>
                <c:pt idx="97">
                  <c:v>-5526.9404155040902</c:v>
                </c:pt>
                <c:pt idx="98">
                  <c:v>-6392.5484153060297</c:v>
                </c:pt>
                <c:pt idx="99">
                  <c:v>-6549.3621907735896</c:v>
                </c:pt>
                <c:pt idx="100">
                  <c:v>-5829.0208321035898</c:v>
                </c:pt>
                <c:pt idx="101">
                  <c:v>-5000.6232254355</c:v>
                </c:pt>
                <c:pt idx="102">
                  <c:v>-4782.9653145034099</c:v>
                </c:pt>
                <c:pt idx="103">
                  <c:v>-5489.2480552249199</c:v>
                </c:pt>
                <c:pt idx="104">
                  <c:v>-6357.4010656665396</c:v>
                </c:pt>
                <c:pt idx="105">
                  <c:v>-6646.78638684823</c:v>
                </c:pt>
                <c:pt idx="106">
                  <c:v>-5984.9361173974503</c:v>
                </c:pt>
                <c:pt idx="107">
                  <c:v>-5007.9155655720297</c:v>
                </c:pt>
                <c:pt idx="108">
                  <c:v>-4624.7652754483097</c:v>
                </c:pt>
                <c:pt idx="109">
                  <c:v>-5247.1442211251197</c:v>
                </c:pt>
                <c:pt idx="110">
                  <c:v>-6189.9077032929399</c:v>
                </c:pt>
                <c:pt idx="111">
                  <c:v>-6618.1578527808397</c:v>
                </c:pt>
                <c:pt idx="112">
                  <c:v>-6089.3360392637896</c:v>
                </c:pt>
                <c:pt idx="113">
                  <c:v>-5198.0089515513</c:v>
                </c:pt>
                <c:pt idx="114">
                  <c:v>-4744.3594561684604</c:v>
                </c:pt>
                <c:pt idx="115">
                  <c:v>-5222.98579996849</c:v>
                </c:pt>
                <c:pt idx="116">
                  <c:v>-6148.7039049417699</c:v>
                </c:pt>
                <c:pt idx="117">
                  <c:v>-6659.9633431355596</c:v>
                </c:pt>
                <c:pt idx="118">
                  <c:v>-6257.4506093002201</c:v>
                </c:pt>
                <c:pt idx="119">
                  <c:v>-5250.2120623065603</c:v>
                </c:pt>
                <c:pt idx="120">
                  <c:v>-4636.3173191919304</c:v>
                </c:pt>
                <c:pt idx="121">
                  <c:v>-4953.6192190537804</c:v>
                </c:pt>
                <c:pt idx="122">
                  <c:v>-5890.5529118527202</c:v>
                </c:pt>
                <c:pt idx="123">
                  <c:v>-6502.3259019349998</c:v>
                </c:pt>
                <c:pt idx="124">
                  <c:v>-6236.4323135670502</c:v>
                </c:pt>
                <c:pt idx="125">
                  <c:v>-5333.8778072621699</c:v>
                </c:pt>
                <c:pt idx="126">
                  <c:v>-4702.8024613872103</c:v>
                </c:pt>
                <c:pt idx="127">
                  <c:v>-4892.8084148948301</c:v>
                </c:pt>
                <c:pt idx="128">
                  <c:v>-5803.3249857790597</c:v>
                </c:pt>
                <c:pt idx="129">
                  <c:v>-6486.5384587563303</c:v>
                </c:pt>
                <c:pt idx="130">
                  <c:v>-6365.5816316626697</c:v>
                </c:pt>
                <c:pt idx="131">
                  <c:v>-5433.3174334274399</c:v>
                </c:pt>
                <c:pt idx="132">
                  <c:v>-4629.4868798229099</c:v>
                </c:pt>
                <c:pt idx="133">
                  <c:v>-4691.6831909105204</c:v>
                </c:pt>
                <c:pt idx="134">
                  <c:v>-5567.7961298522596</c:v>
                </c:pt>
                <c:pt idx="135">
                  <c:v>-6368.5728081054203</c:v>
                </c:pt>
                <c:pt idx="136">
                  <c:v>-6386.6645449382604</c:v>
                </c:pt>
                <c:pt idx="137">
                  <c:v>-5597.4123156665701</c:v>
                </c:pt>
                <c:pt idx="138">
                  <c:v>-4817.3614189731197</c:v>
                </c:pt>
                <c:pt idx="139">
                  <c:v>-4735.6276973432996</c:v>
                </c:pt>
                <c:pt idx="140">
                  <c:v>-5517.0231721973796</c:v>
                </c:pt>
                <c:pt idx="141">
                  <c:v>-6343.3865400333198</c:v>
                </c:pt>
                <c:pt idx="142">
                  <c:v>-5198.1809295579797</c:v>
                </c:pt>
                <c:pt idx="143">
                  <c:v>-6212.1582730079599</c:v>
                </c:pt>
                <c:pt idx="144">
                  <c:v>-4955.6142523855096</c:v>
                </c:pt>
                <c:pt idx="145">
                  <c:v>-4604.4655336385704</c:v>
                </c:pt>
                <c:pt idx="146">
                  <c:v>-5295.51273046395</c:v>
                </c:pt>
                <c:pt idx="147">
                  <c:v>-6198.4401661503998</c:v>
                </c:pt>
                <c:pt idx="148">
                  <c:v>-6503.7063975388701</c:v>
                </c:pt>
                <c:pt idx="149">
                  <c:v>-5869.5121308217804</c:v>
                </c:pt>
                <c:pt idx="150">
                  <c:v>-5000.9621904064497</c:v>
                </c:pt>
                <c:pt idx="151">
                  <c:v>-4647.6645848912103</c:v>
                </c:pt>
                <c:pt idx="152">
                  <c:v>-5245.84076982233</c:v>
                </c:pt>
                <c:pt idx="153">
                  <c:v>-6149.0222679537701</c:v>
                </c:pt>
                <c:pt idx="154">
                  <c:v>-6565.11710227401</c:v>
                </c:pt>
                <c:pt idx="155">
                  <c:v>-6029.4693759148804</c:v>
                </c:pt>
                <c:pt idx="156">
                  <c:v>-5028.7829411797702</c:v>
                </c:pt>
                <c:pt idx="157">
                  <c:v>-4514.7140382193002</c:v>
                </c:pt>
                <c:pt idx="158">
                  <c:v>-5003.47583216781</c:v>
                </c:pt>
                <c:pt idx="159">
                  <c:v>-5966.5224566567304</c:v>
                </c:pt>
                <c:pt idx="160">
                  <c:v>-6506.2992943174104</c:v>
                </c:pt>
                <c:pt idx="161">
                  <c:v>-6117.9509260283403</c:v>
                </c:pt>
                <c:pt idx="162">
                  <c:v>-5211.4530439464597</c:v>
                </c:pt>
                <c:pt idx="163">
                  <c:v>-4662.6710919679999</c:v>
                </c:pt>
                <c:pt idx="164">
                  <c:v>-4988.2163003067999</c:v>
                </c:pt>
                <c:pt idx="165">
                  <c:v>-5922.1308040164204</c:v>
                </c:pt>
                <c:pt idx="166">
                  <c:v>-6527.2952698447798</c:v>
                </c:pt>
                <c:pt idx="167">
                  <c:v>-6276.3898292866397</c:v>
                </c:pt>
                <c:pt idx="168">
                  <c:v>-5291.5699450843103</c:v>
                </c:pt>
                <c:pt idx="169">
                  <c:v>-4574.3072963758596</c:v>
                </c:pt>
                <c:pt idx="170">
                  <c:v>-4772.4360989002098</c:v>
                </c:pt>
                <c:pt idx="171">
                  <c:v>-5706.7766169692304</c:v>
                </c:pt>
                <c:pt idx="172">
                  <c:v>-6429.1370183394401</c:v>
                </c:pt>
                <c:pt idx="173">
                  <c:v>-6318.1505578406804</c:v>
                </c:pt>
                <c:pt idx="174">
                  <c:v>-5463.9203730013596</c:v>
                </c:pt>
                <c:pt idx="175">
                  <c:v>-4752.4783204184796</c:v>
                </c:pt>
                <c:pt idx="176">
                  <c:v>-4800.3428164049901</c:v>
                </c:pt>
                <c:pt idx="177">
                  <c:v>-5653.0123277625398</c:v>
                </c:pt>
                <c:pt idx="178">
                  <c:v>-6419.52038857968</c:v>
                </c:pt>
                <c:pt idx="179">
                  <c:v>-6440.7668778518</c:v>
                </c:pt>
                <c:pt idx="180">
                  <c:v>-5600.8854009659199</c:v>
                </c:pt>
                <c:pt idx="181">
                  <c:v>-4710.5108060243601</c:v>
                </c:pt>
                <c:pt idx="182">
                  <c:v>-4615.6445973314503</c:v>
                </c:pt>
                <c:pt idx="183">
                  <c:v>-5408.7374932902603</c:v>
                </c:pt>
                <c:pt idx="184">
                  <c:v>-6280.0725353000498</c:v>
                </c:pt>
                <c:pt idx="185">
                  <c:v>-6453.9490958240704</c:v>
                </c:pt>
                <c:pt idx="186">
                  <c:v>-5741.6088640266898</c:v>
                </c:pt>
                <c:pt idx="187">
                  <c:v>-4908.4992720588298</c:v>
                </c:pt>
                <c:pt idx="188">
                  <c:v>-4675.5277411253401</c:v>
                </c:pt>
                <c:pt idx="189">
                  <c:v>-5371.7637210545799</c:v>
                </c:pt>
                <c:pt idx="190">
                  <c:v>-6244.1182364285996</c:v>
                </c:pt>
                <c:pt idx="191">
                  <c:v>-6547.8626270172799</c:v>
                </c:pt>
                <c:pt idx="192">
                  <c:v>-5898.1387636879299</c:v>
                </c:pt>
                <c:pt idx="193">
                  <c:v>-4917.80717046463</c:v>
                </c:pt>
                <c:pt idx="194">
                  <c:v>-4519.7434201957403</c:v>
                </c:pt>
                <c:pt idx="195">
                  <c:v>-5129.3552932810198</c:v>
                </c:pt>
                <c:pt idx="196">
                  <c:v>-6074.8633803196899</c:v>
                </c:pt>
                <c:pt idx="197">
                  <c:v>-6515.8209507307802</c:v>
                </c:pt>
                <c:pt idx="198">
                  <c:v>-6000.5100224316202</c:v>
                </c:pt>
                <c:pt idx="199">
                  <c:v>-5106.9226776452897</c:v>
                </c:pt>
                <c:pt idx="200">
                  <c:v>-4642.5100633439297</c:v>
                </c:pt>
                <c:pt idx="201">
                  <c:v>-5105.4715839092496</c:v>
                </c:pt>
                <c:pt idx="202">
                  <c:v>-6033.1592589579996</c:v>
                </c:pt>
                <c:pt idx="203">
                  <c:v>-6554.63140845814</c:v>
                </c:pt>
                <c:pt idx="204">
                  <c:v>-6168.3445940865404</c:v>
                </c:pt>
                <c:pt idx="205">
                  <c:v>-5161.6126052118798</c:v>
                </c:pt>
                <c:pt idx="206">
                  <c:v>-4536.4660859512896</c:v>
                </c:pt>
                <c:pt idx="207">
                  <c:v>-4871.5918362868997</c:v>
                </c:pt>
                <c:pt idx="208">
                  <c:v>-5835.2218292256903</c:v>
                </c:pt>
                <c:pt idx="209">
                  <c:v>-6474.1611774088597</c:v>
                </c:pt>
                <c:pt idx="210">
                  <c:v>-6233.2233970118696</c:v>
                </c:pt>
                <c:pt idx="211">
                  <c:v>-5338.9684431899004</c:v>
                </c:pt>
                <c:pt idx="212">
                  <c:v>-4702.0162340345596</c:v>
                </c:pt>
                <c:pt idx="213">
                  <c:v>-4878.5235771635798</c:v>
                </c:pt>
                <c:pt idx="214">
                  <c:v>-5785.7483988881104</c:v>
                </c:pt>
                <c:pt idx="215">
                  <c:v>-6478.7247227877397</c:v>
                </c:pt>
                <c:pt idx="216">
                  <c:v>-6373.3353317072297</c:v>
                </c:pt>
                <c:pt idx="217">
                  <c:v>-5449.7046770188599</c:v>
                </c:pt>
                <c:pt idx="218">
                  <c:v>-4636.3575744832597</c:v>
                </c:pt>
                <c:pt idx="219">
                  <c:v>-4682.8446272151796</c:v>
                </c:pt>
                <c:pt idx="220">
                  <c:v>-5550.3547562926096</c:v>
                </c:pt>
                <c:pt idx="221">
                  <c:v>-6360.1335488141103</c:v>
                </c:pt>
                <c:pt idx="222">
                  <c:v>-6393.9042178382597</c:v>
                </c:pt>
                <c:pt idx="223">
                  <c:v>-5612.8368251401098</c:v>
                </c:pt>
                <c:pt idx="224">
                  <c:v>-4825.9662941123397</c:v>
                </c:pt>
                <c:pt idx="225">
                  <c:v>-4728.4008646429902</c:v>
                </c:pt>
                <c:pt idx="226">
                  <c:v>-5501.3180965576603</c:v>
                </c:pt>
                <c:pt idx="227">
                  <c:v>-6333.1837168994098</c:v>
                </c:pt>
                <c:pt idx="228">
                  <c:v>-6506.4432789771399</c:v>
                </c:pt>
                <c:pt idx="229">
                  <c:v>-5761.5590756315096</c:v>
                </c:pt>
                <c:pt idx="230">
                  <c:v>-4814.7474566491401</c:v>
                </c:pt>
                <c:pt idx="231">
                  <c:v>-4551.17288474823</c:v>
                </c:pt>
                <c:pt idx="232">
                  <c:v>-5258.8075903510498</c:v>
                </c:pt>
                <c:pt idx="233">
                  <c:v>-6175.66210248892</c:v>
                </c:pt>
                <c:pt idx="234">
                  <c:v>-6500.3909402940999</c:v>
                </c:pt>
                <c:pt idx="235">
                  <c:v>-5879.6277177043203</c:v>
                </c:pt>
                <c:pt idx="236">
                  <c:v>-5009.1560176397197</c:v>
                </c:pt>
                <c:pt idx="237">
                  <c:v>-4643.87334223167</c:v>
                </c:pt>
                <c:pt idx="238">
                  <c:v>-5229.6371627885801</c:v>
                </c:pt>
                <c:pt idx="239">
                  <c:v>-6136.2440742525796</c:v>
                </c:pt>
                <c:pt idx="240">
                  <c:v>-6564.6398982729997</c:v>
                </c:pt>
                <c:pt idx="241">
                  <c:v>-6077.8781284103798</c:v>
                </c:pt>
                <c:pt idx="242">
                  <c:v>-5103.99110526206</c:v>
                </c:pt>
                <c:pt idx="243">
                  <c:v>-4594.5059517750096</c:v>
                </c:pt>
                <c:pt idx="244">
                  <c:v>-5077.0286526277896</c:v>
                </c:pt>
                <c:pt idx="245">
                  <c:v>-6046.7133790190801</c:v>
                </c:pt>
                <c:pt idx="246">
                  <c:v>-6600.3405371146</c:v>
                </c:pt>
                <c:pt idx="247">
                  <c:v>-6229.4734113608502</c:v>
                </c:pt>
                <c:pt idx="248">
                  <c:v>-5323.8135461677202</c:v>
                </c:pt>
                <c:pt idx="249">
                  <c:v>-4766.2677049240101</c:v>
                </c:pt>
                <c:pt idx="250">
                  <c:v>-5076.3805451041399</c:v>
                </c:pt>
                <c:pt idx="251">
                  <c:v>-6009.5538266644398</c:v>
                </c:pt>
                <c:pt idx="252">
                  <c:v>-6624.50670742697</c:v>
                </c:pt>
                <c:pt idx="253">
                  <c:v>-6389.4054098729302</c:v>
                </c:pt>
                <c:pt idx="254">
                  <c:v>-5409.3577564869001</c:v>
                </c:pt>
                <c:pt idx="255">
                  <c:v>-4681.7650687675596</c:v>
                </c:pt>
                <c:pt idx="256">
                  <c:v>-4863.9627597608096</c:v>
                </c:pt>
                <c:pt idx="257">
                  <c:v>-5793.0523901915903</c:v>
                </c:pt>
                <c:pt idx="258">
                  <c:v>-6524.9820294560604</c:v>
                </c:pt>
                <c:pt idx="259">
                  <c:v>-6429.2344612850802</c:v>
                </c:pt>
                <c:pt idx="260">
                  <c:v>-5581.5828401778099</c:v>
                </c:pt>
                <c:pt idx="261">
                  <c:v>-4861.7109442136898</c:v>
                </c:pt>
                <c:pt idx="262">
                  <c:v>-4894.7705123454198</c:v>
                </c:pt>
                <c:pt idx="263">
                  <c:v>-5739.2196148606299</c:v>
                </c:pt>
                <c:pt idx="264">
                  <c:v>-6514.08323692882</c:v>
                </c:pt>
                <c:pt idx="265">
                  <c:v>-6550.6731561582201</c:v>
                </c:pt>
                <c:pt idx="266">
                  <c:v>-5721.0211135550899</c:v>
                </c:pt>
                <c:pt idx="267">
                  <c:v>-4823.2530430935503</c:v>
                </c:pt>
                <c:pt idx="268">
                  <c:v>-4710.8357201822801</c:v>
                </c:pt>
                <c:pt idx="269">
                  <c:v>-5495.3928186754802</c:v>
                </c:pt>
                <c:pt idx="270">
                  <c:v>-6372.3579774598602</c:v>
                </c:pt>
                <c:pt idx="271">
                  <c:v>-6563.2245250689502</c:v>
                </c:pt>
                <c:pt idx="272">
                  <c:v>-5859.2721103636504</c:v>
                </c:pt>
                <c:pt idx="273">
                  <c:v>-5021.7085109884802</c:v>
                </c:pt>
                <c:pt idx="274">
                  <c:v>-4773.7908598765998</c:v>
                </c:pt>
                <c:pt idx="275">
                  <c:v>-5459.7795001732502</c:v>
                </c:pt>
                <c:pt idx="276">
                  <c:v>-6336.3205550714301</c:v>
                </c:pt>
                <c:pt idx="277">
                  <c:v>-6654.2849383265002</c:v>
                </c:pt>
                <c:pt idx="278">
                  <c:v>-6017.0578212626197</c:v>
                </c:pt>
                <c:pt idx="279">
                  <c:v>-5033.7034917548199</c:v>
                </c:pt>
                <c:pt idx="280">
                  <c:v>-4621.0859828356597</c:v>
                </c:pt>
                <c:pt idx="281">
                  <c:v>-5217.7163707417603</c:v>
                </c:pt>
                <c:pt idx="282">
                  <c:v>-6165.9143965472504</c:v>
                </c:pt>
                <c:pt idx="283">
                  <c:v>-6619.4315658778196</c:v>
                </c:pt>
                <c:pt idx="284">
                  <c:v>-6118.0338491923503</c:v>
                </c:pt>
                <c:pt idx="285">
                  <c:v>-5222.4144557135196</c:v>
                </c:pt>
                <c:pt idx="286">
                  <c:v>-4747.5822223461801</c:v>
                </c:pt>
                <c:pt idx="287">
                  <c:v>-5194.6556421320802</c:v>
                </c:pt>
                <c:pt idx="288">
                  <c:v>-6124.2756088728001</c:v>
                </c:pt>
                <c:pt idx="289">
                  <c:v>-6655.9393020735897</c:v>
                </c:pt>
                <c:pt idx="290">
                  <c:v>-6285.8882652285502</c:v>
                </c:pt>
                <c:pt idx="291">
                  <c:v>-5280.1735776496198</c:v>
                </c:pt>
                <c:pt idx="292">
                  <c:v>-4643.9368366482204</c:v>
                </c:pt>
                <c:pt idx="293">
                  <c:v>-4962.9283004044901</c:v>
                </c:pt>
                <c:pt idx="294">
                  <c:v>-5924.6544950132402</c:v>
                </c:pt>
                <c:pt idx="295">
                  <c:v>-6300.19730881131</c:v>
                </c:pt>
                <c:pt idx="296">
                  <c:v>-5505.0831467427497</c:v>
                </c:pt>
                <c:pt idx="297">
                  <c:v>-5882.1732095981797</c:v>
                </c:pt>
                <c:pt idx="298">
                  <c:v>-4908.4311730535001</c:v>
                </c:pt>
                <c:pt idx="299">
                  <c:v>-5006.3821755123199</c:v>
                </c:pt>
                <c:pt idx="300">
                  <c:v>-5890.8100267633399</c:v>
                </c:pt>
                <c:pt idx="301">
                  <c:v>-6585.5762086987597</c:v>
                </c:pt>
                <c:pt idx="302">
                  <c:v>-6491.6820657386597</c:v>
                </c:pt>
                <c:pt idx="303">
                  <c:v>-5574.8607197849897</c:v>
                </c:pt>
                <c:pt idx="304">
                  <c:v>-4750.7326170740698</c:v>
                </c:pt>
                <c:pt idx="305">
                  <c:v>-4780.6051180825498</c:v>
                </c:pt>
                <c:pt idx="306">
                  <c:v>-5638.8097372328102</c:v>
                </c:pt>
                <c:pt idx="307">
                  <c:v>-6457.0303946206104</c:v>
                </c:pt>
                <c:pt idx="308">
                  <c:v>-6506.4346025942996</c:v>
                </c:pt>
                <c:pt idx="309">
                  <c:v>-5733.4079416081804</c:v>
                </c:pt>
                <c:pt idx="310">
                  <c:v>-4939.9926844624697</c:v>
                </c:pt>
                <c:pt idx="311">
                  <c:v>-4826.4202064086403</c:v>
                </c:pt>
                <c:pt idx="312">
                  <c:v>-5590.8278565712199</c:v>
                </c:pt>
                <c:pt idx="313">
                  <c:v>-6428.0370723243004</c:v>
                </c:pt>
                <c:pt idx="314">
                  <c:v>-6617.6123021032299</c:v>
                </c:pt>
                <c:pt idx="315">
                  <c:v>-5882.9652692544296</c:v>
                </c:pt>
                <c:pt idx="316">
                  <c:v>-4931.5565132295696</c:v>
                </c:pt>
                <c:pt idx="317">
                  <c:v>-4651.2348028263395</c:v>
                </c:pt>
                <c:pt idx="318">
                  <c:v>-5348.5593886230599</c:v>
                </c:pt>
                <c:pt idx="319">
                  <c:v>-6269.4004857401596</c:v>
                </c:pt>
                <c:pt idx="320">
                  <c:v>-6608.7615213486197</c:v>
                </c:pt>
                <c:pt idx="321">
                  <c:v>-5999.2948669494499</c:v>
                </c:pt>
                <c:pt idx="322">
                  <c:v>-5125.6432895130802</c:v>
                </c:pt>
                <c:pt idx="323">
                  <c:v>-4747.8007138942703</c:v>
                </c:pt>
                <c:pt idx="324">
                  <c:v>-5320.33775500088</c:v>
                </c:pt>
                <c:pt idx="325">
                  <c:v>-6229.9390834394899</c:v>
                </c:pt>
                <c:pt idx="326">
                  <c:v>-6670.2047276952198</c:v>
                </c:pt>
                <c:pt idx="327">
                  <c:v>-6164.4067430144996</c:v>
                </c:pt>
                <c:pt idx="328">
                  <c:v>-5161.0335264768801</c:v>
                </c:pt>
                <c:pt idx="329">
                  <c:v>-4622.4983769436003</c:v>
                </c:pt>
                <c:pt idx="330">
                  <c:v>-5079.6176360825402</c:v>
                </c:pt>
                <c:pt idx="331">
                  <c:v>-6045.2625670952002</c:v>
                </c:pt>
                <c:pt idx="332">
                  <c:v>-6606.5653889447804</c:v>
                </c:pt>
                <c:pt idx="333">
                  <c:v>-6249.5036752100596</c:v>
                </c:pt>
                <c:pt idx="334">
                  <c:v>-5342.7834950336401</c:v>
                </c:pt>
                <c:pt idx="335">
                  <c:v>-4775.0545371055696</c:v>
                </c:pt>
                <c:pt idx="336">
                  <c:v>-5068.8054643431597</c:v>
                </c:pt>
                <c:pt idx="337">
                  <c:v>-6000.14913174299</c:v>
                </c:pt>
                <c:pt idx="338">
                  <c:v>-6624.3327865061301</c:v>
                </c:pt>
                <c:pt idx="339">
                  <c:v>-6404.6059357080503</c:v>
                </c:pt>
                <c:pt idx="340">
                  <c:v>-5429.4856969659804</c:v>
                </c:pt>
                <c:pt idx="341">
                  <c:v>-4691.42975910942</c:v>
                </c:pt>
                <c:pt idx="342">
                  <c:v>-4857.54167600035</c:v>
                </c:pt>
                <c:pt idx="343">
                  <c:v>-5780.83858759943</c:v>
                </c:pt>
                <c:pt idx="344">
                  <c:v>-6522.1468984727999</c:v>
                </c:pt>
                <c:pt idx="345">
                  <c:v>-6441.5056791890602</c:v>
                </c:pt>
                <c:pt idx="346">
                  <c:v>-5600.7169051655301</c:v>
                </c:pt>
                <c:pt idx="347">
                  <c:v>-4872.38560046372</c:v>
                </c:pt>
                <c:pt idx="348">
                  <c:v>-4890.4813321777901</c:v>
                </c:pt>
                <c:pt idx="349">
                  <c:v>-5726.5690495777699</c:v>
                </c:pt>
                <c:pt idx="350">
                  <c:v>-6509.4052862323697</c:v>
                </c:pt>
                <c:pt idx="351">
                  <c:v>-6561.4355324649696</c:v>
                </c:pt>
                <c:pt idx="352">
                  <c:v>-5741.8975159419997</c:v>
                </c:pt>
                <c:pt idx="353">
                  <c:v>-4837.0979762718198</c:v>
                </c:pt>
                <c:pt idx="354">
                  <c:v>-4706.8464697975596</c:v>
                </c:pt>
                <c:pt idx="355">
                  <c:v>-5482.8361182848903</c:v>
                </c:pt>
                <c:pt idx="356">
                  <c:v>-6365.1608149378199</c:v>
                </c:pt>
                <c:pt idx="357">
                  <c:v>-6572.6993787628398</c:v>
                </c:pt>
                <c:pt idx="358">
                  <c:v>-5877.3760428195301</c:v>
                </c:pt>
                <c:pt idx="359">
                  <c:v>-5035.4291349913001</c:v>
                </c:pt>
                <c:pt idx="360">
                  <c:v>-4772.7536862985498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B-008A-46C6-9065-A2344556F545}"/>
            </c:ext>
          </c:extLst>
        </c:ser>
        <c:ser>
          <c:idx val="3"/>
          <c:order val="2"/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xVal>
            <c:numRef>
              <c:f>'04_advtidal'!$AW$5:$AW$365</c:f>
              <c:numCache>
                <c:formatCode>General</c:formatCode>
                <c:ptCount val="361"/>
                <c:pt idx="0">
                  <c:v>1</c:v>
                </c:pt>
                <c:pt idx="1">
                  <c:v>1.083333333333</c:v>
                </c:pt>
                <c:pt idx="2">
                  <c:v>1.166666666667</c:v>
                </c:pt>
                <c:pt idx="3">
                  <c:v>1.25</c:v>
                </c:pt>
                <c:pt idx="4">
                  <c:v>1.333333333333</c:v>
                </c:pt>
                <c:pt idx="5">
                  <c:v>1.416666666667</c:v>
                </c:pt>
                <c:pt idx="6">
                  <c:v>1.5</c:v>
                </c:pt>
                <c:pt idx="7">
                  <c:v>1.583333333333</c:v>
                </c:pt>
                <c:pt idx="8">
                  <c:v>1.666666666667</c:v>
                </c:pt>
                <c:pt idx="9">
                  <c:v>1.75</c:v>
                </c:pt>
                <c:pt idx="10">
                  <c:v>1.833333333333</c:v>
                </c:pt>
                <c:pt idx="11">
                  <c:v>1.916666666667</c:v>
                </c:pt>
                <c:pt idx="12">
                  <c:v>2</c:v>
                </c:pt>
                <c:pt idx="13">
                  <c:v>2.083333333333</c:v>
                </c:pt>
                <c:pt idx="14">
                  <c:v>2.166666666667</c:v>
                </c:pt>
                <c:pt idx="15">
                  <c:v>2.25</c:v>
                </c:pt>
                <c:pt idx="16">
                  <c:v>2.333333333333</c:v>
                </c:pt>
                <c:pt idx="17">
                  <c:v>2.416666666667</c:v>
                </c:pt>
                <c:pt idx="18">
                  <c:v>2.5</c:v>
                </c:pt>
                <c:pt idx="19">
                  <c:v>2.583333333333</c:v>
                </c:pt>
                <c:pt idx="20">
                  <c:v>2.666666666667</c:v>
                </c:pt>
                <c:pt idx="21">
                  <c:v>2.75</c:v>
                </c:pt>
                <c:pt idx="22">
                  <c:v>2.833333333333</c:v>
                </c:pt>
                <c:pt idx="23">
                  <c:v>2.916666666667</c:v>
                </c:pt>
                <c:pt idx="24">
                  <c:v>3</c:v>
                </c:pt>
                <c:pt idx="25">
                  <c:v>3.083333333333</c:v>
                </c:pt>
                <c:pt idx="26">
                  <c:v>3.166666666667</c:v>
                </c:pt>
                <c:pt idx="27">
                  <c:v>3.25</c:v>
                </c:pt>
                <c:pt idx="28">
                  <c:v>3.333333333333</c:v>
                </c:pt>
                <c:pt idx="29">
                  <c:v>3.416666666667</c:v>
                </c:pt>
                <c:pt idx="30">
                  <c:v>3.5</c:v>
                </c:pt>
                <c:pt idx="31">
                  <c:v>3.583333333333</c:v>
                </c:pt>
                <c:pt idx="32">
                  <c:v>3.666666666667</c:v>
                </c:pt>
                <c:pt idx="33">
                  <c:v>3.75</c:v>
                </c:pt>
                <c:pt idx="34">
                  <c:v>3.833333333333</c:v>
                </c:pt>
                <c:pt idx="35">
                  <c:v>3.916666666667</c:v>
                </c:pt>
                <c:pt idx="36">
                  <c:v>4</c:v>
                </c:pt>
                <c:pt idx="37">
                  <c:v>4.083333333333</c:v>
                </c:pt>
                <c:pt idx="38">
                  <c:v>4.166666666667</c:v>
                </c:pt>
                <c:pt idx="39">
                  <c:v>4.25</c:v>
                </c:pt>
                <c:pt idx="40">
                  <c:v>4.333333333333</c:v>
                </c:pt>
                <c:pt idx="41">
                  <c:v>4.416666666667</c:v>
                </c:pt>
                <c:pt idx="42">
                  <c:v>4.5</c:v>
                </c:pt>
                <c:pt idx="43">
                  <c:v>4.583333333333</c:v>
                </c:pt>
                <c:pt idx="44">
                  <c:v>4.666666666667</c:v>
                </c:pt>
                <c:pt idx="45">
                  <c:v>4.75</c:v>
                </c:pt>
                <c:pt idx="46">
                  <c:v>4.833333333333</c:v>
                </c:pt>
                <c:pt idx="47">
                  <c:v>4.916666666667</c:v>
                </c:pt>
                <c:pt idx="48">
                  <c:v>5</c:v>
                </c:pt>
                <c:pt idx="49">
                  <c:v>5.083333333333</c:v>
                </c:pt>
                <c:pt idx="50">
                  <c:v>5.166666666667</c:v>
                </c:pt>
                <c:pt idx="51">
                  <c:v>5.25</c:v>
                </c:pt>
                <c:pt idx="52">
                  <c:v>5.333333333333</c:v>
                </c:pt>
                <c:pt idx="53">
                  <c:v>5.416666666667</c:v>
                </c:pt>
                <c:pt idx="54">
                  <c:v>5.5</c:v>
                </c:pt>
                <c:pt idx="55">
                  <c:v>5.583333333333</c:v>
                </c:pt>
                <c:pt idx="56">
                  <c:v>5.666666666667</c:v>
                </c:pt>
                <c:pt idx="57">
                  <c:v>5.75</c:v>
                </c:pt>
                <c:pt idx="58">
                  <c:v>5.833333333333</c:v>
                </c:pt>
                <c:pt idx="59">
                  <c:v>5.916666666667</c:v>
                </c:pt>
                <c:pt idx="60">
                  <c:v>6</c:v>
                </c:pt>
                <c:pt idx="61">
                  <c:v>6.083333333333</c:v>
                </c:pt>
                <c:pt idx="62">
                  <c:v>6.166666666667</c:v>
                </c:pt>
                <c:pt idx="63">
                  <c:v>6.25</c:v>
                </c:pt>
                <c:pt idx="64">
                  <c:v>6.333333333333</c:v>
                </c:pt>
                <c:pt idx="65">
                  <c:v>6.416666666667</c:v>
                </c:pt>
                <c:pt idx="66">
                  <c:v>6.5</c:v>
                </c:pt>
                <c:pt idx="67">
                  <c:v>6.583333333333</c:v>
                </c:pt>
                <c:pt idx="68">
                  <c:v>6.666666666667</c:v>
                </c:pt>
                <c:pt idx="69">
                  <c:v>6.75</c:v>
                </c:pt>
                <c:pt idx="70">
                  <c:v>6.833333333333</c:v>
                </c:pt>
                <c:pt idx="71">
                  <c:v>6.916666666667</c:v>
                </c:pt>
                <c:pt idx="72">
                  <c:v>7</c:v>
                </c:pt>
                <c:pt idx="73">
                  <c:v>7.083333333333</c:v>
                </c:pt>
                <c:pt idx="74">
                  <c:v>7.166666666667</c:v>
                </c:pt>
                <c:pt idx="75">
                  <c:v>7.25</c:v>
                </c:pt>
                <c:pt idx="76">
                  <c:v>7.333333333333</c:v>
                </c:pt>
                <c:pt idx="77">
                  <c:v>7.416666666667</c:v>
                </c:pt>
                <c:pt idx="78">
                  <c:v>7.5</c:v>
                </c:pt>
                <c:pt idx="79">
                  <c:v>7.583333333333</c:v>
                </c:pt>
                <c:pt idx="80">
                  <c:v>7.666666666667</c:v>
                </c:pt>
                <c:pt idx="81">
                  <c:v>7.75</c:v>
                </c:pt>
                <c:pt idx="82">
                  <c:v>7.833333333333</c:v>
                </c:pt>
                <c:pt idx="83">
                  <c:v>7.916666666667</c:v>
                </c:pt>
                <c:pt idx="84">
                  <c:v>8</c:v>
                </c:pt>
                <c:pt idx="85">
                  <c:v>8.083333333333</c:v>
                </c:pt>
                <c:pt idx="86">
                  <c:v>8.166666666667</c:v>
                </c:pt>
                <c:pt idx="87">
                  <c:v>8.25</c:v>
                </c:pt>
                <c:pt idx="88">
                  <c:v>8.333333333333</c:v>
                </c:pt>
                <c:pt idx="89">
                  <c:v>8.416666666667</c:v>
                </c:pt>
                <c:pt idx="90">
                  <c:v>8.5</c:v>
                </c:pt>
                <c:pt idx="91">
                  <c:v>8.583333333333</c:v>
                </c:pt>
                <c:pt idx="92">
                  <c:v>8.666666666667</c:v>
                </c:pt>
                <c:pt idx="93">
                  <c:v>8.75</c:v>
                </c:pt>
                <c:pt idx="94">
                  <c:v>8.833333333333</c:v>
                </c:pt>
                <c:pt idx="95">
                  <c:v>8.916666666667</c:v>
                </c:pt>
                <c:pt idx="96">
                  <c:v>9</c:v>
                </c:pt>
                <c:pt idx="97">
                  <c:v>9.083333333333</c:v>
                </c:pt>
                <c:pt idx="98">
                  <c:v>9.166666666667</c:v>
                </c:pt>
                <c:pt idx="99">
                  <c:v>9.25</c:v>
                </c:pt>
                <c:pt idx="100">
                  <c:v>9.333333333333</c:v>
                </c:pt>
                <c:pt idx="101">
                  <c:v>9.416666666667</c:v>
                </c:pt>
                <c:pt idx="102">
                  <c:v>9.5</c:v>
                </c:pt>
                <c:pt idx="103">
                  <c:v>9.583333333333</c:v>
                </c:pt>
                <c:pt idx="104">
                  <c:v>9.666666666667</c:v>
                </c:pt>
                <c:pt idx="105">
                  <c:v>9.75</c:v>
                </c:pt>
                <c:pt idx="106">
                  <c:v>9.833333333333</c:v>
                </c:pt>
                <c:pt idx="107">
                  <c:v>9.916666666667</c:v>
                </c:pt>
                <c:pt idx="108">
                  <c:v>10</c:v>
                </c:pt>
                <c:pt idx="109">
                  <c:v>10.08333333333</c:v>
                </c:pt>
                <c:pt idx="110">
                  <c:v>10.16666666667</c:v>
                </c:pt>
                <c:pt idx="111">
                  <c:v>10.25</c:v>
                </c:pt>
                <c:pt idx="112">
                  <c:v>10.33333333333</c:v>
                </c:pt>
                <c:pt idx="113">
                  <c:v>10.41666666667</c:v>
                </c:pt>
                <c:pt idx="114">
                  <c:v>10.5</c:v>
                </c:pt>
                <c:pt idx="115">
                  <c:v>10.58333333333</c:v>
                </c:pt>
                <c:pt idx="116">
                  <c:v>10.66666666667</c:v>
                </c:pt>
                <c:pt idx="117">
                  <c:v>10.75</c:v>
                </c:pt>
                <c:pt idx="118">
                  <c:v>10.83333333333</c:v>
                </c:pt>
                <c:pt idx="119">
                  <c:v>10.91666666667</c:v>
                </c:pt>
                <c:pt idx="120">
                  <c:v>11</c:v>
                </c:pt>
                <c:pt idx="121">
                  <c:v>11.08333333333</c:v>
                </c:pt>
                <c:pt idx="122">
                  <c:v>11.16666666667</c:v>
                </c:pt>
                <c:pt idx="123">
                  <c:v>11.25</c:v>
                </c:pt>
                <c:pt idx="124">
                  <c:v>11.33333333333</c:v>
                </c:pt>
                <c:pt idx="125">
                  <c:v>11.41666666667</c:v>
                </c:pt>
                <c:pt idx="126">
                  <c:v>11.5</c:v>
                </c:pt>
                <c:pt idx="127">
                  <c:v>11.58333333333</c:v>
                </c:pt>
                <c:pt idx="128">
                  <c:v>11.66666666667</c:v>
                </c:pt>
                <c:pt idx="129">
                  <c:v>11.75</c:v>
                </c:pt>
                <c:pt idx="130">
                  <c:v>11.83333333333</c:v>
                </c:pt>
                <c:pt idx="131">
                  <c:v>11.91666666667</c:v>
                </c:pt>
                <c:pt idx="132">
                  <c:v>12</c:v>
                </c:pt>
                <c:pt idx="133">
                  <c:v>12.08333333333</c:v>
                </c:pt>
                <c:pt idx="134">
                  <c:v>12.16666666667</c:v>
                </c:pt>
                <c:pt idx="135">
                  <c:v>12.25</c:v>
                </c:pt>
                <c:pt idx="136">
                  <c:v>12.33333333333</c:v>
                </c:pt>
                <c:pt idx="137">
                  <c:v>12.41666666667</c:v>
                </c:pt>
                <c:pt idx="138">
                  <c:v>12.5</c:v>
                </c:pt>
                <c:pt idx="139">
                  <c:v>12.58333333333</c:v>
                </c:pt>
                <c:pt idx="140">
                  <c:v>12.66666666667</c:v>
                </c:pt>
                <c:pt idx="141">
                  <c:v>12.75</c:v>
                </c:pt>
                <c:pt idx="142">
                  <c:v>12.83333333333</c:v>
                </c:pt>
                <c:pt idx="143">
                  <c:v>12.91666666667</c:v>
                </c:pt>
                <c:pt idx="144">
                  <c:v>13</c:v>
                </c:pt>
                <c:pt idx="145">
                  <c:v>13.08333333333</c:v>
                </c:pt>
                <c:pt idx="146">
                  <c:v>13.16666666667</c:v>
                </c:pt>
                <c:pt idx="147">
                  <c:v>13.25</c:v>
                </c:pt>
                <c:pt idx="148">
                  <c:v>13.33333333333</c:v>
                </c:pt>
                <c:pt idx="149">
                  <c:v>13.41666666667</c:v>
                </c:pt>
                <c:pt idx="150">
                  <c:v>13.5</c:v>
                </c:pt>
                <c:pt idx="151">
                  <c:v>13.58333333333</c:v>
                </c:pt>
                <c:pt idx="152">
                  <c:v>13.66666666667</c:v>
                </c:pt>
                <c:pt idx="153">
                  <c:v>13.75</c:v>
                </c:pt>
                <c:pt idx="154">
                  <c:v>13.83333333333</c:v>
                </c:pt>
                <c:pt idx="155">
                  <c:v>13.91666666667</c:v>
                </c:pt>
                <c:pt idx="156">
                  <c:v>14</c:v>
                </c:pt>
                <c:pt idx="157">
                  <c:v>14.08333333333</c:v>
                </c:pt>
                <c:pt idx="158">
                  <c:v>14.16666666667</c:v>
                </c:pt>
                <c:pt idx="159">
                  <c:v>14.25</c:v>
                </c:pt>
                <c:pt idx="160">
                  <c:v>14.33333333333</c:v>
                </c:pt>
                <c:pt idx="161">
                  <c:v>14.41666666667</c:v>
                </c:pt>
                <c:pt idx="162">
                  <c:v>14.5</c:v>
                </c:pt>
                <c:pt idx="163">
                  <c:v>14.58333333333</c:v>
                </c:pt>
                <c:pt idx="164">
                  <c:v>14.66666666667</c:v>
                </c:pt>
                <c:pt idx="165">
                  <c:v>14.75</c:v>
                </c:pt>
                <c:pt idx="166">
                  <c:v>14.83333333333</c:v>
                </c:pt>
                <c:pt idx="167">
                  <c:v>14.91666666667</c:v>
                </c:pt>
                <c:pt idx="168">
                  <c:v>15</c:v>
                </c:pt>
                <c:pt idx="169">
                  <c:v>15.08333333333</c:v>
                </c:pt>
                <c:pt idx="170">
                  <c:v>15.16666666667</c:v>
                </c:pt>
                <c:pt idx="171">
                  <c:v>15.25</c:v>
                </c:pt>
                <c:pt idx="172">
                  <c:v>15.33333333333</c:v>
                </c:pt>
                <c:pt idx="173">
                  <c:v>15.41666666667</c:v>
                </c:pt>
                <c:pt idx="174">
                  <c:v>15.5</c:v>
                </c:pt>
                <c:pt idx="175">
                  <c:v>15.58333333333</c:v>
                </c:pt>
                <c:pt idx="176">
                  <c:v>15.66666666667</c:v>
                </c:pt>
                <c:pt idx="177">
                  <c:v>15.75</c:v>
                </c:pt>
                <c:pt idx="178">
                  <c:v>15.83333333333</c:v>
                </c:pt>
                <c:pt idx="179">
                  <c:v>15.91666666667</c:v>
                </c:pt>
                <c:pt idx="180">
                  <c:v>16</c:v>
                </c:pt>
                <c:pt idx="181">
                  <c:v>16.08333333333</c:v>
                </c:pt>
                <c:pt idx="182">
                  <c:v>16.16666666667</c:v>
                </c:pt>
                <c:pt idx="183">
                  <c:v>16.25</c:v>
                </c:pt>
                <c:pt idx="184">
                  <c:v>16.33333333333</c:v>
                </c:pt>
                <c:pt idx="185">
                  <c:v>16.41666666667</c:v>
                </c:pt>
                <c:pt idx="186">
                  <c:v>16.5</c:v>
                </c:pt>
                <c:pt idx="187">
                  <c:v>16.58333333333</c:v>
                </c:pt>
                <c:pt idx="188">
                  <c:v>16.66666666667</c:v>
                </c:pt>
                <c:pt idx="189">
                  <c:v>16.75</c:v>
                </c:pt>
                <c:pt idx="190">
                  <c:v>16.83333333333</c:v>
                </c:pt>
                <c:pt idx="191">
                  <c:v>16.91666666667</c:v>
                </c:pt>
                <c:pt idx="192">
                  <c:v>17</c:v>
                </c:pt>
                <c:pt idx="193">
                  <c:v>17.08333333333</c:v>
                </c:pt>
                <c:pt idx="194">
                  <c:v>17.16666666667</c:v>
                </c:pt>
                <c:pt idx="195">
                  <c:v>17.25</c:v>
                </c:pt>
                <c:pt idx="196">
                  <c:v>17.33333333333</c:v>
                </c:pt>
                <c:pt idx="197">
                  <c:v>17.41666666667</c:v>
                </c:pt>
                <c:pt idx="198">
                  <c:v>17.5</c:v>
                </c:pt>
                <c:pt idx="199">
                  <c:v>17.58333333333</c:v>
                </c:pt>
                <c:pt idx="200">
                  <c:v>17.66666666667</c:v>
                </c:pt>
                <c:pt idx="201">
                  <c:v>17.75</c:v>
                </c:pt>
                <c:pt idx="202">
                  <c:v>17.83333333333</c:v>
                </c:pt>
                <c:pt idx="203">
                  <c:v>17.91666666667</c:v>
                </c:pt>
                <c:pt idx="204">
                  <c:v>18</c:v>
                </c:pt>
                <c:pt idx="205">
                  <c:v>18.08333333333</c:v>
                </c:pt>
                <c:pt idx="206">
                  <c:v>18.16666666667</c:v>
                </c:pt>
                <c:pt idx="207">
                  <c:v>18.25</c:v>
                </c:pt>
                <c:pt idx="208">
                  <c:v>18.33333333333</c:v>
                </c:pt>
                <c:pt idx="209">
                  <c:v>18.41666666667</c:v>
                </c:pt>
                <c:pt idx="210">
                  <c:v>18.5</c:v>
                </c:pt>
                <c:pt idx="211">
                  <c:v>18.58333333333</c:v>
                </c:pt>
                <c:pt idx="212">
                  <c:v>18.66666666667</c:v>
                </c:pt>
                <c:pt idx="213">
                  <c:v>18.75</c:v>
                </c:pt>
                <c:pt idx="214">
                  <c:v>18.83333333333</c:v>
                </c:pt>
                <c:pt idx="215">
                  <c:v>18.91666666667</c:v>
                </c:pt>
                <c:pt idx="216">
                  <c:v>19</c:v>
                </c:pt>
                <c:pt idx="217">
                  <c:v>19.08333333333</c:v>
                </c:pt>
                <c:pt idx="218">
                  <c:v>19.16666666667</c:v>
                </c:pt>
                <c:pt idx="219">
                  <c:v>19.25</c:v>
                </c:pt>
                <c:pt idx="220">
                  <c:v>19.33333333333</c:v>
                </c:pt>
                <c:pt idx="221">
                  <c:v>19.41666666667</c:v>
                </c:pt>
                <c:pt idx="222">
                  <c:v>19.5</c:v>
                </c:pt>
                <c:pt idx="223">
                  <c:v>19.58333333333</c:v>
                </c:pt>
                <c:pt idx="224">
                  <c:v>19.66666666667</c:v>
                </c:pt>
                <c:pt idx="225">
                  <c:v>19.75</c:v>
                </c:pt>
                <c:pt idx="226">
                  <c:v>19.83333333333</c:v>
                </c:pt>
                <c:pt idx="227">
                  <c:v>19.91666666667</c:v>
                </c:pt>
                <c:pt idx="228">
                  <c:v>20</c:v>
                </c:pt>
                <c:pt idx="229">
                  <c:v>20.08333333333</c:v>
                </c:pt>
                <c:pt idx="230">
                  <c:v>20.16666666667</c:v>
                </c:pt>
                <c:pt idx="231">
                  <c:v>20.25</c:v>
                </c:pt>
                <c:pt idx="232">
                  <c:v>20.33333333333</c:v>
                </c:pt>
                <c:pt idx="233">
                  <c:v>20.41666666667</c:v>
                </c:pt>
                <c:pt idx="234">
                  <c:v>20.5</c:v>
                </c:pt>
                <c:pt idx="235">
                  <c:v>20.58333333333</c:v>
                </c:pt>
                <c:pt idx="236">
                  <c:v>20.66666666667</c:v>
                </c:pt>
                <c:pt idx="237">
                  <c:v>20.75</c:v>
                </c:pt>
                <c:pt idx="238">
                  <c:v>20.83333333333</c:v>
                </c:pt>
                <c:pt idx="239">
                  <c:v>20.91666666667</c:v>
                </c:pt>
                <c:pt idx="240">
                  <c:v>21</c:v>
                </c:pt>
                <c:pt idx="241">
                  <c:v>21.08333333333</c:v>
                </c:pt>
                <c:pt idx="242">
                  <c:v>21.16666666667</c:v>
                </c:pt>
                <c:pt idx="243">
                  <c:v>21.25</c:v>
                </c:pt>
                <c:pt idx="244">
                  <c:v>21.33333333333</c:v>
                </c:pt>
                <c:pt idx="245">
                  <c:v>21.41666666667</c:v>
                </c:pt>
                <c:pt idx="246">
                  <c:v>21.5</c:v>
                </c:pt>
                <c:pt idx="247">
                  <c:v>21.58333333333</c:v>
                </c:pt>
                <c:pt idx="248">
                  <c:v>21.66666666667</c:v>
                </c:pt>
                <c:pt idx="249">
                  <c:v>21.75</c:v>
                </c:pt>
                <c:pt idx="250">
                  <c:v>21.83333333333</c:v>
                </c:pt>
                <c:pt idx="251">
                  <c:v>21.91666666667</c:v>
                </c:pt>
                <c:pt idx="252">
                  <c:v>22</c:v>
                </c:pt>
                <c:pt idx="253">
                  <c:v>22.08333333333</c:v>
                </c:pt>
                <c:pt idx="254">
                  <c:v>22.16666666667</c:v>
                </c:pt>
                <c:pt idx="255">
                  <c:v>22.25</c:v>
                </c:pt>
                <c:pt idx="256">
                  <c:v>22.33333333333</c:v>
                </c:pt>
                <c:pt idx="257">
                  <c:v>22.41666666667</c:v>
                </c:pt>
                <c:pt idx="258">
                  <c:v>22.5</c:v>
                </c:pt>
                <c:pt idx="259">
                  <c:v>22.58333333333</c:v>
                </c:pt>
                <c:pt idx="260">
                  <c:v>22.66666666667</c:v>
                </c:pt>
                <c:pt idx="261">
                  <c:v>22.75</c:v>
                </c:pt>
                <c:pt idx="262">
                  <c:v>22.83333333333</c:v>
                </c:pt>
                <c:pt idx="263">
                  <c:v>22.91666666667</c:v>
                </c:pt>
                <c:pt idx="264">
                  <c:v>23</c:v>
                </c:pt>
                <c:pt idx="265">
                  <c:v>23.08333333333</c:v>
                </c:pt>
                <c:pt idx="266">
                  <c:v>23.16666666667</c:v>
                </c:pt>
                <c:pt idx="267">
                  <c:v>23.25</c:v>
                </c:pt>
                <c:pt idx="268">
                  <c:v>23.33333333333</c:v>
                </c:pt>
                <c:pt idx="269">
                  <c:v>23.41666666667</c:v>
                </c:pt>
                <c:pt idx="270">
                  <c:v>23.5</c:v>
                </c:pt>
                <c:pt idx="271">
                  <c:v>23.58333333333</c:v>
                </c:pt>
                <c:pt idx="272">
                  <c:v>23.66666666667</c:v>
                </c:pt>
                <c:pt idx="273">
                  <c:v>23.75</c:v>
                </c:pt>
                <c:pt idx="274">
                  <c:v>23.83333333333</c:v>
                </c:pt>
                <c:pt idx="275">
                  <c:v>23.91666666667</c:v>
                </c:pt>
                <c:pt idx="276">
                  <c:v>24</c:v>
                </c:pt>
                <c:pt idx="277">
                  <c:v>24.08333333333</c:v>
                </c:pt>
                <c:pt idx="278">
                  <c:v>24.16666666667</c:v>
                </c:pt>
                <c:pt idx="279">
                  <c:v>24.25</c:v>
                </c:pt>
                <c:pt idx="280">
                  <c:v>24.33333333333</c:v>
                </c:pt>
                <c:pt idx="281">
                  <c:v>24.41666666667</c:v>
                </c:pt>
                <c:pt idx="282">
                  <c:v>24.5</c:v>
                </c:pt>
                <c:pt idx="283">
                  <c:v>24.58333333333</c:v>
                </c:pt>
                <c:pt idx="284">
                  <c:v>24.66666666667</c:v>
                </c:pt>
                <c:pt idx="285">
                  <c:v>24.75</c:v>
                </c:pt>
                <c:pt idx="286">
                  <c:v>24.83333333333</c:v>
                </c:pt>
                <c:pt idx="287">
                  <c:v>24.91666666667</c:v>
                </c:pt>
                <c:pt idx="288">
                  <c:v>25</c:v>
                </c:pt>
                <c:pt idx="289">
                  <c:v>25.08333333333</c:v>
                </c:pt>
                <c:pt idx="290">
                  <c:v>25.16666666667</c:v>
                </c:pt>
                <c:pt idx="291">
                  <c:v>25.25</c:v>
                </c:pt>
                <c:pt idx="292">
                  <c:v>25.33333333333</c:v>
                </c:pt>
                <c:pt idx="293">
                  <c:v>25.41666666667</c:v>
                </c:pt>
                <c:pt idx="294">
                  <c:v>25.5</c:v>
                </c:pt>
                <c:pt idx="295">
                  <c:v>25.58333333333</c:v>
                </c:pt>
                <c:pt idx="296">
                  <c:v>25.66666666667</c:v>
                </c:pt>
                <c:pt idx="297">
                  <c:v>25.75</c:v>
                </c:pt>
                <c:pt idx="298">
                  <c:v>25.83333333333</c:v>
                </c:pt>
                <c:pt idx="299">
                  <c:v>25.91666666667</c:v>
                </c:pt>
                <c:pt idx="300">
                  <c:v>26</c:v>
                </c:pt>
                <c:pt idx="301">
                  <c:v>26.08333333333</c:v>
                </c:pt>
                <c:pt idx="302">
                  <c:v>26.16666666667</c:v>
                </c:pt>
                <c:pt idx="303">
                  <c:v>26.25</c:v>
                </c:pt>
                <c:pt idx="304">
                  <c:v>26.33333333333</c:v>
                </c:pt>
                <c:pt idx="305">
                  <c:v>26.41666666667</c:v>
                </c:pt>
                <c:pt idx="306">
                  <c:v>26.5</c:v>
                </c:pt>
                <c:pt idx="307">
                  <c:v>26.58333333333</c:v>
                </c:pt>
                <c:pt idx="308">
                  <c:v>26.66666666667</c:v>
                </c:pt>
                <c:pt idx="309">
                  <c:v>26.75</c:v>
                </c:pt>
                <c:pt idx="310">
                  <c:v>26.83333333333</c:v>
                </c:pt>
                <c:pt idx="311">
                  <c:v>26.91666666667</c:v>
                </c:pt>
                <c:pt idx="312">
                  <c:v>27</c:v>
                </c:pt>
                <c:pt idx="313">
                  <c:v>27.08333333333</c:v>
                </c:pt>
                <c:pt idx="314">
                  <c:v>27.16666666667</c:v>
                </c:pt>
                <c:pt idx="315">
                  <c:v>27.25</c:v>
                </c:pt>
                <c:pt idx="316">
                  <c:v>27.33333333333</c:v>
                </c:pt>
                <c:pt idx="317">
                  <c:v>27.41666666667</c:v>
                </c:pt>
                <c:pt idx="318">
                  <c:v>27.5</c:v>
                </c:pt>
                <c:pt idx="319">
                  <c:v>27.58333333333</c:v>
                </c:pt>
                <c:pt idx="320">
                  <c:v>27.66666666667</c:v>
                </c:pt>
                <c:pt idx="321">
                  <c:v>27.75</c:v>
                </c:pt>
                <c:pt idx="322">
                  <c:v>27.83333333333</c:v>
                </c:pt>
                <c:pt idx="323">
                  <c:v>27.91666666667</c:v>
                </c:pt>
                <c:pt idx="324">
                  <c:v>28</c:v>
                </c:pt>
                <c:pt idx="325">
                  <c:v>28.08333333333</c:v>
                </c:pt>
                <c:pt idx="326">
                  <c:v>28.16666666667</c:v>
                </c:pt>
                <c:pt idx="327">
                  <c:v>28.25</c:v>
                </c:pt>
                <c:pt idx="328">
                  <c:v>28.33333333333</c:v>
                </c:pt>
                <c:pt idx="329">
                  <c:v>28.41666666667</c:v>
                </c:pt>
                <c:pt idx="330">
                  <c:v>28.5</c:v>
                </c:pt>
                <c:pt idx="331">
                  <c:v>28.58333333333</c:v>
                </c:pt>
                <c:pt idx="332">
                  <c:v>28.66666666667</c:v>
                </c:pt>
                <c:pt idx="333">
                  <c:v>28.75</c:v>
                </c:pt>
                <c:pt idx="334">
                  <c:v>28.83333333333</c:v>
                </c:pt>
                <c:pt idx="335">
                  <c:v>28.91666666667</c:v>
                </c:pt>
                <c:pt idx="336">
                  <c:v>29</c:v>
                </c:pt>
                <c:pt idx="337">
                  <c:v>29.08333333333</c:v>
                </c:pt>
                <c:pt idx="338">
                  <c:v>29.16666666667</c:v>
                </c:pt>
                <c:pt idx="339">
                  <c:v>29.25</c:v>
                </c:pt>
                <c:pt idx="340">
                  <c:v>29.33333333333</c:v>
                </c:pt>
                <c:pt idx="341">
                  <c:v>29.41666666667</c:v>
                </c:pt>
                <c:pt idx="342">
                  <c:v>29.5</c:v>
                </c:pt>
                <c:pt idx="343">
                  <c:v>29.58333333333</c:v>
                </c:pt>
                <c:pt idx="344">
                  <c:v>29.66666666667</c:v>
                </c:pt>
                <c:pt idx="345">
                  <c:v>29.75</c:v>
                </c:pt>
                <c:pt idx="346">
                  <c:v>29.83333333333</c:v>
                </c:pt>
                <c:pt idx="347">
                  <c:v>29.91666666667</c:v>
                </c:pt>
                <c:pt idx="348">
                  <c:v>30</c:v>
                </c:pt>
                <c:pt idx="349">
                  <c:v>30.08333333333</c:v>
                </c:pt>
                <c:pt idx="350">
                  <c:v>30.16666666667</c:v>
                </c:pt>
                <c:pt idx="351">
                  <c:v>30.25</c:v>
                </c:pt>
                <c:pt idx="352">
                  <c:v>30.33333333333</c:v>
                </c:pt>
                <c:pt idx="353">
                  <c:v>30.41666666667</c:v>
                </c:pt>
                <c:pt idx="354">
                  <c:v>30.5</c:v>
                </c:pt>
                <c:pt idx="355">
                  <c:v>30.58333333333</c:v>
                </c:pt>
                <c:pt idx="356">
                  <c:v>30.66666666667</c:v>
                </c:pt>
                <c:pt idx="357">
                  <c:v>30.75</c:v>
                </c:pt>
                <c:pt idx="358">
                  <c:v>30.83333333333</c:v>
                </c:pt>
                <c:pt idx="359">
                  <c:v>30.91666666667</c:v>
                </c:pt>
                <c:pt idx="360">
                  <c:v>31</c:v>
                </c:pt>
              </c:numCache>
            </c:numRef>
          </c:xVal>
          <c:yVal>
            <c:numRef>
              <c:f>'04_advtidal'!$AZ$5:$AZ$365</c:f>
              <c:numCache>
                <c:formatCode>0</c:formatCode>
                <c:ptCount val="361"/>
                <c:pt idx="0">
                  <c:v>-2312.5395767698901</c:v>
                </c:pt>
                <c:pt idx="1">
                  <c:v>-2699.859355219</c:v>
                </c:pt>
                <c:pt idx="2">
                  <c:v>-2396.2421629881901</c:v>
                </c:pt>
                <c:pt idx="3">
                  <c:v>-2052.4632257650801</c:v>
                </c:pt>
                <c:pt idx="4">
                  <c:v>-1969.09501220632</c:v>
                </c:pt>
                <c:pt idx="5">
                  <c:v>-2243.5964116537102</c:v>
                </c:pt>
                <c:pt idx="6">
                  <c:v>-2598.3731290752398</c:v>
                </c:pt>
                <c:pt idx="7">
                  <c:v>-2741.78010823662</c:v>
                </c:pt>
                <c:pt idx="8">
                  <c:v>-2468.73752476342</c:v>
                </c:pt>
                <c:pt idx="9">
                  <c:v>-2046.3623592052099</c:v>
                </c:pt>
                <c:pt idx="10">
                  <c:v>-1905.69703695578</c:v>
                </c:pt>
                <c:pt idx="11">
                  <c:v>-2133.8583726478801</c:v>
                </c:pt>
                <c:pt idx="12">
                  <c:v>-2507.8693783348999</c:v>
                </c:pt>
                <c:pt idx="13">
                  <c:v>-2699.6182856216701</c:v>
                </c:pt>
                <c:pt idx="14">
                  <c:v>-2502.2490101931098</c:v>
                </c:pt>
                <c:pt idx="15">
                  <c:v>-2130.54469268918</c:v>
                </c:pt>
                <c:pt idx="16">
                  <c:v>-1951.1949601296801</c:v>
                </c:pt>
                <c:pt idx="17">
                  <c:v>-2139.3300088484698</c:v>
                </c:pt>
                <c:pt idx="18">
                  <c:v>-2502.9681540216202</c:v>
                </c:pt>
                <c:pt idx="19">
                  <c:v>-2744.67454005116</c:v>
                </c:pt>
                <c:pt idx="20">
                  <c:v>-2584.91974739138</c:v>
                </c:pt>
                <c:pt idx="21">
                  <c:v>-2159.2541543665802</c:v>
                </c:pt>
                <c:pt idx="22">
                  <c:v>-1898.4072169538699</c:v>
                </c:pt>
                <c:pt idx="23">
                  <c:v>-2036.68260149766</c:v>
                </c:pt>
                <c:pt idx="24">
                  <c:v>-2404.9740830653</c:v>
                </c:pt>
                <c:pt idx="25">
                  <c:v>-2685.4107594556699</c:v>
                </c:pt>
                <c:pt idx="26">
                  <c:v>-2594.78766515391</c:v>
                </c:pt>
                <c:pt idx="27">
                  <c:v>-2233.1273028754499</c:v>
                </c:pt>
                <c:pt idx="28">
                  <c:v>-1964.7662838030301</c:v>
                </c:pt>
                <c:pt idx="29">
                  <c:v>-2051.6988918371599</c:v>
                </c:pt>
                <c:pt idx="30">
                  <c:v>-2401.4222294075998</c:v>
                </c:pt>
                <c:pt idx="31">
                  <c:v>-2708.75540915389</c:v>
                </c:pt>
                <c:pt idx="32">
                  <c:v>-2676.7486212501999</c:v>
                </c:pt>
                <c:pt idx="33">
                  <c:v>-2281.1120985601401</c:v>
                </c:pt>
                <c:pt idx="34">
                  <c:v>-1934.47633166431</c:v>
                </c:pt>
                <c:pt idx="35">
                  <c:v>-1959.75659600515</c:v>
                </c:pt>
                <c:pt idx="36">
                  <c:v>-2298.8023506612399</c:v>
                </c:pt>
                <c:pt idx="37">
                  <c:v>-2630.6952052245501</c:v>
                </c:pt>
                <c:pt idx="38">
                  <c:v>-2664.8706744840501</c:v>
                </c:pt>
                <c:pt idx="39">
                  <c:v>-2340.6266884127699</c:v>
                </c:pt>
                <c:pt idx="40">
                  <c:v>-2016.5711449109699</c:v>
                </c:pt>
                <c:pt idx="41">
                  <c:v>-1987.28749664001</c:v>
                </c:pt>
                <c:pt idx="42">
                  <c:v>-2296.3605689034498</c:v>
                </c:pt>
                <c:pt idx="43">
                  <c:v>-2639.8662560889002</c:v>
                </c:pt>
                <c:pt idx="44">
                  <c:v>-2733.2342701965499</c:v>
                </c:pt>
                <c:pt idx="45">
                  <c:v>-2408.8459264398198</c:v>
                </c:pt>
                <c:pt idx="46">
                  <c:v>-2004.1084636144601</c:v>
                </c:pt>
                <c:pt idx="47">
                  <c:v>-1916.60049932317</c:v>
                </c:pt>
                <c:pt idx="48">
                  <c:v>-2188.1291574904299</c:v>
                </c:pt>
                <c:pt idx="49">
                  <c:v>-2553.7921581226001</c:v>
                </c:pt>
                <c:pt idx="50">
                  <c:v>-2696.8797182867302</c:v>
                </c:pt>
                <c:pt idx="51">
                  <c:v>-2453.71614862555</c:v>
                </c:pt>
                <c:pt idx="52">
                  <c:v>-2089.08146745877</c:v>
                </c:pt>
                <c:pt idx="53">
                  <c:v>-1958.84760046932</c:v>
                </c:pt>
                <c:pt idx="54">
                  <c:v>-2188.27248852001</c:v>
                </c:pt>
                <c:pt idx="55">
                  <c:v>-2551.86508671815</c:v>
                </c:pt>
                <c:pt idx="56">
                  <c:v>-2748.78116249699</c:v>
                </c:pt>
                <c:pt idx="57">
                  <c:v>-2535.3980151563301</c:v>
                </c:pt>
                <c:pt idx="58">
                  <c:v>-2105.6737849045298</c:v>
                </c:pt>
                <c:pt idx="59">
                  <c:v>-1899.10158457548</c:v>
                </c:pt>
                <c:pt idx="60">
                  <c:v>-2082.0838726646398</c:v>
                </c:pt>
                <c:pt idx="61">
                  <c:v>-2455.9312543628098</c:v>
                </c:pt>
                <c:pt idx="62">
                  <c:v>-2699.8401156927498</c:v>
                </c:pt>
                <c:pt idx="63">
                  <c:v>-2555.6721182593101</c:v>
                </c:pt>
                <c:pt idx="64">
                  <c:v>-2185.2147409572899</c:v>
                </c:pt>
                <c:pt idx="65">
                  <c:v>-1954.79722402022</c:v>
                </c:pt>
                <c:pt idx="66">
                  <c:v>-2092.88843071359</c:v>
                </c:pt>
                <c:pt idx="67">
                  <c:v>-2451.5914855701699</c:v>
                </c:pt>
                <c:pt idx="68">
                  <c:v>-2733.2925088023298</c:v>
                </c:pt>
                <c:pt idx="69">
                  <c:v>-2638.23771618112</c:v>
                </c:pt>
                <c:pt idx="70">
                  <c:v>-2224.53003762341</c:v>
                </c:pt>
                <c:pt idx="71">
                  <c:v>-1913.5325608199</c:v>
                </c:pt>
                <c:pt idx="72">
                  <c:v>-1994.99694608195</c:v>
                </c:pt>
                <c:pt idx="73">
                  <c:v>-2351.1114929998198</c:v>
                </c:pt>
                <c:pt idx="74">
                  <c:v>-2662.0952991079498</c:v>
                </c:pt>
                <c:pt idx="75">
                  <c:v>-2637.63327089225</c:v>
                </c:pt>
                <c:pt idx="76">
                  <c:v>-2291.44143805779</c:v>
                </c:pt>
                <c:pt idx="77">
                  <c:v>-1989.89433083585</c:v>
                </c:pt>
                <c:pt idx="78">
                  <c:v>-2014.6643440401899</c:v>
                </c:pt>
                <c:pt idx="79">
                  <c:v>-2348.0869014051</c:v>
                </c:pt>
                <c:pt idx="80">
                  <c:v>-2676.6441334288902</c:v>
                </c:pt>
                <c:pt idx="81">
                  <c:v>-2714.1956661066301</c:v>
                </c:pt>
                <c:pt idx="82">
                  <c:v>-2349.5567171999101</c:v>
                </c:pt>
                <c:pt idx="83">
                  <c:v>-1968.6022960233799</c:v>
                </c:pt>
                <c:pt idx="84">
                  <c:v>-1933.5050120634</c:v>
                </c:pt>
                <c:pt idx="85">
                  <c:v>-2242.4033617469099</c:v>
                </c:pt>
                <c:pt idx="86">
                  <c:v>-2593.5950919994798</c:v>
                </c:pt>
                <c:pt idx="87">
                  <c:v>-2688.3137041422001</c:v>
                </c:pt>
                <c:pt idx="88">
                  <c:v>-2401.2277299939301</c:v>
                </c:pt>
                <c:pt idx="89">
                  <c:v>-2053.62891966711</c:v>
                </c:pt>
                <c:pt idx="90">
                  <c:v>-1969.6438155492001</c:v>
                </c:pt>
                <c:pt idx="91">
                  <c:v>-2240.2939015840102</c:v>
                </c:pt>
                <c:pt idx="92">
                  <c:v>-2596.5640492374</c:v>
                </c:pt>
                <c:pt idx="93">
                  <c:v>-2746.1681917741798</c:v>
                </c:pt>
                <c:pt idx="94">
                  <c:v>-2479.2356406018198</c:v>
                </c:pt>
                <c:pt idx="95">
                  <c:v>-2054.5758135143001</c:v>
                </c:pt>
                <c:pt idx="96">
                  <c:v>-1907.2315739467199</c:v>
                </c:pt>
                <c:pt idx="97">
                  <c:v>-2130.93955064582</c:v>
                </c:pt>
                <c:pt idx="98">
                  <c:v>-2505.3375628623999</c:v>
                </c:pt>
                <c:pt idx="99">
                  <c:v>-2703.4241825030799</c:v>
                </c:pt>
                <c:pt idx="100">
                  <c:v>-2511.3773974578999</c:v>
                </c:pt>
                <c:pt idx="101">
                  <c:v>-2138.5598117418899</c:v>
                </c:pt>
                <c:pt idx="102">
                  <c:v>-1953.34810589164</c:v>
                </c:pt>
                <c:pt idx="103">
                  <c:v>-2136.8895763532901</c:v>
                </c:pt>
                <c:pt idx="104">
                  <c:v>-2500.2752146774901</c:v>
                </c:pt>
                <c:pt idx="105">
                  <c:v>-2747.1480998740999</c:v>
                </c:pt>
                <c:pt idx="106">
                  <c:v>-2593.9035273787299</c:v>
                </c:pt>
                <c:pt idx="107">
                  <c:v>-2168.6696096925102</c:v>
                </c:pt>
                <c:pt idx="108">
                  <c:v>-1901.08187402782</c:v>
                </c:pt>
                <c:pt idx="109">
                  <c:v>-2034.4092996131401</c:v>
                </c:pt>
                <c:pt idx="110">
                  <c:v>-2401.7609083237799</c:v>
                </c:pt>
                <c:pt idx="111">
                  <c:v>-2686.32825552036</c:v>
                </c:pt>
                <c:pt idx="112">
                  <c:v>-2602.3108529792298</c:v>
                </c:pt>
                <c:pt idx="113">
                  <c:v>-2241.52224922102</c:v>
                </c:pt>
                <c:pt idx="114">
                  <c:v>-1968.2915158297899</c:v>
                </c:pt>
                <c:pt idx="115">
                  <c:v>-2049.4964913704098</c:v>
                </c:pt>
                <c:pt idx="116">
                  <c:v>-2397.9121796528798</c:v>
                </c:pt>
                <c:pt idx="117">
                  <c:v>-2708.1623205280398</c:v>
                </c:pt>
                <c:pt idx="118">
                  <c:v>-2683.8473544304502</c:v>
                </c:pt>
                <c:pt idx="119">
                  <c:v>-2290.4674715188899</c:v>
                </c:pt>
                <c:pt idx="120">
                  <c:v>-1938.3100823760301</c:v>
                </c:pt>
                <c:pt idx="121">
                  <c:v>-1957.4807816560699</c:v>
                </c:pt>
                <c:pt idx="122">
                  <c:v>-2293.3995668892398</c:v>
                </c:pt>
                <c:pt idx="123">
                  <c:v>-2627.3102082046198</c:v>
                </c:pt>
                <c:pt idx="124">
                  <c:v>-2668.0022011843398</c:v>
                </c:pt>
                <c:pt idx="125">
                  <c:v>-2346.4920686385599</c:v>
                </c:pt>
                <c:pt idx="126">
                  <c:v>-2018.9157018450001</c:v>
                </c:pt>
                <c:pt idx="127">
                  <c:v>-1984.08508806638</c:v>
                </c:pt>
                <c:pt idx="128">
                  <c:v>-2289.66084531569</c:v>
                </c:pt>
                <c:pt idx="129">
                  <c:v>-2634.9002167876502</c:v>
                </c:pt>
                <c:pt idx="130">
                  <c:v>-2734.7211507191701</c:v>
                </c:pt>
                <c:pt idx="131">
                  <c:v>-2415.4722575882502</c:v>
                </c:pt>
                <c:pt idx="132">
                  <c:v>-2007.1179581547999</c:v>
                </c:pt>
                <c:pt idx="133">
                  <c:v>-1913.99313965683</c:v>
                </c:pt>
                <c:pt idx="134">
                  <c:v>-2180.7367372416402</c:v>
                </c:pt>
                <c:pt idx="135">
                  <c:v>-2547.8082206261502</c:v>
                </c:pt>
                <c:pt idx="136">
                  <c:v>-2696.9201354269499</c:v>
                </c:pt>
                <c:pt idx="137">
                  <c:v>-2459.1371432861101</c:v>
                </c:pt>
                <c:pt idx="138">
                  <c:v>-2091.8499883260101</c:v>
                </c:pt>
                <c:pt idx="139">
                  <c:v>-1956.65975046892</c:v>
                </c:pt>
                <c:pt idx="140">
                  <c:v>-2181.2466455460799</c:v>
                </c:pt>
                <c:pt idx="141">
                  <c:v>-2545.0754191457399</c:v>
                </c:pt>
                <c:pt idx="142">
                  <c:v>-2218.1219682503502</c:v>
                </c:pt>
                <c:pt idx="143">
                  <c:v>-2553.0084816901499</c:v>
                </c:pt>
                <c:pt idx="144">
                  <c:v>-2146.71746935481</c:v>
                </c:pt>
                <c:pt idx="145">
                  <c:v>-1910.0748046203701</c:v>
                </c:pt>
                <c:pt idx="146">
                  <c:v>-2078.0676171371301</c:v>
                </c:pt>
                <c:pt idx="147">
                  <c:v>-2449.6682370900098</c:v>
                </c:pt>
                <c:pt idx="148">
                  <c:v>-2698.0739150536301</c:v>
                </c:pt>
                <c:pt idx="149">
                  <c:v>-2559.7327774087598</c:v>
                </c:pt>
                <c:pt idx="150">
                  <c:v>-2189.6561237368101</c:v>
                </c:pt>
                <c:pt idx="151">
                  <c:v>-1953.6721092731</c:v>
                </c:pt>
                <c:pt idx="152">
                  <c:v>-2086.43331137924</c:v>
                </c:pt>
                <c:pt idx="153">
                  <c:v>-2444.30635148995</c:v>
                </c:pt>
                <c:pt idx="154">
                  <c:v>-2729.77094970502</c:v>
                </c:pt>
                <c:pt idx="155">
                  <c:v>-2641.82975752313</c:v>
                </c:pt>
                <c:pt idx="156">
                  <c:v>-2229.64843235851</c:v>
                </c:pt>
                <c:pt idx="157">
                  <c:v>-1913.38143877875</c:v>
                </c:pt>
                <c:pt idx="158">
                  <c:v>-1988.8525556356301</c:v>
                </c:pt>
                <c:pt idx="159">
                  <c:v>-2343.3503840179001</c:v>
                </c:pt>
                <c:pt idx="160">
                  <c:v>-2657.2091484995899</c:v>
                </c:pt>
                <c:pt idx="161">
                  <c:v>-2639.8812008943601</c:v>
                </c:pt>
                <c:pt idx="162">
                  <c:v>-2295.5353862106499</c:v>
                </c:pt>
                <c:pt idx="163">
                  <c:v>-1990.47330984467</c:v>
                </c:pt>
                <c:pt idx="164">
                  <c:v>-2009.1354403565899</c:v>
                </c:pt>
                <c:pt idx="165">
                  <c:v>-2340.2245536435798</c:v>
                </c:pt>
                <c:pt idx="166">
                  <c:v>-2670.8638328184302</c:v>
                </c:pt>
                <c:pt idx="167">
                  <c:v>-2715.4354750214702</c:v>
                </c:pt>
                <c:pt idx="168">
                  <c:v>-2354.7374820243799</c:v>
                </c:pt>
                <c:pt idx="169">
                  <c:v>-1969.94802218314</c:v>
                </c:pt>
                <c:pt idx="170">
                  <c:v>-1929.0363834078801</c:v>
                </c:pt>
                <c:pt idx="171">
                  <c:v>-2234.0845207420398</c:v>
                </c:pt>
                <c:pt idx="172">
                  <c:v>-2587.1894817458801</c:v>
                </c:pt>
                <c:pt idx="173">
                  <c:v>-2687.95339391476</c:v>
                </c:pt>
                <c:pt idx="174">
                  <c:v>-2405.5495302152899</c:v>
                </c:pt>
                <c:pt idx="175">
                  <c:v>-2055.04974298869</c:v>
                </c:pt>
                <c:pt idx="176">
                  <c:v>-1965.95703538717</c:v>
                </c:pt>
                <c:pt idx="177">
                  <c:v>-2231.9013568525102</c:v>
                </c:pt>
                <c:pt idx="178">
                  <c:v>-2589.3304476931899</c:v>
                </c:pt>
                <c:pt idx="179">
                  <c:v>-2744.7789522878302</c:v>
                </c:pt>
                <c:pt idx="180">
                  <c:v>-2484.0712209653798</c:v>
                </c:pt>
                <c:pt idx="181">
                  <c:v>-2057.7671920623802</c:v>
                </c:pt>
                <c:pt idx="182">
                  <c:v>-1903.8359785811999</c:v>
                </c:pt>
                <c:pt idx="183">
                  <c:v>-2122.7215845312799</c:v>
                </c:pt>
                <c:pt idx="184">
                  <c:v>-2497.32151176965</c:v>
                </c:pt>
                <c:pt idx="185">
                  <c:v>-2701.4098149812698</c:v>
                </c:pt>
                <c:pt idx="186">
                  <c:v>-2514.6966833002102</c:v>
                </c:pt>
                <c:pt idx="187">
                  <c:v>-2141.4925684098498</c:v>
                </c:pt>
                <c:pt idx="188">
                  <c:v>-1950.6451273016601</c:v>
                </c:pt>
                <c:pt idx="189">
                  <c:v>-2129.2207858181</c:v>
                </c:pt>
                <c:pt idx="190">
                  <c:v>-2492.2836730158401</c:v>
                </c:pt>
                <c:pt idx="191">
                  <c:v>-2743.8467398719099</c:v>
                </c:pt>
                <c:pt idx="192">
                  <c:v>-2597.2060482879001</c:v>
                </c:pt>
                <c:pt idx="193">
                  <c:v>-2172.8706482725602</c:v>
                </c:pt>
                <c:pt idx="194">
                  <c:v>-1899.4646647163099</c:v>
                </c:pt>
                <c:pt idx="195">
                  <c:v>-2027.1964155542501</c:v>
                </c:pt>
                <c:pt idx="196">
                  <c:v>-2393.5102567429899</c:v>
                </c:pt>
                <c:pt idx="197">
                  <c:v>-2681.72136070544</c:v>
                </c:pt>
                <c:pt idx="198">
                  <c:v>-2604.4479719451501</c:v>
                </c:pt>
                <c:pt idx="199">
                  <c:v>-2245.0359070754498</c:v>
                </c:pt>
                <c:pt idx="200">
                  <c:v>-1967.9349459308601</c:v>
                </c:pt>
                <c:pt idx="201">
                  <c:v>-2042.72908506568</c:v>
                </c:pt>
                <c:pt idx="202">
                  <c:v>-2389.7553840746</c:v>
                </c:pt>
                <c:pt idx="203">
                  <c:v>-2702.46498777438</c:v>
                </c:pt>
                <c:pt idx="204">
                  <c:v>-2685.6946393798098</c:v>
                </c:pt>
                <c:pt idx="205">
                  <c:v>-2295.0520781065102</c:v>
                </c:pt>
                <c:pt idx="206">
                  <c:v>-1939.0327359238299</c:v>
                </c:pt>
                <c:pt idx="207">
                  <c:v>-1952.41242261558</c:v>
                </c:pt>
                <c:pt idx="208">
                  <c:v>-2286.2221596900099</c:v>
                </c:pt>
                <c:pt idx="209">
                  <c:v>-2622.66910226652</c:v>
                </c:pt>
                <c:pt idx="210">
                  <c:v>-2670.2669390273099</c:v>
                </c:pt>
                <c:pt idx="211">
                  <c:v>-2352.2802051571798</c:v>
                </c:pt>
                <c:pt idx="212">
                  <c:v>-2022.45674822917</c:v>
                </c:pt>
                <c:pt idx="213">
                  <c:v>-1981.60878990438</c:v>
                </c:pt>
                <c:pt idx="214">
                  <c:v>-2283.5939445365698</c:v>
                </c:pt>
                <c:pt idx="215">
                  <c:v>-2630.30788672775</c:v>
                </c:pt>
                <c:pt idx="216">
                  <c:v>-2736.3131292284902</c:v>
                </c:pt>
                <c:pt idx="217">
                  <c:v>-2422.7049135948</c:v>
                </c:pt>
                <c:pt idx="218">
                  <c:v>-2012.12230617868</c:v>
                </c:pt>
                <c:pt idx="219">
                  <c:v>-1912.67354637995</c:v>
                </c:pt>
                <c:pt idx="220">
                  <c:v>-2174.3961298744798</c:v>
                </c:pt>
                <c:pt idx="221">
                  <c:v>-2542.8398199901599</c:v>
                </c:pt>
                <c:pt idx="222">
                  <c:v>-2697.6369407463699</c:v>
                </c:pt>
                <c:pt idx="223">
                  <c:v>-2465.2671247493099</c:v>
                </c:pt>
                <c:pt idx="224">
                  <c:v>-2096.5911088084299</c:v>
                </c:pt>
                <c:pt idx="225">
                  <c:v>-1955.8577446811701</c:v>
                </c:pt>
                <c:pt idx="226">
                  <c:v>-2175.5586172095</c:v>
                </c:pt>
                <c:pt idx="227">
                  <c:v>-2539.5474975157799</c:v>
                </c:pt>
                <c:pt idx="228">
                  <c:v>-2748.2033234169899</c:v>
                </c:pt>
                <c:pt idx="229">
                  <c:v>-2546.9334526684302</c:v>
                </c:pt>
                <c:pt idx="230">
                  <c:v>-2117.1906873265698</c:v>
                </c:pt>
                <c:pt idx="231">
                  <c:v>-1896.1702484396901</c:v>
                </c:pt>
                <c:pt idx="232">
                  <c:v>-2069.81563780431</c:v>
                </c:pt>
                <c:pt idx="233">
                  <c:v>-2442.85726116865</c:v>
                </c:pt>
                <c:pt idx="234">
                  <c:v>-2696.55484263259</c:v>
                </c:pt>
                <c:pt idx="235">
                  <c:v>-2564.42588770049</c:v>
                </c:pt>
                <c:pt idx="236">
                  <c:v>-2195.15734833744</c:v>
                </c:pt>
                <c:pt idx="237">
                  <c:v>-1954.2251257651601</c:v>
                </c:pt>
                <c:pt idx="238">
                  <c:v>-2081.4193518225102</c:v>
                </c:pt>
                <c:pt idx="239">
                  <c:v>-2438.4423723709001</c:v>
                </c:pt>
                <c:pt idx="240">
                  <c:v>-2727.32676316466</c:v>
                </c:pt>
                <c:pt idx="241">
                  <c:v>-2647.3456148831901</c:v>
                </c:pt>
                <c:pt idx="242">
                  <c:v>-2237.6830223545398</c:v>
                </c:pt>
                <c:pt idx="243">
                  <c:v>-1917.2305922692201</c:v>
                </c:pt>
                <c:pt idx="244">
                  <c:v>-1986.5921733345101</c:v>
                </c:pt>
                <c:pt idx="245">
                  <c:v>-2339.59209978633</c:v>
                </c:pt>
                <c:pt idx="246">
                  <c:v>-2656.2173612275701</c:v>
                </c:pt>
                <c:pt idx="247">
                  <c:v>-2645.9997158640899</c:v>
                </c:pt>
                <c:pt idx="248">
                  <c:v>-2303.9557798296801</c:v>
                </c:pt>
                <c:pt idx="249">
                  <c:v>-1996.2330769089699</c:v>
                </c:pt>
                <c:pt idx="250">
                  <c:v>-2008.4255988326599</c:v>
                </c:pt>
                <c:pt idx="251">
                  <c:v>-2337.0668740134001</c:v>
                </c:pt>
                <c:pt idx="252">
                  <c:v>-2669.49186084953</c:v>
                </c:pt>
                <c:pt idx="253">
                  <c:v>-2720.9049940935001</c:v>
                </c:pt>
                <c:pt idx="254">
                  <c:v>-2364.6207628961602</c:v>
                </c:pt>
                <c:pt idx="255">
                  <c:v>-1977.31612345497</c:v>
                </c:pt>
                <c:pt idx="256">
                  <c:v>-1929.89416330002</c:v>
                </c:pt>
                <c:pt idx="257">
                  <c:v>-2230.9222610788402</c:v>
                </c:pt>
                <c:pt idx="258">
                  <c:v>-2585.9349444842001</c:v>
                </c:pt>
                <c:pt idx="259">
                  <c:v>-2692.3651280102599</c:v>
                </c:pt>
                <c:pt idx="260">
                  <c:v>-2414.8416240134502</c:v>
                </c:pt>
                <c:pt idx="261">
                  <c:v>-2062.6693960193402</c:v>
                </c:pt>
                <c:pt idx="262">
                  <c:v>-1967.96821578412</c:v>
                </c:pt>
                <c:pt idx="263">
                  <c:v>-2229.0763442503999</c:v>
                </c:pt>
                <c:pt idx="264">
                  <c:v>-2587.7376501677199</c:v>
                </c:pt>
                <c:pt idx="265">
                  <c:v>-2748.4415539552101</c:v>
                </c:pt>
                <c:pt idx="266">
                  <c:v>-2494.2844561899501</c:v>
                </c:pt>
                <c:pt idx="267">
                  <c:v>-2067.25087373017</c:v>
                </c:pt>
                <c:pt idx="268">
                  <c:v>-1906.74211061902</c:v>
                </c:pt>
                <c:pt idx="269">
                  <c:v>-2120.5561101553299</c:v>
                </c:pt>
                <c:pt idx="270">
                  <c:v>-2495.2855339861499</c:v>
                </c:pt>
                <c:pt idx="271">
                  <c:v>-2704.8489752891401</c:v>
                </c:pt>
                <c:pt idx="272">
                  <c:v>-2523.5827831996698</c:v>
                </c:pt>
                <c:pt idx="273">
                  <c:v>-2150.9739900248601</c:v>
                </c:pt>
                <c:pt idx="274">
                  <c:v>-1954.7460715048901</c:v>
                </c:pt>
                <c:pt idx="275">
                  <c:v>-2127.9114657906598</c:v>
                </c:pt>
                <c:pt idx="276">
                  <c:v>-2490.5857413789699</c:v>
                </c:pt>
                <c:pt idx="277">
                  <c:v>-2746.25712365444</c:v>
                </c:pt>
                <c:pt idx="278">
                  <c:v>-2606.3239685533299</c:v>
                </c:pt>
                <c:pt idx="279">
                  <c:v>-2183.4829697791902</c:v>
                </c:pt>
                <c:pt idx="280">
                  <c:v>-1905.37761330328</c:v>
                </c:pt>
                <c:pt idx="281">
                  <c:v>-2026.6931432741201</c:v>
                </c:pt>
                <c:pt idx="282">
                  <c:v>-2391.8410384868198</c:v>
                </c:pt>
                <c:pt idx="283">
                  <c:v>-2683.0684661635801</c:v>
                </c:pt>
                <c:pt idx="284">
                  <c:v>-2612.6561157429401</c:v>
                </c:pt>
                <c:pt idx="285">
                  <c:v>-2255.2267399968</c:v>
                </c:pt>
                <c:pt idx="286">
                  <c:v>-1975.4276629132601</c:v>
                </c:pt>
                <c:pt idx="287">
                  <c:v>-2042.93380455235</c:v>
                </c:pt>
                <c:pt idx="288">
                  <c:v>-2388.4418188944601</c:v>
                </c:pt>
                <c:pt idx="289">
                  <c:v>-2703.0074101465898</c:v>
                </c:pt>
                <c:pt idx="290">
                  <c:v>-2693.5510737197801</c:v>
                </c:pt>
                <c:pt idx="291">
                  <c:v>-2306.2122764022401</c:v>
                </c:pt>
                <c:pt idx="292">
                  <c:v>-1948.3442157347399</c:v>
                </c:pt>
                <c:pt idx="293">
                  <c:v>-1954.0706772608</c:v>
                </c:pt>
                <c:pt idx="294">
                  <c:v>-2284.89051159984</c:v>
                </c:pt>
                <c:pt idx="295">
                  <c:v>-2514.78927204809</c:v>
                </c:pt>
                <c:pt idx="296">
                  <c:v>-2297.46952495186</c:v>
                </c:pt>
                <c:pt idx="297">
                  <c:v>-2408.7725440177901</c:v>
                </c:pt>
                <c:pt idx="298">
                  <c:v>-2053.2694750362498</c:v>
                </c:pt>
                <c:pt idx="299">
                  <c:v>-1988.9547155984201</c:v>
                </c:pt>
                <c:pt idx="300">
                  <c:v>-2284.03138359383</c:v>
                </c:pt>
                <c:pt idx="301">
                  <c:v>-2630.82793023572</c:v>
                </c:pt>
                <c:pt idx="302">
                  <c:v>-2742.23671946785</c:v>
                </c:pt>
                <c:pt idx="303">
                  <c:v>-2434.8298810311799</c:v>
                </c:pt>
                <c:pt idx="304">
                  <c:v>-2023.75558688928</c:v>
                </c:pt>
                <c:pt idx="305">
                  <c:v>-1917.5838453322499</c:v>
                </c:pt>
                <c:pt idx="306">
                  <c:v>-2173.5517330777302</c:v>
                </c:pt>
                <c:pt idx="307">
                  <c:v>-2543.1989347353301</c:v>
                </c:pt>
                <c:pt idx="308">
                  <c:v>-2702.97298487945</c:v>
                </c:pt>
                <c:pt idx="309">
                  <c:v>-2476.0366065756002</c:v>
                </c:pt>
                <c:pt idx="310">
                  <c:v>-2108.2327274170698</c:v>
                </c:pt>
                <c:pt idx="311">
                  <c:v>-1960.8393601514999</c:v>
                </c:pt>
                <c:pt idx="312">
                  <c:v>-2175.5473844724102</c:v>
                </c:pt>
                <c:pt idx="313">
                  <c:v>-2539.65836128511</c:v>
                </c:pt>
                <c:pt idx="314">
                  <c:v>-2752.88624597745</c:v>
                </c:pt>
                <c:pt idx="315">
                  <c:v>-2558.1909292209398</c:v>
                </c:pt>
                <c:pt idx="316">
                  <c:v>-2129.3890239684902</c:v>
                </c:pt>
                <c:pt idx="317">
                  <c:v>-1903.28538725051</c:v>
                </c:pt>
                <c:pt idx="318">
                  <c:v>-2070.6247810492</c:v>
                </c:pt>
                <c:pt idx="319">
                  <c:v>-2443.01377472577</c:v>
                </c:pt>
                <c:pt idx="320">
                  <c:v>-2700.40212626025</c:v>
                </c:pt>
                <c:pt idx="321">
                  <c:v>-2574.46547770902</c:v>
                </c:pt>
                <c:pt idx="322">
                  <c:v>-2206.9190846022002</c:v>
                </c:pt>
                <c:pt idx="323">
                  <c:v>-1962.9770708286401</c:v>
                </c:pt>
                <c:pt idx="324">
                  <c:v>-2083.0062955804001</c:v>
                </c:pt>
                <c:pt idx="325">
                  <c:v>-2438.9428788313598</c:v>
                </c:pt>
                <c:pt idx="326">
                  <c:v>-2730.1663137677801</c:v>
                </c:pt>
                <c:pt idx="327">
                  <c:v>-2656.6947104133401</c:v>
                </c:pt>
                <c:pt idx="328">
                  <c:v>-2249.1211597182901</c:v>
                </c:pt>
                <c:pt idx="329">
                  <c:v>-1926.22676486515</c:v>
                </c:pt>
                <c:pt idx="330">
                  <c:v>-1986.95288015693</c:v>
                </c:pt>
                <c:pt idx="331">
                  <c:v>-2337.7663070619101</c:v>
                </c:pt>
                <c:pt idx="332">
                  <c:v>-2656.2152390896099</c:v>
                </c:pt>
                <c:pt idx="333">
                  <c:v>-2652.60370407352</c:v>
                </c:pt>
                <c:pt idx="334">
                  <c:v>-2313.4132870540898</c:v>
                </c:pt>
                <c:pt idx="335">
                  <c:v>-2004.8507940193599</c:v>
                </c:pt>
                <c:pt idx="336">
                  <c:v>-2009.1899874338901</c:v>
                </c:pt>
                <c:pt idx="337">
                  <c:v>-2334.9957386689798</c:v>
                </c:pt>
                <c:pt idx="338">
                  <c:v>-2668.6663489106199</c:v>
                </c:pt>
                <c:pt idx="339">
                  <c:v>-2726.1198081617999</c:v>
                </c:pt>
                <c:pt idx="340">
                  <c:v>-2374.8419015406998</c:v>
                </c:pt>
                <c:pt idx="341">
                  <c:v>-1987.3266596773201</c:v>
                </c:pt>
                <c:pt idx="342">
                  <c:v>-1931.8676358007399</c:v>
                </c:pt>
                <c:pt idx="343">
                  <c:v>-2228.4878486980401</c:v>
                </c:pt>
                <c:pt idx="344">
                  <c:v>-2585.2659348513898</c:v>
                </c:pt>
                <c:pt idx="345">
                  <c:v>-2696.5311123712299</c:v>
                </c:pt>
                <c:pt idx="346">
                  <c:v>-2423.9827916930599</c:v>
                </c:pt>
                <c:pt idx="347">
                  <c:v>-2072.1141176250098</c:v>
                </c:pt>
                <c:pt idx="348">
                  <c:v>-1970.6579284197601</c:v>
                </c:pt>
                <c:pt idx="349">
                  <c:v>-2226.7170329226201</c:v>
                </c:pt>
                <c:pt idx="350">
                  <c:v>-2586.4720960854802</c:v>
                </c:pt>
                <c:pt idx="351">
                  <c:v>-2751.46914535115</c:v>
                </c:pt>
                <c:pt idx="352">
                  <c:v>-2504.1999638208299</c:v>
                </c:pt>
                <c:pt idx="353">
                  <c:v>-2077.58387733683</c:v>
                </c:pt>
                <c:pt idx="354">
                  <c:v>-1910.46220016299</c:v>
                </c:pt>
                <c:pt idx="355">
                  <c:v>-2118.6291149664098</c:v>
                </c:pt>
                <c:pt idx="356">
                  <c:v>-2493.2911567871902</c:v>
                </c:pt>
                <c:pt idx="357">
                  <c:v>-2707.5448986809402</c:v>
                </c:pt>
                <c:pt idx="358">
                  <c:v>-2531.7641248678401</c:v>
                </c:pt>
                <c:pt idx="359">
                  <c:v>-2160.8445356024199</c:v>
                </c:pt>
                <c:pt idx="360">
                  <c:v>-1959.4202501319701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C-008A-46C6-9065-A2344556F54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591440992"/>
        <c:axId val="591435232"/>
      </c:scatterChart>
      <c:valAx>
        <c:axId val="591440992"/>
        <c:scaling>
          <c:orientation val="minMax"/>
          <c:max val="30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low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5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LID4096"/>
          </a:p>
        </c:txPr>
        <c:crossAx val="591435232"/>
        <c:crosses val="autoZero"/>
        <c:crossBetween val="midCat"/>
      </c:valAx>
      <c:valAx>
        <c:axId val="59143523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LID4096"/>
          </a:p>
        </c:txPr>
        <c:crossAx val="591440992"/>
        <c:crosses val="autoZero"/>
        <c:crossBetween val="midCat"/>
      </c:valAx>
    </c:plotArea>
    <c:plotVisOnly val="1"/>
    <c:dispBlanksAs val="gap"/>
    <c:showDLblsOverMax val="0"/>
    <c:extLst/>
  </c:chart>
  <c:txPr>
    <a:bodyPr/>
    <a:lstStyle/>
    <a:p>
      <a:pPr>
        <a:defRPr/>
      </a:pPr>
      <a:endParaRPr lang="LID4096"/>
    </a:p>
  </c:txPr>
  <c:printSettings>
    <c:headerFooter/>
    <c:pageMargins b="0.75" l="0.7" r="0.7" t="0.75" header="0.3" footer="0.3"/>
    <c:pageSetup/>
  </c:printSettings>
</c:chartSpace>
</file>

<file path=xl/charts/chart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>
        <c:manualLayout>
          <c:layoutTarget val="inner"/>
          <c:xMode val="edge"/>
          <c:yMode val="edge"/>
          <c:x val="0.16826649662580068"/>
          <c:y val="0.10277524848463418"/>
          <c:w val="0.78108250184017769"/>
          <c:h val="0.69554333636848509"/>
        </c:manualLayout>
      </c:layout>
      <c:scatterChart>
        <c:scatterStyle val="lineMarker"/>
        <c:varyColors val="0"/>
        <c:ser>
          <c:idx val="2"/>
          <c:order val="0"/>
          <c:marker>
            <c:symbol val="none"/>
          </c:marker>
          <c:xVal>
            <c:numRef>
              <c:f>'04_advtidal'!$AW$5:$AW$365</c:f>
              <c:numCache>
                <c:formatCode>General</c:formatCode>
                <c:ptCount val="361"/>
                <c:pt idx="0">
                  <c:v>1</c:v>
                </c:pt>
                <c:pt idx="1">
                  <c:v>1.083333333333</c:v>
                </c:pt>
                <c:pt idx="2">
                  <c:v>1.166666666667</c:v>
                </c:pt>
                <c:pt idx="3">
                  <c:v>1.25</c:v>
                </c:pt>
                <c:pt idx="4">
                  <c:v>1.333333333333</c:v>
                </c:pt>
                <c:pt idx="5">
                  <c:v>1.416666666667</c:v>
                </c:pt>
                <c:pt idx="6">
                  <c:v>1.5</c:v>
                </c:pt>
                <c:pt idx="7">
                  <c:v>1.583333333333</c:v>
                </c:pt>
                <c:pt idx="8">
                  <c:v>1.666666666667</c:v>
                </c:pt>
                <c:pt idx="9">
                  <c:v>1.75</c:v>
                </c:pt>
                <c:pt idx="10">
                  <c:v>1.833333333333</c:v>
                </c:pt>
                <c:pt idx="11">
                  <c:v>1.916666666667</c:v>
                </c:pt>
                <c:pt idx="12">
                  <c:v>2</c:v>
                </c:pt>
                <c:pt idx="13">
                  <c:v>2.083333333333</c:v>
                </c:pt>
                <c:pt idx="14">
                  <c:v>2.166666666667</c:v>
                </c:pt>
                <c:pt idx="15">
                  <c:v>2.25</c:v>
                </c:pt>
                <c:pt idx="16">
                  <c:v>2.333333333333</c:v>
                </c:pt>
                <c:pt idx="17">
                  <c:v>2.416666666667</c:v>
                </c:pt>
                <c:pt idx="18">
                  <c:v>2.5</c:v>
                </c:pt>
                <c:pt idx="19">
                  <c:v>2.583333333333</c:v>
                </c:pt>
                <c:pt idx="20">
                  <c:v>2.666666666667</c:v>
                </c:pt>
                <c:pt idx="21">
                  <c:v>2.75</c:v>
                </c:pt>
                <c:pt idx="22">
                  <c:v>2.833333333333</c:v>
                </c:pt>
                <c:pt idx="23">
                  <c:v>2.916666666667</c:v>
                </c:pt>
                <c:pt idx="24">
                  <c:v>3</c:v>
                </c:pt>
                <c:pt idx="25">
                  <c:v>3.083333333333</c:v>
                </c:pt>
                <c:pt idx="26">
                  <c:v>3.166666666667</c:v>
                </c:pt>
                <c:pt idx="27">
                  <c:v>3.25</c:v>
                </c:pt>
                <c:pt idx="28">
                  <c:v>3.333333333333</c:v>
                </c:pt>
                <c:pt idx="29">
                  <c:v>3.416666666667</c:v>
                </c:pt>
                <c:pt idx="30">
                  <c:v>3.5</c:v>
                </c:pt>
                <c:pt idx="31">
                  <c:v>3.583333333333</c:v>
                </c:pt>
                <c:pt idx="32">
                  <c:v>3.666666666667</c:v>
                </c:pt>
                <c:pt idx="33">
                  <c:v>3.75</c:v>
                </c:pt>
                <c:pt idx="34">
                  <c:v>3.833333333333</c:v>
                </c:pt>
                <c:pt idx="35">
                  <c:v>3.916666666667</c:v>
                </c:pt>
                <c:pt idx="36">
                  <c:v>4</c:v>
                </c:pt>
                <c:pt idx="37">
                  <c:v>4.083333333333</c:v>
                </c:pt>
                <c:pt idx="38">
                  <c:v>4.166666666667</c:v>
                </c:pt>
                <c:pt idx="39">
                  <c:v>4.25</c:v>
                </c:pt>
                <c:pt idx="40">
                  <c:v>4.333333333333</c:v>
                </c:pt>
                <c:pt idx="41">
                  <c:v>4.416666666667</c:v>
                </c:pt>
                <c:pt idx="42">
                  <c:v>4.5</c:v>
                </c:pt>
                <c:pt idx="43">
                  <c:v>4.583333333333</c:v>
                </c:pt>
                <c:pt idx="44">
                  <c:v>4.666666666667</c:v>
                </c:pt>
                <c:pt idx="45">
                  <c:v>4.75</c:v>
                </c:pt>
                <c:pt idx="46">
                  <c:v>4.833333333333</c:v>
                </c:pt>
                <c:pt idx="47">
                  <c:v>4.916666666667</c:v>
                </c:pt>
                <c:pt idx="48">
                  <c:v>5</c:v>
                </c:pt>
                <c:pt idx="49">
                  <c:v>5.083333333333</c:v>
                </c:pt>
                <c:pt idx="50">
                  <c:v>5.166666666667</c:v>
                </c:pt>
                <c:pt idx="51">
                  <c:v>5.25</c:v>
                </c:pt>
                <c:pt idx="52">
                  <c:v>5.333333333333</c:v>
                </c:pt>
                <c:pt idx="53">
                  <c:v>5.416666666667</c:v>
                </c:pt>
                <c:pt idx="54">
                  <c:v>5.5</c:v>
                </c:pt>
                <c:pt idx="55">
                  <c:v>5.583333333333</c:v>
                </c:pt>
                <c:pt idx="56">
                  <c:v>5.666666666667</c:v>
                </c:pt>
                <c:pt idx="57">
                  <c:v>5.75</c:v>
                </c:pt>
                <c:pt idx="58">
                  <c:v>5.833333333333</c:v>
                </c:pt>
                <c:pt idx="59">
                  <c:v>5.916666666667</c:v>
                </c:pt>
                <c:pt idx="60">
                  <c:v>6</c:v>
                </c:pt>
                <c:pt idx="61">
                  <c:v>6.083333333333</c:v>
                </c:pt>
                <c:pt idx="62">
                  <c:v>6.166666666667</c:v>
                </c:pt>
                <c:pt idx="63">
                  <c:v>6.25</c:v>
                </c:pt>
                <c:pt idx="64">
                  <c:v>6.333333333333</c:v>
                </c:pt>
                <c:pt idx="65">
                  <c:v>6.416666666667</c:v>
                </c:pt>
                <c:pt idx="66">
                  <c:v>6.5</c:v>
                </c:pt>
                <c:pt idx="67">
                  <c:v>6.583333333333</c:v>
                </c:pt>
                <c:pt idx="68">
                  <c:v>6.666666666667</c:v>
                </c:pt>
                <c:pt idx="69">
                  <c:v>6.75</c:v>
                </c:pt>
                <c:pt idx="70">
                  <c:v>6.833333333333</c:v>
                </c:pt>
                <c:pt idx="71">
                  <c:v>6.916666666667</c:v>
                </c:pt>
                <c:pt idx="72">
                  <c:v>7</c:v>
                </c:pt>
                <c:pt idx="73">
                  <c:v>7.083333333333</c:v>
                </c:pt>
                <c:pt idx="74">
                  <c:v>7.166666666667</c:v>
                </c:pt>
                <c:pt idx="75">
                  <c:v>7.25</c:v>
                </c:pt>
                <c:pt idx="76">
                  <c:v>7.333333333333</c:v>
                </c:pt>
                <c:pt idx="77">
                  <c:v>7.416666666667</c:v>
                </c:pt>
                <c:pt idx="78">
                  <c:v>7.5</c:v>
                </c:pt>
                <c:pt idx="79">
                  <c:v>7.583333333333</c:v>
                </c:pt>
                <c:pt idx="80">
                  <c:v>7.666666666667</c:v>
                </c:pt>
                <c:pt idx="81">
                  <c:v>7.75</c:v>
                </c:pt>
                <c:pt idx="82">
                  <c:v>7.833333333333</c:v>
                </c:pt>
                <c:pt idx="83">
                  <c:v>7.916666666667</c:v>
                </c:pt>
                <c:pt idx="84">
                  <c:v>8</c:v>
                </c:pt>
                <c:pt idx="85">
                  <c:v>8.083333333333</c:v>
                </c:pt>
                <c:pt idx="86">
                  <c:v>8.166666666667</c:v>
                </c:pt>
                <c:pt idx="87">
                  <c:v>8.25</c:v>
                </c:pt>
                <c:pt idx="88">
                  <c:v>8.333333333333</c:v>
                </c:pt>
                <c:pt idx="89">
                  <c:v>8.416666666667</c:v>
                </c:pt>
                <c:pt idx="90">
                  <c:v>8.5</c:v>
                </c:pt>
                <c:pt idx="91">
                  <c:v>8.583333333333</c:v>
                </c:pt>
                <c:pt idx="92">
                  <c:v>8.666666666667</c:v>
                </c:pt>
                <c:pt idx="93">
                  <c:v>8.75</c:v>
                </c:pt>
                <c:pt idx="94">
                  <c:v>8.833333333333</c:v>
                </c:pt>
                <c:pt idx="95">
                  <c:v>8.916666666667</c:v>
                </c:pt>
                <c:pt idx="96">
                  <c:v>9</c:v>
                </c:pt>
                <c:pt idx="97">
                  <c:v>9.083333333333</c:v>
                </c:pt>
                <c:pt idx="98">
                  <c:v>9.166666666667</c:v>
                </c:pt>
                <c:pt idx="99">
                  <c:v>9.25</c:v>
                </c:pt>
                <c:pt idx="100">
                  <c:v>9.333333333333</c:v>
                </c:pt>
                <c:pt idx="101">
                  <c:v>9.416666666667</c:v>
                </c:pt>
                <c:pt idx="102">
                  <c:v>9.5</c:v>
                </c:pt>
                <c:pt idx="103">
                  <c:v>9.583333333333</c:v>
                </c:pt>
                <c:pt idx="104">
                  <c:v>9.666666666667</c:v>
                </c:pt>
                <c:pt idx="105">
                  <c:v>9.75</c:v>
                </c:pt>
                <c:pt idx="106">
                  <c:v>9.833333333333</c:v>
                </c:pt>
                <c:pt idx="107">
                  <c:v>9.916666666667</c:v>
                </c:pt>
                <c:pt idx="108">
                  <c:v>10</c:v>
                </c:pt>
                <c:pt idx="109">
                  <c:v>10.08333333333</c:v>
                </c:pt>
                <c:pt idx="110">
                  <c:v>10.16666666667</c:v>
                </c:pt>
                <c:pt idx="111">
                  <c:v>10.25</c:v>
                </c:pt>
                <c:pt idx="112">
                  <c:v>10.33333333333</c:v>
                </c:pt>
                <c:pt idx="113">
                  <c:v>10.41666666667</c:v>
                </c:pt>
                <c:pt idx="114">
                  <c:v>10.5</c:v>
                </c:pt>
                <c:pt idx="115">
                  <c:v>10.58333333333</c:v>
                </c:pt>
                <c:pt idx="116">
                  <c:v>10.66666666667</c:v>
                </c:pt>
                <c:pt idx="117">
                  <c:v>10.75</c:v>
                </c:pt>
                <c:pt idx="118">
                  <c:v>10.83333333333</c:v>
                </c:pt>
                <c:pt idx="119">
                  <c:v>10.91666666667</c:v>
                </c:pt>
                <c:pt idx="120">
                  <c:v>11</c:v>
                </c:pt>
                <c:pt idx="121">
                  <c:v>11.08333333333</c:v>
                </c:pt>
                <c:pt idx="122">
                  <c:v>11.16666666667</c:v>
                </c:pt>
                <c:pt idx="123">
                  <c:v>11.25</c:v>
                </c:pt>
                <c:pt idx="124">
                  <c:v>11.33333333333</c:v>
                </c:pt>
                <c:pt idx="125">
                  <c:v>11.41666666667</c:v>
                </c:pt>
                <c:pt idx="126">
                  <c:v>11.5</c:v>
                </c:pt>
                <c:pt idx="127">
                  <c:v>11.58333333333</c:v>
                </c:pt>
                <c:pt idx="128">
                  <c:v>11.66666666667</c:v>
                </c:pt>
                <c:pt idx="129">
                  <c:v>11.75</c:v>
                </c:pt>
                <c:pt idx="130">
                  <c:v>11.83333333333</c:v>
                </c:pt>
                <c:pt idx="131">
                  <c:v>11.91666666667</c:v>
                </c:pt>
                <c:pt idx="132">
                  <c:v>12</c:v>
                </c:pt>
                <c:pt idx="133">
                  <c:v>12.08333333333</c:v>
                </c:pt>
                <c:pt idx="134">
                  <c:v>12.16666666667</c:v>
                </c:pt>
                <c:pt idx="135">
                  <c:v>12.25</c:v>
                </c:pt>
                <c:pt idx="136">
                  <c:v>12.33333333333</c:v>
                </c:pt>
                <c:pt idx="137">
                  <c:v>12.41666666667</c:v>
                </c:pt>
                <c:pt idx="138">
                  <c:v>12.5</c:v>
                </c:pt>
                <c:pt idx="139">
                  <c:v>12.58333333333</c:v>
                </c:pt>
                <c:pt idx="140">
                  <c:v>12.66666666667</c:v>
                </c:pt>
                <c:pt idx="141">
                  <c:v>12.75</c:v>
                </c:pt>
                <c:pt idx="142">
                  <c:v>12.83333333333</c:v>
                </c:pt>
                <c:pt idx="143">
                  <c:v>12.91666666667</c:v>
                </c:pt>
                <c:pt idx="144">
                  <c:v>13</c:v>
                </c:pt>
                <c:pt idx="145">
                  <c:v>13.08333333333</c:v>
                </c:pt>
                <c:pt idx="146">
                  <c:v>13.16666666667</c:v>
                </c:pt>
                <c:pt idx="147">
                  <c:v>13.25</c:v>
                </c:pt>
                <c:pt idx="148">
                  <c:v>13.33333333333</c:v>
                </c:pt>
                <c:pt idx="149">
                  <c:v>13.41666666667</c:v>
                </c:pt>
                <c:pt idx="150">
                  <c:v>13.5</c:v>
                </c:pt>
                <c:pt idx="151">
                  <c:v>13.58333333333</c:v>
                </c:pt>
                <c:pt idx="152">
                  <c:v>13.66666666667</c:v>
                </c:pt>
                <c:pt idx="153">
                  <c:v>13.75</c:v>
                </c:pt>
                <c:pt idx="154">
                  <c:v>13.83333333333</c:v>
                </c:pt>
                <c:pt idx="155">
                  <c:v>13.91666666667</c:v>
                </c:pt>
                <c:pt idx="156">
                  <c:v>14</c:v>
                </c:pt>
                <c:pt idx="157">
                  <c:v>14.08333333333</c:v>
                </c:pt>
                <c:pt idx="158">
                  <c:v>14.16666666667</c:v>
                </c:pt>
                <c:pt idx="159">
                  <c:v>14.25</c:v>
                </c:pt>
                <c:pt idx="160">
                  <c:v>14.33333333333</c:v>
                </c:pt>
                <c:pt idx="161">
                  <c:v>14.41666666667</c:v>
                </c:pt>
                <c:pt idx="162">
                  <c:v>14.5</c:v>
                </c:pt>
                <c:pt idx="163">
                  <c:v>14.58333333333</c:v>
                </c:pt>
                <c:pt idx="164">
                  <c:v>14.66666666667</c:v>
                </c:pt>
                <c:pt idx="165">
                  <c:v>14.75</c:v>
                </c:pt>
                <c:pt idx="166">
                  <c:v>14.83333333333</c:v>
                </c:pt>
                <c:pt idx="167">
                  <c:v>14.91666666667</c:v>
                </c:pt>
                <c:pt idx="168">
                  <c:v>15</c:v>
                </c:pt>
                <c:pt idx="169">
                  <c:v>15.08333333333</c:v>
                </c:pt>
                <c:pt idx="170">
                  <c:v>15.16666666667</c:v>
                </c:pt>
                <c:pt idx="171">
                  <c:v>15.25</c:v>
                </c:pt>
                <c:pt idx="172">
                  <c:v>15.33333333333</c:v>
                </c:pt>
                <c:pt idx="173">
                  <c:v>15.41666666667</c:v>
                </c:pt>
                <c:pt idx="174">
                  <c:v>15.5</c:v>
                </c:pt>
                <c:pt idx="175">
                  <c:v>15.58333333333</c:v>
                </c:pt>
                <c:pt idx="176">
                  <c:v>15.66666666667</c:v>
                </c:pt>
                <c:pt idx="177">
                  <c:v>15.75</c:v>
                </c:pt>
                <c:pt idx="178">
                  <c:v>15.83333333333</c:v>
                </c:pt>
                <c:pt idx="179">
                  <c:v>15.91666666667</c:v>
                </c:pt>
                <c:pt idx="180">
                  <c:v>16</c:v>
                </c:pt>
                <c:pt idx="181">
                  <c:v>16.08333333333</c:v>
                </c:pt>
                <c:pt idx="182">
                  <c:v>16.16666666667</c:v>
                </c:pt>
                <c:pt idx="183">
                  <c:v>16.25</c:v>
                </c:pt>
                <c:pt idx="184">
                  <c:v>16.33333333333</c:v>
                </c:pt>
                <c:pt idx="185">
                  <c:v>16.41666666667</c:v>
                </c:pt>
                <c:pt idx="186">
                  <c:v>16.5</c:v>
                </c:pt>
                <c:pt idx="187">
                  <c:v>16.58333333333</c:v>
                </c:pt>
                <c:pt idx="188">
                  <c:v>16.66666666667</c:v>
                </c:pt>
                <c:pt idx="189">
                  <c:v>16.75</c:v>
                </c:pt>
                <c:pt idx="190">
                  <c:v>16.83333333333</c:v>
                </c:pt>
                <c:pt idx="191">
                  <c:v>16.91666666667</c:v>
                </c:pt>
                <c:pt idx="192">
                  <c:v>17</c:v>
                </c:pt>
                <c:pt idx="193">
                  <c:v>17.08333333333</c:v>
                </c:pt>
                <c:pt idx="194">
                  <c:v>17.16666666667</c:v>
                </c:pt>
                <c:pt idx="195">
                  <c:v>17.25</c:v>
                </c:pt>
                <c:pt idx="196">
                  <c:v>17.33333333333</c:v>
                </c:pt>
                <c:pt idx="197">
                  <c:v>17.41666666667</c:v>
                </c:pt>
                <c:pt idx="198">
                  <c:v>17.5</c:v>
                </c:pt>
                <c:pt idx="199">
                  <c:v>17.58333333333</c:v>
                </c:pt>
                <c:pt idx="200">
                  <c:v>17.66666666667</c:v>
                </c:pt>
                <c:pt idx="201">
                  <c:v>17.75</c:v>
                </c:pt>
                <c:pt idx="202">
                  <c:v>17.83333333333</c:v>
                </c:pt>
                <c:pt idx="203">
                  <c:v>17.91666666667</c:v>
                </c:pt>
                <c:pt idx="204">
                  <c:v>18</c:v>
                </c:pt>
                <c:pt idx="205">
                  <c:v>18.08333333333</c:v>
                </c:pt>
                <c:pt idx="206">
                  <c:v>18.16666666667</c:v>
                </c:pt>
                <c:pt idx="207">
                  <c:v>18.25</c:v>
                </c:pt>
                <c:pt idx="208">
                  <c:v>18.33333333333</c:v>
                </c:pt>
                <c:pt idx="209">
                  <c:v>18.41666666667</c:v>
                </c:pt>
                <c:pt idx="210">
                  <c:v>18.5</c:v>
                </c:pt>
                <c:pt idx="211">
                  <c:v>18.58333333333</c:v>
                </c:pt>
                <c:pt idx="212">
                  <c:v>18.66666666667</c:v>
                </c:pt>
                <c:pt idx="213">
                  <c:v>18.75</c:v>
                </c:pt>
                <c:pt idx="214">
                  <c:v>18.83333333333</c:v>
                </c:pt>
                <c:pt idx="215">
                  <c:v>18.91666666667</c:v>
                </c:pt>
                <c:pt idx="216">
                  <c:v>19</c:v>
                </c:pt>
                <c:pt idx="217">
                  <c:v>19.08333333333</c:v>
                </c:pt>
                <c:pt idx="218">
                  <c:v>19.16666666667</c:v>
                </c:pt>
                <c:pt idx="219">
                  <c:v>19.25</c:v>
                </c:pt>
                <c:pt idx="220">
                  <c:v>19.33333333333</c:v>
                </c:pt>
                <c:pt idx="221">
                  <c:v>19.41666666667</c:v>
                </c:pt>
                <c:pt idx="222">
                  <c:v>19.5</c:v>
                </c:pt>
                <c:pt idx="223">
                  <c:v>19.58333333333</c:v>
                </c:pt>
                <c:pt idx="224">
                  <c:v>19.66666666667</c:v>
                </c:pt>
                <c:pt idx="225">
                  <c:v>19.75</c:v>
                </c:pt>
                <c:pt idx="226">
                  <c:v>19.83333333333</c:v>
                </c:pt>
                <c:pt idx="227">
                  <c:v>19.91666666667</c:v>
                </c:pt>
                <c:pt idx="228">
                  <c:v>20</c:v>
                </c:pt>
                <c:pt idx="229">
                  <c:v>20.08333333333</c:v>
                </c:pt>
                <c:pt idx="230">
                  <c:v>20.16666666667</c:v>
                </c:pt>
                <c:pt idx="231">
                  <c:v>20.25</c:v>
                </c:pt>
                <c:pt idx="232">
                  <c:v>20.33333333333</c:v>
                </c:pt>
                <c:pt idx="233">
                  <c:v>20.41666666667</c:v>
                </c:pt>
                <c:pt idx="234">
                  <c:v>20.5</c:v>
                </c:pt>
                <c:pt idx="235">
                  <c:v>20.58333333333</c:v>
                </c:pt>
                <c:pt idx="236">
                  <c:v>20.66666666667</c:v>
                </c:pt>
                <c:pt idx="237">
                  <c:v>20.75</c:v>
                </c:pt>
                <c:pt idx="238">
                  <c:v>20.83333333333</c:v>
                </c:pt>
                <c:pt idx="239">
                  <c:v>20.91666666667</c:v>
                </c:pt>
                <c:pt idx="240">
                  <c:v>21</c:v>
                </c:pt>
                <c:pt idx="241">
                  <c:v>21.08333333333</c:v>
                </c:pt>
                <c:pt idx="242">
                  <c:v>21.16666666667</c:v>
                </c:pt>
                <c:pt idx="243">
                  <c:v>21.25</c:v>
                </c:pt>
                <c:pt idx="244">
                  <c:v>21.33333333333</c:v>
                </c:pt>
                <c:pt idx="245">
                  <c:v>21.41666666667</c:v>
                </c:pt>
                <c:pt idx="246">
                  <c:v>21.5</c:v>
                </c:pt>
                <c:pt idx="247">
                  <c:v>21.58333333333</c:v>
                </c:pt>
                <c:pt idx="248">
                  <c:v>21.66666666667</c:v>
                </c:pt>
                <c:pt idx="249">
                  <c:v>21.75</c:v>
                </c:pt>
                <c:pt idx="250">
                  <c:v>21.83333333333</c:v>
                </c:pt>
                <c:pt idx="251">
                  <c:v>21.91666666667</c:v>
                </c:pt>
                <c:pt idx="252">
                  <c:v>22</c:v>
                </c:pt>
                <c:pt idx="253">
                  <c:v>22.08333333333</c:v>
                </c:pt>
                <c:pt idx="254">
                  <c:v>22.16666666667</c:v>
                </c:pt>
                <c:pt idx="255">
                  <c:v>22.25</c:v>
                </c:pt>
                <c:pt idx="256">
                  <c:v>22.33333333333</c:v>
                </c:pt>
                <c:pt idx="257">
                  <c:v>22.41666666667</c:v>
                </c:pt>
                <c:pt idx="258">
                  <c:v>22.5</c:v>
                </c:pt>
                <c:pt idx="259">
                  <c:v>22.58333333333</c:v>
                </c:pt>
                <c:pt idx="260">
                  <c:v>22.66666666667</c:v>
                </c:pt>
                <c:pt idx="261">
                  <c:v>22.75</c:v>
                </c:pt>
                <c:pt idx="262">
                  <c:v>22.83333333333</c:v>
                </c:pt>
                <c:pt idx="263">
                  <c:v>22.91666666667</c:v>
                </c:pt>
                <c:pt idx="264">
                  <c:v>23</c:v>
                </c:pt>
                <c:pt idx="265">
                  <c:v>23.08333333333</c:v>
                </c:pt>
                <c:pt idx="266">
                  <c:v>23.16666666667</c:v>
                </c:pt>
                <c:pt idx="267">
                  <c:v>23.25</c:v>
                </c:pt>
                <c:pt idx="268">
                  <c:v>23.33333333333</c:v>
                </c:pt>
                <c:pt idx="269">
                  <c:v>23.41666666667</c:v>
                </c:pt>
                <c:pt idx="270">
                  <c:v>23.5</c:v>
                </c:pt>
                <c:pt idx="271">
                  <c:v>23.58333333333</c:v>
                </c:pt>
                <c:pt idx="272">
                  <c:v>23.66666666667</c:v>
                </c:pt>
                <c:pt idx="273">
                  <c:v>23.75</c:v>
                </c:pt>
                <c:pt idx="274">
                  <c:v>23.83333333333</c:v>
                </c:pt>
                <c:pt idx="275">
                  <c:v>23.91666666667</c:v>
                </c:pt>
                <c:pt idx="276">
                  <c:v>24</c:v>
                </c:pt>
                <c:pt idx="277">
                  <c:v>24.08333333333</c:v>
                </c:pt>
                <c:pt idx="278">
                  <c:v>24.16666666667</c:v>
                </c:pt>
                <c:pt idx="279">
                  <c:v>24.25</c:v>
                </c:pt>
                <c:pt idx="280">
                  <c:v>24.33333333333</c:v>
                </c:pt>
                <c:pt idx="281">
                  <c:v>24.41666666667</c:v>
                </c:pt>
                <c:pt idx="282">
                  <c:v>24.5</c:v>
                </c:pt>
                <c:pt idx="283">
                  <c:v>24.58333333333</c:v>
                </c:pt>
                <c:pt idx="284">
                  <c:v>24.66666666667</c:v>
                </c:pt>
                <c:pt idx="285">
                  <c:v>24.75</c:v>
                </c:pt>
                <c:pt idx="286">
                  <c:v>24.83333333333</c:v>
                </c:pt>
                <c:pt idx="287">
                  <c:v>24.91666666667</c:v>
                </c:pt>
                <c:pt idx="288">
                  <c:v>25</c:v>
                </c:pt>
                <c:pt idx="289">
                  <c:v>25.08333333333</c:v>
                </c:pt>
                <c:pt idx="290">
                  <c:v>25.16666666667</c:v>
                </c:pt>
                <c:pt idx="291">
                  <c:v>25.25</c:v>
                </c:pt>
                <c:pt idx="292">
                  <c:v>25.33333333333</c:v>
                </c:pt>
                <c:pt idx="293">
                  <c:v>25.41666666667</c:v>
                </c:pt>
                <c:pt idx="294">
                  <c:v>25.5</c:v>
                </c:pt>
                <c:pt idx="295">
                  <c:v>25.58333333333</c:v>
                </c:pt>
                <c:pt idx="296">
                  <c:v>25.66666666667</c:v>
                </c:pt>
                <c:pt idx="297">
                  <c:v>25.75</c:v>
                </c:pt>
                <c:pt idx="298">
                  <c:v>25.83333333333</c:v>
                </c:pt>
                <c:pt idx="299">
                  <c:v>25.91666666667</c:v>
                </c:pt>
                <c:pt idx="300">
                  <c:v>26</c:v>
                </c:pt>
                <c:pt idx="301">
                  <c:v>26.08333333333</c:v>
                </c:pt>
                <c:pt idx="302">
                  <c:v>26.16666666667</c:v>
                </c:pt>
                <c:pt idx="303">
                  <c:v>26.25</c:v>
                </c:pt>
                <c:pt idx="304">
                  <c:v>26.33333333333</c:v>
                </c:pt>
                <c:pt idx="305">
                  <c:v>26.41666666667</c:v>
                </c:pt>
                <c:pt idx="306">
                  <c:v>26.5</c:v>
                </c:pt>
                <c:pt idx="307">
                  <c:v>26.58333333333</c:v>
                </c:pt>
                <c:pt idx="308">
                  <c:v>26.66666666667</c:v>
                </c:pt>
                <c:pt idx="309">
                  <c:v>26.75</c:v>
                </c:pt>
                <c:pt idx="310">
                  <c:v>26.83333333333</c:v>
                </c:pt>
                <c:pt idx="311">
                  <c:v>26.91666666667</c:v>
                </c:pt>
                <c:pt idx="312">
                  <c:v>27</c:v>
                </c:pt>
                <c:pt idx="313">
                  <c:v>27.08333333333</c:v>
                </c:pt>
                <c:pt idx="314">
                  <c:v>27.16666666667</c:v>
                </c:pt>
                <c:pt idx="315">
                  <c:v>27.25</c:v>
                </c:pt>
                <c:pt idx="316">
                  <c:v>27.33333333333</c:v>
                </c:pt>
                <c:pt idx="317">
                  <c:v>27.41666666667</c:v>
                </c:pt>
                <c:pt idx="318">
                  <c:v>27.5</c:v>
                </c:pt>
                <c:pt idx="319">
                  <c:v>27.58333333333</c:v>
                </c:pt>
                <c:pt idx="320">
                  <c:v>27.66666666667</c:v>
                </c:pt>
                <c:pt idx="321">
                  <c:v>27.75</c:v>
                </c:pt>
                <c:pt idx="322">
                  <c:v>27.83333333333</c:v>
                </c:pt>
                <c:pt idx="323">
                  <c:v>27.91666666667</c:v>
                </c:pt>
                <c:pt idx="324">
                  <c:v>28</c:v>
                </c:pt>
                <c:pt idx="325">
                  <c:v>28.08333333333</c:v>
                </c:pt>
                <c:pt idx="326">
                  <c:v>28.16666666667</c:v>
                </c:pt>
                <c:pt idx="327">
                  <c:v>28.25</c:v>
                </c:pt>
                <c:pt idx="328">
                  <c:v>28.33333333333</c:v>
                </c:pt>
                <c:pt idx="329">
                  <c:v>28.41666666667</c:v>
                </c:pt>
                <c:pt idx="330">
                  <c:v>28.5</c:v>
                </c:pt>
                <c:pt idx="331">
                  <c:v>28.58333333333</c:v>
                </c:pt>
                <c:pt idx="332">
                  <c:v>28.66666666667</c:v>
                </c:pt>
                <c:pt idx="333">
                  <c:v>28.75</c:v>
                </c:pt>
                <c:pt idx="334">
                  <c:v>28.83333333333</c:v>
                </c:pt>
                <c:pt idx="335">
                  <c:v>28.91666666667</c:v>
                </c:pt>
                <c:pt idx="336">
                  <c:v>29</c:v>
                </c:pt>
                <c:pt idx="337">
                  <c:v>29.08333333333</c:v>
                </c:pt>
                <c:pt idx="338">
                  <c:v>29.16666666667</c:v>
                </c:pt>
                <c:pt idx="339">
                  <c:v>29.25</c:v>
                </c:pt>
                <c:pt idx="340">
                  <c:v>29.33333333333</c:v>
                </c:pt>
                <c:pt idx="341">
                  <c:v>29.41666666667</c:v>
                </c:pt>
                <c:pt idx="342">
                  <c:v>29.5</c:v>
                </c:pt>
                <c:pt idx="343">
                  <c:v>29.58333333333</c:v>
                </c:pt>
                <c:pt idx="344">
                  <c:v>29.66666666667</c:v>
                </c:pt>
                <c:pt idx="345">
                  <c:v>29.75</c:v>
                </c:pt>
                <c:pt idx="346">
                  <c:v>29.83333333333</c:v>
                </c:pt>
                <c:pt idx="347">
                  <c:v>29.91666666667</c:v>
                </c:pt>
                <c:pt idx="348">
                  <c:v>30</c:v>
                </c:pt>
                <c:pt idx="349">
                  <c:v>30.08333333333</c:v>
                </c:pt>
                <c:pt idx="350">
                  <c:v>30.16666666667</c:v>
                </c:pt>
                <c:pt idx="351">
                  <c:v>30.25</c:v>
                </c:pt>
                <c:pt idx="352">
                  <c:v>30.33333333333</c:v>
                </c:pt>
                <c:pt idx="353">
                  <c:v>30.41666666667</c:v>
                </c:pt>
                <c:pt idx="354">
                  <c:v>30.5</c:v>
                </c:pt>
                <c:pt idx="355">
                  <c:v>30.58333333333</c:v>
                </c:pt>
                <c:pt idx="356">
                  <c:v>30.66666666667</c:v>
                </c:pt>
                <c:pt idx="357">
                  <c:v>30.75</c:v>
                </c:pt>
                <c:pt idx="358">
                  <c:v>30.83333333333</c:v>
                </c:pt>
                <c:pt idx="359">
                  <c:v>30.91666666667</c:v>
                </c:pt>
                <c:pt idx="360">
                  <c:v>31</c:v>
                </c:pt>
              </c:numCache>
            </c:numRef>
          </c:xVal>
          <c:yVal>
            <c:numRef>
              <c:f>'04_advtidal'!$BA$5:$BA$365</c:f>
              <c:numCache>
                <c:formatCode>0</c:formatCode>
                <c:ptCount val="361"/>
                <c:pt idx="0">
                  <c:v>-59034.115674042499</c:v>
                </c:pt>
                <c:pt idx="1">
                  <c:v>-73552.793105165401</c:v>
                </c:pt>
                <c:pt idx="2">
                  <c:v>-57800.212518457702</c:v>
                </c:pt>
                <c:pt idx="3">
                  <c:v>-46827.578010311903</c:v>
                </c:pt>
                <c:pt idx="4">
                  <c:v>-47880.370865335397</c:v>
                </c:pt>
                <c:pt idx="5">
                  <c:v>-60911.011854019896</c:v>
                </c:pt>
                <c:pt idx="6">
                  <c:v>-72231.5713074245</c:v>
                </c:pt>
                <c:pt idx="7">
                  <c:v>-72282.397735502294</c:v>
                </c:pt>
                <c:pt idx="8">
                  <c:v>-59285.136439981899</c:v>
                </c:pt>
                <c:pt idx="9">
                  <c:v>-45904.784977248099</c:v>
                </c:pt>
                <c:pt idx="10">
                  <c:v>-45010.632578499703</c:v>
                </c:pt>
                <c:pt idx="11">
                  <c:v>-57204.368464076899</c:v>
                </c:pt>
                <c:pt idx="12">
                  <c:v>-70179.422012469993</c:v>
                </c:pt>
                <c:pt idx="13">
                  <c:v>-72429.453894149803</c:v>
                </c:pt>
                <c:pt idx="14">
                  <c:v>-61475.684139956298</c:v>
                </c:pt>
                <c:pt idx="15">
                  <c:v>-48911.565071585101</c:v>
                </c:pt>
                <c:pt idx="16">
                  <c:v>-45864.672607006098</c:v>
                </c:pt>
                <c:pt idx="17">
                  <c:v>-56627.380252979201</c:v>
                </c:pt>
                <c:pt idx="18">
                  <c:v>-69660.927960613</c:v>
                </c:pt>
                <c:pt idx="19">
                  <c:v>-73963.5823714297</c:v>
                </c:pt>
                <c:pt idx="20">
                  <c:v>-63867.337904302403</c:v>
                </c:pt>
                <c:pt idx="21">
                  <c:v>-48998.705719999001</c:v>
                </c:pt>
                <c:pt idx="22">
                  <c:v>-43396.536126135201</c:v>
                </c:pt>
                <c:pt idx="23">
                  <c:v>-52960.736103171403</c:v>
                </c:pt>
                <c:pt idx="24">
                  <c:v>-67138.080010513702</c:v>
                </c:pt>
                <c:pt idx="25">
                  <c:v>-73505.494739673901</c:v>
                </c:pt>
                <c:pt idx="26">
                  <c:v>-65431.962815177903</c:v>
                </c:pt>
                <c:pt idx="27">
                  <c:v>-51906.273506879901</c:v>
                </c:pt>
                <c:pt idx="28">
                  <c:v>-45184.341179205403</c:v>
                </c:pt>
                <c:pt idx="29">
                  <c:v>-52610.882797835598</c:v>
                </c:pt>
                <c:pt idx="30">
                  <c:v>-66533.040850270903</c:v>
                </c:pt>
                <c:pt idx="31">
                  <c:v>-74198.686865870797</c:v>
                </c:pt>
                <c:pt idx="32">
                  <c:v>-68019.250127834501</c:v>
                </c:pt>
                <c:pt idx="33">
                  <c:v>-52690.803037886799</c:v>
                </c:pt>
                <c:pt idx="34">
                  <c:v>-43478.586814582399</c:v>
                </c:pt>
                <c:pt idx="35">
                  <c:v>-49031.9186201505</c:v>
                </c:pt>
                <c:pt idx="36">
                  <c:v>-63596.531553757901</c:v>
                </c:pt>
                <c:pt idx="37">
                  <c:v>-72981.341393102295</c:v>
                </c:pt>
                <c:pt idx="38">
                  <c:v>-69036.360502249096</c:v>
                </c:pt>
                <c:pt idx="39">
                  <c:v>-55397.867045001098</c:v>
                </c:pt>
                <c:pt idx="40">
                  <c:v>-45983.158396559098</c:v>
                </c:pt>
                <c:pt idx="41">
                  <c:v>-49096.560761499997</c:v>
                </c:pt>
                <c:pt idx="42">
                  <c:v>-62886.116697622499</c:v>
                </c:pt>
                <c:pt idx="43">
                  <c:v>-73117.454324023201</c:v>
                </c:pt>
                <c:pt idx="44">
                  <c:v>-71261.338896258196</c:v>
                </c:pt>
                <c:pt idx="45">
                  <c:v>-57027.70795525</c:v>
                </c:pt>
                <c:pt idx="46">
                  <c:v>-44874.7619683757</c:v>
                </c:pt>
                <c:pt idx="47">
                  <c:v>-46077.943665762003</c:v>
                </c:pt>
                <c:pt idx="48">
                  <c:v>-59395.804617485403</c:v>
                </c:pt>
                <c:pt idx="49">
                  <c:v>-71363.610993566894</c:v>
                </c:pt>
                <c:pt idx="50">
                  <c:v>-71560.274492846496</c:v>
                </c:pt>
                <c:pt idx="51">
                  <c:v>-59533.323829983201</c:v>
                </c:pt>
                <c:pt idx="52">
                  <c:v>-47746.571458373102</c:v>
                </c:pt>
                <c:pt idx="53">
                  <c:v>-46755.110836988002</c:v>
                </c:pt>
                <c:pt idx="54">
                  <c:v>-58635.249350640399</c:v>
                </c:pt>
                <c:pt idx="55">
                  <c:v>-71027.236057113696</c:v>
                </c:pt>
                <c:pt idx="56">
                  <c:v>-73319.432325680697</c:v>
                </c:pt>
                <c:pt idx="57">
                  <c:v>-61815.640959819997</c:v>
                </c:pt>
                <c:pt idx="58">
                  <c:v>-47485.435364085402</c:v>
                </c:pt>
                <c:pt idx="59">
                  <c:v>-44014.555638203798</c:v>
                </c:pt>
                <c:pt idx="60">
                  <c:v>-54967.019188037302</c:v>
                </c:pt>
                <c:pt idx="61">
                  <c:v>-68678.168093258893</c:v>
                </c:pt>
                <c:pt idx="62">
                  <c:v>-73251.955182570397</c:v>
                </c:pt>
                <c:pt idx="63">
                  <c:v>-63634.978974736398</c:v>
                </c:pt>
                <c:pt idx="64">
                  <c:v>-50471.616947197697</c:v>
                </c:pt>
                <c:pt idx="65">
                  <c:v>-45334.568869445699</c:v>
                </c:pt>
                <c:pt idx="66">
                  <c:v>-54527.599525426798</c:v>
                </c:pt>
                <c:pt idx="67">
                  <c:v>-68106.602218529806</c:v>
                </c:pt>
                <c:pt idx="68">
                  <c:v>-74338.530782758695</c:v>
                </c:pt>
                <c:pt idx="69">
                  <c:v>-66148.6846421597</c:v>
                </c:pt>
                <c:pt idx="70">
                  <c:v>-50920.188910261801</c:v>
                </c:pt>
                <c:pt idx="71">
                  <c:v>-43267.708315233896</c:v>
                </c:pt>
                <c:pt idx="72">
                  <c:v>-50874.5536158943</c:v>
                </c:pt>
                <c:pt idx="73">
                  <c:v>-65374.2179334436</c:v>
                </c:pt>
                <c:pt idx="74">
                  <c:v>-73429.758536025503</c:v>
                </c:pt>
                <c:pt idx="75">
                  <c:v>-67471.070683037193</c:v>
                </c:pt>
                <c:pt idx="76">
                  <c:v>-53717.000425482598</c:v>
                </c:pt>
                <c:pt idx="77">
                  <c:v>-45511.773400776903</c:v>
                </c:pt>
                <c:pt idx="78">
                  <c:v>-50646.949681575003</c:v>
                </c:pt>
                <c:pt idx="79">
                  <c:v>-64727.287027126797</c:v>
                </c:pt>
                <c:pt idx="80">
                  <c:v>-73788.373125659695</c:v>
                </c:pt>
                <c:pt idx="81">
                  <c:v>-69939.515160427807</c:v>
                </c:pt>
                <c:pt idx="82">
                  <c:v>-54923.739277252098</c:v>
                </c:pt>
                <c:pt idx="83">
                  <c:v>-44103.124565819198</c:v>
                </c:pt>
                <c:pt idx="84">
                  <c:v>-47352.066836432801</c:v>
                </c:pt>
                <c:pt idx="85">
                  <c:v>-61501.279837966002</c:v>
                </c:pt>
                <c:pt idx="86">
                  <c:v>-72285.298623884795</c:v>
                </c:pt>
                <c:pt idx="87">
                  <c:v>-70546.645960792404</c:v>
                </c:pt>
                <c:pt idx="88">
                  <c:v>-57534.481737591297</c:v>
                </c:pt>
                <c:pt idx="89">
                  <c:v>-46825.611638276503</c:v>
                </c:pt>
                <c:pt idx="90">
                  <c:v>-47765.249204641099</c:v>
                </c:pt>
                <c:pt idx="91">
                  <c:v>-60715.080087095201</c:v>
                </c:pt>
                <c:pt idx="92">
                  <c:v>-72174.0690995771</c:v>
                </c:pt>
                <c:pt idx="93">
                  <c:v>-72459.339445128993</c:v>
                </c:pt>
                <c:pt idx="94">
                  <c:v>-59623.604914779498</c:v>
                </c:pt>
                <c:pt idx="95">
                  <c:v>-46113.511324925603</c:v>
                </c:pt>
                <c:pt idx="96">
                  <c:v>-44958.387337279797</c:v>
                </c:pt>
                <c:pt idx="97">
                  <c:v>-57024.937639965203</c:v>
                </c:pt>
                <c:pt idx="98">
                  <c:v>-70093.190271982501</c:v>
                </c:pt>
                <c:pt idx="99">
                  <c:v>-72601.138394401103</c:v>
                </c:pt>
                <c:pt idx="100">
                  <c:v>-61773.026904152197</c:v>
                </c:pt>
                <c:pt idx="101">
                  <c:v>-49130.601561591597</c:v>
                </c:pt>
                <c:pt idx="102">
                  <c:v>-45846.503673090701</c:v>
                </c:pt>
                <c:pt idx="103">
                  <c:v>-56465.5658546798</c:v>
                </c:pt>
                <c:pt idx="104">
                  <c:v>-69564.591425578794</c:v>
                </c:pt>
                <c:pt idx="105">
                  <c:v>-74088.673786562998</c:v>
                </c:pt>
                <c:pt idx="106">
                  <c:v>-64176.050348708799</c:v>
                </c:pt>
                <c:pt idx="107">
                  <c:v>-49254.346313544796</c:v>
                </c:pt>
                <c:pt idx="108">
                  <c:v>-43413.291621226803</c:v>
                </c:pt>
                <c:pt idx="109">
                  <c:v>-52794.354816798397</c:v>
                </c:pt>
                <c:pt idx="110">
                  <c:v>-67015.641020241805</c:v>
                </c:pt>
                <c:pt idx="111">
                  <c:v>-73578.358521972797</c:v>
                </c:pt>
                <c:pt idx="112">
                  <c:v>-65707.621782273098</c:v>
                </c:pt>
                <c:pt idx="113">
                  <c:v>-52145.459117394501</c:v>
                </c:pt>
                <c:pt idx="114">
                  <c:v>-45248.047823145003</c:v>
                </c:pt>
                <c:pt idx="115">
                  <c:v>-52446.719307006002</c:v>
                </c:pt>
                <c:pt idx="116">
                  <c:v>-66400.048891677798</c:v>
                </c:pt>
                <c:pt idx="117">
                  <c:v>-74220.434553781</c:v>
                </c:pt>
                <c:pt idx="118">
                  <c:v>-68291.490885467894</c:v>
                </c:pt>
                <c:pt idx="119">
                  <c:v>-52965.620291717401</c:v>
                </c:pt>
                <c:pt idx="120">
                  <c:v>-43568.003066837999</c:v>
                </c:pt>
                <c:pt idx="121">
                  <c:v>-48707.654756435702</c:v>
                </c:pt>
                <c:pt idx="122">
                  <c:v>-63104.829232063799</c:v>
                </c:pt>
                <c:pt idx="123">
                  <c:v>-72543.445683066006</c:v>
                </c:pt>
                <c:pt idx="124">
                  <c:v>-68772.193753084299</c:v>
                </c:pt>
                <c:pt idx="125">
                  <c:v>-55133.690930120298</c:v>
                </c:pt>
                <c:pt idx="126">
                  <c:v>-45548.967294438902</c:v>
                </c:pt>
                <c:pt idx="127">
                  <c:v>-48414.7755601471</c:v>
                </c:pt>
                <c:pt idx="128">
                  <c:v>-62130.242028386303</c:v>
                </c:pt>
                <c:pt idx="129">
                  <c:v>-72487.817766192995</c:v>
                </c:pt>
                <c:pt idx="130">
                  <c:v>-70856.325740243905</c:v>
                </c:pt>
                <c:pt idx="131">
                  <c:v>-56739.411672616101</c:v>
                </c:pt>
                <c:pt idx="132">
                  <c:v>-44425.0160686167</c:v>
                </c:pt>
                <c:pt idx="133">
                  <c:v>-45387.294948957802</c:v>
                </c:pt>
                <c:pt idx="134">
                  <c:v>-58578.299624010397</c:v>
                </c:pt>
                <c:pt idx="135">
                  <c:v>-70678.822433995403</c:v>
                </c:pt>
                <c:pt idx="136">
                  <c:v>-71108.484878004601</c:v>
                </c:pt>
                <c:pt idx="137">
                  <c:v>-59207.574163800498</c:v>
                </c:pt>
                <c:pt idx="138">
                  <c:v>-47301.794663099499</c:v>
                </c:pt>
                <c:pt idx="139">
                  <c:v>-46076.107884251403</c:v>
                </c:pt>
                <c:pt idx="140">
                  <c:v>-57827.831837074104</c:v>
                </c:pt>
                <c:pt idx="141">
                  <c:v>-70304.681109902303</c:v>
                </c:pt>
                <c:pt idx="142">
                  <c:v>-53106.561192157897</c:v>
                </c:pt>
                <c:pt idx="143">
                  <c:v>-68367.170302650396</c:v>
                </c:pt>
                <c:pt idx="144">
                  <c:v>-49462.642213544503</c:v>
                </c:pt>
                <c:pt idx="145">
                  <c:v>-44124.614336642</c:v>
                </c:pt>
                <c:pt idx="146">
                  <c:v>-54486.522463735702</c:v>
                </c:pt>
                <c:pt idx="147">
                  <c:v>-68101.331625864696</c:v>
                </c:pt>
                <c:pt idx="148">
                  <c:v>-72828.742278634803</c:v>
                </c:pt>
                <c:pt idx="149">
                  <c:v>-63337.724394652403</c:v>
                </c:pt>
                <c:pt idx="150">
                  <c:v>-50099.747295073998</c:v>
                </c:pt>
                <c:pt idx="151">
                  <c:v>-44744.206816560698</c:v>
                </c:pt>
                <c:pt idx="152">
                  <c:v>-53740.054112609098</c:v>
                </c:pt>
                <c:pt idx="153">
                  <c:v>-67360.909564815694</c:v>
                </c:pt>
                <c:pt idx="154">
                  <c:v>-73773.323896164104</c:v>
                </c:pt>
                <c:pt idx="155">
                  <c:v>-65802.110293509395</c:v>
                </c:pt>
                <c:pt idx="156">
                  <c:v>-50547.337839277199</c:v>
                </c:pt>
                <c:pt idx="157">
                  <c:v>-42693.764673733502</c:v>
                </c:pt>
                <c:pt idx="158">
                  <c:v>-50070.2363040622</c:v>
                </c:pt>
                <c:pt idx="159">
                  <c:v>-64591.026383022203</c:v>
                </c:pt>
                <c:pt idx="160">
                  <c:v>-72808.324369060705</c:v>
                </c:pt>
                <c:pt idx="161">
                  <c:v>-67088.132133630294</c:v>
                </c:pt>
                <c:pt idx="162">
                  <c:v>-53324.089637260702</c:v>
                </c:pt>
                <c:pt idx="163">
                  <c:v>-44968.386679023497</c:v>
                </c:pt>
                <c:pt idx="164">
                  <c:v>-49863.583188513097</c:v>
                </c:pt>
                <c:pt idx="165">
                  <c:v>-63932.2134770513</c:v>
                </c:pt>
                <c:pt idx="166">
                  <c:v>-73134.907393118003</c:v>
                </c:pt>
                <c:pt idx="167">
                  <c:v>-69525.460902303297</c:v>
                </c:pt>
                <c:pt idx="168">
                  <c:v>-54575.645647197998</c:v>
                </c:pt>
                <c:pt idx="169">
                  <c:v>-43588.226591900297</c:v>
                </c:pt>
                <c:pt idx="170">
                  <c:v>-46597.197017473598</c:v>
                </c:pt>
                <c:pt idx="171">
                  <c:v>-60671.166457607898</c:v>
                </c:pt>
                <c:pt idx="172">
                  <c:v>-71597.876812195507</c:v>
                </c:pt>
                <c:pt idx="173">
                  <c:v>-70088.440654603895</c:v>
                </c:pt>
                <c:pt idx="174">
                  <c:v>-57172.383408895301</c:v>
                </c:pt>
                <c:pt idx="175">
                  <c:v>-46327.3340367938</c:v>
                </c:pt>
                <c:pt idx="176">
                  <c:v>-47044.444438839397</c:v>
                </c:pt>
                <c:pt idx="177">
                  <c:v>-59874.296431367198</c:v>
                </c:pt>
                <c:pt idx="178">
                  <c:v>-71457.669158734905</c:v>
                </c:pt>
                <c:pt idx="179">
                  <c:v>-71971.625861083696</c:v>
                </c:pt>
                <c:pt idx="180">
                  <c:v>-59294.228701237298</c:v>
                </c:pt>
                <c:pt idx="181">
                  <c:v>-45662.039096963803</c:v>
                </c:pt>
                <c:pt idx="182">
                  <c:v>-44242.723984707598</c:v>
                </c:pt>
                <c:pt idx="183">
                  <c:v>-56179.667644011999</c:v>
                </c:pt>
                <c:pt idx="184">
                  <c:v>-69334.470708503504</c:v>
                </c:pt>
                <c:pt idx="185">
                  <c:v>-72099.746338476907</c:v>
                </c:pt>
                <c:pt idx="186">
                  <c:v>-61397.190372075798</c:v>
                </c:pt>
                <c:pt idx="187">
                  <c:v>-48682.936475958697</c:v>
                </c:pt>
                <c:pt idx="188">
                  <c:v>-45166.733951071801</c:v>
                </c:pt>
                <c:pt idx="189">
                  <c:v>-55635.960612885297</c:v>
                </c:pt>
                <c:pt idx="190">
                  <c:v>-68798.420301083097</c:v>
                </c:pt>
                <c:pt idx="191">
                  <c:v>-73538.154669519296</c:v>
                </c:pt>
                <c:pt idx="192">
                  <c:v>-63813.2058226851</c:v>
                </c:pt>
                <c:pt idx="193">
                  <c:v>-48843.803671919602</c:v>
                </c:pt>
                <c:pt idx="194">
                  <c:v>-42773.253024231599</c:v>
                </c:pt>
                <c:pt idx="195">
                  <c:v>-51964.173732435003</c:v>
                </c:pt>
                <c:pt idx="196">
                  <c:v>-66226.997079512497</c:v>
                </c:pt>
                <c:pt idx="197">
                  <c:v>-72979.519032242504</c:v>
                </c:pt>
                <c:pt idx="198">
                  <c:v>-65316.777765369399</c:v>
                </c:pt>
                <c:pt idx="199">
                  <c:v>-51723.446785665998</c:v>
                </c:pt>
                <c:pt idx="200">
                  <c:v>-44660.720752367502</c:v>
                </c:pt>
                <c:pt idx="201">
                  <c:v>-51624.7042074114</c:v>
                </c:pt>
                <c:pt idx="202">
                  <c:v>-65607.497086162606</c:v>
                </c:pt>
                <c:pt idx="203">
                  <c:v>-73579.216752574095</c:v>
                </c:pt>
                <c:pt idx="204">
                  <c:v>-67899.389482773098</c:v>
                </c:pt>
                <c:pt idx="205">
                  <c:v>-52585.112794120803</c:v>
                </c:pt>
                <c:pt idx="206">
                  <c:v>-43013.934197767601</c:v>
                </c:pt>
                <c:pt idx="207">
                  <c:v>-48084.355886989797</c:v>
                </c:pt>
                <c:pt idx="208">
                  <c:v>-62607.058044085803</c:v>
                </c:pt>
                <c:pt idx="209">
                  <c:v>-72293.943992567598</c:v>
                </c:pt>
                <c:pt idx="210">
                  <c:v>-68818.126075473599</c:v>
                </c:pt>
                <c:pt idx="211">
                  <c:v>-55264.586797815697</c:v>
                </c:pt>
                <c:pt idx="212">
                  <c:v>-45567.187542984197</c:v>
                </c:pt>
                <c:pt idx="213">
                  <c:v>-48216.731781845898</c:v>
                </c:pt>
                <c:pt idx="214">
                  <c:v>-61874.2809642254</c:v>
                </c:pt>
                <c:pt idx="215">
                  <c:v>-72371.489078536397</c:v>
                </c:pt>
                <c:pt idx="216">
                  <c:v>-70973.326697172393</c:v>
                </c:pt>
                <c:pt idx="217">
                  <c:v>-56989.748614994198</c:v>
                </c:pt>
                <c:pt idx="218">
                  <c:v>-44529.549886416396</c:v>
                </c:pt>
                <c:pt idx="219">
                  <c:v>-45252.606046328598</c:v>
                </c:pt>
                <c:pt idx="220">
                  <c:v>-58313.326854844898</c:v>
                </c:pt>
                <c:pt idx="221">
                  <c:v>-70548.348809972493</c:v>
                </c:pt>
                <c:pt idx="222">
                  <c:v>-71213.148709096204</c:v>
                </c:pt>
                <c:pt idx="223">
                  <c:v>-59439.724433674899</c:v>
                </c:pt>
                <c:pt idx="224">
                  <c:v>-47428.482356861801</c:v>
                </c:pt>
                <c:pt idx="225">
                  <c:v>-45965.304246281899</c:v>
                </c:pt>
                <c:pt idx="226">
                  <c:v>-57588.786784581003</c:v>
                </c:pt>
                <c:pt idx="227">
                  <c:v>-70147.644868455594</c:v>
                </c:pt>
                <c:pt idx="228">
                  <c:v>-72937.590629384998</c:v>
                </c:pt>
                <c:pt idx="229">
                  <c:v>-61740.095747244202</c:v>
                </c:pt>
                <c:pt idx="230">
                  <c:v>-47261.436531967702</c:v>
                </c:pt>
                <c:pt idx="231">
                  <c:v>-43257.491376314298</c:v>
                </c:pt>
                <c:pt idx="232">
                  <c:v>-53916.632392257598</c:v>
                </c:pt>
                <c:pt idx="233">
                  <c:v>-67752.622016231297</c:v>
                </c:pt>
                <c:pt idx="234">
                  <c:v>-72774.493582816605</c:v>
                </c:pt>
                <c:pt idx="235">
                  <c:v>-63490.0962840598</c:v>
                </c:pt>
                <c:pt idx="236">
                  <c:v>-50224.752314326201</c:v>
                </c:pt>
                <c:pt idx="237">
                  <c:v>-44684.095164107501</c:v>
                </c:pt>
                <c:pt idx="238">
                  <c:v>-53494.3462666134</c:v>
                </c:pt>
                <c:pt idx="239">
                  <c:v>-67166.403005849803</c:v>
                </c:pt>
                <c:pt idx="240">
                  <c:v>-73761.725683009994</c:v>
                </c:pt>
                <c:pt idx="241">
                  <c:v>-66192.8240789064</c:v>
                </c:pt>
                <c:pt idx="242">
                  <c:v>-51069.187627953899</c:v>
                </c:pt>
                <c:pt idx="243">
                  <c:v>-43121.852307839603</c:v>
                </c:pt>
                <c:pt idx="244">
                  <c:v>-50323.760856052402</c:v>
                </c:pt>
                <c:pt idx="245">
                  <c:v>-64901.862921119202</c:v>
                </c:pt>
                <c:pt idx="246">
                  <c:v>-73303.067216104202</c:v>
                </c:pt>
                <c:pt idx="247">
                  <c:v>-67836.695675739902</c:v>
                </c:pt>
                <c:pt idx="248">
                  <c:v>-54081.0981478127</c:v>
                </c:pt>
                <c:pt idx="249">
                  <c:v>-45588.480544928898</c:v>
                </c:pt>
                <c:pt idx="250">
                  <c:v>-50248.398303137597</c:v>
                </c:pt>
                <c:pt idx="251">
                  <c:v>-64303.282078666198</c:v>
                </c:pt>
                <c:pt idx="252">
                  <c:v>-73648.2731063432</c:v>
                </c:pt>
                <c:pt idx="253">
                  <c:v>-70278.731514903397</c:v>
                </c:pt>
                <c:pt idx="254">
                  <c:v>-55405.219810326897</c:v>
                </c:pt>
                <c:pt idx="255">
                  <c:v>-44261.801167777798</c:v>
                </c:pt>
                <c:pt idx="256">
                  <c:v>-47029.312836270299</c:v>
                </c:pt>
                <c:pt idx="257">
                  <c:v>-61022.727294973403</c:v>
                </c:pt>
                <c:pt idx="258">
                  <c:v>-72092.518602312703</c:v>
                </c:pt>
                <c:pt idx="259">
                  <c:v>-70810.965702561196</c:v>
                </c:pt>
                <c:pt idx="260">
                  <c:v>-57997.8758047991</c:v>
                </c:pt>
                <c:pt idx="261">
                  <c:v>-47025.609865343002</c:v>
                </c:pt>
                <c:pt idx="262">
                  <c:v>-47519.532012372998</c:v>
                </c:pt>
                <c:pt idx="263">
                  <c:v>-60224.6299231476</c:v>
                </c:pt>
                <c:pt idx="264">
                  <c:v>-71932.527457262404</c:v>
                </c:pt>
                <c:pt idx="265">
                  <c:v>-72674.465604944897</c:v>
                </c:pt>
                <c:pt idx="266">
                  <c:v>-60157.024940224801</c:v>
                </c:pt>
                <c:pt idx="267">
                  <c:v>-46414.779197722797</c:v>
                </c:pt>
                <c:pt idx="268">
                  <c:v>-44729.829447990101</c:v>
                </c:pt>
                <c:pt idx="269">
                  <c:v>-56537.024507540002</c:v>
                </c:pt>
                <c:pt idx="270">
                  <c:v>-69775.537259221601</c:v>
                </c:pt>
                <c:pt idx="271">
                  <c:v>-72793.232722943707</c:v>
                </c:pt>
                <c:pt idx="272">
                  <c:v>-62220.774115206797</c:v>
                </c:pt>
                <c:pt idx="273">
                  <c:v>-49442.979517635198</c:v>
                </c:pt>
                <c:pt idx="274">
                  <c:v>-45700.7599056576</c:v>
                </c:pt>
                <c:pt idx="275">
                  <c:v>-56014.149847709399</c:v>
                </c:pt>
                <c:pt idx="276">
                  <c:v>-69238.464414930393</c:v>
                </c:pt>
                <c:pt idx="277">
                  <c:v>-74187.846622602301</c:v>
                </c:pt>
                <c:pt idx="278">
                  <c:v>-64654.9387510815</c:v>
                </c:pt>
                <c:pt idx="279">
                  <c:v>-49644.272679256901</c:v>
                </c:pt>
                <c:pt idx="280">
                  <c:v>-43355.151953288499</c:v>
                </c:pt>
                <c:pt idx="281">
                  <c:v>-52348.256698344099</c:v>
                </c:pt>
                <c:pt idx="282">
                  <c:v>-66650.035054995897</c:v>
                </c:pt>
                <c:pt idx="283">
                  <c:v>-73585.996309916198</c:v>
                </c:pt>
                <c:pt idx="284">
                  <c:v>-66136.1440964535</c:v>
                </c:pt>
                <c:pt idx="285">
                  <c:v>-52517.426344313302</c:v>
                </c:pt>
                <c:pt idx="286">
                  <c:v>-45300.551994928399</c:v>
                </c:pt>
                <c:pt idx="287">
                  <c:v>-52021.876356697197</c:v>
                </c:pt>
                <c:pt idx="288">
                  <c:v>-66031.825062717093</c:v>
                </c:pt>
                <c:pt idx="289">
                  <c:v>-74150.326172057496</c:v>
                </c:pt>
                <c:pt idx="290">
                  <c:v>-68717.374192538598</c:v>
                </c:pt>
                <c:pt idx="291">
                  <c:v>-53423.8980584983</c:v>
                </c:pt>
                <c:pt idx="292">
                  <c:v>-43692.963026000602</c:v>
                </c:pt>
                <c:pt idx="293">
                  <c:v>-48515.083889869202</c:v>
                </c:pt>
                <c:pt idx="294">
                  <c:v>-63006.554201007399</c:v>
                </c:pt>
                <c:pt idx="295">
                  <c:v>-68712.056918191098</c:v>
                </c:pt>
                <c:pt idx="296">
                  <c:v>-56778.924466072298</c:v>
                </c:pt>
                <c:pt idx="297">
                  <c:v>-62448.447863278401</c:v>
                </c:pt>
                <c:pt idx="298">
                  <c:v>-47783.942872720603</c:v>
                </c:pt>
                <c:pt idx="299">
                  <c:v>-49209.503474350997</c:v>
                </c:pt>
                <c:pt idx="300">
                  <c:v>-62511.080209893596</c:v>
                </c:pt>
                <c:pt idx="301">
                  <c:v>-73026.648768941101</c:v>
                </c:pt>
                <c:pt idx="302">
                  <c:v>-71799.580970068593</c:v>
                </c:pt>
                <c:pt idx="303">
                  <c:v>-57926.2422471635</c:v>
                </c:pt>
                <c:pt idx="304">
                  <c:v>-45313.078897591702</c:v>
                </c:pt>
                <c:pt idx="305">
                  <c:v>-45783.268221677099</c:v>
                </c:pt>
                <c:pt idx="306">
                  <c:v>-58699.426476479501</c:v>
                </c:pt>
                <c:pt idx="307">
                  <c:v>-71059.667755891307</c:v>
                </c:pt>
                <c:pt idx="308">
                  <c:v>-71954.237624256304</c:v>
                </c:pt>
                <c:pt idx="309">
                  <c:v>-60305.422900826103</c:v>
                </c:pt>
                <c:pt idx="310">
                  <c:v>-48205.376829434397</c:v>
                </c:pt>
                <c:pt idx="311">
                  <c:v>-46496.998791482903</c:v>
                </c:pt>
                <c:pt idx="312">
                  <c:v>-57990.174682502198</c:v>
                </c:pt>
                <c:pt idx="313">
                  <c:v>-70628.248850475895</c:v>
                </c:pt>
                <c:pt idx="314">
                  <c:v>-73656.273817825902</c:v>
                </c:pt>
                <c:pt idx="315">
                  <c:v>-62618.792117276302</c:v>
                </c:pt>
                <c:pt idx="316">
                  <c:v>-48075.991706588</c:v>
                </c:pt>
                <c:pt idx="317">
                  <c:v>-43824.556937380599</c:v>
                </c:pt>
                <c:pt idx="318">
                  <c:v>-54323.2861352994</c:v>
                </c:pt>
                <c:pt idx="319">
                  <c:v>-68217.012210375295</c:v>
                </c:pt>
                <c:pt idx="320">
                  <c:v>-73451.528783520902</c:v>
                </c:pt>
                <c:pt idx="321">
                  <c:v>-64340.345249737802</c:v>
                </c:pt>
                <c:pt idx="322">
                  <c:v>-51033.828368232003</c:v>
                </c:pt>
                <c:pt idx="323">
                  <c:v>-45311.1614978375</c:v>
                </c:pt>
                <c:pt idx="324">
                  <c:v>-53916.0336403537</c:v>
                </c:pt>
                <c:pt idx="325">
                  <c:v>-67630.500620341205</c:v>
                </c:pt>
                <c:pt idx="326">
                  <c:v>-74395.766864015706</c:v>
                </c:pt>
                <c:pt idx="327">
                  <c:v>-66881.224909349607</c:v>
                </c:pt>
                <c:pt idx="328">
                  <c:v>-51596.277574871798</c:v>
                </c:pt>
                <c:pt idx="329">
                  <c:v>-43379.521882456902</c:v>
                </c:pt>
                <c:pt idx="330">
                  <c:v>-50272.9853821754</c:v>
                </c:pt>
                <c:pt idx="331">
                  <c:v>-64829.124129647404</c:v>
                </c:pt>
                <c:pt idx="332">
                  <c:v>-73361.423610334503</c:v>
                </c:pt>
                <c:pt idx="333">
                  <c:v>-68115.376640798306</c:v>
                </c:pt>
                <c:pt idx="334">
                  <c:v>-54356.386223118599</c:v>
                </c:pt>
                <c:pt idx="335">
                  <c:v>-45725.375457882299</c:v>
                </c:pt>
                <c:pt idx="336">
                  <c:v>-50134.626419177002</c:v>
                </c:pt>
                <c:pt idx="337">
                  <c:v>-64160.600165393698</c:v>
                </c:pt>
                <c:pt idx="338">
                  <c:v>-73638.734349509003</c:v>
                </c:pt>
                <c:pt idx="339">
                  <c:v>-70499.412583364305</c:v>
                </c:pt>
                <c:pt idx="340">
                  <c:v>-55707.851993367702</c:v>
                </c:pt>
                <c:pt idx="341">
                  <c:v>-44421.328537153197</c:v>
                </c:pt>
                <c:pt idx="342">
                  <c:v>-46938.5658148199</c:v>
                </c:pt>
                <c:pt idx="343">
                  <c:v>-60841.5279877922</c:v>
                </c:pt>
                <c:pt idx="344">
                  <c:v>-72051.326410913098</c:v>
                </c:pt>
                <c:pt idx="345">
                  <c:v>-70991.319668849203</c:v>
                </c:pt>
                <c:pt idx="346">
                  <c:v>-58285.095243215401</c:v>
                </c:pt>
                <c:pt idx="347">
                  <c:v>-47197.181582864498</c:v>
                </c:pt>
                <c:pt idx="348">
                  <c:v>-47460.842313810601</c:v>
                </c:pt>
                <c:pt idx="349">
                  <c:v>-60037.712966617502</c:v>
                </c:pt>
                <c:pt idx="350">
                  <c:v>-71864.5005155338</c:v>
                </c:pt>
                <c:pt idx="351">
                  <c:v>-72830.298933799393</c:v>
                </c:pt>
                <c:pt idx="352">
                  <c:v>-60472.817459937003</c:v>
                </c:pt>
                <c:pt idx="353">
                  <c:v>-46632.566174412401</c:v>
                </c:pt>
                <c:pt idx="354">
                  <c:v>-44679.1491772218</c:v>
                </c:pt>
                <c:pt idx="355">
                  <c:v>-56353.218159386503</c:v>
                </c:pt>
                <c:pt idx="356">
                  <c:v>-69670.631350539697</c:v>
                </c:pt>
                <c:pt idx="357">
                  <c:v>-72932.202260334103</c:v>
                </c:pt>
                <c:pt idx="358">
                  <c:v>-62493.053011559103</c:v>
                </c:pt>
                <c:pt idx="359">
                  <c:v>-49659.3350063213</c:v>
                </c:pt>
                <c:pt idx="360">
                  <c:v>-45695.701604736401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3A97-447C-ACD9-573C96A75A16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591440992"/>
        <c:axId val="591435232"/>
      </c:scatterChart>
      <c:valAx>
        <c:axId val="591440992"/>
        <c:scaling>
          <c:orientation val="minMax"/>
          <c:max val="30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low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5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LID4096"/>
          </a:p>
        </c:txPr>
        <c:crossAx val="591435232"/>
        <c:crosses val="autoZero"/>
        <c:crossBetween val="midCat"/>
      </c:valAx>
      <c:valAx>
        <c:axId val="59143523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LID4096"/>
          </a:p>
        </c:txPr>
        <c:crossAx val="591440992"/>
        <c:crosses val="autoZero"/>
        <c:crossBetween val="midCat"/>
        <c:majorUnit val="50000"/>
      </c:valAx>
    </c:plotArea>
    <c:plotVisOnly val="1"/>
    <c:dispBlanksAs val="gap"/>
    <c:showDLblsOverMax val="0"/>
    <c:extLst/>
  </c:chart>
  <c:txPr>
    <a:bodyPr/>
    <a:lstStyle/>
    <a:p>
      <a:pPr>
        <a:defRPr/>
      </a:pPr>
      <a:endParaRPr lang="LID4096"/>
    </a:p>
  </c:txPr>
  <c:printSettings>
    <c:headerFooter/>
    <c:pageMargins b="0.75" l="0.7" r="0.7" t="0.75" header="0.3" footer="0.3"/>
    <c:pageSetup/>
  </c:printSettings>
</c:chartSpace>
</file>

<file path=xl/charts/chart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>
        <c:manualLayout>
          <c:layoutTarget val="inner"/>
          <c:xMode val="edge"/>
          <c:yMode val="edge"/>
          <c:x val="0.11758291006146486"/>
          <c:y val="8.7143424672251779E-2"/>
          <c:w val="0.85956963435234179"/>
          <c:h val="0.82571315065549644"/>
        </c:manualLayout>
      </c:layout>
      <c:scatterChart>
        <c:scatterStyle val="lineMarker"/>
        <c:varyColors val="0"/>
        <c:ser>
          <c:idx val="2"/>
          <c:order val="0"/>
          <c:marker>
            <c:symbol val="none"/>
          </c:marker>
          <c:xVal>
            <c:numRef>
              <c:f>'04_advtidal'!$BC$5:$BC$365</c:f>
              <c:numCache>
                <c:formatCode>General</c:formatCode>
                <c:ptCount val="361"/>
                <c:pt idx="0">
                  <c:v>1</c:v>
                </c:pt>
                <c:pt idx="1">
                  <c:v>1.083333333333</c:v>
                </c:pt>
                <c:pt idx="2">
                  <c:v>1.166666666667</c:v>
                </c:pt>
                <c:pt idx="3">
                  <c:v>1.25</c:v>
                </c:pt>
                <c:pt idx="4">
                  <c:v>1.333333333333</c:v>
                </c:pt>
                <c:pt idx="5">
                  <c:v>1.416666666667</c:v>
                </c:pt>
                <c:pt idx="6">
                  <c:v>1.5</c:v>
                </c:pt>
                <c:pt idx="7">
                  <c:v>1.583333333333</c:v>
                </c:pt>
                <c:pt idx="8">
                  <c:v>1.666666666667</c:v>
                </c:pt>
                <c:pt idx="9">
                  <c:v>1.75</c:v>
                </c:pt>
                <c:pt idx="10">
                  <c:v>1.833333333333</c:v>
                </c:pt>
                <c:pt idx="11">
                  <c:v>1.916666666667</c:v>
                </c:pt>
                <c:pt idx="12">
                  <c:v>2</c:v>
                </c:pt>
                <c:pt idx="13">
                  <c:v>2.083333333333</c:v>
                </c:pt>
                <c:pt idx="14">
                  <c:v>2.166666666667</c:v>
                </c:pt>
                <c:pt idx="15">
                  <c:v>2.25</c:v>
                </c:pt>
                <c:pt idx="16">
                  <c:v>2.333333333333</c:v>
                </c:pt>
                <c:pt idx="17">
                  <c:v>2.416666666667</c:v>
                </c:pt>
                <c:pt idx="18">
                  <c:v>2.5</c:v>
                </c:pt>
                <c:pt idx="19">
                  <c:v>2.583333333333</c:v>
                </c:pt>
                <c:pt idx="20">
                  <c:v>2.666666666667</c:v>
                </c:pt>
                <c:pt idx="21">
                  <c:v>2.75</c:v>
                </c:pt>
                <c:pt idx="22">
                  <c:v>2.833333333333</c:v>
                </c:pt>
                <c:pt idx="23">
                  <c:v>2.916666666667</c:v>
                </c:pt>
                <c:pt idx="24">
                  <c:v>3</c:v>
                </c:pt>
                <c:pt idx="25">
                  <c:v>3.083333333333</c:v>
                </c:pt>
                <c:pt idx="26">
                  <c:v>3.166666666667</c:v>
                </c:pt>
                <c:pt idx="27">
                  <c:v>3.25</c:v>
                </c:pt>
                <c:pt idx="28">
                  <c:v>3.333333333333</c:v>
                </c:pt>
                <c:pt idx="29">
                  <c:v>3.416666666667</c:v>
                </c:pt>
                <c:pt idx="30">
                  <c:v>3.5</c:v>
                </c:pt>
                <c:pt idx="31">
                  <c:v>3.583333333333</c:v>
                </c:pt>
                <c:pt idx="32">
                  <c:v>3.666666666667</c:v>
                </c:pt>
                <c:pt idx="33">
                  <c:v>3.75</c:v>
                </c:pt>
                <c:pt idx="34">
                  <c:v>3.833333333333</c:v>
                </c:pt>
                <c:pt idx="35">
                  <c:v>3.916666666667</c:v>
                </c:pt>
                <c:pt idx="36">
                  <c:v>4</c:v>
                </c:pt>
                <c:pt idx="37">
                  <c:v>4.083333333333</c:v>
                </c:pt>
                <c:pt idx="38">
                  <c:v>4.166666666667</c:v>
                </c:pt>
                <c:pt idx="39">
                  <c:v>4.25</c:v>
                </c:pt>
                <c:pt idx="40">
                  <c:v>4.333333333333</c:v>
                </c:pt>
                <c:pt idx="41">
                  <c:v>4.416666666667</c:v>
                </c:pt>
                <c:pt idx="42">
                  <c:v>4.5</c:v>
                </c:pt>
                <c:pt idx="43">
                  <c:v>4.583333333333</c:v>
                </c:pt>
                <c:pt idx="44">
                  <c:v>4.666666666667</c:v>
                </c:pt>
                <c:pt idx="45">
                  <c:v>4.75</c:v>
                </c:pt>
                <c:pt idx="46">
                  <c:v>4.833333333333</c:v>
                </c:pt>
                <c:pt idx="47">
                  <c:v>4.916666666667</c:v>
                </c:pt>
                <c:pt idx="48">
                  <c:v>5</c:v>
                </c:pt>
                <c:pt idx="49">
                  <c:v>5.083333333333</c:v>
                </c:pt>
                <c:pt idx="50">
                  <c:v>5.166666666667</c:v>
                </c:pt>
                <c:pt idx="51">
                  <c:v>5.25</c:v>
                </c:pt>
                <c:pt idx="52">
                  <c:v>5.333333333333</c:v>
                </c:pt>
                <c:pt idx="53">
                  <c:v>5.416666666667</c:v>
                </c:pt>
                <c:pt idx="54">
                  <c:v>5.5</c:v>
                </c:pt>
                <c:pt idx="55">
                  <c:v>5.583333333333</c:v>
                </c:pt>
                <c:pt idx="56">
                  <c:v>5.666666666667</c:v>
                </c:pt>
                <c:pt idx="57">
                  <c:v>5.75</c:v>
                </c:pt>
                <c:pt idx="58">
                  <c:v>5.833333333333</c:v>
                </c:pt>
                <c:pt idx="59">
                  <c:v>5.916666666667</c:v>
                </c:pt>
                <c:pt idx="60">
                  <c:v>6</c:v>
                </c:pt>
                <c:pt idx="61">
                  <c:v>6.083333333333</c:v>
                </c:pt>
                <c:pt idx="62">
                  <c:v>6.166666666667</c:v>
                </c:pt>
                <c:pt idx="63">
                  <c:v>6.25</c:v>
                </c:pt>
                <c:pt idx="64">
                  <c:v>6.333333333333</c:v>
                </c:pt>
                <c:pt idx="65">
                  <c:v>6.416666666667</c:v>
                </c:pt>
                <c:pt idx="66">
                  <c:v>6.5</c:v>
                </c:pt>
                <c:pt idx="67">
                  <c:v>6.583333333333</c:v>
                </c:pt>
                <c:pt idx="68">
                  <c:v>6.666666666667</c:v>
                </c:pt>
                <c:pt idx="69">
                  <c:v>6.75</c:v>
                </c:pt>
                <c:pt idx="70">
                  <c:v>6.833333333333</c:v>
                </c:pt>
                <c:pt idx="71">
                  <c:v>6.916666666667</c:v>
                </c:pt>
                <c:pt idx="72">
                  <c:v>7</c:v>
                </c:pt>
                <c:pt idx="73">
                  <c:v>7.083333333333</c:v>
                </c:pt>
                <c:pt idx="74">
                  <c:v>7.166666666667</c:v>
                </c:pt>
                <c:pt idx="75">
                  <c:v>7.25</c:v>
                </c:pt>
                <c:pt idx="76">
                  <c:v>7.333333333333</c:v>
                </c:pt>
                <c:pt idx="77">
                  <c:v>7.416666666667</c:v>
                </c:pt>
                <c:pt idx="78">
                  <c:v>7.5</c:v>
                </c:pt>
                <c:pt idx="79">
                  <c:v>7.583333333333</c:v>
                </c:pt>
                <c:pt idx="80">
                  <c:v>7.666666666667</c:v>
                </c:pt>
                <c:pt idx="81">
                  <c:v>7.75</c:v>
                </c:pt>
                <c:pt idx="82">
                  <c:v>7.833333333333</c:v>
                </c:pt>
                <c:pt idx="83">
                  <c:v>7.916666666667</c:v>
                </c:pt>
                <c:pt idx="84">
                  <c:v>8</c:v>
                </c:pt>
                <c:pt idx="85">
                  <c:v>8.083333333333</c:v>
                </c:pt>
                <c:pt idx="86">
                  <c:v>8.166666666667</c:v>
                </c:pt>
                <c:pt idx="87">
                  <c:v>8.25</c:v>
                </c:pt>
                <c:pt idx="88">
                  <c:v>8.333333333333</c:v>
                </c:pt>
                <c:pt idx="89">
                  <c:v>8.416666666667</c:v>
                </c:pt>
                <c:pt idx="90">
                  <c:v>8.5</c:v>
                </c:pt>
                <c:pt idx="91">
                  <c:v>8.583333333333</c:v>
                </c:pt>
                <c:pt idx="92">
                  <c:v>8.666666666667</c:v>
                </c:pt>
                <c:pt idx="93">
                  <c:v>8.75</c:v>
                </c:pt>
                <c:pt idx="94">
                  <c:v>8.833333333333</c:v>
                </c:pt>
                <c:pt idx="95">
                  <c:v>8.916666666667</c:v>
                </c:pt>
                <c:pt idx="96">
                  <c:v>9</c:v>
                </c:pt>
                <c:pt idx="97">
                  <c:v>9.083333333333</c:v>
                </c:pt>
                <c:pt idx="98">
                  <c:v>9.166666666667</c:v>
                </c:pt>
                <c:pt idx="99">
                  <c:v>9.25</c:v>
                </c:pt>
                <c:pt idx="100">
                  <c:v>9.333333333333</c:v>
                </c:pt>
                <c:pt idx="101">
                  <c:v>9.416666666667</c:v>
                </c:pt>
                <c:pt idx="102">
                  <c:v>9.5</c:v>
                </c:pt>
                <c:pt idx="103">
                  <c:v>9.583333333333</c:v>
                </c:pt>
                <c:pt idx="104">
                  <c:v>9.666666666667</c:v>
                </c:pt>
                <c:pt idx="105">
                  <c:v>9.75</c:v>
                </c:pt>
                <c:pt idx="106">
                  <c:v>9.833333333333</c:v>
                </c:pt>
                <c:pt idx="107">
                  <c:v>9.916666666667</c:v>
                </c:pt>
                <c:pt idx="108">
                  <c:v>10</c:v>
                </c:pt>
                <c:pt idx="109">
                  <c:v>10.08333333333</c:v>
                </c:pt>
                <c:pt idx="110">
                  <c:v>10.16666666667</c:v>
                </c:pt>
                <c:pt idx="111">
                  <c:v>10.25</c:v>
                </c:pt>
                <c:pt idx="112">
                  <c:v>10.33333333333</c:v>
                </c:pt>
                <c:pt idx="113">
                  <c:v>10.41666666667</c:v>
                </c:pt>
                <c:pt idx="114">
                  <c:v>10.5</c:v>
                </c:pt>
                <c:pt idx="115">
                  <c:v>10.58333333333</c:v>
                </c:pt>
                <c:pt idx="116">
                  <c:v>10.66666666667</c:v>
                </c:pt>
                <c:pt idx="117">
                  <c:v>10.75</c:v>
                </c:pt>
                <c:pt idx="118">
                  <c:v>10.83333333333</c:v>
                </c:pt>
                <c:pt idx="119">
                  <c:v>10.91666666667</c:v>
                </c:pt>
                <c:pt idx="120">
                  <c:v>11</c:v>
                </c:pt>
                <c:pt idx="121">
                  <c:v>11.08333333333</c:v>
                </c:pt>
                <c:pt idx="122">
                  <c:v>11.16666666667</c:v>
                </c:pt>
                <c:pt idx="123">
                  <c:v>11.25</c:v>
                </c:pt>
                <c:pt idx="124">
                  <c:v>11.33333333333</c:v>
                </c:pt>
                <c:pt idx="125">
                  <c:v>11.41666666667</c:v>
                </c:pt>
                <c:pt idx="126">
                  <c:v>11.5</c:v>
                </c:pt>
                <c:pt idx="127">
                  <c:v>11.58333333333</c:v>
                </c:pt>
                <c:pt idx="128">
                  <c:v>11.66666666667</c:v>
                </c:pt>
                <c:pt idx="129">
                  <c:v>11.75</c:v>
                </c:pt>
                <c:pt idx="130">
                  <c:v>11.83333333333</c:v>
                </c:pt>
                <c:pt idx="131">
                  <c:v>11.91666666667</c:v>
                </c:pt>
                <c:pt idx="132">
                  <c:v>12</c:v>
                </c:pt>
                <c:pt idx="133">
                  <c:v>12.08333333333</c:v>
                </c:pt>
                <c:pt idx="134">
                  <c:v>12.16666666667</c:v>
                </c:pt>
                <c:pt idx="135">
                  <c:v>12.25</c:v>
                </c:pt>
                <c:pt idx="136">
                  <c:v>12.33333333333</c:v>
                </c:pt>
                <c:pt idx="137">
                  <c:v>12.41666666667</c:v>
                </c:pt>
                <c:pt idx="138">
                  <c:v>12.5</c:v>
                </c:pt>
                <c:pt idx="139">
                  <c:v>12.58333333333</c:v>
                </c:pt>
                <c:pt idx="140">
                  <c:v>12.66666666667</c:v>
                </c:pt>
                <c:pt idx="141">
                  <c:v>12.75</c:v>
                </c:pt>
                <c:pt idx="142">
                  <c:v>12.83333333333</c:v>
                </c:pt>
                <c:pt idx="143">
                  <c:v>12.91666666667</c:v>
                </c:pt>
                <c:pt idx="144">
                  <c:v>13</c:v>
                </c:pt>
                <c:pt idx="145">
                  <c:v>13.08333333333</c:v>
                </c:pt>
                <c:pt idx="146">
                  <c:v>13.16666666667</c:v>
                </c:pt>
                <c:pt idx="147">
                  <c:v>13.25</c:v>
                </c:pt>
                <c:pt idx="148">
                  <c:v>13.33333333333</c:v>
                </c:pt>
                <c:pt idx="149">
                  <c:v>13.41666666667</c:v>
                </c:pt>
                <c:pt idx="150">
                  <c:v>13.5</c:v>
                </c:pt>
                <c:pt idx="151">
                  <c:v>13.58333333333</c:v>
                </c:pt>
                <c:pt idx="152">
                  <c:v>13.66666666667</c:v>
                </c:pt>
                <c:pt idx="153">
                  <c:v>13.75</c:v>
                </c:pt>
                <c:pt idx="154">
                  <c:v>13.83333333333</c:v>
                </c:pt>
                <c:pt idx="155">
                  <c:v>13.91666666667</c:v>
                </c:pt>
                <c:pt idx="156">
                  <c:v>14</c:v>
                </c:pt>
                <c:pt idx="157">
                  <c:v>14.08333333333</c:v>
                </c:pt>
                <c:pt idx="158">
                  <c:v>14.16666666667</c:v>
                </c:pt>
                <c:pt idx="159">
                  <c:v>14.25</c:v>
                </c:pt>
                <c:pt idx="160">
                  <c:v>14.33333333333</c:v>
                </c:pt>
                <c:pt idx="161">
                  <c:v>14.41666666667</c:v>
                </c:pt>
                <c:pt idx="162">
                  <c:v>14.5</c:v>
                </c:pt>
                <c:pt idx="163">
                  <c:v>14.58333333333</c:v>
                </c:pt>
                <c:pt idx="164">
                  <c:v>14.66666666667</c:v>
                </c:pt>
                <c:pt idx="165">
                  <c:v>14.75</c:v>
                </c:pt>
                <c:pt idx="166">
                  <c:v>14.83333333333</c:v>
                </c:pt>
                <c:pt idx="167">
                  <c:v>14.91666666667</c:v>
                </c:pt>
                <c:pt idx="168">
                  <c:v>15</c:v>
                </c:pt>
                <c:pt idx="169">
                  <c:v>15.08333333333</c:v>
                </c:pt>
                <c:pt idx="170">
                  <c:v>15.16666666667</c:v>
                </c:pt>
                <c:pt idx="171">
                  <c:v>15.25</c:v>
                </c:pt>
                <c:pt idx="172">
                  <c:v>15.33333333333</c:v>
                </c:pt>
                <c:pt idx="173">
                  <c:v>15.41666666667</c:v>
                </c:pt>
                <c:pt idx="174">
                  <c:v>15.5</c:v>
                </c:pt>
                <c:pt idx="175">
                  <c:v>15.58333333333</c:v>
                </c:pt>
                <c:pt idx="176">
                  <c:v>15.66666666667</c:v>
                </c:pt>
                <c:pt idx="177">
                  <c:v>15.75</c:v>
                </c:pt>
                <c:pt idx="178">
                  <c:v>15.83333333333</c:v>
                </c:pt>
                <c:pt idx="179">
                  <c:v>15.91666666667</c:v>
                </c:pt>
                <c:pt idx="180">
                  <c:v>16</c:v>
                </c:pt>
                <c:pt idx="181">
                  <c:v>16.08333333333</c:v>
                </c:pt>
                <c:pt idx="182">
                  <c:v>16.16666666667</c:v>
                </c:pt>
                <c:pt idx="183">
                  <c:v>16.25</c:v>
                </c:pt>
                <c:pt idx="184">
                  <c:v>16.33333333333</c:v>
                </c:pt>
                <c:pt idx="185">
                  <c:v>16.41666666667</c:v>
                </c:pt>
                <c:pt idx="186">
                  <c:v>16.5</c:v>
                </c:pt>
                <c:pt idx="187">
                  <c:v>16.58333333333</c:v>
                </c:pt>
                <c:pt idx="188">
                  <c:v>16.66666666667</c:v>
                </c:pt>
                <c:pt idx="189">
                  <c:v>16.75</c:v>
                </c:pt>
                <c:pt idx="190">
                  <c:v>16.83333333333</c:v>
                </c:pt>
                <c:pt idx="191">
                  <c:v>16.91666666667</c:v>
                </c:pt>
                <c:pt idx="192">
                  <c:v>17</c:v>
                </c:pt>
                <c:pt idx="193">
                  <c:v>17.08333333333</c:v>
                </c:pt>
                <c:pt idx="194">
                  <c:v>17.16666666667</c:v>
                </c:pt>
                <c:pt idx="195">
                  <c:v>17.25</c:v>
                </c:pt>
                <c:pt idx="196">
                  <c:v>17.33333333333</c:v>
                </c:pt>
                <c:pt idx="197">
                  <c:v>17.41666666667</c:v>
                </c:pt>
                <c:pt idx="198">
                  <c:v>17.5</c:v>
                </c:pt>
                <c:pt idx="199">
                  <c:v>17.58333333333</c:v>
                </c:pt>
                <c:pt idx="200">
                  <c:v>17.66666666667</c:v>
                </c:pt>
                <c:pt idx="201">
                  <c:v>17.75</c:v>
                </c:pt>
                <c:pt idx="202">
                  <c:v>17.83333333333</c:v>
                </c:pt>
                <c:pt idx="203">
                  <c:v>17.91666666667</c:v>
                </c:pt>
                <c:pt idx="204">
                  <c:v>18</c:v>
                </c:pt>
                <c:pt idx="205">
                  <c:v>18.08333333333</c:v>
                </c:pt>
                <c:pt idx="206">
                  <c:v>18.16666666667</c:v>
                </c:pt>
                <c:pt idx="207">
                  <c:v>18.25</c:v>
                </c:pt>
                <c:pt idx="208">
                  <c:v>18.33333333333</c:v>
                </c:pt>
                <c:pt idx="209">
                  <c:v>18.41666666667</c:v>
                </c:pt>
                <c:pt idx="210">
                  <c:v>18.5</c:v>
                </c:pt>
                <c:pt idx="211">
                  <c:v>18.58333333333</c:v>
                </c:pt>
                <c:pt idx="212">
                  <c:v>18.66666666667</c:v>
                </c:pt>
                <c:pt idx="213">
                  <c:v>18.75</c:v>
                </c:pt>
                <c:pt idx="214">
                  <c:v>18.83333333333</c:v>
                </c:pt>
                <c:pt idx="215">
                  <c:v>18.91666666667</c:v>
                </c:pt>
                <c:pt idx="216">
                  <c:v>19</c:v>
                </c:pt>
                <c:pt idx="217">
                  <c:v>19.08333333333</c:v>
                </c:pt>
                <c:pt idx="218">
                  <c:v>19.16666666667</c:v>
                </c:pt>
                <c:pt idx="219">
                  <c:v>19.25</c:v>
                </c:pt>
                <c:pt idx="220">
                  <c:v>19.33333333333</c:v>
                </c:pt>
                <c:pt idx="221">
                  <c:v>19.41666666667</c:v>
                </c:pt>
                <c:pt idx="222">
                  <c:v>19.5</c:v>
                </c:pt>
                <c:pt idx="223">
                  <c:v>19.58333333333</c:v>
                </c:pt>
                <c:pt idx="224">
                  <c:v>19.66666666667</c:v>
                </c:pt>
                <c:pt idx="225">
                  <c:v>19.75</c:v>
                </c:pt>
                <c:pt idx="226">
                  <c:v>19.83333333333</c:v>
                </c:pt>
                <c:pt idx="227">
                  <c:v>19.91666666667</c:v>
                </c:pt>
                <c:pt idx="228">
                  <c:v>20</c:v>
                </c:pt>
                <c:pt idx="229">
                  <c:v>20.08333333333</c:v>
                </c:pt>
                <c:pt idx="230">
                  <c:v>20.16666666667</c:v>
                </c:pt>
                <c:pt idx="231">
                  <c:v>20.25</c:v>
                </c:pt>
                <c:pt idx="232">
                  <c:v>20.33333333333</c:v>
                </c:pt>
                <c:pt idx="233">
                  <c:v>20.41666666667</c:v>
                </c:pt>
                <c:pt idx="234">
                  <c:v>20.5</c:v>
                </c:pt>
                <c:pt idx="235">
                  <c:v>20.58333333333</c:v>
                </c:pt>
                <c:pt idx="236">
                  <c:v>20.66666666667</c:v>
                </c:pt>
                <c:pt idx="237">
                  <c:v>20.75</c:v>
                </c:pt>
                <c:pt idx="238">
                  <c:v>20.83333333333</c:v>
                </c:pt>
                <c:pt idx="239">
                  <c:v>20.91666666667</c:v>
                </c:pt>
                <c:pt idx="240">
                  <c:v>21</c:v>
                </c:pt>
                <c:pt idx="241">
                  <c:v>21.08333333333</c:v>
                </c:pt>
                <c:pt idx="242">
                  <c:v>21.16666666667</c:v>
                </c:pt>
                <c:pt idx="243">
                  <c:v>21.25</c:v>
                </c:pt>
                <c:pt idx="244">
                  <c:v>21.33333333333</c:v>
                </c:pt>
                <c:pt idx="245">
                  <c:v>21.41666666667</c:v>
                </c:pt>
                <c:pt idx="246">
                  <c:v>21.5</c:v>
                </c:pt>
                <c:pt idx="247">
                  <c:v>21.58333333333</c:v>
                </c:pt>
                <c:pt idx="248">
                  <c:v>21.66666666667</c:v>
                </c:pt>
                <c:pt idx="249">
                  <c:v>21.75</c:v>
                </c:pt>
                <c:pt idx="250">
                  <c:v>21.83333333333</c:v>
                </c:pt>
                <c:pt idx="251">
                  <c:v>21.91666666667</c:v>
                </c:pt>
                <c:pt idx="252">
                  <c:v>22</c:v>
                </c:pt>
                <c:pt idx="253">
                  <c:v>22.08333333333</c:v>
                </c:pt>
                <c:pt idx="254">
                  <c:v>22.16666666667</c:v>
                </c:pt>
                <c:pt idx="255">
                  <c:v>22.25</c:v>
                </c:pt>
                <c:pt idx="256">
                  <c:v>22.33333333333</c:v>
                </c:pt>
                <c:pt idx="257">
                  <c:v>22.41666666667</c:v>
                </c:pt>
                <c:pt idx="258">
                  <c:v>22.5</c:v>
                </c:pt>
                <c:pt idx="259">
                  <c:v>22.58333333333</c:v>
                </c:pt>
                <c:pt idx="260">
                  <c:v>22.66666666667</c:v>
                </c:pt>
                <c:pt idx="261">
                  <c:v>22.75</c:v>
                </c:pt>
                <c:pt idx="262">
                  <c:v>22.83333333333</c:v>
                </c:pt>
                <c:pt idx="263">
                  <c:v>22.91666666667</c:v>
                </c:pt>
                <c:pt idx="264">
                  <c:v>23</c:v>
                </c:pt>
                <c:pt idx="265">
                  <c:v>23.08333333333</c:v>
                </c:pt>
                <c:pt idx="266">
                  <c:v>23.16666666667</c:v>
                </c:pt>
                <c:pt idx="267">
                  <c:v>23.25</c:v>
                </c:pt>
                <c:pt idx="268">
                  <c:v>23.33333333333</c:v>
                </c:pt>
                <c:pt idx="269">
                  <c:v>23.41666666667</c:v>
                </c:pt>
                <c:pt idx="270">
                  <c:v>23.5</c:v>
                </c:pt>
                <c:pt idx="271">
                  <c:v>23.58333333333</c:v>
                </c:pt>
                <c:pt idx="272">
                  <c:v>23.66666666667</c:v>
                </c:pt>
                <c:pt idx="273">
                  <c:v>23.75</c:v>
                </c:pt>
                <c:pt idx="274">
                  <c:v>23.83333333333</c:v>
                </c:pt>
                <c:pt idx="275">
                  <c:v>23.91666666667</c:v>
                </c:pt>
                <c:pt idx="276">
                  <c:v>24</c:v>
                </c:pt>
                <c:pt idx="277">
                  <c:v>24.08333333333</c:v>
                </c:pt>
                <c:pt idx="278">
                  <c:v>24.16666666667</c:v>
                </c:pt>
                <c:pt idx="279">
                  <c:v>24.25</c:v>
                </c:pt>
                <c:pt idx="280">
                  <c:v>24.33333333333</c:v>
                </c:pt>
                <c:pt idx="281">
                  <c:v>24.41666666667</c:v>
                </c:pt>
                <c:pt idx="282">
                  <c:v>24.5</c:v>
                </c:pt>
                <c:pt idx="283">
                  <c:v>24.58333333333</c:v>
                </c:pt>
                <c:pt idx="284">
                  <c:v>24.66666666667</c:v>
                </c:pt>
                <c:pt idx="285">
                  <c:v>24.75</c:v>
                </c:pt>
                <c:pt idx="286">
                  <c:v>24.83333333333</c:v>
                </c:pt>
                <c:pt idx="287">
                  <c:v>24.91666666667</c:v>
                </c:pt>
                <c:pt idx="288">
                  <c:v>25</c:v>
                </c:pt>
                <c:pt idx="289">
                  <c:v>25.08333333333</c:v>
                </c:pt>
                <c:pt idx="290">
                  <c:v>25.16666666667</c:v>
                </c:pt>
                <c:pt idx="291">
                  <c:v>25.25</c:v>
                </c:pt>
                <c:pt idx="292">
                  <c:v>25.33333333333</c:v>
                </c:pt>
                <c:pt idx="293">
                  <c:v>25.41666666667</c:v>
                </c:pt>
                <c:pt idx="294">
                  <c:v>25.5</c:v>
                </c:pt>
                <c:pt idx="295">
                  <c:v>25.58333333333</c:v>
                </c:pt>
                <c:pt idx="296">
                  <c:v>25.66666666667</c:v>
                </c:pt>
                <c:pt idx="297">
                  <c:v>25.75</c:v>
                </c:pt>
                <c:pt idx="298">
                  <c:v>25.83333333333</c:v>
                </c:pt>
                <c:pt idx="299">
                  <c:v>25.91666666667</c:v>
                </c:pt>
                <c:pt idx="300">
                  <c:v>26</c:v>
                </c:pt>
                <c:pt idx="301">
                  <c:v>26.08333333333</c:v>
                </c:pt>
                <c:pt idx="302">
                  <c:v>26.16666666667</c:v>
                </c:pt>
                <c:pt idx="303">
                  <c:v>26.25</c:v>
                </c:pt>
                <c:pt idx="304">
                  <c:v>26.33333333333</c:v>
                </c:pt>
                <c:pt idx="305">
                  <c:v>26.41666666667</c:v>
                </c:pt>
                <c:pt idx="306">
                  <c:v>26.5</c:v>
                </c:pt>
                <c:pt idx="307">
                  <c:v>26.58333333333</c:v>
                </c:pt>
                <c:pt idx="308">
                  <c:v>26.66666666667</c:v>
                </c:pt>
                <c:pt idx="309">
                  <c:v>26.75</c:v>
                </c:pt>
                <c:pt idx="310">
                  <c:v>26.83333333333</c:v>
                </c:pt>
                <c:pt idx="311">
                  <c:v>26.91666666667</c:v>
                </c:pt>
                <c:pt idx="312">
                  <c:v>27</c:v>
                </c:pt>
                <c:pt idx="313">
                  <c:v>27.08333333333</c:v>
                </c:pt>
                <c:pt idx="314">
                  <c:v>27.16666666667</c:v>
                </c:pt>
                <c:pt idx="315">
                  <c:v>27.25</c:v>
                </c:pt>
                <c:pt idx="316">
                  <c:v>27.33333333333</c:v>
                </c:pt>
                <c:pt idx="317">
                  <c:v>27.41666666667</c:v>
                </c:pt>
                <c:pt idx="318">
                  <c:v>27.5</c:v>
                </c:pt>
                <c:pt idx="319">
                  <c:v>27.58333333333</c:v>
                </c:pt>
                <c:pt idx="320">
                  <c:v>27.66666666667</c:v>
                </c:pt>
                <c:pt idx="321">
                  <c:v>27.75</c:v>
                </c:pt>
                <c:pt idx="322">
                  <c:v>27.83333333333</c:v>
                </c:pt>
                <c:pt idx="323">
                  <c:v>27.91666666667</c:v>
                </c:pt>
                <c:pt idx="324">
                  <c:v>28</c:v>
                </c:pt>
                <c:pt idx="325">
                  <c:v>28.08333333333</c:v>
                </c:pt>
                <c:pt idx="326">
                  <c:v>28.16666666667</c:v>
                </c:pt>
                <c:pt idx="327">
                  <c:v>28.25</c:v>
                </c:pt>
                <c:pt idx="328">
                  <c:v>28.33333333333</c:v>
                </c:pt>
                <c:pt idx="329">
                  <c:v>28.41666666667</c:v>
                </c:pt>
                <c:pt idx="330">
                  <c:v>28.5</c:v>
                </c:pt>
                <c:pt idx="331">
                  <c:v>28.58333333333</c:v>
                </c:pt>
                <c:pt idx="332">
                  <c:v>28.66666666667</c:v>
                </c:pt>
                <c:pt idx="333">
                  <c:v>28.75</c:v>
                </c:pt>
                <c:pt idx="334">
                  <c:v>28.83333333333</c:v>
                </c:pt>
                <c:pt idx="335">
                  <c:v>28.91666666667</c:v>
                </c:pt>
                <c:pt idx="336">
                  <c:v>29</c:v>
                </c:pt>
                <c:pt idx="337">
                  <c:v>29.08333333333</c:v>
                </c:pt>
                <c:pt idx="338">
                  <c:v>29.16666666667</c:v>
                </c:pt>
                <c:pt idx="339">
                  <c:v>29.25</c:v>
                </c:pt>
                <c:pt idx="340">
                  <c:v>29.33333333333</c:v>
                </c:pt>
                <c:pt idx="341">
                  <c:v>29.41666666667</c:v>
                </c:pt>
                <c:pt idx="342">
                  <c:v>29.5</c:v>
                </c:pt>
                <c:pt idx="343">
                  <c:v>29.58333333333</c:v>
                </c:pt>
                <c:pt idx="344">
                  <c:v>29.66666666667</c:v>
                </c:pt>
                <c:pt idx="345">
                  <c:v>29.75</c:v>
                </c:pt>
                <c:pt idx="346">
                  <c:v>29.83333333333</c:v>
                </c:pt>
                <c:pt idx="347">
                  <c:v>29.91666666667</c:v>
                </c:pt>
                <c:pt idx="348">
                  <c:v>30</c:v>
                </c:pt>
                <c:pt idx="349">
                  <c:v>30.08333333333</c:v>
                </c:pt>
                <c:pt idx="350">
                  <c:v>30.16666666667</c:v>
                </c:pt>
                <c:pt idx="351">
                  <c:v>30.25</c:v>
                </c:pt>
                <c:pt idx="352">
                  <c:v>30.33333333333</c:v>
                </c:pt>
                <c:pt idx="353">
                  <c:v>30.41666666667</c:v>
                </c:pt>
                <c:pt idx="354">
                  <c:v>30.5</c:v>
                </c:pt>
                <c:pt idx="355">
                  <c:v>30.58333333333</c:v>
                </c:pt>
                <c:pt idx="356">
                  <c:v>30.66666666667</c:v>
                </c:pt>
                <c:pt idx="357">
                  <c:v>30.75</c:v>
                </c:pt>
                <c:pt idx="358">
                  <c:v>30.83333333333</c:v>
                </c:pt>
                <c:pt idx="359">
                  <c:v>30.91666666667</c:v>
                </c:pt>
                <c:pt idx="360">
                  <c:v>31</c:v>
                </c:pt>
              </c:numCache>
            </c:numRef>
          </c:xVal>
          <c:yVal>
            <c:numRef>
              <c:f>'04_advtidal'!$BD$5:$BD$365</c:f>
              <c:numCache>
                <c:formatCode>0</c:formatCode>
                <c:ptCount val="361"/>
                <c:pt idx="0">
                  <c:v>774.87975253951004</c:v>
                </c:pt>
                <c:pt idx="1">
                  <c:v>775.18804335591096</c:v>
                </c:pt>
                <c:pt idx="2">
                  <c:v>775.54236422777103</c:v>
                </c:pt>
                <c:pt idx="3">
                  <c:v>775.94263244798697</c:v>
                </c:pt>
                <c:pt idx="4">
                  <c:v>776.38877478452696</c:v>
                </c:pt>
                <c:pt idx="5">
                  <c:v>776.88058596015401</c:v>
                </c:pt>
                <c:pt idx="6">
                  <c:v>777.41773306523498</c:v>
                </c:pt>
                <c:pt idx="7">
                  <c:v>777.99988817697397</c:v>
                </c:pt>
                <c:pt idx="8">
                  <c:v>778.62687087001598</c:v>
                </c:pt>
                <c:pt idx="9">
                  <c:v>779.29865424152194</c:v>
                </c:pt>
                <c:pt idx="10">
                  <c:v>780.01522438630695</c:v>
                </c:pt>
                <c:pt idx="11">
                  <c:v>780.77642621101097</c:v>
                </c:pt>
                <c:pt idx="12">
                  <c:v>781.58194786300203</c:v>
                </c:pt>
                <c:pt idx="13">
                  <c:v>782.57388426518401</c:v>
                </c:pt>
                <c:pt idx="14">
                  <c:v>783.60897881299502</c:v>
                </c:pt>
                <c:pt idx="15">
                  <c:v>784.68718101289801</c:v>
                </c:pt>
                <c:pt idx="16">
                  <c:v>785.80848186802803</c:v>
                </c:pt>
                <c:pt idx="17">
                  <c:v>786.97275628723605</c:v>
                </c:pt>
                <c:pt idx="18">
                  <c:v>788.17972551850505</c:v>
                </c:pt>
                <c:pt idx="19">
                  <c:v>789.42906376407404</c:v>
                </c:pt>
                <c:pt idx="20">
                  <c:v>790.72056046032003</c:v>
                </c:pt>
                <c:pt idx="21">
                  <c:v>792.05417710785105</c:v>
                </c:pt>
                <c:pt idx="22">
                  <c:v>793.42994178308595</c:v>
                </c:pt>
                <c:pt idx="23">
                  <c:v>794.84777388117504</c:v>
                </c:pt>
                <c:pt idx="24">
                  <c:v>796.30741899534701</c:v>
                </c:pt>
                <c:pt idx="25">
                  <c:v>798.00122125775204</c:v>
                </c:pt>
                <c:pt idx="26">
                  <c:v>799.66405922222998</c:v>
                </c:pt>
                <c:pt idx="27">
                  <c:v>801.29612507471097</c:v>
                </c:pt>
                <c:pt idx="28">
                  <c:v>802.89769633001401</c:v>
                </c:pt>
                <c:pt idx="29">
                  <c:v>804.46897032986396</c:v>
                </c:pt>
                <c:pt idx="30">
                  <c:v>806.00997871295601</c:v>
                </c:pt>
                <c:pt idx="31">
                  <c:v>807.52066067857197</c:v>
                </c:pt>
                <c:pt idx="32">
                  <c:v>809.001028032823</c:v>
                </c:pt>
                <c:pt idx="33">
                  <c:v>810.45127008584097</c:v>
                </c:pt>
                <c:pt idx="34">
                  <c:v>811.87168683480195</c:v>
                </c:pt>
                <c:pt idx="35">
                  <c:v>813.26251312518298</c:v>
                </c:pt>
                <c:pt idx="36">
                  <c:v>814.623804235286</c:v>
                </c:pt>
                <c:pt idx="37">
                  <c:v>816.01868841848705</c:v>
                </c:pt>
                <c:pt idx="38">
                  <c:v>817.39561598388002</c:v>
                </c:pt>
                <c:pt idx="39">
                  <c:v>818.75468967488302</c:v>
                </c:pt>
                <c:pt idx="40">
                  <c:v>820.09613553097199</c:v>
                </c:pt>
                <c:pt idx="41">
                  <c:v>821.42014700017103</c:v>
                </c:pt>
                <c:pt idx="42">
                  <c:v>822.72675541500405</c:v>
                </c:pt>
                <c:pt idx="43">
                  <c:v>824.01586325738901</c:v>
                </c:pt>
                <c:pt idx="44">
                  <c:v>825.28739737518697</c:v>
                </c:pt>
                <c:pt idx="45">
                  <c:v>826.54145135086799</c:v>
                </c:pt>
                <c:pt idx="46">
                  <c:v>827.77826649297504</c:v>
                </c:pt>
                <c:pt idx="47">
                  <c:v>828.99807060999399</c:v>
                </c:pt>
                <c:pt idx="48">
                  <c:v>830.20092624617803</c:v>
                </c:pt>
                <c:pt idx="49">
                  <c:v>831.38673963952294</c:v>
                </c:pt>
                <c:pt idx="50">
                  <c:v>832.55541196154604</c:v>
                </c:pt>
                <c:pt idx="51">
                  <c:v>833.706992736958</c:v>
                </c:pt>
                <c:pt idx="52">
                  <c:v>834.84168508124299</c:v>
                </c:pt>
                <c:pt idx="53">
                  <c:v>835.95971009316099</c:v>
                </c:pt>
                <c:pt idx="54">
                  <c:v>837.06114724130998</c:v>
                </c:pt>
                <c:pt idx="55">
                  <c:v>838.14591913366905</c:v>
                </c:pt>
                <c:pt idx="56">
                  <c:v>839.21392343550895</c:v>
                </c:pt>
                <c:pt idx="57">
                  <c:v>840.26519589236898</c:v>
                </c:pt>
                <c:pt idx="58">
                  <c:v>841.29994653707502</c:v>
                </c:pt>
                <c:pt idx="59">
                  <c:v>842.31842879565102</c:v>
                </c:pt>
                <c:pt idx="60">
                  <c:v>843.32076060715497</c:v>
                </c:pt>
                <c:pt idx="61">
                  <c:v>844.33759942160805</c:v>
                </c:pt>
                <c:pt idx="62">
                  <c:v>845.34196261978502</c:v>
                </c:pt>
                <c:pt idx="63">
                  <c:v>846.33382991987105</c:v>
                </c:pt>
                <c:pt idx="64">
                  <c:v>847.31335357690602</c:v>
                </c:pt>
                <c:pt idx="65">
                  <c:v>848.28075547411504</c:v>
                </c:pt>
                <c:pt idx="66">
                  <c:v>849.23615140390405</c:v>
                </c:pt>
                <c:pt idx="67">
                  <c:v>850.17948456828697</c:v>
                </c:pt>
                <c:pt idx="68">
                  <c:v>851.11062098300397</c:v>
                </c:pt>
                <c:pt idx="69">
                  <c:v>852.02952631833398</c:v>
                </c:pt>
                <c:pt idx="70">
                  <c:v>852.93635309989395</c:v>
                </c:pt>
                <c:pt idx="71">
                  <c:v>853.83134937558498</c:v>
                </c:pt>
                <c:pt idx="72">
                  <c:v>854.71466956097504</c:v>
                </c:pt>
                <c:pt idx="73">
                  <c:v>855.58627793347603</c:v>
                </c:pt>
                <c:pt idx="74">
                  <c:v>856.44603041003199</c:v>
                </c:pt>
                <c:pt idx="75">
                  <c:v>857.29385614140801</c:v>
                </c:pt>
                <c:pt idx="76">
                  <c:v>858.12986277221796</c:v>
                </c:pt>
                <c:pt idx="77">
                  <c:v>858.95427015858104</c:v>
                </c:pt>
                <c:pt idx="78">
                  <c:v>859.76723927309695</c:v>
                </c:pt>
                <c:pt idx="79">
                  <c:v>860.568755852339</c:v>
                </c:pt>
                <c:pt idx="80">
                  <c:v>861.35868727322099</c:v>
                </c:pt>
                <c:pt idx="81">
                  <c:v>862.13695114572204</c:v>
                </c:pt>
                <c:pt idx="82">
                  <c:v>862.90364860121304</c:v>
                </c:pt>
                <c:pt idx="83">
                  <c:v>863.65901853237597</c:v>
                </c:pt>
                <c:pt idx="84">
                  <c:v>864.40325912732305</c:v>
                </c:pt>
                <c:pt idx="85">
                  <c:v>865.13638515801699</c:v>
                </c:pt>
                <c:pt idx="86">
                  <c:v>865.85826372622103</c:v>
                </c:pt>
                <c:pt idx="87">
                  <c:v>866.56878279578905</c:v>
                </c:pt>
                <c:pt idx="88">
                  <c:v>867.26799755937498</c:v>
                </c:pt>
                <c:pt idx="89">
                  <c:v>867.95610997649896</c:v>
                </c:pt>
                <c:pt idx="90">
                  <c:v>868.63331507344697</c:v>
                </c:pt>
                <c:pt idx="91">
                  <c:v>869.29964843753203</c:v>
                </c:pt>
                <c:pt idx="92">
                  <c:v>869.95499449180704</c:v>
                </c:pt>
                <c:pt idx="93">
                  <c:v>870.59923592837504</c:v>
                </c:pt>
                <c:pt idx="94">
                  <c:v>871.23241505723604</c:v>
                </c:pt>
                <c:pt idx="95">
                  <c:v>871.85474461241802</c:v>
                </c:pt>
                <c:pt idx="96">
                  <c:v>872.46645351616701</c:v>
                </c:pt>
                <c:pt idx="97">
                  <c:v>872.86376460549297</c:v>
                </c:pt>
                <c:pt idx="98">
                  <c:v>873.24731850912406</c:v>
                </c:pt>
                <c:pt idx="99">
                  <c:v>873.61698709669304</c:v>
                </c:pt>
                <c:pt idx="100">
                  <c:v>873.97278149995498</c:v>
                </c:pt>
                <c:pt idx="101">
                  <c:v>874.31488427780596</c:v>
                </c:pt>
                <c:pt idx="102">
                  <c:v>874.64352547893702</c:v>
                </c:pt>
                <c:pt idx="103">
                  <c:v>874.95880667456095</c:v>
                </c:pt>
                <c:pt idx="104">
                  <c:v>875.26065695763202</c:v>
                </c:pt>
                <c:pt idx="105">
                  <c:v>875.54894932043305</c:v>
                </c:pt>
                <c:pt idx="106">
                  <c:v>875.823680520886</c:v>
                </c:pt>
                <c:pt idx="107">
                  <c:v>876.08503605875296</c:v>
                </c:pt>
                <c:pt idx="108">
                  <c:v>876.33327555279902</c:v>
                </c:pt>
                <c:pt idx="109">
                  <c:v>876.56853933190098</c:v>
                </c:pt>
                <c:pt idx="110">
                  <c:v>876.79077471430401</c:v>
                </c:pt>
                <c:pt idx="111">
                  <c:v>876.999839829915</c:v>
                </c:pt>
                <c:pt idx="112">
                  <c:v>877.19569186969898</c:v>
                </c:pt>
                <c:pt idx="113">
                  <c:v>877.37847049578704</c:v>
                </c:pt>
                <c:pt idx="114">
                  <c:v>877.54841081063796</c:v>
                </c:pt>
                <c:pt idx="115">
                  <c:v>877.70566262654597</c:v>
                </c:pt>
                <c:pt idx="116">
                  <c:v>877.850195362465</c:v>
                </c:pt>
                <c:pt idx="117">
                  <c:v>877.981876433862</c:v>
                </c:pt>
                <c:pt idx="118">
                  <c:v>878.100649745081</c:v>
                </c:pt>
                <c:pt idx="119">
                  <c:v>878.20665103545696</c:v>
                </c:pt>
                <c:pt idx="120">
                  <c:v>878.30013716935605</c:v>
                </c:pt>
                <c:pt idx="121">
                  <c:v>878.12736812826904</c:v>
                </c:pt>
                <c:pt idx="122">
                  <c:v>877.95446427608897</c:v>
                </c:pt>
                <c:pt idx="123">
                  <c:v>877.78109050732996</c:v>
                </c:pt>
                <c:pt idx="124">
                  <c:v>877.60704970626102</c:v>
                </c:pt>
                <c:pt idx="125">
                  <c:v>877.43236799681699</c:v>
                </c:pt>
                <c:pt idx="126">
                  <c:v>877.25721996826906</c:v>
                </c:pt>
                <c:pt idx="127">
                  <c:v>877.08175084693505</c:v>
                </c:pt>
                <c:pt idx="128">
                  <c:v>876.90593341610099</c:v>
                </c:pt>
                <c:pt idx="129">
                  <c:v>876.72960104100798</c:v>
                </c:pt>
                <c:pt idx="130">
                  <c:v>876.55260987509405</c:v>
                </c:pt>
                <c:pt idx="131">
                  <c:v>876.374990947318</c:v>
                </c:pt>
                <c:pt idx="132">
                  <c:v>876.19693226666504</c:v>
                </c:pt>
                <c:pt idx="133">
                  <c:v>876.01860938953303</c:v>
                </c:pt>
                <c:pt idx="134">
                  <c:v>875.84002445925205</c:v>
                </c:pt>
                <c:pt idx="135">
                  <c:v>875.66101369757803</c:v>
                </c:pt>
                <c:pt idx="136">
                  <c:v>875.48140574519505</c:v>
                </c:pt>
                <c:pt idx="137">
                  <c:v>875.30118386199399</c:v>
                </c:pt>
                <c:pt idx="138">
                  <c:v>875.12049339162604</c:v>
                </c:pt>
                <c:pt idx="139">
                  <c:v>874.93950083630898</c:v>
                </c:pt>
                <c:pt idx="140">
                  <c:v>874.75822786538595</c:v>
                </c:pt>
                <c:pt idx="141">
                  <c:v>874.57653188179404</c:v>
                </c:pt>
                <c:pt idx="142">
                  <c:v>874.39438277456998</c:v>
                </c:pt>
                <c:pt idx="143">
                  <c:v>874.21171095587204</c:v>
                </c:pt>
                <c:pt idx="144">
                  <c:v>874.02857942932303</c:v>
                </c:pt>
                <c:pt idx="145">
                  <c:v>873.84513397637102</c:v>
                </c:pt>
                <c:pt idx="146">
                  <c:v>873.66141879450299</c:v>
                </c:pt>
                <c:pt idx="147">
                  <c:v>873.47731049696802</c:v>
                </c:pt>
                <c:pt idx="148">
                  <c:v>873.29262761825498</c:v>
                </c:pt>
                <c:pt idx="149">
                  <c:v>873.10730874384899</c:v>
                </c:pt>
                <c:pt idx="150">
                  <c:v>872.92146933079505</c:v>
                </c:pt>
                <c:pt idx="151">
                  <c:v>872.73529661876103</c:v>
                </c:pt>
                <c:pt idx="152">
                  <c:v>872.54886897470703</c:v>
                </c:pt>
                <c:pt idx="153">
                  <c:v>872.36208599507802</c:v>
                </c:pt>
                <c:pt idx="154">
                  <c:v>872.17476542500901</c:v>
                </c:pt>
                <c:pt idx="155">
                  <c:v>871.98682453307299</c:v>
                </c:pt>
                <c:pt idx="156">
                  <c:v>871.79837150822596</c:v>
                </c:pt>
                <c:pt idx="157">
                  <c:v>871.609613807561</c:v>
                </c:pt>
                <c:pt idx="158">
                  <c:v>871.42066537786798</c:v>
                </c:pt>
                <c:pt idx="159">
                  <c:v>871.23144623350402</c:v>
                </c:pt>
                <c:pt idx="160">
                  <c:v>871.04176432157203</c:v>
                </c:pt>
                <c:pt idx="161">
                  <c:v>870.85149988577098</c:v>
                </c:pt>
                <c:pt idx="162">
                  <c:v>870.66071447103604</c:v>
                </c:pt>
                <c:pt idx="163">
                  <c:v>870.46958514980201</c:v>
                </c:pt>
                <c:pt idx="164">
                  <c:v>870.27823170257898</c:v>
                </c:pt>
                <c:pt idx="165">
                  <c:v>870.08659694027199</c:v>
                </c:pt>
                <c:pt idx="166">
                  <c:v>869.89450258826298</c:v>
                </c:pt>
                <c:pt idx="167">
                  <c:v>869.70181897442205</c:v>
                </c:pt>
                <c:pt idx="168">
                  <c:v>869.50860100611203</c:v>
                </c:pt>
                <c:pt idx="169">
                  <c:v>869.31504408381898</c:v>
                </c:pt>
                <c:pt idx="170">
                  <c:v>869.12130512805197</c:v>
                </c:pt>
                <c:pt idx="171">
                  <c:v>868.92735752399403</c:v>
                </c:pt>
                <c:pt idx="172">
                  <c:v>868.73302495480505</c:v>
                </c:pt>
                <c:pt idx="173">
                  <c:v>868.53814982158099</c:v>
                </c:pt>
                <c:pt idx="174">
                  <c:v>868.34274134291195</c:v>
                </c:pt>
                <c:pt idx="175">
                  <c:v>868.14695717751204</c:v>
                </c:pt>
                <c:pt idx="176">
                  <c:v>867.95095051096496</c:v>
                </c:pt>
                <c:pt idx="177">
                  <c:v>867.75471651438102</c:v>
                </c:pt>
                <c:pt idx="178">
                  <c:v>867.55809831890099</c:v>
                </c:pt>
                <c:pt idx="179">
                  <c:v>867.36093507954899</c:v>
                </c:pt>
                <c:pt idx="180">
                  <c:v>867.16322366657698</c:v>
                </c:pt>
                <c:pt idx="181">
                  <c:v>866.96513190347196</c:v>
                </c:pt>
                <c:pt idx="182">
                  <c:v>866.76684652488802</c:v>
                </c:pt>
                <c:pt idx="183">
                  <c:v>866.56839982610097</c:v>
                </c:pt>
                <c:pt idx="184">
                  <c:v>866.369647015032</c:v>
                </c:pt>
                <c:pt idx="185">
                  <c:v>866.17040559638599</c:v>
                </c:pt>
                <c:pt idx="186">
                  <c:v>865.97062931228595</c:v>
                </c:pt>
                <c:pt idx="187">
                  <c:v>865.770442757777</c:v>
                </c:pt>
                <c:pt idx="188">
                  <c:v>865.57002025107204</c:v>
                </c:pt>
                <c:pt idx="189">
                  <c:v>865.36941077618803</c:v>
                </c:pt>
                <c:pt idx="190">
                  <c:v>865.16849208150995</c:v>
                </c:pt>
                <c:pt idx="191">
                  <c:v>864.96708413355702</c:v>
                </c:pt>
                <c:pt idx="192">
                  <c:v>864.76512739055102</c:v>
                </c:pt>
                <c:pt idx="193">
                  <c:v>864.56274943282494</c:v>
                </c:pt>
                <c:pt idx="194">
                  <c:v>864.36015369944698</c:v>
                </c:pt>
                <c:pt idx="195">
                  <c:v>864.15742819990101</c:v>
                </c:pt>
                <c:pt idx="196">
                  <c:v>863.95447028242097</c:v>
                </c:pt>
                <c:pt idx="197">
                  <c:v>863.75108718487104</c:v>
                </c:pt>
                <c:pt idx="198">
                  <c:v>863.54718165086399</c:v>
                </c:pt>
                <c:pt idx="199">
                  <c:v>863.342836558302</c:v>
                </c:pt>
                <c:pt idx="200">
                  <c:v>863.13823097208501</c:v>
                </c:pt>
                <c:pt idx="201">
                  <c:v>862.93346266548804</c:v>
                </c:pt>
                <c:pt idx="202">
                  <c:v>862.72845201663699</c:v>
                </c:pt>
                <c:pt idx="203">
                  <c:v>862.523017243803</c:v>
                </c:pt>
                <c:pt idx="204">
                  <c:v>862.31704930994499</c:v>
                </c:pt>
                <c:pt idx="205">
                  <c:v>862.11062759134302</c:v>
                </c:pt>
                <c:pt idx="206">
                  <c:v>861.90395267574604</c:v>
                </c:pt>
                <c:pt idx="207">
                  <c:v>861.69716107302997</c:v>
                </c:pt>
                <c:pt idx="208">
                  <c:v>861.49020017953103</c:v>
                </c:pt>
                <c:pt idx="209">
                  <c:v>861.28288562343903</c:v>
                </c:pt>
                <c:pt idx="210">
                  <c:v>861.07507692527997</c:v>
                </c:pt>
                <c:pt idx="211">
                  <c:v>860.86680808714596</c:v>
                </c:pt>
                <c:pt idx="212">
                  <c:v>860.65824586183805</c:v>
                </c:pt>
                <c:pt idx="213">
                  <c:v>860.44952783020403</c:v>
                </c:pt>
                <c:pt idx="214">
                  <c:v>860.24062375771496</c:v>
                </c:pt>
                <c:pt idx="215">
                  <c:v>860.03136615000903</c:v>
                </c:pt>
                <c:pt idx="216">
                  <c:v>859.82160828598103</c:v>
                </c:pt>
                <c:pt idx="217">
                  <c:v>859.61137460076702</c:v>
                </c:pt>
                <c:pt idx="218">
                  <c:v>859.40084596475401</c:v>
                </c:pt>
                <c:pt idx="219">
                  <c:v>859.19019455136799</c:v>
                </c:pt>
                <c:pt idx="220">
                  <c:v>858.97942429664602</c:v>
                </c:pt>
                <c:pt idx="221">
                  <c:v>858.76837499209205</c:v>
                </c:pt>
                <c:pt idx="222">
                  <c:v>858.55687612087502</c:v>
                </c:pt>
                <c:pt idx="223">
                  <c:v>858.34490738786997</c:v>
                </c:pt>
                <c:pt idx="224">
                  <c:v>858.13260888590105</c:v>
                </c:pt>
                <c:pt idx="225">
                  <c:v>857.92014449353098</c:v>
                </c:pt>
                <c:pt idx="226">
                  <c:v>857.70753774164302</c:v>
                </c:pt>
                <c:pt idx="227">
                  <c:v>857.49464999175302</c:v>
                </c:pt>
                <c:pt idx="228">
                  <c:v>857.28130998325105</c:v>
                </c:pt>
                <c:pt idx="229">
                  <c:v>857.06748422032501</c:v>
                </c:pt>
                <c:pt idx="230">
                  <c:v>856.853318660215</c:v>
                </c:pt>
                <c:pt idx="231">
                  <c:v>856.63900903515798</c:v>
                </c:pt>
                <c:pt idx="232">
                  <c:v>856.42461696516705</c:v>
                </c:pt>
                <c:pt idx="233">
                  <c:v>856.21001986885199</c:v>
                </c:pt>
                <c:pt idx="234">
                  <c:v>855.99502906276996</c:v>
                </c:pt>
                <c:pt idx="235">
                  <c:v>855.77957113391506</c:v>
                </c:pt>
                <c:pt idx="236">
                  <c:v>855.56374838573697</c:v>
                </c:pt>
                <c:pt idx="237">
                  <c:v>855.34773802386201</c:v>
                </c:pt>
                <c:pt idx="238">
                  <c:v>855.13161452087502</c:v>
                </c:pt>
                <c:pt idx="239">
                  <c:v>854.91527795573404</c:v>
                </c:pt>
                <c:pt idx="240">
                  <c:v>854.69854669491394</c:v>
                </c:pt>
                <c:pt idx="241">
                  <c:v>854.48098638684303</c:v>
                </c:pt>
                <c:pt idx="242">
                  <c:v>854.26287274850199</c:v>
                </c:pt>
                <c:pt idx="243">
                  <c:v>854.04454574568194</c:v>
                </c:pt>
                <c:pt idx="244">
                  <c:v>853.82616748309704</c:v>
                </c:pt>
                <c:pt idx="245">
                  <c:v>853.60766855318002</c:v>
                </c:pt>
                <c:pt idx="246">
                  <c:v>853.38885491147403</c:v>
                </c:pt>
                <c:pt idx="247">
                  <c:v>853.16959881540902</c:v>
                </c:pt>
                <c:pt idx="248">
                  <c:v>852.94995123830904</c:v>
                </c:pt>
                <c:pt idx="249">
                  <c:v>852.730080028467</c:v>
                </c:pt>
                <c:pt idx="250">
                  <c:v>852.51010101568204</c:v>
                </c:pt>
                <c:pt idx="251">
                  <c:v>852.28995801053304</c:v>
                </c:pt>
                <c:pt idx="252">
                  <c:v>852.069474917192</c:v>
                </c:pt>
                <c:pt idx="253">
                  <c:v>851.84852098317197</c:v>
                </c:pt>
                <c:pt idx="254">
                  <c:v>851.62714581816704</c:v>
                </c:pt>
                <c:pt idx="255">
                  <c:v>851.40553887546696</c:v>
                </c:pt>
                <c:pt idx="256">
                  <c:v>851.18385500568297</c:v>
                </c:pt>
                <c:pt idx="257">
                  <c:v>850.96207036454496</c:v>
                </c:pt>
                <c:pt idx="258">
                  <c:v>850.74001270213</c:v>
                </c:pt>
                <c:pt idx="259">
                  <c:v>850.51752528081204</c:v>
                </c:pt>
                <c:pt idx="260">
                  <c:v>850.29461359982395</c:v>
                </c:pt>
                <c:pt idx="261">
                  <c:v>850.071430181702</c:v>
                </c:pt>
                <c:pt idx="262">
                  <c:v>849.84812599963504</c:v>
                </c:pt>
                <c:pt idx="263">
                  <c:v>849.62469873516</c:v>
                </c:pt>
                <c:pt idx="264">
                  <c:v>849.40099570305097</c:v>
                </c:pt>
                <c:pt idx="265">
                  <c:v>849.176857461498</c:v>
                </c:pt>
                <c:pt idx="266">
                  <c:v>848.95227731652597</c:v>
                </c:pt>
                <c:pt idx="267">
                  <c:v>848.72741733912596</c:v>
                </c:pt>
                <c:pt idx="268">
                  <c:v>848.50246132278198</c:v>
                </c:pt>
                <c:pt idx="269">
                  <c:v>848.27744353836999</c:v>
                </c:pt>
                <c:pt idx="270">
                  <c:v>848.05222368619798</c:v>
                </c:pt>
                <c:pt idx="271">
                  <c:v>847.826621455186</c:v>
                </c:pt>
                <c:pt idx="272">
                  <c:v>847.60058819420703</c:v>
                </c:pt>
                <c:pt idx="273">
                  <c:v>847.37424349171602</c:v>
                </c:pt>
                <c:pt idx="274">
                  <c:v>847.14775841106803</c:v>
                </c:pt>
                <c:pt idx="275">
                  <c:v>846.92118323536704</c:v>
                </c:pt>
                <c:pt idx="276">
                  <c:v>846.694399836201</c:v>
                </c:pt>
                <c:pt idx="277">
                  <c:v>846.46723085394899</c:v>
                </c:pt>
                <c:pt idx="278">
                  <c:v>846.23961471081395</c:v>
                </c:pt>
                <c:pt idx="279">
                  <c:v>846.01167357485497</c:v>
                </c:pt>
                <c:pt idx="280">
                  <c:v>845.78360661324496</c:v>
                </c:pt>
                <c:pt idx="281">
                  <c:v>845.555502362575</c:v>
                </c:pt>
                <c:pt idx="282">
                  <c:v>845.32726230119795</c:v>
                </c:pt>
                <c:pt idx="283">
                  <c:v>845.09869720131803</c:v>
                </c:pt>
                <c:pt idx="284">
                  <c:v>844.86970884637606</c:v>
                </c:pt>
                <c:pt idx="285">
                  <c:v>844.64037555133905</c:v>
                </c:pt>
                <c:pt idx="286">
                  <c:v>844.410871970063</c:v>
                </c:pt>
                <c:pt idx="287">
                  <c:v>844.18129586176894</c:v>
                </c:pt>
                <c:pt idx="288">
                  <c:v>843.95157131523604</c:v>
                </c:pt>
                <c:pt idx="289">
                  <c:v>843.72152030788698</c:v>
                </c:pt>
                <c:pt idx="290">
                  <c:v>843.49103329026798</c:v>
                </c:pt>
                <c:pt idx="291">
                  <c:v>843.26018480482003</c:v>
                </c:pt>
                <c:pt idx="292">
                  <c:v>843.02917019763402</c:v>
                </c:pt>
                <c:pt idx="293">
                  <c:v>842.79812496599402</c:v>
                </c:pt>
                <c:pt idx="294">
                  <c:v>842.56700004385004</c:v>
                </c:pt>
                <c:pt idx="295">
                  <c:v>842.33564432506296</c:v>
                </c:pt>
                <c:pt idx="296">
                  <c:v>842.10400946492302</c:v>
                </c:pt>
                <c:pt idx="297">
                  <c:v>841.87207446365005</c:v>
                </c:pt>
                <c:pt idx="298">
                  <c:v>841.639930522025</c:v>
                </c:pt>
                <c:pt idx="299">
                  <c:v>841.40767674515098</c:v>
                </c:pt>
                <c:pt idx="300">
                  <c:v>841.175277394668</c:v>
                </c:pt>
                <c:pt idx="301">
                  <c:v>840.94257419387895</c:v>
                </c:pt>
                <c:pt idx="302">
                  <c:v>840.70943029786497</c:v>
                </c:pt>
                <c:pt idx="303">
                  <c:v>840.47587455236805</c:v>
                </c:pt>
                <c:pt idx="304">
                  <c:v>840.24208887492898</c:v>
                </c:pt>
                <c:pt idx="305">
                  <c:v>840.00824796649999</c:v>
                </c:pt>
                <c:pt idx="306">
                  <c:v>839.77436212950602</c:v>
                </c:pt>
                <c:pt idx="307">
                  <c:v>839.54027852866102</c:v>
                </c:pt>
                <c:pt idx="308">
                  <c:v>839.30583049085101</c:v>
                </c:pt>
                <c:pt idx="309">
                  <c:v>839.07099616137498</c:v>
                </c:pt>
                <c:pt idx="310">
                  <c:v>838.83591139586201</c:v>
                </c:pt>
                <c:pt idx="311">
                  <c:v>838.60073795272206</c:v>
                </c:pt>
                <c:pt idx="312">
                  <c:v>838.36550179880999</c:v>
                </c:pt>
                <c:pt idx="313">
                  <c:v>838.130069146295</c:v>
                </c:pt>
                <c:pt idx="314">
                  <c:v>837.89427131759396</c:v>
                </c:pt>
                <c:pt idx="315">
                  <c:v>837.65807241263201</c:v>
                </c:pt>
                <c:pt idx="316">
                  <c:v>837.42161286817395</c:v>
                </c:pt>
                <c:pt idx="317">
                  <c:v>837.18508475429599</c:v>
                </c:pt>
                <c:pt idx="318">
                  <c:v>836.94855097805305</c:v>
                </c:pt>
                <c:pt idx="319">
                  <c:v>836.71189354828903</c:v>
                </c:pt>
                <c:pt idx="320">
                  <c:v>836.47492708313996</c:v>
                </c:pt>
                <c:pt idx="321">
                  <c:v>836.23757678243601</c:v>
                </c:pt>
                <c:pt idx="322">
                  <c:v>835.99994017760298</c:v>
                </c:pt>
                <c:pt idx="323">
                  <c:v>835.76219046408403</c:v>
                </c:pt>
                <c:pt idx="324">
                  <c:v>835.52440269953297</c:v>
                </c:pt>
                <c:pt idx="325">
                  <c:v>835.28648108078301</c:v>
                </c:pt>
                <c:pt idx="326">
                  <c:v>835.04824759851704</c:v>
                </c:pt>
                <c:pt idx="327">
                  <c:v>834.80961532221602</c:v>
                </c:pt>
                <c:pt idx="328">
                  <c:v>834.57068102662799</c:v>
                </c:pt>
                <c:pt idx="329">
                  <c:v>834.331641701237</c:v>
                </c:pt>
                <c:pt idx="330">
                  <c:v>834.09261038894704</c:v>
                </c:pt>
                <c:pt idx="331">
                  <c:v>833.85351444845105</c:v>
                </c:pt>
                <c:pt idx="332">
                  <c:v>833.61416955442405</c:v>
                </c:pt>
                <c:pt idx="333">
                  <c:v>833.37445530346497</c:v>
                </c:pt>
                <c:pt idx="334">
                  <c:v>833.134424612526</c:v>
                </c:pt>
                <c:pt idx="335">
                  <c:v>832.89424503939904</c:v>
                </c:pt>
                <c:pt idx="336">
                  <c:v>832.65403472972798</c:v>
                </c:pt>
                <c:pt idx="337">
                  <c:v>832.41374324540004</c:v>
                </c:pt>
                <c:pt idx="338">
                  <c:v>832.17320044560097</c:v>
                </c:pt>
                <c:pt idx="339">
                  <c:v>831.93227734706795</c:v>
                </c:pt>
                <c:pt idx="340">
                  <c:v>831.69101959144598</c:v>
                </c:pt>
                <c:pt idx="341">
                  <c:v>831.44961124594897</c:v>
                </c:pt>
                <c:pt idx="342">
                  <c:v>831.208205639369</c:v>
                </c:pt>
                <c:pt idx="343">
                  <c:v>830.96678245986595</c:v>
                </c:pt>
                <c:pt idx="344">
                  <c:v>830.72517457793003</c:v>
                </c:pt>
                <c:pt idx="345">
                  <c:v>830.48322714252595</c:v>
                </c:pt>
                <c:pt idx="346">
                  <c:v>830.24094250566395</c:v>
                </c:pt>
                <c:pt idx="347">
                  <c:v>829.99846814424905</c:v>
                </c:pt>
                <c:pt idx="348">
                  <c:v>829.75595276597801</c:v>
                </c:pt>
                <c:pt idx="349">
                  <c:v>829.51339678035504</c:v>
                </c:pt>
                <c:pt idx="350">
                  <c:v>829.27065231736594</c:v>
                </c:pt>
                <c:pt idx="351">
                  <c:v>829.027562073686</c:v>
                </c:pt>
                <c:pt idx="352">
                  <c:v>828.78411623547402</c:v>
                </c:pt>
                <c:pt idx="353">
                  <c:v>828.54047107344797</c:v>
                </c:pt>
                <c:pt idx="354">
                  <c:v>828.29680721038005</c:v>
                </c:pt>
                <c:pt idx="355">
                  <c:v>828.05316092234</c:v>
                </c:pt>
                <c:pt idx="356">
                  <c:v>827.80939688415594</c:v>
                </c:pt>
                <c:pt idx="357">
                  <c:v>827.56533769888199</c:v>
                </c:pt>
                <c:pt idx="358">
                  <c:v>827.32093280248898</c:v>
                </c:pt>
                <c:pt idx="359">
                  <c:v>827.076296814785</c:v>
                </c:pt>
                <c:pt idx="360">
                  <c:v>826.83159731622197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529E-4F68-9F8C-C2B0A56E739C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591440992"/>
        <c:axId val="591435232"/>
      </c:scatterChart>
      <c:valAx>
        <c:axId val="591440992"/>
        <c:scaling>
          <c:orientation val="minMax"/>
        </c:scaling>
        <c:delete val="1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crossAx val="591435232"/>
        <c:crosses val="autoZero"/>
        <c:crossBetween val="midCat"/>
      </c:valAx>
      <c:valAx>
        <c:axId val="591435232"/>
        <c:scaling>
          <c:orientation val="minMax"/>
          <c:max val="900"/>
          <c:min val="75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LID4096"/>
          </a:p>
        </c:txPr>
        <c:crossAx val="591440992"/>
        <c:crosses val="autoZero"/>
        <c:crossBetween val="midCat"/>
        <c:majorUnit val="100"/>
      </c:valAx>
    </c:plotArea>
    <c:plotVisOnly val="1"/>
    <c:dispBlanksAs val="gap"/>
    <c:showDLblsOverMax val="0"/>
    <c:extLst/>
  </c:chart>
  <c:txPr>
    <a:bodyPr/>
    <a:lstStyle/>
    <a:p>
      <a:pPr>
        <a:defRPr/>
      </a:pPr>
      <a:endParaRPr lang="LID4096"/>
    </a:p>
  </c:txPr>
  <c:printSettings>
    <c:headerFooter/>
    <c:pageMargins b="0.75" l="0.7" r="0.7" t="0.75" header="0.3" footer="0.3"/>
    <c:pageSetup/>
  </c:printSettings>
</c:chartSpace>
</file>

<file path=xl/charts/chart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>
        <c:manualLayout>
          <c:layoutTarget val="inner"/>
          <c:xMode val="edge"/>
          <c:yMode val="edge"/>
          <c:x val="0.1164587443341326"/>
          <c:y val="8.7143424672251779E-2"/>
          <c:w val="0.86267931602997727"/>
          <c:h val="0.82571315065549644"/>
        </c:manualLayout>
      </c:layout>
      <c:scatterChart>
        <c:scatterStyle val="lineMarker"/>
        <c:varyColors val="0"/>
        <c:ser>
          <c:idx val="2"/>
          <c:order val="0"/>
          <c:marker>
            <c:symbol val="none"/>
          </c:marker>
          <c:xVal>
            <c:numRef>
              <c:f>'04_advtidal'!$BF$5:$BF$365</c:f>
              <c:numCache>
                <c:formatCode>General</c:formatCode>
                <c:ptCount val="361"/>
                <c:pt idx="0">
                  <c:v>1</c:v>
                </c:pt>
                <c:pt idx="1">
                  <c:v>1.083333333333</c:v>
                </c:pt>
                <c:pt idx="2">
                  <c:v>1.166666666667</c:v>
                </c:pt>
                <c:pt idx="3">
                  <c:v>1.25</c:v>
                </c:pt>
                <c:pt idx="4">
                  <c:v>1.333333333333</c:v>
                </c:pt>
                <c:pt idx="5">
                  <c:v>1.416666666667</c:v>
                </c:pt>
                <c:pt idx="6">
                  <c:v>1.5</c:v>
                </c:pt>
                <c:pt idx="7">
                  <c:v>1.583333333333</c:v>
                </c:pt>
                <c:pt idx="8">
                  <c:v>1.666666666667</c:v>
                </c:pt>
                <c:pt idx="9">
                  <c:v>1.75</c:v>
                </c:pt>
                <c:pt idx="10">
                  <c:v>1.833333333333</c:v>
                </c:pt>
                <c:pt idx="11">
                  <c:v>1.916666666667</c:v>
                </c:pt>
                <c:pt idx="12">
                  <c:v>2</c:v>
                </c:pt>
                <c:pt idx="13">
                  <c:v>2.083333333333</c:v>
                </c:pt>
                <c:pt idx="14">
                  <c:v>2.166666666667</c:v>
                </c:pt>
                <c:pt idx="15">
                  <c:v>2.25</c:v>
                </c:pt>
                <c:pt idx="16">
                  <c:v>2.333333333333</c:v>
                </c:pt>
                <c:pt idx="17">
                  <c:v>2.416666666667</c:v>
                </c:pt>
                <c:pt idx="18">
                  <c:v>2.5</c:v>
                </c:pt>
                <c:pt idx="19">
                  <c:v>2.583333333333</c:v>
                </c:pt>
                <c:pt idx="20">
                  <c:v>2.666666666667</c:v>
                </c:pt>
                <c:pt idx="21">
                  <c:v>2.75</c:v>
                </c:pt>
                <c:pt idx="22">
                  <c:v>2.833333333333</c:v>
                </c:pt>
                <c:pt idx="23">
                  <c:v>2.916666666667</c:v>
                </c:pt>
                <c:pt idx="24">
                  <c:v>3</c:v>
                </c:pt>
                <c:pt idx="25">
                  <c:v>3.083333333333</c:v>
                </c:pt>
                <c:pt idx="26">
                  <c:v>3.166666666667</c:v>
                </c:pt>
                <c:pt idx="27">
                  <c:v>3.25</c:v>
                </c:pt>
                <c:pt idx="28">
                  <c:v>3.333333333333</c:v>
                </c:pt>
                <c:pt idx="29">
                  <c:v>3.416666666667</c:v>
                </c:pt>
                <c:pt idx="30">
                  <c:v>3.5</c:v>
                </c:pt>
                <c:pt idx="31">
                  <c:v>3.583333333333</c:v>
                </c:pt>
                <c:pt idx="32">
                  <c:v>3.666666666667</c:v>
                </c:pt>
                <c:pt idx="33">
                  <c:v>3.75</c:v>
                </c:pt>
                <c:pt idx="34">
                  <c:v>3.833333333333</c:v>
                </c:pt>
                <c:pt idx="35">
                  <c:v>3.916666666667</c:v>
                </c:pt>
                <c:pt idx="36">
                  <c:v>4</c:v>
                </c:pt>
                <c:pt idx="37">
                  <c:v>4.083333333333</c:v>
                </c:pt>
                <c:pt idx="38">
                  <c:v>4.166666666667</c:v>
                </c:pt>
                <c:pt idx="39">
                  <c:v>4.25</c:v>
                </c:pt>
                <c:pt idx="40">
                  <c:v>4.333333333333</c:v>
                </c:pt>
                <c:pt idx="41">
                  <c:v>4.416666666667</c:v>
                </c:pt>
                <c:pt idx="42">
                  <c:v>4.5</c:v>
                </c:pt>
                <c:pt idx="43">
                  <c:v>4.583333333333</c:v>
                </c:pt>
                <c:pt idx="44">
                  <c:v>4.666666666667</c:v>
                </c:pt>
                <c:pt idx="45">
                  <c:v>4.75</c:v>
                </c:pt>
                <c:pt idx="46">
                  <c:v>4.833333333333</c:v>
                </c:pt>
                <c:pt idx="47">
                  <c:v>4.916666666667</c:v>
                </c:pt>
                <c:pt idx="48">
                  <c:v>5</c:v>
                </c:pt>
                <c:pt idx="49">
                  <c:v>5.083333333333</c:v>
                </c:pt>
                <c:pt idx="50">
                  <c:v>5.166666666667</c:v>
                </c:pt>
                <c:pt idx="51">
                  <c:v>5.25</c:v>
                </c:pt>
                <c:pt idx="52">
                  <c:v>5.333333333333</c:v>
                </c:pt>
                <c:pt idx="53">
                  <c:v>5.416666666667</c:v>
                </c:pt>
                <c:pt idx="54">
                  <c:v>5.5</c:v>
                </c:pt>
                <c:pt idx="55">
                  <c:v>5.583333333333</c:v>
                </c:pt>
                <c:pt idx="56">
                  <c:v>5.666666666667</c:v>
                </c:pt>
                <c:pt idx="57">
                  <c:v>5.75</c:v>
                </c:pt>
                <c:pt idx="58">
                  <c:v>5.833333333333</c:v>
                </c:pt>
                <c:pt idx="59">
                  <c:v>5.916666666667</c:v>
                </c:pt>
                <c:pt idx="60">
                  <c:v>6</c:v>
                </c:pt>
                <c:pt idx="61">
                  <c:v>6.083333333333</c:v>
                </c:pt>
                <c:pt idx="62">
                  <c:v>6.166666666667</c:v>
                </c:pt>
                <c:pt idx="63">
                  <c:v>6.25</c:v>
                </c:pt>
                <c:pt idx="64">
                  <c:v>6.333333333333</c:v>
                </c:pt>
                <c:pt idx="65">
                  <c:v>6.416666666667</c:v>
                </c:pt>
                <c:pt idx="66">
                  <c:v>6.5</c:v>
                </c:pt>
                <c:pt idx="67">
                  <c:v>6.583333333333</c:v>
                </c:pt>
                <c:pt idx="68">
                  <c:v>6.666666666667</c:v>
                </c:pt>
                <c:pt idx="69">
                  <c:v>6.75</c:v>
                </c:pt>
                <c:pt idx="70">
                  <c:v>6.833333333333</c:v>
                </c:pt>
                <c:pt idx="71">
                  <c:v>6.916666666667</c:v>
                </c:pt>
                <c:pt idx="72">
                  <c:v>7</c:v>
                </c:pt>
                <c:pt idx="73">
                  <c:v>7.083333333333</c:v>
                </c:pt>
                <c:pt idx="74">
                  <c:v>7.166666666667</c:v>
                </c:pt>
                <c:pt idx="75">
                  <c:v>7.25</c:v>
                </c:pt>
                <c:pt idx="76">
                  <c:v>7.333333333333</c:v>
                </c:pt>
                <c:pt idx="77">
                  <c:v>7.416666666667</c:v>
                </c:pt>
                <c:pt idx="78">
                  <c:v>7.5</c:v>
                </c:pt>
                <c:pt idx="79">
                  <c:v>7.583333333333</c:v>
                </c:pt>
                <c:pt idx="80">
                  <c:v>7.666666666667</c:v>
                </c:pt>
                <c:pt idx="81">
                  <c:v>7.75</c:v>
                </c:pt>
                <c:pt idx="82">
                  <c:v>7.833333333333</c:v>
                </c:pt>
                <c:pt idx="83">
                  <c:v>7.916666666667</c:v>
                </c:pt>
                <c:pt idx="84">
                  <c:v>8</c:v>
                </c:pt>
                <c:pt idx="85">
                  <c:v>8.083333333333</c:v>
                </c:pt>
                <c:pt idx="86">
                  <c:v>8.166666666667</c:v>
                </c:pt>
                <c:pt idx="87">
                  <c:v>8.25</c:v>
                </c:pt>
                <c:pt idx="88">
                  <c:v>8.333333333333</c:v>
                </c:pt>
                <c:pt idx="89">
                  <c:v>8.416666666667</c:v>
                </c:pt>
                <c:pt idx="90">
                  <c:v>8.5</c:v>
                </c:pt>
                <c:pt idx="91">
                  <c:v>8.583333333333</c:v>
                </c:pt>
                <c:pt idx="92">
                  <c:v>8.666666666667</c:v>
                </c:pt>
                <c:pt idx="93">
                  <c:v>8.75</c:v>
                </c:pt>
                <c:pt idx="94">
                  <c:v>8.833333333333</c:v>
                </c:pt>
                <c:pt idx="95">
                  <c:v>8.916666666667</c:v>
                </c:pt>
                <c:pt idx="96">
                  <c:v>9</c:v>
                </c:pt>
                <c:pt idx="97">
                  <c:v>9.083333333333</c:v>
                </c:pt>
                <c:pt idx="98">
                  <c:v>9.166666666667</c:v>
                </c:pt>
                <c:pt idx="99">
                  <c:v>9.25</c:v>
                </c:pt>
                <c:pt idx="100">
                  <c:v>9.333333333333</c:v>
                </c:pt>
                <c:pt idx="101">
                  <c:v>9.416666666667</c:v>
                </c:pt>
                <c:pt idx="102">
                  <c:v>9.5</c:v>
                </c:pt>
                <c:pt idx="103">
                  <c:v>9.583333333333</c:v>
                </c:pt>
                <c:pt idx="104">
                  <c:v>9.666666666667</c:v>
                </c:pt>
                <c:pt idx="105">
                  <c:v>9.75</c:v>
                </c:pt>
                <c:pt idx="106">
                  <c:v>9.833333333333</c:v>
                </c:pt>
                <c:pt idx="107">
                  <c:v>9.916666666667</c:v>
                </c:pt>
                <c:pt idx="108">
                  <c:v>10</c:v>
                </c:pt>
                <c:pt idx="109">
                  <c:v>10.08333333333</c:v>
                </c:pt>
                <c:pt idx="110">
                  <c:v>10.16666666667</c:v>
                </c:pt>
                <c:pt idx="111">
                  <c:v>10.25</c:v>
                </c:pt>
                <c:pt idx="112">
                  <c:v>10.33333333333</c:v>
                </c:pt>
                <c:pt idx="113">
                  <c:v>10.41666666667</c:v>
                </c:pt>
                <c:pt idx="114">
                  <c:v>10.5</c:v>
                </c:pt>
                <c:pt idx="115">
                  <c:v>10.58333333333</c:v>
                </c:pt>
                <c:pt idx="116">
                  <c:v>10.66666666667</c:v>
                </c:pt>
                <c:pt idx="117">
                  <c:v>10.75</c:v>
                </c:pt>
                <c:pt idx="118">
                  <c:v>10.83333333333</c:v>
                </c:pt>
                <c:pt idx="119">
                  <c:v>10.91666666667</c:v>
                </c:pt>
                <c:pt idx="120">
                  <c:v>11</c:v>
                </c:pt>
                <c:pt idx="121">
                  <c:v>11.08333333333</c:v>
                </c:pt>
                <c:pt idx="122">
                  <c:v>11.16666666667</c:v>
                </c:pt>
                <c:pt idx="123">
                  <c:v>11.25</c:v>
                </c:pt>
                <c:pt idx="124">
                  <c:v>11.33333333333</c:v>
                </c:pt>
                <c:pt idx="125">
                  <c:v>11.41666666667</c:v>
                </c:pt>
                <c:pt idx="126">
                  <c:v>11.5</c:v>
                </c:pt>
                <c:pt idx="127">
                  <c:v>11.58333333333</c:v>
                </c:pt>
                <c:pt idx="128">
                  <c:v>11.66666666667</c:v>
                </c:pt>
                <c:pt idx="129">
                  <c:v>11.75</c:v>
                </c:pt>
                <c:pt idx="130">
                  <c:v>11.83333333333</c:v>
                </c:pt>
                <c:pt idx="131">
                  <c:v>11.91666666667</c:v>
                </c:pt>
                <c:pt idx="132">
                  <c:v>12</c:v>
                </c:pt>
                <c:pt idx="133">
                  <c:v>12.08333333333</c:v>
                </c:pt>
                <c:pt idx="134">
                  <c:v>12.16666666667</c:v>
                </c:pt>
                <c:pt idx="135">
                  <c:v>12.25</c:v>
                </c:pt>
                <c:pt idx="136">
                  <c:v>12.33333333333</c:v>
                </c:pt>
                <c:pt idx="137">
                  <c:v>12.41666666667</c:v>
                </c:pt>
                <c:pt idx="138">
                  <c:v>12.5</c:v>
                </c:pt>
                <c:pt idx="139">
                  <c:v>12.58333333333</c:v>
                </c:pt>
                <c:pt idx="140">
                  <c:v>12.66666666667</c:v>
                </c:pt>
                <c:pt idx="141">
                  <c:v>12.75</c:v>
                </c:pt>
                <c:pt idx="142">
                  <c:v>12.83333333333</c:v>
                </c:pt>
                <c:pt idx="143">
                  <c:v>12.91666666667</c:v>
                </c:pt>
                <c:pt idx="144">
                  <c:v>13</c:v>
                </c:pt>
                <c:pt idx="145">
                  <c:v>13.08333333333</c:v>
                </c:pt>
                <c:pt idx="146">
                  <c:v>13.16666666667</c:v>
                </c:pt>
                <c:pt idx="147">
                  <c:v>13.25</c:v>
                </c:pt>
                <c:pt idx="148">
                  <c:v>13.33333333333</c:v>
                </c:pt>
                <c:pt idx="149">
                  <c:v>13.41666666667</c:v>
                </c:pt>
                <c:pt idx="150">
                  <c:v>13.5</c:v>
                </c:pt>
                <c:pt idx="151">
                  <c:v>13.58333333333</c:v>
                </c:pt>
                <c:pt idx="152">
                  <c:v>13.66666666667</c:v>
                </c:pt>
                <c:pt idx="153">
                  <c:v>13.75</c:v>
                </c:pt>
                <c:pt idx="154">
                  <c:v>13.83333333333</c:v>
                </c:pt>
                <c:pt idx="155">
                  <c:v>13.91666666667</c:v>
                </c:pt>
                <c:pt idx="156">
                  <c:v>14</c:v>
                </c:pt>
                <c:pt idx="157">
                  <c:v>14.08333333333</c:v>
                </c:pt>
                <c:pt idx="158">
                  <c:v>14.16666666667</c:v>
                </c:pt>
                <c:pt idx="159">
                  <c:v>14.25</c:v>
                </c:pt>
                <c:pt idx="160">
                  <c:v>14.33333333333</c:v>
                </c:pt>
                <c:pt idx="161">
                  <c:v>14.41666666667</c:v>
                </c:pt>
                <c:pt idx="162">
                  <c:v>14.5</c:v>
                </c:pt>
                <c:pt idx="163">
                  <c:v>14.58333333333</c:v>
                </c:pt>
                <c:pt idx="164">
                  <c:v>14.66666666667</c:v>
                </c:pt>
                <c:pt idx="165">
                  <c:v>14.75</c:v>
                </c:pt>
                <c:pt idx="166">
                  <c:v>14.83333333333</c:v>
                </c:pt>
                <c:pt idx="167">
                  <c:v>14.91666666667</c:v>
                </c:pt>
                <c:pt idx="168">
                  <c:v>15</c:v>
                </c:pt>
                <c:pt idx="169">
                  <c:v>15.08333333333</c:v>
                </c:pt>
                <c:pt idx="170">
                  <c:v>15.16666666667</c:v>
                </c:pt>
                <c:pt idx="171">
                  <c:v>15.25</c:v>
                </c:pt>
                <c:pt idx="172">
                  <c:v>15.33333333333</c:v>
                </c:pt>
                <c:pt idx="173">
                  <c:v>15.41666666667</c:v>
                </c:pt>
                <c:pt idx="174">
                  <c:v>15.5</c:v>
                </c:pt>
                <c:pt idx="175">
                  <c:v>15.58333333333</c:v>
                </c:pt>
                <c:pt idx="176">
                  <c:v>15.66666666667</c:v>
                </c:pt>
                <c:pt idx="177">
                  <c:v>15.75</c:v>
                </c:pt>
                <c:pt idx="178">
                  <c:v>15.83333333333</c:v>
                </c:pt>
                <c:pt idx="179">
                  <c:v>15.91666666667</c:v>
                </c:pt>
                <c:pt idx="180">
                  <c:v>16</c:v>
                </c:pt>
                <c:pt idx="181">
                  <c:v>16.08333333333</c:v>
                </c:pt>
                <c:pt idx="182">
                  <c:v>16.16666666667</c:v>
                </c:pt>
                <c:pt idx="183">
                  <c:v>16.25</c:v>
                </c:pt>
                <c:pt idx="184">
                  <c:v>16.33333333333</c:v>
                </c:pt>
                <c:pt idx="185">
                  <c:v>16.41666666667</c:v>
                </c:pt>
                <c:pt idx="186">
                  <c:v>16.5</c:v>
                </c:pt>
                <c:pt idx="187">
                  <c:v>16.58333333333</c:v>
                </c:pt>
                <c:pt idx="188">
                  <c:v>16.66666666667</c:v>
                </c:pt>
                <c:pt idx="189">
                  <c:v>16.75</c:v>
                </c:pt>
                <c:pt idx="190">
                  <c:v>16.83333333333</c:v>
                </c:pt>
                <c:pt idx="191">
                  <c:v>16.91666666667</c:v>
                </c:pt>
                <c:pt idx="192">
                  <c:v>17</c:v>
                </c:pt>
                <c:pt idx="193">
                  <c:v>17.08333333333</c:v>
                </c:pt>
                <c:pt idx="194">
                  <c:v>17.16666666667</c:v>
                </c:pt>
                <c:pt idx="195">
                  <c:v>17.25</c:v>
                </c:pt>
                <c:pt idx="196">
                  <c:v>17.33333333333</c:v>
                </c:pt>
                <c:pt idx="197">
                  <c:v>17.41666666667</c:v>
                </c:pt>
                <c:pt idx="198">
                  <c:v>17.5</c:v>
                </c:pt>
                <c:pt idx="199">
                  <c:v>17.58333333333</c:v>
                </c:pt>
                <c:pt idx="200">
                  <c:v>17.66666666667</c:v>
                </c:pt>
                <c:pt idx="201">
                  <c:v>17.75</c:v>
                </c:pt>
                <c:pt idx="202">
                  <c:v>17.83333333333</c:v>
                </c:pt>
                <c:pt idx="203">
                  <c:v>17.91666666667</c:v>
                </c:pt>
                <c:pt idx="204">
                  <c:v>18</c:v>
                </c:pt>
                <c:pt idx="205">
                  <c:v>18.08333333333</c:v>
                </c:pt>
                <c:pt idx="206">
                  <c:v>18.16666666667</c:v>
                </c:pt>
                <c:pt idx="207">
                  <c:v>18.25</c:v>
                </c:pt>
                <c:pt idx="208">
                  <c:v>18.33333333333</c:v>
                </c:pt>
                <c:pt idx="209">
                  <c:v>18.41666666667</c:v>
                </c:pt>
                <c:pt idx="210">
                  <c:v>18.5</c:v>
                </c:pt>
                <c:pt idx="211">
                  <c:v>18.58333333333</c:v>
                </c:pt>
                <c:pt idx="212">
                  <c:v>18.66666666667</c:v>
                </c:pt>
                <c:pt idx="213">
                  <c:v>18.75</c:v>
                </c:pt>
                <c:pt idx="214">
                  <c:v>18.83333333333</c:v>
                </c:pt>
                <c:pt idx="215">
                  <c:v>18.91666666667</c:v>
                </c:pt>
                <c:pt idx="216">
                  <c:v>19</c:v>
                </c:pt>
                <c:pt idx="217">
                  <c:v>19.08333333333</c:v>
                </c:pt>
                <c:pt idx="218">
                  <c:v>19.16666666667</c:v>
                </c:pt>
                <c:pt idx="219">
                  <c:v>19.25</c:v>
                </c:pt>
                <c:pt idx="220">
                  <c:v>19.33333333333</c:v>
                </c:pt>
                <c:pt idx="221">
                  <c:v>19.41666666667</c:v>
                </c:pt>
                <c:pt idx="222">
                  <c:v>19.5</c:v>
                </c:pt>
                <c:pt idx="223">
                  <c:v>19.58333333333</c:v>
                </c:pt>
                <c:pt idx="224">
                  <c:v>19.66666666667</c:v>
                </c:pt>
                <c:pt idx="225">
                  <c:v>19.75</c:v>
                </c:pt>
                <c:pt idx="226">
                  <c:v>19.83333333333</c:v>
                </c:pt>
                <c:pt idx="227">
                  <c:v>19.91666666667</c:v>
                </c:pt>
                <c:pt idx="228">
                  <c:v>20</c:v>
                </c:pt>
                <c:pt idx="229">
                  <c:v>20.08333333333</c:v>
                </c:pt>
                <c:pt idx="230">
                  <c:v>20.16666666667</c:v>
                </c:pt>
                <c:pt idx="231">
                  <c:v>20.25</c:v>
                </c:pt>
                <c:pt idx="232">
                  <c:v>20.33333333333</c:v>
                </c:pt>
                <c:pt idx="233">
                  <c:v>20.41666666667</c:v>
                </c:pt>
                <c:pt idx="234">
                  <c:v>20.5</c:v>
                </c:pt>
                <c:pt idx="235">
                  <c:v>20.58333333333</c:v>
                </c:pt>
                <c:pt idx="236">
                  <c:v>20.66666666667</c:v>
                </c:pt>
                <c:pt idx="237">
                  <c:v>20.75</c:v>
                </c:pt>
                <c:pt idx="238">
                  <c:v>20.83333333333</c:v>
                </c:pt>
                <c:pt idx="239">
                  <c:v>20.91666666667</c:v>
                </c:pt>
                <c:pt idx="240">
                  <c:v>21</c:v>
                </c:pt>
                <c:pt idx="241">
                  <c:v>21.08333333333</c:v>
                </c:pt>
                <c:pt idx="242">
                  <c:v>21.16666666667</c:v>
                </c:pt>
                <c:pt idx="243">
                  <c:v>21.25</c:v>
                </c:pt>
                <c:pt idx="244">
                  <c:v>21.33333333333</c:v>
                </c:pt>
                <c:pt idx="245">
                  <c:v>21.41666666667</c:v>
                </c:pt>
                <c:pt idx="246">
                  <c:v>21.5</c:v>
                </c:pt>
                <c:pt idx="247">
                  <c:v>21.58333333333</c:v>
                </c:pt>
                <c:pt idx="248">
                  <c:v>21.66666666667</c:v>
                </c:pt>
                <c:pt idx="249">
                  <c:v>21.75</c:v>
                </c:pt>
                <c:pt idx="250">
                  <c:v>21.83333333333</c:v>
                </c:pt>
                <c:pt idx="251">
                  <c:v>21.91666666667</c:v>
                </c:pt>
                <c:pt idx="252">
                  <c:v>22</c:v>
                </c:pt>
                <c:pt idx="253">
                  <c:v>22.08333333333</c:v>
                </c:pt>
                <c:pt idx="254">
                  <c:v>22.16666666667</c:v>
                </c:pt>
                <c:pt idx="255">
                  <c:v>22.25</c:v>
                </c:pt>
                <c:pt idx="256">
                  <c:v>22.33333333333</c:v>
                </c:pt>
                <c:pt idx="257">
                  <c:v>22.41666666667</c:v>
                </c:pt>
                <c:pt idx="258">
                  <c:v>22.5</c:v>
                </c:pt>
                <c:pt idx="259">
                  <c:v>22.58333333333</c:v>
                </c:pt>
                <c:pt idx="260">
                  <c:v>22.66666666667</c:v>
                </c:pt>
                <c:pt idx="261">
                  <c:v>22.75</c:v>
                </c:pt>
                <c:pt idx="262">
                  <c:v>22.83333333333</c:v>
                </c:pt>
                <c:pt idx="263">
                  <c:v>22.91666666667</c:v>
                </c:pt>
                <c:pt idx="264">
                  <c:v>23</c:v>
                </c:pt>
                <c:pt idx="265">
                  <c:v>23.08333333333</c:v>
                </c:pt>
                <c:pt idx="266">
                  <c:v>23.16666666667</c:v>
                </c:pt>
                <c:pt idx="267">
                  <c:v>23.25</c:v>
                </c:pt>
                <c:pt idx="268">
                  <c:v>23.33333333333</c:v>
                </c:pt>
                <c:pt idx="269">
                  <c:v>23.41666666667</c:v>
                </c:pt>
                <c:pt idx="270">
                  <c:v>23.5</c:v>
                </c:pt>
                <c:pt idx="271">
                  <c:v>23.58333333333</c:v>
                </c:pt>
                <c:pt idx="272">
                  <c:v>23.66666666667</c:v>
                </c:pt>
                <c:pt idx="273">
                  <c:v>23.75</c:v>
                </c:pt>
                <c:pt idx="274">
                  <c:v>23.83333333333</c:v>
                </c:pt>
                <c:pt idx="275">
                  <c:v>23.91666666667</c:v>
                </c:pt>
                <c:pt idx="276">
                  <c:v>24</c:v>
                </c:pt>
                <c:pt idx="277">
                  <c:v>24.08333333333</c:v>
                </c:pt>
                <c:pt idx="278">
                  <c:v>24.16666666667</c:v>
                </c:pt>
                <c:pt idx="279">
                  <c:v>24.25</c:v>
                </c:pt>
                <c:pt idx="280">
                  <c:v>24.33333333333</c:v>
                </c:pt>
                <c:pt idx="281">
                  <c:v>24.41666666667</c:v>
                </c:pt>
                <c:pt idx="282">
                  <c:v>24.5</c:v>
                </c:pt>
                <c:pt idx="283">
                  <c:v>24.58333333333</c:v>
                </c:pt>
                <c:pt idx="284">
                  <c:v>24.66666666667</c:v>
                </c:pt>
                <c:pt idx="285">
                  <c:v>24.75</c:v>
                </c:pt>
                <c:pt idx="286">
                  <c:v>24.83333333333</c:v>
                </c:pt>
                <c:pt idx="287">
                  <c:v>24.91666666667</c:v>
                </c:pt>
                <c:pt idx="288">
                  <c:v>25</c:v>
                </c:pt>
                <c:pt idx="289">
                  <c:v>25.08333333333</c:v>
                </c:pt>
                <c:pt idx="290">
                  <c:v>25.16666666667</c:v>
                </c:pt>
                <c:pt idx="291">
                  <c:v>25.25</c:v>
                </c:pt>
                <c:pt idx="292">
                  <c:v>25.33333333333</c:v>
                </c:pt>
                <c:pt idx="293">
                  <c:v>25.41666666667</c:v>
                </c:pt>
                <c:pt idx="294">
                  <c:v>25.5</c:v>
                </c:pt>
                <c:pt idx="295">
                  <c:v>25.58333333333</c:v>
                </c:pt>
                <c:pt idx="296">
                  <c:v>25.66666666667</c:v>
                </c:pt>
                <c:pt idx="297">
                  <c:v>25.75</c:v>
                </c:pt>
                <c:pt idx="298">
                  <c:v>25.83333333333</c:v>
                </c:pt>
                <c:pt idx="299">
                  <c:v>25.91666666667</c:v>
                </c:pt>
                <c:pt idx="300">
                  <c:v>26</c:v>
                </c:pt>
                <c:pt idx="301">
                  <c:v>26.08333333333</c:v>
                </c:pt>
                <c:pt idx="302">
                  <c:v>26.16666666667</c:v>
                </c:pt>
                <c:pt idx="303">
                  <c:v>26.25</c:v>
                </c:pt>
                <c:pt idx="304">
                  <c:v>26.33333333333</c:v>
                </c:pt>
                <c:pt idx="305">
                  <c:v>26.41666666667</c:v>
                </c:pt>
                <c:pt idx="306">
                  <c:v>26.5</c:v>
                </c:pt>
                <c:pt idx="307">
                  <c:v>26.58333333333</c:v>
                </c:pt>
                <c:pt idx="308">
                  <c:v>26.66666666667</c:v>
                </c:pt>
                <c:pt idx="309">
                  <c:v>26.75</c:v>
                </c:pt>
                <c:pt idx="310">
                  <c:v>26.83333333333</c:v>
                </c:pt>
                <c:pt idx="311">
                  <c:v>26.91666666667</c:v>
                </c:pt>
                <c:pt idx="312">
                  <c:v>27</c:v>
                </c:pt>
                <c:pt idx="313">
                  <c:v>27.08333333333</c:v>
                </c:pt>
                <c:pt idx="314">
                  <c:v>27.16666666667</c:v>
                </c:pt>
                <c:pt idx="315">
                  <c:v>27.25</c:v>
                </c:pt>
                <c:pt idx="316">
                  <c:v>27.33333333333</c:v>
                </c:pt>
                <c:pt idx="317">
                  <c:v>27.41666666667</c:v>
                </c:pt>
                <c:pt idx="318">
                  <c:v>27.5</c:v>
                </c:pt>
                <c:pt idx="319">
                  <c:v>27.58333333333</c:v>
                </c:pt>
                <c:pt idx="320">
                  <c:v>27.66666666667</c:v>
                </c:pt>
                <c:pt idx="321">
                  <c:v>27.75</c:v>
                </c:pt>
                <c:pt idx="322">
                  <c:v>27.83333333333</c:v>
                </c:pt>
                <c:pt idx="323">
                  <c:v>27.91666666667</c:v>
                </c:pt>
                <c:pt idx="324">
                  <c:v>28</c:v>
                </c:pt>
                <c:pt idx="325">
                  <c:v>28.08333333333</c:v>
                </c:pt>
                <c:pt idx="326">
                  <c:v>28.16666666667</c:v>
                </c:pt>
                <c:pt idx="327">
                  <c:v>28.25</c:v>
                </c:pt>
                <c:pt idx="328">
                  <c:v>28.33333333333</c:v>
                </c:pt>
                <c:pt idx="329">
                  <c:v>28.41666666667</c:v>
                </c:pt>
                <c:pt idx="330">
                  <c:v>28.5</c:v>
                </c:pt>
                <c:pt idx="331">
                  <c:v>28.58333333333</c:v>
                </c:pt>
                <c:pt idx="332">
                  <c:v>28.66666666667</c:v>
                </c:pt>
                <c:pt idx="333">
                  <c:v>28.75</c:v>
                </c:pt>
                <c:pt idx="334">
                  <c:v>28.83333333333</c:v>
                </c:pt>
                <c:pt idx="335">
                  <c:v>28.91666666667</c:v>
                </c:pt>
                <c:pt idx="336">
                  <c:v>29</c:v>
                </c:pt>
                <c:pt idx="337">
                  <c:v>29.08333333333</c:v>
                </c:pt>
                <c:pt idx="338">
                  <c:v>29.16666666667</c:v>
                </c:pt>
                <c:pt idx="339">
                  <c:v>29.25</c:v>
                </c:pt>
                <c:pt idx="340">
                  <c:v>29.33333333333</c:v>
                </c:pt>
                <c:pt idx="341">
                  <c:v>29.41666666667</c:v>
                </c:pt>
                <c:pt idx="342">
                  <c:v>29.5</c:v>
                </c:pt>
                <c:pt idx="343">
                  <c:v>29.58333333333</c:v>
                </c:pt>
                <c:pt idx="344">
                  <c:v>29.66666666667</c:v>
                </c:pt>
                <c:pt idx="345">
                  <c:v>29.75</c:v>
                </c:pt>
                <c:pt idx="346">
                  <c:v>29.83333333333</c:v>
                </c:pt>
                <c:pt idx="347">
                  <c:v>29.91666666667</c:v>
                </c:pt>
                <c:pt idx="348">
                  <c:v>30</c:v>
                </c:pt>
                <c:pt idx="349">
                  <c:v>30.08333333333</c:v>
                </c:pt>
                <c:pt idx="350">
                  <c:v>30.16666666667</c:v>
                </c:pt>
                <c:pt idx="351">
                  <c:v>30.25</c:v>
                </c:pt>
                <c:pt idx="352">
                  <c:v>30.33333333333</c:v>
                </c:pt>
                <c:pt idx="353">
                  <c:v>30.41666666667</c:v>
                </c:pt>
                <c:pt idx="354">
                  <c:v>30.5</c:v>
                </c:pt>
                <c:pt idx="355">
                  <c:v>30.58333333333</c:v>
                </c:pt>
                <c:pt idx="356">
                  <c:v>30.66666666667</c:v>
                </c:pt>
                <c:pt idx="357">
                  <c:v>30.75</c:v>
                </c:pt>
                <c:pt idx="358">
                  <c:v>30.83333333333</c:v>
                </c:pt>
                <c:pt idx="359">
                  <c:v>30.91666666667</c:v>
                </c:pt>
                <c:pt idx="360">
                  <c:v>31</c:v>
                </c:pt>
              </c:numCache>
            </c:numRef>
          </c:xVal>
          <c:yVal>
            <c:numRef>
              <c:f>'04_advtidal'!$BG$5:$BG$365</c:f>
              <c:numCache>
                <c:formatCode>0</c:formatCode>
                <c:ptCount val="361"/>
                <c:pt idx="0">
                  <c:v>13.643498547409299</c:v>
                </c:pt>
                <c:pt idx="1">
                  <c:v>13.3899514143278</c:v>
                </c:pt>
                <c:pt idx="2">
                  <c:v>13.3417425524738</c:v>
                </c:pt>
                <c:pt idx="3">
                  <c:v>13.584066744700699</c:v>
                </c:pt>
                <c:pt idx="4">
                  <c:v>13.885280575078101</c:v>
                </c:pt>
                <c:pt idx="5">
                  <c:v>13.9299642752902</c:v>
                </c:pt>
                <c:pt idx="6">
                  <c:v>13.664910555168699</c:v>
                </c:pt>
                <c:pt idx="7">
                  <c:v>13.3248588232186</c:v>
                </c:pt>
                <c:pt idx="8">
                  <c:v>13.235679105790901</c:v>
                </c:pt>
                <c:pt idx="9">
                  <c:v>13.4908540956847</c:v>
                </c:pt>
                <c:pt idx="10">
                  <c:v>13.8611530239075</c:v>
                </c:pt>
                <c:pt idx="11">
                  <c:v>14.0011261361732</c:v>
                </c:pt>
                <c:pt idx="12">
                  <c:v>13.798045220994799</c:v>
                </c:pt>
                <c:pt idx="13">
                  <c:v>13.457065101318999</c:v>
                </c:pt>
                <c:pt idx="14">
                  <c:v>13.3098491315176</c:v>
                </c:pt>
                <c:pt idx="15">
                  <c:v>13.4809181289426</c:v>
                </c:pt>
                <c:pt idx="16">
                  <c:v>13.8061771863015</c:v>
                </c:pt>
                <c:pt idx="17">
                  <c:v>13.9488309527766</c:v>
                </c:pt>
                <c:pt idx="18">
                  <c:v>13.7645604791705</c:v>
                </c:pt>
                <c:pt idx="19">
                  <c:v>13.4092722174226</c:v>
                </c:pt>
                <c:pt idx="20">
                  <c:v>13.221460620207401</c:v>
                </c:pt>
                <c:pt idx="21">
                  <c:v>13.3856688072194</c:v>
                </c:pt>
                <c:pt idx="22">
                  <c:v>13.764163945984199</c:v>
                </c:pt>
                <c:pt idx="23">
                  <c:v>13.998213980323699</c:v>
                </c:pt>
                <c:pt idx="24">
                  <c:v>13.886303231720801</c:v>
                </c:pt>
                <c:pt idx="25">
                  <c:v>13.5464260284863</c:v>
                </c:pt>
                <c:pt idx="26">
                  <c:v>13.3165169162897</c:v>
                </c:pt>
                <c:pt idx="27">
                  <c:v>13.4017714402815</c:v>
                </c:pt>
                <c:pt idx="28">
                  <c:v>13.717435026914499</c:v>
                </c:pt>
                <c:pt idx="29">
                  <c:v>13.941910999486099</c:v>
                </c:pt>
                <c:pt idx="30">
                  <c:v>13.846752656808</c:v>
                </c:pt>
                <c:pt idx="31">
                  <c:v>13.507508084304099</c:v>
                </c:pt>
                <c:pt idx="32">
                  <c:v>13.2385452556363</c:v>
                </c:pt>
                <c:pt idx="33">
                  <c:v>13.3043841567752</c:v>
                </c:pt>
                <c:pt idx="34">
                  <c:v>13.6544501385219</c:v>
                </c:pt>
                <c:pt idx="35">
                  <c:v>13.9645751796631</c:v>
                </c:pt>
                <c:pt idx="36">
                  <c:v>13.951040738915699</c:v>
                </c:pt>
                <c:pt idx="37">
                  <c:v>13.6469709454575</c:v>
                </c:pt>
                <c:pt idx="38">
                  <c:v>13.352007920781899</c:v>
                </c:pt>
                <c:pt idx="39">
                  <c:v>13.3452161204959</c:v>
                </c:pt>
                <c:pt idx="40">
                  <c:v>13.619564651834301</c:v>
                </c:pt>
                <c:pt idx="41">
                  <c:v>13.9058884294616</c:v>
                </c:pt>
                <c:pt idx="42">
                  <c:v>13.906076306201101</c:v>
                </c:pt>
                <c:pt idx="43">
                  <c:v>13.612120202227899</c:v>
                </c:pt>
                <c:pt idx="44">
                  <c:v>13.2876976233776</c:v>
                </c:pt>
                <c:pt idx="45">
                  <c:v>13.2495386903141</c:v>
                </c:pt>
                <c:pt idx="46">
                  <c:v>13.5414515118142</c:v>
                </c:pt>
                <c:pt idx="47">
                  <c:v>13.8994189937379</c:v>
                </c:pt>
                <c:pt idx="48">
                  <c:v>13.9898544705385</c:v>
                </c:pt>
                <c:pt idx="49">
                  <c:v>13.748525525226</c:v>
                </c:pt>
                <c:pt idx="50">
                  <c:v>13.4167906161302</c:v>
                </c:pt>
                <c:pt idx="51">
                  <c:v>13.3137196082043</c:v>
                </c:pt>
                <c:pt idx="52">
                  <c:v>13.5228228066402</c:v>
                </c:pt>
                <c:pt idx="53">
                  <c:v>13.8409283790978</c:v>
                </c:pt>
                <c:pt idx="54">
                  <c:v>13.939809481272</c:v>
                </c:pt>
                <c:pt idx="55">
                  <c:v>13.715930811774101</c:v>
                </c:pt>
                <c:pt idx="56">
                  <c:v>13.365254449053101</c:v>
                </c:pt>
                <c:pt idx="57">
                  <c:v>13.222182291933199</c:v>
                </c:pt>
                <c:pt idx="58">
                  <c:v>13.4305295055392</c:v>
                </c:pt>
                <c:pt idx="59">
                  <c:v>13.809411109833899</c:v>
                </c:pt>
                <c:pt idx="60">
                  <c:v>14.0011749238594</c:v>
                </c:pt>
                <c:pt idx="61">
                  <c:v>13.8453191742584</c:v>
                </c:pt>
                <c:pt idx="62">
                  <c:v>13.5005316788342</c:v>
                </c:pt>
                <c:pt idx="63">
                  <c:v>13.307752723633699</c:v>
                </c:pt>
                <c:pt idx="64">
                  <c:v>13.434192731926</c:v>
                </c:pt>
                <c:pt idx="65">
                  <c:v>13.7588748401697</c:v>
                </c:pt>
                <c:pt idx="66">
                  <c:v>13.946636039791899</c:v>
                </c:pt>
                <c:pt idx="67">
                  <c:v>13.808547286916699</c:v>
                </c:pt>
                <c:pt idx="68">
                  <c:v>13.4574227287226</c:v>
                </c:pt>
                <c:pt idx="69">
                  <c:v>13.2245012369794</c:v>
                </c:pt>
                <c:pt idx="70">
                  <c:v>13.337542899438899</c:v>
                </c:pt>
                <c:pt idx="71">
                  <c:v>13.705569810527299</c:v>
                </c:pt>
                <c:pt idx="72">
                  <c:v>13.9822485312338</c:v>
                </c:pt>
                <c:pt idx="73">
                  <c:v>13.9213940315994</c:v>
                </c:pt>
                <c:pt idx="74">
                  <c:v>13.596653295411199</c:v>
                </c:pt>
                <c:pt idx="75">
                  <c:v>13.3295102210722</c:v>
                </c:pt>
                <c:pt idx="76">
                  <c:v>13.366955203086301</c:v>
                </c:pt>
                <c:pt idx="77">
                  <c:v>13.6637119245789</c:v>
                </c:pt>
                <c:pt idx="78">
                  <c:v>13.924495201518701</c:v>
                </c:pt>
                <c:pt idx="79">
                  <c:v>13.879064338851901</c:v>
                </c:pt>
                <c:pt idx="80">
                  <c:v>13.5606218553398</c:v>
                </c:pt>
                <c:pt idx="81">
                  <c:v>13.258406255126699</c:v>
                </c:pt>
                <c:pt idx="82">
                  <c:v>13.269991913431101</c:v>
                </c:pt>
                <c:pt idx="83">
                  <c:v>13.592616906030001</c:v>
                </c:pt>
                <c:pt idx="84">
                  <c:v>13.9319591499934</c:v>
                </c:pt>
                <c:pt idx="85">
                  <c:v>13.972678431361301</c:v>
                </c:pt>
                <c:pt idx="86">
                  <c:v>13.698501406743199</c:v>
                </c:pt>
                <c:pt idx="87">
                  <c:v>13.380462763842701</c:v>
                </c:pt>
                <c:pt idx="88">
                  <c:v>13.323290509510899</c:v>
                </c:pt>
                <c:pt idx="89">
                  <c:v>13.5660844994834</c:v>
                </c:pt>
                <c:pt idx="90">
                  <c:v>13.8725701391669</c:v>
                </c:pt>
                <c:pt idx="91">
                  <c:v>13.9249249475182</c:v>
                </c:pt>
                <c:pt idx="92">
                  <c:v>13.664912132403799</c:v>
                </c:pt>
                <c:pt idx="93">
                  <c:v>13.3241219820654</c:v>
                </c:pt>
                <c:pt idx="94">
                  <c:v>13.2293685290705</c:v>
                </c:pt>
                <c:pt idx="95">
                  <c:v>13.479891034466201</c:v>
                </c:pt>
                <c:pt idx="96">
                  <c:v>13.8514154497147</c:v>
                </c:pt>
                <c:pt idx="97">
                  <c:v>13.997090129988999</c:v>
                </c:pt>
                <c:pt idx="98">
                  <c:v>13.7988987215954</c:v>
                </c:pt>
                <c:pt idx="99">
                  <c:v>13.4572020245242</c:v>
                </c:pt>
                <c:pt idx="100">
                  <c:v>13.305069446747201</c:v>
                </c:pt>
                <c:pt idx="101">
                  <c:v>13.471415948750099</c:v>
                </c:pt>
                <c:pt idx="102">
                  <c:v>13.7970560158897</c:v>
                </c:pt>
                <c:pt idx="103">
                  <c:v>13.9446664284446</c:v>
                </c:pt>
                <c:pt idx="104">
                  <c:v>13.765181532343</c:v>
                </c:pt>
                <c:pt idx="105">
                  <c:v>13.4099475928311</c:v>
                </c:pt>
                <c:pt idx="106">
                  <c:v>13.2172024536364</c:v>
                </c:pt>
                <c:pt idx="107">
                  <c:v>13.3760543699505</c:v>
                </c:pt>
                <c:pt idx="108">
                  <c:v>13.7538416883609</c:v>
                </c:pt>
                <c:pt idx="109">
                  <c:v>13.9925884827895</c:v>
                </c:pt>
                <c:pt idx="110">
                  <c:v>13.8859656901743</c:v>
                </c:pt>
                <c:pt idx="111">
                  <c:v>13.547275155346499</c:v>
                </c:pt>
                <c:pt idx="112">
                  <c:v>13.3132885944518</c:v>
                </c:pt>
                <c:pt idx="113">
                  <c:v>13.3935337290647</c:v>
                </c:pt>
                <c:pt idx="114">
                  <c:v>13.707496342867699</c:v>
                </c:pt>
                <c:pt idx="115">
                  <c:v>13.936037248558</c:v>
                </c:pt>
                <c:pt idx="116">
                  <c:v>13.8460305279244</c:v>
                </c:pt>
                <c:pt idx="117">
                  <c:v>13.5087274814561</c:v>
                </c:pt>
                <c:pt idx="118">
                  <c:v>13.2359007791446</c:v>
                </c:pt>
                <c:pt idx="119">
                  <c:v>13.296091251758</c:v>
                </c:pt>
                <c:pt idx="120">
                  <c:v>13.643377739483199</c:v>
                </c:pt>
                <c:pt idx="121">
                  <c:v>13.956864915300001</c:v>
                </c:pt>
                <c:pt idx="122">
                  <c:v>13.9486995702753</c:v>
                </c:pt>
                <c:pt idx="123">
                  <c:v>13.646967044151801</c:v>
                </c:pt>
                <c:pt idx="124">
                  <c:v>13.3485803033259</c:v>
                </c:pt>
                <c:pt idx="125">
                  <c:v>13.335764314780301</c:v>
                </c:pt>
                <c:pt idx="126">
                  <c:v>13.606302299387099</c:v>
                </c:pt>
                <c:pt idx="127">
                  <c:v>13.894459876089</c:v>
                </c:pt>
                <c:pt idx="128">
                  <c:v>13.899481840652999</c:v>
                </c:pt>
                <c:pt idx="129">
                  <c:v>13.6082914871852</c:v>
                </c:pt>
                <c:pt idx="130">
                  <c:v>13.281392415141701</c:v>
                </c:pt>
                <c:pt idx="131">
                  <c:v>13.2369860942987</c:v>
                </c:pt>
                <c:pt idx="132">
                  <c:v>13.5244568665986</c:v>
                </c:pt>
                <c:pt idx="133">
                  <c:v>13.8838842471818</c:v>
                </c:pt>
                <c:pt idx="134">
                  <c:v>13.9800838527217</c:v>
                </c:pt>
                <c:pt idx="135">
                  <c:v>13.742881345109399</c:v>
                </c:pt>
                <c:pt idx="136">
                  <c:v>13.409846469839099</c:v>
                </c:pt>
                <c:pt idx="137">
                  <c:v>13.3014315337523</c:v>
                </c:pt>
                <c:pt idx="138">
                  <c:v>13.5060897611001</c:v>
                </c:pt>
                <c:pt idx="139">
                  <c:v>13.8252432116882</c:v>
                </c:pt>
                <c:pt idx="140">
                  <c:v>13.9294330438328</c:v>
                </c:pt>
                <c:pt idx="141">
                  <c:v>13.710141467760799</c:v>
                </c:pt>
                <c:pt idx="142">
                  <c:v>13.701533838798699</c:v>
                </c:pt>
                <c:pt idx="143">
                  <c:v>13.5227325802786</c:v>
                </c:pt>
                <c:pt idx="144">
                  <c:v>13.623148030629199</c:v>
                </c:pt>
                <c:pt idx="145">
                  <c:v>13.922838565188499</c:v>
                </c:pt>
                <c:pt idx="146">
                  <c:v>14.0696063980233</c:v>
                </c:pt>
                <c:pt idx="147">
                  <c:v>13.8887516371956</c:v>
                </c:pt>
                <c:pt idx="148">
                  <c:v>13.526125418748601</c:v>
                </c:pt>
                <c:pt idx="149">
                  <c:v>13.3178257775888</c:v>
                </c:pt>
                <c:pt idx="150">
                  <c:v>13.432593219430499</c:v>
                </c:pt>
                <c:pt idx="151">
                  <c:v>13.752185342637</c:v>
                </c:pt>
                <c:pt idx="152">
                  <c:v>13.9415819597873</c:v>
                </c:pt>
                <c:pt idx="153">
                  <c:v>13.8065888739957</c:v>
                </c:pt>
                <c:pt idx="154">
                  <c:v>13.4552509755125</c:v>
                </c:pt>
                <c:pt idx="155">
                  <c:v>13.217061373783199</c:v>
                </c:pt>
                <c:pt idx="156">
                  <c:v>13.324015511821401</c:v>
                </c:pt>
                <c:pt idx="157">
                  <c:v>13.6898495803126</c:v>
                </c:pt>
                <c:pt idx="158">
                  <c:v>13.9704524742756</c:v>
                </c:pt>
                <c:pt idx="159">
                  <c:v>13.9149237060314</c:v>
                </c:pt>
                <c:pt idx="160">
                  <c:v>13.5922444572575</c:v>
                </c:pt>
                <c:pt idx="161">
                  <c:v>13.321459805232999</c:v>
                </c:pt>
                <c:pt idx="162">
                  <c:v>13.353703102513901</c:v>
                </c:pt>
                <c:pt idx="163">
                  <c:v>13.6480130468018</c:v>
                </c:pt>
                <c:pt idx="164">
                  <c:v>13.912155580130401</c:v>
                </c:pt>
                <c:pt idx="165">
                  <c:v>13.872065227788701</c:v>
                </c:pt>
                <c:pt idx="166">
                  <c:v>13.5562632181819</c:v>
                </c:pt>
                <c:pt idx="167">
                  <c:v>13.2511449385078</c:v>
                </c:pt>
                <c:pt idx="168">
                  <c:v>13.2569884622489</c:v>
                </c:pt>
                <c:pt idx="169">
                  <c:v>13.576256702166701</c:v>
                </c:pt>
                <c:pt idx="170">
                  <c:v>13.9181893711136</c:v>
                </c:pt>
                <c:pt idx="171">
                  <c:v>13.9647578290365</c:v>
                </c:pt>
                <c:pt idx="172">
                  <c:v>13.694213612360301</c:v>
                </c:pt>
                <c:pt idx="173">
                  <c:v>13.374317502740301</c:v>
                </c:pt>
                <c:pt idx="174">
                  <c:v>13.3118572097162</c:v>
                </c:pt>
                <c:pt idx="175">
                  <c:v>13.5509299772823</c:v>
                </c:pt>
                <c:pt idx="176">
                  <c:v>13.859068247260399</c:v>
                </c:pt>
                <c:pt idx="177">
                  <c:v>13.9170488726676</c:v>
                </c:pt>
                <c:pt idx="178">
                  <c:v>13.661081139025899</c:v>
                </c:pt>
                <c:pt idx="179">
                  <c:v>13.319026855372201</c:v>
                </c:pt>
                <c:pt idx="180">
                  <c:v>13.218482434532801</c:v>
                </c:pt>
                <c:pt idx="181">
                  <c:v>13.4642620742191</c:v>
                </c:pt>
                <c:pt idx="182">
                  <c:v>13.836963865032899</c:v>
                </c:pt>
                <c:pt idx="183">
                  <c:v>13.988298529642</c:v>
                </c:pt>
                <c:pt idx="184">
                  <c:v>13.7950678077767</c:v>
                </c:pt>
                <c:pt idx="185">
                  <c:v>13.4526876019391</c:v>
                </c:pt>
                <c:pt idx="186">
                  <c:v>13.2956723932292</c:v>
                </c:pt>
                <c:pt idx="187">
                  <c:v>13.4574079672933</c:v>
                </c:pt>
                <c:pt idx="188">
                  <c:v>13.7834065205955</c:v>
                </c:pt>
                <c:pt idx="189">
                  <c:v>13.9359829607656</c:v>
                </c:pt>
                <c:pt idx="190">
                  <c:v>13.7613548752997</c:v>
                </c:pt>
                <c:pt idx="191">
                  <c:v>13.406284002533001</c:v>
                </c:pt>
                <c:pt idx="192">
                  <c:v>13.208678828547001</c:v>
                </c:pt>
                <c:pt idx="193">
                  <c:v>13.3622680613084</c:v>
                </c:pt>
                <c:pt idx="194">
                  <c:v>13.7393846359072</c:v>
                </c:pt>
                <c:pt idx="195">
                  <c:v>13.982859777432401</c:v>
                </c:pt>
                <c:pt idx="196">
                  <c:v>13.881608272195701</c:v>
                </c:pt>
                <c:pt idx="197">
                  <c:v>13.544220313671101</c:v>
                </c:pt>
                <c:pt idx="198">
                  <c:v>13.3062280982088</c:v>
                </c:pt>
                <c:pt idx="199">
                  <c:v>13.3815742903419</c:v>
                </c:pt>
                <c:pt idx="200">
                  <c:v>13.693899122345799</c:v>
                </c:pt>
                <c:pt idx="201">
                  <c:v>13.926557834617499</c:v>
                </c:pt>
                <c:pt idx="202">
                  <c:v>13.841797067220901</c:v>
                </c:pt>
                <c:pt idx="203">
                  <c:v>13.506518724281699</c:v>
                </c:pt>
                <c:pt idx="204">
                  <c:v>13.229939707336699</c:v>
                </c:pt>
                <c:pt idx="205">
                  <c:v>13.284538336327399</c:v>
                </c:pt>
                <c:pt idx="206">
                  <c:v>13.629267592359099</c:v>
                </c:pt>
                <c:pt idx="207">
                  <c:v>13.946313701131899</c:v>
                </c:pt>
                <c:pt idx="208">
                  <c:v>13.944170930929699</c:v>
                </c:pt>
                <c:pt idx="209">
                  <c:v>13.6458907230311</c:v>
                </c:pt>
                <c:pt idx="210">
                  <c:v>13.345496781264499</c:v>
                </c:pt>
                <c:pt idx="211">
                  <c:v>13.3281938156109</c:v>
                </c:pt>
                <c:pt idx="212">
                  <c:v>13.596474084006701</c:v>
                </c:pt>
                <c:pt idx="213">
                  <c:v>13.8878103939679</c:v>
                </c:pt>
                <c:pt idx="214">
                  <c:v>13.898929628115701</c:v>
                </c:pt>
                <c:pt idx="215">
                  <c:v>13.611619894297201</c:v>
                </c:pt>
                <c:pt idx="216">
                  <c:v>13.283167754842699</c:v>
                </c:pt>
                <c:pt idx="217">
                  <c:v>13.2332215791238</c:v>
                </c:pt>
                <c:pt idx="218">
                  <c:v>13.5169410441118</c:v>
                </c:pt>
                <c:pt idx="219">
                  <c:v>13.8782441721051</c:v>
                </c:pt>
                <c:pt idx="220">
                  <c:v>13.980588980554501</c:v>
                </c:pt>
                <c:pt idx="221">
                  <c:v>13.7478711291458</c:v>
                </c:pt>
                <c:pt idx="222">
                  <c:v>13.4137493422062</c:v>
                </c:pt>
                <c:pt idx="223">
                  <c:v>13.3001515364213</c:v>
                </c:pt>
                <c:pt idx="224">
                  <c:v>13.500554771642101</c:v>
                </c:pt>
                <c:pt idx="225">
                  <c:v>13.820811637466299</c:v>
                </c:pt>
                <c:pt idx="226">
                  <c:v>13.930323026853699</c:v>
                </c:pt>
                <c:pt idx="227">
                  <c:v>13.7156882064071</c:v>
                </c:pt>
                <c:pt idx="228">
                  <c:v>13.3633886012615</c:v>
                </c:pt>
                <c:pt idx="229">
                  <c:v>13.2095311628772</c:v>
                </c:pt>
                <c:pt idx="230">
                  <c:v>13.4076281374217</c:v>
                </c:pt>
                <c:pt idx="231">
                  <c:v>13.7871407922296</c:v>
                </c:pt>
                <c:pt idx="232">
                  <c:v>13.9892471641017</c:v>
                </c:pt>
                <c:pt idx="233">
                  <c:v>13.8436546297958</c:v>
                </c:pt>
                <c:pt idx="234">
                  <c:v>13.499423086940199</c:v>
                </c:pt>
                <c:pt idx="235">
                  <c:v>13.2976944627788</c:v>
                </c:pt>
                <c:pt idx="236">
                  <c:v>13.414573794846801</c:v>
                </c:pt>
                <c:pt idx="237">
                  <c:v>13.7378162242664</c:v>
                </c:pt>
                <c:pt idx="238">
                  <c:v>13.934559852374701</c:v>
                </c:pt>
                <c:pt idx="239">
                  <c:v>13.806498804594399</c:v>
                </c:pt>
                <c:pt idx="240">
                  <c:v>13.457586418525899</c:v>
                </c:pt>
                <c:pt idx="241">
                  <c:v>13.216087469527199</c:v>
                </c:pt>
                <c:pt idx="242">
                  <c:v>13.318609768408599</c:v>
                </c:pt>
                <c:pt idx="243">
                  <c:v>13.683671402439501</c:v>
                </c:pt>
                <c:pt idx="244">
                  <c:v>13.9695537619617</c:v>
                </c:pt>
                <c:pt idx="245">
                  <c:v>13.9206553751443</c:v>
                </c:pt>
                <c:pt idx="246">
                  <c:v>13.601238226688</c:v>
                </c:pt>
                <c:pt idx="247">
                  <c:v>13.3278607887798</c:v>
                </c:pt>
                <c:pt idx="248">
                  <c:v>13.355764958506001</c:v>
                </c:pt>
                <c:pt idx="249">
                  <c:v>13.6483583323055</c:v>
                </c:pt>
                <c:pt idx="250">
                  <c:v>13.916393882988</c:v>
                </c:pt>
                <c:pt idx="251">
                  <c:v>13.8821666708679</c:v>
                </c:pt>
                <c:pt idx="252">
                  <c:v>13.5694666649313</c:v>
                </c:pt>
                <c:pt idx="253">
                  <c:v>13.2618497459626</c:v>
                </c:pt>
                <c:pt idx="254">
                  <c:v>13.2622378293064</c:v>
                </c:pt>
                <c:pt idx="255">
                  <c:v>13.5785058834936</c:v>
                </c:pt>
                <c:pt idx="256">
                  <c:v>13.9231935753223</c:v>
                </c:pt>
                <c:pt idx="257">
                  <c:v>13.975820664416601</c:v>
                </c:pt>
                <c:pt idx="258">
                  <c:v>13.7091613586026</c:v>
                </c:pt>
                <c:pt idx="259">
                  <c:v>13.3876106114775</c:v>
                </c:pt>
                <c:pt idx="260">
                  <c:v>13.3199617504913</c:v>
                </c:pt>
                <c:pt idx="261">
                  <c:v>13.555522311957001</c:v>
                </c:pt>
                <c:pt idx="262">
                  <c:v>13.8653879191297</c:v>
                </c:pt>
                <c:pt idx="263">
                  <c:v>13.9291282810885</c:v>
                </c:pt>
                <c:pt idx="264">
                  <c:v>13.677406527314201</c:v>
                </c:pt>
                <c:pt idx="265">
                  <c:v>13.3341811683812</c:v>
                </c:pt>
                <c:pt idx="266">
                  <c:v>13.227982973614999</c:v>
                </c:pt>
                <c:pt idx="267">
                  <c:v>13.469184378202399</c:v>
                </c:pt>
                <c:pt idx="268">
                  <c:v>13.8431668465782</c:v>
                </c:pt>
                <c:pt idx="269">
                  <c:v>14.0002329796382</c:v>
                </c:pt>
                <c:pt idx="270">
                  <c:v>13.8120941099119</c:v>
                </c:pt>
                <c:pt idx="271">
                  <c:v>13.469172476727801</c:v>
                </c:pt>
                <c:pt idx="272">
                  <c:v>13.3073767681514</c:v>
                </c:pt>
                <c:pt idx="273">
                  <c:v>13.464710605210101</c:v>
                </c:pt>
                <c:pt idx="274">
                  <c:v>13.7911144671743</c:v>
                </c:pt>
                <c:pt idx="275">
                  <c:v>13.9487189490701</c:v>
                </c:pt>
                <c:pt idx="276">
                  <c:v>13.7790645834672</c:v>
                </c:pt>
                <c:pt idx="277">
                  <c:v>13.424290683323299</c:v>
                </c:pt>
                <c:pt idx="278">
                  <c:v>13.2219253705778</c:v>
                </c:pt>
                <c:pt idx="279">
                  <c:v>13.370401897583699</c:v>
                </c:pt>
                <c:pt idx="280">
                  <c:v>13.746943809816701</c:v>
                </c:pt>
                <c:pt idx="281">
                  <c:v>13.9952143817194</c:v>
                </c:pt>
                <c:pt idx="282">
                  <c:v>13.8994432333334</c:v>
                </c:pt>
                <c:pt idx="283">
                  <c:v>13.563479825413101</c:v>
                </c:pt>
                <c:pt idx="284">
                  <c:v>13.3215624780255</c:v>
                </c:pt>
                <c:pt idx="285">
                  <c:v>13.392159929578201</c:v>
                </c:pt>
                <c:pt idx="286">
                  <c:v>13.702953011859201</c:v>
                </c:pt>
                <c:pt idx="287">
                  <c:v>13.939801871773099</c:v>
                </c:pt>
                <c:pt idx="288">
                  <c:v>13.860391247046</c:v>
                </c:pt>
                <c:pt idx="289">
                  <c:v>13.527211372421799</c:v>
                </c:pt>
                <c:pt idx="290">
                  <c:v>13.246978611043501</c:v>
                </c:pt>
                <c:pt idx="291">
                  <c:v>13.296048480560801</c:v>
                </c:pt>
                <c:pt idx="292">
                  <c:v>13.638508790128199</c:v>
                </c:pt>
                <c:pt idx="293">
                  <c:v>13.9590577169529</c:v>
                </c:pt>
                <c:pt idx="294">
                  <c:v>13.962728149081199</c:v>
                </c:pt>
                <c:pt idx="295">
                  <c:v>13.739991681706201</c:v>
                </c:pt>
                <c:pt idx="296">
                  <c:v>13.678615592231401</c:v>
                </c:pt>
                <c:pt idx="297">
                  <c:v>13.598984452023601</c:v>
                </c:pt>
                <c:pt idx="298">
                  <c:v>13.773983838747601</c:v>
                </c:pt>
                <c:pt idx="299">
                  <c:v>14.003592305121201</c:v>
                </c:pt>
                <c:pt idx="300">
                  <c:v>13.9809372779079</c:v>
                </c:pt>
                <c:pt idx="301">
                  <c:v>13.6736697000013</c:v>
                </c:pt>
                <c:pt idx="302">
                  <c:v>13.329222054208699</c:v>
                </c:pt>
                <c:pt idx="303">
                  <c:v>13.2647996601237</c:v>
                </c:pt>
                <c:pt idx="304">
                  <c:v>13.539341378683201</c:v>
                </c:pt>
                <c:pt idx="305">
                  <c:v>13.898918963723199</c:v>
                </c:pt>
                <c:pt idx="306">
                  <c:v>14.005023691710999</c:v>
                </c:pt>
                <c:pt idx="307">
                  <c:v>13.7752761553383</c:v>
                </c:pt>
                <c:pt idx="308">
                  <c:v>13.438960885789299</c:v>
                </c:pt>
                <c:pt idx="309">
                  <c:v>13.319444278291</c:v>
                </c:pt>
                <c:pt idx="310">
                  <c:v>13.5153300278321</c:v>
                </c:pt>
                <c:pt idx="311">
                  <c:v>13.836405544287301</c:v>
                </c:pt>
                <c:pt idx="312">
                  <c:v>13.9510286677157</c:v>
                </c:pt>
                <c:pt idx="313">
                  <c:v>13.740981442760001</c:v>
                </c:pt>
                <c:pt idx="314">
                  <c:v>13.3878373588842</c:v>
                </c:pt>
                <c:pt idx="315">
                  <c:v>13.228616151208501</c:v>
                </c:pt>
                <c:pt idx="316">
                  <c:v>13.4217650888195</c:v>
                </c:pt>
                <c:pt idx="317">
                  <c:v>13.801724068406999</c:v>
                </c:pt>
                <c:pt idx="318">
                  <c:v>14.0090561772396</c:v>
                </c:pt>
                <c:pt idx="319">
                  <c:v>13.868706361171601</c:v>
                </c:pt>
                <c:pt idx="320">
                  <c:v>13.524856462761299</c:v>
                </c:pt>
                <c:pt idx="321">
                  <c:v>13.318711354831001</c:v>
                </c:pt>
                <c:pt idx="322">
                  <c:v>13.431041120005499</c:v>
                </c:pt>
                <c:pt idx="323">
                  <c:v>13.753757023566299</c:v>
                </c:pt>
                <c:pt idx="324">
                  <c:v>13.9550918854294</c:v>
                </c:pt>
                <c:pt idx="325">
                  <c:v>13.8321772314687</c:v>
                </c:pt>
                <c:pt idx="326">
                  <c:v>13.484479003603999</c:v>
                </c:pt>
                <c:pt idx="327">
                  <c:v>13.2384909827044</c:v>
                </c:pt>
                <c:pt idx="328">
                  <c:v>13.3352852893695</c:v>
                </c:pt>
                <c:pt idx="329">
                  <c:v>13.698195332373601</c:v>
                </c:pt>
                <c:pt idx="330">
                  <c:v>13.9875587645474</c:v>
                </c:pt>
                <c:pt idx="331">
                  <c:v>13.943435780957101</c:v>
                </c:pt>
                <c:pt idx="332">
                  <c:v>13.625504416856</c:v>
                </c:pt>
                <c:pt idx="333">
                  <c:v>13.347889489783</c:v>
                </c:pt>
                <c:pt idx="334">
                  <c:v>13.3700705152391</c:v>
                </c:pt>
                <c:pt idx="335">
                  <c:v>13.659859130493301</c:v>
                </c:pt>
                <c:pt idx="336">
                  <c:v>13.930709857927299</c:v>
                </c:pt>
                <c:pt idx="337">
                  <c:v>13.901473811205101</c:v>
                </c:pt>
                <c:pt idx="338">
                  <c:v>13.5911754384462</c:v>
                </c:pt>
                <c:pt idx="339">
                  <c:v>13.280372357028</c:v>
                </c:pt>
                <c:pt idx="340">
                  <c:v>13.2747030638695</c:v>
                </c:pt>
                <c:pt idx="341">
                  <c:v>13.5877088290676</c:v>
                </c:pt>
                <c:pt idx="342">
                  <c:v>13.934707840683799</c:v>
                </c:pt>
                <c:pt idx="343">
                  <c:v>13.993028270747899</c:v>
                </c:pt>
                <c:pt idx="344">
                  <c:v>13.7299833141007</c:v>
                </c:pt>
                <c:pt idx="345">
                  <c:v>13.4064616800443</c:v>
                </c:pt>
                <c:pt idx="346">
                  <c:v>13.3332559215396</c:v>
                </c:pt>
                <c:pt idx="347">
                  <c:v>13.565209582676699</c:v>
                </c:pt>
                <c:pt idx="348">
                  <c:v>13.8765474045169</c:v>
                </c:pt>
                <c:pt idx="349">
                  <c:v>13.945775125413901</c:v>
                </c:pt>
                <c:pt idx="350">
                  <c:v>13.6981368917584</c:v>
                </c:pt>
                <c:pt idx="351">
                  <c:v>13.3534560355089</c:v>
                </c:pt>
                <c:pt idx="352">
                  <c:v>13.241399699744701</c:v>
                </c:pt>
                <c:pt idx="353">
                  <c:v>13.4779253875513</c:v>
                </c:pt>
                <c:pt idx="354">
                  <c:v>13.853003405956899</c:v>
                </c:pt>
                <c:pt idx="355">
                  <c:v>14.015564459195801</c:v>
                </c:pt>
                <c:pt idx="356">
                  <c:v>13.8323314963596</c:v>
                </c:pt>
                <c:pt idx="357">
                  <c:v>13.4886926902943</c:v>
                </c:pt>
                <c:pt idx="358">
                  <c:v>13.3219059587822</c:v>
                </c:pt>
                <c:pt idx="359">
                  <c:v>13.4747790378138</c:v>
                </c:pt>
                <c:pt idx="360">
                  <c:v>13.801353896927299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9115-473F-B873-6307202FE54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591440992"/>
        <c:axId val="591435232"/>
      </c:scatterChart>
      <c:valAx>
        <c:axId val="591440992"/>
        <c:scaling>
          <c:orientation val="minMax"/>
        </c:scaling>
        <c:delete val="1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crossAx val="591435232"/>
        <c:crosses val="autoZero"/>
        <c:crossBetween val="midCat"/>
      </c:valAx>
      <c:valAx>
        <c:axId val="591435232"/>
        <c:scaling>
          <c:orientation val="minMax"/>
          <c:max val="14"/>
          <c:min val="13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0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LID4096"/>
          </a:p>
        </c:txPr>
        <c:crossAx val="591440992"/>
        <c:crosses val="autoZero"/>
        <c:crossBetween val="midCat"/>
        <c:majorUnit val="0.5"/>
      </c:valAx>
    </c:plotArea>
    <c:plotVisOnly val="1"/>
    <c:dispBlanksAs val="gap"/>
    <c:showDLblsOverMax val="0"/>
    <c:extLst/>
  </c:chart>
  <c:txPr>
    <a:bodyPr/>
    <a:lstStyle/>
    <a:p>
      <a:pPr>
        <a:defRPr/>
      </a:pPr>
      <a:endParaRPr lang="LID4096"/>
    </a:p>
  </c:txPr>
  <c:printSettings>
    <c:headerFooter/>
    <c:pageMargins b="0.75" l="0.7" r="0.7" t="0.75" header="0.3" footer="0.3"/>
    <c:pageSetup/>
  </c:printSettings>
</c:chartSpace>
</file>

<file path=xl/charts/chart1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>
        <c:manualLayout>
          <c:layoutTarget val="inner"/>
          <c:xMode val="edge"/>
          <c:yMode val="edge"/>
          <c:x val="0.12766612640627856"/>
          <c:y val="9.8940760193660424E-2"/>
          <c:w val="0.81700508847628739"/>
          <c:h val="0.6923997631654244"/>
        </c:manualLayout>
      </c:layout>
      <c:scatterChart>
        <c:scatterStyle val="smoothMarker"/>
        <c:varyColors val="0"/>
        <c:ser>
          <c:idx val="0"/>
          <c:order val="0"/>
          <c:spPr>
            <a:ln w="12700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2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strRef>
              <c:f>'04_advtidal (2)'!$F$5:$F$369</c:f>
              <c:strCache>
                <c:ptCount val="120"/>
                <c:pt idx="0">
                  <c:v>0</c:v>
                </c:pt>
                <c:pt idx="1">
                  <c:v>0.05</c:v>
                </c:pt>
                <c:pt idx="2">
                  <c:v>0.206</c:v>
                </c:pt>
                <c:pt idx="3">
                  <c:v>0.256</c:v>
                </c:pt>
                <c:pt idx="4">
                  <c:v>0.306</c:v>
                </c:pt>
                <c:pt idx="5">
                  <c:v>0.462</c:v>
                </c:pt>
                <c:pt idx="6">
                  <c:v>0.512</c:v>
                </c:pt>
                <c:pt idx="7">
                  <c:v>0.562</c:v>
                </c:pt>
                <c:pt idx="8">
                  <c:v>0.718</c:v>
                </c:pt>
                <c:pt idx="9">
                  <c:v>0.768</c:v>
                </c:pt>
                <c:pt idx="10">
                  <c:v>0.818</c:v>
                </c:pt>
                <c:pt idx="11">
                  <c:v>0.974</c:v>
                </c:pt>
                <c:pt idx="12">
                  <c:v>1.024</c:v>
                </c:pt>
                <c:pt idx="13">
                  <c:v>1.074</c:v>
                </c:pt>
                <c:pt idx="14">
                  <c:v>1.23</c:v>
                </c:pt>
                <c:pt idx="15">
                  <c:v>1.28</c:v>
                </c:pt>
                <c:pt idx="16">
                  <c:v>1.33</c:v>
                </c:pt>
                <c:pt idx="17">
                  <c:v>1.486</c:v>
                </c:pt>
                <c:pt idx="18">
                  <c:v>1.536</c:v>
                </c:pt>
                <c:pt idx="19">
                  <c:v>1.586</c:v>
                </c:pt>
                <c:pt idx="20">
                  <c:v>1.742</c:v>
                </c:pt>
                <c:pt idx="21">
                  <c:v>1.792</c:v>
                </c:pt>
                <c:pt idx="22">
                  <c:v>1.842</c:v>
                </c:pt>
                <c:pt idx="23">
                  <c:v>1.998</c:v>
                </c:pt>
                <c:pt idx="24">
                  <c:v>2.048</c:v>
                </c:pt>
                <c:pt idx="25">
                  <c:v>2.098</c:v>
                </c:pt>
                <c:pt idx="26">
                  <c:v>2.254</c:v>
                </c:pt>
                <c:pt idx="27">
                  <c:v>2.304</c:v>
                </c:pt>
                <c:pt idx="28">
                  <c:v>2.354</c:v>
                </c:pt>
                <c:pt idx="29">
                  <c:v>2.51</c:v>
                </c:pt>
                <c:pt idx="30">
                  <c:v>2.56</c:v>
                </c:pt>
                <c:pt idx="31">
                  <c:v>2.61</c:v>
                </c:pt>
                <c:pt idx="32">
                  <c:v>2.766</c:v>
                </c:pt>
                <c:pt idx="33">
                  <c:v>2.816</c:v>
                </c:pt>
                <c:pt idx="34">
                  <c:v>2.866</c:v>
                </c:pt>
                <c:pt idx="35">
                  <c:v>3.022</c:v>
                </c:pt>
                <c:pt idx="36">
                  <c:v>3.072</c:v>
                </c:pt>
                <c:pt idx="37">
                  <c:v>3.122</c:v>
                </c:pt>
                <c:pt idx="38">
                  <c:v>3.278</c:v>
                </c:pt>
                <c:pt idx="39">
                  <c:v>3.328</c:v>
                </c:pt>
                <c:pt idx="40">
                  <c:v>3.378</c:v>
                </c:pt>
                <c:pt idx="41">
                  <c:v>3.534</c:v>
                </c:pt>
                <c:pt idx="42">
                  <c:v>3.584</c:v>
                </c:pt>
                <c:pt idx="43">
                  <c:v>3.634</c:v>
                </c:pt>
                <c:pt idx="44">
                  <c:v>3.79</c:v>
                </c:pt>
                <c:pt idx="45">
                  <c:v>3.84</c:v>
                </c:pt>
                <c:pt idx="46">
                  <c:v>3.89</c:v>
                </c:pt>
                <c:pt idx="47">
                  <c:v>4.046</c:v>
                </c:pt>
                <c:pt idx="48">
                  <c:v>4.096</c:v>
                </c:pt>
                <c:pt idx="49">
                  <c:v>4.146</c:v>
                </c:pt>
                <c:pt idx="50">
                  <c:v>4.302</c:v>
                </c:pt>
                <c:pt idx="51">
                  <c:v>4.352</c:v>
                </c:pt>
                <c:pt idx="52">
                  <c:v>4.402</c:v>
                </c:pt>
                <c:pt idx="53">
                  <c:v>4.558</c:v>
                </c:pt>
                <c:pt idx="54">
                  <c:v>4.608</c:v>
                </c:pt>
                <c:pt idx="55">
                  <c:v>4.658</c:v>
                </c:pt>
                <c:pt idx="56">
                  <c:v>4.814</c:v>
                </c:pt>
                <c:pt idx="57">
                  <c:v>4.864</c:v>
                </c:pt>
                <c:pt idx="58">
                  <c:v>4.914</c:v>
                </c:pt>
                <c:pt idx="59">
                  <c:v>5.07</c:v>
                </c:pt>
                <c:pt idx="60">
                  <c:v>5.12</c:v>
                </c:pt>
                <c:pt idx="61">
                  <c:v>5.17</c:v>
                </c:pt>
                <c:pt idx="62">
                  <c:v>5.326</c:v>
                </c:pt>
                <c:pt idx="63">
                  <c:v>5.376</c:v>
                </c:pt>
                <c:pt idx="64">
                  <c:v>5.426</c:v>
                </c:pt>
                <c:pt idx="65">
                  <c:v>5.582</c:v>
                </c:pt>
                <c:pt idx="66">
                  <c:v>5.632</c:v>
                </c:pt>
                <c:pt idx="67">
                  <c:v>5.682</c:v>
                </c:pt>
                <c:pt idx="68">
                  <c:v>5.838</c:v>
                </c:pt>
                <c:pt idx="69">
                  <c:v>5.888</c:v>
                </c:pt>
                <c:pt idx="70">
                  <c:v>5.938</c:v>
                </c:pt>
                <c:pt idx="71">
                  <c:v>6.094</c:v>
                </c:pt>
                <c:pt idx="72">
                  <c:v>6.144</c:v>
                </c:pt>
                <c:pt idx="73">
                  <c:v>6.194</c:v>
                </c:pt>
                <c:pt idx="74">
                  <c:v>6.35</c:v>
                </c:pt>
                <c:pt idx="75">
                  <c:v>6.4</c:v>
                </c:pt>
                <c:pt idx="76">
                  <c:v>6.45</c:v>
                </c:pt>
                <c:pt idx="77">
                  <c:v>6.606</c:v>
                </c:pt>
                <c:pt idx="78">
                  <c:v>6.656</c:v>
                </c:pt>
                <c:pt idx="79">
                  <c:v>6.706</c:v>
                </c:pt>
                <c:pt idx="80">
                  <c:v>6.862</c:v>
                </c:pt>
                <c:pt idx="81">
                  <c:v>6.912</c:v>
                </c:pt>
                <c:pt idx="82">
                  <c:v>6.962</c:v>
                </c:pt>
                <c:pt idx="83">
                  <c:v>7.118</c:v>
                </c:pt>
                <c:pt idx="84">
                  <c:v>7.168</c:v>
                </c:pt>
                <c:pt idx="85">
                  <c:v>7.218</c:v>
                </c:pt>
                <c:pt idx="86">
                  <c:v>7.374</c:v>
                </c:pt>
                <c:pt idx="87">
                  <c:v>7.424</c:v>
                </c:pt>
                <c:pt idx="88">
                  <c:v>7.474</c:v>
                </c:pt>
                <c:pt idx="89">
                  <c:v>7.63</c:v>
                </c:pt>
                <c:pt idx="90">
                  <c:v>7.68</c:v>
                </c:pt>
                <c:pt idx="91">
                  <c:v>7.73</c:v>
                </c:pt>
                <c:pt idx="92">
                  <c:v>7.886</c:v>
                </c:pt>
                <c:pt idx="93">
                  <c:v>7.936</c:v>
                </c:pt>
                <c:pt idx="94">
                  <c:v>7.986</c:v>
                </c:pt>
                <c:pt idx="95">
                  <c:v>8.142</c:v>
                </c:pt>
                <c:pt idx="96">
                  <c:v>8.192</c:v>
                </c:pt>
                <c:pt idx="97">
                  <c:v>8.242</c:v>
                </c:pt>
                <c:pt idx="98">
                  <c:v>8.398</c:v>
                </c:pt>
                <c:pt idx="99">
                  <c:v>8.448</c:v>
                </c:pt>
                <c:pt idx="100">
                  <c:v>8.498</c:v>
                </c:pt>
                <c:pt idx="101">
                  <c:v>8.654</c:v>
                </c:pt>
                <c:pt idx="102">
                  <c:v>8.704</c:v>
                </c:pt>
                <c:pt idx="103">
                  <c:v>8.754</c:v>
                </c:pt>
                <c:pt idx="104">
                  <c:v>8.91</c:v>
                </c:pt>
                <c:pt idx="105">
                  <c:v>8.96</c:v>
                </c:pt>
                <c:pt idx="106">
                  <c:v>9.01</c:v>
                </c:pt>
                <c:pt idx="107">
                  <c:v>9.166</c:v>
                </c:pt>
                <c:pt idx="108">
                  <c:v>9.216</c:v>
                </c:pt>
                <c:pt idx="109">
                  <c:v>9.266</c:v>
                </c:pt>
                <c:pt idx="110">
                  <c:v>9.422</c:v>
                </c:pt>
                <c:pt idx="111">
                  <c:v>9.472</c:v>
                </c:pt>
                <c:pt idx="112">
                  <c:v>9.522</c:v>
                </c:pt>
                <c:pt idx="113">
                  <c:v>9.678</c:v>
                </c:pt>
                <c:pt idx="114">
                  <c:v>9.728</c:v>
                </c:pt>
                <c:pt idx="115">
                  <c:v>9.778</c:v>
                </c:pt>
                <c:pt idx="116">
                  <c:v>9.934</c:v>
                </c:pt>
                <c:pt idx="117">
                  <c:v>9.984</c:v>
                </c:pt>
                <c:pt idx="118">
                  <c:v>10.034</c:v>
                </c:pt>
                <c:pt idx="119">
                  <c:v>10.19</c:v>
                </c:pt>
              </c:strCache>
            </c:strRef>
          </c:xVal>
          <c:yVal>
            <c:numRef>
              <c:f>'04_advtidal (2)'!$H$5:$H$369</c:f>
              <c:numCache>
                <c:formatCode>General</c:formatCode>
                <c:ptCount val="365"/>
                <c:pt idx="0">
                  <c:v>-2.5</c:v>
                </c:pt>
                <c:pt idx="1">
                  <c:v>-2.1</c:v>
                </c:pt>
                <c:pt idx="2">
                  <c:v>2.1</c:v>
                </c:pt>
                <c:pt idx="3">
                  <c:v>2.5</c:v>
                </c:pt>
                <c:pt idx="4">
                  <c:v>2</c:v>
                </c:pt>
                <c:pt idx="5">
                  <c:v>-2.3999999999999901</c:v>
                </c:pt>
                <c:pt idx="6">
                  <c:v>-2.7999999999999901</c:v>
                </c:pt>
                <c:pt idx="7">
                  <c:v>-2.3999999999999901</c:v>
                </c:pt>
                <c:pt idx="8">
                  <c:v>2.3999999999999901</c:v>
                </c:pt>
                <c:pt idx="9">
                  <c:v>2.7999999999999901</c:v>
                </c:pt>
                <c:pt idx="10">
                  <c:v>2.3999999999999901</c:v>
                </c:pt>
                <c:pt idx="11">
                  <c:v>-2.1</c:v>
                </c:pt>
                <c:pt idx="12">
                  <c:v>-2.5</c:v>
                </c:pt>
                <c:pt idx="13">
                  <c:v>-2.1</c:v>
                </c:pt>
                <c:pt idx="14">
                  <c:v>2.1</c:v>
                </c:pt>
                <c:pt idx="15">
                  <c:v>2.5</c:v>
                </c:pt>
                <c:pt idx="16">
                  <c:v>2</c:v>
                </c:pt>
                <c:pt idx="17">
                  <c:v>-2.3999999999999901</c:v>
                </c:pt>
                <c:pt idx="18">
                  <c:v>-2.7999999999999901</c:v>
                </c:pt>
                <c:pt idx="19">
                  <c:v>-2.3999999999999901</c:v>
                </c:pt>
                <c:pt idx="20">
                  <c:v>2.3999999999999901</c:v>
                </c:pt>
                <c:pt idx="21">
                  <c:v>2.7999999999999901</c:v>
                </c:pt>
                <c:pt idx="22">
                  <c:v>2.3999999999999901</c:v>
                </c:pt>
                <c:pt idx="23">
                  <c:v>-2.1</c:v>
                </c:pt>
                <c:pt idx="24">
                  <c:v>-2.5</c:v>
                </c:pt>
                <c:pt idx="25">
                  <c:v>-2.1</c:v>
                </c:pt>
                <c:pt idx="26">
                  <c:v>2.1</c:v>
                </c:pt>
                <c:pt idx="27">
                  <c:v>2.5</c:v>
                </c:pt>
                <c:pt idx="28">
                  <c:v>2</c:v>
                </c:pt>
                <c:pt idx="29">
                  <c:v>-2.3999999999999901</c:v>
                </c:pt>
                <c:pt idx="30">
                  <c:v>-2.7999999999999901</c:v>
                </c:pt>
                <c:pt idx="31">
                  <c:v>-2.3999999999999901</c:v>
                </c:pt>
                <c:pt idx="32">
                  <c:v>2.3999999999999901</c:v>
                </c:pt>
                <c:pt idx="33">
                  <c:v>2.7999999999999901</c:v>
                </c:pt>
                <c:pt idx="34">
                  <c:v>2.3999999999999901</c:v>
                </c:pt>
                <c:pt idx="35">
                  <c:v>-2.1</c:v>
                </c:pt>
                <c:pt idx="36">
                  <c:v>-2.5</c:v>
                </c:pt>
                <c:pt idx="37">
                  <c:v>-2.1</c:v>
                </c:pt>
                <c:pt idx="38">
                  <c:v>2.1</c:v>
                </c:pt>
                <c:pt idx="39">
                  <c:v>2.5</c:v>
                </c:pt>
                <c:pt idx="40">
                  <c:v>2</c:v>
                </c:pt>
                <c:pt idx="41">
                  <c:v>-2.3999999999999901</c:v>
                </c:pt>
                <c:pt idx="42">
                  <c:v>-2.7999999999999901</c:v>
                </c:pt>
                <c:pt idx="43">
                  <c:v>-2.3999999999999901</c:v>
                </c:pt>
                <c:pt idx="44">
                  <c:v>2.3999999999999901</c:v>
                </c:pt>
                <c:pt idx="45">
                  <c:v>2.7999999999999901</c:v>
                </c:pt>
                <c:pt idx="46">
                  <c:v>2.3999999999999901</c:v>
                </c:pt>
                <c:pt idx="47">
                  <c:v>-2.1</c:v>
                </c:pt>
                <c:pt idx="48">
                  <c:v>-2.5</c:v>
                </c:pt>
                <c:pt idx="49">
                  <c:v>-2.1</c:v>
                </c:pt>
                <c:pt idx="50">
                  <c:v>2.1</c:v>
                </c:pt>
                <c:pt idx="51">
                  <c:v>2.5</c:v>
                </c:pt>
                <c:pt idx="52">
                  <c:v>2</c:v>
                </c:pt>
                <c:pt idx="53">
                  <c:v>-2.3999999999999901</c:v>
                </c:pt>
                <c:pt idx="54">
                  <c:v>-2.7999999999999901</c:v>
                </c:pt>
                <c:pt idx="55">
                  <c:v>-2.3999999999999901</c:v>
                </c:pt>
                <c:pt idx="56">
                  <c:v>2.3999999999999901</c:v>
                </c:pt>
                <c:pt idx="57">
                  <c:v>2.7999999999999901</c:v>
                </c:pt>
                <c:pt idx="58">
                  <c:v>2.3999999999999901</c:v>
                </c:pt>
                <c:pt idx="59">
                  <c:v>-2.1</c:v>
                </c:pt>
                <c:pt idx="60">
                  <c:v>-2.5</c:v>
                </c:pt>
                <c:pt idx="61">
                  <c:v>-2.1</c:v>
                </c:pt>
                <c:pt idx="62">
                  <c:v>2.1</c:v>
                </c:pt>
                <c:pt idx="63">
                  <c:v>2.5</c:v>
                </c:pt>
                <c:pt idx="64">
                  <c:v>2</c:v>
                </c:pt>
                <c:pt idx="65">
                  <c:v>-2.3999999999999901</c:v>
                </c:pt>
                <c:pt idx="66">
                  <c:v>-2.7999999999999901</c:v>
                </c:pt>
                <c:pt idx="67">
                  <c:v>-2.3999999999999901</c:v>
                </c:pt>
                <c:pt idx="68">
                  <c:v>2.3999999999999901</c:v>
                </c:pt>
                <c:pt idx="69">
                  <c:v>2.7999999999999901</c:v>
                </c:pt>
                <c:pt idx="70">
                  <c:v>2.3999999999999901</c:v>
                </c:pt>
                <c:pt idx="71">
                  <c:v>-2.1</c:v>
                </c:pt>
                <c:pt idx="72">
                  <c:v>-2.5</c:v>
                </c:pt>
                <c:pt idx="73">
                  <c:v>-2.1</c:v>
                </c:pt>
                <c:pt idx="74">
                  <c:v>2.1</c:v>
                </c:pt>
                <c:pt idx="75">
                  <c:v>2.5</c:v>
                </c:pt>
                <c:pt idx="76">
                  <c:v>2</c:v>
                </c:pt>
                <c:pt idx="77">
                  <c:v>-2.3999999999999901</c:v>
                </c:pt>
                <c:pt idx="78">
                  <c:v>-2.7999999999999901</c:v>
                </c:pt>
                <c:pt idx="79">
                  <c:v>-2.3999999999999901</c:v>
                </c:pt>
                <c:pt idx="80">
                  <c:v>2.3999999999999901</c:v>
                </c:pt>
                <c:pt idx="81">
                  <c:v>2.7999999999999901</c:v>
                </c:pt>
                <c:pt idx="82">
                  <c:v>2.3999999999999901</c:v>
                </c:pt>
                <c:pt idx="83">
                  <c:v>-2.1</c:v>
                </c:pt>
                <c:pt idx="84">
                  <c:v>-2.5</c:v>
                </c:pt>
                <c:pt idx="85">
                  <c:v>-2.1</c:v>
                </c:pt>
                <c:pt idx="86">
                  <c:v>2.1</c:v>
                </c:pt>
                <c:pt idx="87">
                  <c:v>2.5</c:v>
                </c:pt>
                <c:pt idx="88">
                  <c:v>2</c:v>
                </c:pt>
                <c:pt idx="89">
                  <c:v>-2.3999999999999901</c:v>
                </c:pt>
                <c:pt idx="90">
                  <c:v>-2.7999999999999901</c:v>
                </c:pt>
                <c:pt idx="91">
                  <c:v>-2.3999999999999901</c:v>
                </c:pt>
                <c:pt idx="92">
                  <c:v>2.3999999999999901</c:v>
                </c:pt>
                <c:pt idx="93">
                  <c:v>2.7999999999999901</c:v>
                </c:pt>
                <c:pt idx="94">
                  <c:v>2.3999999999999901</c:v>
                </c:pt>
                <c:pt idx="95">
                  <c:v>-2.1</c:v>
                </c:pt>
                <c:pt idx="96">
                  <c:v>-2.5</c:v>
                </c:pt>
                <c:pt idx="97">
                  <c:v>-2.1</c:v>
                </c:pt>
                <c:pt idx="98">
                  <c:v>2.1</c:v>
                </c:pt>
                <c:pt idx="99">
                  <c:v>2.5</c:v>
                </c:pt>
                <c:pt idx="100">
                  <c:v>2</c:v>
                </c:pt>
                <c:pt idx="101">
                  <c:v>-2.3999999999999901</c:v>
                </c:pt>
                <c:pt idx="102">
                  <c:v>-2.7999999999999901</c:v>
                </c:pt>
                <c:pt idx="103">
                  <c:v>-2.3999999999999901</c:v>
                </c:pt>
                <c:pt idx="104">
                  <c:v>2.3999999999999901</c:v>
                </c:pt>
                <c:pt idx="105">
                  <c:v>2.7999999999999901</c:v>
                </c:pt>
                <c:pt idx="106">
                  <c:v>2.3999999999999901</c:v>
                </c:pt>
                <c:pt idx="107">
                  <c:v>-2.1</c:v>
                </c:pt>
                <c:pt idx="108">
                  <c:v>-2.5</c:v>
                </c:pt>
                <c:pt idx="109">
                  <c:v>-2.1</c:v>
                </c:pt>
                <c:pt idx="110">
                  <c:v>2.1</c:v>
                </c:pt>
                <c:pt idx="111">
                  <c:v>2.5</c:v>
                </c:pt>
                <c:pt idx="112">
                  <c:v>2</c:v>
                </c:pt>
                <c:pt idx="113">
                  <c:v>-2.3999999999999901</c:v>
                </c:pt>
                <c:pt idx="114">
                  <c:v>-2.7999999999999901</c:v>
                </c:pt>
                <c:pt idx="115">
                  <c:v>-2.3999999999999901</c:v>
                </c:pt>
                <c:pt idx="116">
                  <c:v>2.3999999999999901</c:v>
                </c:pt>
                <c:pt idx="117">
                  <c:v>2.7999999999999901</c:v>
                </c:pt>
                <c:pt idx="118">
                  <c:v>2.3999999999999901</c:v>
                </c:pt>
                <c:pt idx="119">
                  <c:v>-2.1</c:v>
                </c:pt>
                <c:pt idx="120">
                  <c:v>-2.5</c:v>
                </c:pt>
                <c:pt idx="121">
                  <c:v>-2.1</c:v>
                </c:pt>
                <c:pt idx="122">
                  <c:v>2.1</c:v>
                </c:pt>
                <c:pt idx="123">
                  <c:v>2.5</c:v>
                </c:pt>
                <c:pt idx="124">
                  <c:v>2</c:v>
                </c:pt>
                <c:pt idx="125">
                  <c:v>-2.3999999999999901</c:v>
                </c:pt>
                <c:pt idx="126">
                  <c:v>-2.7999999999999901</c:v>
                </c:pt>
                <c:pt idx="127">
                  <c:v>-2.3999999999999901</c:v>
                </c:pt>
                <c:pt idx="128">
                  <c:v>2.3999999999999901</c:v>
                </c:pt>
                <c:pt idx="129">
                  <c:v>2.7999999999999901</c:v>
                </c:pt>
                <c:pt idx="130">
                  <c:v>2.3999999999999901</c:v>
                </c:pt>
                <c:pt idx="131">
                  <c:v>-2.1</c:v>
                </c:pt>
                <c:pt idx="132">
                  <c:v>-2.5</c:v>
                </c:pt>
                <c:pt idx="133">
                  <c:v>-2.1</c:v>
                </c:pt>
                <c:pt idx="134">
                  <c:v>2.1</c:v>
                </c:pt>
                <c:pt idx="135">
                  <c:v>2.5</c:v>
                </c:pt>
                <c:pt idx="136">
                  <c:v>2</c:v>
                </c:pt>
                <c:pt idx="137">
                  <c:v>-2.3999999999999901</c:v>
                </c:pt>
                <c:pt idx="138">
                  <c:v>-2.7999999999999901</c:v>
                </c:pt>
                <c:pt idx="139">
                  <c:v>-2.3999999999999901</c:v>
                </c:pt>
                <c:pt idx="140">
                  <c:v>2.3999999999999901</c:v>
                </c:pt>
                <c:pt idx="141">
                  <c:v>2.7999999999999901</c:v>
                </c:pt>
                <c:pt idx="142">
                  <c:v>2.3999999999999901</c:v>
                </c:pt>
                <c:pt idx="143">
                  <c:v>-2.1</c:v>
                </c:pt>
                <c:pt idx="144">
                  <c:v>-2.5</c:v>
                </c:pt>
                <c:pt idx="145">
                  <c:v>-2.1</c:v>
                </c:pt>
                <c:pt idx="146">
                  <c:v>2.1</c:v>
                </c:pt>
                <c:pt idx="147">
                  <c:v>2.5</c:v>
                </c:pt>
                <c:pt idx="148">
                  <c:v>2</c:v>
                </c:pt>
                <c:pt idx="149">
                  <c:v>-2.3999999999999901</c:v>
                </c:pt>
                <c:pt idx="150">
                  <c:v>2.7999999999999901</c:v>
                </c:pt>
                <c:pt idx="151">
                  <c:v>-2.3999999999999901</c:v>
                </c:pt>
                <c:pt idx="152">
                  <c:v>2.3999999999999901</c:v>
                </c:pt>
                <c:pt idx="153">
                  <c:v>2.7999999999999901</c:v>
                </c:pt>
                <c:pt idx="154">
                  <c:v>2.3999999999999901</c:v>
                </c:pt>
                <c:pt idx="155">
                  <c:v>-2.1</c:v>
                </c:pt>
                <c:pt idx="156">
                  <c:v>-2.5</c:v>
                </c:pt>
                <c:pt idx="157">
                  <c:v>-2.1</c:v>
                </c:pt>
                <c:pt idx="158">
                  <c:v>2.1</c:v>
                </c:pt>
                <c:pt idx="159">
                  <c:v>2.5</c:v>
                </c:pt>
                <c:pt idx="160">
                  <c:v>2</c:v>
                </c:pt>
                <c:pt idx="161">
                  <c:v>-2.3999999999999901</c:v>
                </c:pt>
                <c:pt idx="162">
                  <c:v>-2.7999999999999901</c:v>
                </c:pt>
                <c:pt idx="163">
                  <c:v>-2.3999999999999901</c:v>
                </c:pt>
                <c:pt idx="164">
                  <c:v>2.3999999999999901</c:v>
                </c:pt>
                <c:pt idx="165">
                  <c:v>2.7999999999999901</c:v>
                </c:pt>
                <c:pt idx="166">
                  <c:v>2.3999999999999901</c:v>
                </c:pt>
                <c:pt idx="167">
                  <c:v>-2.1</c:v>
                </c:pt>
                <c:pt idx="168">
                  <c:v>-2.5</c:v>
                </c:pt>
                <c:pt idx="169">
                  <c:v>-2.1</c:v>
                </c:pt>
                <c:pt idx="170">
                  <c:v>2.1</c:v>
                </c:pt>
                <c:pt idx="171">
                  <c:v>2.5</c:v>
                </c:pt>
                <c:pt idx="172">
                  <c:v>2</c:v>
                </c:pt>
                <c:pt idx="173">
                  <c:v>-2.3999999999999901</c:v>
                </c:pt>
                <c:pt idx="174">
                  <c:v>-2.7999999999999901</c:v>
                </c:pt>
                <c:pt idx="175">
                  <c:v>-2.3999999999999901</c:v>
                </c:pt>
                <c:pt idx="176">
                  <c:v>2.3999999999999901</c:v>
                </c:pt>
                <c:pt idx="177">
                  <c:v>2.7999999999999901</c:v>
                </c:pt>
                <c:pt idx="178">
                  <c:v>2.3999999999999901</c:v>
                </c:pt>
                <c:pt idx="179">
                  <c:v>-2.1</c:v>
                </c:pt>
                <c:pt idx="180">
                  <c:v>-2.5</c:v>
                </c:pt>
                <c:pt idx="181">
                  <c:v>-2.1</c:v>
                </c:pt>
                <c:pt idx="182">
                  <c:v>2.1</c:v>
                </c:pt>
                <c:pt idx="183">
                  <c:v>2.5</c:v>
                </c:pt>
                <c:pt idx="184">
                  <c:v>2</c:v>
                </c:pt>
                <c:pt idx="185">
                  <c:v>-2.3999999999999901</c:v>
                </c:pt>
                <c:pt idx="186">
                  <c:v>-2.7999999999999901</c:v>
                </c:pt>
                <c:pt idx="187">
                  <c:v>-2.3999999999999901</c:v>
                </c:pt>
                <c:pt idx="188">
                  <c:v>2.3999999999999901</c:v>
                </c:pt>
                <c:pt idx="189">
                  <c:v>2.7999999999999901</c:v>
                </c:pt>
                <c:pt idx="190">
                  <c:v>2.3999999999999901</c:v>
                </c:pt>
                <c:pt idx="191">
                  <c:v>-2.1</c:v>
                </c:pt>
                <c:pt idx="192">
                  <c:v>-2.5</c:v>
                </c:pt>
                <c:pt idx="193">
                  <c:v>-2.1</c:v>
                </c:pt>
                <c:pt idx="194">
                  <c:v>2.1</c:v>
                </c:pt>
                <c:pt idx="195">
                  <c:v>2.5</c:v>
                </c:pt>
                <c:pt idx="196">
                  <c:v>2</c:v>
                </c:pt>
                <c:pt idx="197">
                  <c:v>-2.3999999999999901</c:v>
                </c:pt>
                <c:pt idx="198">
                  <c:v>-2.7999999999999901</c:v>
                </c:pt>
                <c:pt idx="199">
                  <c:v>-2.3999999999999901</c:v>
                </c:pt>
                <c:pt idx="200">
                  <c:v>2.3999999999999901</c:v>
                </c:pt>
                <c:pt idx="201">
                  <c:v>2.7999999999999901</c:v>
                </c:pt>
                <c:pt idx="202">
                  <c:v>2.3999999999999901</c:v>
                </c:pt>
                <c:pt idx="203">
                  <c:v>-2.1</c:v>
                </c:pt>
                <c:pt idx="204">
                  <c:v>-2.5</c:v>
                </c:pt>
                <c:pt idx="205">
                  <c:v>-2.1</c:v>
                </c:pt>
                <c:pt idx="206">
                  <c:v>2.1</c:v>
                </c:pt>
                <c:pt idx="207">
                  <c:v>2.5</c:v>
                </c:pt>
                <c:pt idx="208">
                  <c:v>2</c:v>
                </c:pt>
                <c:pt idx="209">
                  <c:v>-2.3999999999999901</c:v>
                </c:pt>
                <c:pt idx="210">
                  <c:v>-2.7999999999999901</c:v>
                </c:pt>
                <c:pt idx="211">
                  <c:v>-2.3999999999999901</c:v>
                </c:pt>
                <c:pt idx="212">
                  <c:v>2.3999999999999901</c:v>
                </c:pt>
                <c:pt idx="213">
                  <c:v>2.7999999999999901</c:v>
                </c:pt>
                <c:pt idx="214">
                  <c:v>2.3999999999999901</c:v>
                </c:pt>
                <c:pt idx="215">
                  <c:v>-2.1</c:v>
                </c:pt>
                <c:pt idx="216">
                  <c:v>-2.5</c:v>
                </c:pt>
                <c:pt idx="217">
                  <c:v>-2.1</c:v>
                </c:pt>
                <c:pt idx="218">
                  <c:v>2.1</c:v>
                </c:pt>
                <c:pt idx="219">
                  <c:v>2.5</c:v>
                </c:pt>
                <c:pt idx="220">
                  <c:v>2</c:v>
                </c:pt>
                <c:pt idx="221">
                  <c:v>-2.3999999999999901</c:v>
                </c:pt>
                <c:pt idx="222">
                  <c:v>-2.7999999999999901</c:v>
                </c:pt>
                <c:pt idx="223">
                  <c:v>-2.3999999999999901</c:v>
                </c:pt>
                <c:pt idx="224">
                  <c:v>2.3999999999999901</c:v>
                </c:pt>
                <c:pt idx="225">
                  <c:v>2.7999999999999901</c:v>
                </c:pt>
                <c:pt idx="226">
                  <c:v>2.3999999999999901</c:v>
                </c:pt>
                <c:pt idx="227">
                  <c:v>-2.1</c:v>
                </c:pt>
                <c:pt idx="228">
                  <c:v>-2.5</c:v>
                </c:pt>
                <c:pt idx="229">
                  <c:v>-2.1</c:v>
                </c:pt>
                <c:pt idx="230">
                  <c:v>2.1</c:v>
                </c:pt>
                <c:pt idx="231">
                  <c:v>2.5</c:v>
                </c:pt>
                <c:pt idx="232">
                  <c:v>2</c:v>
                </c:pt>
                <c:pt idx="233">
                  <c:v>-2.3999999999999901</c:v>
                </c:pt>
                <c:pt idx="234">
                  <c:v>-2.7999999999999901</c:v>
                </c:pt>
                <c:pt idx="235">
                  <c:v>-2.3999999999999901</c:v>
                </c:pt>
                <c:pt idx="236">
                  <c:v>2.3999999999999901</c:v>
                </c:pt>
                <c:pt idx="237">
                  <c:v>2.7999999999999901</c:v>
                </c:pt>
                <c:pt idx="238">
                  <c:v>2.3999999999999901</c:v>
                </c:pt>
                <c:pt idx="239">
                  <c:v>-2.1</c:v>
                </c:pt>
                <c:pt idx="240">
                  <c:v>-2.5</c:v>
                </c:pt>
                <c:pt idx="241">
                  <c:v>-2.1</c:v>
                </c:pt>
                <c:pt idx="242">
                  <c:v>2.1</c:v>
                </c:pt>
                <c:pt idx="243">
                  <c:v>2.5</c:v>
                </c:pt>
                <c:pt idx="244">
                  <c:v>2</c:v>
                </c:pt>
                <c:pt idx="245">
                  <c:v>-2.3999999999999901</c:v>
                </c:pt>
                <c:pt idx="246">
                  <c:v>-2.7999999999999901</c:v>
                </c:pt>
                <c:pt idx="247">
                  <c:v>-2.3999999999999901</c:v>
                </c:pt>
                <c:pt idx="248">
                  <c:v>2.3999999999999901</c:v>
                </c:pt>
                <c:pt idx="249">
                  <c:v>2.7999999999999901</c:v>
                </c:pt>
                <c:pt idx="250">
                  <c:v>2.3999999999999901</c:v>
                </c:pt>
                <c:pt idx="251">
                  <c:v>-2.1</c:v>
                </c:pt>
                <c:pt idx="252">
                  <c:v>-2.5</c:v>
                </c:pt>
                <c:pt idx="253">
                  <c:v>-2.1</c:v>
                </c:pt>
                <c:pt idx="254">
                  <c:v>2.1</c:v>
                </c:pt>
                <c:pt idx="255">
                  <c:v>2.5</c:v>
                </c:pt>
                <c:pt idx="256">
                  <c:v>2</c:v>
                </c:pt>
                <c:pt idx="257">
                  <c:v>-2.3999999999999901</c:v>
                </c:pt>
                <c:pt idx="258">
                  <c:v>-2.7999999999999901</c:v>
                </c:pt>
                <c:pt idx="259">
                  <c:v>-2.3999999999999901</c:v>
                </c:pt>
                <c:pt idx="260">
                  <c:v>2.3999999999999901</c:v>
                </c:pt>
                <c:pt idx="261">
                  <c:v>2.7999999999999901</c:v>
                </c:pt>
                <c:pt idx="262">
                  <c:v>2.3999999999999901</c:v>
                </c:pt>
                <c:pt idx="263">
                  <c:v>-2.1</c:v>
                </c:pt>
                <c:pt idx="264">
                  <c:v>-2.5</c:v>
                </c:pt>
                <c:pt idx="265">
                  <c:v>-2.1</c:v>
                </c:pt>
                <c:pt idx="266">
                  <c:v>2.1</c:v>
                </c:pt>
                <c:pt idx="267">
                  <c:v>2.5</c:v>
                </c:pt>
                <c:pt idx="268">
                  <c:v>2</c:v>
                </c:pt>
                <c:pt idx="269">
                  <c:v>-2.3999999999999901</c:v>
                </c:pt>
                <c:pt idx="270">
                  <c:v>-2.7999999999999901</c:v>
                </c:pt>
                <c:pt idx="271">
                  <c:v>-2.3999999999999901</c:v>
                </c:pt>
                <c:pt idx="272">
                  <c:v>2.3999999999999901</c:v>
                </c:pt>
                <c:pt idx="273">
                  <c:v>2.7999999999999901</c:v>
                </c:pt>
                <c:pt idx="274">
                  <c:v>2.3999999999999901</c:v>
                </c:pt>
                <c:pt idx="275">
                  <c:v>-2.1</c:v>
                </c:pt>
                <c:pt idx="276">
                  <c:v>-2.5</c:v>
                </c:pt>
                <c:pt idx="277">
                  <c:v>-2.1</c:v>
                </c:pt>
                <c:pt idx="278">
                  <c:v>2.1</c:v>
                </c:pt>
                <c:pt idx="279">
                  <c:v>2.5</c:v>
                </c:pt>
                <c:pt idx="280">
                  <c:v>2</c:v>
                </c:pt>
                <c:pt idx="281">
                  <c:v>-2.3999999999999901</c:v>
                </c:pt>
                <c:pt idx="282">
                  <c:v>-2.7999999999999901</c:v>
                </c:pt>
                <c:pt idx="283">
                  <c:v>-2.3999999999999901</c:v>
                </c:pt>
                <c:pt idx="284">
                  <c:v>2.3999999999999901</c:v>
                </c:pt>
                <c:pt idx="285">
                  <c:v>2.7999999999999901</c:v>
                </c:pt>
                <c:pt idx="286">
                  <c:v>2.3999999999999901</c:v>
                </c:pt>
                <c:pt idx="287">
                  <c:v>-2.1</c:v>
                </c:pt>
                <c:pt idx="288">
                  <c:v>-2.5</c:v>
                </c:pt>
                <c:pt idx="289">
                  <c:v>-2.1</c:v>
                </c:pt>
                <c:pt idx="290">
                  <c:v>2.1</c:v>
                </c:pt>
                <c:pt idx="291">
                  <c:v>2.5</c:v>
                </c:pt>
                <c:pt idx="292">
                  <c:v>2</c:v>
                </c:pt>
                <c:pt idx="293">
                  <c:v>-2.3999999999999901</c:v>
                </c:pt>
                <c:pt idx="294">
                  <c:v>-2.7999999999999901</c:v>
                </c:pt>
                <c:pt idx="295">
                  <c:v>-2.3999999999999901</c:v>
                </c:pt>
                <c:pt idx="296">
                  <c:v>2.3999999999999901</c:v>
                </c:pt>
                <c:pt idx="297">
                  <c:v>2.7999999999999901</c:v>
                </c:pt>
                <c:pt idx="298">
                  <c:v>2.3999999999999901</c:v>
                </c:pt>
                <c:pt idx="299">
                  <c:v>-2.1</c:v>
                </c:pt>
                <c:pt idx="300">
                  <c:v>2.5</c:v>
                </c:pt>
                <c:pt idx="301">
                  <c:v>-2.1</c:v>
                </c:pt>
                <c:pt idx="302">
                  <c:v>2.1</c:v>
                </c:pt>
                <c:pt idx="303">
                  <c:v>2.5</c:v>
                </c:pt>
                <c:pt idx="304">
                  <c:v>2</c:v>
                </c:pt>
                <c:pt idx="305">
                  <c:v>-2.3999999999999901</c:v>
                </c:pt>
                <c:pt idx="306">
                  <c:v>-2.7999999999999901</c:v>
                </c:pt>
                <c:pt idx="307">
                  <c:v>-2.3999999999999901</c:v>
                </c:pt>
                <c:pt idx="308">
                  <c:v>2.3999999999999901</c:v>
                </c:pt>
                <c:pt idx="309">
                  <c:v>2.7999999999999901</c:v>
                </c:pt>
                <c:pt idx="310">
                  <c:v>2.3999999999999901</c:v>
                </c:pt>
                <c:pt idx="311">
                  <c:v>-2.1</c:v>
                </c:pt>
                <c:pt idx="312">
                  <c:v>-2.5</c:v>
                </c:pt>
                <c:pt idx="313">
                  <c:v>-2.1</c:v>
                </c:pt>
                <c:pt idx="314">
                  <c:v>2.1</c:v>
                </c:pt>
                <c:pt idx="315">
                  <c:v>2.5</c:v>
                </c:pt>
                <c:pt idx="316">
                  <c:v>2</c:v>
                </c:pt>
                <c:pt idx="317">
                  <c:v>-2.3999999999999901</c:v>
                </c:pt>
                <c:pt idx="318">
                  <c:v>-2.7999999999999901</c:v>
                </c:pt>
                <c:pt idx="319">
                  <c:v>-2.3999999999999901</c:v>
                </c:pt>
                <c:pt idx="320">
                  <c:v>2.3999999999999901</c:v>
                </c:pt>
                <c:pt idx="321">
                  <c:v>2.7999999999999901</c:v>
                </c:pt>
                <c:pt idx="322">
                  <c:v>2.3999999999999901</c:v>
                </c:pt>
                <c:pt idx="323">
                  <c:v>-2.1</c:v>
                </c:pt>
                <c:pt idx="324">
                  <c:v>-2.5</c:v>
                </c:pt>
                <c:pt idx="325">
                  <c:v>-2.1</c:v>
                </c:pt>
                <c:pt idx="326">
                  <c:v>2.1</c:v>
                </c:pt>
                <c:pt idx="327">
                  <c:v>2.5</c:v>
                </c:pt>
                <c:pt idx="328">
                  <c:v>2</c:v>
                </c:pt>
                <c:pt idx="329">
                  <c:v>-2.3999999999999901</c:v>
                </c:pt>
                <c:pt idx="330">
                  <c:v>-2.7999999999999901</c:v>
                </c:pt>
                <c:pt idx="331">
                  <c:v>-2.3999999999999901</c:v>
                </c:pt>
                <c:pt idx="332">
                  <c:v>2.3999999999999901</c:v>
                </c:pt>
                <c:pt idx="333">
                  <c:v>2.7999999999999901</c:v>
                </c:pt>
                <c:pt idx="334">
                  <c:v>2.3999999999999901</c:v>
                </c:pt>
                <c:pt idx="335">
                  <c:v>-2.1</c:v>
                </c:pt>
                <c:pt idx="336">
                  <c:v>-2.5</c:v>
                </c:pt>
                <c:pt idx="337">
                  <c:v>-2.1</c:v>
                </c:pt>
                <c:pt idx="338">
                  <c:v>2.1</c:v>
                </c:pt>
                <c:pt idx="339">
                  <c:v>2.5</c:v>
                </c:pt>
                <c:pt idx="340">
                  <c:v>2</c:v>
                </c:pt>
                <c:pt idx="341">
                  <c:v>-2.3999999999999901</c:v>
                </c:pt>
                <c:pt idx="342">
                  <c:v>-2.7999999999999901</c:v>
                </c:pt>
                <c:pt idx="343">
                  <c:v>-2.3999999999999901</c:v>
                </c:pt>
                <c:pt idx="344">
                  <c:v>2.3999999999999901</c:v>
                </c:pt>
                <c:pt idx="345">
                  <c:v>2.7999999999999901</c:v>
                </c:pt>
                <c:pt idx="346">
                  <c:v>2.3999999999999901</c:v>
                </c:pt>
                <c:pt idx="347">
                  <c:v>-2.1</c:v>
                </c:pt>
                <c:pt idx="348">
                  <c:v>-2.5</c:v>
                </c:pt>
                <c:pt idx="349">
                  <c:v>-2.1</c:v>
                </c:pt>
                <c:pt idx="350">
                  <c:v>2.1</c:v>
                </c:pt>
                <c:pt idx="351">
                  <c:v>2.5</c:v>
                </c:pt>
                <c:pt idx="352">
                  <c:v>2</c:v>
                </c:pt>
                <c:pt idx="353">
                  <c:v>-2.3999999999999901</c:v>
                </c:pt>
                <c:pt idx="354">
                  <c:v>-2.7999999999999901</c:v>
                </c:pt>
                <c:pt idx="355">
                  <c:v>-2.3999999999999901</c:v>
                </c:pt>
                <c:pt idx="356">
                  <c:v>2.3999999999999901</c:v>
                </c:pt>
                <c:pt idx="357">
                  <c:v>2.7999999999999901</c:v>
                </c:pt>
                <c:pt idx="358">
                  <c:v>2.3999999999999901</c:v>
                </c:pt>
                <c:pt idx="359">
                  <c:v>-2.1</c:v>
                </c:pt>
                <c:pt idx="360">
                  <c:v>-2.5</c:v>
                </c:pt>
                <c:pt idx="361">
                  <c:v>-2.1</c:v>
                </c:pt>
                <c:pt idx="362">
                  <c:v>2.1</c:v>
                </c:pt>
                <c:pt idx="363">
                  <c:v>2.5</c:v>
                </c:pt>
                <c:pt idx="364">
                  <c:v>2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7232-4549-A135-F0DB90C62156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500464640"/>
        <c:axId val="500471360"/>
      </c:scatterChart>
      <c:valAx>
        <c:axId val="500464640"/>
        <c:scaling>
          <c:orientation val="minMax"/>
          <c:max val="120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low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LID4096"/>
          </a:p>
        </c:txPr>
        <c:crossAx val="500471360"/>
        <c:crosses val="autoZero"/>
        <c:crossBetween val="midCat"/>
      </c:valAx>
      <c:valAx>
        <c:axId val="50047136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LID4096"/>
          </a:p>
        </c:txPr>
        <c:crossAx val="500464640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LID4096"/>
    </a:p>
  </c:txPr>
  <c:printSettings>
    <c:headerFooter/>
    <c:pageMargins b="0.75" l="0.7" r="0.7" t="0.75" header="0.3" footer="0.3"/>
    <c:pageSetup/>
  </c:printSettings>
</c:chartSpace>
</file>

<file path=xl/charts/chart1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scatterChart>
        <c:scatterStyle val="lineMarker"/>
        <c:varyColors val="0"/>
        <c:ser>
          <c:idx val="1"/>
          <c:order val="0"/>
          <c:marker>
            <c:symbol val="none"/>
          </c:marker>
          <c:xVal>
            <c:numRef>
              <c:f>'04_advtidal (2)'!$M$5:$M$365</c:f>
              <c:numCache>
                <c:formatCode>General</c:formatCode>
                <c:ptCount val="361"/>
                <c:pt idx="0">
                  <c:v>1</c:v>
                </c:pt>
                <c:pt idx="1">
                  <c:v>1.083333333333</c:v>
                </c:pt>
                <c:pt idx="2">
                  <c:v>1.166666666667</c:v>
                </c:pt>
                <c:pt idx="3">
                  <c:v>1.25</c:v>
                </c:pt>
                <c:pt idx="4">
                  <c:v>1.333333333333</c:v>
                </c:pt>
                <c:pt idx="5">
                  <c:v>1.416666666667</c:v>
                </c:pt>
                <c:pt idx="6">
                  <c:v>1.5</c:v>
                </c:pt>
                <c:pt idx="7">
                  <c:v>1.583333333333</c:v>
                </c:pt>
                <c:pt idx="8">
                  <c:v>1.666666666667</c:v>
                </c:pt>
                <c:pt idx="9">
                  <c:v>1.75</c:v>
                </c:pt>
                <c:pt idx="10">
                  <c:v>1.833333333333</c:v>
                </c:pt>
                <c:pt idx="11">
                  <c:v>1.916666666667</c:v>
                </c:pt>
                <c:pt idx="12">
                  <c:v>2</c:v>
                </c:pt>
                <c:pt idx="13">
                  <c:v>2.083333333333</c:v>
                </c:pt>
                <c:pt idx="14">
                  <c:v>2.166666666667</c:v>
                </c:pt>
                <c:pt idx="15">
                  <c:v>2.25</c:v>
                </c:pt>
                <c:pt idx="16">
                  <c:v>2.333333333333</c:v>
                </c:pt>
                <c:pt idx="17">
                  <c:v>2.416666666667</c:v>
                </c:pt>
                <c:pt idx="18">
                  <c:v>2.5</c:v>
                </c:pt>
                <c:pt idx="19">
                  <c:v>2.583333333333</c:v>
                </c:pt>
                <c:pt idx="20">
                  <c:v>2.666666666667</c:v>
                </c:pt>
                <c:pt idx="21">
                  <c:v>2.75</c:v>
                </c:pt>
                <c:pt idx="22">
                  <c:v>2.833333333333</c:v>
                </c:pt>
                <c:pt idx="23">
                  <c:v>2.916666666667</c:v>
                </c:pt>
                <c:pt idx="24">
                  <c:v>3</c:v>
                </c:pt>
                <c:pt idx="25">
                  <c:v>3.083333333333</c:v>
                </c:pt>
                <c:pt idx="26">
                  <c:v>3.166666666667</c:v>
                </c:pt>
                <c:pt idx="27">
                  <c:v>3.25</c:v>
                </c:pt>
                <c:pt idx="28">
                  <c:v>3.333333333333</c:v>
                </c:pt>
                <c:pt idx="29">
                  <c:v>3.416666666667</c:v>
                </c:pt>
                <c:pt idx="30">
                  <c:v>3.5</c:v>
                </c:pt>
                <c:pt idx="31">
                  <c:v>3.583333333333</c:v>
                </c:pt>
                <c:pt idx="32">
                  <c:v>3.666666666667</c:v>
                </c:pt>
                <c:pt idx="33">
                  <c:v>3.75</c:v>
                </c:pt>
                <c:pt idx="34">
                  <c:v>3.833333333333</c:v>
                </c:pt>
                <c:pt idx="35">
                  <c:v>3.916666666667</c:v>
                </c:pt>
                <c:pt idx="36">
                  <c:v>4</c:v>
                </c:pt>
                <c:pt idx="37">
                  <c:v>4.083333333333</c:v>
                </c:pt>
                <c:pt idx="38">
                  <c:v>4.166666666667</c:v>
                </c:pt>
                <c:pt idx="39">
                  <c:v>4.25</c:v>
                </c:pt>
                <c:pt idx="40">
                  <c:v>4.333333333333</c:v>
                </c:pt>
                <c:pt idx="41">
                  <c:v>4.416666666667</c:v>
                </c:pt>
                <c:pt idx="42">
                  <c:v>4.5</c:v>
                </c:pt>
                <c:pt idx="43">
                  <c:v>4.583333333333</c:v>
                </c:pt>
                <c:pt idx="44">
                  <c:v>4.666666666667</c:v>
                </c:pt>
                <c:pt idx="45">
                  <c:v>4.75</c:v>
                </c:pt>
                <c:pt idx="46">
                  <c:v>4.833333333333</c:v>
                </c:pt>
                <c:pt idx="47">
                  <c:v>4.916666666667</c:v>
                </c:pt>
                <c:pt idx="48">
                  <c:v>5</c:v>
                </c:pt>
                <c:pt idx="49">
                  <c:v>5.083333333333</c:v>
                </c:pt>
                <c:pt idx="50">
                  <c:v>5.166666666667</c:v>
                </c:pt>
                <c:pt idx="51">
                  <c:v>5.25</c:v>
                </c:pt>
                <c:pt idx="52">
                  <c:v>5.333333333333</c:v>
                </c:pt>
                <c:pt idx="53">
                  <c:v>5.416666666667</c:v>
                </c:pt>
                <c:pt idx="54">
                  <c:v>5.5</c:v>
                </c:pt>
                <c:pt idx="55">
                  <c:v>5.583333333333</c:v>
                </c:pt>
                <c:pt idx="56">
                  <c:v>5.666666666667</c:v>
                </c:pt>
                <c:pt idx="57">
                  <c:v>5.75</c:v>
                </c:pt>
                <c:pt idx="58">
                  <c:v>5.833333333333</c:v>
                </c:pt>
                <c:pt idx="59">
                  <c:v>5.916666666667</c:v>
                </c:pt>
                <c:pt idx="60">
                  <c:v>6</c:v>
                </c:pt>
                <c:pt idx="61">
                  <c:v>6.083333333333</c:v>
                </c:pt>
                <c:pt idx="62">
                  <c:v>6.166666666667</c:v>
                </c:pt>
                <c:pt idx="63">
                  <c:v>6.25</c:v>
                </c:pt>
                <c:pt idx="64">
                  <c:v>6.333333333333</c:v>
                </c:pt>
                <c:pt idx="65">
                  <c:v>6.416666666667</c:v>
                </c:pt>
                <c:pt idx="66">
                  <c:v>6.5</c:v>
                </c:pt>
                <c:pt idx="67">
                  <c:v>6.583333333333</c:v>
                </c:pt>
                <c:pt idx="68">
                  <c:v>6.666666666667</c:v>
                </c:pt>
                <c:pt idx="69">
                  <c:v>6.75</c:v>
                </c:pt>
                <c:pt idx="70">
                  <c:v>6.833333333333</c:v>
                </c:pt>
                <c:pt idx="71">
                  <c:v>6.916666666667</c:v>
                </c:pt>
                <c:pt idx="72">
                  <c:v>7</c:v>
                </c:pt>
                <c:pt idx="73">
                  <c:v>7.083333333333</c:v>
                </c:pt>
                <c:pt idx="74">
                  <c:v>7.166666666667</c:v>
                </c:pt>
                <c:pt idx="75">
                  <c:v>7.25</c:v>
                </c:pt>
                <c:pt idx="76">
                  <c:v>7.333333333333</c:v>
                </c:pt>
                <c:pt idx="77">
                  <c:v>7.416666666667</c:v>
                </c:pt>
                <c:pt idx="78">
                  <c:v>7.5</c:v>
                </c:pt>
                <c:pt idx="79">
                  <c:v>7.583333333333</c:v>
                </c:pt>
                <c:pt idx="80">
                  <c:v>7.666666666667</c:v>
                </c:pt>
                <c:pt idx="81">
                  <c:v>7.75</c:v>
                </c:pt>
                <c:pt idx="82">
                  <c:v>7.833333333333</c:v>
                </c:pt>
                <c:pt idx="83">
                  <c:v>7.916666666667</c:v>
                </c:pt>
                <c:pt idx="84">
                  <c:v>8</c:v>
                </c:pt>
                <c:pt idx="85">
                  <c:v>8.083333333333</c:v>
                </c:pt>
                <c:pt idx="86">
                  <c:v>8.166666666667</c:v>
                </c:pt>
                <c:pt idx="87">
                  <c:v>8.25</c:v>
                </c:pt>
                <c:pt idx="88">
                  <c:v>8.333333333333</c:v>
                </c:pt>
                <c:pt idx="89">
                  <c:v>8.416666666667</c:v>
                </c:pt>
                <c:pt idx="90">
                  <c:v>8.5</c:v>
                </c:pt>
                <c:pt idx="91">
                  <c:v>8.583333333333</c:v>
                </c:pt>
                <c:pt idx="92">
                  <c:v>8.666666666667</c:v>
                </c:pt>
                <c:pt idx="93">
                  <c:v>8.75</c:v>
                </c:pt>
                <c:pt idx="94">
                  <c:v>8.833333333333</c:v>
                </c:pt>
                <c:pt idx="95">
                  <c:v>8.916666666667</c:v>
                </c:pt>
                <c:pt idx="96">
                  <c:v>9</c:v>
                </c:pt>
                <c:pt idx="97">
                  <c:v>9.083333333333</c:v>
                </c:pt>
                <c:pt idx="98">
                  <c:v>9.166666666667</c:v>
                </c:pt>
                <c:pt idx="99">
                  <c:v>9.25</c:v>
                </c:pt>
                <c:pt idx="100">
                  <c:v>9.333333333333</c:v>
                </c:pt>
                <c:pt idx="101">
                  <c:v>9.416666666667</c:v>
                </c:pt>
                <c:pt idx="102">
                  <c:v>9.5</c:v>
                </c:pt>
                <c:pt idx="103">
                  <c:v>9.583333333333</c:v>
                </c:pt>
                <c:pt idx="104">
                  <c:v>9.666666666667</c:v>
                </c:pt>
                <c:pt idx="105">
                  <c:v>9.75</c:v>
                </c:pt>
                <c:pt idx="106">
                  <c:v>9.833333333333</c:v>
                </c:pt>
                <c:pt idx="107">
                  <c:v>9.916666666667</c:v>
                </c:pt>
                <c:pt idx="108">
                  <c:v>10</c:v>
                </c:pt>
                <c:pt idx="109">
                  <c:v>10.08333333333</c:v>
                </c:pt>
                <c:pt idx="110">
                  <c:v>10.16666666667</c:v>
                </c:pt>
                <c:pt idx="111">
                  <c:v>10.25</c:v>
                </c:pt>
                <c:pt idx="112">
                  <c:v>10.33333333333</c:v>
                </c:pt>
                <c:pt idx="113">
                  <c:v>10.41666666667</c:v>
                </c:pt>
                <c:pt idx="114">
                  <c:v>10.5</c:v>
                </c:pt>
                <c:pt idx="115">
                  <c:v>10.58333333333</c:v>
                </c:pt>
                <c:pt idx="116">
                  <c:v>10.66666666667</c:v>
                </c:pt>
                <c:pt idx="117">
                  <c:v>10.75</c:v>
                </c:pt>
                <c:pt idx="118">
                  <c:v>10.83333333333</c:v>
                </c:pt>
                <c:pt idx="119">
                  <c:v>10.91666666667</c:v>
                </c:pt>
                <c:pt idx="120">
                  <c:v>11</c:v>
                </c:pt>
                <c:pt idx="121">
                  <c:v>11.08333333333</c:v>
                </c:pt>
                <c:pt idx="122">
                  <c:v>11.16666666667</c:v>
                </c:pt>
                <c:pt idx="123">
                  <c:v>11.25</c:v>
                </c:pt>
                <c:pt idx="124">
                  <c:v>11.33333333333</c:v>
                </c:pt>
                <c:pt idx="125">
                  <c:v>11.41666666667</c:v>
                </c:pt>
                <c:pt idx="126">
                  <c:v>11.5</c:v>
                </c:pt>
                <c:pt idx="127">
                  <c:v>11.58333333333</c:v>
                </c:pt>
                <c:pt idx="128">
                  <c:v>11.66666666667</c:v>
                </c:pt>
                <c:pt idx="129">
                  <c:v>11.75</c:v>
                </c:pt>
                <c:pt idx="130">
                  <c:v>11.83333333333</c:v>
                </c:pt>
                <c:pt idx="131">
                  <c:v>11.91666666667</c:v>
                </c:pt>
                <c:pt idx="132">
                  <c:v>12</c:v>
                </c:pt>
                <c:pt idx="133">
                  <c:v>12.08333333333</c:v>
                </c:pt>
                <c:pt idx="134">
                  <c:v>12.16666666667</c:v>
                </c:pt>
                <c:pt idx="135">
                  <c:v>12.25</c:v>
                </c:pt>
                <c:pt idx="136">
                  <c:v>12.33333333333</c:v>
                </c:pt>
                <c:pt idx="137">
                  <c:v>12.41666666667</c:v>
                </c:pt>
                <c:pt idx="138">
                  <c:v>12.5</c:v>
                </c:pt>
                <c:pt idx="139">
                  <c:v>12.58333333333</c:v>
                </c:pt>
                <c:pt idx="140">
                  <c:v>12.66666666667</c:v>
                </c:pt>
                <c:pt idx="141">
                  <c:v>12.75</c:v>
                </c:pt>
                <c:pt idx="142">
                  <c:v>12.83333333333</c:v>
                </c:pt>
                <c:pt idx="143">
                  <c:v>12.91666666667</c:v>
                </c:pt>
                <c:pt idx="144">
                  <c:v>13</c:v>
                </c:pt>
                <c:pt idx="145">
                  <c:v>13.08333333333</c:v>
                </c:pt>
                <c:pt idx="146">
                  <c:v>13.16666666667</c:v>
                </c:pt>
                <c:pt idx="147">
                  <c:v>13.25</c:v>
                </c:pt>
                <c:pt idx="148">
                  <c:v>13.33333333333</c:v>
                </c:pt>
                <c:pt idx="149">
                  <c:v>13.41666666667</c:v>
                </c:pt>
                <c:pt idx="150">
                  <c:v>13.5</c:v>
                </c:pt>
                <c:pt idx="151">
                  <c:v>13.58333333333</c:v>
                </c:pt>
                <c:pt idx="152">
                  <c:v>13.66666666667</c:v>
                </c:pt>
                <c:pt idx="153">
                  <c:v>13.75</c:v>
                </c:pt>
                <c:pt idx="154">
                  <c:v>13.83333333333</c:v>
                </c:pt>
                <c:pt idx="155">
                  <c:v>13.91666666667</c:v>
                </c:pt>
                <c:pt idx="156">
                  <c:v>14</c:v>
                </c:pt>
                <c:pt idx="157">
                  <c:v>14.08333333333</c:v>
                </c:pt>
                <c:pt idx="158">
                  <c:v>14.16666666667</c:v>
                </c:pt>
                <c:pt idx="159">
                  <c:v>14.25</c:v>
                </c:pt>
                <c:pt idx="160">
                  <c:v>14.33333333333</c:v>
                </c:pt>
                <c:pt idx="161">
                  <c:v>14.41666666667</c:v>
                </c:pt>
                <c:pt idx="162">
                  <c:v>14.5</c:v>
                </c:pt>
                <c:pt idx="163">
                  <c:v>14.58333333333</c:v>
                </c:pt>
                <c:pt idx="164">
                  <c:v>14.66666666667</c:v>
                </c:pt>
                <c:pt idx="165">
                  <c:v>14.75</c:v>
                </c:pt>
                <c:pt idx="166">
                  <c:v>14.83333333333</c:v>
                </c:pt>
                <c:pt idx="167">
                  <c:v>14.91666666667</c:v>
                </c:pt>
                <c:pt idx="168">
                  <c:v>15</c:v>
                </c:pt>
                <c:pt idx="169">
                  <c:v>15.08333333333</c:v>
                </c:pt>
                <c:pt idx="170">
                  <c:v>15.16666666667</c:v>
                </c:pt>
                <c:pt idx="171">
                  <c:v>15.25</c:v>
                </c:pt>
                <c:pt idx="172">
                  <c:v>15.33333333333</c:v>
                </c:pt>
                <c:pt idx="173">
                  <c:v>15.41666666667</c:v>
                </c:pt>
                <c:pt idx="174">
                  <c:v>15.5</c:v>
                </c:pt>
                <c:pt idx="175">
                  <c:v>15.58333333333</c:v>
                </c:pt>
                <c:pt idx="176">
                  <c:v>15.66666666667</c:v>
                </c:pt>
                <c:pt idx="177">
                  <c:v>15.75</c:v>
                </c:pt>
                <c:pt idx="178">
                  <c:v>15.83333333333</c:v>
                </c:pt>
                <c:pt idx="179">
                  <c:v>15.91666666667</c:v>
                </c:pt>
                <c:pt idx="180">
                  <c:v>16</c:v>
                </c:pt>
                <c:pt idx="181">
                  <c:v>16.08333333333</c:v>
                </c:pt>
                <c:pt idx="182">
                  <c:v>16.16666666667</c:v>
                </c:pt>
                <c:pt idx="183">
                  <c:v>16.25</c:v>
                </c:pt>
                <c:pt idx="184">
                  <c:v>16.33333333333</c:v>
                </c:pt>
                <c:pt idx="185">
                  <c:v>16.41666666667</c:v>
                </c:pt>
                <c:pt idx="186">
                  <c:v>16.5</c:v>
                </c:pt>
                <c:pt idx="187">
                  <c:v>16.58333333333</c:v>
                </c:pt>
                <c:pt idx="188">
                  <c:v>16.66666666667</c:v>
                </c:pt>
                <c:pt idx="189">
                  <c:v>16.75</c:v>
                </c:pt>
                <c:pt idx="190">
                  <c:v>16.83333333333</c:v>
                </c:pt>
                <c:pt idx="191">
                  <c:v>16.91666666667</c:v>
                </c:pt>
                <c:pt idx="192">
                  <c:v>17</c:v>
                </c:pt>
                <c:pt idx="193">
                  <c:v>17.08333333333</c:v>
                </c:pt>
                <c:pt idx="194">
                  <c:v>17.16666666667</c:v>
                </c:pt>
                <c:pt idx="195">
                  <c:v>17.25</c:v>
                </c:pt>
                <c:pt idx="196">
                  <c:v>17.33333333333</c:v>
                </c:pt>
                <c:pt idx="197">
                  <c:v>17.41666666667</c:v>
                </c:pt>
                <c:pt idx="198">
                  <c:v>17.5</c:v>
                </c:pt>
                <c:pt idx="199">
                  <c:v>17.58333333333</c:v>
                </c:pt>
                <c:pt idx="200">
                  <c:v>17.66666666667</c:v>
                </c:pt>
                <c:pt idx="201">
                  <c:v>17.75</c:v>
                </c:pt>
                <c:pt idx="202">
                  <c:v>17.83333333333</c:v>
                </c:pt>
                <c:pt idx="203">
                  <c:v>17.91666666667</c:v>
                </c:pt>
                <c:pt idx="204">
                  <c:v>18</c:v>
                </c:pt>
                <c:pt idx="205">
                  <c:v>18.08333333333</c:v>
                </c:pt>
                <c:pt idx="206">
                  <c:v>18.16666666667</c:v>
                </c:pt>
                <c:pt idx="207">
                  <c:v>18.25</c:v>
                </c:pt>
                <c:pt idx="208">
                  <c:v>18.33333333333</c:v>
                </c:pt>
                <c:pt idx="209">
                  <c:v>18.41666666667</c:v>
                </c:pt>
                <c:pt idx="210">
                  <c:v>18.5</c:v>
                </c:pt>
                <c:pt idx="211">
                  <c:v>18.58333333333</c:v>
                </c:pt>
                <c:pt idx="212">
                  <c:v>18.66666666667</c:v>
                </c:pt>
                <c:pt idx="213">
                  <c:v>18.75</c:v>
                </c:pt>
                <c:pt idx="214">
                  <c:v>18.83333333333</c:v>
                </c:pt>
                <c:pt idx="215">
                  <c:v>18.91666666667</c:v>
                </c:pt>
                <c:pt idx="216">
                  <c:v>19</c:v>
                </c:pt>
                <c:pt idx="217">
                  <c:v>19.08333333333</c:v>
                </c:pt>
                <c:pt idx="218">
                  <c:v>19.16666666667</c:v>
                </c:pt>
                <c:pt idx="219">
                  <c:v>19.25</c:v>
                </c:pt>
                <c:pt idx="220">
                  <c:v>19.33333333333</c:v>
                </c:pt>
                <c:pt idx="221">
                  <c:v>19.41666666667</c:v>
                </c:pt>
                <c:pt idx="222">
                  <c:v>19.5</c:v>
                </c:pt>
                <c:pt idx="223">
                  <c:v>19.58333333333</c:v>
                </c:pt>
                <c:pt idx="224">
                  <c:v>19.66666666667</c:v>
                </c:pt>
                <c:pt idx="225">
                  <c:v>19.75</c:v>
                </c:pt>
                <c:pt idx="226">
                  <c:v>19.83333333333</c:v>
                </c:pt>
                <c:pt idx="227">
                  <c:v>19.91666666667</c:v>
                </c:pt>
                <c:pt idx="228">
                  <c:v>20</c:v>
                </c:pt>
                <c:pt idx="229">
                  <c:v>20.08333333333</c:v>
                </c:pt>
                <c:pt idx="230">
                  <c:v>20.16666666667</c:v>
                </c:pt>
                <c:pt idx="231">
                  <c:v>20.25</c:v>
                </c:pt>
                <c:pt idx="232">
                  <c:v>20.33333333333</c:v>
                </c:pt>
                <c:pt idx="233">
                  <c:v>20.41666666667</c:v>
                </c:pt>
                <c:pt idx="234">
                  <c:v>20.5</c:v>
                </c:pt>
                <c:pt idx="235">
                  <c:v>20.58333333333</c:v>
                </c:pt>
                <c:pt idx="236">
                  <c:v>20.66666666667</c:v>
                </c:pt>
                <c:pt idx="237">
                  <c:v>20.75</c:v>
                </c:pt>
                <c:pt idx="238">
                  <c:v>20.83333333333</c:v>
                </c:pt>
                <c:pt idx="239">
                  <c:v>20.91666666667</c:v>
                </c:pt>
                <c:pt idx="240">
                  <c:v>21</c:v>
                </c:pt>
                <c:pt idx="241">
                  <c:v>21.08333333333</c:v>
                </c:pt>
                <c:pt idx="242">
                  <c:v>21.16666666667</c:v>
                </c:pt>
                <c:pt idx="243">
                  <c:v>21.25</c:v>
                </c:pt>
                <c:pt idx="244">
                  <c:v>21.33333333333</c:v>
                </c:pt>
                <c:pt idx="245">
                  <c:v>21.41666666667</c:v>
                </c:pt>
                <c:pt idx="246">
                  <c:v>21.5</c:v>
                </c:pt>
                <c:pt idx="247">
                  <c:v>21.58333333333</c:v>
                </c:pt>
                <c:pt idx="248">
                  <c:v>21.66666666667</c:v>
                </c:pt>
                <c:pt idx="249">
                  <c:v>21.75</c:v>
                </c:pt>
                <c:pt idx="250">
                  <c:v>21.83333333333</c:v>
                </c:pt>
                <c:pt idx="251">
                  <c:v>21.91666666667</c:v>
                </c:pt>
                <c:pt idx="252">
                  <c:v>22</c:v>
                </c:pt>
                <c:pt idx="253">
                  <c:v>22.08333333333</c:v>
                </c:pt>
                <c:pt idx="254">
                  <c:v>22.16666666667</c:v>
                </c:pt>
                <c:pt idx="255">
                  <c:v>22.25</c:v>
                </c:pt>
                <c:pt idx="256">
                  <c:v>22.33333333333</c:v>
                </c:pt>
                <c:pt idx="257">
                  <c:v>22.41666666667</c:v>
                </c:pt>
                <c:pt idx="258">
                  <c:v>22.5</c:v>
                </c:pt>
                <c:pt idx="259">
                  <c:v>22.58333333333</c:v>
                </c:pt>
                <c:pt idx="260">
                  <c:v>22.66666666667</c:v>
                </c:pt>
                <c:pt idx="261">
                  <c:v>22.75</c:v>
                </c:pt>
                <c:pt idx="262">
                  <c:v>22.83333333333</c:v>
                </c:pt>
                <c:pt idx="263">
                  <c:v>22.91666666667</c:v>
                </c:pt>
                <c:pt idx="264">
                  <c:v>23</c:v>
                </c:pt>
                <c:pt idx="265">
                  <c:v>23.08333333333</c:v>
                </c:pt>
                <c:pt idx="266">
                  <c:v>23.16666666667</c:v>
                </c:pt>
                <c:pt idx="267">
                  <c:v>23.25</c:v>
                </c:pt>
                <c:pt idx="268">
                  <c:v>23.33333333333</c:v>
                </c:pt>
                <c:pt idx="269">
                  <c:v>23.41666666667</c:v>
                </c:pt>
                <c:pt idx="270">
                  <c:v>23.5</c:v>
                </c:pt>
                <c:pt idx="271">
                  <c:v>23.58333333333</c:v>
                </c:pt>
                <c:pt idx="272">
                  <c:v>23.66666666667</c:v>
                </c:pt>
                <c:pt idx="273">
                  <c:v>23.75</c:v>
                </c:pt>
                <c:pt idx="274">
                  <c:v>23.83333333333</c:v>
                </c:pt>
                <c:pt idx="275">
                  <c:v>23.91666666667</c:v>
                </c:pt>
                <c:pt idx="276">
                  <c:v>24</c:v>
                </c:pt>
                <c:pt idx="277">
                  <c:v>24.08333333333</c:v>
                </c:pt>
                <c:pt idx="278">
                  <c:v>24.16666666667</c:v>
                </c:pt>
                <c:pt idx="279">
                  <c:v>24.25</c:v>
                </c:pt>
                <c:pt idx="280">
                  <c:v>24.33333333333</c:v>
                </c:pt>
                <c:pt idx="281">
                  <c:v>24.41666666667</c:v>
                </c:pt>
                <c:pt idx="282">
                  <c:v>24.5</c:v>
                </c:pt>
                <c:pt idx="283">
                  <c:v>24.58333333333</c:v>
                </c:pt>
                <c:pt idx="284">
                  <c:v>24.66666666667</c:v>
                </c:pt>
                <c:pt idx="285">
                  <c:v>24.75</c:v>
                </c:pt>
                <c:pt idx="286">
                  <c:v>24.83333333333</c:v>
                </c:pt>
                <c:pt idx="287">
                  <c:v>24.91666666667</c:v>
                </c:pt>
                <c:pt idx="288">
                  <c:v>25</c:v>
                </c:pt>
                <c:pt idx="289">
                  <c:v>25.08333333333</c:v>
                </c:pt>
                <c:pt idx="290">
                  <c:v>25.16666666667</c:v>
                </c:pt>
                <c:pt idx="291">
                  <c:v>25.25</c:v>
                </c:pt>
                <c:pt idx="292">
                  <c:v>25.33333333333</c:v>
                </c:pt>
                <c:pt idx="293">
                  <c:v>25.41666666667</c:v>
                </c:pt>
                <c:pt idx="294">
                  <c:v>25.5</c:v>
                </c:pt>
                <c:pt idx="295">
                  <c:v>25.58333333333</c:v>
                </c:pt>
                <c:pt idx="296">
                  <c:v>25.66666666667</c:v>
                </c:pt>
                <c:pt idx="297">
                  <c:v>25.75</c:v>
                </c:pt>
                <c:pt idx="298">
                  <c:v>25.83333333333</c:v>
                </c:pt>
                <c:pt idx="299">
                  <c:v>25.91666666667</c:v>
                </c:pt>
                <c:pt idx="300">
                  <c:v>26</c:v>
                </c:pt>
                <c:pt idx="301">
                  <c:v>26.08333333333</c:v>
                </c:pt>
                <c:pt idx="302">
                  <c:v>26.16666666667</c:v>
                </c:pt>
                <c:pt idx="303">
                  <c:v>26.25</c:v>
                </c:pt>
                <c:pt idx="304">
                  <c:v>26.33333333333</c:v>
                </c:pt>
                <c:pt idx="305">
                  <c:v>26.41666666667</c:v>
                </c:pt>
                <c:pt idx="306">
                  <c:v>26.5</c:v>
                </c:pt>
                <c:pt idx="307">
                  <c:v>26.58333333333</c:v>
                </c:pt>
                <c:pt idx="308">
                  <c:v>26.66666666667</c:v>
                </c:pt>
                <c:pt idx="309">
                  <c:v>26.75</c:v>
                </c:pt>
                <c:pt idx="310">
                  <c:v>26.83333333333</c:v>
                </c:pt>
                <c:pt idx="311">
                  <c:v>26.91666666667</c:v>
                </c:pt>
                <c:pt idx="312">
                  <c:v>27</c:v>
                </c:pt>
                <c:pt idx="313">
                  <c:v>27.08333333333</c:v>
                </c:pt>
                <c:pt idx="314">
                  <c:v>27.16666666667</c:v>
                </c:pt>
                <c:pt idx="315">
                  <c:v>27.25</c:v>
                </c:pt>
                <c:pt idx="316">
                  <c:v>27.33333333333</c:v>
                </c:pt>
                <c:pt idx="317">
                  <c:v>27.41666666667</c:v>
                </c:pt>
                <c:pt idx="318">
                  <c:v>27.5</c:v>
                </c:pt>
                <c:pt idx="319">
                  <c:v>27.58333333333</c:v>
                </c:pt>
                <c:pt idx="320">
                  <c:v>27.66666666667</c:v>
                </c:pt>
                <c:pt idx="321">
                  <c:v>27.75</c:v>
                </c:pt>
                <c:pt idx="322">
                  <c:v>27.83333333333</c:v>
                </c:pt>
                <c:pt idx="323">
                  <c:v>27.91666666667</c:v>
                </c:pt>
                <c:pt idx="324">
                  <c:v>28</c:v>
                </c:pt>
                <c:pt idx="325">
                  <c:v>28.08333333333</c:v>
                </c:pt>
                <c:pt idx="326">
                  <c:v>28.16666666667</c:v>
                </c:pt>
                <c:pt idx="327">
                  <c:v>28.25</c:v>
                </c:pt>
                <c:pt idx="328">
                  <c:v>28.33333333333</c:v>
                </c:pt>
                <c:pt idx="329">
                  <c:v>28.41666666667</c:v>
                </c:pt>
                <c:pt idx="330">
                  <c:v>28.5</c:v>
                </c:pt>
                <c:pt idx="331">
                  <c:v>28.58333333333</c:v>
                </c:pt>
                <c:pt idx="332">
                  <c:v>28.66666666667</c:v>
                </c:pt>
                <c:pt idx="333">
                  <c:v>28.75</c:v>
                </c:pt>
                <c:pt idx="334">
                  <c:v>28.83333333333</c:v>
                </c:pt>
                <c:pt idx="335">
                  <c:v>28.91666666667</c:v>
                </c:pt>
                <c:pt idx="336">
                  <c:v>29</c:v>
                </c:pt>
                <c:pt idx="337">
                  <c:v>29.08333333333</c:v>
                </c:pt>
                <c:pt idx="338">
                  <c:v>29.16666666667</c:v>
                </c:pt>
                <c:pt idx="339">
                  <c:v>29.25</c:v>
                </c:pt>
                <c:pt idx="340">
                  <c:v>29.33333333333</c:v>
                </c:pt>
                <c:pt idx="341">
                  <c:v>29.41666666667</c:v>
                </c:pt>
                <c:pt idx="342">
                  <c:v>29.5</c:v>
                </c:pt>
                <c:pt idx="343">
                  <c:v>29.58333333333</c:v>
                </c:pt>
                <c:pt idx="344">
                  <c:v>29.66666666667</c:v>
                </c:pt>
                <c:pt idx="345">
                  <c:v>29.75</c:v>
                </c:pt>
                <c:pt idx="346">
                  <c:v>29.83333333333</c:v>
                </c:pt>
                <c:pt idx="347">
                  <c:v>29.91666666667</c:v>
                </c:pt>
                <c:pt idx="348">
                  <c:v>30</c:v>
                </c:pt>
                <c:pt idx="349">
                  <c:v>30.08333333333</c:v>
                </c:pt>
                <c:pt idx="350">
                  <c:v>30.16666666667</c:v>
                </c:pt>
                <c:pt idx="351">
                  <c:v>30.25</c:v>
                </c:pt>
                <c:pt idx="352">
                  <c:v>30.33333333333</c:v>
                </c:pt>
                <c:pt idx="353">
                  <c:v>30.41666666667</c:v>
                </c:pt>
                <c:pt idx="354">
                  <c:v>30.5</c:v>
                </c:pt>
                <c:pt idx="355">
                  <c:v>30.58333333333</c:v>
                </c:pt>
                <c:pt idx="356">
                  <c:v>30.66666666667</c:v>
                </c:pt>
                <c:pt idx="357">
                  <c:v>30.75</c:v>
                </c:pt>
                <c:pt idx="358">
                  <c:v>30.83333333333</c:v>
                </c:pt>
                <c:pt idx="359">
                  <c:v>30.91666666667</c:v>
                </c:pt>
                <c:pt idx="360">
                  <c:v>31</c:v>
                </c:pt>
              </c:numCache>
            </c:numRef>
          </c:xVal>
          <c:yVal>
            <c:numRef>
              <c:f>'04_advtidal (2)'!$N$5:$N$365</c:f>
              <c:numCache>
                <c:formatCode>0</c:formatCode>
                <c:ptCount val="361"/>
                <c:pt idx="0">
                  <c:v>-280.85853284485103</c:v>
                </c:pt>
                <c:pt idx="1">
                  <c:v>-305.19342008326902</c:v>
                </c:pt>
                <c:pt idx="2">
                  <c:v>-286.04348400677799</c:v>
                </c:pt>
                <c:pt idx="3">
                  <c:v>-264.37260218136601</c:v>
                </c:pt>
                <c:pt idx="4">
                  <c:v>-258.825373074982</c:v>
                </c:pt>
                <c:pt idx="5">
                  <c:v>-276.67842971136599</c:v>
                </c:pt>
                <c:pt idx="6">
                  <c:v>-299.43807220044499</c:v>
                </c:pt>
                <c:pt idx="7">
                  <c:v>-307.065718840557</c:v>
                </c:pt>
                <c:pt idx="8">
                  <c:v>-290.16731733352498</c:v>
                </c:pt>
                <c:pt idx="9">
                  <c:v>-264.80502692990598</c:v>
                </c:pt>
                <c:pt idx="10">
                  <c:v>-254.854240462722</c:v>
                </c:pt>
                <c:pt idx="11">
                  <c:v>-269.629759235488</c:v>
                </c:pt>
                <c:pt idx="12">
                  <c:v>-293.68873440758802</c:v>
                </c:pt>
                <c:pt idx="13">
                  <c:v>-304.92573524125203</c:v>
                </c:pt>
                <c:pt idx="14">
                  <c:v>-292.331949884886</c:v>
                </c:pt>
                <c:pt idx="15">
                  <c:v>-269.82760911594403</c:v>
                </c:pt>
                <c:pt idx="16">
                  <c:v>-257.67378109867798</c:v>
                </c:pt>
                <c:pt idx="17">
                  <c:v>-269.90711241872998</c:v>
                </c:pt>
                <c:pt idx="18">
                  <c:v>-293.33117099006603</c:v>
                </c:pt>
                <c:pt idx="19">
                  <c:v>-307.57491512700102</c:v>
                </c:pt>
                <c:pt idx="20">
                  <c:v>-297.12087684925302</c:v>
                </c:pt>
                <c:pt idx="21">
                  <c:v>-271.68904055658902</c:v>
                </c:pt>
                <c:pt idx="22">
                  <c:v>-254.75719307492801</c:v>
                </c:pt>
                <c:pt idx="23">
                  <c:v>-263.34337132019698</c:v>
                </c:pt>
                <c:pt idx="24">
                  <c:v>-287.06981905043801</c:v>
                </c:pt>
                <c:pt idx="25">
                  <c:v>-304.37792765286099</c:v>
                </c:pt>
                <c:pt idx="26">
                  <c:v>-297.94596160494501</c:v>
                </c:pt>
                <c:pt idx="27">
                  <c:v>-276.04802597137399</c:v>
                </c:pt>
                <c:pt idx="28">
                  <c:v>-258.74688032696997</c:v>
                </c:pt>
                <c:pt idx="29">
                  <c:v>-264.19761288306398</c:v>
                </c:pt>
                <c:pt idx="30">
                  <c:v>-286.78000532046298</c:v>
                </c:pt>
                <c:pt idx="31">
                  <c:v>-305.71537630394897</c:v>
                </c:pt>
                <c:pt idx="32">
                  <c:v>-302.71149847165702</c:v>
                </c:pt>
                <c:pt idx="33">
                  <c:v>-278.92569147816403</c:v>
                </c:pt>
                <c:pt idx="34">
                  <c:v>-257.37333427632097</c:v>
                </c:pt>
                <c:pt idx="35">
                  <c:v>-258.31593154362201</c:v>
                </c:pt>
                <c:pt idx="36">
                  <c:v>-280.20511080653102</c:v>
                </c:pt>
                <c:pt idx="37">
                  <c:v>-301.291314281045</c:v>
                </c:pt>
                <c:pt idx="38">
                  <c:v>-302.31515806265799</c:v>
                </c:pt>
                <c:pt idx="39">
                  <c:v>-282.51311505920802</c:v>
                </c:pt>
                <c:pt idx="40">
                  <c:v>-262.14726896028702</c:v>
                </c:pt>
                <c:pt idx="41">
                  <c:v>-259.94679525452699</c:v>
                </c:pt>
                <c:pt idx="42">
                  <c:v>-279.97705536881301</c:v>
                </c:pt>
                <c:pt idx="43">
                  <c:v>-301.79866126587399</c:v>
                </c:pt>
                <c:pt idx="44">
                  <c:v>-306.27358412995198</c:v>
                </c:pt>
                <c:pt idx="45">
                  <c:v>-286.47416146723498</c:v>
                </c:pt>
                <c:pt idx="46">
                  <c:v>-262.004159424683</c:v>
                </c:pt>
                <c:pt idx="47">
                  <c:v>-255.43591420220599</c:v>
                </c:pt>
                <c:pt idx="48">
                  <c:v>-273.02171393367797</c:v>
                </c:pt>
                <c:pt idx="49">
                  <c:v>-296.50020695399201</c:v>
                </c:pt>
                <c:pt idx="50">
                  <c:v>-304.48184052431202</c:v>
                </c:pt>
                <c:pt idx="51">
                  <c:v>-289.27884842400198</c:v>
                </c:pt>
                <c:pt idx="52">
                  <c:v>-267.01855838984198</c:v>
                </c:pt>
                <c:pt idx="53">
                  <c:v>-258.029417006269</c:v>
                </c:pt>
                <c:pt idx="54">
                  <c:v>-272.95508294864999</c:v>
                </c:pt>
                <c:pt idx="55">
                  <c:v>-296.340994936794</c:v>
                </c:pt>
                <c:pt idx="56">
                  <c:v>-307.52674186611301</c:v>
                </c:pt>
                <c:pt idx="57">
                  <c:v>-294.00655566658298</c:v>
                </c:pt>
                <c:pt idx="58">
                  <c:v>-268.35766946157202</c:v>
                </c:pt>
                <c:pt idx="59">
                  <c:v>-254.48932903799701</c:v>
                </c:pt>
                <c:pt idx="60">
                  <c:v>-266.15362674413899</c:v>
                </c:pt>
                <c:pt idx="61">
                  <c:v>-290.222586542633</c:v>
                </c:pt>
                <c:pt idx="62">
                  <c:v>-304.96709139076</c:v>
                </c:pt>
                <c:pt idx="63">
                  <c:v>-295.42472689610503</c:v>
                </c:pt>
                <c:pt idx="64">
                  <c:v>-273.079232075748</c:v>
                </c:pt>
                <c:pt idx="65">
                  <c:v>-257.89948705262299</c:v>
                </c:pt>
                <c:pt idx="66">
                  <c:v>-266.76469556421199</c:v>
                </c:pt>
                <c:pt idx="67">
                  <c:v>-289.89923832662902</c:v>
                </c:pt>
                <c:pt idx="68">
                  <c:v>-306.92313865497698</c:v>
                </c:pt>
                <c:pt idx="69">
                  <c:v>-300.23909408482803</c:v>
                </c:pt>
                <c:pt idx="70">
                  <c:v>-275.47562773979502</c:v>
                </c:pt>
                <c:pt idx="71">
                  <c:v>-255.80563844378401</c:v>
                </c:pt>
                <c:pt idx="72">
                  <c:v>-260.51505494405501</c:v>
                </c:pt>
                <c:pt idx="73">
                  <c:v>-283.47974828887902</c:v>
                </c:pt>
                <c:pt idx="74">
                  <c:v>-303.00491911360098</c:v>
                </c:pt>
                <c:pt idx="75">
                  <c:v>-300.47870255678498</c:v>
                </c:pt>
                <c:pt idx="76">
                  <c:v>-279.42569556487001</c:v>
                </c:pt>
                <c:pt idx="77">
                  <c:v>-260.349295893131</c:v>
                </c:pt>
                <c:pt idx="78">
                  <c:v>-261.66498728119899</c:v>
                </c:pt>
                <c:pt idx="79">
                  <c:v>-283.23122295147499</c:v>
                </c:pt>
                <c:pt idx="80">
                  <c:v>-303.84064175927699</c:v>
                </c:pt>
                <c:pt idx="81">
                  <c:v>-304.92240502274501</c:v>
                </c:pt>
                <c:pt idx="82">
                  <c:v>-282.86704510880099</c:v>
                </c:pt>
                <c:pt idx="83">
                  <c:v>-259.60464823106503</c:v>
                </c:pt>
                <c:pt idx="84">
                  <c:v>-256.48863699869599</c:v>
                </c:pt>
                <c:pt idx="85">
                  <c:v>-276.45931484424398</c:v>
                </c:pt>
                <c:pt idx="86">
                  <c:v>-298.96249526248903</c:v>
                </c:pt>
                <c:pt idx="87">
                  <c:v>-303.74871836736003</c:v>
                </c:pt>
                <c:pt idx="88">
                  <c:v>-286.053992045494</c:v>
                </c:pt>
                <c:pt idx="89">
                  <c:v>-264.54127678492301</c:v>
                </c:pt>
                <c:pt idx="90">
                  <c:v>-258.68262445135298</c:v>
                </c:pt>
                <c:pt idx="91">
                  <c:v>-276.25748009230102</c:v>
                </c:pt>
                <c:pt idx="92">
                  <c:v>-299.11740786046403</c:v>
                </c:pt>
                <c:pt idx="93">
                  <c:v>-307.11525941732202</c:v>
                </c:pt>
                <c:pt idx="94">
                  <c:v>-290.58067042646599</c:v>
                </c:pt>
                <c:pt idx="95">
                  <c:v>-265.14938735792498</c:v>
                </c:pt>
                <c:pt idx="96">
                  <c:v>-254.79198020194099</c:v>
                </c:pt>
                <c:pt idx="97">
                  <c:v>-269.24103553015402</c:v>
                </c:pt>
                <c:pt idx="98">
                  <c:v>-293.32639830269801</c:v>
                </c:pt>
                <c:pt idx="99">
                  <c:v>-304.95757019721202</c:v>
                </c:pt>
                <c:pt idx="100">
                  <c:v>-292.66930132441001</c:v>
                </c:pt>
                <c:pt idx="101">
                  <c:v>-270.16515899337998</c:v>
                </c:pt>
                <c:pt idx="102">
                  <c:v>-257.66083400164001</c:v>
                </c:pt>
                <c:pt idx="103">
                  <c:v>-269.562471805445</c:v>
                </c:pt>
                <c:pt idx="104">
                  <c:v>-292.97287405047302</c:v>
                </c:pt>
                <c:pt idx="105">
                  <c:v>-307.54176790243201</c:v>
                </c:pt>
                <c:pt idx="106">
                  <c:v>-297.46786273273398</c:v>
                </c:pt>
                <c:pt idx="107">
                  <c:v>-272.08564896507602</c:v>
                </c:pt>
                <c:pt idx="108">
                  <c:v>-254.831853628094</c:v>
                </c:pt>
                <c:pt idx="109">
                  <c:v>-263.03197002988401</c:v>
                </c:pt>
                <c:pt idx="110">
                  <c:v>-286.69734186457401</c:v>
                </c:pt>
                <c:pt idx="111">
                  <c:v>-304.27107366099199</c:v>
                </c:pt>
                <c:pt idx="112">
                  <c:v>-298.22913441875801</c:v>
                </c:pt>
                <c:pt idx="113">
                  <c:v>-276.40285758147502</c:v>
                </c:pt>
                <c:pt idx="114">
                  <c:v>-258.88854052180398</c:v>
                </c:pt>
                <c:pt idx="115">
                  <c:v>-263.91269660176403</c:v>
                </c:pt>
                <c:pt idx="116">
                  <c:v>-286.41195167717001</c:v>
                </c:pt>
                <c:pt idx="117">
                  <c:v>-305.53991594928101</c:v>
                </c:pt>
                <c:pt idx="118">
                  <c:v>-302.98069958723698</c:v>
                </c:pt>
                <c:pt idx="119">
                  <c:v>-279.337622560429</c:v>
                </c:pt>
                <c:pt idx="120">
                  <c:v>-257.58721015985498</c:v>
                </c:pt>
                <c:pt idx="121">
                  <c:v>-257.96694948846198</c:v>
                </c:pt>
                <c:pt idx="122">
                  <c:v>-279.57113323481298</c:v>
                </c:pt>
                <c:pt idx="123">
                  <c:v>-300.74505229331203</c:v>
                </c:pt>
                <c:pt idx="124">
                  <c:v>-302.13074892355701</c:v>
                </c:pt>
                <c:pt idx="125">
                  <c:v>-282.49059593535998</c:v>
                </c:pt>
                <c:pt idx="126">
                  <c:v>-261.975562597318</c:v>
                </c:pt>
                <c:pt idx="127">
                  <c:v>-259.368656355844</c:v>
                </c:pt>
                <c:pt idx="128">
                  <c:v>-279.17271386590897</c:v>
                </c:pt>
                <c:pt idx="129">
                  <c:v>-301.11689232298102</c:v>
                </c:pt>
                <c:pt idx="130">
                  <c:v>-305.97354851947603</c:v>
                </c:pt>
                <c:pt idx="131">
                  <c:v>-286.48305685386998</c:v>
                </c:pt>
                <c:pt idx="132">
                  <c:v>-261.89110333140599</c:v>
                </c:pt>
                <c:pt idx="133">
                  <c:v>-254.92829019105901</c:v>
                </c:pt>
                <c:pt idx="134">
                  <c:v>-272.19271701232299</c:v>
                </c:pt>
                <c:pt idx="135">
                  <c:v>-295.768652414315</c:v>
                </c:pt>
                <c:pt idx="136">
                  <c:v>-304.12681582588601</c:v>
                </c:pt>
                <c:pt idx="137">
                  <c:v>-289.23399022078098</c:v>
                </c:pt>
                <c:pt idx="138">
                  <c:v>-266.91649570788502</c:v>
                </c:pt>
                <c:pt idx="139">
                  <c:v>-257.55587085367398</c:v>
                </c:pt>
                <c:pt idx="140">
                  <c:v>-272.16930323161398</c:v>
                </c:pt>
                <c:pt idx="141">
                  <c:v>-295.57817633110301</c:v>
                </c:pt>
                <c:pt idx="142">
                  <c:v>-274.13702113084503</c:v>
                </c:pt>
                <c:pt idx="143">
                  <c:v>-295.881509183042</c:v>
                </c:pt>
                <c:pt idx="144">
                  <c:v>-269.49935582242603</c:v>
                </c:pt>
                <c:pt idx="145">
                  <c:v>-254.40753803866301</c:v>
                </c:pt>
                <c:pt idx="146">
                  <c:v>-265.52549201545497</c:v>
                </c:pt>
                <c:pt idx="147">
                  <c:v>-289.509418308455</c:v>
                </c:pt>
                <c:pt idx="148">
                  <c:v>-304.56000425790302</c:v>
                </c:pt>
                <c:pt idx="149">
                  <c:v>-295.35326640236099</c:v>
                </c:pt>
                <c:pt idx="150">
                  <c:v>-273.03962232903501</c:v>
                </c:pt>
                <c:pt idx="151">
                  <c:v>-257.57855006737202</c:v>
                </c:pt>
                <c:pt idx="152">
                  <c:v>-266.060240466084</c:v>
                </c:pt>
                <c:pt idx="153">
                  <c:v>-289.143639648636</c:v>
                </c:pt>
                <c:pt idx="154">
                  <c:v>-306.42063788003799</c:v>
                </c:pt>
                <c:pt idx="155">
                  <c:v>-300.15495373245699</c:v>
                </c:pt>
                <c:pt idx="156">
                  <c:v>-275.48849778224701</c:v>
                </c:pt>
                <c:pt idx="157">
                  <c:v>-255.57308288536899</c:v>
                </c:pt>
                <c:pt idx="158">
                  <c:v>-259.84840726016103</c:v>
                </c:pt>
                <c:pt idx="159">
                  <c:v>-282.71049528752098</c:v>
                </c:pt>
                <c:pt idx="160">
                  <c:v>-302.43518741478198</c:v>
                </c:pt>
                <c:pt idx="161">
                  <c:v>-300.33679833988498</c:v>
                </c:pt>
                <c:pt idx="162">
                  <c:v>-279.40098505618801</c:v>
                </c:pt>
                <c:pt idx="163">
                  <c:v>-260.16111143107099</c:v>
                </c:pt>
                <c:pt idx="164">
                  <c:v>-261.05234866536802</c:v>
                </c:pt>
                <c:pt idx="165">
                  <c:v>-282.47138920701701</c:v>
                </c:pt>
                <c:pt idx="166">
                  <c:v>-303.23839492745299</c:v>
                </c:pt>
                <c:pt idx="167">
                  <c:v>-304.73327335206102</c:v>
                </c:pt>
                <c:pt idx="168">
                  <c:v>-282.90972886397498</c:v>
                </c:pt>
                <c:pt idx="169">
                  <c:v>-259.49057368465498</c:v>
                </c:pt>
                <c:pt idx="170">
                  <c:v>-255.960741184917</c:v>
                </c:pt>
                <c:pt idx="171">
                  <c:v>-275.68467908542601</c:v>
                </c:pt>
                <c:pt idx="172">
                  <c:v>-298.31799202073199</c:v>
                </c:pt>
                <c:pt idx="173">
                  <c:v>-303.488681207676</c:v>
                </c:pt>
                <c:pt idx="174">
                  <c:v>-286.06037300524298</c:v>
                </c:pt>
                <c:pt idx="175">
                  <c:v>-264.44606970381898</c:v>
                </c:pt>
                <c:pt idx="176">
                  <c:v>-258.22008004515999</c:v>
                </c:pt>
                <c:pt idx="177">
                  <c:v>-275.49212823604802</c:v>
                </c:pt>
                <c:pt idx="178">
                  <c:v>-298.44290929877002</c:v>
                </c:pt>
                <c:pt idx="179">
                  <c:v>-306.80994127847401</c:v>
                </c:pt>
                <c:pt idx="180">
                  <c:v>-290.63628805063001</c:v>
                </c:pt>
                <c:pt idx="181">
                  <c:v>-265.14546144415499</c:v>
                </c:pt>
                <c:pt idx="182">
                  <c:v>-254.37822263141999</c:v>
                </c:pt>
                <c:pt idx="183">
                  <c:v>-268.50148220523198</c:v>
                </c:pt>
                <c:pt idx="184">
                  <c:v>-292.60424701188998</c:v>
                </c:pt>
                <c:pt idx="185">
                  <c:v>-304.63052566230601</c:v>
                </c:pt>
                <c:pt idx="186">
                  <c:v>-292.64818919416098</c:v>
                </c:pt>
                <c:pt idx="187">
                  <c:v>-270.14891980377598</c:v>
                </c:pt>
                <c:pt idx="188">
                  <c:v>-257.302314822212</c:v>
                </c:pt>
                <c:pt idx="189">
                  <c:v>-268.86755056527397</c:v>
                </c:pt>
                <c:pt idx="190">
                  <c:v>-292.26100937196099</c:v>
                </c:pt>
                <c:pt idx="191">
                  <c:v>-307.14812923957601</c:v>
                </c:pt>
                <c:pt idx="192">
                  <c:v>-297.459120254857</c:v>
                </c:pt>
                <c:pt idx="193">
                  <c:v>-272.132350741511</c:v>
                </c:pt>
                <c:pt idx="194">
                  <c:v>-254.565547831706</c:v>
                </c:pt>
                <c:pt idx="195">
                  <c:v>-262.37542898139202</c:v>
                </c:pt>
                <c:pt idx="196">
                  <c:v>-285.97623294852298</c:v>
                </c:pt>
                <c:pt idx="197">
                  <c:v>-303.80906477209402</c:v>
                </c:pt>
                <c:pt idx="198">
                  <c:v>-298.16343536944902</c:v>
                </c:pt>
                <c:pt idx="199">
                  <c:v>-276.414151754545</c:v>
                </c:pt>
                <c:pt idx="200">
                  <c:v>-258.69571411293799</c:v>
                </c:pt>
                <c:pt idx="201">
                  <c:v>-263.28941821557498</c:v>
                </c:pt>
                <c:pt idx="202">
                  <c:v>-285.70302181899899</c:v>
                </c:pt>
                <c:pt idx="203">
                  <c:v>-305.02090584502599</c:v>
                </c:pt>
                <c:pt idx="204">
                  <c:v>-302.90422929576999</c:v>
                </c:pt>
                <c:pt idx="205">
                  <c:v>-279.414566674703</c:v>
                </c:pt>
                <c:pt idx="206">
                  <c:v>-257.47179463728799</c:v>
                </c:pt>
                <c:pt idx="207">
                  <c:v>-257.54355917933998</c:v>
                </c:pt>
                <c:pt idx="208">
                  <c:v>-279.09549208204402</c:v>
                </c:pt>
                <c:pt idx="209">
                  <c:v>-300.50976636811401</c:v>
                </c:pt>
                <c:pt idx="210">
                  <c:v>-302.34482203185098</c:v>
                </c:pt>
                <c:pt idx="211">
                  <c:v>-282.92539042748501</c:v>
                </c:pt>
                <c:pt idx="212">
                  <c:v>-262.29348173212901</c:v>
                </c:pt>
                <c:pt idx="213">
                  <c:v>-259.300213262282</c:v>
                </c:pt>
                <c:pt idx="214">
                  <c:v>-278.87947200639201</c:v>
                </c:pt>
                <c:pt idx="215">
                  <c:v>-300.948521279636</c:v>
                </c:pt>
                <c:pt idx="216">
                  <c:v>-306.18704833383998</c:v>
                </c:pt>
                <c:pt idx="217">
                  <c:v>-287.01678754160798</c:v>
                </c:pt>
                <c:pt idx="218">
                  <c:v>-262.30814554004297</c:v>
                </c:pt>
                <c:pt idx="219">
                  <c:v>-254.953432396545</c:v>
                </c:pt>
                <c:pt idx="220">
                  <c:v>-271.88753506018497</c:v>
                </c:pt>
                <c:pt idx="221">
                  <c:v>-295.556499159883</c:v>
                </c:pt>
                <c:pt idx="222">
                  <c:v>-304.29217141059701</c:v>
                </c:pt>
                <c:pt idx="223">
                  <c:v>-289.70797636647598</c:v>
                </c:pt>
                <c:pt idx="224">
                  <c:v>-267.340746283859</c:v>
                </c:pt>
                <c:pt idx="225">
                  <c:v>-257.60635576658501</c:v>
                </c:pt>
                <c:pt idx="226">
                  <c:v>-271.90615339230999</c:v>
                </c:pt>
                <c:pt idx="227">
                  <c:v>-295.33031270792702</c:v>
                </c:pt>
                <c:pt idx="228">
                  <c:v>-307.28238524042098</c:v>
                </c:pt>
                <c:pt idx="229">
                  <c:v>-294.46076325466601</c:v>
                </c:pt>
                <c:pt idx="230">
                  <c:v>-268.83182258356499</c:v>
                </c:pt>
                <c:pt idx="231">
                  <c:v>-254.19181675114399</c:v>
                </c:pt>
                <c:pt idx="232">
                  <c:v>-265.16627189258799</c:v>
                </c:pt>
                <c:pt idx="233">
                  <c:v>-289.18460072553302</c:v>
                </c:pt>
                <c:pt idx="234">
                  <c:v>-304.58279404772998</c:v>
                </c:pt>
                <c:pt idx="235">
                  <c:v>-295.74044368775901</c:v>
                </c:pt>
                <c:pt idx="236">
                  <c:v>-273.47533230480599</c:v>
                </c:pt>
                <c:pt idx="237">
                  <c:v>-257.74766231429402</c:v>
                </c:pt>
                <c:pt idx="238">
                  <c:v>-265.84449086891601</c:v>
                </c:pt>
                <c:pt idx="239">
                  <c:v>-288.87492020035</c:v>
                </c:pt>
                <c:pt idx="240">
                  <c:v>-306.39833530207699</c:v>
                </c:pt>
                <c:pt idx="241">
                  <c:v>-300.68496483944898</c:v>
                </c:pt>
                <c:pt idx="242">
                  <c:v>-276.24480097025503</c:v>
                </c:pt>
                <c:pt idx="243">
                  <c:v>-256.173333854193</c:v>
                </c:pt>
                <c:pt idx="244">
                  <c:v>-260.05716688709202</c:v>
                </c:pt>
                <c:pt idx="245">
                  <c:v>-282.84000846542602</c:v>
                </c:pt>
                <c:pt idx="246">
                  <c:v>-302.77706238395501</c:v>
                </c:pt>
                <c:pt idx="247">
                  <c:v>-301.11502389210199</c:v>
                </c:pt>
                <c:pt idx="248">
                  <c:v>-280.312370839739</c:v>
                </c:pt>
                <c:pt idx="249">
                  <c:v>-260.91822978949602</c:v>
                </c:pt>
                <c:pt idx="250">
                  <c:v>-261.39277279854502</c:v>
                </c:pt>
                <c:pt idx="251">
                  <c:v>-282.65979607399203</c:v>
                </c:pt>
                <c:pt idx="252">
                  <c:v>-303.584022328598</c:v>
                </c:pt>
                <c:pt idx="253">
                  <c:v>-305.49165091729401</c:v>
                </c:pt>
                <c:pt idx="254">
                  <c:v>-283.912078213396</c:v>
                </c:pt>
                <c:pt idx="255">
                  <c:v>-260.343174622812</c:v>
                </c:pt>
                <c:pt idx="256">
                  <c:v>-256.40454391615702</c:v>
                </c:pt>
                <c:pt idx="257">
                  <c:v>-275.875571203748</c:v>
                </c:pt>
                <c:pt idx="258">
                  <c:v>-298.63768095312099</c:v>
                </c:pt>
                <c:pt idx="259">
                  <c:v>-304.19290010874101</c:v>
                </c:pt>
                <c:pt idx="260">
                  <c:v>-287.04179278299398</c:v>
                </c:pt>
                <c:pt idx="261">
                  <c:v>-265.33184802716301</c:v>
                </c:pt>
                <c:pt idx="262">
                  <c:v>-258.74367480589098</c:v>
                </c:pt>
                <c:pt idx="263">
                  <c:v>-275.70776713033399</c:v>
                </c:pt>
                <c:pt idx="264">
                  <c:v>-298.74747090182501</c:v>
                </c:pt>
                <c:pt idx="265">
                  <c:v>-307.48773836841298</c:v>
                </c:pt>
                <c:pt idx="266">
                  <c:v>-291.67602846787901</c:v>
                </c:pt>
                <c:pt idx="267">
                  <c:v>-266.13845211205398</c:v>
                </c:pt>
                <c:pt idx="268">
                  <c:v>-254.961238394894</c:v>
                </c:pt>
                <c:pt idx="269">
                  <c:v>-268.76203053347598</c:v>
                </c:pt>
                <c:pt idx="270">
                  <c:v>-292.87908346537</c:v>
                </c:pt>
                <c:pt idx="271">
                  <c:v>-305.29623023021401</c:v>
                </c:pt>
                <c:pt idx="272">
                  <c:v>-293.62643197702101</c:v>
                </c:pt>
                <c:pt idx="273">
                  <c:v>-271.13837148838201</c:v>
                </c:pt>
                <c:pt idx="274">
                  <c:v>-257.95946061818302</c:v>
                </c:pt>
                <c:pt idx="275">
                  <c:v>-269.18530143889899</c:v>
                </c:pt>
                <c:pt idx="276">
                  <c:v>-292.56016863162</c:v>
                </c:pt>
                <c:pt idx="277">
                  <c:v>-307.76014573911198</c:v>
                </c:pt>
                <c:pt idx="278">
                  <c:v>-298.46227226811999</c:v>
                </c:pt>
                <c:pt idx="279">
                  <c:v>-273.198176709753</c:v>
                </c:pt>
                <c:pt idx="280">
                  <c:v>-255.328649960603</c:v>
                </c:pt>
                <c:pt idx="281">
                  <c:v>-262.74539450839501</c:v>
                </c:pt>
                <c:pt idx="282">
                  <c:v>-286.27932850963902</c:v>
                </c:pt>
                <c:pt idx="283">
                  <c:v>-304.36576507939401</c:v>
                </c:pt>
                <c:pt idx="284">
                  <c:v>-299.12366362974001</c:v>
                </c:pt>
                <c:pt idx="285">
                  <c:v>-277.45759615027703</c:v>
                </c:pt>
                <c:pt idx="286">
                  <c:v>-259.54494956377903</c:v>
                </c:pt>
                <c:pt idx="287">
                  <c:v>-263.70516096926502</c:v>
                </c:pt>
                <c:pt idx="288">
                  <c:v>-286.03140101858202</c:v>
                </c:pt>
                <c:pt idx="289">
                  <c:v>-305.53730237942199</c:v>
                </c:pt>
                <c:pt idx="290">
                  <c:v>-303.86179419484898</c:v>
                </c:pt>
                <c:pt idx="291">
                  <c:v>-280.53697373448898</c:v>
                </c:pt>
                <c:pt idx="292">
                  <c:v>-258.40827661534797</c:v>
                </c:pt>
                <c:pt idx="293">
                  <c:v>-258.05103503350199</c:v>
                </c:pt>
                <c:pt idx="294">
                  <c:v>-279.424014278237</c:v>
                </c:pt>
                <c:pt idx="295">
                  <c:v>-294.06402624740599</c:v>
                </c:pt>
                <c:pt idx="296">
                  <c:v>-279.77346251001302</c:v>
                </c:pt>
                <c:pt idx="297">
                  <c:v>-287.05028511136902</c:v>
                </c:pt>
                <c:pt idx="298">
                  <c:v>-264.01482978865801</c:v>
                </c:pt>
                <c:pt idx="299">
                  <c:v>-260.11042260032298</c:v>
                </c:pt>
                <c:pt idx="300">
                  <c:v>-279.32109026649601</c:v>
                </c:pt>
                <c:pt idx="301">
                  <c:v>-301.467478407226</c:v>
                </c:pt>
                <c:pt idx="302">
                  <c:v>-307.06679235878403</c:v>
                </c:pt>
                <c:pt idx="303">
                  <c:v>-288.21830667541502</c:v>
                </c:pt>
                <c:pt idx="304">
                  <c:v>-263.394202036389</c:v>
                </c:pt>
                <c:pt idx="305">
                  <c:v>-255.647113971008</c:v>
                </c:pt>
                <c:pt idx="306">
                  <c:v>-272.24791393830202</c:v>
                </c:pt>
                <c:pt idx="307">
                  <c:v>-296.00498122613499</c:v>
                </c:pt>
                <c:pt idx="308">
                  <c:v>-305.12238939909702</c:v>
                </c:pt>
                <c:pt idx="309">
                  <c:v>-290.84901295340802</c:v>
                </c:pt>
                <c:pt idx="310">
                  <c:v>-268.443641153665</c:v>
                </c:pt>
                <c:pt idx="311">
                  <c:v>-258.337591459046</c:v>
                </c:pt>
                <c:pt idx="312">
                  <c:v>-272.32687536024002</c:v>
                </c:pt>
                <c:pt idx="313">
                  <c:v>-295.765487919507</c:v>
                </c:pt>
                <c:pt idx="314">
                  <c:v>-308.09436413988902</c:v>
                </c:pt>
                <c:pt idx="315">
                  <c:v>-295.629513053023</c:v>
                </c:pt>
                <c:pt idx="316">
                  <c:v>-270.02102302700899</c:v>
                </c:pt>
                <c:pt idx="317">
                  <c:v>-255.010197315401</c:v>
                </c:pt>
                <c:pt idx="318">
                  <c:v>-265.63492653265098</c:v>
                </c:pt>
                <c:pt idx="319">
                  <c:v>-289.62402339087703</c:v>
                </c:pt>
                <c:pt idx="320">
                  <c:v>-305.34038341850697</c:v>
                </c:pt>
                <c:pt idx="321">
                  <c:v>-296.858494428276</c:v>
                </c:pt>
                <c:pt idx="322">
                  <c:v>-274.64258193872098</c:v>
                </c:pt>
                <c:pt idx="323">
                  <c:v>-258.65549748986899</c:v>
                </c:pt>
                <c:pt idx="324">
                  <c:v>-266.36322345238699</c:v>
                </c:pt>
                <c:pt idx="325">
                  <c:v>-289.338657639254</c:v>
                </c:pt>
                <c:pt idx="326">
                  <c:v>-307.103296890769</c:v>
                </c:pt>
                <c:pt idx="327">
                  <c:v>-301.68952424357798</c:v>
                </c:pt>
                <c:pt idx="328">
                  <c:v>-277.23457643626199</c:v>
                </c:pt>
                <c:pt idx="329">
                  <c:v>-256.85453204748302</c:v>
                </c:pt>
                <c:pt idx="330">
                  <c:v>-260.2480628189</c:v>
                </c:pt>
                <c:pt idx="331">
                  <c:v>-282.89292983417999</c:v>
                </c:pt>
                <c:pt idx="332">
                  <c:v>-303.00558407259803</c:v>
                </c:pt>
                <c:pt idx="333">
                  <c:v>-301.75660285184802</c:v>
                </c:pt>
                <c:pt idx="334">
                  <c:v>-281.081267539821</c:v>
                </c:pt>
                <c:pt idx="335">
                  <c:v>-261.52604352592198</c:v>
                </c:pt>
                <c:pt idx="336">
                  <c:v>-261.57904453679203</c:v>
                </c:pt>
                <c:pt idx="337">
                  <c:v>-282.67868776993998</c:v>
                </c:pt>
                <c:pt idx="338">
                  <c:v>-303.75056414945402</c:v>
                </c:pt>
                <c:pt idx="339">
                  <c:v>-306.0623084142</c:v>
                </c:pt>
                <c:pt idx="340">
                  <c:v>-284.731273899543</c:v>
                </c:pt>
                <c:pt idx="341">
                  <c:v>-261.01249397691703</c:v>
                </c:pt>
                <c:pt idx="342">
                  <c:v>-256.66320656942003</c:v>
                </c:pt>
                <c:pt idx="343">
                  <c:v>-275.86840327016699</c:v>
                </c:pt>
                <c:pt idx="344">
                  <c:v>-298.75132784342202</c:v>
                </c:pt>
                <c:pt idx="345">
                  <c:v>-304.68461532980598</c:v>
                </c:pt>
                <c:pt idx="346">
                  <c:v>-287.81509440738603</c:v>
                </c:pt>
                <c:pt idx="347">
                  <c:v>-266.00914515107701</c:v>
                </c:pt>
                <c:pt idx="348">
                  <c:v>-259.05462861148101</c:v>
                </c:pt>
                <c:pt idx="349">
                  <c:v>-275.70572865718498</c:v>
                </c:pt>
                <c:pt idx="350">
                  <c:v>-298.822462369432</c:v>
                </c:pt>
                <c:pt idx="351">
                  <c:v>-307.93393813318301</c:v>
                </c:pt>
                <c:pt idx="352">
                  <c:v>-292.47898641690699</c:v>
                </c:pt>
                <c:pt idx="353">
                  <c:v>-266.90126459917599</c:v>
                </c:pt>
                <c:pt idx="354">
                  <c:v>-255.30773677890801</c:v>
                </c:pt>
                <c:pt idx="355">
                  <c:v>-268.783244857733</c:v>
                </c:pt>
                <c:pt idx="356">
                  <c:v>-292.90592935797099</c:v>
                </c:pt>
                <c:pt idx="357">
                  <c:v>-305.70238944130898</c:v>
                </c:pt>
                <c:pt idx="358">
                  <c:v>-294.34637957982397</c:v>
                </c:pt>
                <c:pt idx="359">
                  <c:v>-271.86980284339501</c:v>
                </c:pt>
                <c:pt idx="360">
                  <c:v>-258.36254022339199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5933-414F-915D-2F15674E5788}"/>
            </c:ext>
          </c:extLst>
        </c:ser>
        <c:ser>
          <c:idx val="2"/>
          <c:order val="1"/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xVal>
            <c:numRef>
              <c:f>'04_advtidal (2)'!$M$5:$M$365</c:f>
              <c:numCache>
                <c:formatCode>General</c:formatCode>
                <c:ptCount val="361"/>
                <c:pt idx="0">
                  <c:v>1</c:v>
                </c:pt>
                <c:pt idx="1">
                  <c:v>1.083333333333</c:v>
                </c:pt>
                <c:pt idx="2">
                  <c:v>1.166666666667</c:v>
                </c:pt>
                <c:pt idx="3">
                  <c:v>1.25</c:v>
                </c:pt>
                <c:pt idx="4">
                  <c:v>1.333333333333</c:v>
                </c:pt>
                <c:pt idx="5">
                  <c:v>1.416666666667</c:v>
                </c:pt>
                <c:pt idx="6">
                  <c:v>1.5</c:v>
                </c:pt>
                <c:pt idx="7">
                  <c:v>1.583333333333</c:v>
                </c:pt>
                <c:pt idx="8">
                  <c:v>1.666666666667</c:v>
                </c:pt>
                <c:pt idx="9">
                  <c:v>1.75</c:v>
                </c:pt>
                <c:pt idx="10">
                  <c:v>1.833333333333</c:v>
                </c:pt>
                <c:pt idx="11">
                  <c:v>1.916666666667</c:v>
                </c:pt>
                <c:pt idx="12">
                  <c:v>2</c:v>
                </c:pt>
                <c:pt idx="13">
                  <c:v>2.083333333333</c:v>
                </c:pt>
                <c:pt idx="14">
                  <c:v>2.166666666667</c:v>
                </c:pt>
                <c:pt idx="15">
                  <c:v>2.25</c:v>
                </c:pt>
                <c:pt idx="16">
                  <c:v>2.333333333333</c:v>
                </c:pt>
                <c:pt idx="17">
                  <c:v>2.416666666667</c:v>
                </c:pt>
                <c:pt idx="18">
                  <c:v>2.5</c:v>
                </c:pt>
                <c:pt idx="19">
                  <c:v>2.583333333333</c:v>
                </c:pt>
                <c:pt idx="20">
                  <c:v>2.666666666667</c:v>
                </c:pt>
                <c:pt idx="21">
                  <c:v>2.75</c:v>
                </c:pt>
                <c:pt idx="22">
                  <c:v>2.833333333333</c:v>
                </c:pt>
                <c:pt idx="23">
                  <c:v>2.916666666667</c:v>
                </c:pt>
                <c:pt idx="24">
                  <c:v>3</c:v>
                </c:pt>
                <c:pt idx="25">
                  <c:v>3.083333333333</c:v>
                </c:pt>
                <c:pt idx="26">
                  <c:v>3.166666666667</c:v>
                </c:pt>
                <c:pt idx="27">
                  <c:v>3.25</c:v>
                </c:pt>
                <c:pt idx="28">
                  <c:v>3.333333333333</c:v>
                </c:pt>
                <c:pt idx="29">
                  <c:v>3.416666666667</c:v>
                </c:pt>
                <c:pt idx="30">
                  <c:v>3.5</c:v>
                </c:pt>
                <c:pt idx="31">
                  <c:v>3.583333333333</c:v>
                </c:pt>
                <c:pt idx="32">
                  <c:v>3.666666666667</c:v>
                </c:pt>
                <c:pt idx="33">
                  <c:v>3.75</c:v>
                </c:pt>
                <c:pt idx="34">
                  <c:v>3.833333333333</c:v>
                </c:pt>
                <c:pt idx="35">
                  <c:v>3.916666666667</c:v>
                </c:pt>
                <c:pt idx="36">
                  <c:v>4</c:v>
                </c:pt>
                <c:pt idx="37">
                  <c:v>4.083333333333</c:v>
                </c:pt>
                <c:pt idx="38">
                  <c:v>4.166666666667</c:v>
                </c:pt>
                <c:pt idx="39">
                  <c:v>4.25</c:v>
                </c:pt>
                <c:pt idx="40">
                  <c:v>4.333333333333</c:v>
                </c:pt>
                <c:pt idx="41">
                  <c:v>4.416666666667</c:v>
                </c:pt>
                <c:pt idx="42">
                  <c:v>4.5</c:v>
                </c:pt>
                <c:pt idx="43">
                  <c:v>4.583333333333</c:v>
                </c:pt>
                <c:pt idx="44">
                  <c:v>4.666666666667</c:v>
                </c:pt>
                <c:pt idx="45">
                  <c:v>4.75</c:v>
                </c:pt>
                <c:pt idx="46">
                  <c:v>4.833333333333</c:v>
                </c:pt>
                <c:pt idx="47">
                  <c:v>4.916666666667</c:v>
                </c:pt>
                <c:pt idx="48">
                  <c:v>5</c:v>
                </c:pt>
                <c:pt idx="49">
                  <c:v>5.083333333333</c:v>
                </c:pt>
                <c:pt idx="50">
                  <c:v>5.166666666667</c:v>
                </c:pt>
                <c:pt idx="51">
                  <c:v>5.25</c:v>
                </c:pt>
                <c:pt idx="52">
                  <c:v>5.333333333333</c:v>
                </c:pt>
                <c:pt idx="53">
                  <c:v>5.416666666667</c:v>
                </c:pt>
                <c:pt idx="54">
                  <c:v>5.5</c:v>
                </c:pt>
                <c:pt idx="55">
                  <c:v>5.583333333333</c:v>
                </c:pt>
                <c:pt idx="56">
                  <c:v>5.666666666667</c:v>
                </c:pt>
                <c:pt idx="57">
                  <c:v>5.75</c:v>
                </c:pt>
                <c:pt idx="58">
                  <c:v>5.833333333333</c:v>
                </c:pt>
                <c:pt idx="59">
                  <c:v>5.916666666667</c:v>
                </c:pt>
                <c:pt idx="60">
                  <c:v>6</c:v>
                </c:pt>
                <c:pt idx="61">
                  <c:v>6.083333333333</c:v>
                </c:pt>
                <c:pt idx="62">
                  <c:v>6.166666666667</c:v>
                </c:pt>
                <c:pt idx="63">
                  <c:v>6.25</c:v>
                </c:pt>
                <c:pt idx="64">
                  <c:v>6.333333333333</c:v>
                </c:pt>
                <c:pt idx="65">
                  <c:v>6.416666666667</c:v>
                </c:pt>
                <c:pt idx="66">
                  <c:v>6.5</c:v>
                </c:pt>
                <c:pt idx="67">
                  <c:v>6.583333333333</c:v>
                </c:pt>
                <c:pt idx="68">
                  <c:v>6.666666666667</c:v>
                </c:pt>
                <c:pt idx="69">
                  <c:v>6.75</c:v>
                </c:pt>
                <c:pt idx="70">
                  <c:v>6.833333333333</c:v>
                </c:pt>
                <c:pt idx="71">
                  <c:v>6.916666666667</c:v>
                </c:pt>
                <c:pt idx="72">
                  <c:v>7</c:v>
                </c:pt>
                <c:pt idx="73">
                  <c:v>7.083333333333</c:v>
                </c:pt>
                <c:pt idx="74">
                  <c:v>7.166666666667</c:v>
                </c:pt>
                <c:pt idx="75">
                  <c:v>7.25</c:v>
                </c:pt>
                <c:pt idx="76">
                  <c:v>7.333333333333</c:v>
                </c:pt>
                <c:pt idx="77">
                  <c:v>7.416666666667</c:v>
                </c:pt>
                <c:pt idx="78">
                  <c:v>7.5</c:v>
                </c:pt>
                <c:pt idx="79">
                  <c:v>7.583333333333</c:v>
                </c:pt>
                <c:pt idx="80">
                  <c:v>7.666666666667</c:v>
                </c:pt>
                <c:pt idx="81">
                  <c:v>7.75</c:v>
                </c:pt>
                <c:pt idx="82">
                  <c:v>7.833333333333</c:v>
                </c:pt>
                <c:pt idx="83">
                  <c:v>7.916666666667</c:v>
                </c:pt>
                <c:pt idx="84">
                  <c:v>8</c:v>
                </c:pt>
                <c:pt idx="85">
                  <c:v>8.083333333333</c:v>
                </c:pt>
                <c:pt idx="86">
                  <c:v>8.166666666667</c:v>
                </c:pt>
                <c:pt idx="87">
                  <c:v>8.25</c:v>
                </c:pt>
                <c:pt idx="88">
                  <c:v>8.333333333333</c:v>
                </c:pt>
                <c:pt idx="89">
                  <c:v>8.416666666667</c:v>
                </c:pt>
                <c:pt idx="90">
                  <c:v>8.5</c:v>
                </c:pt>
                <c:pt idx="91">
                  <c:v>8.583333333333</c:v>
                </c:pt>
                <c:pt idx="92">
                  <c:v>8.666666666667</c:v>
                </c:pt>
                <c:pt idx="93">
                  <c:v>8.75</c:v>
                </c:pt>
                <c:pt idx="94">
                  <c:v>8.833333333333</c:v>
                </c:pt>
                <c:pt idx="95">
                  <c:v>8.916666666667</c:v>
                </c:pt>
                <c:pt idx="96">
                  <c:v>9</c:v>
                </c:pt>
                <c:pt idx="97">
                  <c:v>9.083333333333</c:v>
                </c:pt>
                <c:pt idx="98">
                  <c:v>9.166666666667</c:v>
                </c:pt>
                <c:pt idx="99">
                  <c:v>9.25</c:v>
                </c:pt>
                <c:pt idx="100">
                  <c:v>9.333333333333</c:v>
                </c:pt>
                <c:pt idx="101">
                  <c:v>9.416666666667</c:v>
                </c:pt>
                <c:pt idx="102">
                  <c:v>9.5</c:v>
                </c:pt>
                <c:pt idx="103">
                  <c:v>9.583333333333</c:v>
                </c:pt>
                <c:pt idx="104">
                  <c:v>9.666666666667</c:v>
                </c:pt>
                <c:pt idx="105">
                  <c:v>9.75</c:v>
                </c:pt>
                <c:pt idx="106">
                  <c:v>9.833333333333</c:v>
                </c:pt>
                <c:pt idx="107">
                  <c:v>9.916666666667</c:v>
                </c:pt>
                <c:pt idx="108">
                  <c:v>10</c:v>
                </c:pt>
                <c:pt idx="109">
                  <c:v>10.08333333333</c:v>
                </c:pt>
                <c:pt idx="110">
                  <c:v>10.16666666667</c:v>
                </c:pt>
                <c:pt idx="111">
                  <c:v>10.25</c:v>
                </c:pt>
                <c:pt idx="112">
                  <c:v>10.33333333333</c:v>
                </c:pt>
                <c:pt idx="113">
                  <c:v>10.41666666667</c:v>
                </c:pt>
                <c:pt idx="114">
                  <c:v>10.5</c:v>
                </c:pt>
                <c:pt idx="115">
                  <c:v>10.58333333333</c:v>
                </c:pt>
                <c:pt idx="116">
                  <c:v>10.66666666667</c:v>
                </c:pt>
                <c:pt idx="117">
                  <c:v>10.75</c:v>
                </c:pt>
                <c:pt idx="118">
                  <c:v>10.83333333333</c:v>
                </c:pt>
                <c:pt idx="119">
                  <c:v>10.91666666667</c:v>
                </c:pt>
                <c:pt idx="120">
                  <c:v>11</c:v>
                </c:pt>
                <c:pt idx="121">
                  <c:v>11.08333333333</c:v>
                </c:pt>
                <c:pt idx="122">
                  <c:v>11.16666666667</c:v>
                </c:pt>
                <c:pt idx="123">
                  <c:v>11.25</c:v>
                </c:pt>
                <c:pt idx="124">
                  <c:v>11.33333333333</c:v>
                </c:pt>
                <c:pt idx="125">
                  <c:v>11.41666666667</c:v>
                </c:pt>
                <c:pt idx="126">
                  <c:v>11.5</c:v>
                </c:pt>
                <c:pt idx="127">
                  <c:v>11.58333333333</c:v>
                </c:pt>
                <c:pt idx="128">
                  <c:v>11.66666666667</c:v>
                </c:pt>
                <c:pt idx="129">
                  <c:v>11.75</c:v>
                </c:pt>
                <c:pt idx="130">
                  <c:v>11.83333333333</c:v>
                </c:pt>
                <c:pt idx="131">
                  <c:v>11.91666666667</c:v>
                </c:pt>
                <c:pt idx="132">
                  <c:v>12</c:v>
                </c:pt>
                <c:pt idx="133">
                  <c:v>12.08333333333</c:v>
                </c:pt>
                <c:pt idx="134">
                  <c:v>12.16666666667</c:v>
                </c:pt>
                <c:pt idx="135">
                  <c:v>12.25</c:v>
                </c:pt>
                <c:pt idx="136">
                  <c:v>12.33333333333</c:v>
                </c:pt>
                <c:pt idx="137">
                  <c:v>12.41666666667</c:v>
                </c:pt>
                <c:pt idx="138">
                  <c:v>12.5</c:v>
                </c:pt>
                <c:pt idx="139">
                  <c:v>12.58333333333</c:v>
                </c:pt>
                <c:pt idx="140">
                  <c:v>12.66666666667</c:v>
                </c:pt>
                <c:pt idx="141">
                  <c:v>12.75</c:v>
                </c:pt>
                <c:pt idx="142">
                  <c:v>12.83333333333</c:v>
                </c:pt>
                <c:pt idx="143">
                  <c:v>12.91666666667</c:v>
                </c:pt>
                <c:pt idx="144">
                  <c:v>13</c:v>
                </c:pt>
                <c:pt idx="145">
                  <c:v>13.08333333333</c:v>
                </c:pt>
                <c:pt idx="146">
                  <c:v>13.16666666667</c:v>
                </c:pt>
                <c:pt idx="147">
                  <c:v>13.25</c:v>
                </c:pt>
                <c:pt idx="148">
                  <c:v>13.33333333333</c:v>
                </c:pt>
                <c:pt idx="149">
                  <c:v>13.41666666667</c:v>
                </c:pt>
                <c:pt idx="150">
                  <c:v>13.5</c:v>
                </c:pt>
                <c:pt idx="151">
                  <c:v>13.58333333333</c:v>
                </c:pt>
                <c:pt idx="152">
                  <c:v>13.66666666667</c:v>
                </c:pt>
                <c:pt idx="153">
                  <c:v>13.75</c:v>
                </c:pt>
                <c:pt idx="154">
                  <c:v>13.83333333333</c:v>
                </c:pt>
                <c:pt idx="155">
                  <c:v>13.91666666667</c:v>
                </c:pt>
                <c:pt idx="156">
                  <c:v>14</c:v>
                </c:pt>
                <c:pt idx="157">
                  <c:v>14.08333333333</c:v>
                </c:pt>
                <c:pt idx="158">
                  <c:v>14.16666666667</c:v>
                </c:pt>
                <c:pt idx="159">
                  <c:v>14.25</c:v>
                </c:pt>
                <c:pt idx="160">
                  <c:v>14.33333333333</c:v>
                </c:pt>
                <c:pt idx="161">
                  <c:v>14.41666666667</c:v>
                </c:pt>
                <c:pt idx="162">
                  <c:v>14.5</c:v>
                </c:pt>
                <c:pt idx="163">
                  <c:v>14.58333333333</c:v>
                </c:pt>
                <c:pt idx="164">
                  <c:v>14.66666666667</c:v>
                </c:pt>
                <c:pt idx="165">
                  <c:v>14.75</c:v>
                </c:pt>
                <c:pt idx="166">
                  <c:v>14.83333333333</c:v>
                </c:pt>
                <c:pt idx="167">
                  <c:v>14.91666666667</c:v>
                </c:pt>
                <c:pt idx="168">
                  <c:v>15</c:v>
                </c:pt>
                <c:pt idx="169">
                  <c:v>15.08333333333</c:v>
                </c:pt>
                <c:pt idx="170">
                  <c:v>15.16666666667</c:v>
                </c:pt>
                <c:pt idx="171">
                  <c:v>15.25</c:v>
                </c:pt>
                <c:pt idx="172">
                  <c:v>15.33333333333</c:v>
                </c:pt>
                <c:pt idx="173">
                  <c:v>15.41666666667</c:v>
                </c:pt>
                <c:pt idx="174">
                  <c:v>15.5</c:v>
                </c:pt>
                <c:pt idx="175">
                  <c:v>15.58333333333</c:v>
                </c:pt>
                <c:pt idx="176">
                  <c:v>15.66666666667</c:v>
                </c:pt>
                <c:pt idx="177">
                  <c:v>15.75</c:v>
                </c:pt>
                <c:pt idx="178">
                  <c:v>15.83333333333</c:v>
                </c:pt>
                <c:pt idx="179">
                  <c:v>15.91666666667</c:v>
                </c:pt>
                <c:pt idx="180">
                  <c:v>16</c:v>
                </c:pt>
                <c:pt idx="181">
                  <c:v>16.08333333333</c:v>
                </c:pt>
                <c:pt idx="182">
                  <c:v>16.16666666667</c:v>
                </c:pt>
                <c:pt idx="183">
                  <c:v>16.25</c:v>
                </c:pt>
                <c:pt idx="184">
                  <c:v>16.33333333333</c:v>
                </c:pt>
                <c:pt idx="185">
                  <c:v>16.41666666667</c:v>
                </c:pt>
                <c:pt idx="186">
                  <c:v>16.5</c:v>
                </c:pt>
                <c:pt idx="187">
                  <c:v>16.58333333333</c:v>
                </c:pt>
                <c:pt idx="188">
                  <c:v>16.66666666667</c:v>
                </c:pt>
                <c:pt idx="189">
                  <c:v>16.75</c:v>
                </c:pt>
                <c:pt idx="190">
                  <c:v>16.83333333333</c:v>
                </c:pt>
                <c:pt idx="191">
                  <c:v>16.91666666667</c:v>
                </c:pt>
                <c:pt idx="192">
                  <c:v>17</c:v>
                </c:pt>
                <c:pt idx="193">
                  <c:v>17.08333333333</c:v>
                </c:pt>
                <c:pt idx="194">
                  <c:v>17.16666666667</c:v>
                </c:pt>
                <c:pt idx="195">
                  <c:v>17.25</c:v>
                </c:pt>
                <c:pt idx="196">
                  <c:v>17.33333333333</c:v>
                </c:pt>
                <c:pt idx="197">
                  <c:v>17.41666666667</c:v>
                </c:pt>
                <c:pt idx="198">
                  <c:v>17.5</c:v>
                </c:pt>
                <c:pt idx="199">
                  <c:v>17.58333333333</c:v>
                </c:pt>
                <c:pt idx="200">
                  <c:v>17.66666666667</c:v>
                </c:pt>
                <c:pt idx="201">
                  <c:v>17.75</c:v>
                </c:pt>
                <c:pt idx="202">
                  <c:v>17.83333333333</c:v>
                </c:pt>
                <c:pt idx="203">
                  <c:v>17.91666666667</c:v>
                </c:pt>
                <c:pt idx="204">
                  <c:v>18</c:v>
                </c:pt>
                <c:pt idx="205">
                  <c:v>18.08333333333</c:v>
                </c:pt>
                <c:pt idx="206">
                  <c:v>18.16666666667</c:v>
                </c:pt>
                <c:pt idx="207">
                  <c:v>18.25</c:v>
                </c:pt>
                <c:pt idx="208">
                  <c:v>18.33333333333</c:v>
                </c:pt>
                <c:pt idx="209">
                  <c:v>18.41666666667</c:v>
                </c:pt>
                <c:pt idx="210">
                  <c:v>18.5</c:v>
                </c:pt>
                <c:pt idx="211">
                  <c:v>18.58333333333</c:v>
                </c:pt>
                <c:pt idx="212">
                  <c:v>18.66666666667</c:v>
                </c:pt>
                <c:pt idx="213">
                  <c:v>18.75</c:v>
                </c:pt>
                <c:pt idx="214">
                  <c:v>18.83333333333</c:v>
                </c:pt>
                <c:pt idx="215">
                  <c:v>18.91666666667</c:v>
                </c:pt>
                <c:pt idx="216">
                  <c:v>19</c:v>
                </c:pt>
                <c:pt idx="217">
                  <c:v>19.08333333333</c:v>
                </c:pt>
                <c:pt idx="218">
                  <c:v>19.16666666667</c:v>
                </c:pt>
                <c:pt idx="219">
                  <c:v>19.25</c:v>
                </c:pt>
                <c:pt idx="220">
                  <c:v>19.33333333333</c:v>
                </c:pt>
                <c:pt idx="221">
                  <c:v>19.41666666667</c:v>
                </c:pt>
                <c:pt idx="222">
                  <c:v>19.5</c:v>
                </c:pt>
                <c:pt idx="223">
                  <c:v>19.58333333333</c:v>
                </c:pt>
                <c:pt idx="224">
                  <c:v>19.66666666667</c:v>
                </c:pt>
                <c:pt idx="225">
                  <c:v>19.75</c:v>
                </c:pt>
                <c:pt idx="226">
                  <c:v>19.83333333333</c:v>
                </c:pt>
                <c:pt idx="227">
                  <c:v>19.91666666667</c:v>
                </c:pt>
                <c:pt idx="228">
                  <c:v>20</c:v>
                </c:pt>
                <c:pt idx="229">
                  <c:v>20.08333333333</c:v>
                </c:pt>
                <c:pt idx="230">
                  <c:v>20.16666666667</c:v>
                </c:pt>
                <c:pt idx="231">
                  <c:v>20.25</c:v>
                </c:pt>
                <c:pt idx="232">
                  <c:v>20.33333333333</c:v>
                </c:pt>
                <c:pt idx="233">
                  <c:v>20.41666666667</c:v>
                </c:pt>
                <c:pt idx="234">
                  <c:v>20.5</c:v>
                </c:pt>
                <c:pt idx="235">
                  <c:v>20.58333333333</c:v>
                </c:pt>
                <c:pt idx="236">
                  <c:v>20.66666666667</c:v>
                </c:pt>
                <c:pt idx="237">
                  <c:v>20.75</c:v>
                </c:pt>
                <c:pt idx="238">
                  <c:v>20.83333333333</c:v>
                </c:pt>
                <c:pt idx="239">
                  <c:v>20.91666666667</c:v>
                </c:pt>
                <c:pt idx="240">
                  <c:v>21</c:v>
                </c:pt>
                <c:pt idx="241">
                  <c:v>21.08333333333</c:v>
                </c:pt>
                <c:pt idx="242">
                  <c:v>21.16666666667</c:v>
                </c:pt>
                <c:pt idx="243">
                  <c:v>21.25</c:v>
                </c:pt>
                <c:pt idx="244">
                  <c:v>21.33333333333</c:v>
                </c:pt>
                <c:pt idx="245">
                  <c:v>21.41666666667</c:v>
                </c:pt>
                <c:pt idx="246">
                  <c:v>21.5</c:v>
                </c:pt>
                <c:pt idx="247">
                  <c:v>21.58333333333</c:v>
                </c:pt>
                <c:pt idx="248">
                  <c:v>21.66666666667</c:v>
                </c:pt>
                <c:pt idx="249">
                  <c:v>21.75</c:v>
                </c:pt>
                <c:pt idx="250">
                  <c:v>21.83333333333</c:v>
                </c:pt>
                <c:pt idx="251">
                  <c:v>21.91666666667</c:v>
                </c:pt>
                <c:pt idx="252">
                  <c:v>22</c:v>
                </c:pt>
                <c:pt idx="253">
                  <c:v>22.08333333333</c:v>
                </c:pt>
                <c:pt idx="254">
                  <c:v>22.16666666667</c:v>
                </c:pt>
                <c:pt idx="255">
                  <c:v>22.25</c:v>
                </c:pt>
                <c:pt idx="256">
                  <c:v>22.33333333333</c:v>
                </c:pt>
                <c:pt idx="257">
                  <c:v>22.41666666667</c:v>
                </c:pt>
                <c:pt idx="258">
                  <c:v>22.5</c:v>
                </c:pt>
                <c:pt idx="259">
                  <c:v>22.58333333333</c:v>
                </c:pt>
                <c:pt idx="260">
                  <c:v>22.66666666667</c:v>
                </c:pt>
                <c:pt idx="261">
                  <c:v>22.75</c:v>
                </c:pt>
                <c:pt idx="262">
                  <c:v>22.83333333333</c:v>
                </c:pt>
                <c:pt idx="263">
                  <c:v>22.91666666667</c:v>
                </c:pt>
                <c:pt idx="264">
                  <c:v>23</c:v>
                </c:pt>
                <c:pt idx="265">
                  <c:v>23.08333333333</c:v>
                </c:pt>
                <c:pt idx="266">
                  <c:v>23.16666666667</c:v>
                </c:pt>
                <c:pt idx="267">
                  <c:v>23.25</c:v>
                </c:pt>
                <c:pt idx="268">
                  <c:v>23.33333333333</c:v>
                </c:pt>
                <c:pt idx="269">
                  <c:v>23.41666666667</c:v>
                </c:pt>
                <c:pt idx="270">
                  <c:v>23.5</c:v>
                </c:pt>
                <c:pt idx="271">
                  <c:v>23.58333333333</c:v>
                </c:pt>
                <c:pt idx="272">
                  <c:v>23.66666666667</c:v>
                </c:pt>
                <c:pt idx="273">
                  <c:v>23.75</c:v>
                </c:pt>
                <c:pt idx="274">
                  <c:v>23.83333333333</c:v>
                </c:pt>
                <c:pt idx="275">
                  <c:v>23.91666666667</c:v>
                </c:pt>
                <c:pt idx="276">
                  <c:v>24</c:v>
                </c:pt>
                <c:pt idx="277">
                  <c:v>24.08333333333</c:v>
                </c:pt>
                <c:pt idx="278">
                  <c:v>24.16666666667</c:v>
                </c:pt>
                <c:pt idx="279">
                  <c:v>24.25</c:v>
                </c:pt>
                <c:pt idx="280">
                  <c:v>24.33333333333</c:v>
                </c:pt>
                <c:pt idx="281">
                  <c:v>24.41666666667</c:v>
                </c:pt>
                <c:pt idx="282">
                  <c:v>24.5</c:v>
                </c:pt>
                <c:pt idx="283">
                  <c:v>24.58333333333</c:v>
                </c:pt>
                <c:pt idx="284">
                  <c:v>24.66666666667</c:v>
                </c:pt>
                <c:pt idx="285">
                  <c:v>24.75</c:v>
                </c:pt>
                <c:pt idx="286">
                  <c:v>24.83333333333</c:v>
                </c:pt>
                <c:pt idx="287">
                  <c:v>24.91666666667</c:v>
                </c:pt>
                <c:pt idx="288">
                  <c:v>25</c:v>
                </c:pt>
                <c:pt idx="289">
                  <c:v>25.08333333333</c:v>
                </c:pt>
                <c:pt idx="290">
                  <c:v>25.16666666667</c:v>
                </c:pt>
                <c:pt idx="291">
                  <c:v>25.25</c:v>
                </c:pt>
                <c:pt idx="292">
                  <c:v>25.33333333333</c:v>
                </c:pt>
                <c:pt idx="293">
                  <c:v>25.41666666667</c:v>
                </c:pt>
                <c:pt idx="294">
                  <c:v>25.5</c:v>
                </c:pt>
                <c:pt idx="295">
                  <c:v>25.58333333333</c:v>
                </c:pt>
                <c:pt idx="296">
                  <c:v>25.66666666667</c:v>
                </c:pt>
                <c:pt idx="297">
                  <c:v>25.75</c:v>
                </c:pt>
                <c:pt idx="298">
                  <c:v>25.83333333333</c:v>
                </c:pt>
                <c:pt idx="299">
                  <c:v>25.91666666667</c:v>
                </c:pt>
                <c:pt idx="300">
                  <c:v>26</c:v>
                </c:pt>
                <c:pt idx="301">
                  <c:v>26.08333333333</c:v>
                </c:pt>
                <c:pt idx="302">
                  <c:v>26.16666666667</c:v>
                </c:pt>
                <c:pt idx="303">
                  <c:v>26.25</c:v>
                </c:pt>
                <c:pt idx="304">
                  <c:v>26.33333333333</c:v>
                </c:pt>
                <c:pt idx="305">
                  <c:v>26.41666666667</c:v>
                </c:pt>
                <c:pt idx="306">
                  <c:v>26.5</c:v>
                </c:pt>
                <c:pt idx="307">
                  <c:v>26.58333333333</c:v>
                </c:pt>
                <c:pt idx="308">
                  <c:v>26.66666666667</c:v>
                </c:pt>
                <c:pt idx="309">
                  <c:v>26.75</c:v>
                </c:pt>
                <c:pt idx="310">
                  <c:v>26.83333333333</c:v>
                </c:pt>
                <c:pt idx="311">
                  <c:v>26.91666666667</c:v>
                </c:pt>
                <c:pt idx="312">
                  <c:v>27</c:v>
                </c:pt>
                <c:pt idx="313">
                  <c:v>27.08333333333</c:v>
                </c:pt>
                <c:pt idx="314">
                  <c:v>27.16666666667</c:v>
                </c:pt>
                <c:pt idx="315">
                  <c:v>27.25</c:v>
                </c:pt>
                <c:pt idx="316">
                  <c:v>27.33333333333</c:v>
                </c:pt>
                <c:pt idx="317">
                  <c:v>27.41666666667</c:v>
                </c:pt>
                <c:pt idx="318">
                  <c:v>27.5</c:v>
                </c:pt>
                <c:pt idx="319">
                  <c:v>27.58333333333</c:v>
                </c:pt>
                <c:pt idx="320">
                  <c:v>27.66666666667</c:v>
                </c:pt>
                <c:pt idx="321">
                  <c:v>27.75</c:v>
                </c:pt>
                <c:pt idx="322">
                  <c:v>27.83333333333</c:v>
                </c:pt>
                <c:pt idx="323">
                  <c:v>27.91666666667</c:v>
                </c:pt>
                <c:pt idx="324">
                  <c:v>28</c:v>
                </c:pt>
                <c:pt idx="325">
                  <c:v>28.08333333333</c:v>
                </c:pt>
                <c:pt idx="326">
                  <c:v>28.16666666667</c:v>
                </c:pt>
                <c:pt idx="327">
                  <c:v>28.25</c:v>
                </c:pt>
                <c:pt idx="328">
                  <c:v>28.33333333333</c:v>
                </c:pt>
                <c:pt idx="329">
                  <c:v>28.41666666667</c:v>
                </c:pt>
                <c:pt idx="330">
                  <c:v>28.5</c:v>
                </c:pt>
                <c:pt idx="331">
                  <c:v>28.58333333333</c:v>
                </c:pt>
                <c:pt idx="332">
                  <c:v>28.66666666667</c:v>
                </c:pt>
                <c:pt idx="333">
                  <c:v>28.75</c:v>
                </c:pt>
                <c:pt idx="334">
                  <c:v>28.83333333333</c:v>
                </c:pt>
                <c:pt idx="335">
                  <c:v>28.91666666667</c:v>
                </c:pt>
                <c:pt idx="336">
                  <c:v>29</c:v>
                </c:pt>
                <c:pt idx="337">
                  <c:v>29.08333333333</c:v>
                </c:pt>
                <c:pt idx="338">
                  <c:v>29.16666666667</c:v>
                </c:pt>
                <c:pt idx="339">
                  <c:v>29.25</c:v>
                </c:pt>
                <c:pt idx="340">
                  <c:v>29.33333333333</c:v>
                </c:pt>
                <c:pt idx="341">
                  <c:v>29.41666666667</c:v>
                </c:pt>
                <c:pt idx="342">
                  <c:v>29.5</c:v>
                </c:pt>
                <c:pt idx="343">
                  <c:v>29.58333333333</c:v>
                </c:pt>
                <c:pt idx="344">
                  <c:v>29.66666666667</c:v>
                </c:pt>
                <c:pt idx="345">
                  <c:v>29.75</c:v>
                </c:pt>
                <c:pt idx="346">
                  <c:v>29.83333333333</c:v>
                </c:pt>
                <c:pt idx="347">
                  <c:v>29.91666666667</c:v>
                </c:pt>
                <c:pt idx="348">
                  <c:v>30</c:v>
                </c:pt>
                <c:pt idx="349">
                  <c:v>30.08333333333</c:v>
                </c:pt>
                <c:pt idx="350">
                  <c:v>30.16666666667</c:v>
                </c:pt>
                <c:pt idx="351">
                  <c:v>30.25</c:v>
                </c:pt>
                <c:pt idx="352">
                  <c:v>30.33333333333</c:v>
                </c:pt>
                <c:pt idx="353">
                  <c:v>30.41666666667</c:v>
                </c:pt>
                <c:pt idx="354">
                  <c:v>30.5</c:v>
                </c:pt>
                <c:pt idx="355">
                  <c:v>30.58333333333</c:v>
                </c:pt>
                <c:pt idx="356">
                  <c:v>30.66666666667</c:v>
                </c:pt>
                <c:pt idx="357">
                  <c:v>30.75</c:v>
                </c:pt>
                <c:pt idx="358">
                  <c:v>30.83333333333</c:v>
                </c:pt>
                <c:pt idx="359">
                  <c:v>30.91666666667</c:v>
                </c:pt>
                <c:pt idx="360">
                  <c:v>31</c:v>
                </c:pt>
              </c:numCache>
            </c:numRef>
          </c:xVal>
          <c:yVal>
            <c:numRef>
              <c:f>'04_advtidal (2)'!$O$5:$O$365</c:f>
              <c:numCache>
                <c:formatCode>0</c:formatCode>
                <c:ptCount val="361"/>
                <c:pt idx="0">
                  <c:v>-6008.9499979607899</c:v>
                </c:pt>
                <c:pt idx="1">
                  <c:v>-6965.0719586809801</c:v>
                </c:pt>
                <c:pt idx="2">
                  <c:v>-5917.9389025838</c:v>
                </c:pt>
                <c:pt idx="3">
                  <c:v>-5193.5166050339803</c:v>
                </c:pt>
                <c:pt idx="4">
                  <c:v>-5264.4887088745199</c:v>
                </c:pt>
                <c:pt idx="5">
                  <c:v>-6130.5110305344397</c:v>
                </c:pt>
                <c:pt idx="6">
                  <c:v>-6879.3186435461803</c:v>
                </c:pt>
                <c:pt idx="7">
                  <c:v>-6870.0020785259803</c:v>
                </c:pt>
                <c:pt idx="8">
                  <c:v>-6009.4272902171997</c:v>
                </c:pt>
                <c:pt idx="9">
                  <c:v>-5135.1693883943699</c:v>
                </c:pt>
                <c:pt idx="10">
                  <c:v>-5074.8787968487404</c:v>
                </c:pt>
                <c:pt idx="11">
                  <c:v>-5885.3044285347496</c:v>
                </c:pt>
                <c:pt idx="12">
                  <c:v>-6744.7165933549204</c:v>
                </c:pt>
                <c:pt idx="13">
                  <c:v>-6884.5064608431503</c:v>
                </c:pt>
                <c:pt idx="14">
                  <c:v>-6156.1182554610295</c:v>
                </c:pt>
                <c:pt idx="15">
                  <c:v>-5332.5747544211899</c:v>
                </c:pt>
                <c:pt idx="16">
                  <c:v>-5130.4952244859096</c:v>
                </c:pt>
                <c:pt idx="17">
                  <c:v>-5846.5376792468996</c:v>
                </c:pt>
                <c:pt idx="18">
                  <c:v>-6710.3824992032896</c:v>
                </c:pt>
                <c:pt idx="19">
                  <c:v>-6985.1656996784504</c:v>
                </c:pt>
                <c:pt idx="20">
                  <c:v>-6311.4617665247497</c:v>
                </c:pt>
                <c:pt idx="21">
                  <c:v>-5337.9766148958797</c:v>
                </c:pt>
                <c:pt idx="22">
                  <c:v>-4970.0779751916598</c:v>
                </c:pt>
                <c:pt idx="23">
                  <c:v>-5605.0114593553299</c:v>
                </c:pt>
                <c:pt idx="24">
                  <c:v>-6544.9736580595199</c:v>
                </c:pt>
                <c:pt idx="25">
                  <c:v>-6960.3625357127903</c:v>
                </c:pt>
                <c:pt idx="26">
                  <c:v>-6418.4290851966798</c:v>
                </c:pt>
                <c:pt idx="27">
                  <c:v>-5529.6102670487599</c:v>
                </c:pt>
                <c:pt idx="28">
                  <c:v>-5087.1190346796402</c:v>
                </c:pt>
                <c:pt idx="29">
                  <c:v>-5581.2547374227097</c:v>
                </c:pt>
                <c:pt idx="30">
                  <c:v>-6505.0233813579498</c:v>
                </c:pt>
                <c:pt idx="31">
                  <c:v>-7006.0820436996</c:v>
                </c:pt>
                <c:pt idx="32">
                  <c:v>-6587.3737109643498</c:v>
                </c:pt>
                <c:pt idx="33">
                  <c:v>-5580.1755586057898</c:v>
                </c:pt>
                <c:pt idx="34">
                  <c:v>-4977.7620194208703</c:v>
                </c:pt>
                <c:pt idx="35">
                  <c:v>-5345.5347970336597</c:v>
                </c:pt>
                <c:pt idx="36">
                  <c:v>-6312.0883690295796</c:v>
                </c:pt>
                <c:pt idx="37">
                  <c:v>-6930.87706629902</c:v>
                </c:pt>
                <c:pt idx="38">
                  <c:v>-6659.2696193157599</c:v>
                </c:pt>
                <c:pt idx="39">
                  <c:v>-5759.76412511744</c:v>
                </c:pt>
                <c:pt idx="40">
                  <c:v>-5141.1420252634698</c:v>
                </c:pt>
                <c:pt idx="41">
                  <c:v>-5348.7796989408798</c:v>
                </c:pt>
                <c:pt idx="42">
                  <c:v>-6264.8369498006796</c:v>
                </c:pt>
                <c:pt idx="43">
                  <c:v>-6939.9989345753402</c:v>
                </c:pt>
                <c:pt idx="44">
                  <c:v>-6804.6353965076596</c:v>
                </c:pt>
                <c:pt idx="45">
                  <c:v>-5865.06079770222</c:v>
                </c:pt>
                <c:pt idx="46">
                  <c:v>-5071.5227537266101</c:v>
                </c:pt>
                <c:pt idx="47">
                  <c:v>-5150.0106138422598</c:v>
                </c:pt>
                <c:pt idx="48">
                  <c:v>-6034.7824107005399</c:v>
                </c:pt>
                <c:pt idx="49">
                  <c:v>-6826.8420882567798</c:v>
                </c:pt>
                <c:pt idx="50">
                  <c:v>-6829.66875788584</c:v>
                </c:pt>
                <c:pt idx="51">
                  <c:v>-6032.4435626714903</c:v>
                </c:pt>
                <c:pt idx="52">
                  <c:v>-5259.7824951079501</c:v>
                </c:pt>
                <c:pt idx="53">
                  <c:v>-5193.96326882008</c:v>
                </c:pt>
                <c:pt idx="54">
                  <c:v>-5984.0209584308504</c:v>
                </c:pt>
                <c:pt idx="55">
                  <c:v>-6804.7964449433903</c:v>
                </c:pt>
                <c:pt idx="56">
                  <c:v>-6945.0565480650603</c:v>
                </c:pt>
                <c:pt idx="57">
                  <c:v>-6180.5217589212198</c:v>
                </c:pt>
                <c:pt idx="58">
                  <c:v>-5243.7006507297001</c:v>
                </c:pt>
                <c:pt idx="59">
                  <c:v>-5014.6514161395398</c:v>
                </c:pt>
                <c:pt idx="60">
                  <c:v>-5742.2264113454403</c:v>
                </c:pt>
                <c:pt idx="61">
                  <c:v>-6650.8943668311404</c:v>
                </c:pt>
                <c:pt idx="62">
                  <c:v>-6945.8452717455002</c:v>
                </c:pt>
                <c:pt idx="63">
                  <c:v>-6303.6240144695603</c:v>
                </c:pt>
                <c:pt idx="64">
                  <c:v>-5440.1482976527795</c:v>
                </c:pt>
                <c:pt idx="65">
                  <c:v>-5100.9988526167499</c:v>
                </c:pt>
                <c:pt idx="66">
                  <c:v>-5712.5416471060298</c:v>
                </c:pt>
                <c:pt idx="67">
                  <c:v>-6613.0296083538897</c:v>
                </c:pt>
                <c:pt idx="68">
                  <c:v>-7017.1604769727601</c:v>
                </c:pt>
                <c:pt idx="69">
                  <c:v>-6467.3470684305203</c:v>
                </c:pt>
                <c:pt idx="70">
                  <c:v>-5468.5833196244903</c:v>
                </c:pt>
                <c:pt idx="71">
                  <c:v>-4967.4152127474499</c:v>
                </c:pt>
                <c:pt idx="72">
                  <c:v>-5471.78598098773</c:v>
                </c:pt>
                <c:pt idx="73">
                  <c:v>-6433.5241096505897</c:v>
                </c:pt>
                <c:pt idx="74">
                  <c:v>-6962.5550417262903</c:v>
                </c:pt>
                <c:pt idx="75">
                  <c:v>-6558.6613075054902</c:v>
                </c:pt>
                <c:pt idx="76">
                  <c:v>-5652.98918239677</c:v>
                </c:pt>
                <c:pt idx="77">
                  <c:v>-5113.9320512664999</c:v>
                </c:pt>
                <c:pt idx="78">
                  <c:v>-5455.6415575238098</c:v>
                </c:pt>
                <c:pt idx="79">
                  <c:v>-6390.3986157357604</c:v>
                </c:pt>
                <c:pt idx="80">
                  <c:v>-6986.0821194564096</c:v>
                </c:pt>
                <c:pt idx="81">
                  <c:v>-6719.5922051524403</c:v>
                </c:pt>
                <c:pt idx="82">
                  <c:v>-5730.6814759286099</c:v>
                </c:pt>
                <c:pt idx="83">
                  <c:v>-5024.0795305411202</c:v>
                </c:pt>
                <c:pt idx="84">
                  <c:v>-5238.4056940273704</c:v>
                </c:pt>
                <c:pt idx="85">
                  <c:v>-6177.8238016462101</c:v>
                </c:pt>
                <c:pt idx="86">
                  <c:v>-6890.7329056343497</c:v>
                </c:pt>
                <c:pt idx="87">
                  <c:v>-6764.6367947326498</c:v>
                </c:pt>
                <c:pt idx="88">
                  <c:v>-5904.3592867673196</c:v>
                </c:pt>
                <c:pt idx="89">
                  <c:v>-5201.5746214247201</c:v>
                </c:pt>
                <c:pt idx="90">
                  <c:v>-5264.4722437930604</c:v>
                </c:pt>
                <c:pt idx="91">
                  <c:v>-6125.1880673400901</c:v>
                </c:pt>
                <c:pt idx="92">
                  <c:v>-6883.39058405587</c:v>
                </c:pt>
                <c:pt idx="93">
                  <c:v>-6889.5550076714098</c:v>
                </c:pt>
                <c:pt idx="94">
                  <c:v>-6039.5169468150598</c:v>
                </c:pt>
                <c:pt idx="95">
                  <c:v>-5157.1135289849099</c:v>
                </c:pt>
                <c:pt idx="96">
                  <c:v>-5079.7557819308604</c:v>
                </c:pt>
                <c:pt idx="97">
                  <c:v>-5881.5810411193897</c:v>
                </c:pt>
                <c:pt idx="98">
                  <c:v>-6747.1875618849099</c:v>
                </c:pt>
                <c:pt idx="99">
                  <c:v>-6903.9731289537804</c:v>
                </c:pt>
                <c:pt idx="100">
                  <c:v>-6183.5990987719997</c:v>
                </c:pt>
                <c:pt idx="101">
                  <c:v>-5355.1892561570603</c:v>
                </c:pt>
                <c:pt idx="102">
                  <c:v>-5137.5443167712501</c:v>
                </c:pt>
                <c:pt idx="103">
                  <c:v>-5843.8439844793602</c:v>
                </c:pt>
                <c:pt idx="104">
                  <c:v>-6711.9931807926896</c:v>
                </c:pt>
                <c:pt idx="105">
                  <c:v>-7001.3474725510596</c:v>
                </c:pt>
                <c:pt idx="106">
                  <c:v>-6339.4593382585999</c:v>
                </c:pt>
                <c:pt idx="107">
                  <c:v>-5362.4227802278301</c:v>
                </c:pt>
                <c:pt idx="108">
                  <c:v>-4979.2871194537402</c:v>
                </c:pt>
                <c:pt idx="109">
                  <c:v>-5601.6910263023301</c:v>
                </c:pt>
                <c:pt idx="110">
                  <c:v>-6544.4615716267699</c:v>
                </c:pt>
                <c:pt idx="111">
                  <c:v>-6972.6897420392897</c:v>
                </c:pt>
                <c:pt idx="112">
                  <c:v>-6443.83350549645</c:v>
                </c:pt>
                <c:pt idx="113">
                  <c:v>-5552.4866630024799</c:v>
                </c:pt>
                <c:pt idx="114">
                  <c:v>-5098.8442140999496</c:v>
                </c:pt>
                <c:pt idx="115">
                  <c:v>-5577.4893563944497</c:v>
                </c:pt>
                <c:pt idx="116">
                  <c:v>-6503.2113038677699</c:v>
                </c:pt>
                <c:pt idx="117">
                  <c:v>-7014.44647662036</c:v>
                </c:pt>
                <c:pt idx="118">
                  <c:v>-6611.8944267822999</c:v>
                </c:pt>
                <c:pt idx="119">
                  <c:v>-5604.6315692317603</c:v>
                </c:pt>
                <c:pt idx="120">
                  <c:v>-4990.7437423146903</c:v>
                </c:pt>
                <c:pt idx="121">
                  <c:v>-5308.07021561085</c:v>
                </c:pt>
                <c:pt idx="122">
                  <c:v>-6245.0175136493499</c:v>
                </c:pt>
                <c:pt idx="123">
                  <c:v>-6856.7762906123598</c:v>
                </c:pt>
                <c:pt idx="124">
                  <c:v>-6590.8498773384799</c:v>
                </c:pt>
                <c:pt idx="125">
                  <c:v>-5688.2712971966102</c:v>
                </c:pt>
                <c:pt idx="126">
                  <c:v>-5057.1984934449201</c:v>
                </c:pt>
                <c:pt idx="127">
                  <c:v>-5247.2263186502496</c:v>
                </c:pt>
                <c:pt idx="128">
                  <c:v>-6157.7574778841299</c:v>
                </c:pt>
                <c:pt idx="129">
                  <c:v>-6840.9595646037596</c:v>
                </c:pt>
                <c:pt idx="130">
                  <c:v>-6719.9703055870596</c:v>
                </c:pt>
                <c:pt idx="131">
                  <c:v>-5787.6807607254004</c:v>
                </c:pt>
                <c:pt idx="132">
                  <c:v>-4983.8543870081803</c:v>
                </c:pt>
                <c:pt idx="133">
                  <c:v>-5046.0797556789303</c:v>
                </c:pt>
                <c:pt idx="134">
                  <c:v>-5922.2193539124301</c:v>
                </c:pt>
                <c:pt idx="135">
                  <c:v>-6722.9971388116401</c:v>
                </c:pt>
                <c:pt idx="136">
                  <c:v>-6741.0653120004799</c:v>
                </c:pt>
                <c:pt idx="137">
                  <c:v>-5951.7891187177402</c:v>
                </c:pt>
                <c:pt idx="138">
                  <c:v>-5171.7369780561003</c:v>
                </c:pt>
                <c:pt idx="139">
                  <c:v>-5090.0255098924599</c:v>
                </c:pt>
                <c:pt idx="140">
                  <c:v>-5871.4434353833904</c:v>
                </c:pt>
                <c:pt idx="141">
                  <c:v>-6697.8062523081999</c:v>
                </c:pt>
                <c:pt idx="142">
                  <c:v>-5552.6014726264902</c:v>
                </c:pt>
                <c:pt idx="143">
                  <c:v>-6566.5645898892799</c:v>
                </c:pt>
                <c:pt idx="144">
                  <c:v>-5310.0194226742997</c:v>
                </c:pt>
                <c:pt idx="145">
                  <c:v>-4958.89160425309</c:v>
                </c:pt>
                <c:pt idx="146">
                  <c:v>-5649.96292602414</c:v>
                </c:pt>
                <c:pt idx="147">
                  <c:v>-6552.8934300970304</c:v>
                </c:pt>
                <c:pt idx="148">
                  <c:v>-6858.1353996282696</c:v>
                </c:pt>
                <c:pt idx="149">
                  <c:v>-6223.9094924842302</c:v>
                </c:pt>
                <c:pt idx="150">
                  <c:v>-5355.3467541476703</c:v>
                </c:pt>
                <c:pt idx="151">
                  <c:v>-5002.0638266608703</c:v>
                </c:pt>
                <c:pt idx="152">
                  <c:v>-5600.2635943961304</c:v>
                </c:pt>
                <c:pt idx="153">
                  <c:v>-6503.4514069688103</c:v>
                </c:pt>
                <c:pt idx="154">
                  <c:v>-6919.5248934444999</c:v>
                </c:pt>
                <c:pt idx="155">
                  <c:v>-6383.8449059691802</c:v>
                </c:pt>
                <c:pt idx="156">
                  <c:v>-5383.1448025006503</c:v>
                </c:pt>
                <c:pt idx="157">
                  <c:v>-4869.0936574421703</c:v>
                </c:pt>
                <c:pt idx="158">
                  <c:v>-5357.8879777748598</c:v>
                </c:pt>
                <c:pt idx="159">
                  <c:v>-6320.9528339998997</c:v>
                </c:pt>
                <c:pt idx="160">
                  <c:v>-6860.7189498033604</c:v>
                </c:pt>
                <c:pt idx="161">
                  <c:v>-6472.34350185936</c:v>
                </c:pt>
                <c:pt idx="162">
                  <c:v>-5565.8296997195303</c:v>
                </c:pt>
                <c:pt idx="163">
                  <c:v>-5017.0583104080097</c:v>
                </c:pt>
                <c:pt idx="164">
                  <c:v>-5342.6296780268904</c:v>
                </c:pt>
                <c:pt idx="165">
                  <c:v>-6276.5589360511503</c:v>
                </c:pt>
                <c:pt idx="166">
                  <c:v>-6881.7106619956203</c:v>
                </c:pt>
                <c:pt idx="167">
                  <c:v>-6630.7736995961704</c:v>
                </c:pt>
                <c:pt idx="168">
                  <c:v>-5645.9331060976401</c:v>
                </c:pt>
                <c:pt idx="169">
                  <c:v>-4928.6801958671404</c:v>
                </c:pt>
                <c:pt idx="170">
                  <c:v>-5126.8406479630303</c:v>
                </c:pt>
                <c:pt idx="171">
                  <c:v>-6061.20611683475</c:v>
                </c:pt>
                <c:pt idx="172">
                  <c:v>-6783.56418853174</c:v>
                </c:pt>
                <c:pt idx="173">
                  <c:v>-6672.5528185601297</c:v>
                </c:pt>
                <c:pt idx="174">
                  <c:v>-5818.3012501514104</c:v>
                </c:pt>
                <c:pt idx="175">
                  <c:v>-5106.8621417004597</c:v>
                </c:pt>
                <c:pt idx="176">
                  <c:v>-5154.7508904057304</c:v>
                </c:pt>
                <c:pt idx="177">
                  <c:v>-6007.4408847039704</c:v>
                </c:pt>
                <c:pt idx="178">
                  <c:v>-6773.9444676406001</c:v>
                </c:pt>
                <c:pt idx="179">
                  <c:v>-6795.1625389368</c:v>
                </c:pt>
                <c:pt idx="180">
                  <c:v>-5955.2543628831099</c:v>
                </c:pt>
                <c:pt idx="181">
                  <c:v>-5064.8802029982198</c:v>
                </c:pt>
                <c:pt idx="182">
                  <c:v>-4970.0416535763798</c:v>
                </c:pt>
                <c:pt idx="183">
                  <c:v>-5763.1643473981703</c:v>
                </c:pt>
                <c:pt idx="184">
                  <c:v>-6634.5058483038301</c:v>
                </c:pt>
                <c:pt idx="185">
                  <c:v>-6808.3619219638103</c:v>
                </c:pt>
                <c:pt idx="186">
                  <c:v>-6095.99627595931</c:v>
                </c:pt>
                <c:pt idx="187">
                  <c:v>-5262.8814300942104</c:v>
                </c:pt>
                <c:pt idx="188">
                  <c:v>-5029.93003048637</c:v>
                </c:pt>
                <c:pt idx="189">
                  <c:v>-5726.1905424618099</c:v>
                </c:pt>
                <c:pt idx="190">
                  <c:v>-6598.5491368753201</c:v>
                </c:pt>
                <c:pt idx="191">
                  <c:v>-6902.27025574652</c:v>
                </c:pt>
                <c:pt idx="192">
                  <c:v>-6252.5158095554698</c:v>
                </c:pt>
                <c:pt idx="193">
                  <c:v>-5272.1751463828496</c:v>
                </c:pt>
                <c:pt idx="194">
                  <c:v>-4874.1330762261096</c:v>
                </c:pt>
                <c:pt idx="195">
                  <c:v>-5483.7774264435102</c:v>
                </c:pt>
                <c:pt idx="196">
                  <c:v>-6429.3004462976496</c:v>
                </c:pt>
                <c:pt idx="197">
                  <c:v>-6870.2438680687801</c:v>
                </c:pt>
                <c:pt idx="198">
                  <c:v>-6354.9059174153899</c:v>
                </c:pt>
                <c:pt idx="199">
                  <c:v>-5461.3058591354802</c:v>
                </c:pt>
                <c:pt idx="200">
                  <c:v>-4996.9073302484803</c:v>
                </c:pt>
                <c:pt idx="201">
                  <c:v>-5459.8951086438601</c:v>
                </c:pt>
                <c:pt idx="202">
                  <c:v>-6387.5944411479304</c:v>
                </c:pt>
                <c:pt idx="203">
                  <c:v>-6909.0501731091599</c:v>
                </c:pt>
                <c:pt idx="204">
                  <c:v>-6522.7314563752798</c:v>
                </c:pt>
                <c:pt idx="205">
                  <c:v>-5515.9821515446902</c:v>
                </c:pt>
                <c:pt idx="206">
                  <c:v>-4890.8494998819497</c:v>
                </c:pt>
                <c:pt idx="207">
                  <c:v>-5226.0078722214503</c:v>
                </c:pt>
                <c:pt idx="208">
                  <c:v>-6189.6599865669596</c:v>
                </c:pt>
                <c:pt idx="209">
                  <c:v>-6828.5930742043802</c:v>
                </c:pt>
                <c:pt idx="210">
                  <c:v>-6587.6290973199202</c:v>
                </c:pt>
                <c:pt idx="211">
                  <c:v>-5693.3552546887604</c:v>
                </c:pt>
                <c:pt idx="212">
                  <c:v>-5056.4097054141002</c:v>
                </c:pt>
                <c:pt idx="213">
                  <c:v>-5232.94253070996</c:v>
                </c:pt>
                <c:pt idx="214">
                  <c:v>-6140.1852818085699</c:v>
                </c:pt>
                <c:pt idx="215">
                  <c:v>-6833.1531274970803</c:v>
                </c:pt>
                <c:pt idx="216">
                  <c:v>-6727.7334561554699</c:v>
                </c:pt>
                <c:pt idx="217">
                  <c:v>-5804.0787130131203</c:v>
                </c:pt>
                <c:pt idx="218">
                  <c:v>-4990.7365492976596</c:v>
                </c:pt>
                <c:pt idx="219">
                  <c:v>-5037.2534505055901</c:v>
                </c:pt>
                <c:pt idx="220">
                  <c:v>-5904.7913263731798</c:v>
                </c:pt>
                <c:pt idx="221">
                  <c:v>-6714.5723655707097</c:v>
                </c:pt>
                <c:pt idx="222">
                  <c:v>-6748.3202367841996</c:v>
                </c:pt>
                <c:pt idx="223">
                  <c:v>-5967.2290645405101</c:v>
                </c:pt>
                <c:pt idx="224">
                  <c:v>-5180.3571545328796</c:v>
                </c:pt>
                <c:pt idx="225">
                  <c:v>-5082.8140041786401</c:v>
                </c:pt>
                <c:pt idx="226">
                  <c:v>-5855.7541097204503</c:v>
                </c:pt>
                <c:pt idx="227">
                  <c:v>-6687.6198145028502</c:v>
                </c:pt>
                <c:pt idx="228">
                  <c:v>-6860.85347439013</c:v>
                </c:pt>
                <c:pt idx="229">
                  <c:v>-6115.9401831597997</c:v>
                </c:pt>
                <c:pt idx="230">
                  <c:v>-5169.1238221302701</c:v>
                </c:pt>
                <c:pt idx="231">
                  <c:v>-4905.5739822042297</c:v>
                </c:pt>
                <c:pt idx="232">
                  <c:v>-5613.24020539511</c:v>
                </c:pt>
                <c:pt idx="233">
                  <c:v>-6530.1057974019504</c:v>
                </c:pt>
                <c:pt idx="234">
                  <c:v>-6854.81724607041</c:v>
                </c:pt>
                <c:pt idx="235">
                  <c:v>-6234.0274360651902</c:v>
                </c:pt>
                <c:pt idx="236">
                  <c:v>-5363.5463885028603</c:v>
                </c:pt>
                <c:pt idx="237">
                  <c:v>-4998.2808898668</c:v>
                </c:pt>
                <c:pt idx="238">
                  <c:v>-5584.0704441261096</c:v>
                </c:pt>
                <c:pt idx="239">
                  <c:v>-6490.68557471653</c:v>
                </c:pt>
                <c:pt idx="240">
                  <c:v>-6919.0615032225796</c:v>
                </c:pt>
                <c:pt idx="241">
                  <c:v>-6432.2702340567903</c:v>
                </c:pt>
                <c:pt idx="242">
                  <c:v>-5458.3742895681398</c:v>
                </c:pt>
                <c:pt idx="243">
                  <c:v>-4948.9138097242903</c:v>
                </c:pt>
                <c:pt idx="244">
                  <c:v>-5431.4781532981397</c:v>
                </c:pt>
                <c:pt idx="245">
                  <c:v>-6401.1919997077002</c:v>
                </c:pt>
                <c:pt idx="246">
                  <c:v>-6954.8204333600197</c:v>
                </c:pt>
                <c:pt idx="247">
                  <c:v>-6583.9386486486601</c:v>
                </c:pt>
                <c:pt idx="248">
                  <c:v>-5678.2755215974103</c:v>
                </c:pt>
                <c:pt idx="249">
                  <c:v>-5120.7533006256299</c:v>
                </c:pt>
                <c:pt idx="250">
                  <c:v>-5430.9060776619699</c:v>
                </c:pt>
                <c:pt idx="251">
                  <c:v>-6364.1085444074497</c:v>
                </c:pt>
                <c:pt idx="252">
                  <c:v>-6979.0634110352703</c:v>
                </c:pt>
                <c:pt idx="253">
                  <c:v>-6743.9451307879099</c:v>
                </c:pt>
                <c:pt idx="254">
                  <c:v>-5763.8909410613996</c:v>
                </c:pt>
                <c:pt idx="255">
                  <c:v>-5036.3221023796996</c:v>
                </c:pt>
                <c:pt idx="256">
                  <c:v>-5218.5659422541203</c:v>
                </c:pt>
                <c:pt idx="257">
                  <c:v>-6147.6955328984895</c:v>
                </c:pt>
                <c:pt idx="258">
                  <c:v>-6879.6380479182399</c:v>
                </c:pt>
                <c:pt idx="259">
                  <c:v>-6783.8805277125102</c:v>
                </c:pt>
                <c:pt idx="260">
                  <c:v>-5936.2220452259398</c:v>
                </c:pt>
                <c:pt idx="261">
                  <c:v>-5216.3674431545196</c:v>
                </c:pt>
                <c:pt idx="262">
                  <c:v>-5249.4658735356097</c:v>
                </c:pt>
                <c:pt idx="263">
                  <c:v>-6093.9505335999002</c:v>
                </c:pt>
                <c:pt idx="264">
                  <c:v>-6868.8249547468504</c:v>
                </c:pt>
                <c:pt idx="265">
                  <c:v>-6905.4015344729596</c:v>
                </c:pt>
                <c:pt idx="266">
                  <c:v>-6075.7373349836198</c:v>
                </c:pt>
                <c:pt idx="267">
                  <c:v>-5177.9839565798302</c:v>
                </c:pt>
                <c:pt idx="268">
                  <c:v>-5065.6087944828796</c:v>
                </c:pt>
                <c:pt idx="269">
                  <c:v>-5850.2106810477098</c:v>
                </c:pt>
                <c:pt idx="270">
                  <c:v>-6727.1975770425497</c:v>
                </c:pt>
                <c:pt idx="271">
                  <c:v>-6918.0587275052203</c:v>
                </c:pt>
                <c:pt idx="272">
                  <c:v>-6214.0955479776303</c:v>
                </c:pt>
                <c:pt idx="273">
                  <c:v>-5376.5410413436903</c:v>
                </c:pt>
                <c:pt idx="274">
                  <c:v>-5128.6580092776403</c:v>
                </c:pt>
                <c:pt idx="275">
                  <c:v>-5814.6861007145098</c:v>
                </c:pt>
                <c:pt idx="276">
                  <c:v>-6691.2464439387204</c:v>
                </c:pt>
                <c:pt idx="277">
                  <c:v>-7009.20265721535</c:v>
                </c:pt>
                <c:pt idx="278">
                  <c:v>-6371.9596099028404</c:v>
                </c:pt>
                <c:pt idx="279">
                  <c:v>-5388.6104993171202</c:v>
                </c:pt>
                <c:pt idx="280">
                  <c:v>-4976.0290337677798</c:v>
                </c:pt>
                <c:pt idx="281">
                  <c:v>-5572.7067058443099</c:v>
                </c:pt>
                <c:pt idx="282">
                  <c:v>-6520.93482438296</c:v>
                </c:pt>
                <c:pt idx="283">
                  <c:v>-6974.4529961571097</c:v>
                </c:pt>
                <c:pt idx="284">
                  <c:v>-6473.0430086456199</c:v>
                </c:pt>
                <c:pt idx="285">
                  <c:v>-5577.42527785123</c:v>
                </c:pt>
                <c:pt idx="286">
                  <c:v>-5102.62146393902</c:v>
                </c:pt>
                <c:pt idx="287">
                  <c:v>-5549.7358748608704</c:v>
                </c:pt>
                <c:pt idx="288">
                  <c:v>-6479.38258732337</c:v>
                </c:pt>
                <c:pt idx="289">
                  <c:v>-7011.0450130716499</c:v>
                </c:pt>
                <c:pt idx="290">
                  <c:v>-6640.9768743001796</c:v>
                </c:pt>
                <c:pt idx="291">
                  <c:v>-5635.2592213281196</c:v>
                </c:pt>
                <c:pt idx="292">
                  <c:v>-4999.0505677470101</c:v>
                </c:pt>
                <c:pt idx="293">
                  <c:v>-5318.0892276353497</c:v>
                </c:pt>
                <c:pt idx="294">
                  <c:v>-6279.85254674307</c:v>
                </c:pt>
                <c:pt idx="295">
                  <c:v>-6655.40981483219</c:v>
                </c:pt>
                <c:pt idx="296">
                  <c:v>-5860.3067815571803</c:v>
                </c:pt>
                <c:pt idx="297">
                  <c:v>-6237.4021209375796</c:v>
                </c:pt>
                <c:pt idx="298">
                  <c:v>-5263.6817833558098</c:v>
                </c:pt>
                <c:pt idx="299">
                  <c:v>-5361.66848121564</c:v>
                </c:pt>
                <c:pt idx="300">
                  <c:v>-6246.12297451214</c:v>
                </c:pt>
                <c:pt idx="301">
                  <c:v>-6940.8895982424801</c:v>
                </c:pt>
                <c:pt idx="302">
                  <c:v>-6846.9748277214603</c:v>
                </c:pt>
                <c:pt idx="303">
                  <c:v>-5930.1396189797797</c:v>
                </c:pt>
                <c:pt idx="304">
                  <c:v>-5106.0274224141103</c:v>
                </c:pt>
                <c:pt idx="305">
                  <c:v>-5135.9417913419102</c:v>
                </c:pt>
                <c:pt idx="306">
                  <c:v>-5994.1872955515601</c:v>
                </c:pt>
                <c:pt idx="307">
                  <c:v>-6812.4240365220003</c:v>
                </c:pt>
                <c:pt idx="308">
                  <c:v>-6861.8194224776298</c:v>
                </c:pt>
                <c:pt idx="309">
                  <c:v>-6088.7827748816499</c:v>
                </c:pt>
                <c:pt idx="310">
                  <c:v>-5295.3798326754404</c:v>
                </c:pt>
                <c:pt idx="311">
                  <c:v>-5181.8436440741898</c:v>
                </c:pt>
                <c:pt idx="312">
                  <c:v>-5946.2887118494</c:v>
                </c:pt>
                <c:pt idx="313">
                  <c:v>-6783.5128900203499</c:v>
                </c:pt>
                <c:pt idx="314">
                  <c:v>-6973.0770278390501</c:v>
                </c:pt>
                <c:pt idx="315">
                  <c:v>-6238.41525695376</c:v>
                </c:pt>
                <c:pt idx="316">
                  <c:v>-5287.0157790971498</c:v>
                </c:pt>
                <c:pt idx="317">
                  <c:v>-5006.7329874194502</c:v>
                </c:pt>
                <c:pt idx="318">
                  <c:v>-5704.1037515853404</c:v>
                </c:pt>
                <c:pt idx="319">
                  <c:v>-6624.9709275041196</c:v>
                </c:pt>
                <c:pt idx="320">
                  <c:v>-6964.3295115989404</c:v>
                </c:pt>
                <c:pt idx="321">
                  <c:v>-6354.8508241395302</c:v>
                </c:pt>
                <c:pt idx="322">
                  <c:v>-5481.2041115448001</c:v>
                </c:pt>
                <c:pt idx="323">
                  <c:v>-5103.3929500324102</c:v>
                </c:pt>
                <c:pt idx="324">
                  <c:v>-5675.9703644853098</c:v>
                </c:pt>
                <c:pt idx="325">
                  <c:v>-6585.5948765981702</c:v>
                </c:pt>
                <c:pt idx="326">
                  <c:v>-7025.8555994564404</c:v>
                </c:pt>
                <c:pt idx="327">
                  <c:v>-6520.0406539579399</c:v>
                </c:pt>
                <c:pt idx="328">
                  <c:v>-5516.6680607746202</c:v>
                </c:pt>
                <c:pt idx="329">
                  <c:v>-4978.1647654144699</c:v>
                </c:pt>
                <c:pt idx="330">
                  <c:v>-5435.33138774504</c:v>
                </c:pt>
                <c:pt idx="331">
                  <c:v>-6401.0100895212599</c:v>
                </c:pt>
                <c:pt idx="332">
                  <c:v>-6962.3177795207303</c:v>
                </c:pt>
                <c:pt idx="333">
                  <c:v>-6605.2437992405903</c:v>
                </c:pt>
                <c:pt idx="334">
                  <c:v>-5698.5217207122896</c:v>
                </c:pt>
                <c:pt idx="335">
                  <c:v>-5130.8171481080199</c:v>
                </c:pt>
                <c:pt idx="336">
                  <c:v>-5424.6087377738904</c:v>
                </c:pt>
                <c:pt idx="337">
                  <c:v>-6355.9824187334298</c:v>
                </c:pt>
                <c:pt idx="338">
                  <c:v>-6980.1687819292601</c:v>
                </c:pt>
                <c:pt idx="339">
                  <c:v>-6760.4252852188501</c:v>
                </c:pt>
                <c:pt idx="340">
                  <c:v>-5785.29823262422</c:v>
                </c:pt>
                <c:pt idx="341">
                  <c:v>-5047.2655641297897</c:v>
                </c:pt>
                <c:pt idx="342">
                  <c:v>-5213.42327025129</c:v>
                </c:pt>
                <c:pt idx="343">
                  <c:v>-6136.7602022970896</c:v>
                </c:pt>
                <c:pt idx="344">
                  <c:v>-6878.0815991223499</c:v>
                </c:pt>
                <c:pt idx="345">
                  <c:v>-6797.43038762587</c:v>
                </c:pt>
                <c:pt idx="346">
                  <c:v>-5956.6342825950696</c:v>
                </c:pt>
                <c:pt idx="347">
                  <c:v>-5228.3195666803804</c:v>
                </c:pt>
                <c:pt idx="348">
                  <c:v>-5246.4536602791204</c:v>
                </c:pt>
                <c:pt idx="349">
                  <c:v>-6082.5768788492796</c:v>
                </c:pt>
                <c:pt idx="350">
                  <c:v>-6865.4240664271001</c:v>
                </c:pt>
                <c:pt idx="351">
                  <c:v>-6917.4410066647297</c:v>
                </c:pt>
                <c:pt idx="352">
                  <c:v>-6097.8903156652796</c:v>
                </c:pt>
                <c:pt idx="353">
                  <c:v>-5193.1046074154901</c:v>
                </c:pt>
                <c:pt idx="354">
                  <c:v>-5062.8946171632297</c:v>
                </c:pt>
                <c:pt idx="355">
                  <c:v>-5838.9288978451495</c:v>
                </c:pt>
                <c:pt idx="356">
                  <c:v>-6721.2754814874697</c:v>
                </c:pt>
                <c:pt idx="357">
                  <c:v>-6928.8086530213104</c:v>
                </c:pt>
                <c:pt idx="358">
                  <c:v>-6233.4741565063596</c:v>
                </c:pt>
                <c:pt idx="359">
                  <c:v>-5391.5356201811801</c:v>
                </c:pt>
                <c:pt idx="360">
                  <c:v>-5128.8941767570996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5933-414F-915D-2F15674E5788}"/>
            </c:ext>
          </c:extLst>
        </c:ser>
        <c:ser>
          <c:idx val="3"/>
          <c:order val="2"/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xVal>
            <c:numRef>
              <c:f>'04_advtidal (2)'!$M$5:$M$365</c:f>
              <c:numCache>
                <c:formatCode>General</c:formatCode>
                <c:ptCount val="361"/>
                <c:pt idx="0">
                  <c:v>1</c:v>
                </c:pt>
                <c:pt idx="1">
                  <c:v>1.083333333333</c:v>
                </c:pt>
                <c:pt idx="2">
                  <c:v>1.166666666667</c:v>
                </c:pt>
                <c:pt idx="3">
                  <c:v>1.25</c:v>
                </c:pt>
                <c:pt idx="4">
                  <c:v>1.333333333333</c:v>
                </c:pt>
                <c:pt idx="5">
                  <c:v>1.416666666667</c:v>
                </c:pt>
                <c:pt idx="6">
                  <c:v>1.5</c:v>
                </c:pt>
                <c:pt idx="7">
                  <c:v>1.583333333333</c:v>
                </c:pt>
                <c:pt idx="8">
                  <c:v>1.666666666667</c:v>
                </c:pt>
                <c:pt idx="9">
                  <c:v>1.75</c:v>
                </c:pt>
                <c:pt idx="10">
                  <c:v>1.833333333333</c:v>
                </c:pt>
                <c:pt idx="11">
                  <c:v>1.916666666667</c:v>
                </c:pt>
                <c:pt idx="12">
                  <c:v>2</c:v>
                </c:pt>
                <c:pt idx="13">
                  <c:v>2.083333333333</c:v>
                </c:pt>
                <c:pt idx="14">
                  <c:v>2.166666666667</c:v>
                </c:pt>
                <c:pt idx="15">
                  <c:v>2.25</c:v>
                </c:pt>
                <c:pt idx="16">
                  <c:v>2.333333333333</c:v>
                </c:pt>
                <c:pt idx="17">
                  <c:v>2.416666666667</c:v>
                </c:pt>
                <c:pt idx="18">
                  <c:v>2.5</c:v>
                </c:pt>
                <c:pt idx="19">
                  <c:v>2.583333333333</c:v>
                </c:pt>
                <c:pt idx="20">
                  <c:v>2.666666666667</c:v>
                </c:pt>
                <c:pt idx="21">
                  <c:v>2.75</c:v>
                </c:pt>
                <c:pt idx="22">
                  <c:v>2.833333333333</c:v>
                </c:pt>
                <c:pt idx="23">
                  <c:v>2.916666666667</c:v>
                </c:pt>
                <c:pt idx="24">
                  <c:v>3</c:v>
                </c:pt>
                <c:pt idx="25">
                  <c:v>3.083333333333</c:v>
                </c:pt>
                <c:pt idx="26">
                  <c:v>3.166666666667</c:v>
                </c:pt>
                <c:pt idx="27">
                  <c:v>3.25</c:v>
                </c:pt>
                <c:pt idx="28">
                  <c:v>3.333333333333</c:v>
                </c:pt>
                <c:pt idx="29">
                  <c:v>3.416666666667</c:v>
                </c:pt>
                <c:pt idx="30">
                  <c:v>3.5</c:v>
                </c:pt>
                <c:pt idx="31">
                  <c:v>3.583333333333</c:v>
                </c:pt>
                <c:pt idx="32">
                  <c:v>3.666666666667</c:v>
                </c:pt>
                <c:pt idx="33">
                  <c:v>3.75</c:v>
                </c:pt>
                <c:pt idx="34">
                  <c:v>3.833333333333</c:v>
                </c:pt>
                <c:pt idx="35">
                  <c:v>3.916666666667</c:v>
                </c:pt>
                <c:pt idx="36">
                  <c:v>4</c:v>
                </c:pt>
                <c:pt idx="37">
                  <c:v>4.083333333333</c:v>
                </c:pt>
                <c:pt idx="38">
                  <c:v>4.166666666667</c:v>
                </c:pt>
                <c:pt idx="39">
                  <c:v>4.25</c:v>
                </c:pt>
                <c:pt idx="40">
                  <c:v>4.333333333333</c:v>
                </c:pt>
                <c:pt idx="41">
                  <c:v>4.416666666667</c:v>
                </c:pt>
                <c:pt idx="42">
                  <c:v>4.5</c:v>
                </c:pt>
                <c:pt idx="43">
                  <c:v>4.583333333333</c:v>
                </c:pt>
                <c:pt idx="44">
                  <c:v>4.666666666667</c:v>
                </c:pt>
                <c:pt idx="45">
                  <c:v>4.75</c:v>
                </c:pt>
                <c:pt idx="46">
                  <c:v>4.833333333333</c:v>
                </c:pt>
                <c:pt idx="47">
                  <c:v>4.916666666667</c:v>
                </c:pt>
                <c:pt idx="48">
                  <c:v>5</c:v>
                </c:pt>
                <c:pt idx="49">
                  <c:v>5.083333333333</c:v>
                </c:pt>
                <c:pt idx="50">
                  <c:v>5.166666666667</c:v>
                </c:pt>
                <c:pt idx="51">
                  <c:v>5.25</c:v>
                </c:pt>
                <c:pt idx="52">
                  <c:v>5.333333333333</c:v>
                </c:pt>
                <c:pt idx="53">
                  <c:v>5.416666666667</c:v>
                </c:pt>
                <c:pt idx="54">
                  <c:v>5.5</c:v>
                </c:pt>
                <c:pt idx="55">
                  <c:v>5.583333333333</c:v>
                </c:pt>
                <c:pt idx="56">
                  <c:v>5.666666666667</c:v>
                </c:pt>
                <c:pt idx="57">
                  <c:v>5.75</c:v>
                </c:pt>
                <c:pt idx="58">
                  <c:v>5.833333333333</c:v>
                </c:pt>
                <c:pt idx="59">
                  <c:v>5.916666666667</c:v>
                </c:pt>
                <c:pt idx="60">
                  <c:v>6</c:v>
                </c:pt>
                <c:pt idx="61">
                  <c:v>6.083333333333</c:v>
                </c:pt>
                <c:pt idx="62">
                  <c:v>6.166666666667</c:v>
                </c:pt>
                <c:pt idx="63">
                  <c:v>6.25</c:v>
                </c:pt>
                <c:pt idx="64">
                  <c:v>6.333333333333</c:v>
                </c:pt>
                <c:pt idx="65">
                  <c:v>6.416666666667</c:v>
                </c:pt>
                <c:pt idx="66">
                  <c:v>6.5</c:v>
                </c:pt>
                <c:pt idx="67">
                  <c:v>6.583333333333</c:v>
                </c:pt>
                <c:pt idx="68">
                  <c:v>6.666666666667</c:v>
                </c:pt>
                <c:pt idx="69">
                  <c:v>6.75</c:v>
                </c:pt>
                <c:pt idx="70">
                  <c:v>6.833333333333</c:v>
                </c:pt>
                <c:pt idx="71">
                  <c:v>6.916666666667</c:v>
                </c:pt>
                <c:pt idx="72">
                  <c:v>7</c:v>
                </c:pt>
                <c:pt idx="73">
                  <c:v>7.083333333333</c:v>
                </c:pt>
                <c:pt idx="74">
                  <c:v>7.166666666667</c:v>
                </c:pt>
                <c:pt idx="75">
                  <c:v>7.25</c:v>
                </c:pt>
                <c:pt idx="76">
                  <c:v>7.333333333333</c:v>
                </c:pt>
                <c:pt idx="77">
                  <c:v>7.416666666667</c:v>
                </c:pt>
                <c:pt idx="78">
                  <c:v>7.5</c:v>
                </c:pt>
                <c:pt idx="79">
                  <c:v>7.583333333333</c:v>
                </c:pt>
                <c:pt idx="80">
                  <c:v>7.666666666667</c:v>
                </c:pt>
                <c:pt idx="81">
                  <c:v>7.75</c:v>
                </c:pt>
                <c:pt idx="82">
                  <c:v>7.833333333333</c:v>
                </c:pt>
                <c:pt idx="83">
                  <c:v>7.916666666667</c:v>
                </c:pt>
                <c:pt idx="84">
                  <c:v>8</c:v>
                </c:pt>
                <c:pt idx="85">
                  <c:v>8.083333333333</c:v>
                </c:pt>
                <c:pt idx="86">
                  <c:v>8.166666666667</c:v>
                </c:pt>
                <c:pt idx="87">
                  <c:v>8.25</c:v>
                </c:pt>
                <c:pt idx="88">
                  <c:v>8.333333333333</c:v>
                </c:pt>
                <c:pt idx="89">
                  <c:v>8.416666666667</c:v>
                </c:pt>
                <c:pt idx="90">
                  <c:v>8.5</c:v>
                </c:pt>
                <c:pt idx="91">
                  <c:v>8.583333333333</c:v>
                </c:pt>
                <c:pt idx="92">
                  <c:v>8.666666666667</c:v>
                </c:pt>
                <c:pt idx="93">
                  <c:v>8.75</c:v>
                </c:pt>
                <c:pt idx="94">
                  <c:v>8.833333333333</c:v>
                </c:pt>
                <c:pt idx="95">
                  <c:v>8.916666666667</c:v>
                </c:pt>
                <c:pt idx="96">
                  <c:v>9</c:v>
                </c:pt>
                <c:pt idx="97">
                  <c:v>9.083333333333</c:v>
                </c:pt>
                <c:pt idx="98">
                  <c:v>9.166666666667</c:v>
                </c:pt>
                <c:pt idx="99">
                  <c:v>9.25</c:v>
                </c:pt>
                <c:pt idx="100">
                  <c:v>9.333333333333</c:v>
                </c:pt>
                <c:pt idx="101">
                  <c:v>9.416666666667</c:v>
                </c:pt>
                <c:pt idx="102">
                  <c:v>9.5</c:v>
                </c:pt>
                <c:pt idx="103">
                  <c:v>9.583333333333</c:v>
                </c:pt>
                <c:pt idx="104">
                  <c:v>9.666666666667</c:v>
                </c:pt>
                <c:pt idx="105">
                  <c:v>9.75</c:v>
                </c:pt>
                <c:pt idx="106">
                  <c:v>9.833333333333</c:v>
                </c:pt>
                <c:pt idx="107">
                  <c:v>9.916666666667</c:v>
                </c:pt>
                <c:pt idx="108">
                  <c:v>10</c:v>
                </c:pt>
                <c:pt idx="109">
                  <c:v>10.08333333333</c:v>
                </c:pt>
                <c:pt idx="110">
                  <c:v>10.16666666667</c:v>
                </c:pt>
                <c:pt idx="111">
                  <c:v>10.25</c:v>
                </c:pt>
                <c:pt idx="112">
                  <c:v>10.33333333333</c:v>
                </c:pt>
                <c:pt idx="113">
                  <c:v>10.41666666667</c:v>
                </c:pt>
                <c:pt idx="114">
                  <c:v>10.5</c:v>
                </c:pt>
                <c:pt idx="115">
                  <c:v>10.58333333333</c:v>
                </c:pt>
                <c:pt idx="116">
                  <c:v>10.66666666667</c:v>
                </c:pt>
                <c:pt idx="117">
                  <c:v>10.75</c:v>
                </c:pt>
                <c:pt idx="118">
                  <c:v>10.83333333333</c:v>
                </c:pt>
                <c:pt idx="119">
                  <c:v>10.91666666667</c:v>
                </c:pt>
                <c:pt idx="120">
                  <c:v>11</c:v>
                </c:pt>
                <c:pt idx="121">
                  <c:v>11.08333333333</c:v>
                </c:pt>
                <c:pt idx="122">
                  <c:v>11.16666666667</c:v>
                </c:pt>
                <c:pt idx="123">
                  <c:v>11.25</c:v>
                </c:pt>
                <c:pt idx="124">
                  <c:v>11.33333333333</c:v>
                </c:pt>
                <c:pt idx="125">
                  <c:v>11.41666666667</c:v>
                </c:pt>
                <c:pt idx="126">
                  <c:v>11.5</c:v>
                </c:pt>
                <c:pt idx="127">
                  <c:v>11.58333333333</c:v>
                </c:pt>
                <c:pt idx="128">
                  <c:v>11.66666666667</c:v>
                </c:pt>
                <c:pt idx="129">
                  <c:v>11.75</c:v>
                </c:pt>
                <c:pt idx="130">
                  <c:v>11.83333333333</c:v>
                </c:pt>
                <c:pt idx="131">
                  <c:v>11.91666666667</c:v>
                </c:pt>
                <c:pt idx="132">
                  <c:v>12</c:v>
                </c:pt>
                <c:pt idx="133">
                  <c:v>12.08333333333</c:v>
                </c:pt>
                <c:pt idx="134">
                  <c:v>12.16666666667</c:v>
                </c:pt>
                <c:pt idx="135">
                  <c:v>12.25</c:v>
                </c:pt>
                <c:pt idx="136">
                  <c:v>12.33333333333</c:v>
                </c:pt>
                <c:pt idx="137">
                  <c:v>12.41666666667</c:v>
                </c:pt>
                <c:pt idx="138">
                  <c:v>12.5</c:v>
                </c:pt>
                <c:pt idx="139">
                  <c:v>12.58333333333</c:v>
                </c:pt>
                <c:pt idx="140">
                  <c:v>12.66666666667</c:v>
                </c:pt>
                <c:pt idx="141">
                  <c:v>12.75</c:v>
                </c:pt>
                <c:pt idx="142">
                  <c:v>12.83333333333</c:v>
                </c:pt>
                <c:pt idx="143">
                  <c:v>12.91666666667</c:v>
                </c:pt>
                <c:pt idx="144">
                  <c:v>13</c:v>
                </c:pt>
                <c:pt idx="145">
                  <c:v>13.08333333333</c:v>
                </c:pt>
                <c:pt idx="146">
                  <c:v>13.16666666667</c:v>
                </c:pt>
                <c:pt idx="147">
                  <c:v>13.25</c:v>
                </c:pt>
                <c:pt idx="148">
                  <c:v>13.33333333333</c:v>
                </c:pt>
                <c:pt idx="149">
                  <c:v>13.41666666667</c:v>
                </c:pt>
                <c:pt idx="150">
                  <c:v>13.5</c:v>
                </c:pt>
                <c:pt idx="151">
                  <c:v>13.58333333333</c:v>
                </c:pt>
                <c:pt idx="152">
                  <c:v>13.66666666667</c:v>
                </c:pt>
                <c:pt idx="153">
                  <c:v>13.75</c:v>
                </c:pt>
                <c:pt idx="154">
                  <c:v>13.83333333333</c:v>
                </c:pt>
                <c:pt idx="155">
                  <c:v>13.91666666667</c:v>
                </c:pt>
                <c:pt idx="156">
                  <c:v>14</c:v>
                </c:pt>
                <c:pt idx="157">
                  <c:v>14.08333333333</c:v>
                </c:pt>
                <c:pt idx="158">
                  <c:v>14.16666666667</c:v>
                </c:pt>
                <c:pt idx="159">
                  <c:v>14.25</c:v>
                </c:pt>
                <c:pt idx="160">
                  <c:v>14.33333333333</c:v>
                </c:pt>
                <c:pt idx="161">
                  <c:v>14.41666666667</c:v>
                </c:pt>
                <c:pt idx="162">
                  <c:v>14.5</c:v>
                </c:pt>
                <c:pt idx="163">
                  <c:v>14.58333333333</c:v>
                </c:pt>
                <c:pt idx="164">
                  <c:v>14.66666666667</c:v>
                </c:pt>
                <c:pt idx="165">
                  <c:v>14.75</c:v>
                </c:pt>
                <c:pt idx="166">
                  <c:v>14.83333333333</c:v>
                </c:pt>
                <c:pt idx="167">
                  <c:v>14.91666666667</c:v>
                </c:pt>
                <c:pt idx="168">
                  <c:v>15</c:v>
                </c:pt>
                <c:pt idx="169">
                  <c:v>15.08333333333</c:v>
                </c:pt>
                <c:pt idx="170">
                  <c:v>15.16666666667</c:v>
                </c:pt>
                <c:pt idx="171">
                  <c:v>15.25</c:v>
                </c:pt>
                <c:pt idx="172">
                  <c:v>15.33333333333</c:v>
                </c:pt>
                <c:pt idx="173">
                  <c:v>15.41666666667</c:v>
                </c:pt>
                <c:pt idx="174">
                  <c:v>15.5</c:v>
                </c:pt>
                <c:pt idx="175">
                  <c:v>15.58333333333</c:v>
                </c:pt>
                <c:pt idx="176">
                  <c:v>15.66666666667</c:v>
                </c:pt>
                <c:pt idx="177">
                  <c:v>15.75</c:v>
                </c:pt>
                <c:pt idx="178">
                  <c:v>15.83333333333</c:v>
                </c:pt>
                <c:pt idx="179">
                  <c:v>15.91666666667</c:v>
                </c:pt>
                <c:pt idx="180">
                  <c:v>16</c:v>
                </c:pt>
                <c:pt idx="181">
                  <c:v>16.08333333333</c:v>
                </c:pt>
                <c:pt idx="182">
                  <c:v>16.16666666667</c:v>
                </c:pt>
                <c:pt idx="183">
                  <c:v>16.25</c:v>
                </c:pt>
                <c:pt idx="184">
                  <c:v>16.33333333333</c:v>
                </c:pt>
                <c:pt idx="185">
                  <c:v>16.41666666667</c:v>
                </c:pt>
                <c:pt idx="186">
                  <c:v>16.5</c:v>
                </c:pt>
                <c:pt idx="187">
                  <c:v>16.58333333333</c:v>
                </c:pt>
                <c:pt idx="188">
                  <c:v>16.66666666667</c:v>
                </c:pt>
                <c:pt idx="189">
                  <c:v>16.75</c:v>
                </c:pt>
                <c:pt idx="190">
                  <c:v>16.83333333333</c:v>
                </c:pt>
                <c:pt idx="191">
                  <c:v>16.91666666667</c:v>
                </c:pt>
                <c:pt idx="192">
                  <c:v>17</c:v>
                </c:pt>
                <c:pt idx="193">
                  <c:v>17.08333333333</c:v>
                </c:pt>
                <c:pt idx="194">
                  <c:v>17.16666666667</c:v>
                </c:pt>
                <c:pt idx="195">
                  <c:v>17.25</c:v>
                </c:pt>
                <c:pt idx="196">
                  <c:v>17.33333333333</c:v>
                </c:pt>
                <c:pt idx="197">
                  <c:v>17.41666666667</c:v>
                </c:pt>
                <c:pt idx="198">
                  <c:v>17.5</c:v>
                </c:pt>
                <c:pt idx="199">
                  <c:v>17.58333333333</c:v>
                </c:pt>
                <c:pt idx="200">
                  <c:v>17.66666666667</c:v>
                </c:pt>
                <c:pt idx="201">
                  <c:v>17.75</c:v>
                </c:pt>
                <c:pt idx="202">
                  <c:v>17.83333333333</c:v>
                </c:pt>
                <c:pt idx="203">
                  <c:v>17.91666666667</c:v>
                </c:pt>
                <c:pt idx="204">
                  <c:v>18</c:v>
                </c:pt>
                <c:pt idx="205">
                  <c:v>18.08333333333</c:v>
                </c:pt>
                <c:pt idx="206">
                  <c:v>18.16666666667</c:v>
                </c:pt>
                <c:pt idx="207">
                  <c:v>18.25</c:v>
                </c:pt>
                <c:pt idx="208">
                  <c:v>18.33333333333</c:v>
                </c:pt>
                <c:pt idx="209">
                  <c:v>18.41666666667</c:v>
                </c:pt>
                <c:pt idx="210">
                  <c:v>18.5</c:v>
                </c:pt>
                <c:pt idx="211">
                  <c:v>18.58333333333</c:v>
                </c:pt>
                <c:pt idx="212">
                  <c:v>18.66666666667</c:v>
                </c:pt>
                <c:pt idx="213">
                  <c:v>18.75</c:v>
                </c:pt>
                <c:pt idx="214">
                  <c:v>18.83333333333</c:v>
                </c:pt>
                <c:pt idx="215">
                  <c:v>18.91666666667</c:v>
                </c:pt>
                <c:pt idx="216">
                  <c:v>19</c:v>
                </c:pt>
                <c:pt idx="217">
                  <c:v>19.08333333333</c:v>
                </c:pt>
                <c:pt idx="218">
                  <c:v>19.16666666667</c:v>
                </c:pt>
                <c:pt idx="219">
                  <c:v>19.25</c:v>
                </c:pt>
                <c:pt idx="220">
                  <c:v>19.33333333333</c:v>
                </c:pt>
                <c:pt idx="221">
                  <c:v>19.41666666667</c:v>
                </c:pt>
                <c:pt idx="222">
                  <c:v>19.5</c:v>
                </c:pt>
                <c:pt idx="223">
                  <c:v>19.58333333333</c:v>
                </c:pt>
                <c:pt idx="224">
                  <c:v>19.66666666667</c:v>
                </c:pt>
                <c:pt idx="225">
                  <c:v>19.75</c:v>
                </c:pt>
                <c:pt idx="226">
                  <c:v>19.83333333333</c:v>
                </c:pt>
                <c:pt idx="227">
                  <c:v>19.91666666667</c:v>
                </c:pt>
                <c:pt idx="228">
                  <c:v>20</c:v>
                </c:pt>
                <c:pt idx="229">
                  <c:v>20.08333333333</c:v>
                </c:pt>
                <c:pt idx="230">
                  <c:v>20.16666666667</c:v>
                </c:pt>
                <c:pt idx="231">
                  <c:v>20.25</c:v>
                </c:pt>
                <c:pt idx="232">
                  <c:v>20.33333333333</c:v>
                </c:pt>
                <c:pt idx="233">
                  <c:v>20.41666666667</c:v>
                </c:pt>
                <c:pt idx="234">
                  <c:v>20.5</c:v>
                </c:pt>
                <c:pt idx="235">
                  <c:v>20.58333333333</c:v>
                </c:pt>
                <c:pt idx="236">
                  <c:v>20.66666666667</c:v>
                </c:pt>
                <c:pt idx="237">
                  <c:v>20.75</c:v>
                </c:pt>
                <c:pt idx="238">
                  <c:v>20.83333333333</c:v>
                </c:pt>
                <c:pt idx="239">
                  <c:v>20.91666666667</c:v>
                </c:pt>
                <c:pt idx="240">
                  <c:v>21</c:v>
                </c:pt>
                <c:pt idx="241">
                  <c:v>21.08333333333</c:v>
                </c:pt>
                <c:pt idx="242">
                  <c:v>21.16666666667</c:v>
                </c:pt>
                <c:pt idx="243">
                  <c:v>21.25</c:v>
                </c:pt>
                <c:pt idx="244">
                  <c:v>21.33333333333</c:v>
                </c:pt>
                <c:pt idx="245">
                  <c:v>21.41666666667</c:v>
                </c:pt>
                <c:pt idx="246">
                  <c:v>21.5</c:v>
                </c:pt>
                <c:pt idx="247">
                  <c:v>21.58333333333</c:v>
                </c:pt>
                <c:pt idx="248">
                  <c:v>21.66666666667</c:v>
                </c:pt>
                <c:pt idx="249">
                  <c:v>21.75</c:v>
                </c:pt>
                <c:pt idx="250">
                  <c:v>21.83333333333</c:v>
                </c:pt>
                <c:pt idx="251">
                  <c:v>21.91666666667</c:v>
                </c:pt>
                <c:pt idx="252">
                  <c:v>22</c:v>
                </c:pt>
                <c:pt idx="253">
                  <c:v>22.08333333333</c:v>
                </c:pt>
                <c:pt idx="254">
                  <c:v>22.16666666667</c:v>
                </c:pt>
                <c:pt idx="255">
                  <c:v>22.25</c:v>
                </c:pt>
                <c:pt idx="256">
                  <c:v>22.33333333333</c:v>
                </c:pt>
                <c:pt idx="257">
                  <c:v>22.41666666667</c:v>
                </c:pt>
                <c:pt idx="258">
                  <c:v>22.5</c:v>
                </c:pt>
                <c:pt idx="259">
                  <c:v>22.58333333333</c:v>
                </c:pt>
                <c:pt idx="260">
                  <c:v>22.66666666667</c:v>
                </c:pt>
                <c:pt idx="261">
                  <c:v>22.75</c:v>
                </c:pt>
                <c:pt idx="262">
                  <c:v>22.83333333333</c:v>
                </c:pt>
                <c:pt idx="263">
                  <c:v>22.91666666667</c:v>
                </c:pt>
                <c:pt idx="264">
                  <c:v>23</c:v>
                </c:pt>
                <c:pt idx="265">
                  <c:v>23.08333333333</c:v>
                </c:pt>
                <c:pt idx="266">
                  <c:v>23.16666666667</c:v>
                </c:pt>
                <c:pt idx="267">
                  <c:v>23.25</c:v>
                </c:pt>
                <c:pt idx="268">
                  <c:v>23.33333333333</c:v>
                </c:pt>
                <c:pt idx="269">
                  <c:v>23.41666666667</c:v>
                </c:pt>
                <c:pt idx="270">
                  <c:v>23.5</c:v>
                </c:pt>
                <c:pt idx="271">
                  <c:v>23.58333333333</c:v>
                </c:pt>
                <c:pt idx="272">
                  <c:v>23.66666666667</c:v>
                </c:pt>
                <c:pt idx="273">
                  <c:v>23.75</c:v>
                </c:pt>
                <c:pt idx="274">
                  <c:v>23.83333333333</c:v>
                </c:pt>
                <c:pt idx="275">
                  <c:v>23.91666666667</c:v>
                </c:pt>
                <c:pt idx="276">
                  <c:v>24</c:v>
                </c:pt>
                <c:pt idx="277">
                  <c:v>24.08333333333</c:v>
                </c:pt>
                <c:pt idx="278">
                  <c:v>24.16666666667</c:v>
                </c:pt>
                <c:pt idx="279">
                  <c:v>24.25</c:v>
                </c:pt>
                <c:pt idx="280">
                  <c:v>24.33333333333</c:v>
                </c:pt>
                <c:pt idx="281">
                  <c:v>24.41666666667</c:v>
                </c:pt>
                <c:pt idx="282">
                  <c:v>24.5</c:v>
                </c:pt>
                <c:pt idx="283">
                  <c:v>24.58333333333</c:v>
                </c:pt>
                <c:pt idx="284">
                  <c:v>24.66666666667</c:v>
                </c:pt>
                <c:pt idx="285">
                  <c:v>24.75</c:v>
                </c:pt>
                <c:pt idx="286">
                  <c:v>24.83333333333</c:v>
                </c:pt>
                <c:pt idx="287">
                  <c:v>24.91666666667</c:v>
                </c:pt>
                <c:pt idx="288">
                  <c:v>25</c:v>
                </c:pt>
                <c:pt idx="289">
                  <c:v>25.08333333333</c:v>
                </c:pt>
                <c:pt idx="290">
                  <c:v>25.16666666667</c:v>
                </c:pt>
                <c:pt idx="291">
                  <c:v>25.25</c:v>
                </c:pt>
                <c:pt idx="292">
                  <c:v>25.33333333333</c:v>
                </c:pt>
                <c:pt idx="293">
                  <c:v>25.41666666667</c:v>
                </c:pt>
                <c:pt idx="294">
                  <c:v>25.5</c:v>
                </c:pt>
                <c:pt idx="295">
                  <c:v>25.58333333333</c:v>
                </c:pt>
                <c:pt idx="296">
                  <c:v>25.66666666667</c:v>
                </c:pt>
                <c:pt idx="297">
                  <c:v>25.75</c:v>
                </c:pt>
                <c:pt idx="298">
                  <c:v>25.83333333333</c:v>
                </c:pt>
                <c:pt idx="299">
                  <c:v>25.91666666667</c:v>
                </c:pt>
                <c:pt idx="300">
                  <c:v>26</c:v>
                </c:pt>
                <c:pt idx="301">
                  <c:v>26.08333333333</c:v>
                </c:pt>
                <c:pt idx="302">
                  <c:v>26.16666666667</c:v>
                </c:pt>
                <c:pt idx="303">
                  <c:v>26.25</c:v>
                </c:pt>
                <c:pt idx="304">
                  <c:v>26.33333333333</c:v>
                </c:pt>
                <c:pt idx="305">
                  <c:v>26.41666666667</c:v>
                </c:pt>
                <c:pt idx="306">
                  <c:v>26.5</c:v>
                </c:pt>
                <c:pt idx="307">
                  <c:v>26.58333333333</c:v>
                </c:pt>
                <c:pt idx="308">
                  <c:v>26.66666666667</c:v>
                </c:pt>
                <c:pt idx="309">
                  <c:v>26.75</c:v>
                </c:pt>
                <c:pt idx="310">
                  <c:v>26.83333333333</c:v>
                </c:pt>
                <c:pt idx="311">
                  <c:v>26.91666666667</c:v>
                </c:pt>
                <c:pt idx="312">
                  <c:v>27</c:v>
                </c:pt>
                <c:pt idx="313">
                  <c:v>27.08333333333</c:v>
                </c:pt>
                <c:pt idx="314">
                  <c:v>27.16666666667</c:v>
                </c:pt>
                <c:pt idx="315">
                  <c:v>27.25</c:v>
                </c:pt>
                <c:pt idx="316">
                  <c:v>27.33333333333</c:v>
                </c:pt>
                <c:pt idx="317">
                  <c:v>27.41666666667</c:v>
                </c:pt>
                <c:pt idx="318">
                  <c:v>27.5</c:v>
                </c:pt>
                <c:pt idx="319">
                  <c:v>27.58333333333</c:v>
                </c:pt>
                <c:pt idx="320">
                  <c:v>27.66666666667</c:v>
                </c:pt>
                <c:pt idx="321">
                  <c:v>27.75</c:v>
                </c:pt>
                <c:pt idx="322">
                  <c:v>27.83333333333</c:v>
                </c:pt>
                <c:pt idx="323">
                  <c:v>27.91666666667</c:v>
                </c:pt>
                <c:pt idx="324">
                  <c:v>28</c:v>
                </c:pt>
                <c:pt idx="325">
                  <c:v>28.08333333333</c:v>
                </c:pt>
                <c:pt idx="326">
                  <c:v>28.16666666667</c:v>
                </c:pt>
                <c:pt idx="327">
                  <c:v>28.25</c:v>
                </c:pt>
                <c:pt idx="328">
                  <c:v>28.33333333333</c:v>
                </c:pt>
                <c:pt idx="329">
                  <c:v>28.41666666667</c:v>
                </c:pt>
                <c:pt idx="330">
                  <c:v>28.5</c:v>
                </c:pt>
                <c:pt idx="331">
                  <c:v>28.58333333333</c:v>
                </c:pt>
                <c:pt idx="332">
                  <c:v>28.66666666667</c:v>
                </c:pt>
                <c:pt idx="333">
                  <c:v>28.75</c:v>
                </c:pt>
                <c:pt idx="334">
                  <c:v>28.83333333333</c:v>
                </c:pt>
                <c:pt idx="335">
                  <c:v>28.91666666667</c:v>
                </c:pt>
                <c:pt idx="336">
                  <c:v>29</c:v>
                </c:pt>
                <c:pt idx="337">
                  <c:v>29.08333333333</c:v>
                </c:pt>
                <c:pt idx="338">
                  <c:v>29.16666666667</c:v>
                </c:pt>
                <c:pt idx="339">
                  <c:v>29.25</c:v>
                </c:pt>
                <c:pt idx="340">
                  <c:v>29.33333333333</c:v>
                </c:pt>
                <c:pt idx="341">
                  <c:v>29.41666666667</c:v>
                </c:pt>
                <c:pt idx="342">
                  <c:v>29.5</c:v>
                </c:pt>
                <c:pt idx="343">
                  <c:v>29.58333333333</c:v>
                </c:pt>
                <c:pt idx="344">
                  <c:v>29.66666666667</c:v>
                </c:pt>
                <c:pt idx="345">
                  <c:v>29.75</c:v>
                </c:pt>
                <c:pt idx="346">
                  <c:v>29.83333333333</c:v>
                </c:pt>
                <c:pt idx="347">
                  <c:v>29.91666666667</c:v>
                </c:pt>
                <c:pt idx="348">
                  <c:v>30</c:v>
                </c:pt>
                <c:pt idx="349">
                  <c:v>30.08333333333</c:v>
                </c:pt>
                <c:pt idx="350">
                  <c:v>30.16666666667</c:v>
                </c:pt>
                <c:pt idx="351">
                  <c:v>30.25</c:v>
                </c:pt>
                <c:pt idx="352">
                  <c:v>30.33333333333</c:v>
                </c:pt>
                <c:pt idx="353">
                  <c:v>30.41666666667</c:v>
                </c:pt>
                <c:pt idx="354">
                  <c:v>30.5</c:v>
                </c:pt>
                <c:pt idx="355">
                  <c:v>30.58333333333</c:v>
                </c:pt>
                <c:pt idx="356">
                  <c:v>30.66666666667</c:v>
                </c:pt>
                <c:pt idx="357">
                  <c:v>30.75</c:v>
                </c:pt>
                <c:pt idx="358">
                  <c:v>30.83333333333</c:v>
                </c:pt>
                <c:pt idx="359">
                  <c:v>30.91666666667</c:v>
                </c:pt>
                <c:pt idx="360">
                  <c:v>31</c:v>
                </c:pt>
              </c:numCache>
            </c:numRef>
          </c:xVal>
          <c:yVal>
            <c:numRef>
              <c:f>'04_advtidal (2)'!$P$5:$P$365</c:f>
              <c:numCache>
                <c:formatCode>0</c:formatCode>
                <c:ptCount val="361"/>
                <c:pt idx="0">
                  <c:v>-2664.52663210317</c:v>
                </c:pt>
                <c:pt idx="1">
                  <c:v>-3030.3383108927301</c:v>
                </c:pt>
                <c:pt idx="2">
                  <c:v>-2743.0832509674701</c:v>
                </c:pt>
                <c:pt idx="3">
                  <c:v>-2417.4529898431301</c:v>
                </c:pt>
                <c:pt idx="4">
                  <c:v>-2333.83480204444</c:v>
                </c:pt>
                <c:pt idx="5">
                  <c:v>-2601.9231360127601</c:v>
                </c:pt>
                <c:pt idx="6">
                  <c:v>-2944.0835508907098</c:v>
                </c:pt>
                <c:pt idx="7">
                  <c:v>-3059.0816559192999</c:v>
                </c:pt>
                <c:pt idx="8">
                  <c:v>-2805.4465225851</c:v>
                </c:pt>
                <c:pt idx="9">
                  <c:v>-2424.2688979416498</c:v>
                </c:pt>
                <c:pt idx="10">
                  <c:v>-2274.3988723625398</c:v>
                </c:pt>
                <c:pt idx="11">
                  <c:v>-2496.1538614733199</c:v>
                </c:pt>
                <c:pt idx="12">
                  <c:v>-2857.7629054387498</c:v>
                </c:pt>
                <c:pt idx="13">
                  <c:v>-3026.9894520087</c:v>
                </c:pt>
                <c:pt idx="14">
                  <c:v>-2838.0870161438002</c:v>
                </c:pt>
                <c:pt idx="15">
                  <c:v>-2499.9375739898101</c:v>
                </c:pt>
                <c:pt idx="16">
                  <c:v>-2317.0461954625798</c:v>
                </c:pt>
                <c:pt idx="17">
                  <c:v>-2500.6154293395898</c:v>
                </c:pt>
                <c:pt idx="18">
                  <c:v>-2852.6645159177901</c:v>
                </c:pt>
                <c:pt idx="19">
                  <c:v>-3067.05615744139</c:v>
                </c:pt>
                <c:pt idx="20">
                  <c:v>-2910.3442886095299</c:v>
                </c:pt>
                <c:pt idx="21">
                  <c:v>-2528.2575005948402</c:v>
                </c:pt>
                <c:pt idx="22">
                  <c:v>-2273.5608650589702</c:v>
                </c:pt>
                <c:pt idx="23">
                  <c:v>-2402.2668492892299</c:v>
                </c:pt>
                <c:pt idx="24">
                  <c:v>-2758.7912791045401</c:v>
                </c:pt>
                <c:pt idx="25">
                  <c:v>-3019.2149179276698</c:v>
                </c:pt>
                <c:pt idx="26">
                  <c:v>-2922.9791878647002</c:v>
                </c:pt>
                <c:pt idx="27">
                  <c:v>-2594.0657222575201</c:v>
                </c:pt>
                <c:pt idx="28">
                  <c:v>-2333.8999062258199</c:v>
                </c:pt>
                <c:pt idx="29">
                  <c:v>-2415.5231953406501</c:v>
                </c:pt>
                <c:pt idx="30">
                  <c:v>-2754.8281689841001</c:v>
                </c:pt>
                <c:pt idx="31">
                  <c:v>-3039.6670654446398</c:v>
                </c:pt>
                <c:pt idx="32">
                  <c:v>-2994.94243027006</c:v>
                </c:pt>
                <c:pt idx="33">
                  <c:v>-2637.7044707238501</c:v>
                </c:pt>
                <c:pt idx="34">
                  <c:v>-2313.64968843424</c:v>
                </c:pt>
                <c:pt idx="35">
                  <c:v>-2327.4705267336899</c:v>
                </c:pt>
                <c:pt idx="36">
                  <c:v>-2656.2693796028998</c:v>
                </c:pt>
                <c:pt idx="37">
                  <c:v>-2973.3777050208801</c:v>
                </c:pt>
                <c:pt idx="38">
                  <c:v>-2989.1777145747601</c:v>
                </c:pt>
                <c:pt idx="39">
                  <c:v>-2691.8504255377702</c:v>
                </c:pt>
                <c:pt idx="40">
                  <c:v>-2385.6947630295399</c:v>
                </c:pt>
                <c:pt idx="41">
                  <c:v>-2352.33186512562</c:v>
                </c:pt>
                <c:pt idx="42">
                  <c:v>-2653.17386413348</c:v>
                </c:pt>
                <c:pt idx="43">
                  <c:v>-2981.2938763995398</c:v>
                </c:pt>
                <c:pt idx="44">
                  <c:v>-3048.9398023640501</c:v>
                </c:pt>
                <c:pt idx="45">
                  <c:v>-2751.69151549554</c:v>
                </c:pt>
                <c:pt idx="46">
                  <c:v>-2383.8824369844401</c:v>
                </c:pt>
                <c:pt idx="47">
                  <c:v>-2284.8404191547202</c:v>
                </c:pt>
                <c:pt idx="48">
                  <c:v>-2548.8723915993901</c:v>
                </c:pt>
                <c:pt idx="49">
                  <c:v>-2901.8203831363498</c:v>
                </c:pt>
                <c:pt idx="50">
                  <c:v>-3022.14785841405</c:v>
                </c:pt>
                <c:pt idx="51">
                  <c:v>-2794.0026634248602</c:v>
                </c:pt>
                <c:pt idx="52">
                  <c:v>-2459.4687508809102</c:v>
                </c:pt>
                <c:pt idx="53">
                  <c:v>-2324.1072914950701</c:v>
                </c:pt>
                <c:pt idx="54">
                  <c:v>-2548.15742051998</c:v>
                </c:pt>
                <c:pt idx="55">
                  <c:v>-2899.6720213931999</c:v>
                </c:pt>
                <c:pt idx="56">
                  <c:v>-3068.1222492022398</c:v>
                </c:pt>
                <c:pt idx="57">
                  <c:v>-2865.2935626928502</c:v>
                </c:pt>
                <c:pt idx="58">
                  <c:v>-2479.8769099086398</c:v>
                </c:pt>
                <c:pt idx="59">
                  <c:v>-2271.1692368028598</c:v>
                </c:pt>
                <c:pt idx="60">
                  <c:v>-2446.1353726238099</c:v>
                </c:pt>
                <c:pt idx="61">
                  <c:v>-2807.8363314030398</c:v>
                </c:pt>
                <c:pt idx="62">
                  <c:v>-3029.7347105313002</c:v>
                </c:pt>
                <c:pt idx="63">
                  <c:v>-2886.7097755802802</c:v>
                </c:pt>
                <c:pt idx="64">
                  <c:v>-2550.9924926664899</c:v>
                </c:pt>
                <c:pt idx="65">
                  <c:v>-2322.6479619380998</c:v>
                </c:pt>
                <c:pt idx="66">
                  <c:v>-2455.5651230358299</c:v>
                </c:pt>
                <c:pt idx="67">
                  <c:v>-2803.1905074738502</c:v>
                </c:pt>
                <c:pt idx="68">
                  <c:v>-3059.3095483574002</c:v>
                </c:pt>
                <c:pt idx="69">
                  <c:v>-2959.24908712468</c:v>
                </c:pt>
                <c:pt idx="70">
                  <c:v>-2587.2433688732399</c:v>
                </c:pt>
                <c:pt idx="71">
                  <c:v>-2291.4144527652902</c:v>
                </c:pt>
                <c:pt idx="72">
                  <c:v>-2361.8213590687801</c:v>
                </c:pt>
                <c:pt idx="73">
                  <c:v>-2706.8109205976698</c:v>
                </c:pt>
                <c:pt idx="74">
                  <c:v>-3000.4746343255301</c:v>
                </c:pt>
                <c:pt idx="75">
                  <c:v>-2962.9026846589099</c:v>
                </c:pt>
                <c:pt idx="76">
                  <c:v>-2646.7066277049098</c:v>
                </c:pt>
                <c:pt idx="77">
                  <c:v>-2359.8666072759002</c:v>
                </c:pt>
                <c:pt idx="78">
                  <c:v>-2379.31523629394</c:v>
                </c:pt>
                <c:pt idx="79">
                  <c:v>-2703.2596543229702</c:v>
                </c:pt>
                <c:pt idx="80">
                  <c:v>-3013.18154384737</c:v>
                </c:pt>
                <c:pt idx="81">
                  <c:v>-3029.8205317673001</c:v>
                </c:pt>
                <c:pt idx="82">
                  <c:v>-2698.6092668995502</c:v>
                </c:pt>
                <c:pt idx="83">
                  <c:v>-2348.8762769014202</c:v>
                </c:pt>
                <c:pt idx="84">
                  <c:v>-2301.6811449509501</c:v>
                </c:pt>
                <c:pt idx="85">
                  <c:v>-2601.5692434481198</c:v>
                </c:pt>
                <c:pt idx="86">
                  <c:v>-2939.88972919773</c:v>
                </c:pt>
                <c:pt idx="87">
                  <c:v>-3012.19008849495</c:v>
                </c:pt>
                <c:pt idx="88">
                  <c:v>-2746.5457268189498</c:v>
                </c:pt>
                <c:pt idx="89">
                  <c:v>-2423.1761903225301</c:v>
                </c:pt>
                <c:pt idx="90">
                  <c:v>-2334.8223578649199</c:v>
                </c:pt>
                <c:pt idx="91">
                  <c:v>-2598.6948332912202</c:v>
                </c:pt>
                <c:pt idx="92">
                  <c:v>-2942.3356376120701</c:v>
                </c:pt>
                <c:pt idx="93">
                  <c:v>-3062.8793633711002</c:v>
                </c:pt>
                <c:pt idx="94">
                  <c:v>-2814.70217610282</c:v>
                </c:pt>
                <c:pt idx="95">
                  <c:v>-2432.4824439588801</c:v>
                </c:pt>
                <c:pt idx="96">
                  <c:v>-2276.4909247098799</c:v>
                </c:pt>
                <c:pt idx="97">
                  <c:v>-2493.3118889853199</c:v>
                </c:pt>
                <c:pt idx="98">
                  <c:v>-2855.2833722727801</c:v>
                </c:pt>
                <c:pt idx="99">
                  <c:v>-3030.3956759627099</c:v>
                </c:pt>
                <c:pt idx="100">
                  <c:v>-2846.05257721711</c:v>
                </c:pt>
                <c:pt idx="101">
                  <c:v>-2507.8756926874998</c:v>
                </c:pt>
                <c:pt idx="102">
                  <c:v>-2319.6820348461802</c:v>
                </c:pt>
                <c:pt idx="103">
                  <c:v>-2498.2220889768901</c:v>
                </c:pt>
                <c:pt idx="104">
                  <c:v>-2850.0152205602399</c:v>
                </c:pt>
                <c:pt idx="105">
                  <c:v>-3069.2429309838699</c:v>
                </c:pt>
                <c:pt idx="106">
                  <c:v>-2918.1984373287901</c:v>
                </c:pt>
                <c:pt idx="107">
                  <c:v>-2536.8153969185</c:v>
                </c:pt>
                <c:pt idx="108">
                  <c:v>-2277.2344958936101</c:v>
                </c:pt>
                <c:pt idx="109">
                  <c:v>-2400.0834429956999</c:v>
                </c:pt>
                <c:pt idx="110">
                  <c:v>-2755.62728812972</c:v>
                </c:pt>
                <c:pt idx="111">
                  <c:v>-3019.9729752018002</c:v>
                </c:pt>
                <c:pt idx="112">
                  <c:v>-2929.5352024588101</c:v>
                </c:pt>
                <c:pt idx="113">
                  <c:v>-2601.6420708266</c:v>
                </c:pt>
                <c:pt idx="114">
                  <c:v>-2338.2154364797798</c:v>
                </c:pt>
                <c:pt idx="115">
                  <c:v>-2413.3665204993299</c:v>
                </c:pt>
                <c:pt idx="116">
                  <c:v>-2751.3545676963799</c:v>
                </c:pt>
                <c:pt idx="117">
                  <c:v>-3039.0226424341099</c:v>
                </c:pt>
                <c:pt idx="118">
                  <c:v>-3000.92091035165</c:v>
                </c:pt>
                <c:pt idx="119">
                  <c:v>-2645.77633533159</c:v>
                </c:pt>
                <c:pt idx="120">
                  <c:v>-2318.6937397843299</c:v>
                </c:pt>
                <c:pt idx="121">
                  <c:v>-2325.2499381154098</c:v>
                </c:pt>
                <c:pt idx="122">
                  <c:v>-2650.8808418172598</c:v>
                </c:pt>
                <c:pt idx="123">
                  <c:v>-2969.9753403920399</c:v>
                </c:pt>
                <c:pt idx="124">
                  <c:v>-2991.5493000248198</c:v>
                </c:pt>
                <c:pt idx="125">
                  <c:v>-2696.8077398733599</c:v>
                </c:pt>
                <c:pt idx="126">
                  <c:v>-2388.4654482318801</c:v>
                </c:pt>
                <c:pt idx="127">
                  <c:v>-2348.9959746650602</c:v>
                </c:pt>
                <c:pt idx="128">
                  <c:v>-2646.4076321975399</c:v>
                </c:pt>
                <c:pt idx="129">
                  <c:v>-2976.32404407169</c:v>
                </c:pt>
                <c:pt idx="130">
                  <c:v>-3049.6580157939902</c:v>
                </c:pt>
                <c:pt idx="131">
                  <c:v>-2757.00588903784</c:v>
                </c:pt>
                <c:pt idx="132">
                  <c:v>-2387.3181413949101</c:v>
                </c:pt>
                <c:pt idx="133">
                  <c:v>-2282.2946658820601</c:v>
                </c:pt>
                <c:pt idx="134">
                  <c:v>-2541.4381710255002</c:v>
                </c:pt>
                <c:pt idx="135">
                  <c:v>-2895.7888552159902</c:v>
                </c:pt>
                <c:pt idx="136">
                  <c:v>-3021.7178239217601</c:v>
                </c:pt>
                <c:pt idx="137">
                  <c:v>-2798.1835448674501</c:v>
                </c:pt>
                <c:pt idx="138">
                  <c:v>-2462.7428064184601</c:v>
                </c:pt>
                <c:pt idx="139">
                  <c:v>-2321.7484627955</c:v>
                </c:pt>
                <c:pt idx="140">
                  <c:v>-2541.0502588529098</c:v>
                </c:pt>
                <c:pt idx="141">
                  <c:v>-2892.8517590224601</c:v>
                </c:pt>
                <c:pt idx="142">
                  <c:v>-2571.0152906455401</c:v>
                </c:pt>
                <c:pt idx="143">
                  <c:v>-2897.57350416588</c:v>
                </c:pt>
                <c:pt idx="144">
                  <c:v>-2501.3787438262202</c:v>
                </c:pt>
                <c:pt idx="145">
                  <c:v>-2274.3468540324302</c:v>
                </c:pt>
                <c:pt idx="146">
                  <c:v>-2441.0803597535</c:v>
                </c:pt>
                <c:pt idx="147">
                  <c:v>-2801.45723365807</c:v>
                </c:pt>
                <c:pt idx="148">
                  <c:v>-3027.9065222194999</c:v>
                </c:pt>
                <c:pt idx="149">
                  <c:v>-2889.8813636579198</c:v>
                </c:pt>
                <c:pt idx="150">
                  <c:v>-2554.6020381663602</c:v>
                </c:pt>
                <c:pt idx="151">
                  <c:v>-2321.9869420268901</c:v>
                </c:pt>
                <c:pt idx="152">
                  <c:v>-2449.09290507885</c:v>
                </c:pt>
                <c:pt idx="153">
                  <c:v>-2795.8979983839999</c:v>
                </c:pt>
                <c:pt idx="154">
                  <c:v>-3055.7715555333698</c:v>
                </c:pt>
                <c:pt idx="155">
                  <c:v>-2961.9544838419101</c:v>
                </c:pt>
                <c:pt idx="156">
                  <c:v>-2591.3684632570998</c:v>
                </c:pt>
                <c:pt idx="157">
                  <c:v>-2291.8119051192898</c:v>
                </c:pt>
                <c:pt idx="158">
                  <c:v>-2355.6513245839001</c:v>
                </c:pt>
                <c:pt idx="159">
                  <c:v>-2699.0500084062701</c:v>
                </c:pt>
                <c:pt idx="160">
                  <c:v>-2995.66548695148</c:v>
                </c:pt>
                <c:pt idx="161">
                  <c:v>-2964.4811581202398</c:v>
                </c:pt>
                <c:pt idx="162">
                  <c:v>-2650.0106774374999</c:v>
                </c:pt>
                <c:pt idx="163">
                  <c:v>-2360.6773959346601</c:v>
                </c:pt>
                <c:pt idx="164">
                  <c:v>-2373.7074404298901</c:v>
                </c:pt>
                <c:pt idx="165">
                  <c:v>-2695.3946619446001</c:v>
                </c:pt>
                <c:pt idx="166">
                  <c:v>-3007.6410115243798</c:v>
                </c:pt>
                <c:pt idx="167">
                  <c:v>-3030.448936147</c:v>
                </c:pt>
                <c:pt idx="168">
                  <c:v>-2702.68793205358</c:v>
                </c:pt>
                <c:pt idx="169">
                  <c:v>-2350.5667148143302</c:v>
                </c:pt>
                <c:pt idx="170">
                  <c:v>-2297.1162229029601</c:v>
                </c:pt>
                <c:pt idx="171">
                  <c:v>-2593.2547695145199</c:v>
                </c:pt>
                <c:pt idx="172">
                  <c:v>-2933.4891000122998</c:v>
                </c:pt>
                <c:pt idx="173">
                  <c:v>-3011.5301283221602</c:v>
                </c:pt>
                <c:pt idx="174">
                  <c:v>-2749.85815785348</c:v>
                </c:pt>
                <c:pt idx="175">
                  <c:v>-2424.9323446214598</c:v>
                </c:pt>
                <c:pt idx="176">
                  <c:v>-2331.02518374597</c:v>
                </c:pt>
                <c:pt idx="177">
                  <c:v>-2590.3094690057001</c:v>
                </c:pt>
                <c:pt idx="178">
                  <c:v>-2935.2765173005801</c:v>
                </c:pt>
                <c:pt idx="179">
                  <c:v>-3061.3335301460902</c:v>
                </c:pt>
                <c:pt idx="180">
                  <c:v>-2818.5512707145199</c:v>
                </c:pt>
                <c:pt idx="181">
                  <c:v>-2435.4107189515198</c:v>
                </c:pt>
                <c:pt idx="182">
                  <c:v>-2273.23097631274</c:v>
                </c:pt>
                <c:pt idx="183">
                  <c:v>-2485.1281732890202</c:v>
                </c:pt>
                <c:pt idx="184">
                  <c:v>-2847.33271885367</c:v>
                </c:pt>
                <c:pt idx="185">
                  <c:v>-3028.3576491551698</c:v>
                </c:pt>
                <c:pt idx="186">
                  <c:v>-2848.5937784975899</c:v>
                </c:pt>
                <c:pt idx="187">
                  <c:v>-2510.4740238412301</c:v>
                </c:pt>
                <c:pt idx="188">
                  <c:v>-2317.1184690467999</c:v>
                </c:pt>
                <c:pt idx="189">
                  <c:v>-2490.5800793650701</c:v>
                </c:pt>
                <c:pt idx="190">
                  <c:v>-2842.0935434858202</c:v>
                </c:pt>
                <c:pt idx="191">
                  <c:v>-3066.0815332593402</c:v>
                </c:pt>
                <c:pt idx="192">
                  <c:v>-2920.8047747318201</c:v>
                </c:pt>
                <c:pt idx="193">
                  <c:v>-2540.2423606252901</c:v>
                </c:pt>
                <c:pt idx="194">
                  <c:v>-2275.9432693215799</c:v>
                </c:pt>
                <c:pt idx="195">
                  <c:v>-2392.90865389381</c:v>
                </c:pt>
                <c:pt idx="196">
                  <c:v>-2747.4599748547798</c:v>
                </c:pt>
                <c:pt idx="197">
                  <c:v>-3015.6799862435801</c:v>
                </c:pt>
                <c:pt idx="198">
                  <c:v>-2931.1835930450102</c:v>
                </c:pt>
                <c:pt idx="199">
                  <c:v>-2604.4377767477499</c:v>
                </c:pt>
                <c:pt idx="200">
                  <c:v>-2337.9322825662898</c:v>
                </c:pt>
                <c:pt idx="201">
                  <c:v>-2406.6000252643198</c:v>
                </c:pt>
                <c:pt idx="202">
                  <c:v>-2743.2818571784501</c:v>
                </c:pt>
                <c:pt idx="203">
                  <c:v>-3033.7876309209</c:v>
                </c:pt>
                <c:pt idx="204">
                  <c:v>-3002.3240222076702</c:v>
                </c:pt>
                <c:pt idx="205">
                  <c:v>-2649.4781983885</c:v>
                </c:pt>
                <c:pt idx="206">
                  <c:v>-2319.4973708193602</c:v>
                </c:pt>
                <c:pt idx="207">
                  <c:v>-2320.1641459268099</c:v>
                </c:pt>
                <c:pt idx="208">
                  <c:v>-2643.8167704959601</c:v>
                </c:pt>
                <c:pt idx="209">
                  <c:v>-2965.7773003889001</c:v>
                </c:pt>
                <c:pt idx="210">
                  <c:v>-2993.6996111231701</c:v>
                </c:pt>
                <c:pt idx="211">
                  <c:v>-2702.0659483146901</c:v>
                </c:pt>
                <c:pt idx="212">
                  <c:v>-2391.8565516644999</c:v>
                </c:pt>
                <c:pt idx="213">
                  <c:v>-2346.51705587793</c:v>
                </c:pt>
                <c:pt idx="214">
                  <c:v>-2640.5082066622999</c:v>
                </c:pt>
                <c:pt idx="215">
                  <c:v>-2972.2729207738498</c:v>
                </c:pt>
                <c:pt idx="216">
                  <c:v>-3051.3292367520098</c:v>
                </c:pt>
                <c:pt idx="217">
                  <c:v>-2763.4825033154402</c:v>
                </c:pt>
                <c:pt idx="218">
                  <c:v>-2392.0389224024402</c:v>
                </c:pt>
                <c:pt idx="219">
                  <c:v>-2281.1213115209498</c:v>
                </c:pt>
                <c:pt idx="220">
                  <c:v>-2535.29218691292</c:v>
                </c:pt>
                <c:pt idx="221">
                  <c:v>-2891.03120616961</c:v>
                </c:pt>
                <c:pt idx="222">
                  <c:v>-3022.62830356523</c:v>
                </c:pt>
                <c:pt idx="223">
                  <c:v>-2803.73258995999</c:v>
                </c:pt>
                <c:pt idx="224">
                  <c:v>-2467.5468869228698</c:v>
                </c:pt>
                <c:pt idx="225">
                  <c:v>-2320.9350256233802</c:v>
                </c:pt>
                <c:pt idx="226">
                  <c:v>-2535.5177624252101</c:v>
                </c:pt>
                <c:pt idx="227">
                  <c:v>-2887.54153227813</c:v>
                </c:pt>
                <c:pt idx="228">
                  <c:v>-3067.44888073533</c:v>
                </c:pt>
                <c:pt idx="229">
                  <c:v>-2875.07208180413</c:v>
                </c:pt>
                <c:pt idx="230">
                  <c:v>-2489.9151688752499</c:v>
                </c:pt>
                <c:pt idx="231">
                  <c:v>-2269.5662889100499</c:v>
                </c:pt>
                <c:pt idx="232">
                  <c:v>-2434.1084778322402</c:v>
                </c:pt>
                <c:pt idx="233">
                  <c:v>-2794.9858043151798</c:v>
                </c:pt>
                <c:pt idx="234">
                  <c:v>-3026.6505745802601</c:v>
                </c:pt>
                <c:pt idx="235">
                  <c:v>-2894.1001335809601</c:v>
                </c:pt>
                <c:pt idx="236">
                  <c:v>-2559.5524864773802</c:v>
                </c:pt>
                <c:pt idx="237">
                  <c:v>-2322.9313751168302</c:v>
                </c:pt>
                <c:pt idx="238">
                  <c:v>-2444.2499180561999</c:v>
                </c:pt>
                <c:pt idx="239">
                  <c:v>-2790.2516489104</c:v>
                </c:pt>
                <c:pt idx="240">
                  <c:v>-3053.8234492143802</c:v>
                </c:pt>
                <c:pt idx="241">
                  <c:v>-2967.04797730981</c:v>
                </c:pt>
                <c:pt idx="242">
                  <c:v>-2598.6825669418399</c:v>
                </c:pt>
                <c:pt idx="243">
                  <c:v>-2296.0465556398799</c:v>
                </c:pt>
                <c:pt idx="244">
                  <c:v>-2353.60223499208</c:v>
                </c:pt>
                <c:pt idx="245">
                  <c:v>-2695.5953976822798</c:v>
                </c:pt>
                <c:pt idx="246">
                  <c:v>-2995.2878359842498</c:v>
                </c:pt>
                <c:pt idx="247">
                  <c:v>-2970.6003288042498</c:v>
                </c:pt>
                <c:pt idx="248">
                  <c:v>-2658.1010971841802</c:v>
                </c:pt>
                <c:pt idx="249">
                  <c:v>-2366.4318489278999</c:v>
                </c:pt>
                <c:pt idx="250">
                  <c:v>-2373.1863827052098</c:v>
                </c:pt>
                <c:pt idx="251">
                  <c:v>-2692.5749420690199</c:v>
                </c:pt>
                <c:pt idx="252">
                  <c:v>-3007.17341957599</c:v>
                </c:pt>
                <c:pt idx="253">
                  <c:v>-3036.1787335682502</c:v>
                </c:pt>
                <c:pt idx="254">
                  <c:v>-2712.0844621954702</c:v>
                </c:pt>
                <c:pt idx="255">
                  <c:v>-2357.7141877621102</c:v>
                </c:pt>
                <c:pt idx="256">
                  <c:v>-2298.1178624586701</c:v>
                </c:pt>
                <c:pt idx="257">
                  <c:v>-2590.4485221149098</c:v>
                </c:pt>
                <c:pt idx="258">
                  <c:v>-2932.6108476837599</c:v>
                </c:pt>
                <c:pt idx="259">
                  <c:v>-3016.4271852166098</c:v>
                </c:pt>
                <c:pt idx="260">
                  <c:v>-2758.9224750111998</c:v>
                </c:pt>
                <c:pt idx="261">
                  <c:v>-2432.5620693759302</c:v>
                </c:pt>
                <c:pt idx="262">
                  <c:v>-2333.2110618420502</c:v>
                </c:pt>
                <c:pt idx="263">
                  <c:v>-2587.8618044693799</c:v>
                </c:pt>
                <c:pt idx="264">
                  <c:v>-2934.1577665455702</c:v>
                </c:pt>
                <c:pt idx="265">
                  <c:v>-3065.8201182964999</c:v>
                </c:pt>
                <c:pt idx="266">
                  <c:v>-2828.4783200136098</c:v>
                </c:pt>
                <c:pt idx="267">
                  <c:v>-2444.6388541014999</c:v>
                </c:pt>
                <c:pt idx="268">
                  <c:v>-2276.2981778170201</c:v>
                </c:pt>
                <c:pt idx="269">
                  <c:v>-2483.3435240828499</c:v>
                </c:pt>
                <c:pt idx="270">
                  <c:v>-2845.7553528825802</c:v>
                </c:pt>
                <c:pt idx="271">
                  <c:v>-3032.64966308974</c:v>
                </c:pt>
                <c:pt idx="272">
                  <c:v>-2857.58396508955</c:v>
                </c:pt>
                <c:pt idx="273">
                  <c:v>-2519.6356572218301</c:v>
                </c:pt>
                <c:pt idx="274">
                  <c:v>-2321.2867232078102</c:v>
                </c:pt>
                <c:pt idx="275">
                  <c:v>-2489.6433366491501</c:v>
                </c:pt>
                <c:pt idx="276">
                  <c:v>-2840.8703208537599</c:v>
                </c:pt>
                <c:pt idx="277">
                  <c:v>-3069.5553363690501</c:v>
                </c:pt>
                <c:pt idx="278">
                  <c:v>-2930.1567181046298</c:v>
                </c:pt>
                <c:pt idx="279">
                  <c:v>-2550.5396293102899</c:v>
                </c:pt>
                <c:pt idx="280">
                  <c:v>-2281.6924476079198</c:v>
                </c:pt>
                <c:pt idx="281">
                  <c:v>-2392.7459631665702</c:v>
                </c:pt>
                <c:pt idx="282">
                  <c:v>-2746.2849777862998</c:v>
                </c:pt>
                <c:pt idx="283">
                  <c:v>-3018.3110422335799</c:v>
                </c:pt>
                <c:pt idx="284">
                  <c:v>-2939.87810624342</c:v>
                </c:pt>
                <c:pt idx="285">
                  <c:v>-2614.3862239897799</c:v>
                </c:pt>
                <c:pt idx="286">
                  <c:v>-2344.9634115666099</c:v>
                </c:pt>
                <c:pt idx="287">
                  <c:v>-2407.1143907372398</c:v>
                </c:pt>
                <c:pt idx="288">
                  <c:v>-2742.4760451132001</c:v>
                </c:pt>
                <c:pt idx="289">
                  <c:v>-3035.80221747215</c:v>
                </c:pt>
                <c:pt idx="290">
                  <c:v>-3010.9668478311</c:v>
                </c:pt>
                <c:pt idx="291">
                  <c:v>-2660.60160032761</c:v>
                </c:pt>
                <c:pt idx="292">
                  <c:v>-2327.8289695674998</c:v>
                </c:pt>
                <c:pt idx="293">
                  <c:v>-2322.0468099764198</c:v>
                </c:pt>
                <c:pt idx="294">
                  <c:v>-2643.0032961835</c:v>
                </c:pt>
                <c:pt idx="295">
                  <c:v>-2863.1716402869201</c:v>
                </c:pt>
                <c:pt idx="296">
                  <c:v>-2648.7064200407599</c:v>
                </c:pt>
                <c:pt idx="297">
                  <c:v>-2757.9453719524099</c:v>
                </c:pt>
                <c:pt idx="298">
                  <c:v>-2411.8693240729899</c:v>
                </c:pt>
                <c:pt idx="299">
                  <c:v>-2352.9069079045398</c:v>
                </c:pt>
                <c:pt idx="300">
                  <c:v>-2641.3726646576902</c:v>
                </c:pt>
                <c:pt idx="301">
                  <c:v>-2974.2996292549201</c:v>
                </c:pt>
                <c:pt idx="302">
                  <c:v>-3058.7777994650301</c:v>
                </c:pt>
                <c:pt idx="303">
                  <c:v>-2775.7698317054201</c:v>
                </c:pt>
                <c:pt idx="304">
                  <c:v>-2402.5956308706</c:v>
                </c:pt>
                <c:pt idx="305">
                  <c:v>-2285.7814410870501</c:v>
                </c:pt>
                <c:pt idx="306">
                  <c:v>-2534.9383183240002</c:v>
                </c:pt>
                <c:pt idx="307">
                  <c:v>-2891.9941863323602</c:v>
                </c:pt>
                <c:pt idx="308">
                  <c:v>-3029.32479781957</c:v>
                </c:pt>
                <c:pt idx="309">
                  <c:v>-2815.1019980750002</c:v>
                </c:pt>
                <c:pt idx="310">
                  <c:v>-2478.3466399511999</c:v>
                </c:pt>
                <c:pt idx="311">
                  <c:v>-2326.14992113774</c:v>
                </c:pt>
                <c:pt idx="312">
                  <c:v>-2536.0613543817399</c:v>
                </c:pt>
                <c:pt idx="313">
                  <c:v>-2888.2956968707799</c:v>
                </c:pt>
                <c:pt idx="314">
                  <c:v>-3073.8617033371602</c:v>
                </c:pt>
                <c:pt idx="315">
                  <c:v>-2886.8479693801901</c:v>
                </c:pt>
                <c:pt idx="316">
                  <c:v>-2502.00217911345</c:v>
                </c:pt>
                <c:pt idx="317">
                  <c:v>-2276.0818398522401</c:v>
                </c:pt>
                <c:pt idx="318">
                  <c:v>-2435.36377776167</c:v>
                </c:pt>
                <c:pt idx="319">
                  <c:v>-2795.7949028406701</c:v>
                </c:pt>
                <c:pt idx="320">
                  <c:v>-3032.2366964831799</c:v>
                </c:pt>
                <c:pt idx="321">
                  <c:v>-2905.1039296364702</c:v>
                </c:pt>
                <c:pt idx="322">
                  <c:v>-2571.2992126887898</c:v>
                </c:pt>
                <c:pt idx="323">
                  <c:v>-2330.7808845692598</c:v>
                </c:pt>
                <c:pt idx="324">
                  <c:v>-2446.2490552761501</c:v>
                </c:pt>
                <c:pt idx="325">
                  <c:v>-2791.4175752378201</c:v>
                </c:pt>
                <c:pt idx="326">
                  <c:v>-3058.6100946884799</c:v>
                </c:pt>
                <c:pt idx="327">
                  <c:v>-2977.5942978009198</c:v>
                </c:pt>
                <c:pt idx="328">
                  <c:v>-2610.1943502969102</c:v>
                </c:pt>
                <c:pt idx="329">
                  <c:v>-2303.6592159225302</c:v>
                </c:pt>
                <c:pt idx="330">
                  <c:v>-2354.2424047715399</c:v>
                </c:pt>
                <c:pt idx="331">
                  <c:v>-2694.3623625646201</c:v>
                </c:pt>
                <c:pt idx="332">
                  <c:v>-2996.79776795926</c:v>
                </c:pt>
                <c:pt idx="333">
                  <c:v>-2978.3756861476299</c:v>
                </c:pt>
                <c:pt idx="334">
                  <c:v>-2667.8268561063501</c:v>
                </c:pt>
                <c:pt idx="335">
                  <c:v>-2373.7587288859299</c:v>
                </c:pt>
                <c:pt idx="336">
                  <c:v>-2374.1891959330601</c:v>
                </c:pt>
                <c:pt idx="337">
                  <c:v>-2691.0639115750901</c:v>
                </c:pt>
                <c:pt idx="338">
                  <c:v>-3007.8811212557998</c:v>
                </c:pt>
                <c:pt idx="339">
                  <c:v>-3042.9613492874701</c:v>
                </c:pt>
                <c:pt idx="340">
                  <c:v>-2722.6076558121199</c:v>
                </c:pt>
                <c:pt idx="341">
                  <c:v>-2365.9904943761899</c:v>
                </c:pt>
                <c:pt idx="342">
                  <c:v>-2300.22371059529</c:v>
                </c:pt>
                <c:pt idx="343">
                  <c:v>-2588.5551797776702</c:v>
                </c:pt>
                <c:pt idx="344">
                  <c:v>-2932.52795138172</c:v>
                </c:pt>
                <c:pt idx="345">
                  <c:v>-3022.0246535081501</c:v>
                </c:pt>
                <c:pt idx="346">
                  <c:v>-2768.7550302341501</c:v>
                </c:pt>
                <c:pt idx="347">
                  <c:v>-2440.9564815941899</c:v>
                </c:pt>
                <c:pt idx="348">
                  <c:v>-2336.1009478752899</c:v>
                </c:pt>
                <c:pt idx="349">
                  <c:v>-2586.0442603050501</c:v>
                </c:pt>
                <c:pt idx="350">
                  <c:v>-2933.4922344054298</c:v>
                </c:pt>
                <c:pt idx="351">
                  <c:v>-3070.7311459555399</c:v>
                </c:pt>
                <c:pt idx="352">
                  <c:v>-2838.75359574709</c:v>
                </c:pt>
                <c:pt idx="353">
                  <c:v>-2454.3160561080999</c:v>
                </c:pt>
                <c:pt idx="354">
                  <c:v>-2279.7209362449298</c:v>
                </c:pt>
                <c:pt idx="355">
                  <c:v>-2481.8738048626601</c:v>
                </c:pt>
                <c:pt idx="356">
                  <c:v>-2844.3646233014201</c:v>
                </c:pt>
                <c:pt idx="357">
                  <c:v>-3036.9564295288301</c:v>
                </c:pt>
                <c:pt idx="358">
                  <c:v>-2866.6093071658102</c:v>
                </c:pt>
                <c:pt idx="359">
                  <c:v>-2528.8382743832799</c:v>
                </c:pt>
                <c:pt idx="360">
                  <c:v>-2325.5570974009802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2-5933-414F-915D-2F15674E578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591440992"/>
        <c:axId val="591435232"/>
      </c:scatterChart>
      <c:valAx>
        <c:axId val="591440992"/>
        <c:scaling>
          <c:orientation val="minMax"/>
          <c:max val="30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low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LID4096"/>
          </a:p>
        </c:txPr>
        <c:crossAx val="591435232"/>
        <c:crosses val="autoZero"/>
        <c:crossBetween val="midCat"/>
      </c:valAx>
      <c:valAx>
        <c:axId val="59143523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LID4096"/>
          </a:p>
        </c:txPr>
        <c:crossAx val="591440992"/>
        <c:crosses val="autoZero"/>
        <c:crossBetween val="midCat"/>
      </c:valAx>
    </c:plotArea>
    <c:plotVisOnly val="1"/>
    <c:dispBlanksAs val="gap"/>
    <c:showDLblsOverMax val="0"/>
    <c:extLst/>
  </c:chart>
  <c:txPr>
    <a:bodyPr/>
    <a:lstStyle/>
    <a:p>
      <a:pPr>
        <a:defRPr/>
      </a:pPr>
      <a:endParaRPr lang="LID4096"/>
    </a:p>
  </c:txPr>
  <c:printSettings>
    <c:headerFooter/>
    <c:pageMargins b="0.75" l="0.7" r="0.7" t="0.75" header="0.3" footer="0.3"/>
    <c:pageSetup/>
  </c:printSettings>
</c:chartSpace>
</file>

<file path=xl/charts/chart1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scatterChart>
        <c:scatterStyle val="lineMarker"/>
        <c:varyColors val="0"/>
        <c:ser>
          <c:idx val="2"/>
          <c:order val="0"/>
          <c:marker>
            <c:symbol val="none"/>
          </c:marker>
          <c:xVal>
            <c:numRef>
              <c:f>'04_advtidal (2)'!$M$5:$M$365</c:f>
              <c:numCache>
                <c:formatCode>General</c:formatCode>
                <c:ptCount val="361"/>
                <c:pt idx="0">
                  <c:v>1</c:v>
                </c:pt>
                <c:pt idx="1">
                  <c:v>1.083333333333</c:v>
                </c:pt>
                <c:pt idx="2">
                  <c:v>1.166666666667</c:v>
                </c:pt>
                <c:pt idx="3">
                  <c:v>1.25</c:v>
                </c:pt>
                <c:pt idx="4">
                  <c:v>1.333333333333</c:v>
                </c:pt>
                <c:pt idx="5">
                  <c:v>1.416666666667</c:v>
                </c:pt>
                <c:pt idx="6">
                  <c:v>1.5</c:v>
                </c:pt>
                <c:pt idx="7">
                  <c:v>1.583333333333</c:v>
                </c:pt>
                <c:pt idx="8">
                  <c:v>1.666666666667</c:v>
                </c:pt>
                <c:pt idx="9">
                  <c:v>1.75</c:v>
                </c:pt>
                <c:pt idx="10">
                  <c:v>1.833333333333</c:v>
                </c:pt>
                <c:pt idx="11">
                  <c:v>1.916666666667</c:v>
                </c:pt>
                <c:pt idx="12">
                  <c:v>2</c:v>
                </c:pt>
                <c:pt idx="13">
                  <c:v>2.083333333333</c:v>
                </c:pt>
                <c:pt idx="14">
                  <c:v>2.166666666667</c:v>
                </c:pt>
                <c:pt idx="15">
                  <c:v>2.25</c:v>
                </c:pt>
                <c:pt idx="16">
                  <c:v>2.333333333333</c:v>
                </c:pt>
                <c:pt idx="17">
                  <c:v>2.416666666667</c:v>
                </c:pt>
                <c:pt idx="18">
                  <c:v>2.5</c:v>
                </c:pt>
                <c:pt idx="19">
                  <c:v>2.583333333333</c:v>
                </c:pt>
                <c:pt idx="20">
                  <c:v>2.666666666667</c:v>
                </c:pt>
                <c:pt idx="21">
                  <c:v>2.75</c:v>
                </c:pt>
                <c:pt idx="22">
                  <c:v>2.833333333333</c:v>
                </c:pt>
                <c:pt idx="23">
                  <c:v>2.916666666667</c:v>
                </c:pt>
                <c:pt idx="24">
                  <c:v>3</c:v>
                </c:pt>
                <c:pt idx="25">
                  <c:v>3.083333333333</c:v>
                </c:pt>
                <c:pt idx="26">
                  <c:v>3.166666666667</c:v>
                </c:pt>
                <c:pt idx="27">
                  <c:v>3.25</c:v>
                </c:pt>
                <c:pt idx="28">
                  <c:v>3.333333333333</c:v>
                </c:pt>
                <c:pt idx="29">
                  <c:v>3.416666666667</c:v>
                </c:pt>
                <c:pt idx="30">
                  <c:v>3.5</c:v>
                </c:pt>
                <c:pt idx="31">
                  <c:v>3.583333333333</c:v>
                </c:pt>
                <c:pt idx="32">
                  <c:v>3.666666666667</c:v>
                </c:pt>
                <c:pt idx="33">
                  <c:v>3.75</c:v>
                </c:pt>
                <c:pt idx="34">
                  <c:v>3.833333333333</c:v>
                </c:pt>
                <c:pt idx="35">
                  <c:v>3.916666666667</c:v>
                </c:pt>
                <c:pt idx="36">
                  <c:v>4</c:v>
                </c:pt>
                <c:pt idx="37">
                  <c:v>4.083333333333</c:v>
                </c:pt>
                <c:pt idx="38">
                  <c:v>4.166666666667</c:v>
                </c:pt>
                <c:pt idx="39">
                  <c:v>4.25</c:v>
                </c:pt>
                <c:pt idx="40">
                  <c:v>4.333333333333</c:v>
                </c:pt>
                <c:pt idx="41">
                  <c:v>4.416666666667</c:v>
                </c:pt>
                <c:pt idx="42">
                  <c:v>4.5</c:v>
                </c:pt>
                <c:pt idx="43">
                  <c:v>4.583333333333</c:v>
                </c:pt>
                <c:pt idx="44">
                  <c:v>4.666666666667</c:v>
                </c:pt>
                <c:pt idx="45">
                  <c:v>4.75</c:v>
                </c:pt>
                <c:pt idx="46">
                  <c:v>4.833333333333</c:v>
                </c:pt>
                <c:pt idx="47">
                  <c:v>4.916666666667</c:v>
                </c:pt>
                <c:pt idx="48">
                  <c:v>5</c:v>
                </c:pt>
                <c:pt idx="49">
                  <c:v>5.083333333333</c:v>
                </c:pt>
                <c:pt idx="50">
                  <c:v>5.166666666667</c:v>
                </c:pt>
                <c:pt idx="51">
                  <c:v>5.25</c:v>
                </c:pt>
                <c:pt idx="52">
                  <c:v>5.333333333333</c:v>
                </c:pt>
                <c:pt idx="53">
                  <c:v>5.416666666667</c:v>
                </c:pt>
                <c:pt idx="54">
                  <c:v>5.5</c:v>
                </c:pt>
                <c:pt idx="55">
                  <c:v>5.583333333333</c:v>
                </c:pt>
                <c:pt idx="56">
                  <c:v>5.666666666667</c:v>
                </c:pt>
                <c:pt idx="57">
                  <c:v>5.75</c:v>
                </c:pt>
                <c:pt idx="58">
                  <c:v>5.833333333333</c:v>
                </c:pt>
                <c:pt idx="59">
                  <c:v>5.916666666667</c:v>
                </c:pt>
                <c:pt idx="60">
                  <c:v>6</c:v>
                </c:pt>
                <c:pt idx="61">
                  <c:v>6.083333333333</c:v>
                </c:pt>
                <c:pt idx="62">
                  <c:v>6.166666666667</c:v>
                </c:pt>
                <c:pt idx="63">
                  <c:v>6.25</c:v>
                </c:pt>
                <c:pt idx="64">
                  <c:v>6.333333333333</c:v>
                </c:pt>
                <c:pt idx="65">
                  <c:v>6.416666666667</c:v>
                </c:pt>
                <c:pt idx="66">
                  <c:v>6.5</c:v>
                </c:pt>
                <c:pt idx="67">
                  <c:v>6.583333333333</c:v>
                </c:pt>
                <c:pt idx="68">
                  <c:v>6.666666666667</c:v>
                </c:pt>
                <c:pt idx="69">
                  <c:v>6.75</c:v>
                </c:pt>
                <c:pt idx="70">
                  <c:v>6.833333333333</c:v>
                </c:pt>
                <c:pt idx="71">
                  <c:v>6.916666666667</c:v>
                </c:pt>
                <c:pt idx="72">
                  <c:v>7</c:v>
                </c:pt>
                <c:pt idx="73">
                  <c:v>7.083333333333</c:v>
                </c:pt>
                <c:pt idx="74">
                  <c:v>7.166666666667</c:v>
                </c:pt>
                <c:pt idx="75">
                  <c:v>7.25</c:v>
                </c:pt>
                <c:pt idx="76">
                  <c:v>7.333333333333</c:v>
                </c:pt>
                <c:pt idx="77">
                  <c:v>7.416666666667</c:v>
                </c:pt>
                <c:pt idx="78">
                  <c:v>7.5</c:v>
                </c:pt>
                <c:pt idx="79">
                  <c:v>7.583333333333</c:v>
                </c:pt>
                <c:pt idx="80">
                  <c:v>7.666666666667</c:v>
                </c:pt>
                <c:pt idx="81">
                  <c:v>7.75</c:v>
                </c:pt>
                <c:pt idx="82">
                  <c:v>7.833333333333</c:v>
                </c:pt>
                <c:pt idx="83">
                  <c:v>7.916666666667</c:v>
                </c:pt>
                <c:pt idx="84">
                  <c:v>8</c:v>
                </c:pt>
                <c:pt idx="85">
                  <c:v>8.083333333333</c:v>
                </c:pt>
                <c:pt idx="86">
                  <c:v>8.166666666667</c:v>
                </c:pt>
                <c:pt idx="87">
                  <c:v>8.25</c:v>
                </c:pt>
                <c:pt idx="88">
                  <c:v>8.333333333333</c:v>
                </c:pt>
                <c:pt idx="89">
                  <c:v>8.416666666667</c:v>
                </c:pt>
                <c:pt idx="90">
                  <c:v>8.5</c:v>
                </c:pt>
                <c:pt idx="91">
                  <c:v>8.583333333333</c:v>
                </c:pt>
                <c:pt idx="92">
                  <c:v>8.666666666667</c:v>
                </c:pt>
                <c:pt idx="93">
                  <c:v>8.75</c:v>
                </c:pt>
                <c:pt idx="94">
                  <c:v>8.833333333333</c:v>
                </c:pt>
                <c:pt idx="95">
                  <c:v>8.916666666667</c:v>
                </c:pt>
                <c:pt idx="96">
                  <c:v>9</c:v>
                </c:pt>
                <c:pt idx="97">
                  <c:v>9.083333333333</c:v>
                </c:pt>
                <c:pt idx="98">
                  <c:v>9.166666666667</c:v>
                </c:pt>
                <c:pt idx="99">
                  <c:v>9.25</c:v>
                </c:pt>
                <c:pt idx="100">
                  <c:v>9.333333333333</c:v>
                </c:pt>
                <c:pt idx="101">
                  <c:v>9.416666666667</c:v>
                </c:pt>
                <c:pt idx="102">
                  <c:v>9.5</c:v>
                </c:pt>
                <c:pt idx="103">
                  <c:v>9.583333333333</c:v>
                </c:pt>
                <c:pt idx="104">
                  <c:v>9.666666666667</c:v>
                </c:pt>
                <c:pt idx="105">
                  <c:v>9.75</c:v>
                </c:pt>
                <c:pt idx="106">
                  <c:v>9.833333333333</c:v>
                </c:pt>
                <c:pt idx="107">
                  <c:v>9.916666666667</c:v>
                </c:pt>
                <c:pt idx="108">
                  <c:v>10</c:v>
                </c:pt>
                <c:pt idx="109">
                  <c:v>10.08333333333</c:v>
                </c:pt>
                <c:pt idx="110">
                  <c:v>10.16666666667</c:v>
                </c:pt>
                <c:pt idx="111">
                  <c:v>10.25</c:v>
                </c:pt>
                <c:pt idx="112">
                  <c:v>10.33333333333</c:v>
                </c:pt>
                <c:pt idx="113">
                  <c:v>10.41666666667</c:v>
                </c:pt>
                <c:pt idx="114">
                  <c:v>10.5</c:v>
                </c:pt>
                <c:pt idx="115">
                  <c:v>10.58333333333</c:v>
                </c:pt>
                <c:pt idx="116">
                  <c:v>10.66666666667</c:v>
                </c:pt>
                <c:pt idx="117">
                  <c:v>10.75</c:v>
                </c:pt>
                <c:pt idx="118">
                  <c:v>10.83333333333</c:v>
                </c:pt>
                <c:pt idx="119">
                  <c:v>10.91666666667</c:v>
                </c:pt>
                <c:pt idx="120">
                  <c:v>11</c:v>
                </c:pt>
                <c:pt idx="121">
                  <c:v>11.08333333333</c:v>
                </c:pt>
                <c:pt idx="122">
                  <c:v>11.16666666667</c:v>
                </c:pt>
                <c:pt idx="123">
                  <c:v>11.25</c:v>
                </c:pt>
                <c:pt idx="124">
                  <c:v>11.33333333333</c:v>
                </c:pt>
                <c:pt idx="125">
                  <c:v>11.41666666667</c:v>
                </c:pt>
                <c:pt idx="126">
                  <c:v>11.5</c:v>
                </c:pt>
                <c:pt idx="127">
                  <c:v>11.58333333333</c:v>
                </c:pt>
                <c:pt idx="128">
                  <c:v>11.66666666667</c:v>
                </c:pt>
                <c:pt idx="129">
                  <c:v>11.75</c:v>
                </c:pt>
                <c:pt idx="130">
                  <c:v>11.83333333333</c:v>
                </c:pt>
                <c:pt idx="131">
                  <c:v>11.91666666667</c:v>
                </c:pt>
                <c:pt idx="132">
                  <c:v>12</c:v>
                </c:pt>
                <c:pt idx="133">
                  <c:v>12.08333333333</c:v>
                </c:pt>
                <c:pt idx="134">
                  <c:v>12.16666666667</c:v>
                </c:pt>
                <c:pt idx="135">
                  <c:v>12.25</c:v>
                </c:pt>
                <c:pt idx="136">
                  <c:v>12.33333333333</c:v>
                </c:pt>
                <c:pt idx="137">
                  <c:v>12.41666666667</c:v>
                </c:pt>
                <c:pt idx="138">
                  <c:v>12.5</c:v>
                </c:pt>
                <c:pt idx="139">
                  <c:v>12.58333333333</c:v>
                </c:pt>
                <c:pt idx="140">
                  <c:v>12.66666666667</c:v>
                </c:pt>
                <c:pt idx="141">
                  <c:v>12.75</c:v>
                </c:pt>
                <c:pt idx="142">
                  <c:v>12.83333333333</c:v>
                </c:pt>
                <c:pt idx="143">
                  <c:v>12.91666666667</c:v>
                </c:pt>
                <c:pt idx="144">
                  <c:v>13</c:v>
                </c:pt>
                <c:pt idx="145">
                  <c:v>13.08333333333</c:v>
                </c:pt>
                <c:pt idx="146">
                  <c:v>13.16666666667</c:v>
                </c:pt>
                <c:pt idx="147">
                  <c:v>13.25</c:v>
                </c:pt>
                <c:pt idx="148">
                  <c:v>13.33333333333</c:v>
                </c:pt>
                <c:pt idx="149">
                  <c:v>13.41666666667</c:v>
                </c:pt>
                <c:pt idx="150">
                  <c:v>13.5</c:v>
                </c:pt>
                <c:pt idx="151">
                  <c:v>13.58333333333</c:v>
                </c:pt>
                <c:pt idx="152">
                  <c:v>13.66666666667</c:v>
                </c:pt>
                <c:pt idx="153">
                  <c:v>13.75</c:v>
                </c:pt>
                <c:pt idx="154">
                  <c:v>13.83333333333</c:v>
                </c:pt>
                <c:pt idx="155">
                  <c:v>13.91666666667</c:v>
                </c:pt>
                <c:pt idx="156">
                  <c:v>14</c:v>
                </c:pt>
                <c:pt idx="157">
                  <c:v>14.08333333333</c:v>
                </c:pt>
                <c:pt idx="158">
                  <c:v>14.16666666667</c:v>
                </c:pt>
                <c:pt idx="159">
                  <c:v>14.25</c:v>
                </c:pt>
                <c:pt idx="160">
                  <c:v>14.33333333333</c:v>
                </c:pt>
                <c:pt idx="161">
                  <c:v>14.41666666667</c:v>
                </c:pt>
                <c:pt idx="162">
                  <c:v>14.5</c:v>
                </c:pt>
                <c:pt idx="163">
                  <c:v>14.58333333333</c:v>
                </c:pt>
                <c:pt idx="164">
                  <c:v>14.66666666667</c:v>
                </c:pt>
                <c:pt idx="165">
                  <c:v>14.75</c:v>
                </c:pt>
                <c:pt idx="166">
                  <c:v>14.83333333333</c:v>
                </c:pt>
                <c:pt idx="167">
                  <c:v>14.91666666667</c:v>
                </c:pt>
                <c:pt idx="168">
                  <c:v>15</c:v>
                </c:pt>
                <c:pt idx="169">
                  <c:v>15.08333333333</c:v>
                </c:pt>
                <c:pt idx="170">
                  <c:v>15.16666666667</c:v>
                </c:pt>
                <c:pt idx="171">
                  <c:v>15.25</c:v>
                </c:pt>
                <c:pt idx="172">
                  <c:v>15.33333333333</c:v>
                </c:pt>
                <c:pt idx="173">
                  <c:v>15.41666666667</c:v>
                </c:pt>
                <c:pt idx="174">
                  <c:v>15.5</c:v>
                </c:pt>
                <c:pt idx="175">
                  <c:v>15.58333333333</c:v>
                </c:pt>
                <c:pt idx="176">
                  <c:v>15.66666666667</c:v>
                </c:pt>
                <c:pt idx="177">
                  <c:v>15.75</c:v>
                </c:pt>
                <c:pt idx="178">
                  <c:v>15.83333333333</c:v>
                </c:pt>
                <c:pt idx="179">
                  <c:v>15.91666666667</c:v>
                </c:pt>
                <c:pt idx="180">
                  <c:v>16</c:v>
                </c:pt>
                <c:pt idx="181">
                  <c:v>16.08333333333</c:v>
                </c:pt>
                <c:pt idx="182">
                  <c:v>16.16666666667</c:v>
                </c:pt>
                <c:pt idx="183">
                  <c:v>16.25</c:v>
                </c:pt>
                <c:pt idx="184">
                  <c:v>16.33333333333</c:v>
                </c:pt>
                <c:pt idx="185">
                  <c:v>16.41666666667</c:v>
                </c:pt>
                <c:pt idx="186">
                  <c:v>16.5</c:v>
                </c:pt>
                <c:pt idx="187">
                  <c:v>16.58333333333</c:v>
                </c:pt>
                <c:pt idx="188">
                  <c:v>16.66666666667</c:v>
                </c:pt>
                <c:pt idx="189">
                  <c:v>16.75</c:v>
                </c:pt>
                <c:pt idx="190">
                  <c:v>16.83333333333</c:v>
                </c:pt>
                <c:pt idx="191">
                  <c:v>16.91666666667</c:v>
                </c:pt>
                <c:pt idx="192">
                  <c:v>17</c:v>
                </c:pt>
                <c:pt idx="193">
                  <c:v>17.08333333333</c:v>
                </c:pt>
                <c:pt idx="194">
                  <c:v>17.16666666667</c:v>
                </c:pt>
                <c:pt idx="195">
                  <c:v>17.25</c:v>
                </c:pt>
                <c:pt idx="196">
                  <c:v>17.33333333333</c:v>
                </c:pt>
                <c:pt idx="197">
                  <c:v>17.41666666667</c:v>
                </c:pt>
                <c:pt idx="198">
                  <c:v>17.5</c:v>
                </c:pt>
                <c:pt idx="199">
                  <c:v>17.58333333333</c:v>
                </c:pt>
                <c:pt idx="200">
                  <c:v>17.66666666667</c:v>
                </c:pt>
                <c:pt idx="201">
                  <c:v>17.75</c:v>
                </c:pt>
                <c:pt idx="202">
                  <c:v>17.83333333333</c:v>
                </c:pt>
                <c:pt idx="203">
                  <c:v>17.91666666667</c:v>
                </c:pt>
                <c:pt idx="204">
                  <c:v>18</c:v>
                </c:pt>
                <c:pt idx="205">
                  <c:v>18.08333333333</c:v>
                </c:pt>
                <c:pt idx="206">
                  <c:v>18.16666666667</c:v>
                </c:pt>
                <c:pt idx="207">
                  <c:v>18.25</c:v>
                </c:pt>
                <c:pt idx="208">
                  <c:v>18.33333333333</c:v>
                </c:pt>
                <c:pt idx="209">
                  <c:v>18.41666666667</c:v>
                </c:pt>
                <c:pt idx="210">
                  <c:v>18.5</c:v>
                </c:pt>
                <c:pt idx="211">
                  <c:v>18.58333333333</c:v>
                </c:pt>
                <c:pt idx="212">
                  <c:v>18.66666666667</c:v>
                </c:pt>
                <c:pt idx="213">
                  <c:v>18.75</c:v>
                </c:pt>
                <c:pt idx="214">
                  <c:v>18.83333333333</c:v>
                </c:pt>
                <c:pt idx="215">
                  <c:v>18.91666666667</c:v>
                </c:pt>
                <c:pt idx="216">
                  <c:v>19</c:v>
                </c:pt>
                <c:pt idx="217">
                  <c:v>19.08333333333</c:v>
                </c:pt>
                <c:pt idx="218">
                  <c:v>19.16666666667</c:v>
                </c:pt>
                <c:pt idx="219">
                  <c:v>19.25</c:v>
                </c:pt>
                <c:pt idx="220">
                  <c:v>19.33333333333</c:v>
                </c:pt>
                <c:pt idx="221">
                  <c:v>19.41666666667</c:v>
                </c:pt>
                <c:pt idx="222">
                  <c:v>19.5</c:v>
                </c:pt>
                <c:pt idx="223">
                  <c:v>19.58333333333</c:v>
                </c:pt>
                <c:pt idx="224">
                  <c:v>19.66666666667</c:v>
                </c:pt>
                <c:pt idx="225">
                  <c:v>19.75</c:v>
                </c:pt>
                <c:pt idx="226">
                  <c:v>19.83333333333</c:v>
                </c:pt>
                <c:pt idx="227">
                  <c:v>19.91666666667</c:v>
                </c:pt>
                <c:pt idx="228">
                  <c:v>20</c:v>
                </c:pt>
                <c:pt idx="229">
                  <c:v>20.08333333333</c:v>
                </c:pt>
                <c:pt idx="230">
                  <c:v>20.16666666667</c:v>
                </c:pt>
                <c:pt idx="231">
                  <c:v>20.25</c:v>
                </c:pt>
                <c:pt idx="232">
                  <c:v>20.33333333333</c:v>
                </c:pt>
                <c:pt idx="233">
                  <c:v>20.41666666667</c:v>
                </c:pt>
                <c:pt idx="234">
                  <c:v>20.5</c:v>
                </c:pt>
                <c:pt idx="235">
                  <c:v>20.58333333333</c:v>
                </c:pt>
                <c:pt idx="236">
                  <c:v>20.66666666667</c:v>
                </c:pt>
                <c:pt idx="237">
                  <c:v>20.75</c:v>
                </c:pt>
                <c:pt idx="238">
                  <c:v>20.83333333333</c:v>
                </c:pt>
                <c:pt idx="239">
                  <c:v>20.91666666667</c:v>
                </c:pt>
                <c:pt idx="240">
                  <c:v>21</c:v>
                </c:pt>
                <c:pt idx="241">
                  <c:v>21.08333333333</c:v>
                </c:pt>
                <c:pt idx="242">
                  <c:v>21.16666666667</c:v>
                </c:pt>
                <c:pt idx="243">
                  <c:v>21.25</c:v>
                </c:pt>
                <c:pt idx="244">
                  <c:v>21.33333333333</c:v>
                </c:pt>
                <c:pt idx="245">
                  <c:v>21.41666666667</c:v>
                </c:pt>
                <c:pt idx="246">
                  <c:v>21.5</c:v>
                </c:pt>
                <c:pt idx="247">
                  <c:v>21.58333333333</c:v>
                </c:pt>
                <c:pt idx="248">
                  <c:v>21.66666666667</c:v>
                </c:pt>
                <c:pt idx="249">
                  <c:v>21.75</c:v>
                </c:pt>
                <c:pt idx="250">
                  <c:v>21.83333333333</c:v>
                </c:pt>
                <c:pt idx="251">
                  <c:v>21.91666666667</c:v>
                </c:pt>
                <c:pt idx="252">
                  <c:v>22</c:v>
                </c:pt>
                <c:pt idx="253">
                  <c:v>22.08333333333</c:v>
                </c:pt>
                <c:pt idx="254">
                  <c:v>22.16666666667</c:v>
                </c:pt>
                <c:pt idx="255">
                  <c:v>22.25</c:v>
                </c:pt>
                <c:pt idx="256">
                  <c:v>22.33333333333</c:v>
                </c:pt>
                <c:pt idx="257">
                  <c:v>22.41666666667</c:v>
                </c:pt>
                <c:pt idx="258">
                  <c:v>22.5</c:v>
                </c:pt>
                <c:pt idx="259">
                  <c:v>22.58333333333</c:v>
                </c:pt>
                <c:pt idx="260">
                  <c:v>22.66666666667</c:v>
                </c:pt>
                <c:pt idx="261">
                  <c:v>22.75</c:v>
                </c:pt>
                <c:pt idx="262">
                  <c:v>22.83333333333</c:v>
                </c:pt>
                <c:pt idx="263">
                  <c:v>22.91666666667</c:v>
                </c:pt>
                <c:pt idx="264">
                  <c:v>23</c:v>
                </c:pt>
                <c:pt idx="265">
                  <c:v>23.08333333333</c:v>
                </c:pt>
                <c:pt idx="266">
                  <c:v>23.16666666667</c:v>
                </c:pt>
                <c:pt idx="267">
                  <c:v>23.25</c:v>
                </c:pt>
                <c:pt idx="268">
                  <c:v>23.33333333333</c:v>
                </c:pt>
                <c:pt idx="269">
                  <c:v>23.41666666667</c:v>
                </c:pt>
                <c:pt idx="270">
                  <c:v>23.5</c:v>
                </c:pt>
                <c:pt idx="271">
                  <c:v>23.58333333333</c:v>
                </c:pt>
                <c:pt idx="272">
                  <c:v>23.66666666667</c:v>
                </c:pt>
                <c:pt idx="273">
                  <c:v>23.75</c:v>
                </c:pt>
                <c:pt idx="274">
                  <c:v>23.83333333333</c:v>
                </c:pt>
                <c:pt idx="275">
                  <c:v>23.91666666667</c:v>
                </c:pt>
                <c:pt idx="276">
                  <c:v>24</c:v>
                </c:pt>
                <c:pt idx="277">
                  <c:v>24.08333333333</c:v>
                </c:pt>
                <c:pt idx="278">
                  <c:v>24.16666666667</c:v>
                </c:pt>
                <c:pt idx="279">
                  <c:v>24.25</c:v>
                </c:pt>
                <c:pt idx="280">
                  <c:v>24.33333333333</c:v>
                </c:pt>
                <c:pt idx="281">
                  <c:v>24.41666666667</c:v>
                </c:pt>
                <c:pt idx="282">
                  <c:v>24.5</c:v>
                </c:pt>
                <c:pt idx="283">
                  <c:v>24.58333333333</c:v>
                </c:pt>
                <c:pt idx="284">
                  <c:v>24.66666666667</c:v>
                </c:pt>
                <c:pt idx="285">
                  <c:v>24.75</c:v>
                </c:pt>
                <c:pt idx="286">
                  <c:v>24.83333333333</c:v>
                </c:pt>
                <c:pt idx="287">
                  <c:v>24.91666666667</c:v>
                </c:pt>
                <c:pt idx="288">
                  <c:v>25</c:v>
                </c:pt>
                <c:pt idx="289">
                  <c:v>25.08333333333</c:v>
                </c:pt>
                <c:pt idx="290">
                  <c:v>25.16666666667</c:v>
                </c:pt>
                <c:pt idx="291">
                  <c:v>25.25</c:v>
                </c:pt>
                <c:pt idx="292">
                  <c:v>25.33333333333</c:v>
                </c:pt>
                <c:pt idx="293">
                  <c:v>25.41666666667</c:v>
                </c:pt>
                <c:pt idx="294">
                  <c:v>25.5</c:v>
                </c:pt>
                <c:pt idx="295">
                  <c:v>25.58333333333</c:v>
                </c:pt>
                <c:pt idx="296">
                  <c:v>25.66666666667</c:v>
                </c:pt>
                <c:pt idx="297">
                  <c:v>25.75</c:v>
                </c:pt>
                <c:pt idx="298">
                  <c:v>25.83333333333</c:v>
                </c:pt>
                <c:pt idx="299">
                  <c:v>25.91666666667</c:v>
                </c:pt>
                <c:pt idx="300">
                  <c:v>26</c:v>
                </c:pt>
                <c:pt idx="301">
                  <c:v>26.08333333333</c:v>
                </c:pt>
                <c:pt idx="302">
                  <c:v>26.16666666667</c:v>
                </c:pt>
                <c:pt idx="303">
                  <c:v>26.25</c:v>
                </c:pt>
                <c:pt idx="304">
                  <c:v>26.33333333333</c:v>
                </c:pt>
                <c:pt idx="305">
                  <c:v>26.41666666667</c:v>
                </c:pt>
                <c:pt idx="306">
                  <c:v>26.5</c:v>
                </c:pt>
                <c:pt idx="307">
                  <c:v>26.58333333333</c:v>
                </c:pt>
                <c:pt idx="308">
                  <c:v>26.66666666667</c:v>
                </c:pt>
                <c:pt idx="309">
                  <c:v>26.75</c:v>
                </c:pt>
                <c:pt idx="310">
                  <c:v>26.83333333333</c:v>
                </c:pt>
                <c:pt idx="311">
                  <c:v>26.91666666667</c:v>
                </c:pt>
                <c:pt idx="312">
                  <c:v>27</c:v>
                </c:pt>
                <c:pt idx="313">
                  <c:v>27.08333333333</c:v>
                </c:pt>
                <c:pt idx="314">
                  <c:v>27.16666666667</c:v>
                </c:pt>
                <c:pt idx="315">
                  <c:v>27.25</c:v>
                </c:pt>
                <c:pt idx="316">
                  <c:v>27.33333333333</c:v>
                </c:pt>
                <c:pt idx="317">
                  <c:v>27.41666666667</c:v>
                </c:pt>
                <c:pt idx="318">
                  <c:v>27.5</c:v>
                </c:pt>
                <c:pt idx="319">
                  <c:v>27.58333333333</c:v>
                </c:pt>
                <c:pt idx="320">
                  <c:v>27.66666666667</c:v>
                </c:pt>
                <c:pt idx="321">
                  <c:v>27.75</c:v>
                </c:pt>
                <c:pt idx="322">
                  <c:v>27.83333333333</c:v>
                </c:pt>
                <c:pt idx="323">
                  <c:v>27.91666666667</c:v>
                </c:pt>
                <c:pt idx="324">
                  <c:v>28</c:v>
                </c:pt>
                <c:pt idx="325">
                  <c:v>28.08333333333</c:v>
                </c:pt>
                <c:pt idx="326">
                  <c:v>28.16666666667</c:v>
                </c:pt>
                <c:pt idx="327">
                  <c:v>28.25</c:v>
                </c:pt>
                <c:pt idx="328">
                  <c:v>28.33333333333</c:v>
                </c:pt>
                <c:pt idx="329">
                  <c:v>28.41666666667</c:v>
                </c:pt>
                <c:pt idx="330">
                  <c:v>28.5</c:v>
                </c:pt>
                <c:pt idx="331">
                  <c:v>28.58333333333</c:v>
                </c:pt>
                <c:pt idx="332">
                  <c:v>28.66666666667</c:v>
                </c:pt>
                <c:pt idx="333">
                  <c:v>28.75</c:v>
                </c:pt>
                <c:pt idx="334">
                  <c:v>28.83333333333</c:v>
                </c:pt>
                <c:pt idx="335">
                  <c:v>28.91666666667</c:v>
                </c:pt>
                <c:pt idx="336">
                  <c:v>29</c:v>
                </c:pt>
                <c:pt idx="337">
                  <c:v>29.08333333333</c:v>
                </c:pt>
                <c:pt idx="338">
                  <c:v>29.16666666667</c:v>
                </c:pt>
                <c:pt idx="339">
                  <c:v>29.25</c:v>
                </c:pt>
                <c:pt idx="340">
                  <c:v>29.33333333333</c:v>
                </c:pt>
                <c:pt idx="341">
                  <c:v>29.41666666667</c:v>
                </c:pt>
                <c:pt idx="342">
                  <c:v>29.5</c:v>
                </c:pt>
                <c:pt idx="343">
                  <c:v>29.58333333333</c:v>
                </c:pt>
                <c:pt idx="344">
                  <c:v>29.66666666667</c:v>
                </c:pt>
                <c:pt idx="345">
                  <c:v>29.75</c:v>
                </c:pt>
                <c:pt idx="346">
                  <c:v>29.83333333333</c:v>
                </c:pt>
                <c:pt idx="347">
                  <c:v>29.91666666667</c:v>
                </c:pt>
                <c:pt idx="348">
                  <c:v>30</c:v>
                </c:pt>
                <c:pt idx="349">
                  <c:v>30.08333333333</c:v>
                </c:pt>
                <c:pt idx="350">
                  <c:v>30.16666666667</c:v>
                </c:pt>
                <c:pt idx="351">
                  <c:v>30.25</c:v>
                </c:pt>
                <c:pt idx="352">
                  <c:v>30.33333333333</c:v>
                </c:pt>
                <c:pt idx="353">
                  <c:v>30.41666666667</c:v>
                </c:pt>
                <c:pt idx="354">
                  <c:v>30.5</c:v>
                </c:pt>
                <c:pt idx="355">
                  <c:v>30.58333333333</c:v>
                </c:pt>
                <c:pt idx="356">
                  <c:v>30.66666666667</c:v>
                </c:pt>
                <c:pt idx="357">
                  <c:v>30.75</c:v>
                </c:pt>
                <c:pt idx="358">
                  <c:v>30.83333333333</c:v>
                </c:pt>
                <c:pt idx="359">
                  <c:v>30.91666666667</c:v>
                </c:pt>
                <c:pt idx="360">
                  <c:v>31</c:v>
                </c:pt>
              </c:numCache>
            </c:numRef>
          </c:xVal>
          <c:yVal>
            <c:numRef>
              <c:f>'04_advtidal (2)'!$Q$5:$Q$365</c:f>
              <c:numCache>
                <c:formatCode>0</c:formatCode>
                <c:ptCount val="361"/>
                <c:pt idx="0">
                  <c:v>-70514.393117567699</c:v>
                </c:pt>
                <c:pt idx="1">
                  <c:v>-84902.528346943698</c:v>
                </c:pt>
                <c:pt idx="2">
                  <c:v>-69229.233074456701</c:v>
                </c:pt>
                <c:pt idx="3">
                  <c:v>-58377.367553513999</c:v>
                </c:pt>
                <c:pt idx="4">
                  <c:v>-59447.252113850598</c:v>
                </c:pt>
                <c:pt idx="5">
                  <c:v>-72442.896743359001</c:v>
                </c:pt>
                <c:pt idx="6">
                  <c:v>-83682.250912328498</c:v>
                </c:pt>
                <c:pt idx="7">
                  <c:v>-83548.306122289301</c:v>
                </c:pt>
                <c:pt idx="8">
                  <c:v>-70639.722721527301</c:v>
                </c:pt>
                <c:pt idx="9">
                  <c:v>-57520.320791105703</c:v>
                </c:pt>
                <c:pt idx="10">
                  <c:v>-56609.849543285804</c:v>
                </c:pt>
                <c:pt idx="11">
                  <c:v>-68764.806431520003</c:v>
                </c:pt>
                <c:pt idx="12">
                  <c:v>-81659.649951495405</c:v>
                </c:pt>
                <c:pt idx="13">
                  <c:v>-83760.842158709202</c:v>
                </c:pt>
                <c:pt idx="14">
                  <c:v>-72834.909105171799</c:v>
                </c:pt>
                <c:pt idx="15">
                  <c:v>-60476.540417288699</c:v>
                </c:pt>
                <c:pt idx="16">
                  <c:v>-57438.842447966999</c:v>
                </c:pt>
                <c:pt idx="17">
                  <c:v>-68177.039614756097</c:v>
                </c:pt>
                <c:pt idx="18">
                  <c:v>-81137.360908814197</c:v>
                </c:pt>
                <c:pt idx="19">
                  <c:v>-85263.243620523805</c:v>
                </c:pt>
                <c:pt idx="20">
                  <c:v>-75157.793016621203</c:v>
                </c:pt>
                <c:pt idx="21">
                  <c:v>-60549.806295814298</c:v>
                </c:pt>
                <c:pt idx="22">
                  <c:v>-55023.4223845788</c:v>
                </c:pt>
                <c:pt idx="23">
                  <c:v>-64543.227477745102</c:v>
                </c:pt>
                <c:pt idx="24">
                  <c:v>-78644.115495784004</c:v>
                </c:pt>
                <c:pt idx="25">
                  <c:v>-84878.748498491594</c:v>
                </c:pt>
                <c:pt idx="26">
                  <c:v>-76750.273324781607</c:v>
                </c:pt>
                <c:pt idx="27">
                  <c:v>-63413.092383990799</c:v>
                </c:pt>
                <c:pt idx="28">
                  <c:v>-56768.1614301628</c:v>
                </c:pt>
                <c:pt idx="29">
                  <c:v>-64175.492140313101</c:v>
                </c:pt>
                <c:pt idx="30">
                  <c:v>-78032.811036108702</c:v>
                </c:pt>
                <c:pt idx="31">
                  <c:v>-85552.444361453294</c:v>
                </c:pt>
                <c:pt idx="32">
                  <c:v>-79273.092078861693</c:v>
                </c:pt>
                <c:pt idx="33">
                  <c:v>-64160.5003560275</c:v>
                </c:pt>
                <c:pt idx="34">
                  <c:v>-55116.141301007599</c:v>
                </c:pt>
                <c:pt idx="35">
                  <c:v>-60626.821401475201</c:v>
                </c:pt>
                <c:pt idx="36">
                  <c:v>-75125.058266699401</c:v>
                </c:pt>
                <c:pt idx="37">
                  <c:v>-84410.599412802505</c:v>
                </c:pt>
                <c:pt idx="38">
                  <c:v>-80338.590536894801</c:v>
                </c:pt>
                <c:pt idx="39">
                  <c:v>-66842.741729309302</c:v>
                </c:pt>
                <c:pt idx="40">
                  <c:v>-57556.376349042002</c:v>
                </c:pt>
                <c:pt idx="41">
                  <c:v>-60665.1387642677</c:v>
                </c:pt>
                <c:pt idx="42">
                  <c:v>-74405.562400329407</c:v>
                </c:pt>
                <c:pt idx="43">
                  <c:v>-84536.613123417294</c:v>
                </c:pt>
                <c:pt idx="44">
                  <c:v>-82508.919624498405</c:v>
                </c:pt>
                <c:pt idx="45">
                  <c:v>-68412.569513288297</c:v>
                </c:pt>
                <c:pt idx="46">
                  <c:v>-56502.066784498697</c:v>
                </c:pt>
                <c:pt idx="47">
                  <c:v>-57672.474704549597</c:v>
                </c:pt>
                <c:pt idx="48">
                  <c:v>-70942.460654230701</c:v>
                </c:pt>
                <c:pt idx="49">
                  <c:v>-82826.608617831793</c:v>
                </c:pt>
                <c:pt idx="50">
                  <c:v>-82872.308928608996</c:v>
                </c:pt>
                <c:pt idx="51">
                  <c:v>-70912.497094610502</c:v>
                </c:pt>
                <c:pt idx="52">
                  <c:v>-59316.460951281901</c:v>
                </c:pt>
                <c:pt idx="53">
                  <c:v>-58322.661301531502</c:v>
                </c:pt>
                <c:pt idx="54">
                  <c:v>-70171.630898415606</c:v>
                </c:pt>
                <c:pt idx="55">
                  <c:v>-82486.285368134806</c:v>
                </c:pt>
                <c:pt idx="56">
                  <c:v>-84593.990506255897</c:v>
                </c:pt>
                <c:pt idx="57">
                  <c:v>-73125.281198020399</c:v>
                </c:pt>
                <c:pt idx="58">
                  <c:v>-59066.750111653702</c:v>
                </c:pt>
                <c:pt idx="59">
                  <c:v>-55623.4921851525</c:v>
                </c:pt>
                <c:pt idx="60">
                  <c:v>-66533.951131923604</c:v>
                </c:pt>
                <c:pt idx="61">
                  <c:v>-80166.340473645803</c:v>
                </c:pt>
                <c:pt idx="62">
                  <c:v>-84594.749281162702</c:v>
                </c:pt>
                <c:pt idx="63">
                  <c:v>-74961.800439672195</c:v>
                </c:pt>
                <c:pt idx="64">
                  <c:v>-62004.784871474403</c:v>
                </c:pt>
                <c:pt idx="65">
                  <c:v>-56910.646022807297</c:v>
                </c:pt>
                <c:pt idx="66">
                  <c:v>-66080.424295997902</c:v>
                </c:pt>
                <c:pt idx="67">
                  <c:v>-79589.7662614211</c:v>
                </c:pt>
                <c:pt idx="68">
                  <c:v>-85656.101188635294</c:v>
                </c:pt>
                <c:pt idx="69">
                  <c:v>-77410.031464197105</c:v>
                </c:pt>
                <c:pt idx="70">
                  <c:v>-62423.8124989973</c:v>
                </c:pt>
                <c:pt idx="71">
                  <c:v>-54898.5933339291</c:v>
                </c:pt>
                <c:pt idx="72">
                  <c:v>-62459.4709792676</c:v>
                </c:pt>
                <c:pt idx="73">
                  <c:v>-76886.698948964695</c:v>
                </c:pt>
                <c:pt idx="74">
                  <c:v>-84826.542079393694</c:v>
                </c:pt>
                <c:pt idx="75">
                  <c:v>-78770.146266622804</c:v>
                </c:pt>
                <c:pt idx="76">
                  <c:v>-65181.628770401803</c:v>
                </c:pt>
                <c:pt idx="77">
                  <c:v>-57089.0640436631</c:v>
                </c:pt>
                <c:pt idx="78">
                  <c:v>-62209.997546545797</c:v>
                </c:pt>
                <c:pt idx="79">
                  <c:v>-76232.153064782498</c:v>
                </c:pt>
                <c:pt idx="80">
                  <c:v>-85171.769779711205</c:v>
                </c:pt>
                <c:pt idx="81">
                  <c:v>-81177.154203774102</c:v>
                </c:pt>
                <c:pt idx="82">
                  <c:v>-66340.435962195203</c:v>
                </c:pt>
                <c:pt idx="83">
                  <c:v>-55734.147701215901</c:v>
                </c:pt>
                <c:pt idx="84">
                  <c:v>-58943.1071822167</c:v>
                </c:pt>
                <c:pt idx="85">
                  <c:v>-73034.0942382793</c:v>
                </c:pt>
                <c:pt idx="86">
                  <c:v>-83731.822272722304</c:v>
                </c:pt>
                <c:pt idx="87">
                  <c:v>-81843.735682769504</c:v>
                </c:pt>
                <c:pt idx="88">
                  <c:v>-68937.805856965701</c:v>
                </c:pt>
                <c:pt idx="89">
                  <c:v>-58389.978384940398</c:v>
                </c:pt>
                <c:pt idx="90">
                  <c:v>-59327.758017780703</c:v>
                </c:pt>
                <c:pt idx="91">
                  <c:v>-72237.844340617798</c:v>
                </c:pt>
                <c:pt idx="92">
                  <c:v>-83614.784134418704</c:v>
                </c:pt>
                <c:pt idx="93">
                  <c:v>-83711.133701544299</c:v>
                </c:pt>
                <c:pt idx="94">
                  <c:v>-70959.445834817394</c:v>
                </c:pt>
                <c:pt idx="95">
                  <c:v>-57717.0589735592</c:v>
                </c:pt>
                <c:pt idx="96">
                  <c:v>-56549.932422799</c:v>
                </c:pt>
                <c:pt idx="97">
                  <c:v>-68575.468165857703</c:v>
                </c:pt>
                <c:pt idx="98">
                  <c:v>-81563.076124558094</c:v>
                </c:pt>
                <c:pt idx="99">
                  <c:v>-83919.380250635004</c:v>
                </c:pt>
                <c:pt idx="100">
                  <c:v>-73114.049091159395</c:v>
                </c:pt>
                <c:pt idx="101">
                  <c:v>-60683.1567508156</c:v>
                </c:pt>
                <c:pt idx="102">
                  <c:v>-57412.454622105397</c:v>
                </c:pt>
                <c:pt idx="103">
                  <c:v>-68005.029104596106</c:v>
                </c:pt>
                <c:pt idx="104">
                  <c:v>-81030.563491741006</c:v>
                </c:pt>
                <c:pt idx="105">
                  <c:v>-85375.838201127597</c:v>
                </c:pt>
                <c:pt idx="106">
                  <c:v>-75448.591225788507</c:v>
                </c:pt>
                <c:pt idx="107">
                  <c:v>-60788.339465573597</c:v>
                </c:pt>
                <c:pt idx="108">
                  <c:v>-55034.380781411703</c:v>
                </c:pt>
                <c:pt idx="109">
                  <c:v>-64367.230049374899</c:v>
                </c:pt>
                <c:pt idx="110">
                  <c:v>-78511.338865212398</c:v>
                </c:pt>
                <c:pt idx="111">
                  <c:v>-84939.9123621826</c:v>
                </c:pt>
                <c:pt idx="112">
                  <c:v>-77009.128656458997</c:v>
                </c:pt>
                <c:pt idx="113">
                  <c:v>-63635.586914669097</c:v>
                </c:pt>
                <c:pt idx="114">
                  <c:v>-56824.887328720797</c:v>
                </c:pt>
                <c:pt idx="115">
                  <c:v>-64001.279868035897</c:v>
                </c:pt>
                <c:pt idx="116">
                  <c:v>-77889.335554896606</c:v>
                </c:pt>
                <c:pt idx="117">
                  <c:v>-85563.121623491199</c:v>
                </c:pt>
                <c:pt idx="118">
                  <c:v>-79527.695307297297</c:v>
                </c:pt>
                <c:pt idx="119">
                  <c:v>-64415.689423339099</c:v>
                </c:pt>
                <c:pt idx="120">
                  <c:v>-55200.673764672603</c:v>
                </c:pt>
                <c:pt idx="121">
                  <c:v>-60292.858043391898</c:v>
                </c:pt>
                <c:pt idx="122">
                  <c:v>-74622.815200662095</c:v>
                </c:pt>
                <c:pt idx="123">
                  <c:v>-83961.879403445593</c:v>
                </c:pt>
                <c:pt idx="124">
                  <c:v>-80059.089744937999</c:v>
                </c:pt>
                <c:pt idx="125">
                  <c:v>-66561.693613975105</c:v>
                </c:pt>
                <c:pt idx="126">
                  <c:v>-57113.176777398701</c:v>
                </c:pt>
                <c:pt idx="127">
                  <c:v>-59972.1732881067</c:v>
                </c:pt>
                <c:pt idx="128">
                  <c:v>-73638.721117668305</c:v>
                </c:pt>
                <c:pt idx="129">
                  <c:v>-83896.511631882604</c:v>
                </c:pt>
                <c:pt idx="130">
                  <c:v>-82088.972789566003</c:v>
                </c:pt>
                <c:pt idx="131">
                  <c:v>-68105.464772189298</c:v>
                </c:pt>
                <c:pt idx="132">
                  <c:v>-56043.510016534499</c:v>
                </c:pt>
                <c:pt idx="133">
                  <c:v>-56972.355153235403</c:v>
                </c:pt>
                <c:pt idx="134">
                  <c:v>-70114.928742600707</c:v>
                </c:pt>
                <c:pt idx="135">
                  <c:v>-82131.802085019604</c:v>
                </c:pt>
                <c:pt idx="136">
                  <c:v>-82408.048666524104</c:v>
                </c:pt>
                <c:pt idx="137">
                  <c:v>-70569.344368246893</c:v>
                </c:pt>
                <c:pt idx="138">
                  <c:v>-58864.192385650102</c:v>
                </c:pt>
                <c:pt idx="139">
                  <c:v>-57633.609214056603</c:v>
                </c:pt>
                <c:pt idx="140">
                  <c:v>-69354.496128405706</c:v>
                </c:pt>
                <c:pt idx="141">
                  <c:v>-81754.485143552098</c:v>
                </c:pt>
                <c:pt idx="142">
                  <c:v>-64575.825666655197</c:v>
                </c:pt>
                <c:pt idx="143">
                  <c:v>-79788.105488347894</c:v>
                </c:pt>
                <c:pt idx="144">
                  <c:v>-60937.3622400682</c:v>
                </c:pt>
                <c:pt idx="145">
                  <c:v>-55665.386826888804</c:v>
                </c:pt>
                <c:pt idx="146">
                  <c:v>-66030.102284417997</c:v>
                </c:pt>
                <c:pt idx="147">
                  <c:v>-79578.035157267703</c:v>
                </c:pt>
                <c:pt idx="148">
                  <c:v>-84162.404248908104</c:v>
                </c:pt>
                <c:pt idx="149">
                  <c:v>-74650.983616249505</c:v>
                </c:pt>
                <c:pt idx="150">
                  <c:v>-61619.195646939697</c:v>
                </c:pt>
                <c:pt idx="151">
                  <c:v>-56314.477429945102</c:v>
                </c:pt>
                <c:pt idx="152">
                  <c:v>-65285.444224831401</c:v>
                </c:pt>
                <c:pt idx="153">
                  <c:v>-78836.626979145498</c:v>
                </c:pt>
                <c:pt idx="154">
                  <c:v>-85083.511167617005</c:v>
                </c:pt>
                <c:pt idx="155">
                  <c:v>-77050.918372463799</c:v>
                </c:pt>
                <c:pt idx="156">
                  <c:v>-62037.100445471602</c:v>
                </c:pt>
                <c:pt idx="157">
                  <c:v>-54319.986500424202</c:v>
                </c:pt>
                <c:pt idx="158">
                  <c:v>-61648.470795077897</c:v>
                </c:pt>
                <c:pt idx="159">
                  <c:v>-76096.855526960993</c:v>
                </c:pt>
                <c:pt idx="160">
                  <c:v>-84199.046722272004</c:v>
                </c:pt>
                <c:pt idx="161">
                  <c:v>-78376.823019905903</c:v>
                </c:pt>
                <c:pt idx="162">
                  <c:v>-64777.060829402602</c:v>
                </c:pt>
                <c:pt idx="163">
                  <c:v>-56540.085022225503</c:v>
                </c:pt>
                <c:pt idx="164">
                  <c:v>-61420.149044338898</c:v>
                </c:pt>
                <c:pt idx="165">
                  <c:v>-75431.078294533698</c:v>
                </c:pt>
                <c:pt idx="166">
                  <c:v>-84513.964642980005</c:v>
                </c:pt>
                <c:pt idx="167">
                  <c:v>-80753.968682383595</c:v>
                </c:pt>
                <c:pt idx="168">
                  <c:v>-65979.635808891297</c:v>
                </c:pt>
                <c:pt idx="169">
                  <c:v>-55214.837030171599</c:v>
                </c:pt>
                <c:pt idx="170">
                  <c:v>-58182.460075737501</c:v>
                </c:pt>
                <c:pt idx="171">
                  <c:v>-72198.772250383903</c:v>
                </c:pt>
                <c:pt idx="172">
                  <c:v>-83039.4026177013</c:v>
                </c:pt>
                <c:pt idx="173">
                  <c:v>-81378.835891762094</c:v>
                </c:pt>
                <c:pt idx="174">
                  <c:v>-68564.565614314299</c:v>
                </c:pt>
                <c:pt idx="175">
                  <c:v>-57888.125911048599</c:v>
                </c:pt>
                <c:pt idx="176">
                  <c:v>-58601.877326756701</c:v>
                </c:pt>
                <c:pt idx="177">
                  <c:v>-71392.6295786806</c:v>
                </c:pt>
                <c:pt idx="178">
                  <c:v>-82895.182106999899</c:v>
                </c:pt>
                <c:pt idx="179">
                  <c:v>-83218.514536733797</c:v>
                </c:pt>
                <c:pt idx="180">
                  <c:v>-70619.996455401997</c:v>
                </c:pt>
                <c:pt idx="181">
                  <c:v>-57259.209666629897</c:v>
                </c:pt>
                <c:pt idx="182">
                  <c:v>-55830.918360284901</c:v>
                </c:pt>
                <c:pt idx="183">
                  <c:v>-67726.809647900605</c:v>
                </c:pt>
                <c:pt idx="184">
                  <c:v>-80801.294236546004</c:v>
                </c:pt>
                <c:pt idx="185">
                  <c:v>-83414.557503977005</c:v>
                </c:pt>
                <c:pt idx="186">
                  <c:v>-72730.267805230906</c:v>
                </c:pt>
                <c:pt idx="187">
                  <c:v>-60229.6570171977</c:v>
                </c:pt>
                <c:pt idx="188">
                  <c:v>-56730.102691573004</c:v>
                </c:pt>
                <c:pt idx="189">
                  <c:v>-67172.759433273794</c:v>
                </c:pt>
                <c:pt idx="190">
                  <c:v>-80262.117317772994</c:v>
                </c:pt>
                <c:pt idx="191">
                  <c:v>-84823.648711265399</c:v>
                </c:pt>
                <c:pt idx="192">
                  <c:v>-75079.214094770301</c:v>
                </c:pt>
                <c:pt idx="193">
                  <c:v>-60370.1696372636</c:v>
                </c:pt>
                <c:pt idx="194">
                  <c:v>-54393.278383701603</c:v>
                </c:pt>
                <c:pt idx="195">
                  <c:v>-63535.310319601798</c:v>
                </c:pt>
                <c:pt idx="196">
                  <c:v>-77721.287037748203</c:v>
                </c:pt>
                <c:pt idx="197">
                  <c:v>-84341.236079467199</c:v>
                </c:pt>
                <c:pt idx="198">
                  <c:v>-76613.936192157693</c:v>
                </c:pt>
                <c:pt idx="199">
                  <c:v>-63207.277737016397</c:v>
                </c:pt>
                <c:pt idx="200">
                  <c:v>-56235.834579526199</c:v>
                </c:pt>
                <c:pt idx="201">
                  <c:v>-63177.863693529704</c:v>
                </c:pt>
                <c:pt idx="202">
                  <c:v>-77096.073077253197</c:v>
                </c:pt>
                <c:pt idx="203">
                  <c:v>-84923.713703468893</c:v>
                </c:pt>
                <c:pt idx="204">
                  <c:v>-79132.409396246803</c:v>
                </c:pt>
                <c:pt idx="205">
                  <c:v>-64028.717243838102</c:v>
                </c:pt>
                <c:pt idx="206">
                  <c:v>-54645.554028541599</c:v>
                </c:pt>
                <c:pt idx="207">
                  <c:v>-59668.784743405398</c:v>
                </c:pt>
                <c:pt idx="208">
                  <c:v>-74125.230249141503</c:v>
                </c:pt>
                <c:pt idx="209">
                  <c:v>-83714.808087130703</c:v>
                </c:pt>
                <c:pt idx="210">
                  <c:v>-80104.498932688803</c:v>
                </c:pt>
                <c:pt idx="211">
                  <c:v>-66689.186162503902</c:v>
                </c:pt>
                <c:pt idx="212">
                  <c:v>-57129.891514303898</c:v>
                </c:pt>
                <c:pt idx="213">
                  <c:v>-59773.809052491801</c:v>
                </c:pt>
                <c:pt idx="214">
                  <c:v>-73383.687210486401</c:v>
                </c:pt>
                <c:pt idx="215">
                  <c:v>-83783.604850033706</c:v>
                </c:pt>
                <c:pt idx="216">
                  <c:v>-82207.011342278201</c:v>
                </c:pt>
                <c:pt idx="217">
                  <c:v>-68351.461909560894</c:v>
                </c:pt>
                <c:pt idx="218">
                  <c:v>-56145.7563287007</c:v>
                </c:pt>
                <c:pt idx="219">
                  <c:v>-56838.248970562199</c:v>
                </c:pt>
                <c:pt idx="220">
                  <c:v>-69851.271997097298</c:v>
                </c:pt>
                <c:pt idx="221">
                  <c:v>-82002.888046089603</c:v>
                </c:pt>
                <c:pt idx="222">
                  <c:v>-82514.229702387107</c:v>
                </c:pt>
                <c:pt idx="223">
                  <c:v>-70798.323231057802</c:v>
                </c:pt>
                <c:pt idx="224">
                  <c:v>-58990.907048856199</c:v>
                </c:pt>
                <c:pt idx="225">
                  <c:v>-57522.824334458099</c:v>
                </c:pt>
                <c:pt idx="226">
                  <c:v>-69116.496803892398</c:v>
                </c:pt>
                <c:pt idx="227">
                  <c:v>-81599.036934995005</c:v>
                </c:pt>
                <c:pt idx="228">
                  <c:v>-84203.059494996895</c:v>
                </c:pt>
                <c:pt idx="229">
                  <c:v>-73030.480460050094</c:v>
                </c:pt>
                <c:pt idx="230">
                  <c:v>-58823.737833251696</c:v>
                </c:pt>
                <c:pt idx="231">
                  <c:v>-54864.465652344603</c:v>
                </c:pt>
                <c:pt idx="232">
                  <c:v>-65477.657467524899</c:v>
                </c:pt>
                <c:pt idx="233">
                  <c:v>-79234.439267244699</c:v>
                </c:pt>
                <c:pt idx="234">
                  <c:v>-84110.866203763901</c:v>
                </c:pt>
                <c:pt idx="235">
                  <c:v>-74801.116636466904</c:v>
                </c:pt>
                <c:pt idx="236">
                  <c:v>-61740.688682245098</c:v>
                </c:pt>
                <c:pt idx="237">
                  <c:v>-56256.303110629597</c:v>
                </c:pt>
                <c:pt idx="238">
                  <c:v>-65041.124417598498</c:v>
                </c:pt>
                <c:pt idx="239">
                  <c:v>-78643.748731878106</c:v>
                </c:pt>
                <c:pt idx="240">
                  <c:v>-85075.280751103506</c:v>
                </c:pt>
                <c:pt idx="241">
                  <c:v>-77439.7468587529</c:v>
                </c:pt>
                <c:pt idx="242">
                  <c:v>-62554.565435810597</c:v>
                </c:pt>
                <c:pt idx="243">
                  <c:v>-54750.087553232399</c:v>
                </c:pt>
                <c:pt idx="244">
                  <c:v>-61904.0196541041</c:v>
                </c:pt>
                <c:pt idx="245">
                  <c:v>-76410.481986702303</c:v>
                </c:pt>
                <c:pt idx="246">
                  <c:v>-84698.770464704998</c:v>
                </c:pt>
                <c:pt idx="247">
                  <c:v>-79127.178230857302</c:v>
                </c:pt>
                <c:pt idx="248">
                  <c:v>-65533.5903925249</c:v>
                </c:pt>
                <c:pt idx="249">
                  <c:v>-57161.499726647198</c:v>
                </c:pt>
                <c:pt idx="250">
                  <c:v>-61807.904336624902</c:v>
                </c:pt>
                <c:pt idx="251">
                  <c:v>-75806.4455834728</c:v>
                </c:pt>
                <c:pt idx="252">
                  <c:v>-85035.491840723596</c:v>
                </c:pt>
                <c:pt idx="253">
                  <c:v>-81512.307686341897</c:v>
                </c:pt>
                <c:pt idx="254">
                  <c:v>-66809.534357936995</c:v>
                </c:pt>
                <c:pt idx="255">
                  <c:v>-55889.829220402098</c:v>
                </c:pt>
                <c:pt idx="256">
                  <c:v>-58618.528733578401</c:v>
                </c:pt>
                <c:pt idx="257">
                  <c:v>-72556.156433270007</c:v>
                </c:pt>
                <c:pt idx="258">
                  <c:v>-83540.505247293506</c:v>
                </c:pt>
                <c:pt idx="259">
                  <c:v>-82108.815629373901</c:v>
                </c:pt>
                <c:pt idx="260">
                  <c:v>-69393.566753645398</c:v>
                </c:pt>
                <c:pt idx="261">
                  <c:v>-58590.981221612303</c:v>
                </c:pt>
                <c:pt idx="262">
                  <c:v>-59082.885312478298</c:v>
                </c:pt>
                <c:pt idx="263">
                  <c:v>-71750.525888213393</c:v>
                </c:pt>
                <c:pt idx="264">
                  <c:v>-83378.663724383296</c:v>
                </c:pt>
                <c:pt idx="265">
                  <c:v>-83932.491523599296</c:v>
                </c:pt>
                <c:pt idx="266">
                  <c:v>-71487.809386231995</c:v>
                </c:pt>
                <c:pt idx="267">
                  <c:v>-58016.467663488504</c:v>
                </c:pt>
                <c:pt idx="268">
                  <c:v>-56325.158388480297</c:v>
                </c:pt>
                <c:pt idx="269">
                  <c:v>-68093.218421230107</c:v>
                </c:pt>
                <c:pt idx="270">
                  <c:v>-81252.402646030096</c:v>
                </c:pt>
                <c:pt idx="271">
                  <c:v>-84120.861076633199</c:v>
                </c:pt>
                <c:pt idx="272">
                  <c:v>-73562.779372997</c:v>
                </c:pt>
                <c:pt idx="273">
                  <c:v>-60995.714897697202</c:v>
                </c:pt>
                <c:pt idx="274">
                  <c:v>-57272.238810926203</c:v>
                </c:pt>
                <c:pt idx="275">
                  <c:v>-67561.402425771899</c:v>
                </c:pt>
                <c:pt idx="276">
                  <c:v>-80713.806277406402</c:v>
                </c:pt>
                <c:pt idx="277">
                  <c:v>-85488.969296789393</c:v>
                </c:pt>
                <c:pt idx="278">
                  <c:v>-75932.381640620297</c:v>
                </c:pt>
                <c:pt idx="279">
                  <c:v>-61178.367086263599</c:v>
                </c:pt>
                <c:pt idx="280">
                  <c:v>-54983.453800016701</c:v>
                </c:pt>
                <c:pt idx="281">
                  <c:v>-63930.979280341096</c:v>
                </c:pt>
                <c:pt idx="282">
                  <c:v>-78157.542511577398</c:v>
                </c:pt>
                <c:pt idx="283">
                  <c:v>-84966.2010698534</c:v>
                </c:pt>
                <c:pt idx="284">
                  <c:v>-77447.988513235105</c:v>
                </c:pt>
                <c:pt idx="285">
                  <c:v>-64011.222252003201</c:v>
                </c:pt>
                <c:pt idx="286">
                  <c:v>-56883.790136772797</c:v>
                </c:pt>
                <c:pt idx="287">
                  <c:v>-63587.720893561302</c:v>
                </c:pt>
                <c:pt idx="288">
                  <c:v>-77535.150930723306</c:v>
                </c:pt>
                <c:pt idx="289">
                  <c:v>-85515.968019078704</c:v>
                </c:pt>
                <c:pt idx="290">
                  <c:v>-79968.588974384795</c:v>
                </c:pt>
                <c:pt idx="291">
                  <c:v>-64880.544796769304</c:v>
                </c:pt>
                <c:pt idx="292">
                  <c:v>-55331.3453983176</c:v>
                </c:pt>
                <c:pt idx="293">
                  <c:v>-60112.791446266703</c:v>
                </c:pt>
                <c:pt idx="294">
                  <c:v>-74540.903823476299</c:v>
                </c:pt>
                <c:pt idx="295">
                  <c:v>-80178.648069721297</c:v>
                </c:pt>
                <c:pt idx="296">
                  <c:v>-68252.472768021704</c:v>
                </c:pt>
                <c:pt idx="297">
                  <c:v>-73909.939045181804</c:v>
                </c:pt>
                <c:pt idx="298">
                  <c:v>-59300.773342165201</c:v>
                </c:pt>
                <c:pt idx="299">
                  <c:v>-60767.284897077603</c:v>
                </c:pt>
                <c:pt idx="300">
                  <c:v>-74035.674549538206</c:v>
                </c:pt>
                <c:pt idx="301">
                  <c:v>-84462.791604383805</c:v>
                </c:pt>
                <c:pt idx="302">
                  <c:v>-83059.003088649697</c:v>
                </c:pt>
                <c:pt idx="303">
                  <c:v>-69305.988746659903</c:v>
                </c:pt>
                <c:pt idx="304">
                  <c:v>-56938.898628515897</c:v>
                </c:pt>
                <c:pt idx="305">
                  <c:v>-57382.412035799003</c:v>
                </c:pt>
                <c:pt idx="306">
                  <c:v>-70256.051045606</c:v>
                </c:pt>
                <c:pt idx="307">
                  <c:v>-82534.551210923804</c:v>
                </c:pt>
                <c:pt idx="308">
                  <c:v>-83280.746543425994</c:v>
                </c:pt>
                <c:pt idx="309">
                  <c:v>-71685.845188843494</c:v>
                </c:pt>
                <c:pt idx="310">
                  <c:v>-59780.609574789298</c:v>
                </c:pt>
                <c:pt idx="311">
                  <c:v>-58072.682683858999</c:v>
                </c:pt>
                <c:pt idx="312">
                  <c:v>-69538.930020247397</c:v>
                </c:pt>
                <c:pt idx="313">
                  <c:v>-82101.881394961703</c:v>
                </c:pt>
                <c:pt idx="314">
                  <c:v>-84950.990234913595</c:v>
                </c:pt>
                <c:pt idx="315">
                  <c:v>-73932.372698020699</c:v>
                </c:pt>
                <c:pt idx="316">
                  <c:v>-59657.042308878001</c:v>
                </c:pt>
                <c:pt idx="317">
                  <c:v>-55446.836527817701</c:v>
                </c:pt>
                <c:pt idx="318">
                  <c:v>-65905.595019097294</c:v>
                </c:pt>
                <c:pt idx="319">
                  <c:v>-79722.424749689206</c:v>
                </c:pt>
                <c:pt idx="320">
                  <c:v>-84818.670791544093</c:v>
                </c:pt>
                <c:pt idx="321">
                  <c:v>-75678.766758861995</c:v>
                </c:pt>
                <c:pt idx="322">
                  <c:v>-62571.013361475903</c:v>
                </c:pt>
                <c:pt idx="323">
                  <c:v>-56898.525477495801</c:v>
                </c:pt>
                <c:pt idx="324">
                  <c:v>-65485.1722578716</c:v>
                </c:pt>
                <c:pt idx="325">
                  <c:v>-79132.960748159603</c:v>
                </c:pt>
                <c:pt idx="326">
                  <c:v>-85742.8618971369</c:v>
                </c:pt>
                <c:pt idx="327">
                  <c:v>-78158.621238931897</c:v>
                </c:pt>
                <c:pt idx="328">
                  <c:v>-63105.078366224603</c:v>
                </c:pt>
                <c:pt idx="329">
                  <c:v>-55021.392936062701</c:v>
                </c:pt>
                <c:pt idx="330">
                  <c:v>-61875.493691105898</c:v>
                </c:pt>
                <c:pt idx="331">
                  <c:v>-76363.129306149101</c:v>
                </c:pt>
                <c:pt idx="332">
                  <c:v>-84788.626129891607</c:v>
                </c:pt>
                <c:pt idx="333">
                  <c:v>-79436.284691349007</c:v>
                </c:pt>
                <c:pt idx="334">
                  <c:v>-65833.762416226804</c:v>
                </c:pt>
                <c:pt idx="335">
                  <c:v>-57313.030362357902</c:v>
                </c:pt>
                <c:pt idx="336">
                  <c:v>-61716.459620764697</c:v>
                </c:pt>
                <c:pt idx="337">
                  <c:v>-75689.097944966707</c:v>
                </c:pt>
                <c:pt idx="338">
                  <c:v>-85057.667245157296</c:v>
                </c:pt>
                <c:pt idx="339">
                  <c:v>-81765.915223475604</c:v>
                </c:pt>
                <c:pt idx="340">
                  <c:v>-67137.680877290695</c:v>
                </c:pt>
                <c:pt idx="341">
                  <c:v>-56061.4553742356</c:v>
                </c:pt>
                <c:pt idx="342">
                  <c:v>-58549.118636240499</c:v>
                </c:pt>
                <c:pt idx="343">
                  <c:v>-72400.020553592796</c:v>
                </c:pt>
                <c:pt idx="344">
                  <c:v>-83525.234099882</c:v>
                </c:pt>
                <c:pt idx="345">
                  <c:v>-82320.3841065296</c:v>
                </c:pt>
                <c:pt idx="346">
                  <c:v>-69708.337331439499</c:v>
                </c:pt>
                <c:pt idx="347">
                  <c:v>-58779.053485977303</c:v>
                </c:pt>
                <c:pt idx="348">
                  <c:v>-59046.597707408502</c:v>
                </c:pt>
                <c:pt idx="349">
                  <c:v>-71588.867522154702</c:v>
                </c:pt>
                <c:pt idx="350">
                  <c:v>-83336.689456796594</c:v>
                </c:pt>
                <c:pt idx="351">
                  <c:v>-84122.303583610599</c:v>
                </c:pt>
                <c:pt idx="352">
                  <c:v>-71829.559616330705</c:v>
                </c:pt>
                <c:pt idx="353">
                  <c:v>-58252.9252797402</c:v>
                </c:pt>
                <c:pt idx="354">
                  <c:v>-56294.1804992006</c:v>
                </c:pt>
                <c:pt idx="355">
                  <c:v>-67933.759442628798</c:v>
                </c:pt>
                <c:pt idx="356">
                  <c:v>-81173.405498718101</c:v>
                </c:pt>
                <c:pt idx="357">
                  <c:v>-84292.107830209599</c:v>
                </c:pt>
                <c:pt idx="358">
                  <c:v>-73863.673279515206</c:v>
                </c:pt>
                <c:pt idx="359">
                  <c:v>-61231.037136383398</c:v>
                </c:pt>
                <c:pt idx="360">
                  <c:v>-57286.286293789497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92DA-4B2A-9A2D-C78D71F3FD4C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591440992"/>
        <c:axId val="591435232"/>
      </c:scatterChart>
      <c:valAx>
        <c:axId val="591440992"/>
        <c:scaling>
          <c:orientation val="minMax"/>
          <c:max val="30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LID4096"/>
          </a:p>
        </c:txPr>
        <c:crossAx val="591435232"/>
        <c:crosses val="autoZero"/>
        <c:crossBetween val="midCat"/>
      </c:valAx>
      <c:valAx>
        <c:axId val="59143523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LID4096"/>
          </a:p>
        </c:txPr>
        <c:crossAx val="591440992"/>
        <c:crosses val="autoZero"/>
        <c:crossBetween val="midCat"/>
      </c:valAx>
    </c:plotArea>
    <c:plotVisOnly val="1"/>
    <c:dispBlanksAs val="gap"/>
    <c:showDLblsOverMax val="0"/>
    <c:extLst/>
  </c:chart>
  <c:txPr>
    <a:bodyPr/>
    <a:lstStyle/>
    <a:p>
      <a:pPr>
        <a:defRPr/>
      </a:pPr>
      <a:endParaRPr lang="LID4096"/>
    </a:p>
  </c:txPr>
  <c:printSettings>
    <c:headerFooter/>
    <c:pageMargins b="0.75" l="0.7" r="0.7" t="0.75" header="0.3" footer="0.3"/>
    <c:pageSetup/>
  </c:printSettings>
</c:chartSpace>
</file>

<file path=xl/charts/chart1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>
        <c:manualLayout>
          <c:layoutTarget val="inner"/>
          <c:xMode val="edge"/>
          <c:yMode val="edge"/>
          <c:x val="0.11758291006146486"/>
          <c:y val="8.7143424672251779E-2"/>
          <c:w val="0.85956963435234179"/>
          <c:h val="0.82571315065549644"/>
        </c:manualLayout>
      </c:layout>
      <c:scatterChart>
        <c:scatterStyle val="lineMarker"/>
        <c:varyColors val="0"/>
        <c:ser>
          <c:idx val="2"/>
          <c:order val="0"/>
          <c:marker>
            <c:symbol val="none"/>
          </c:marker>
          <c:xVal>
            <c:numRef>
              <c:f>'04_advtidal (2)'!$K$5:$K$365</c:f>
              <c:numCache>
                <c:formatCode>General</c:formatCode>
                <c:ptCount val="361"/>
                <c:pt idx="0">
                  <c:v>1</c:v>
                </c:pt>
                <c:pt idx="1">
                  <c:v>1.083333333333</c:v>
                </c:pt>
                <c:pt idx="2">
                  <c:v>1.166666666667</c:v>
                </c:pt>
                <c:pt idx="3">
                  <c:v>1.25</c:v>
                </c:pt>
                <c:pt idx="4">
                  <c:v>1.333333333333</c:v>
                </c:pt>
                <c:pt idx="5">
                  <c:v>1.416666666667</c:v>
                </c:pt>
                <c:pt idx="6">
                  <c:v>1.5</c:v>
                </c:pt>
                <c:pt idx="7">
                  <c:v>1.583333333333</c:v>
                </c:pt>
                <c:pt idx="8">
                  <c:v>1.666666666667</c:v>
                </c:pt>
                <c:pt idx="9">
                  <c:v>1.75</c:v>
                </c:pt>
                <c:pt idx="10">
                  <c:v>1.833333333333</c:v>
                </c:pt>
                <c:pt idx="11">
                  <c:v>1.916666666667</c:v>
                </c:pt>
                <c:pt idx="12">
                  <c:v>2</c:v>
                </c:pt>
                <c:pt idx="13">
                  <c:v>2.083333333333</c:v>
                </c:pt>
                <c:pt idx="14">
                  <c:v>2.166666666667</c:v>
                </c:pt>
                <c:pt idx="15">
                  <c:v>2.25</c:v>
                </c:pt>
                <c:pt idx="16">
                  <c:v>2.333333333333</c:v>
                </c:pt>
                <c:pt idx="17">
                  <c:v>2.416666666667</c:v>
                </c:pt>
                <c:pt idx="18">
                  <c:v>2.5</c:v>
                </c:pt>
                <c:pt idx="19">
                  <c:v>2.583333333333</c:v>
                </c:pt>
                <c:pt idx="20">
                  <c:v>2.666666666667</c:v>
                </c:pt>
                <c:pt idx="21">
                  <c:v>2.75</c:v>
                </c:pt>
                <c:pt idx="22">
                  <c:v>2.833333333333</c:v>
                </c:pt>
                <c:pt idx="23">
                  <c:v>2.916666666667</c:v>
                </c:pt>
                <c:pt idx="24">
                  <c:v>3</c:v>
                </c:pt>
                <c:pt idx="25">
                  <c:v>3.083333333333</c:v>
                </c:pt>
                <c:pt idx="26">
                  <c:v>3.166666666667</c:v>
                </c:pt>
                <c:pt idx="27">
                  <c:v>3.25</c:v>
                </c:pt>
                <c:pt idx="28">
                  <c:v>3.333333333333</c:v>
                </c:pt>
                <c:pt idx="29">
                  <c:v>3.416666666667</c:v>
                </c:pt>
                <c:pt idx="30">
                  <c:v>3.5</c:v>
                </c:pt>
                <c:pt idx="31">
                  <c:v>3.583333333333</c:v>
                </c:pt>
                <c:pt idx="32">
                  <c:v>3.666666666667</c:v>
                </c:pt>
                <c:pt idx="33">
                  <c:v>3.75</c:v>
                </c:pt>
                <c:pt idx="34">
                  <c:v>3.833333333333</c:v>
                </c:pt>
                <c:pt idx="35">
                  <c:v>3.916666666667</c:v>
                </c:pt>
                <c:pt idx="36">
                  <c:v>4</c:v>
                </c:pt>
                <c:pt idx="37">
                  <c:v>4.083333333333</c:v>
                </c:pt>
                <c:pt idx="38">
                  <c:v>4.166666666667</c:v>
                </c:pt>
                <c:pt idx="39">
                  <c:v>4.25</c:v>
                </c:pt>
                <c:pt idx="40">
                  <c:v>4.333333333333</c:v>
                </c:pt>
                <c:pt idx="41">
                  <c:v>4.416666666667</c:v>
                </c:pt>
                <c:pt idx="42">
                  <c:v>4.5</c:v>
                </c:pt>
                <c:pt idx="43">
                  <c:v>4.583333333333</c:v>
                </c:pt>
                <c:pt idx="44">
                  <c:v>4.666666666667</c:v>
                </c:pt>
                <c:pt idx="45">
                  <c:v>4.75</c:v>
                </c:pt>
                <c:pt idx="46">
                  <c:v>4.833333333333</c:v>
                </c:pt>
                <c:pt idx="47">
                  <c:v>4.916666666667</c:v>
                </c:pt>
                <c:pt idx="48">
                  <c:v>5</c:v>
                </c:pt>
                <c:pt idx="49">
                  <c:v>5.083333333333</c:v>
                </c:pt>
                <c:pt idx="50">
                  <c:v>5.166666666667</c:v>
                </c:pt>
                <c:pt idx="51">
                  <c:v>5.25</c:v>
                </c:pt>
                <c:pt idx="52">
                  <c:v>5.333333333333</c:v>
                </c:pt>
                <c:pt idx="53">
                  <c:v>5.416666666667</c:v>
                </c:pt>
                <c:pt idx="54">
                  <c:v>5.5</c:v>
                </c:pt>
                <c:pt idx="55">
                  <c:v>5.583333333333</c:v>
                </c:pt>
                <c:pt idx="56">
                  <c:v>5.666666666667</c:v>
                </c:pt>
                <c:pt idx="57">
                  <c:v>5.75</c:v>
                </c:pt>
                <c:pt idx="58">
                  <c:v>5.833333333333</c:v>
                </c:pt>
                <c:pt idx="59">
                  <c:v>5.916666666667</c:v>
                </c:pt>
                <c:pt idx="60">
                  <c:v>6</c:v>
                </c:pt>
                <c:pt idx="61">
                  <c:v>6.083333333333</c:v>
                </c:pt>
                <c:pt idx="62">
                  <c:v>6.166666666667</c:v>
                </c:pt>
                <c:pt idx="63">
                  <c:v>6.25</c:v>
                </c:pt>
                <c:pt idx="64">
                  <c:v>6.333333333333</c:v>
                </c:pt>
                <c:pt idx="65">
                  <c:v>6.416666666667</c:v>
                </c:pt>
                <c:pt idx="66">
                  <c:v>6.5</c:v>
                </c:pt>
                <c:pt idx="67">
                  <c:v>6.583333333333</c:v>
                </c:pt>
                <c:pt idx="68">
                  <c:v>6.666666666667</c:v>
                </c:pt>
                <c:pt idx="69">
                  <c:v>6.75</c:v>
                </c:pt>
                <c:pt idx="70">
                  <c:v>6.833333333333</c:v>
                </c:pt>
                <c:pt idx="71">
                  <c:v>6.916666666667</c:v>
                </c:pt>
                <c:pt idx="72">
                  <c:v>7</c:v>
                </c:pt>
                <c:pt idx="73">
                  <c:v>7.083333333333</c:v>
                </c:pt>
                <c:pt idx="74">
                  <c:v>7.166666666667</c:v>
                </c:pt>
                <c:pt idx="75">
                  <c:v>7.25</c:v>
                </c:pt>
                <c:pt idx="76">
                  <c:v>7.333333333333</c:v>
                </c:pt>
                <c:pt idx="77">
                  <c:v>7.416666666667</c:v>
                </c:pt>
                <c:pt idx="78">
                  <c:v>7.5</c:v>
                </c:pt>
                <c:pt idx="79">
                  <c:v>7.583333333333</c:v>
                </c:pt>
                <c:pt idx="80">
                  <c:v>7.666666666667</c:v>
                </c:pt>
                <c:pt idx="81">
                  <c:v>7.75</c:v>
                </c:pt>
                <c:pt idx="82">
                  <c:v>7.833333333333</c:v>
                </c:pt>
                <c:pt idx="83">
                  <c:v>7.916666666667</c:v>
                </c:pt>
                <c:pt idx="84">
                  <c:v>8</c:v>
                </c:pt>
                <c:pt idx="85">
                  <c:v>8.083333333333</c:v>
                </c:pt>
                <c:pt idx="86">
                  <c:v>8.166666666667</c:v>
                </c:pt>
                <c:pt idx="87">
                  <c:v>8.25</c:v>
                </c:pt>
                <c:pt idx="88">
                  <c:v>8.333333333333</c:v>
                </c:pt>
                <c:pt idx="89">
                  <c:v>8.416666666667</c:v>
                </c:pt>
                <c:pt idx="90">
                  <c:v>8.5</c:v>
                </c:pt>
                <c:pt idx="91">
                  <c:v>8.583333333333</c:v>
                </c:pt>
                <c:pt idx="92">
                  <c:v>8.666666666667</c:v>
                </c:pt>
                <c:pt idx="93">
                  <c:v>8.75</c:v>
                </c:pt>
                <c:pt idx="94">
                  <c:v>8.833333333333</c:v>
                </c:pt>
                <c:pt idx="95">
                  <c:v>8.916666666667</c:v>
                </c:pt>
                <c:pt idx="96">
                  <c:v>9</c:v>
                </c:pt>
                <c:pt idx="97">
                  <c:v>9.083333333333</c:v>
                </c:pt>
                <c:pt idx="98">
                  <c:v>9.166666666667</c:v>
                </c:pt>
                <c:pt idx="99">
                  <c:v>9.25</c:v>
                </c:pt>
                <c:pt idx="100">
                  <c:v>9.333333333333</c:v>
                </c:pt>
                <c:pt idx="101">
                  <c:v>9.416666666667</c:v>
                </c:pt>
                <c:pt idx="102">
                  <c:v>9.5</c:v>
                </c:pt>
                <c:pt idx="103">
                  <c:v>9.583333333333</c:v>
                </c:pt>
                <c:pt idx="104">
                  <c:v>9.666666666667</c:v>
                </c:pt>
                <c:pt idx="105">
                  <c:v>9.75</c:v>
                </c:pt>
                <c:pt idx="106">
                  <c:v>9.833333333333</c:v>
                </c:pt>
                <c:pt idx="107">
                  <c:v>9.916666666667</c:v>
                </c:pt>
                <c:pt idx="108">
                  <c:v>10</c:v>
                </c:pt>
                <c:pt idx="109">
                  <c:v>10.08333333333</c:v>
                </c:pt>
                <c:pt idx="110">
                  <c:v>10.16666666667</c:v>
                </c:pt>
                <c:pt idx="111">
                  <c:v>10.25</c:v>
                </c:pt>
                <c:pt idx="112">
                  <c:v>10.33333333333</c:v>
                </c:pt>
                <c:pt idx="113">
                  <c:v>10.41666666667</c:v>
                </c:pt>
                <c:pt idx="114">
                  <c:v>10.5</c:v>
                </c:pt>
                <c:pt idx="115">
                  <c:v>10.58333333333</c:v>
                </c:pt>
                <c:pt idx="116">
                  <c:v>10.66666666667</c:v>
                </c:pt>
                <c:pt idx="117">
                  <c:v>10.75</c:v>
                </c:pt>
                <c:pt idx="118">
                  <c:v>10.83333333333</c:v>
                </c:pt>
                <c:pt idx="119">
                  <c:v>10.91666666667</c:v>
                </c:pt>
                <c:pt idx="120">
                  <c:v>11</c:v>
                </c:pt>
                <c:pt idx="121">
                  <c:v>11.08333333333</c:v>
                </c:pt>
                <c:pt idx="122">
                  <c:v>11.16666666667</c:v>
                </c:pt>
                <c:pt idx="123">
                  <c:v>11.25</c:v>
                </c:pt>
                <c:pt idx="124">
                  <c:v>11.33333333333</c:v>
                </c:pt>
                <c:pt idx="125">
                  <c:v>11.41666666667</c:v>
                </c:pt>
                <c:pt idx="126">
                  <c:v>11.5</c:v>
                </c:pt>
                <c:pt idx="127">
                  <c:v>11.58333333333</c:v>
                </c:pt>
                <c:pt idx="128">
                  <c:v>11.66666666667</c:v>
                </c:pt>
                <c:pt idx="129">
                  <c:v>11.75</c:v>
                </c:pt>
                <c:pt idx="130">
                  <c:v>11.83333333333</c:v>
                </c:pt>
                <c:pt idx="131">
                  <c:v>11.91666666667</c:v>
                </c:pt>
                <c:pt idx="132">
                  <c:v>12</c:v>
                </c:pt>
                <c:pt idx="133">
                  <c:v>12.08333333333</c:v>
                </c:pt>
                <c:pt idx="134">
                  <c:v>12.16666666667</c:v>
                </c:pt>
                <c:pt idx="135">
                  <c:v>12.25</c:v>
                </c:pt>
                <c:pt idx="136">
                  <c:v>12.33333333333</c:v>
                </c:pt>
                <c:pt idx="137">
                  <c:v>12.41666666667</c:v>
                </c:pt>
                <c:pt idx="138">
                  <c:v>12.5</c:v>
                </c:pt>
                <c:pt idx="139">
                  <c:v>12.58333333333</c:v>
                </c:pt>
                <c:pt idx="140">
                  <c:v>12.66666666667</c:v>
                </c:pt>
                <c:pt idx="141">
                  <c:v>12.75</c:v>
                </c:pt>
                <c:pt idx="142">
                  <c:v>12.83333333333</c:v>
                </c:pt>
                <c:pt idx="143">
                  <c:v>12.91666666667</c:v>
                </c:pt>
                <c:pt idx="144">
                  <c:v>13</c:v>
                </c:pt>
                <c:pt idx="145">
                  <c:v>13.08333333333</c:v>
                </c:pt>
                <c:pt idx="146">
                  <c:v>13.16666666667</c:v>
                </c:pt>
                <c:pt idx="147">
                  <c:v>13.25</c:v>
                </c:pt>
                <c:pt idx="148">
                  <c:v>13.33333333333</c:v>
                </c:pt>
                <c:pt idx="149">
                  <c:v>13.41666666667</c:v>
                </c:pt>
                <c:pt idx="150">
                  <c:v>13.5</c:v>
                </c:pt>
                <c:pt idx="151">
                  <c:v>13.58333333333</c:v>
                </c:pt>
                <c:pt idx="152">
                  <c:v>13.66666666667</c:v>
                </c:pt>
                <c:pt idx="153">
                  <c:v>13.75</c:v>
                </c:pt>
                <c:pt idx="154">
                  <c:v>13.83333333333</c:v>
                </c:pt>
                <c:pt idx="155">
                  <c:v>13.91666666667</c:v>
                </c:pt>
                <c:pt idx="156">
                  <c:v>14</c:v>
                </c:pt>
                <c:pt idx="157">
                  <c:v>14.08333333333</c:v>
                </c:pt>
                <c:pt idx="158">
                  <c:v>14.16666666667</c:v>
                </c:pt>
                <c:pt idx="159">
                  <c:v>14.25</c:v>
                </c:pt>
                <c:pt idx="160">
                  <c:v>14.33333333333</c:v>
                </c:pt>
                <c:pt idx="161">
                  <c:v>14.41666666667</c:v>
                </c:pt>
                <c:pt idx="162">
                  <c:v>14.5</c:v>
                </c:pt>
                <c:pt idx="163">
                  <c:v>14.58333333333</c:v>
                </c:pt>
                <c:pt idx="164">
                  <c:v>14.66666666667</c:v>
                </c:pt>
                <c:pt idx="165">
                  <c:v>14.75</c:v>
                </c:pt>
                <c:pt idx="166">
                  <c:v>14.83333333333</c:v>
                </c:pt>
                <c:pt idx="167">
                  <c:v>14.91666666667</c:v>
                </c:pt>
                <c:pt idx="168">
                  <c:v>15</c:v>
                </c:pt>
                <c:pt idx="169">
                  <c:v>15.08333333333</c:v>
                </c:pt>
                <c:pt idx="170">
                  <c:v>15.16666666667</c:v>
                </c:pt>
                <c:pt idx="171">
                  <c:v>15.25</c:v>
                </c:pt>
                <c:pt idx="172">
                  <c:v>15.33333333333</c:v>
                </c:pt>
                <c:pt idx="173">
                  <c:v>15.41666666667</c:v>
                </c:pt>
                <c:pt idx="174">
                  <c:v>15.5</c:v>
                </c:pt>
                <c:pt idx="175">
                  <c:v>15.58333333333</c:v>
                </c:pt>
                <c:pt idx="176">
                  <c:v>15.66666666667</c:v>
                </c:pt>
                <c:pt idx="177">
                  <c:v>15.75</c:v>
                </c:pt>
                <c:pt idx="178">
                  <c:v>15.83333333333</c:v>
                </c:pt>
                <c:pt idx="179">
                  <c:v>15.91666666667</c:v>
                </c:pt>
                <c:pt idx="180">
                  <c:v>16</c:v>
                </c:pt>
                <c:pt idx="181">
                  <c:v>16.08333333333</c:v>
                </c:pt>
                <c:pt idx="182">
                  <c:v>16.16666666667</c:v>
                </c:pt>
                <c:pt idx="183">
                  <c:v>16.25</c:v>
                </c:pt>
                <c:pt idx="184">
                  <c:v>16.33333333333</c:v>
                </c:pt>
                <c:pt idx="185">
                  <c:v>16.41666666667</c:v>
                </c:pt>
                <c:pt idx="186">
                  <c:v>16.5</c:v>
                </c:pt>
                <c:pt idx="187">
                  <c:v>16.58333333333</c:v>
                </c:pt>
                <c:pt idx="188">
                  <c:v>16.66666666667</c:v>
                </c:pt>
                <c:pt idx="189">
                  <c:v>16.75</c:v>
                </c:pt>
                <c:pt idx="190">
                  <c:v>16.83333333333</c:v>
                </c:pt>
                <c:pt idx="191">
                  <c:v>16.91666666667</c:v>
                </c:pt>
                <c:pt idx="192">
                  <c:v>17</c:v>
                </c:pt>
                <c:pt idx="193">
                  <c:v>17.08333333333</c:v>
                </c:pt>
                <c:pt idx="194">
                  <c:v>17.16666666667</c:v>
                </c:pt>
                <c:pt idx="195">
                  <c:v>17.25</c:v>
                </c:pt>
                <c:pt idx="196">
                  <c:v>17.33333333333</c:v>
                </c:pt>
                <c:pt idx="197">
                  <c:v>17.41666666667</c:v>
                </c:pt>
                <c:pt idx="198">
                  <c:v>17.5</c:v>
                </c:pt>
                <c:pt idx="199">
                  <c:v>17.58333333333</c:v>
                </c:pt>
                <c:pt idx="200">
                  <c:v>17.66666666667</c:v>
                </c:pt>
                <c:pt idx="201">
                  <c:v>17.75</c:v>
                </c:pt>
                <c:pt idx="202">
                  <c:v>17.83333333333</c:v>
                </c:pt>
                <c:pt idx="203">
                  <c:v>17.91666666667</c:v>
                </c:pt>
                <c:pt idx="204">
                  <c:v>18</c:v>
                </c:pt>
                <c:pt idx="205">
                  <c:v>18.08333333333</c:v>
                </c:pt>
                <c:pt idx="206">
                  <c:v>18.16666666667</c:v>
                </c:pt>
                <c:pt idx="207">
                  <c:v>18.25</c:v>
                </c:pt>
                <c:pt idx="208">
                  <c:v>18.33333333333</c:v>
                </c:pt>
                <c:pt idx="209">
                  <c:v>18.41666666667</c:v>
                </c:pt>
                <c:pt idx="210">
                  <c:v>18.5</c:v>
                </c:pt>
                <c:pt idx="211">
                  <c:v>18.58333333333</c:v>
                </c:pt>
                <c:pt idx="212">
                  <c:v>18.66666666667</c:v>
                </c:pt>
                <c:pt idx="213">
                  <c:v>18.75</c:v>
                </c:pt>
                <c:pt idx="214">
                  <c:v>18.83333333333</c:v>
                </c:pt>
                <c:pt idx="215">
                  <c:v>18.91666666667</c:v>
                </c:pt>
                <c:pt idx="216">
                  <c:v>19</c:v>
                </c:pt>
                <c:pt idx="217">
                  <c:v>19.08333333333</c:v>
                </c:pt>
                <c:pt idx="218">
                  <c:v>19.16666666667</c:v>
                </c:pt>
                <c:pt idx="219">
                  <c:v>19.25</c:v>
                </c:pt>
                <c:pt idx="220">
                  <c:v>19.33333333333</c:v>
                </c:pt>
                <c:pt idx="221">
                  <c:v>19.41666666667</c:v>
                </c:pt>
                <c:pt idx="222">
                  <c:v>19.5</c:v>
                </c:pt>
                <c:pt idx="223">
                  <c:v>19.58333333333</c:v>
                </c:pt>
                <c:pt idx="224">
                  <c:v>19.66666666667</c:v>
                </c:pt>
                <c:pt idx="225">
                  <c:v>19.75</c:v>
                </c:pt>
                <c:pt idx="226">
                  <c:v>19.83333333333</c:v>
                </c:pt>
                <c:pt idx="227">
                  <c:v>19.91666666667</c:v>
                </c:pt>
                <c:pt idx="228">
                  <c:v>20</c:v>
                </c:pt>
                <c:pt idx="229">
                  <c:v>20.08333333333</c:v>
                </c:pt>
                <c:pt idx="230">
                  <c:v>20.16666666667</c:v>
                </c:pt>
                <c:pt idx="231">
                  <c:v>20.25</c:v>
                </c:pt>
                <c:pt idx="232">
                  <c:v>20.33333333333</c:v>
                </c:pt>
                <c:pt idx="233">
                  <c:v>20.41666666667</c:v>
                </c:pt>
                <c:pt idx="234">
                  <c:v>20.5</c:v>
                </c:pt>
                <c:pt idx="235">
                  <c:v>20.58333333333</c:v>
                </c:pt>
                <c:pt idx="236">
                  <c:v>20.66666666667</c:v>
                </c:pt>
                <c:pt idx="237">
                  <c:v>20.75</c:v>
                </c:pt>
                <c:pt idx="238">
                  <c:v>20.83333333333</c:v>
                </c:pt>
                <c:pt idx="239">
                  <c:v>20.91666666667</c:v>
                </c:pt>
                <c:pt idx="240">
                  <c:v>21</c:v>
                </c:pt>
                <c:pt idx="241">
                  <c:v>21.08333333333</c:v>
                </c:pt>
                <c:pt idx="242">
                  <c:v>21.16666666667</c:v>
                </c:pt>
                <c:pt idx="243">
                  <c:v>21.25</c:v>
                </c:pt>
                <c:pt idx="244">
                  <c:v>21.33333333333</c:v>
                </c:pt>
                <c:pt idx="245">
                  <c:v>21.41666666667</c:v>
                </c:pt>
                <c:pt idx="246">
                  <c:v>21.5</c:v>
                </c:pt>
                <c:pt idx="247">
                  <c:v>21.58333333333</c:v>
                </c:pt>
                <c:pt idx="248">
                  <c:v>21.66666666667</c:v>
                </c:pt>
                <c:pt idx="249">
                  <c:v>21.75</c:v>
                </c:pt>
                <c:pt idx="250">
                  <c:v>21.83333333333</c:v>
                </c:pt>
                <c:pt idx="251">
                  <c:v>21.91666666667</c:v>
                </c:pt>
                <c:pt idx="252">
                  <c:v>22</c:v>
                </c:pt>
                <c:pt idx="253">
                  <c:v>22.08333333333</c:v>
                </c:pt>
                <c:pt idx="254">
                  <c:v>22.16666666667</c:v>
                </c:pt>
                <c:pt idx="255">
                  <c:v>22.25</c:v>
                </c:pt>
                <c:pt idx="256">
                  <c:v>22.33333333333</c:v>
                </c:pt>
                <c:pt idx="257">
                  <c:v>22.41666666667</c:v>
                </c:pt>
                <c:pt idx="258">
                  <c:v>22.5</c:v>
                </c:pt>
                <c:pt idx="259">
                  <c:v>22.58333333333</c:v>
                </c:pt>
                <c:pt idx="260">
                  <c:v>22.66666666667</c:v>
                </c:pt>
                <c:pt idx="261">
                  <c:v>22.75</c:v>
                </c:pt>
                <c:pt idx="262">
                  <c:v>22.83333333333</c:v>
                </c:pt>
                <c:pt idx="263">
                  <c:v>22.91666666667</c:v>
                </c:pt>
                <c:pt idx="264">
                  <c:v>23</c:v>
                </c:pt>
                <c:pt idx="265">
                  <c:v>23.08333333333</c:v>
                </c:pt>
                <c:pt idx="266">
                  <c:v>23.16666666667</c:v>
                </c:pt>
                <c:pt idx="267">
                  <c:v>23.25</c:v>
                </c:pt>
                <c:pt idx="268">
                  <c:v>23.33333333333</c:v>
                </c:pt>
                <c:pt idx="269">
                  <c:v>23.41666666667</c:v>
                </c:pt>
                <c:pt idx="270">
                  <c:v>23.5</c:v>
                </c:pt>
                <c:pt idx="271">
                  <c:v>23.58333333333</c:v>
                </c:pt>
                <c:pt idx="272">
                  <c:v>23.66666666667</c:v>
                </c:pt>
                <c:pt idx="273">
                  <c:v>23.75</c:v>
                </c:pt>
                <c:pt idx="274">
                  <c:v>23.83333333333</c:v>
                </c:pt>
                <c:pt idx="275">
                  <c:v>23.91666666667</c:v>
                </c:pt>
                <c:pt idx="276">
                  <c:v>24</c:v>
                </c:pt>
                <c:pt idx="277">
                  <c:v>24.08333333333</c:v>
                </c:pt>
                <c:pt idx="278">
                  <c:v>24.16666666667</c:v>
                </c:pt>
                <c:pt idx="279">
                  <c:v>24.25</c:v>
                </c:pt>
                <c:pt idx="280">
                  <c:v>24.33333333333</c:v>
                </c:pt>
                <c:pt idx="281">
                  <c:v>24.41666666667</c:v>
                </c:pt>
                <c:pt idx="282">
                  <c:v>24.5</c:v>
                </c:pt>
                <c:pt idx="283">
                  <c:v>24.58333333333</c:v>
                </c:pt>
                <c:pt idx="284">
                  <c:v>24.66666666667</c:v>
                </c:pt>
                <c:pt idx="285">
                  <c:v>24.75</c:v>
                </c:pt>
                <c:pt idx="286">
                  <c:v>24.83333333333</c:v>
                </c:pt>
                <c:pt idx="287">
                  <c:v>24.91666666667</c:v>
                </c:pt>
                <c:pt idx="288">
                  <c:v>25</c:v>
                </c:pt>
                <c:pt idx="289">
                  <c:v>25.08333333333</c:v>
                </c:pt>
                <c:pt idx="290">
                  <c:v>25.16666666667</c:v>
                </c:pt>
                <c:pt idx="291">
                  <c:v>25.25</c:v>
                </c:pt>
                <c:pt idx="292">
                  <c:v>25.33333333333</c:v>
                </c:pt>
                <c:pt idx="293">
                  <c:v>25.41666666667</c:v>
                </c:pt>
                <c:pt idx="294">
                  <c:v>25.5</c:v>
                </c:pt>
                <c:pt idx="295">
                  <c:v>25.58333333333</c:v>
                </c:pt>
                <c:pt idx="296">
                  <c:v>25.66666666667</c:v>
                </c:pt>
                <c:pt idx="297">
                  <c:v>25.75</c:v>
                </c:pt>
                <c:pt idx="298">
                  <c:v>25.83333333333</c:v>
                </c:pt>
                <c:pt idx="299">
                  <c:v>25.91666666667</c:v>
                </c:pt>
                <c:pt idx="300">
                  <c:v>26</c:v>
                </c:pt>
                <c:pt idx="301">
                  <c:v>26.08333333333</c:v>
                </c:pt>
                <c:pt idx="302">
                  <c:v>26.16666666667</c:v>
                </c:pt>
                <c:pt idx="303">
                  <c:v>26.25</c:v>
                </c:pt>
                <c:pt idx="304">
                  <c:v>26.33333333333</c:v>
                </c:pt>
                <c:pt idx="305">
                  <c:v>26.41666666667</c:v>
                </c:pt>
                <c:pt idx="306">
                  <c:v>26.5</c:v>
                </c:pt>
                <c:pt idx="307">
                  <c:v>26.58333333333</c:v>
                </c:pt>
                <c:pt idx="308">
                  <c:v>26.66666666667</c:v>
                </c:pt>
                <c:pt idx="309">
                  <c:v>26.75</c:v>
                </c:pt>
                <c:pt idx="310">
                  <c:v>26.83333333333</c:v>
                </c:pt>
                <c:pt idx="311">
                  <c:v>26.91666666667</c:v>
                </c:pt>
                <c:pt idx="312">
                  <c:v>27</c:v>
                </c:pt>
                <c:pt idx="313">
                  <c:v>27.08333333333</c:v>
                </c:pt>
                <c:pt idx="314">
                  <c:v>27.16666666667</c:v>
                </c:pt>
                <c:pt idx="315">
                  <c:v>27.25</c:v>
                </c:pt>
                <c:pt idx="316">
                  <c:v>27.33333333333</c:v>
                </c:pt>
                <c:pt idx="317">
                  <c:v>27.41666666667</c:v>
                </c:pt>
                <c:pt idx="318">
                  <c:v>27.5</c:v>
                </c:pt>
                <c:pt idx="319">
                  <c:v>27.58333333333</c:v>
                </c:pt>
                <c:pt idx="320">
                  <c:v>27.66666666667</c:v>
                </c:pt>
                <c:pt idx="321">
                  <c:v>27.75</c:v>
                </c:pt>
                <c:pt idx="322">
                  <c:v>27.83333333333</c:v>
                </c:pt>
                <c:pt idx="323">
                  <c:v>27.91666666667</c:v>
                </c:pt>
                <c:pt idx="324">
                  <c:v>28</c:v>
                </c:pt>
                <c:pt idx="325">
                  <c:v>28.08333333333</c:v>
                </c:pt>
                <c:pt idx="326">
                  <c:v>28.16666666667</c:v>
                </c:pt>
                <c:pt idx="327">
                  <c:v>28.25</c:v>
                </c:pt>
                <c:pt idx="328">
                  <c:v>28.33333333333</c:v>
                </c:pt>
                <c:pt idx="329">
                  <c:v>28.41666666667</c:v>
                </c:pt>
                <c:pt idx="330">
                  <c:v>28.5</c:v>
                </c:pt>
                <c:pt idx="331">
                  <c:v>28.58333333333</c:v>
                </c:pt>
                <c:pt idx="332">
                  <c:v>28.66666666667</c:v>
                </c:pt>
                <c:pt idx="333">
                  <c:v>28.75</c:v>
                </c:pt>
                <c:pt idx="334">
                  <c:v>28.83333333333</c:v>
                </c:pt>
                <c:pt idx="335">
                  <c:v>28.91666666667</c:v>
                </c:pt>
                <c:pt idx="336">
                  <c:v>29</c:v>
                </c:pt>
                <c:pt idx="337">
                  <c:v>29.08333333333</c:v>
                </c:pt>
                <c:pt idx="338">
                  <c:v>29.16666666667</c:v>
                </c:pt>
                <c:pt idx="339">
                  <c:v>29.25</c:v>
                </c:pt>
                <c:pt idx="340">
                  <c:v>29.33333333333</c:v>
                </c:pt>
                <c:pt idx="341">
                  <c:v>29.41666666667</c:v>
                </c:pt>
                <c:pt idx="342">
                  <c:v>29.5</c:v>
                </c:pt>
                <c:pt idx="343">
                  <c:v>29.58333333333</c:v>
                </c:pt>
                <c:pt idx="344">
                  <c:v>29.66666666667</c:v>
                </c:pt>
                <c:pt idx="345">
                  <c:v>29.75</c:v>
                </c:pt>
                <c:pt idx="346">
                  <c:v>29.83333333333</c:v>
                </c:pt>
                <c:pt idx="347">
                  <c:v>29.91666666667</c:v>
                </c:pt>
                <c:pt idx="348">
                  <c:v>30</c:v>
                </c:pt>
                <c:pt idx="349">
                  <c:v>30.08333333333</c:v>
                </c:pt>
                <c:pt idx="350">
                  <c:v>30.16666666667</c:v>
                </c:pt>
                <c:pt idx="351">
                  <c:v>30.25</c:v>
                </c:pt>
                <c:pt idx="352">
                  <c:v>30.33333333333</c:v>
                </c:pt>
                <c:pt idx="353">
                  <c:v>30.41666666667</c:v>
                </c:pt>
                <c:pt idx="354">
                  <c:v>30.5</c:v>
                </c:pt>
                <c:pt idx="355">
                  <c:v>30.58333333333</c:v>
                </c:pt>
                <c:pt idx="356">
                  <c:v>30.66666666667</c:v>
                </c:pt>
                <c:pt idx="357">
                  <c:v>30.75</c:v>
                </c:pt>
                <c:pt idx="358">
                  <c:v>30.83333333333</c:v>
                </c:pt>
                <c:pt idx="359">
                  <c:v>30.91666666667</c:v>
                </c:pt>
                <c:pt idx="360">
                  <c:v>31</c:v>
                </c:pt>
              </c:numCache>
            </c:numRef>
          </c:xVal>
          <c:yVal>
            <c:numRef>
              <c:f>'04_advtidal (2)'!$L$5:$L$365</c:f>
              <c:numCache>
                <c:formatCode>General</c:formatCode>
                <c:ptCount val="361"/>
                <c:pt idx="0">
                  <c:v>285.26079680536401</c:v>
                </c:pt>
                <c:pt idx="1">
                  <c:v>285.57840049587298</c:v>
                </c:pt>
                <c:pt idx="2">
                  <c:v>285.94384322376402</c:v>
                </c:pt>
                <c:pt idx="3">
                  <c:v>286.35694414270603</c:v>
                </c:pt>
                <c:pt idx="4">
                  <c:v>286.81753264747999</c:v>
                </c:pt>
                <c:pt idx="5">
                  <c:v>287.32539990376102</c:v>
                </c:pt>
                <c:pt idx="6">
                  <c:v>287.880299642571</c:v>
                </c:pt>
                <c:pt idx="7">
                  <c:v>288.48199176224301</c:v>
                </c:pt>
                <c:pt idx="8">
                  <c:v>289.13028795990601</c:v>
                </c:pt>
                <c:pt idx="9">
                  <c:v>289.82505129133602</c:v>
                </c:pt>
                <c:pt idx="10">
                  <c:v>290.56614807140301</c:v>
                </c:pt>
                <c:pt idx="11">
                  <c:v>291.353397341304</c:v>
                </c:pt>
                <c:pt idx="12">
                  <c:v>292.18656777487502</c:v>
                </c:pt>
                <c:pt idx="13">
                  <c:v>293.21286523719101</c:v>
                </c:pt>
                <c:pt idx="14">
                  <c:v>294.28401593606998</c:v>
                </c:pt>
                <c:pt idx="15">
                  <c:v>295.399887286161</c:v>
                </c:pt>
                <c:pt idx="16">
                  <c:v>296.56035969091198</c:v>
                </c:pt>
                <c:pt idx="17">
                  <c:v>297.76527402154397</c:v>
                </c:pt>
                <c:pt idx="18">
                  <c:v>299.01442063044601</c:v>
                </c:pt>
                <c:pt idx="19">
                  <c:v>300.30757676688501</c:v>
                </c:pt>
                <c:pt idx="20">
                  <c:v>301.64456138682999</c:v>
                </c:pt>
                <c:pt idx="21">
                  <c:v>303.02525285288499</c:v>
                </c:pt>
                <c:pt idx="22">
                  <c:v>304.44955144961898</c:v>
                </c:pt>
                <c:pt idx="23">
                  <c:v>305.917319475927</c:v>
                </c:pt>
                <c:pt idx="24">
                  <c:v>307.42836043223701</c:v>
                </c:pt>
                <c:pt idx="25">
                  <c:v>309.18194809575402</c:v>
                </c:pt>
                <c:pt idx="26">
                  <c:v>310.90363389173098</c:v>
                </c:pt>
                <c:pt idx="27">
                  <c:v>312.59356299282598</c:v>
                </c:pt>
                <c:pt idx="28">
                  <c:v>314.25190858672102</c:v>
                </c:pt>
                <c:pt idx="29">
                  <c:v>315.87881421592903</c:v>
                </c:pt>
                <c:pt idx="30">
                  <c:v>317.47436502044502</c:v>
                </c:pt>
                <c:pt idx="31">
                  <c:v>319.03861494410199</c:v>
                </c:pt>
                <c:pt idx="32">
                  <c:v>320.57164527946799</c:v>
                </c:pt>
                <c:pt idx="33">
                  <c:v>322.07360062397601</c:v>
                </c:pt>
                <c:pt idx="34">
                  <c:v>323.544663537291</c:v>
                </c:pt>
                <c:pt idx="35">
                  <c:v>324.98499143197301</c:v>
                </c:pt>
                <c:pt idx="36">
                  <c:v>326.39467686405402</c:v>
                </c:pt>
                <c:pt idx="37">
                  <c:v>327.83921809275699</c:v>
                </c:pt>
                <c:pt idx="38">
                  <c:v>329.26531516721298</c:v>
                </c:pt>
                <c:pt idx="39">
                  <c:v>330.67305207034002</c:v>
                </c:pt>
                <c:pt idx="40">
                  <c:v>332.06255622835897</c:v>
                </c:pt>
                <c:pt idx="41">
                  <c:v>333.43394141966701</c:v>
                </c:pt>
                <c:pt idx="42">
                  <c:v>334.78726164085998</c:v>
                </c:pt>
                <c:pt idx="43">
                  <c:v>336.12252486015598</c:v>
                </c:pt>
                <c:pt idx="44">
                  <c:v>337.43974971703301</c:v>
                </c:pt>
                <c:pt idx="45">
                  <c:v>338.73901676877398</c:v>
                </c:pt>
                <c:pt idx="46">
                  <c:v>340.02045975731198</c:v>
                </c:pt>
                <c:pt idx="47">
                  <c:v>341.28420534378898</c:v>
                </c:pt>
                <c:pt idx="48">
                  <c:v>342.53031794103202</c:v>
                </c:pt>
                <c:pt idx="49">
                  <c:v>343.75880482897799</c:v>
                </c:pt>
                <c:pt idx="50">
                  <c:v>344.96967327028699</c:v>
                </c:pt>
                <c:pt idx="51">
                  <c:v>346.16298686225201</c:v>
                </c:pt>
                <c:pt idx="52">
                  <c:v>347.33886579221399</c:v>
                </c:pt>
                <c:pt idx="53">
                  <c:v>348.49743512110899</c:v>
                </c:pt>
                <c:pt idx="54">
                  <c:v>349.63876627364402</c:v>
                </c:pt>
                <c:pt idx="55">
                  <c:v>350.76287239927399</c:v>
                </c:pt>
                <c:pt idx="56">
                  <c:v>351.86975829616398</c:v>
                </c:pt>
                <c:pt idx="57">
                  <c:v>352.95948202714902</c:v>
                </c:pt>
                <c:pt idx="58">
                  <c:v>354.032166824706</c:v>
                </c:pt>
                <c:pt idx="59">
                  <c:v>355.08795024942401</c:v>
                </c:pt>
                <c:pt idx="60">
                  <c:v>356.12691682339198</c:v>
                </c:pt>
                <c:pt idx="61">
                  <c:v>357.18091013704202</c:v>
                </c:pt>
                <c:pt idx="62">
                  <c:v>358.22209569284502</c:v>
                </c:pt>
                <c:pt idx="63">
                  <c:v>359.25049924915498</c:v>
                </c:pt>
                <c:pt idx="64">
                  <c:v>360.26621223557601</c:v>
                </c:pt>
                <c:pt idx="65">
                  <c:v>361.26935097613102</c:v>
                </c:pt>
                <c:pt idx="66">
                  <c:v>362.25998949621999</c:v>
                </c:pt>
                <c:pt idx="67">
                  <c:v>363.23813559394102</c:v>
                </c:pt>
                <c:pt idx="68">
                  <c:v>364.20376901545001</c:v>
                </c:pt>
                <c:pt idx="69">
                  <c:v>365.15690950294902</c:v>
                </c:pt>
                <c:pt idx="70">
                  <c:v>366.09764880547198</c:v>
                </c:pt>
                <c:pt idx="71">
                  <c:v>367.02611369555899</c:v>
                </c:pt>
                <c:pt idx="72">
                  <c:v>367.94239266534697</c:v>
                </c:pt>
                <c:pt idx="73">
                  <c:v>368.84650014351598</c:v>
                </c:pt>
                <c:pt idx="74">
                  <c:v>369.73841002993498</c:v>
                </c:pt>
                <c:pt idx="75">
                  <c:v>370.61812657064797</c:v>
                </c:pt>
                <c:pt idx="76">
                  <c:v>371.48572389895298</c:v>
                </c:pt>
                <c:pt idx="77">
                  <c:v>372.34131844314601</c:v>
                </c:pt>
                <c:pt idx="78">
                  <c:v>373.18500172932301</c:v>
                </c:pt>
                <c:pt idx="79">
                  <c:v>374.01679622730302</c:v>
                </c:pt>
                <c:pt idx="80">
                  <c:v>374.83667939367001</c:v>
                </c:pt>
                <c:pt idx="81">
                  <c:v>375.64465024337301</c:v>
                </c:pt>
                <c:pt idx="82">
                  <c:v>376.440780351922</c:v>
                </c:pt>
                <c:pt idx="83">
                  <c:v>377.22519392816002</c:v>
                </c:pt>
                <c:pt idx="84">
                  <c:v>377.99799689671102</c:v>
                </c:pt>
                <c:pt idx="85">
                  <c:v>378.759221926934</c:v>
                </c:pt>
                <c:pt idx="86">
                  <c:v>379.50884454342003</c:v>
                </c:pt>
                <c:pt idx="87">
                  <c:v>380.24685053995802</c:v>
                </c:pt>
                <c:pt idx="88">
                  <c:v>380.97329280683601</c:v>
                </c:pt>
                <c:pt idx="89">
                  <c:v>381.68828132208199</c:v>
                </c:pt>
                <c:pt idx="90">
                  <c:v>382.39192129750501</c:v>
                </c:pt>
                <c:pt idx="91">
                  <c:v>383.08425358410301</c:v>
                </c:pt>
                <c:pt idx="92">
                  <c:v>383.76525985420102</c:v>
                </c:pt>
                <c:pt idx="93">
                  <c:v>384.43492303501</c:v>
                </c:pt>
                <c:pt idx="94">
                  <c:v>385.09329067767698</c:v>
                </c:pt>
                <c:pt idx="95">
                  <c:v>385.74047726454398</c:v>
                </c:pt>
                <c:pt idx="96">
                  <c:v>386.37660144061698</c:v>
                </c:pt>
                <c:pt idx="97">
                  <c:v>386.79045015063599</c:v>
                </c:pt>
                <c:pt idx="98">
                  <c:v>387.19007100049902</c:v>
                </c:pt>
                <c:pt idx="99">
                  <c:v>387.57544932234498</c:v>
                </c:pt>
                <c:pt idx="100">
                  <c:v>387.94662803858103</c:v>
                </c:pt>
                <c:pt idx="101">
                  <c:v>388.30371829294899</c:v>
                </c:pt>
                <c:pt idx="102">
                  <c:v>388.64684822844498</c:v>
                </c:pt>
                <c:pt idx="103">
                  <c:v>388.97609282941897</c:v>
                </c:pt>
                <c:pt idx="104">
                  <c:v>389.291458212343</c:v>
                </c:pt>
                <c:pt idx="105">
                  <c:v>389.59292991172202</c:v>
                </c:pt>
                <c:pt idx="106">
                  <c:v>389.88054478319202</c:v>
                </c:pt>
                <c:pt idx="107">
                  <c:v>390.15441509787598</c:v>
                </c:pt>
                <c:pt idx="108">
                  <c:v>390.41468064588202</c:v>
                </c:pt>
                <c:pt idx="109">
                  <c:v>390.66143111763199</c:v>
                </c:pt>
                <c:pt idx="110">
                  <c:v>390.89467847136802</c:v>
                </c:pt>
                <c:pt idx="111">
                  <c:v>391.11440066599403</c:v>
                </c:pt>
                <c:pt idx="112">
                  <c:v>391.32061750499997</c:v>
                </c:pt>
                <c:pt idx="113">
                  <c:v>391.51342239833002</c:v>
                </c:pt>
                <c:pt idx="114">
                  <c:v>391.69294537092702</c:v>
                </c:pt>
                <c:pt idx="115">
                  <c:v>391.85928003466898</c:v>
                </c:pt>
                <c:pt idx="116">
                  <c:v>392.01244698547202</c:v>
                </c:pt>
                <c:pt idx="117">
                  <c:v>392.15242738010102</c:v>
                </c:pt>
                <c:pt idx="118">
                  <c:v>392.27923521422002</c:v>
                </c:pt>
                <c:pt idx="119">
                  <c:v>392.39296211454803</c:v>
                </c:pt>
                <c:pt idx="120">
                  <c:v>392.493746618844</c:v>
                </c:pt>
                <c:pt idx="121">
                  <c:v>392.32092466408199</c:v>
                </c:pt>
                <c:pt idx="122">
                  <c:v>392.14800787502298</c:v>
                </c:pt>
                <c:pt idx="123">
                  <c:v>391.97472579616903</c:v>
                </c:pt>
                <c:pt idx="124">
                  <c:v>391.80092382795402</c:v>
                </c:pt>
                <c:pt idx="125">
                  <c:v>391.62657795917102</c:v>
                </c:pt>
                <c:pt idx="126">
                  <c:v>391.45174219924002</c:v>
                </c:pt>
                <c:pt idx="127">
                  <c:v>391.276465528963</c:v>
                </c:pt>
                <c:pt idx="128">
                  <c:v>391.10073086178699</c:v>
                </c:pt>
                <c:pt idx="129">
                  <c:v>390.92446851296501</c:v>
                </c:pt>
                <c:pt idx="130">
                  <c:v>390.747621496953</c:v>
                </c:pt>
                <c:pt idx="131">
                  <c:v>390.57020495107503</c:v>
                </c:pt>
                <c:pt idx="132">
                  <c:v>390.39229622790401</c:v>
                </c:pt>
                <c:pt idx="133">
                  <c:v>390.21396535016402</c:v>
                </c:pt>
                <c:pt idx="134">
                  <c:v>390.03521137894501</c:v>
                </c:pt>
                <c:pt idx="135">
                  <c:v>389.85596785879397</c:v>
                </c:pt>
                <c:pt idx="136">
                  <c:v>389.67616784322303</c:v>
                </c:pt>
                <c:pt idx="137">
                  <c:v>389.49580812547498</c:v>
                </c:pt>
                <c:pt idx="138">
                  <c:v>389.314949904706</c:v>
                </c:pt>
                <c:pt idx="139">
                  <c:v>389.13366068645303</c:v>
                </c:pt>
                <c:pt idx="140">
                  <c:v>388.951948366446</c:v>
                </c:pt>
                <c:pt idx="141">
                  <c:v>388.76975567935801</c:v>
                </c:pt>
                <c:pt idx="142">
                  <c:v>388.587071929687</c:v>
                </c:pt>
                <c:pt idx="143">
                  <c:v>388.40387127161199</c:v>
                </c:pt>
                <c:pt idx="144">
                  <c:v>388.22018124434402</c:v>
                </c:pt>
                <c:pt idx="145">
                  <c:v>388.036061154457</c:v>
                </c:pt>
                <c:pt idx="146">
                  <c:v>387.85152811070901</c:v>
                </c:pt>
                <c:pt idx="147">
                  <c:v>387.66653249900298</c:v>
                </c:pt>
                <c:pt idx="148">
                  <c:v>387.48100363565999</c:v>
                </c:pt>
                <c:pt idx="149">
                  <c:v>387.29492083828501</c:v>
                </c:pt>
                <c:pt idx="150">
                  <c:v>387.108334050221</c:v>
                </c:pt>
                <c:pt idx="151">
                  <c:v>386.92131983101899</c:v>
                </c:pt>
                <c:pt idx="152">
                  <c:v>386.73390914761399</c:v>
                </c:pt>
                <c:pt idx="153">
                  <c:v>386.54606146677799</c:v>
                </c:pt>
                <c:pt idx="154">
                  <c:v>386.35770554067199</c:v>
                </c:pt>
                <c:pt idx="155">
                  <c:v>386.16881197894497</c:v>
                </c:pt>
                <c:pt idx="156">
                  <c:v>385.97942773876503</c:v>
                </c:pt>
                <c:pt idx="157">
                  <c:v>385.78963725680399</c:v>
                </c:pt>
                <c:pt idx="158">
                  <c:v>385.599485184022</c:v>
                </c:pt>
                <c:pt idx="159">
                  <c:v>385.40893830126703</c:v>
                </c:pt>
                <c:pt idx="160">
                  <c:v>385.21792055594699</c:v>
                </c:pt>
                <c:pt idx="161">
                  <c:v>385.02638712888103</c:v>
                </c:pt>
                <c:pt idx="162">
                  <c:v>384.83436616561698</c:v>
                </c:pt>
                <c:pt idx="163">
                  <c:v>384.64193026989102</c:v>
                </c:pt>
                <c:pt idx="164">
                  <c:v>384.44912697261998</c:v>
                </c:pt>
                <c:pt idx="165">
                  <c:v>384.25593263729201</c:v>
                </c:pt>
                <c:pt idx="166">
                  <c:v>384.06227701006202</c:v>
                </c:pt>
                <c:pt idx="167">
                  <c:v>383.86811153852898</c:v>
                </c:pt>
                <c:pt idx="168">
                  <c:v>383.67346195475602</c:v>
                </c:pt>
                <c:pt idx="169">
                  <c:v>383.47840825937999</c:v>
                </c:pt>
                <c:pt idx="170">
                  <c:v>383.28301251833602</c:v>
                </c:pt>
                <c:pt idx="171">
                  <c:v>383.08726262990302</c:v>
                </c:pt>
                <c:pt idx="172">
                  <c:v>382.89108830433202</c:v>
                </c:pt>
                <c:pt idx="173">
                  <c:v>382.69442919648702</c:v>
                </c:pt>
                <c:pt idx="174">
                  <c:v>382.49729256543998</c:v>
                </c:pt>
                <c:pt idx="175">
                  <c:v>382.29974360179</c:v>
                </c:pt>
                <c:pt idx="176">
                  <c:v>382.10184342893399</c:v>
                </c:pt>
                <c:pt idx="177">
                  <c:v>381.90358916147301</c:v>
                </c:pt>
                <c:pt idx="178">
                  <c:v>381.704918606425</c:v>
                </c:pt>
                <c:pt idx="179">
                  <c:v>381.50577036190299</c:v>
                </c:pt>
                <c:pt idx="180">
                  <c:v>381.306147017657</c:v>
                </c:pt>
                <c:pt idx="181">
                  <c:v>381.10611797276198</c:v>
                </c:pt>
                <c:pt idx="182">
                  <c:v>380.90575753918</c:v>
                </c:pt>
                <c:pt idx="183">
                  <c:v>380.70507702667601</c:v>
                </c:pt>
                <c:pt idx="184">
                  <c:v>380.50401822486498</c:v>
                </c:pt>
                <c:pt idx="185">
                  <c:v>380.30251039129701</c:v>
                </c:pt>
                <c:pt idx="186">
                  <c:v>380.10053860288502</c:v>
                </c:pt>
                <c:pt idx="187">
                  <c:v>379.89815520356598</c:v>
                </c:pt>
                <c:pt idx="188">
                  <c:v>379.69543006397402</c:v>
                </c:pt>
                <c:pt idx="189">
                  <c:v>379.492381676923</c:v>
                </c:pt>
                <c:pt idx="190">
                  <c:v>379.28896118076199</c:v>
                </c:pt>
                <c:pt idx="191">
                  <c:v>379.085099073957</c:v>
                </c:pt>
                <c:pt idx="192">
                  <c:v>378.88077542435502</c:v>
                </c:pt>
                <c:pt idx="193">
                  <c:v>378.67604397673801</c:v>
                </c:pt>
                <c:pt idx="194">
                  <c:v>378.47098608561902</c:v>
                </c:pt>
                <c:pt idx="195">
                  <c:v>378.265635233745</c:v>
                </c:pt>
                <c:pt idx="196">
                  <c:v>378.05994954586299</c:v>
                </c:pt>
                <c:pt idx="197">
                  <c:v>377.85385370518401</c:v>
                </c:pt>
                <c:pt idx="198">
                  <c:v>377.64731236029098</c:v>
                </c:pt>
                <c:pt idx="199">
                  <c:v>377.44036152902697</c:v>
                </c:pt>
                <c:pt idx="200">
                  <c:v>377.23307331656298</c:v>
                </c:pt>
                <c:pt idx="201">
                  <c:v>377.02548563795</c:v>
                </c:pt>
                <c:pt idx="202">
                  <c:v>376.81756619469502</c:v>
                </c:pt>
                <c:pt idx="203">
                  <c:v>376.60924431349298</c:v>
                </c:pt>
                <c:pt idx="204">
                  <c:v>376.40048024311199</c:v>
                </c:pt>
                <c:pt idx="205">
                  <c:v>376.19130886137998</c:v>
                </c:pt>
                <c:pt idx="206">
                  <c:v>375.98181080938701</c:v>
                </c:pt>
                <c:pt idx="207">
                  <c:v>375.77203893874901</c:v>
                </c:pt>
                <c:pt idx="208">
                  <c:v>375.56197090444903</c:v>
                </c:pt>
                <c:pt idx="209">
                  <c:v>375.35153420904402</c:v>
                </c:pt>
                <c:pt idx="210">
                  <c:v>375.14067610473199</c:v>
                </c:pt>
                <c:pt idx="211">
                  <c:v>374.92941339940103</c:v>
                </c:pt>
                <c:pt idx="212">
                  <c:v>374.71781368800401</c:v>
                </c:pt>
                <c:pt idx="213">
                  <c:v>374.50593080299802</c:v>
                </c:pt>
                <c:pt idx="214">
                  <c:v>374.29375173463501</c:v>
                </c:pt>
                <c:pt idx="215">
                  <c:v>374.081210979606</c:v>
                </c:pt>
                <c:pt idx="216">
                  <c:v>373.86825358882902</c:v>
                </c:pt>
                <c:pt idx="217">
                  <c:v>373.654892857513</c:v>
                </c:pt>
                <c:pt idx="218">
                  <c:v>373.44120205171401</c:v>
                </c:pt>
                <c:pt idx="219">
                  <c:v>373.227248377092</c:v>
                </c:pt>
                <c:pt idx="220">
                  <c:v>373.01303163999802</c:v>
                </c:pt>
                <c:pt idx="221">
                  <c:v>372.79848838858601</c:v>
                </c:pt>
                <c:pt idx="222">
                  <c:v>372.583553634623</c:v>
                </c:pt>
                <c:pt idx="223">
                  <c:v>372.36822278929901</c:v>
                </c:pt>
                <c:pt idx="224">
                  <c:v>372.15255328675801</c:v>
                </c:pt>
                <c:pt idx="225">
                  <c:v>371.93660960160599</c:v>
                </c:pt>
                <c:pt idx="226">
                  <c:v>371.72039978757101</c:v>
                </c:pt>
                <c:pt idx="227">
                  <c:v>371.50386924237301</c:v>
                </c:pt>
                <c:pt idx="228">
                  <c:v>371.286952950125</c:v>
                </c:pt>
                <c:pt idx="229">
                  <c:v>371.06964141367399</c:v>
                </c:pt>
                <c:pt idx="230">
                  <c:v>370.85199456069603</c:v>
                </c:pt>
                <c:pt idx="231">
                  <c:v>370.63408922835799</c:v>
                </c:pt>
                <c:pt idx="232">
                  <c:v>370.41594785207701</c:v>
                </c:pt>
                <c:pt idx="233">
                  <c:v>370.19752131320701</c:v>
                </c:pt>
                <c:pt idx="234">
                  <c:v>369.97873702999698</c:v>
                </c:pt>
                <c:pt idx="235">
                  <c:v>369.75956946643498</c:v>
                </c:pt>
                <c:pt idx="236">
                  <c:v>369.54006152112299</c:v>
                </c:pt>
                <c:pt idx="237">
                  <c:v>369.32028322833798</c:v>
                </c:pt>
                <c:pt idx="238">
                  <c:v>369.10026261555902</c:v>
                </c:pt>
                <c:pt idx="239">
                  <c:v>368.87995986960902</c:v>
                </c:pt>
                <c:pt idx="240">
                  <c:v>368.65930546622201</c:v>
                </c:pt>
                <c:pt idx="241">
                  <c:v>368.441910881468</c:v>
                </c:pt>
                <c:pt idx="242">
                  <c:v>368.223569306939</c:v>
                </c:pt>
                <c:pt idx="243">
                  <c:v>368.00454736510198</c:v>
                </c:pt>
                <c:pt idx="244">
                  <c:v>367.78497954578398</c:v>
                </c:pt>
                <c:pt idx="245">
                  <c:v>367.56487136416598</c:v>
                </c:pt>
                <c:pt idx="246">
                  <c:v>367.34416398583397</c:v>
                </c:pt>
                <c:pt idx="247">
                  <c:v>367.122818971953</c:v>
                </c:pt>
                <c:pt idx="248">
                  <c:v>366.90086443075802</c:v>
                </c:pt>
                <c:pt idx="249">
                  <c:v>366.67837052591398</c:v>
                </c:pt>
                <c:pt idx="250">
                  <c:v>366.45538413733198</c:v>
                </c:pt>
                <c:pt idx="251">
                  <c:v>366.23188435377301</c:v>
                </c:pt>
                <c:pt idx="252">
                  <c:v>366.00780518004802</c:v>
                </c:pt>
                <c:pt idx="253">
                  <c:v>365.78310038515798</c:v>
                </c:pt>
                <c:pt idx="254">
                  <c:v>365.55779423791301</c:v>
                </c:pt>
                <c:pt idx="255">
                  <c:v>365.33196334573103</c:v>
                </c:pt>
                <c:pt idx="256">
                  <c:v>365.10566819336299</c:v>
                </c:pt>
                <c:pt idx="257">
                  <c:v>364.878898944615</c:v>
                </c:pt>
                <c:pt idx="258">
                  <c:v>364.65158973853403</c:v>
                </c:pt>
                <c:pt idx="259">
                  <c:v>364.42368323282102</c:v>
                </c:pt>
                <c:pt idx="260">
                  <c:v>364.19518605167298</c:v>
                </c:pt>
                <c:pt idx="261">
                  <c:v>363.96616049653699</c:v>
                </c:pt>
                <c:pt idx="262">
                  <c:v>363.73666592255699</c:v>
                </c:pt>
                <c:pt idx="263">
                  <c:v>363.50670125233398</c:v>
                </c:pt>
                <c:pt idx="264">
                  <c:v>363.276208483684</c:v>
                </c:pt>
                <c:pt idx="265">
                  <c:v>363.04512942062098</c:v>
                </c:pt>
                <c:pt idx="266">
                  <c:v>362.81346616644799</c:v>
                </c:pt>
                <c:pt idx="267">
                  <c:v>362.58128480767999</c:v>
                </c:pt>
                <c:pt idx="268">
                  <c:v>362.34865714995402</c:v>
                </c:pt>
                <c:pt idx="269">
                  <c:v>362.115595624891</c:v>
                </c:pt>
                <c:pt idx="270">
                  <c:v>361.88204616542902</c:v>
                </c:pt>
                <c:pt idx="271">
                  <c:v>361.64794176911801</c:v>
                </c:pt>
                <c:pt idx="272">
                  <c:v>361.41326794781799</c:v>
                </c:pt>
                <c:pt idx="273">
                  <c:v>361.17807447475002</c:v>
                </c:pt>
                <c:pt idx="274">
                  <c:v>360.942428690751</c:v>
                </c:pt>
                <c:pt idx="275">
                  <c:v>360.70634973410603</c:v>
                </c:pt>
                <c:pt idx="276">
                  <c:v>360.46979248926499</c:v>
                </c:pt>
                <c:pt idx="277">
                  <c:v>360.232691372087</c:v>
                </c:pt>
                <c:pt idx="278">
                  <c:v>359.99502717696998</c:v>
                </c:pt>
                <c:pt idx="279">
                  <c:v>359.75685085196898</c:v>
                </c:pt>
                <c:pt idx="280">
                  <c:v>359.51824043231801</c:v>
                </c:pt>
                <c:pt idx="281">
                  <c:v>359.279229242322</c:v>
                </c:pt>
                <c:pt idx="282">
                  <c:v>359.039778903181</c:v>
                </c:pt>
                <c:pt idx="283">
                  <c:v>358.79981849288902</c:v>
                </c:pt>
                <c:pt idx="284">
                  <c:v>358.55931423423101</c:v>
                </c:pt>
                <c:pt idx="285">
                  <c:v>358.31830017150702</c:v>
                </c:pt>
                <c:pt idx="286">
                  <c:v>358.07684528481002</c:v>
                </c:pt>
                <c:pt idx="287">
                  <c:v>357.83498697979701</c:v>
                </c:pt>
                <c:pt idx="288">
                  <c:v>357.592696020809</c:v>
                </c:pt>
                <c:pt idx="289">
                  <c:v>357.349906104063</c:v>
                </c:pt>
                <c:pt idx="290">
                  <c:v>357.106579377027</c:v>
                </c:pt>
                <c:pt idx="291">
                  <c:v>356.86274865893398</c:v>
                </c:pt>
                <c:pt idx="292">
                  <c:v>356.61849083304497</c:v>
                </c:pt>
                <c:pt idx="293">
                  <c:v>356.37385733374299</c:v>
                </c:pt>
                <c:pt idx="294">
                  <c:v>356.12882845522302</c:v>
                </c:pt>
                <c:pt idx="295">
                  <c:v>355.88334713332603</c:v>
                </c:pt>
                <c:pt idx="296">
                  <c:v>355.63739707921002</c:v>
                </c:pt>
                <c:pt idx="297">
                  <c:v>355.39097294832999</c:v>
                </c:pt>
                <c:pt idx="298">
                  <c:v>355.14411160370503</c:v>
                </c:pt>
                <c:pt idx="299">
                  <c:v>354.89685141416402</c:v>
                </c:pt>
                <c:pt idx="300">
                  <c:v>354.64917889520098</c:v>
                </c:pt>
                <c:pt idx="301">
                  <c:v>354.40103546092701</c:v>
                </c:pt>
                <c:pt idx="302">
                  <c:v>354.152373021757</c:v>
                </c:pt>
                <c:pt idx="303">
                  <c:v>353.90320737552003</c:v>
                </c:pt>
                <c:pt idx="304">
                  <c:v>353.65361086998001</c:v>
                </c:pt>
                <c:pt idx="305">
                  <c:v>353.40365031252702</c:v>
                </c:pt>
                <c:pt idx="306">
                  <c:v>353.15332862680799</c:v>
                </c:pt>
                <c:pt idx="307">
                  <c:v>352.90258795145002</c:v>
                </c:pt>
                <c:pt idx="308">
                  <c:v>352.65136771274598</c:v>
                </c:pt>
                <c:pt idx="309">
                  <c:v>352.39966375797701</c:v>
                </c:pt>
                <c:pt idx="310">
                  <c:v>352.14753082123201</c:v>
                </c:pt>
                <c:pt idx="311">
                  <c:v>351.895031095337</c:v>
                </c:pt>
                <c:pt idx="312">
                  <c:v>351.642173861522</c:v>
                </c:pt>
                <c:pt idx="313">
                  <c:v>351.38890879564298</c:v>
                </c:pt>
                <c:pt idx="314">
                  <c:v>351.135174787408</c:v>
                </c:pt>
                <c:pt idx="315">
                  <c:v>350.88096258086898</c:v>
                </c:pt>
                <c:pt idx="316">
                  <c:v>350.62632876768998</c:v>
                </c:pt>
                <c:pt idx="317">
                  <c:v>350.37134681606199</c:v>
                </c:pt>
                <c:pt idx="318">
                  <c:v>350.11603938848702</c:v>
                </c:pt>
                <c:pt idx="319">
                  <c:v>349.86036130633897</c:v>
                </c:pt>
                <c:pt idx="320">
                  <c:v>349.60424438843802</c:v>
                </c:pt>
                <c:pt idx="321">
                  <c:v>349.34766423510098</c:v>
                </c:pt>
                <c:pt idx="322">
                  <c:v>349.09066123004197</c:v>
                </c:pt>
                <c:pt idx="323">
                  <c:v>348.83330210594499</c:v>
                </c:pt>
                <c:pt idx="324">
                  <c:v>348.57561465703498</c:v>
                </c:pt>
                <c:pt idx="325">
                  <c:v>348.317562540354</c:v>
                </c:pt>
                <c:pt idx="326">
                  <c:v>348.05908068851397</c:v>
                </c:pt>
                <c:pt idx="327">
                  <c:v>347.80014041572798</c:v>
                </c:pt>
                <c:pt idx="328">
                  <c:v>347.540782024414</c:v>
                </c:pt>
                <c:pt idx="329">
                  <c:v>347.28108112646299</c:v>
                </c:pt>
                <c:pt idx="330">
                  <c:v>347.02107933195401</c:v>
                </c:pt>
                <c:pt idx="331">
                  <c:v>346.76074824219199</c:v>
                </c:pt>
                <c:pt idx="332">
                  <c:v>346.50001963314998</c:v>
                </c:pt>
                <c:pt idx="333">
                  <c:v>346.23885169842498</c:v>
                </c:pt>
                <c:pt idx="334">
                  <c:v>345.97726813122898</c:v>
                </c:pt>
                <c:pt idx="335">
                  <c:v>345.71533379576698</c:v>
                </c:pt>
                <c:pt idx="336">
                  <c:v>345.45309276025802</c:v>
                </c:pt>
                <c:pt idx="337">
                  <c:v>345.19052547068998</c:v>
                </c:pt>
                <c:pt idx="338">
                  <c:v>344.92756939428398</c:v>
                </c:pt>
                <c:pt idx="339">
                  <c:v>344.66417980528303</c:v>
                </c:pt>
                <c:pt idx="340">
                  <c:v>344.40037807339598</c:v>
                </c:pt>
                <c:pt idx="341">
                  <c:v>344.13623538097499</c:v>
                </c:pt>
                <c:pt idx="342">
                  <c:v>343.871808593266</c:v>
                </c:pt>
                <c:pt idx="343">
                  <c:v>343.607088722811</c:v>
                </c:pt>
                <c:pt idx="344">
                  <c:v>343.34201355938501</c:v>
                </c:pt>
                <c:pt idx="345">
                  <c:v>343.07652807873097</c:v>
                </c:pt>
                <c:pt idx="346">
                  <c:v>342.81063705472502</c:v>
                </c:pt>
                <c:pt idx="347">
                  <c:v>342.54439808315698</c:v>
                </c:pt>
                <c:pt idx="348">
                  <c:v>342.27786681829298</c:v>
                </c:pt>
                <c:pt idx="349">
                  <c:v>342.01104255187897</c:v>
                </c:pt>
                <c:pt idx="350">
                  <c:v>341.74387066383298</c:v>
                </c:pt>
                <c:pt idx="351">
                  <c:v>341.476295519328</c:v>
                </c:pt>
                <c:pt idx="352">
                  <c:v>341.20831762754699</c:v>
                </c:pt>
                <c:pt idx="353">
                  <c:v>340.93999797187701</c:v>
                </c:pt>
                <c:pt idx="354">
                  <c:v>340.67140383901199</c:v>
                </c:pt>
                <c:pt idx="355">
                  <c:v>340.40254723113998</c:v>
                </c:pt>
                <c:pt idx="356">
                  <c:v>340.13337736919601</c:v>
                </c:pt>
                <c:pt idx="357">
                  <c:v>339.86383044495199</c:v>
                </c:pt>
                <c:pt idx="358">
                  <c:v>339.59389146674903</c:v>
                </c:pt>
                <c:pt idx="359">
                  <c:v>339.32360604456198</c:v>
                </c:pt>
                <c:pt idx="360">
                  <c:v>339.05303707214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B2B3-42B9-843E-FD5DC858DABF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591440992"/>
        <c:axId val="591435232"/>
      </c:scatterChart>
      <c:valAx>
        <c:axId val="591440992"/>
        <c:scaling>
          <c:orientation val="minMax"/>
        </c:scaling>
        <c:delete val="1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crossAx val="591435232"/>
        <c:crosses val="autoZero"/>
        <c:crossBetween val="midCat"/>
      </c:valAx>
      <c:valAx>
        <c:axId val="591435232"/>
        <c:scaling>
          <c:orientation val="minMax"/>
          <c:max val="420"/>
          <c:min val="26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LID4096"/>
          </a:p>
        </c:txPr>
        <c:crossAx val="591440992"/>
        <c:crosses val="autoZero"/>
        <c:crossBetween val="midCat"/>
      </c:valAx>
    </c:plotArea>
    <c:plotVisOnly val="1"/>
    <c:dispBlanksAs val="gap"/>
    <c:showDLblsOverMax val="0"/>
    <c:extLst/>
  </c:chart>
  <c:txPr>
    <a:bodyPr/>
    <a:lstStyle/>
    <a:p>
      <a:pPr>
        <a:defRPr/>
      </a:pPr>
      <a:endParaRPr lang="LID4096"/>
    </a:p>
  </c:txPr>
  <c:printSettings>
    <c:headerFooter/>
    <c:pageMargins b="0.75" l="0.7" r="0.7" t="0.75" header="0.3" footer="0.3"/>
    <c:pageSetup/>
  </c:printSettings>
</c:chartSpace>
</file>

<file path=xl/charts/chart1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>
        <c:manualLayout>
          <c:layoutTarget val="inner"/>
          <c:xMode val="edge"/>
          <c:yMode val="edge"/>
          <c:x val="0.1164587443341326"/>
          <c:y val="8.7143424672251779E-2"/>
          <c:w val="0.86267931602997727"/>
          <c:h val="0.82571315065549644"/>
        </c:manualLayout>
      </c:layout>
      <c:scatterChart>
        <c:scatterStyle val="lineMarker"/>
        <c:varyColors val="0"/>
        <c:ser>
          <c:idx val="2"/>
          <c:order val="0"/>
          <c:marker>
            <c:symbol val="none"/>
          </c:marker>
          <c:xVal>
            <c:numRef>
              <c:f>'04_advtidal (2)'!$I$5:$I$365</c:f>
              <c:numCache>
                <c:formatCode>General</c:formatCode>
                <c:ptCount val="361"/>
                <c:pt idx="0">
                  <c:v>1</c:v>
                </c:pt>
                <c:pt idx="1">
                  <c:v>1.083333333333</c:v>
                </c:pt>
                <c:pt idx="2">
                  <c:v>1.166666666667</c:v>
                </c:pt>
                <c:pt idx="3">
                  <c:v>1.25</c:v>
                </c:pt>
                <c:pt idx="4">
                  <c:v>1.333333333333</c:v>
                </c:pt>
                <c:pt idx="5">
                  <c:v>1.416666666667</c:v>
                </c:pt>
                <c:pt idx="6">
                  <c:v>1.5</c:v>
                </c:pt>
                <c:pt idx="7">
                  <c:v>1.583333333333</c:v>
                </c:pt>
                <c:pt idx="8">
                  <c:v>1.666666666667</c:v>
                </c:pt>
                <c:pt idx="9">
                  <c:v>1.75</c:v>
                </c:pt>
                <c:pt idx="10">
                  <c:v>1.833333333333</c:v>
                </c:pt>
                <c:pt idx="11">
                  <c:v>1.916666666667</c:v>
                </c:pt>
                <c:pt idx="12">
                  <c:v>2</c:v>
                </c:pt>
                <c:pt idx="13">
                  <c:v>2.083333333333</c:v>
                </c:pt>
                <c:pt idx="14">
                  <c:v>2.166666666667</c:v>
                </c:pt>
                <c:pt idx="15">
                  <c:v>2.25</c:v>
                </c:pt>
                <c:pt idx="16">
                  <c:v>2.333333333333</c:v>
                </c:pt>
                <c:pt idx="17">
                  <c:v>2.416666666667</c:v>
                </c:pt>
                <c:pt idx="18">
                  <c:v>2.5</c:v>
                </c:pt>
                <c:pt idx="19">
                  <c:v>2.583333333333</c:v>
                </c:pt>
                <c:pt idx="20">
                  <c:v>2.666666666667</c:v>
                </c:pt>
                <c:pt idx="21">
                  <c:v>2.75</c:v>
                </c:pt>
                <c:pt idx="22">
                  <c:v>2.833333333333</c:v>
                </c:pt>
                <c:pt idx="23">
                  <c:v>2.916666666667</c:v>
                </c:pt>
                <c:pt idx="24">
                  <c:v>3</c:v>
                </c:pt>
                <c:pt idx="25">
                  <c:v>3.083333333333</c:v>
                </c:pt>
                <c:pt idx="26">
                  <c:v>3.166666666667</c:v>
                </c:pt>
                <c:pt idx="27">
                  <c:v>3.25</c:v>
                </c:pt>
                <c:pt idx="28">
                  <c:v>3.333333333333</c:v>
                </c:pt>
                <c:pt idx="29">
                  <c:v>3.416666666667</c:v>
                </c:pt>
                <c:pt idx="30">
                  <c:v>3.5</c:v>
                </c:pt>
                <c:pt idx="31">
                  <c:v>3.583333333333</c:v>
                </c:pt>
                <c:pt idx="32">
                  <c:v>3.666666666667</c:v>
                </c:pt>
                <c:pt idx="33">
                  <c:v>3.75</c:v>
                </c:pt>
                <c:pt idx="34">
                  <c:v>3.833333333333</c:v>
                </c:pt>
                <c:pt idx="35">
                  <c:v>3.916666666667</c:v>
                </c:pt>
                <c:pt idx="36">
                  <c:v>4</c:v>
                </c:pt>
                <c:pt idx="37">
                  <c:v>4.083333333333</c:v>
                </c:pt>
                <c:pt idx="38">
                  <c:v>4.166666666667</c:v>
                </c:pt>
                <c:pt idx="39">
                  <c:v>4.25</c:v>
                </c:pt>
                <c:pt idx="40">
                  <c:v>4.333333333333</c:v>
                </c:pt>
                <c:pt idx="41">
                  <c:v>4.416666666667</c:v>
                </c:pt>
                <c:pt idx="42">
                  <c:v>4.5</c:v>
                </c:pt>
                <c:pt idx="43">
                  <c:v>4.583333333333</c:v>
                </c:pt>
                <c:pt idx="44">
                  <c:v>4.666666666667</c:v>
                </c:pt>
                <c:pt idx="45">
                  <c:v>4.75</c:v>
                </c:pt>
                <c:pt idx="46">
                  <c:v>4.833333333333</c:v>
                </c:pt>
                <c:pt idx="47">
                  <c:v>4.916666666667</c:v>
                </c:pt>
                <c:pt idx="48">
                  <c:v>5</c:v>
                </c:pt>
                <c:pt idx="49">
                  <c:v>5.083333333333</c:v>
                </c:pt>
                <c:pt idx="50">
                  <c:v>5.166666666667</c:v>
                </c:pt>
                <c:pt idx="51">
                  <c:v>5.25</c:v>
                </c:pt>
                <c:pt idx="52">
                  <c:v>5.333333333333</c:v>
                </c:pt>
                <c:pt idx="53">
                  <c:v>5.416666666667</c:v>
                </c:pt>
                <c:pt idx="54">
                  <c:v>5.5</c:v>
                </c:pt>
                <c:pt idx="55">
                  <c:v>5.583333333333</c:v>
                </c:pt>
                <c:pt idx="56">
                  <c:v>5.666666666667</c:v>
                </c:pt>
                <c:pt idx="57">
                  <c:v>5.75</c:v>
                </c:pt>
                <c:pt idx="58">
                  <c:v>5.833333333333</c:v>
                </c:pt>
                <c:pt idx="59">
                  <c:v>5.916666666667</c:v>
                </c:pt>
                <c:pt idx="60">
                  <c:v>6</c:v>
                </c:pt>
                <c:pt idx="61">
                  <c:v>6.083333333333</c:v>
                </c:pt>
                <c:pt idx="62">
                  <c:v>6.166666666667</c:v>
                </c:pt>
                <c:pt idx="63">
                  <c:v>6.25</c:v>
                </c:pt>
                <c:pt idx="64">
                  <c:v>6.333333333333</c:v>
                </c:pt>
                <c:pt idx="65">
                  <c:v>6.416666666667</c:v>
                </c:pt>
                <c:pt idx="66">
                  <c:v>6.5</c:v>
                </c:pt>
                <c:pt idx="67">
                  <c:v>6.583333333333</c:v>
                </c:pt>
                <c:pt idx="68">
                  <c:v>6.666666666667</c:v>
                </c:pt>
                <c:pt idx="69">
                  <c:v>6.75</c:v>
                </c:pt>
                <c:pt idx="70">
                  <c:v>6.833333333333</c:v>
                </c:pt>
                <c:pt idx="71">
                  <c:v>6.916666666667</c:v>
                </c:pt>
                <c:pt idx="72">
                  <c:v>7</c:v>
                </c:pt>
                <c:pt idx="73">
                  <c:v>7.083333333333</c:v>
                </c:pt>
                <c:pt idx="74">
                  <c:v>7.166666666667</c:v>
                </c:pt>
                <c:pt idx="75">
                  <c:v>7.25</c:v>
                </c:pt>
                <c:pt idx="76">
                  <c:v>7.333333333333</c:v>
                </c:pt>
                <c:pt idx="77">
                  <c:v>7.416666666667</c:v>
                </c:pt>
                <c:pt idx="78">
                  <c:v>7.5</c:v>
                </c:pt>
                <c:pt idx="79">
                  <c:v>7.583333333333</c:v>
                </c:pt>
                <c:pt idx="80">
                  <c:v>7.666666666667</c:v>
                </c:pt>
                <c:pt idx="81">
                  <c:v>7.75</c:v>
                </c:pt>
                <c:pt idx="82">
                  <c:v>7.833333333333</c:v>
                </c:pt>
                <c:pt idx="83">
                  <c:v>7.916666666667</c:v>
                </c:pt>
                <c:pt idx="84">
                  <c:v>8</c:v>
                </c:pt>
                <c:pt idx="85">
                  <c:v>8.083333333333</c:v>
                </c:pt>
                <c:pt idx="86">
                  <c:v>8.166666666667</c:v>
                </c:pt>
                <c:pt idx="87">
                  <c:v>8.25</c:v>
                </c:pt>
                <c:pt idx="88">
                  <c:v>8.333333333333</c:v>
                </c:pt>
                <c:pt idx="89">
                  <c:v>8.416666666667</c:v>
                </c:pt>
                <c:pt idx="90">
                  <c:v>8.5</c:v>
                </c:pt>
                <c:pt idx="91">
                  <c:v>8.583333333333</c:v>
                </c:pt>
                <c:pt idx="92">
                  <c:v>8.666666666667</c:v>
                </c:pt>
                <c:pt idx="93">
                  <c:v>8.75</c:v>
                </c:pt>
                <c:pt idx="94">
                  <c:v>8.833333333333</c:v>
                </c:pt>
                <c:pt idx="95">
                  <c:v>8.916666666667</c:v>
                </c:pt>
                <c:pt idx="96">
                  <c:v>9</c:v>
                </c:pt>
                <c:pt idx="97">
                  <c:v>9.083333333333</c:v>
                </c:pt>
                <c:pt idx="98">
                  <c:v>9.166666666667</c:v>
                </c:pt>
                <c:pt idx="99">
                  <c:v>9.25</c:v>
                </c:pt>
                <c:pt idx="100">
                  <c:v>9.333333333333</c:v>
                </c:pt>
                <c:pt idx="101">
                  <c:v>9.416666666667</c:v>
                </c:pt>
                <c:pt idx="102">
                  <c:v>9.5</c:v>
                </c:pt>
                <c:pt idx="103">
                  <c:v>9.583333333333</c:v>
                </c:pt>
                <c:pt idx="104">
                  <c:v>9.666666666667</c:v>
                </c:pt>
                <c:pt idx="105">
                  <c:v>9.75</c:v>
                </c:pt>
                <c:pt idx="106">
                  <c:v>9.833333333333</c:v>
                </c:pt>
                <c:pt idx="107">
                  <c:v>9.916666666667</c:v>
                </c:pt>
                <c:pt idx="108">
                  <c:v>10</c:v>
                </c:pt>
                <c:pt idx="109">
                  <c:v>10.08333333333</c:v>
                </c:pt>
                <c:pt idx="110">
                  <c:v>10.16666666667</c:v>
                </c:pt>
                <c:pt idx="111">
                  <c:v>10.25</c:v>
                </c:pt>
                <c:pt idx="112">
                  <c:v>10.33333333333</c:v>
                </c:pt>
                <c:pt idx="113">
                  <c:v>10.41666666667</c:v>
                </c:pt>
                <c:pt idx="114">
                  <c:v>10.5</c:v>
                </c:pt>
                <c:pt idx="115">
                  <c:v>10.58333333333</c:v>
                </c:pt>
                <c:pt idx="116">
                  <c:v>10.66666666667</c:v>
                </c:pt>
                <c:pt idx="117">
                  <c:v>10.75</c:v>
                </c:pt>
                <c:pt idx="118">
                  <c:v>10.83333333333</c:v>
                </c:pt>
                <c:pt idx="119">
                  <c:v>10.91666666667</c:v>
                </c:pt>
                <c:pt idx="120">
                  <c:v>11</c:v>
                </c:pt>
                <c:pt idx="121">
                  <c:v>11.08333333333</c:v>
                </c:pt>
                <c:pt idx="122">
                  <c:v>11.16666666667</c:v>
                </c:pt>
                <c:pt idx="123">
                  <c:v>11.25</c:v>
                </c:pt>
                <c:pt idx="124">
                  <c:v>11.33333333333</c:v>
                </c:pt>
                <c:pt idx="125">
                  <c:v>11.41666666667</c:v>
                </c:pt>
                <c:pt idx="126">
                  <c:v>11.5</c:v>
                </c:pt>
                <c:pt idx="127">
                  <c:v>11.58333333333</c:v>
                </c:pt>
                <c:pt idx="128">
                  <c:v>11.66666666667</c:v>
                </c:pt>
                <c:pt idx="129">
                  <c:v>11.75</c:v>
                </c:pt>
                <c:pt idx="130">
                  <c:v>11.83333333333</c:v>
                </c:pt>
                <c:pt idx="131">
                  <c:v>11.91666666667</c:v>
                </c:pt>
                <c:pt idx="132">
                  <c:v>12</c:v>
                </c:pt>
                <c:pt idx="133">
                  <c:v>12.08333333333</c:v>
                </c:pt>
                <c:pt idx="134">
                  <c:v>12.16666666667</c:v>
                </c:pt>
                <c:pt idx="135">
                  <c:v>12.25</c:v>
                </c:pt>
                <c:pt idx="136">
                  <c:v>12.33333333333</c:v>
                </c:pt>
                <c:pt idx="137">
                  <c:v>12.41666666667</c:v>
                </c:pt>
                <c:pt idx="138">
                  <c:v>12.5</c:v>
                </c:pt>
                <c:pt idx="139">
                  <c:v>12.58333333333</c:v>
                </c:pt>
                <c:pt idx="140">
                  <c:v>12.66666666667</c:v>
                </c:pt>
                <c:pt idx="141">
                  <c:v>12.75</c:v>
                </c:pt>
                <c:pt idx="142">
                  <c:v>12.83333333333</c:v>
                </c:pt>
                <c:pt idx="143">
                  <c:v>12.91666666667</c:v>
                </c:pt>
                <c:pt idx="144">
                  <c:v>13</c:v>
                </c:pt>
                <c:pt idx="145">
                  <c:v>13.08333333333</c:v>
                </c:pt>
                <c:pt idx="146">
                  <c:v>13.16666666667</c:v>
                </c:pt>
                <c:pt idx="147">
                  <c:v>13.25</c:v>
                </c:pt>
                <c:pt idx="148">
                  <c:v>13.33333333333</c:v>
                </c:pt>
                <c:pt idx="149">
                  <c:v>13.41666666667</c:v>
                </c:pt>
                <c:pt idx="150">
                  <c:v>13.5</c:v>
                </c:pt>
                <c:pt idx="151">
                  <c:v>13.58333333333</c:v>
                </c:pt>
                <c:pt idx="152">
                  <c:v>13.66666666667</c:v>
                </c:pt>
                <c:pt idx="153">
                  <c:v>13.75</c:v>
                </c:pt>
                <c:pt idx="154">
                  <c:v>13.83333333333</c:v>
                </c:pt>
                <c:pt idx="155">
                  <c:v>13.91666666667</c:v>
                </c:pt>
                <c:pt idx="156">
                  <c:v>14</c:v>
                </c:pt>
                <c:pt idx="157">
                  <c:v>14.08333333333</c:v>
                </c:pt>
                <c:pt idx="158">
                  <c:v>14.16666666667</c:v>
                </c:pt>
                <c:pt idx="159">
                  <c:v>14.25</c:v>
                </c:pt>
                <c:pt idx="160">
                  <c:v>14.33333333333</c:v>
                </c:pt>
                <c:pt idx="161">
                  <c:v>14.41666666667</c:v>
                </c:pt>
                <c:pt idx="162">
                  <c:v>14.5</c:v>
                </c:pt>
                <c:pt idx="163">
                  <c:v>14.58333333333</c:v>
                </c:pt>
                <c:pt idx="164">
                  <c:v>14.66666666667</c:v>
                </c:pt>
                <c:pt idx="165">
                  <c:v>14.75</c:v>
                </c:pt>
                <c:pt idx="166">
                  <c:v>14.83333333333</c:v>
                </c:pt>
                <c:pt idx="167">
                  <c:v>14.91666666667</c:v>
                </c:pt>
                <c:pt idx="168">
                  <c:v>15</c:v>
                </c:pt>
                <c:pt idx="169">
                  <c:v>15.08333333333</c:v>
                </c:pt>
                <c:pt idx="170">
                  <c:v>15.16666666667</c:v>
                </c:pt>
                <c:pt idx="171">
                  <c:v>15.25</c:v>
                </c:pt>
                <c:pt idx="172">
                  <c:v>15.33333333333</c:v>
                </c:pt>
                <c:pt idx="173">
                  <c:v>15.41666666667</c:v>
                </c:pt>
                <c:pt idx="174">
                  <c:v>15.5</c:v>
                </c:pt>
                <c:pt idx="175">
                  <c:v>15.58333333333</c:v>
                </c:pt>
                <c:pt idx="176">
                  <c:v>15.66666666667</c:v>
                </c:pt>
                <c:pt idx="177">
                  <c:v>15.75</c:v>
                </c:pt>
                <c:pt idx="178">
                  <c:v>15.83333333333</c:v>
                </c:pt>
                <c:pt idx="179">
                  <c:v>15.91666666667</c:v>
                </c:pt>
                <c:pt idx="180">
                  <c:v>16</c:v>
                </c:pt>
                <c:pt idx="181">
                  <c:v>16.08333333333</c:v>
                </c:pt>
                <c:pt idx="182">
                  <c:v>16.16666666667</c:v>
                </c:pt>
                <c:pt idx="183">
                  <c:v>16.25</c:v>
                </c:pt>
                <c:pt idx="184">
                  <c:v>16.33333333333</c:v>
                </c:pt>
                <c:pt idx="185">
                  <c:v>16.41666666667</c:v>
                </c:pt>
                <c:pt idx="186">
                  <c:v>16.5</c:v>
                </c:pt>
                <c:pt idx="187">
                  <c:v>16.58333333333</c:v>
                </c:pt>
                <c:pt idx="188">
                  <c:v>16.66666666667</c:v>
                </c:pt>
                <c:pt idx="189">
                  <c:v>16.75</c:v>
                </c:pt>
                <c:pt idx="190">
                  <c:v>16.83333333333</c:v>
                </c:pt>
                <c:pt idx="191">
                  <c:v>16.91666666667</c:v>
                </c:pt>
                <c:pt idx="192">
                  <c:v>17</c:v>
                </c:pt>
                <c:pt idx="193">
                  <c:v>17.08333333333</c:v>
                </c:pt>
                <c:pt idx="194">
                  <c:v>17.16666666667</c:v>
                </c:pt>
                <c:pt idx="195">
                  <c:v>17.25</c:v>
                </c:pt>
                <c:pt idx="196">
                  <c:v>17.33333333333</c:v>
                </c:pt>
                <c:pt idx="197">
                  <c:v>17.41666666667</c:v>
                </c:pt>
                <c:pt idx="198">
                  <c:v>17.5</c:v>
                </c:pt>
                <c:pt idx="199">
                  <c:v>17.58333333333</c:v>
                </c:pt>
                <c:pt idx="200">
                  <c:v>17.66666666667</c:v>
                </c:pt>
                <c:pt idx="201">
                  <c:v>17.75</c:v>
                </c:pt>
                <c:pt idx="202">
                  <c:v>17.83333333333</c:v>
                </c:pt>
                <c:pt idx="203">
                  <c:v>17.91666666667</c:v>
                </c:pt>
                <c:pt idx="204">
                  <c:v>18</c:v>
                </c:pt>
                <c:pt idx="205">
                  <c:v>18.08333333333</c:v>
                </c:pt>
                <c:pt idx="206">
                  <c:v>18.16666666667</c:v>
                </c:pt>
                <c:pt idx="207">
                  <c:v>18.25</c:v>
                </c:pt>
                <c:pt idx="208">
                  <c:v>18.33333333333</c:v>
                </c:pt>
                <c:pt idx="209">
                  <c:v>18.41666666667</c:v>
                </c:pt>
                <c:pt idx="210">
                  <c:v>18.5</c:v>
                </c:pt>
                <c:pt idx="211">
                  <c:v>18.58333333333</c:v>
                </c:pt>
                <c:pt idx="212">
                  <c:v>18.66666666667</c:v>
                </c:pt>
                <c:pt idx="213">
                  <c:v>18.75</c:v>
                </c:pt>
                <c:pt idx="214">
                  <c:v>18.83333333333</c:v>
                </c:pt>
                <c:pt idx="215">
                  <c:v>18.91666666667</c:v>
                </c:pt>
                <c:pt idx="216">
                  <c:v>19</c:v>
                </c:pt>
                <c:pt idx="217">
                  <c:v>19.08333333333</c:v>
                </c:pt>
                <c:pt idx="218">
                  <c:v>19.16666666667</c:v>
                </c:pt>
                <c:pt idx="219">
                  <c:v>19.25</c:v>
                </c:pt>
                <c:pt idx="220">
                  <c:v>19.33333333333</c:v>
                </c:pt>
                <c:pt idx="221">
                  <c:v>19.41666666667</c:v>
                </c:pt>
                <c:pt idx="222">
                  <c:v>19.5</c:v>
                </c:pt>
                <c:pt idx="223">
                  <c:v>19.58333333333</c:v>
                </c:pt>
                <c:pt idx="224">
                  <c:v>19.66666666667</c:v>
                </c:pt>
                <c:pt idx="225">
                  <c:v>19.75</c:v>
                </c:pt>
                <c:pt idx="226">
                  <c:v>19.83333333333</c:v>
                </c:pt>
                <c:pt idx="227">
                  <c:v>19.91666666667</c:v>
                </c:pt>
                <c:pt idx="228">
                  <c:v>20</c:v>
                </c:pt>
                <c:pt idx="229">
                  <c:v>20.08333333333</c:v>
                </c:pt>
                <c:pt idx="230">
                  <c:v>20.16666666667</c:v>
                </c:pt>
                <c:pt idx="231">
                  <c:v>20.25</c:v>
                </c:pt>
                <c:pt idx="232">
                  <c:v>20.33333333333</c:v>
                </c:pt>
                <c:pt idx="233">
                  <c:v>20.41666666667</c:v>
                </c:pt>
                <c:pt idx="234">
                  <c:v>20.5</c:v>
                </c:pt>
                <c:pt idx="235">
                  <c:v>20.58333333333</c:v>
                </c:pt>
                <c:pt idx="236">
                  <c:v>20.66666666667</c:v>
                </c:pt>
                <c:pt idx="237">
                  <c:v>20.75</c:v>
                </c:pt>
                <c:pt idx="238">
                  <c:v>20.83333333333</c:v>
                </c:pt>
                <c:pt idx="239">
                  <c:v>20.91666666667</c:v>
                </c:pt>
                <c:pt idx="240">
                  <c:v>21</c:v>
                </c:pt>
                <c:pt idx="241">
                  <c:v>21.08333333333</c:v>
                </c:pt>
                <c:pt idx="242">
                  <c:v>21.16666666667</c:v>
                </c:pt>
                <c:pt idx="243">
                  <c:v>21.25</c:v>
                </c:pt>
                <c:pt idx="244">
                  <c:v>21.33333333333</c:v>
                </c:pt>
                <c:pt idx="245">
                  <c:v>21.41666666667</c:v>
                </c:pt>
                <c:pt idx="246">
                  <c:v>21.5</c:v>
                </c:pt>
                <c:pt idx="247">
                  <c:v>21.58333333333</c:v>
                </c:pt>
                <c:pt idx="248">
                  <c:v>21.66666666667</c:v>
                </c:pt>
                <c:pt idx="249">
                  <c:v>21.75</c:v>
                </c:pt>
                <c:pt idx="250">
                  <c:v>21.83333333333</c:v>
                </c:pt>
                <c:pt idx="251">
                  <c:v>21.91666666667</c:v>
                </c:pt>
                <c:pt idx="252">
                  <c:v>22</c:v>
                </c:pt>
                <c:pt idx="253">
                  <c:v>22.08333333333</c:v>
                </c:pt>
                <c:pt idx="254">
                  <c:v>22.16666666667</c:v>
                </c:pt>
                <c:pt idx="255">
                  <c:v>22.25</c:v>
                </c:pt>
                <c:pt idx="256">
                  <c:v>22.33333333333</c:v>
                </c:pt>
                <c:pt idx="257">
                  <c:v>22.41666666667</c:v>
                </c:pt>
                <c:pt idx="258">
                  <c:v>22.5</c:v>
                </c:pt>
                <c:pt idx="259">
                  <c:v>22.58333333333</c:v>
                </c:pt>
                <c:pt idx="260">
                  <c:v>22.66666666667</c:v>
                </c:pt>
                <c:pt idx="261">
                  <c:v>22.75</c:v>
                </c:pt>
                <c:pt idx="262">
                  <c:v>22.83333333333</c:v>
                </c:pt>
                <c:pt idx="263">
                  <c:v>22.91666666667</c:v>
                </c:pt>
                <c:pt idx="264">
                  <c:v>23</c:v>
                </c:pt>
                <c:pt idx="265">
                  <c:v>23.08333333333</c:v>
                </c:pt>
                <c:pt idx="266">
                  <c:v>23.16666666667</c:v>
                </c:pt>
                <c:pt idx="267">
                  <c:v>23.25</c:v>
                </c:pt>
                <c:pt idx="268">
                  <c:v>23.33333333333</c:v>
                </c:pt>
                <c:pt idx="269">
                  <c:v>23.41666666667</c:v>
                </c:pt>
                <c:pt idx="270">
                  <c:v>23.5</c:v>
                </c:pt>
                <c:pt idx="271">
                  <c:v>23.58333333333</c:v>
                </c:pt>
                <c:pt idx="272">
                  <c:v>23.66666666667</c:v>
                </c:pt>
                <c:pt idx="273">
                  <c:v>23.75</c:v>
                </c:pt>
                <c:pt idx="274">
                  <c:v>23.83333333333</c:v>
                </c:pt>
                <c:pt idx="275">
                  <c:v>23.91666666667</c:v>
                </c:pt>
                <c:pt idx="276">
                  <c:v>24</c:v>
                </c:pt>
                <c:pt idx="277">
                  <c:v>24.08333333333</c:v>
                </c:pt>
                <c:pt idx="278">
                  <c:v>24.16666666667</c:v>
                </c:pt>
                <c:pt idx="279">
                  <c:v>24.25</c:v>
                </c:pt>
                <c:pt idx="280">
                  <c:v>24.33333333333</c:v>
                </c:pt>
                <c:pt idx="281">
                  <c:v>24.41666666667</c:v>
                </c:pt>
                <c:pt idx="282">
                  <c:v>24.5</c:v>
                </c:pt>
                <c:pt idx="283">
                  <c:v>24.58333333333</c:v>
                </c:pt>
                <c:pt idx="284">
                  <c:v>24.66666666667</c:v>
                </c:pt>
                <c:pt idx="285">
                  <c:v>24.75</c:v>
                </c:pt>
                <c:pt idx="286">
                  <c:v>24.83333333333</c:v>
                </c:pt>
                <c:pt idx="287">
                  <c:v>24.91666666667</c:v>
                </c:pt>
                <c:pt idx="288">
                  <c:v>25</c:v>
                </c:pt>
                <c:pt idx="289">
                  <c:v>25.08333333333</c:v>
                </c:pt>
                <c:pt idx="290">
                  <c:v>25.16666666667</c:v>
                </c:pt>
                <c:pt idx="291">
                  <c:v>25.25</c:v>
                </c:pt>
                <c:pt idx="292">
                  <c:v>25.33333333333</c:v>
                </c:pt>
                <c:pt idx="293">
                  <c:v>25.41666666667</c:v>
                </c:pt>
                <c:pt idx="294">
                  <c:v>25.5</c:v>
                </c:pt>
                <c:pt idx="295">
                  <c:v>25.58333333333</c:v>
                </c:pt>
                <c:pt idx="296">
                  <c:v>25.66666666667</c:v>
                </c:pt>
                <c:pt idx="297">
                  <c:v>25.75</c:v>
                </c:pt>
                <c:pt idx="298">
                  <c:v>25.83333333333</c:v>
                </c:pt>
                <c:pt idx="299">
                  <c:v>25.91666666667</c:v>
                </c:pt>
                <c:pt idx="300">
                  <c:v>26</c:v>
                </c:pt>
                <c:pt idx="301">
                  <c:v>26.08333333333</c:v>
                </c:pt>
                <c:pt idx="302">
                  <c:v>26.16666666667</c:v>
                </c:pt>
                <c:pt idx="303">
                  <c:v>26.25</c:v>
                </c:pt>
                <c:pt idx="304">
                  <c:v>26.33333333333</c:v>
                </c:pt>
                <c:pt idx="305">
                  <c:v>26.41666666667</c:v>
                </c:pt>
                <c:pt idx="306">
                  <c:v>26.5</c:v>
                </c:pt>
                <c:pt idx="307">
                  <c:v>26.58333333333</c:v>
                </c:pt>
                <c:pt idx="308">
                  <c:v>26.66666666667</c:v>
                </c:pt>
                <c:pt idx="309">
                  <c:v>26.75</c:v>
                </c:pt>
                <c:pt idx="310">
                  <c:v>26.83333333333</c:v>
                </c:pt>
                <c:pt idx="311">
                  <c:v>26.91666666667</c:v>
                </c:pt>
                <c:pt idx="312">
                  <c:v>27</c:v>
                </c:pt>
                <c:pt idx="313">
                  <c:v>27.08333333333</c:v>
                </c:pt>
                <c:pt idx="314">
                  <c:v>27.16666666667</c:v>
                </c:pt>
                <c:pt idx="315">
                  <c:v>27.25</c:v>
                </c:pt>
                <c:pt idx="316">
                  <c:v>27.33333333333</c:v>
                </c:pt>
                <c:pt idx="317">
                  <c:v>27.41666666667</c:v>
                </c:pt>
                <c:pt idx="318">
                  <c:v>27.5</c:v>
                </c:pt>
                <c:pt idx="319">
                  <c:v>27.58333333333</c:v>
                </c:pt>
                <c:pt idx="320">
                  <c:v>27.66666666667</c:v>
                </c:pt>
                <c:pt idx="321">
                  <c:v>27.75</c:v>
                </c:pt>
                <c:pt idx="322">
                  <c:v>27.83333333333</c:v>
                </c:pt>
                <c:pt idx="323">
                  <c:v>27.91666666667</c:v>
                </c:pt>
                <c:pt idx="324">
                  <c:v>28</c:v>
                </c:pt>
                <c:pt idx="325">
                  <c:v>28.08333333333</c:v>
                </c:pt>
                <c:pt idx="326">
                  <c:v>28.16666666667</c:v>
                </c:pt>
                <c:pt idx="327">
                  <c:v>28.25</c:v>
                </c:pt>
                <c:pt idx="328">
                  <c:v>28.33333333333</c:v>
                </c:pt>
                <c:pt idx="329">
                  <c:v>28.41666666667</c:v>
                </c:pt>
                <c:pt idx="330">
                  <c:v>28.5</c:v>
                </c:pt>
                <c:pt idx="331">
                  <c:v>28.58333333333</c:v>
                </c:pt>
                <c:pt idx="332">
                  <c:v>28.66666666667</c:v>
                </c:pt>
                <c:pt idx="333">
                  <c:v>28.75</c:v>
                </c:pt>
                <c:pt idx="334">
                  <c:v>28.83333333333</c:v>
                </c:pt>
                <c:pt idx="335">
                  <c:v>28.91666666667</c:v>
                </c:pt>
                <c:pt idx="336">
                  <c:v>29</c:v>
                </c:pt>
                <c:pt idx="337">
                  <c:v>29.08333333333</c:v>
                </c:pt>
                <c:pt idx="338">
                  <c:v>29.16666666667</c:v>
                </c:pt>
                <c:pt idx="339">
                  <c:v>29.25</c:v>
                </c:pt>
                <c:pt idx="340">
                  <c:v>29.33333333333</c:v>
                </c:pt>
                <c:pt idx="341">
                  <c:v>29.41666666667</c:v>
                </c:pt>
                <c:pt idx="342">
                  <c:v>29.5</c:v>
                </c:pt>
                <c:pt idx="343">
                  <c:v>29.58333333333</c:v>
                </c:pt>
                <c:pt idx="344">
                  <c:v>29.66666666667</c:v>
                </c:pt>
                <c:pt idx="345">
                  <c:v>29.75</c:v>
                </c:pt>
                <c:pt idx="346">
                  <c:v>29.83333333333</c:v>
                </c:pt>
                <c:pt idx="347">
                  <c:v>29.91666666667</c:v>
                </c:pt>
                <c:pt idx="348">
                  <c:v>30</c:v>
                </c:pt>
                <c:pt idx="349">
                  <c:v>30.08333333333</c:v>
                </c:pt>
                <c:pt idx="350">
                  <c:v>30.16666666667</c:v>
                </c:pt>
                <c:pt idx="351">
                  <c:v>30.25</c:v>
                </c:pt>
                <c:pt idx="352">
                  <c:v>30.33333333333</c:v>
                </c:pt>
                <c:pt idx="353">
                  <c:v>30.41666666667</c:v>
                </c:pt>
                <c:pt idx="354">
                  <c:v>30.5</c:v>
                </c:pt>
                <c:pt idx="355">
                  <c:v>30.58333333333</c:v>
                </c:pt>
                <c:pt idx="356">
                  <c:v>30.66666666667</c:v>
                </c:pt>
                <c:pt idx="357">
                  <c:v>30.75</c:v>
                </c:pt>
                <c:pt idx="358">
                  <c:v>30.83333333333</c:v>
                </c:pt>
                <c:pt idx="359">
                  <c:v>30.91666666667</c:v>
                </c:pt>
                <c:pt idx="360">
                  <c:v>31</c:v>
                </c:pt>
              </c:numCache>
            </c:numRef>
          </c:xVal>
          <c:yVal>
            <c:numRef>
              <c:f>'04_advtidal (2)'!$J$5:$J$365</c:f>
              <c:numCache>
                <c:formatCode>0.0</c:formatCode>
                <c:ptCount val="361"/>
                <c:pt idx="0">
                  <c:v>18.815294679595201</c:v>
                </c:pt>
                <c:pt idx="1">
                  <c:v>18.5604408105776</c:v>
                </c:pt>
                <c:pt idx="2">
                  <c:v>18.512683318123798</c:v>
                </c:pt>
                <c:pt idx="3">
                  <c:v>18.756030530639801</c:v>
                </c:pt>
                <c:pt idx="4">
                  <c:v>19.057546537176599</c:v>
                </c:pt>
                <c:pt idx="5">
                  <c:v>19.102172346097401</c:v>
                </c:pt>
                <c:pt idx="6">
                  <c:v>18.836910079386701</c:v>
                </c:pt>
                <c:pt idx="7">
                  <c:v>18.493987106292</c:v>
                </c:pt>
                <c:pt idx="8">
                  <c:v>18.404497312466098</c:v>
                </c:pt>
                <c:pt idx="9">
                  <c:v>18.663170441805899</c:v>
                </c:pt>
                <c:pt idx="10">
                  <c:v>19.0342276712339</c:v>
                </c:pt>
                <c:pt idx="11">
                  <c:v>19.173897790317099</c:v>
                </c:pt>
                <c:pt idx="12">
                  <c:v>18.970352412262201</c:v>
                </c:pt>
                <c:pt idx="13">
                  <c:v>18.627382035743</c:v>
                </c:pt>
                <c:pt idx="14">
                  <c:v>18.479409876592499</c:v>
                </c:pt>
                <c:pt idx="15">
                  <c:v>18.652715336272301</c:v>
                </c:pt>
                <c:pt idx="16">
                  <c:v>18.9785379400994</c:v>
                </c:pt>
                <c:pt idx="17">
                  <c:v>19.121009496099902</c:v>
                </c:pt>
                <c:pt idx="18">
                  <c:v>18.936400784912301</c:v>
                </c:pt>
                <c:pt idx="19">
                  <c:v>18.5786749535811</c:v>
                </c:pt>
                <c:pt idx="20">
                  <c:v>18.389154362583898</c:v>
                </c:pt>
                <c:pt idx="21">
                  <c:v>18.556609459577299</c:v>
                </c:pt>
                <c:pt idx="22">
                  <c:v>18.936728809066</c:v>
                </c:pt>
                <c:pt idx="23">
                  <c:v>19.170775119149202</c:v>
                </c:pt>
                <c:pt idx="24">
                  <c:v>19.0583902795501</c:v>
                </c:pt>
                <c:pt idx="25">
                  <c:v>18.717115513301501</c:v>
                </c:pt>
                <c:pt idx="26">
                  <c:v>18.485423679443599</c:v>
                </c:pt>
                <c:pt idx="27">
                  <c:v>18.5723971990599</c:v>
                </c:pt>
                <c:pt idx="28">
                  <c:v>18.889127796202899</c:v>
                </c:pt>
                <c:pt idx="29">
                  <c:v>19.113660795732098</c:v>
                </c:pt>
                <c:pt idx="30">
                  <c:v>19.018207733479301</c:v>
                </c:pt>
                <c:pt idx="31">
                  <c:v>18.677401097644101</c:v>
                </c:pt>
                <c:pt idx="32">
                  <c:v>18.405736964844198</c:v>
                </c:pt>
                <c:pt idx="33">
                  <c:v>18.473670974578901</c:v>
                </c:pt>
                <c:pt idx="34">
                  <c:v>18.826238950054801</c:v>
                </c:pt>
                <c:pt idx="35">
                  <c:v>19.1367134607998</c:v>
                </c:pt>
                <c:pt idx="36">
                  <c:v>19.122752367483201</c:v>
                </c:pt>
                <c:pt idx="37">
                  <c:v>18.817987497440999</c:v>
                </c:pt>
                <c:pt idx="38">
                  <c:v>18.520691378978398</c:v>
                </c:pt>
                <c:pt idx="39">
                  <c:v>18.514801432565601</c:v>
                </c:pt>
                <c:pt idx="40">
                  <c:v>18.790441635084701</c:v>
                </c:pt>
                <c:pt idx="41">
                  <c:v>19.077006211779398</c:v>
                </c:pt>
                <c:pt idx="42">
                  <c:v>19.076983228816999</c:v>
                </c:pt>
                <c:pt idx="43">
                  <c:v>18.7824528725988</c:v>
                </c:pt>
                <c:pt idx="44">
                  <c:v>18.454906953015001</c:v>
                </c:pt>
                <c:pt idx="45">
                  <c:v>18.4171483268717</c:v>
                </c:pt>
                <c:pt idx="46">
                  <c:v>18.712365986623698</c:v>
                </c:pt>
                <c:pt idx="47">
                  <c:v>19.070964018217001</c:v>
                </c:pt>
                <c:pt idx="48">
                  <c:v>19.161033326741101</c:v>
                </c:pt>
                <c:pt idx="49">
                  <c:v>18.9192026475977</c:v>
                </c:pt>
                <c:pt idx="50">
                  <c:v>18.5852403391855</c:v>
                </c:pt>
                <c:pt idx="51">
                  <c:v>18.481925769607599</c:v>
                </c:pt>
                <c:pt idx="52">
                  <c:v>18.6930934362416</c:v>
                </c:pt>
                <c:pt idx="53">
                  <c:v>19.011638037207799</c:v>
                </c:pt>
                <c:pt idx="54">
                  <c:v>19.110297999123201</c:v>
                </c:pt>
                <c:pt idx="55">
                  <c:v>18.886072750913598</c:v>
                </c:pt>
                <c:pt idx="56">
                  <c:v>18.5326419022545</c:v>
                </c:pt>
                <c:pt idx="57">
                  <c:v>18.388414078418499</c:v>
                </c:pt>
                <c:pt idx="58">
                  <c:v>18.6003224246694</c:v>
                </c:pt>
                <c:pt idx="59">
                  <c:v>18.980382936115799</c:v>
                </c:pt>
                <c:pt idx="60">
                  <c:v>19.171969013085199</c:v>
                </c:pt>
                <c:pt idx="61">
                  <c:v>19.015628542130202</c:v>
                </c:pt>
                <c:pt idx="62">
                  <c:v>18.669064189341899</c:v>
                </c:pt>
                <c:pt idx="63">
                  <c:v>18.474920591170701</c:v>
                </c:pt>
                <c:pt idx="64">
                  <c:v>18.603527710981101</c:v>
                </c:pt>
                <c:pt idx="65">
                  <c:v>18.9290451352975</c:v>
                </c:pt>
                <c:pt idx="66">
                  <c:v>19.116730653746199</c:v>
                </c:pt>
                <c:pt idx="67">
                  <c:v>18.978310236623201</c:v>
                </c:pt>
                <c:pt idx="68">
                  <c:v>18.625107857239101</c:v>
                </c:pt>
                <c:pt idx="69">
                  <c:v>18.389905789187999</c:v>
                </c:pt>
                <c:pt idx="70">
                  <c:v>18.505755187150999</c:v>
                </c:pt>
                <c:pt idx="71">
                  <c:v>18.8758602175322</c:v>
                </c:pt>
                <c:pt idx="72">
                  <c:v>19.152724435705501</c:v>
                </c:pt>
                <c:pt idx="73">
                  <c:v>19.091413387802099</c:v>
                </c:pt>
                <c:pt idx="74">
                  <c:v>18.765696961488398</c:v>
                </c:pt>
                <c:pt idx="75">
                  <c:v>18.496349143214299</c:v>
                </c:pt>
                <c:pt idx="76">
                  <c:v>18.535008253908401</c:v>
                </c:pt>
                <c:pt idx="77">
                  <c:v>18.833064527621001</c:v>
                </c:pt>
                <c:pt idx="78">
                  <c:v>19.094044391528499</c:v>
                </c:pt>
                <c:pt idx="79">
                  <c:v>19.048361094146699</c:v>
                </c:pt>
                <c:pt idx="80">
                  <c:v>18.7289557603054</c:v>
                </c:pt>
                <c:pt idx="81">
                  <c:v>18.423632209650599</c:v>
                </c:pt>
                <c:pt idx="82">
                  <c:v>18.4363853358497</c:v>
                </c:pt>
                <c:pt idx="83">
                  <c:v>18.762028989812901</c:v>
                </c:pt>
                <c:pt idx="84">
                  <c:v>19.10191076393</c:v>
                </c:pt>
                <c:pt idx="85">
                  <c:v>19.1422362289129</c:v>
                </c:pt>
                <c:pt idx="86">
                  <c:v>18.8675356405606</c:v>
                </c:pt>
                <c:pt idx="87">
                  <c:v>18.547113018687099</c:v>
                </c:pt>
                <c:pt idx="88">
                  <c:v>18.490258491640201</c:v>
                </c:pt>
                <c:pt idx="89">
                  <c:v>18.7347303974705</c:v>
                </c:pt>
                <c:pt idx="90">
                  <c:v>19.041552362597798</c:v>
                </c:pt>
                <c:pt idx="91">
                  <c:v>19.093692195184499</c:v>
                </c:pt>
                <c:pt idx="92">
                  <c:v>18.8333321058685</c:v>
                </c:pt>
                <c:pt idx="93">
                  <c:v>18.489514879685199</c:v>
                </c:pt>
                <c:pt idx="94">
                  <c:v>18.3942768286465</c:v>
                </c:pt>
                <c:pt idx="95">
                  <c:v>18.6484157510912</c:v>
                </c:pt>
                <c:pt idx="96">
                  <c:v>19.0207519174098</c:v>
                </c:pt>
                <c:pt idx="97">
                  <c:v>19.166115369959002</c:v>
                </c:pt>
                <c:pt idx="98">
                  <c:v>18.967434255598</c:v>
                </c:pt>
                <c:pt idx="99">
                  <c:v>18.623684257971199</c:v>
                </c:pt>
                <c:pt idx="100">
                  <c:v>18.470666565624899</c:v>
                </c:pt>
                <c:pt idx="101">
                  <c:v>18.639365867402901</c:v>
                </c:pt>
                <c:pt idx="102">
                  <c:v>18.965632507512002</c:v>
                </c:pt>
                <c:pt idx="103">
                  <c:v>19.113064964407101</c:v>
                </c:pt>
                <c:pt idx="104">
                  <c:v>18.9332267420832</c:v>
                </c:pt>
                <c:pt idx="105">
                  <c:v>18.575511411827399</c:v>
                </c:pt>
                <c:pt idx="106">
                  <c:v>18.380934375953402</c:v>
                </c:pt>
                <c:pt idx="107">
                  <c:v>18.543049218583</c:v>
                </c:pt>
                <c:pt idx="108">
                  <c:v>18.922610051090199</c:v>
                </c:pt>
                <c:pt idx="109">
                  <c:v>19.161387026762998</c:v>
                </c:pt>
                <c:pt idx="110">
                  <c:v>19.054273411106301</c:v>
                </c:pt>
                <c:pt idx="111">
                  <c:v>18.714148500238998</c:v>
                </c:pt>
                <c:pt idx="112">
                  <c:v>18.478266375262201</c:v>
                </c:pt>
                <c:pt idx="113">
                  <c:v>18.5602292702232</c:v>
                </c:pt>
                <c:pt idx="114">
                  <c:v>18.8753834144701</c:v>
                </c:pt>
                <c:pt idx="115">
                  <c:v>19.104010643917601</c:v>
                </c:pt>
                <c:pt idx="116">
                  <c:v>19.013695648988101</c:v>
                </c:pt>
                <c:pt idx="117">
                  <c:v>18.674809059571</c:v>
                </c:pt>
                <c:pt idx="118">
                  <c:v>18.399148951236899</c:v>
                </c:pt>
                <c:pt idx="119">
                  <c:v>18.4613201072363</c:v>
                </c:pt>
                <c:pt idx="120">
                  <c:v>18.811385477678002</c:v>
                </c:pt>
                <c:pt idx="121">
                  <c:v>19.1252706901439</c:v>
                </c:pt>
                <c:pt idx="122">
                  <c:v>19.1166587946398</c:v>
                </c:pt>
                <c:pt idx="123">
                  <c:v>18.814219294174901</c:v>
                </c:pt>
                <c:pt idx="124">
                  <c:v>18.5134285381693</c:v>
                </c:pt>
                <c:pt idx="125">
                  <c:v>18.501510668628001</c:v>
                </c:pt>
                <c:pt idx="126">
                  <c:v>18.7734600857689</c:v>
                </c:pt>
                <c:pt idx="127">
                  <c:v>19.061913972506801</c:v>
                </c:pt>
                <c:pt idx="128">
                  <c:v>19.066750559109501</c:v>
                </c:pt>
                <c:pt idx="129">
                  <c:v>18.775016856396999</c:v>
                </c:pt>
                <c:pt idx="130">
                  <c:v>18.444951454671902</c:v>
                </c:pt>
                <c:pt idx="131">
                  <c:v>18.400865636183301</c:v>
                </c:pt>
                <c:pt idx="132">
                  <c:v>18.691867565667099</c:v>
                </c:pt>
                <c:pt idx="133">
                  <c:v>19.0520139002839</c:v>
                </c:pt>
                <c:pt idx="134">
                  <c:v>19.147877530355</c:v>
                </c:pt>
                <c:pt idx="135">
                  <c:v>18.910196789455298</c:v>
                </c:pt>
                <c:pt idx="136">
                  <c:v>18.5749259088428</c:v>
                </c:pt>
                <c:pt idx="137">
                  <c:v>18.466190418031101</c:v>
                </c:pt>
                <c:pt idx="138">
                  <c:v>18.673119004229999</c:v>
                </c:pt>
                <c:pt idx="139">
                  <c:v>18.9927843402672</c:v>
                </c:pt>
                <c:pt idx="140">
                  <c:v>19.0967814208487</c:v>
                </c:pt>
                <c:pt idx="141">
                  <c:v>18.8771712966122</c:v>
                </c:pt>
                <c:pt idx="142">
                  <c:v>18.868337111813901</c:v>
                </c:pt>
                <c:pt idx="143">
                  <c:v>18.689305836649499</c:v>
                </c:pt>
                <c:pt idx="144">
                  <c:v>18.789670835398901</c:v>
                </c:pt>
                <c:pt idx="145">
                  <c:v>19.089412391320501</c:v>
                </c:pt>
                <c:pt idx="146">
                  <c:v>19.23624938191</c:v>
                </c:pt>
                <c:pt idx="147">
                  <c:v>19.0553926950384</c:v>
                </c:pt>
                <c:pt idx="148">
                  <c:v>18.691375879122699</c:v>
                </c:pt>
                <c:pt idx="149">
                  <c:v>18.481878251351901</c:v>
                </c:pt>
                <c:pt idx="150">
                  <c:v>18.598964102776101</c:v>
                </c:pt>
                <c:pt idx="151">
                  <c:v>18.9195947488491</c:v>
                </c:pt>
                <c:pt idx="152">
                  <c:v>19.109023057638101</c:v>
                </c:pt>
                <c:pt idx="153">
                  <c:v>18.973757447411099</c:v>
                </c:pt>
                <c:pt idx="154">
                  <c:v>18.6203980938235</c:v>
                </c:pt>
                <c:pt idx="155">
                  <c:v>18.379887196472001</c:v>
                </c:pt>
                <c:pt idx="156">
                  <c:v>18.489652438085798</c:v>
                </c:pt>
                <c:pt idx="157">
                  <c:v>18.8577340684215</c:v>
                </c:pt>
                <c:pt idx="158">
                  <c:v>19.1385971404837</c:v>
                </c:pt>
                <c:pt idx="159">
                  <c:v>19.082647047089001</c:v>
                </c:pt>
                <c:pt idx="160">
                  <c:v>18.7590361511735</c:v>
                </c:pt>
                <c:pt idx="161">
                  <c:v>18.486022531238401</c:v>
                </c:pt>
                <c:pt idx="162">
                  <c:v>18.5195003333099</c:v>
                </c:pt>
                <c:pt idx="163">
                  <c:v>18.815217669141301</c:v>
                </c:pt>
                <c:pt idx="164">
                  <c:v>19.079619442831099</c:v>
                </c:pt>
                <c:pt idx="165">
                  <c:v>19.0393169666307</c:v>
                </c:pt>
                <c:pt idx="166">
                  <c:v>18.722626804475802</c:v>
                </c:pt>
                <c:pt idx="167">
                  <c:v>18.414377883824201</c:v>
                </c:pt>
                <c:pt idx="168">
                  <c:v>18.4213257160465</c:v>
                </c:pt>
                <c:pt idx="169">
                  <c:v>18.743785925752199</c:v>
                </c:pt>
                <c:pt idx="170">
                  <c:v>19.0863305949816</c:v>
                </c:pt>
                <c:pt idx="171">
                  <c:v>19.132542049580799</c:v>
                </c:pt>
                <c:pt idx="172">
                  <c:v>18.861509150235801</c:v>
                </c:pt>
                <c:pt idx="173">
                  <c:v>18.5392473769346</c:v>
                </c:pt>
                <c:pt idx="174">
                  <c:v>18.4770544738304</c:v>
                </c:pt>
                <c:pt idx="175">
                  <c:v>18.7179692715766</c:v>
                </c:pt>
                <c:pt idx="176">
                  <c:v>19.0265115930363</c:v>
                </c:pt>
                <c:pt idx="177">
                  <c:v>19.084312269270502</c:v>
                </c:pt>
                <c:pt idx="178">
                  <c:v>18.828041326878601</c:v>
                </c:pt>
                <c:pt idx="179">
                  <c:v>18.482993614561298</c:v>
                </c:pt>
                <c:pt idx="180">
                  <c:v>18.381910589400999</c:v>
                </c:pt>
                <c:pt idx="181">
                  <c:v>18.6314162232987</c:v>
                </c:pt>
                <c:pt idx="182">
                  <c:v>19.005008527008901</c:v>
                </c:pt>
                <c:pt idx="183">
                  <c:v>19.156081363077501</c:v>
                </c:pt>
                <c:pt idx="184">
                  <c:v>18.962401150953401</c:v>
                </c:pt>
                <c:pt idx="185">
                  <c:v>18.618015670170099</c:v>
                </c:pt>
                <c:pt idx="186">
                  <c:v>18.460082953381399</c:v>
                </c:pt>
                <c:pt idx="187">
                  <c:v>18.624251820365</c:v>
                </c:pt>
                <c:pt idx="188">
                  <c:v>18.950953273171901</c:v>
                </c:pt>
                <c:pt idx="189">
                  <c:v>19.103404241522401</c:v>
                </c:pt>
                <c:pt idx="190">
                  <c:v>18.928465002300701</c:v>
                </c:pt>
                <c:pt idx="191">
                  <c:v>18.570978639934498</c:v>
                </c:pt>
                <c:pt idx="192">
                  <c:v>18.371514409366601</c:v>
                </c:pt>
                <c:pt idx="193">
                  <c:v>18.528380430302199</c:v>
                </c:pt>
                <c:pt idx="194">
                  <c:v>18.907381256899701</c:v>
                </c:pt>
                <c:pt idx="195">
                  <c:v>19.150953201739199</c:v>
                </c:pt>
                <c:pt idx="196">
                  <c:v>19.0492538231201</c:v>
                </c:pt>
                <c:pt idx="197">
                  <c:v>18.7105137333062</c:v>
                </c:pt>
                <c:pt idx="198">
                  <c:v>18.470615521747501</c:v>
                </c:pt>
                <c:pt idx="199">
                  <c:v>18.5476735759608</c:v>
                </c:pt>
                <c:pt idx="200">
                  <c:v>18.861269792788001</c:v>
                </c:pt>
                <c:pt idx="201">
                  <c:v>19.0940762690349</c:v>
                </c:pt>
                <c:pt idx="202">
                  <c:v>19.009054798266199</c:v>
                </c:pt>
                <c:pt idx="203">
                  <c:v>18.672295734864999</c:v>
                </c:pt>
                <c:pt idx="204">
                  <c:v>18.3928765302845</c:v>
                </c:pt>
                <c:pt idx="205">
                  <c:v>18.449406104661499</c:v>
                </c:pt>
                <c:pt idx="206">
                  <c:v>18.797024413353402</c:v>
                </c:pt>
                <c:pt idx="207">
                  <c:v>19.114530023215998</c:v>
                </c:pt>
                <c:pt idx="208">
                  <c:v>19.111977381802799</c:v>
                </c:pt>
                <c:pt idx="209">
                  <c:v>18.813050836449399</c:v>
                </c:pt>
                <c:pt idx="210">
                  <c:v>18.510265488789699</c:v>
                </c:pt>
                <c:pt idx="211">
                  <c:v>18.493839790743099</c:v>
                </c:pt>
                <c:pt idx="212">
                  <c:v>18.763544947827899</c:v>
                </c:pt>
                <c:pt idx="213">
                  <c:v>19.055195665580602</c:v>
                </c:pt>
                <c:pt idx="214">
                  <c:v>19.066145344599299</c:v>
                </c:pt>
                <c:pt idx="215">
                  <c:v>18.7783406007817</c:v>
                </c:pt>
                <c:pt idx="216">
                  <c:v>18.446737827982702</c:v>
                </c:pt>
                <c:pt idx="217">
                  <c:v>18.3970255947618</c:v>
                </c:pt>
                <c:pt idx="218">
                  <c:v>18.684301625404402</c:v>
                </c:pt>
                <c:pt idx="219">
                  <c:v>19.046347497716699</c:v>
                </c:pt>
                <c:pt idx="220">
                  <c:v>19.1483686529482</c:v>
                </c:pt>
                <c:pt idx="221">
                  <c:v>18.915178589711299</c:v>
                </c:pt>
                <c:pt idx="222">
                  <c:v>18.578843285581002</c:v>
                </c:pt>
                <c:pt idx="223">
                  <c:v>18.4648598808296</c:v>
                </c:pt>
                <c:pt idx="224">
                  <c:v>18.667575376208202</c:v>
                </c:pt>
                <c:pt idx="225">
                  <c:v>18.988356169505501</c:v>
                </c:pt>
                <c:pt idx="226">
                  <c:v>19.097675081798702</c:v>
                </c:pt>
                <c:pt idx="227">
                  <c:v>18.882721244522699</c:v>
                </c:pt>
                <c:pt idx="228">
                  <c:v>18.5277018768152</c:v>
                </c:pt>
                <c:pt idx="229">
                  <c:v>18.372551480525399</c:v>
                </c:pt>
                <c:pt idx="230">
                  <c:v>18.574248438704199</c:v>
                </c:pt>
                <c:pt idx="231">
                  <c:v>18.955188362467201</c:v>
                </c:pt>
                <c:pt idx="232">
                  <c:v>19.157215856578201</c:v>
                </c:pt>
                <c:pt idx="233">
                  <c:v>19.011167754254501</c:v>
                </c:pt>
                <c:pt idx="234">
                  <c:v>18.6652109078716</c:v>
                </c:pt>
                <c:pt idx="235">
                  <c:v>18.4620035525014</c:v>
                </c:pt>
                <c:pt idx="236">
                  <c:v>18.5810465403435</c:v>
                </c:pt>
                <c:pt idx="237">
                  <c:v>18.905312785718401</c:v>
                </c:pt>
                <c:pt idx="238">
                  <c:v>19.102067761317901</c:v>
                </c:pt>
                <c:pt idx="239">
                  <c:v>18.973711050717501</c:v>
                </c:pt>
                <c:pt idx="240">
                  <c:v>18.622810113404601</c:v>
                </c:pt>
                <c:pt idx="241">
                  <c:v>18.378927060209499</c:v>
                </c:pt>
                <c:pt idx="242">
                  <c:v>18.484187752399102</c:v>
                </c:pt>
                <c:pt idx="243">
                  <c:v>18.851611946287701</c:v>
                </c:pt>
                <c:pt idx="244">
                  <c:v>19.137819541205399</c:v>
                </c:pt>
                <c:pt idx="245">
                  <c:v>19.088551254528699</c:v>
                </c:pt>
                <c:pt idx="246">
                  <c:v>18.7682934597646</c:v>
                </c:pt>
                <c:pt idx="247">
                  <c:v>18.492738966141001</c:v>
                </c:pt>
                <c:pt idx="248">
                  <c:v>18.521913987109599</c:v>
                </c:pt>
                <c:pt idx="249">
                  <c:v>18.815985602696401</c:v>
                </c:pt>
                <c:pt idx="250">
                  <c:v>19.084364151873899</c:v>
                </c:pt>
                <c:pt idx="251">
                  <c:v>19.050012447070799</c:v>
                </c:pt>
                <c:pt idx="252">
                  <c:v>18.7365892772481</c:v>
                </c:pt>
                <c:pt idx="253">
                  <c:v>18.4259306850537</c:v>
                </c:pt>
                <c:pt idx="254">
                  <c:v>18.427419038331902</c:v>
                </c:pt>
                <c:pt idx="255">
                  <c:v>18.7469325050292</c:v>
                </c:pt>
                <c:pt idx="256">
                  <c:v>19.092327548326601</c:v>
                </c:pt>
                <c:pt idx="257">
                  <c:v>19.14470088257</c:v>
                </c:pt>
                <c:pt idx="258">
                  <c:v>18.877653345454899</c:v>
                </c:pt>
                <c:pt idx="259">
                  <c:v>18.5538707774244</c:v>
                </c:pt>
                <c:pt idx="260">
                  <c:v>18.486536387454901</c:v>
                </c:pt>
                <c:pt idx="261">
                  <c:v>18.7240232057665</c:v>
                </c:pt>
                <c:pt idx="262">
                  <c:v>19.034386424788899</c:v>
                </c:pt>
                <c:pt idx="263">
                  <c:v>19.0980414172477</c:v>
                </c:pt>
                <c:pt idx="264">
                  <c:v>18.8461141858071</c:v>
                </c:pt>
                <c:pt idx="265">
                  <c:v>18.500063090667702</c:v>
                </c:pt>
                <c:pt idx="266">
                  <c:v>18.393354196198398</c:v>
                </c:pt>
                <c:pt idx="267">
                  <c:v>18.6383229907015</c:v>
                </c:pt>
                <c:pt idx="268">
                  <c:v>19.013285234079301</c:v>
                </c:pt>
                <c:pt idx="269">
                  <c:v>19.170190100619799</c:v>
                </c:pt>
                <c:pt idx="270">
                  <c:v>18.981701044336099</c:v>
                </c:pt>
                <c:pt idx="271">
                  <c:v>18.636944991446999</c:v>
                </c:pt>
                <c:pt idx="272">
                  <c:v>18.474304756028701</c:v>
                </c:pt>
                <c:pt idx="273">
                  <c:v>18.6340807010662</c:v>
                </c:pt>
                <c:pt idx="274">
                  <c:v>18.961263824831001</c:v>
                </c:pt>
                <c:pt idx="275">
                  <c:v>19.118843010695802</c:v>
                </c:pt>
                <c:pt idx="276">
                  <c:v>18.948979548904902</c:v>
                </c:pt>
                <c:pt idx="277">
                  <c:v>18.591985245390902</c:v>
                </c:pt>
                <c:pt idx="278">
                  <c:v>18.387844276233199</c:v>
                </c:pt>
                <c:pt idx="279">
                  <c:v>18.539591028274501</c:v>
                </c:pt>
                <c:pt idx="280">
                  <c:v>18.918065694220498</c:v>
                </c:pt>
                <c:pt idx="281">
                  <c:v>19.166529663306601</c:v>
                </c:pt>
                <c:pt idx="282">
                  <c:v>19.070417833501601</c:v>
                </c:pt>
                <c:pt idx="283">
                  <c:v>18.733325301280299</c:v>
                </c:pt>
                <c:pt idx="284">
                  <c:v>18.489610303353501</c:v>
                </c:pt>
                <c:pt idx="285">
                  <c:v>18.561891655910099</c:v>
                </c:pt>
                <c:pt idx="286">
                  <c:v>18.873968131610901</c:v>
                </c:pt>
                <c:pt idx="287">
                  <c:v>19.111055957444702</c:v>
                </c:pt>
                <c:pt idx="288">
                  <c:v>19.031498141862699</c:v>
                </c:pt>
                <c:pt idx="289">
                  <c:v>18.697086573911498</c:v>
                </c:pt>
                <c:pt idx="290">
                  <c:v>18.414155755796301</c:v>
                </c:pt>
                <c:pt idx="291">
                  <c:v>18.465174079745601</c:v>
                </c:pt>
                <c:pt idx="292">
                  <c:v>18.8104086883889</c:v>
                </c:pt>
                <c:pt idx="293">
                  <c:v>19.131497501993302</c:v>
                </c:pt>
                <c:pt idx="294">
                  <c:v>19.134888848881701</c:v>
                </c:pt>
                <c:pt idx="295">
                  <c:v>18.911782268708201</c:v>
                </c:pt>
                <c:pt idx="296">
                  <c:v>18.850165754972</c:v>
                </c:pt>
                <c:pt idx="297">
                  <c:v>18.770404403601301</c:v>
                </c:pt>
                <c:pt idx="298">
                  <c:v>18.945406290519202</c:v>
                </c:pt>
                <c:pt idx="299">
                  <c:v>19.175118307844802</c:v>
                </c:pt>
                <c:pt idx="300">
                  <c:v>19.152565795692801</c:v>
                </c:pt>
                <c:pt idx="301">
                  <c:v>18.845204586924101</c:v>
                </c:pt>
                <c:pt idx="302">
                  <c:v>18.497991803356499</c:v>
                </c:pt>
                <c:pt idx="303">
                  <c:v>18.433921198457099</c:v>
                </c:pt>
                <c:pt idx="304">
                  <c:v>18.711913016253799</c:v>
                </c:pt>
                <c:pt idx="305">
                  <c:v>19.0722862249036</c:v>
                </c:pt>
                <c:pt idx="306">
                  <c:v>19.178196141619502</c:v>
                </c:pt>
                <c:pt idx="307">
                  <c:v>18.948112379459999</c:v>
                </c:pt>
                <c:pt idx="308">
                  <c:v>18.609832111549299</c:v>
                </c:pt>
                <c:pt idx="309">
                  <c:v>18.490058376165301</c:v>
                </c:pt>
                <c:pt idx="310">
                  <c:v>18.688157658689601</c:v>
                </c:pt>
                <c:pt idx="311">
                  <c:v>19.009823530924798</c:v>
                </c:pt>
                <c:pt idx="312">
                  <c:v>19.1243711730013</c:v>
                </c:pt>
                <c:pt idx="313">
                  <c:v>18.914121009486401</c:v>
                </c:pt>
                <c:pt idx="314">
                  <c:v>18.5585309840638</c:v>
                </c:pt>
                <c:pt idx="315">
                  <c:v>18.3981147443894</c:v>
                </c:pt>
                <c:pt idx="316">
                  <c:v>18.594811627992801</c:v>
                </c:pt>
                <c:pt idx="317">
                  <c:v>18.976174194117799</c:v>
                </c:pt>
                <c:pt idx="318">
                  <c:v>19.183514891786899</c:v>
                </c:pt>
                <c:pt idx="319">
                  <c:v>19.042830585720999</c:v>
                </c:pt>
                <c:pt idx="320">
                  <c:v>18.697537297164601</c:v>
                </c:pt>
                <c:pt idx="321">
                  <c:v>18.490069007983902</c:v>
                </c:pt>
                <c:pt idx="322">
                  <c:v>18.6044991384518</c:v>
                </c:pt>
                <c:pt idx="323">
                  <c:v>18.928177975492499</c:v>
                </c:pt>
                <c:pt idx="324">
                  <c:v>19.129604607047899</c:v>
                </c:pt>
                <c:pt idx="325">
                  <c:v>19.006520792253099</c:v>
                </c:pt>
                <c:pt idx="326">
                  <c:v>18.657143710402401</c:v>
                </c:pt>
                <c:pt idx="327">
                  <c:v>18.4089460866922</c:v>
                </c:pt>
                <c:pt idx="328">
                  <c:v>18.508423409503798</c:v>
                </c:pt>
                <c:pt idx="329">
                  <c:v>18.873502965448001</c:v>
                </c:pt>
                <c:pt idx="330">
                  <c:v>19.163220602784701</c:v>
                </c:pt>
                <c:pt idx="331">
                  <c:v>19.118814979748802</c:v>
                </c:pt>
                <c:pt idx="332">
                  <c:v>18.800209030223101</c:v>
                </c:pt>
                <c:pt idx="333">
                  <c:v>18.5205741065867</c:v>
                </c:pt>
                <c:pt idx="334">
                  <c:v>18.543980900354601</c:v>
                </c:pt>
                <c:pt idx="335">
                  <c:v>18.8350718926295</c:v>
                </c:pt>
                <c:pt idx="336">
                  <c:v>19.106241619776</c:v>
                </c:pt>
                <c:pt idx="337">
                  <c:v>19.076919386423501</c:v>
                </c:pt>
                <c:pt idx="338">
                  <c:v>18.766032920702401</c:v>
                </c:pt>
                <c:pt idx="339">
                  <c:v>18.452370305845299</c:v>
                </c:pt>
                <c:pt idx="340">
                  <c:v>18.4477747469642</c:v>
                </c:pt>
                <c:pt idx="341">
                  <c:v>18.763720437892101</c:v>
                </c:pt>
                <c:pt idx="342">
                  <c:v>19.111385355529201</c:v>
                </c:pt>
                <c:pt idx="343">
                  <c:v>19.169499553707301</c:v>
                </c:pt>
                <c:pt idx="344">
                  <c:v>18.906114272659401</c:v>
                </c:pt>
                <c:pt idx="345">
                  <c:v>18.580532939634601</c:v>
                </c:pt>
                <c:pt idx="346">
                  <c:v>18.507693021958399</c:v>
                </c:pt>
                <c:pt idx="347">
                  <c:v>18.741348269832201</c:v>
                </c:pt>
                <c:pt idx="348">
                  <c:v>19.053154252484401</c:v>
                </c:pt>
                <c:pt idx="349">
                  <c:v>19.122327895854198</c:v>
                </c:pt>
                <c:pt idx="350">
                  <c:v>18.874514808228</c:v>
                </c:pt>
                <c:pt idx="351">
                  <c:v>18.5272217234198</c:v>
                </c:pt>
                <c:pt idx="352">
                  <c:v>18.414649121833499</c:v>
                </c:pt>
                <c:pt idx="353">
                  <c:v>18.6547267228874</c:v>
                </c:pt>
                <c:pt idx="354">
                  <c:v>19.030726869021901</c:v>
                </c:pt>
                <c:pt idx="355">
                  <c:v>19.193144738753301</c:v>
                </c:pt>
                <c:pt idx="356">
                  <c:v>19.009592995843299</c:v>
                </c:pt>
                <c:pt idx="357">
                  <c:v>18.664303461927201</c:v>
                </c:pt>
                <c:pt idx="358">
                  <c:v>18.496732510187702</c:v>
                </c:pt>
                <c:pt idx="359">
                  <c:v>18.6518237464282</c:v>
                </c:pt>
                <c:pt idx="360">
                  <c:v>18.9791086084936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80CF-4349-8E5A-7925C5AC1A5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591440992"/>
        <c:axId val="591435232"/>
      </c:scatterChart>
      <c:valAx>
        <c:axId val="591440992"/>
        <c:scaling>
          <c:orientation val="minMax"/>
        </c:scaling>
        <c:delete val="1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crossAx val="591435232"/>
        <c:crosses val="autoZero"/>
        <c:crossBetween val="midCat"/>
      </c:valAx>
      <c:valAx>
        <c:axId val="59143523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LID4096"/>
          </a:p>
        </c:txPr>
        <c:crossAx val="591440992"/>
        <c:crosses val="autoZero"/>
        <c:crossBetween val="midCat"/>
      </c:valAx>
    </c:plotArea>
    <c:plotVisOnly val="1"/>
    <c:dispBlanksAs val="gap"/>
    <c:showDLblsOverMax val="0"/>
    <c:extLst/>
  </c:chart>
  <c:txPr>
    <a:bodyPr/>
    <a:lstStyle/>
    <a:p>
      <a:pPr>
        <a:defRPr/>
      </a:pPr>
      <a:endParaRPr lang="LID4096"/>
    </a:p>
  </c:txPr>
  <c:printSettings>
    <c:headerFooter/>
    <c:pageMargins b="0.75" l="0.7" r="0.7" t="0.75" header="0.3" footer="0.3"/>
    <c:pageSetup/>
  </c:printSettings>
</c:chartSpace>
</file>

<file path=xl/charts/chart1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>
        <c:manualLayout>
          <c:layoutTarget val="inner"/>
          <c:xMode val="edge"/>
          <c:yMode val="edge"/>
          <c:x val="0.11134691260876238"/>
          <c:y val="0.32706414332112976"/>
          <c:w val="0.7392918344269771"/>
          <c:h val="0.59216182229251924"/>
        </c:manualLayout>
      </c:layout>
      <c:scatterChart>
        <c:scatterStyle val="lineMarker"/>
        <c:varyColors val="0"/>
        <c:ser>
          <c:idx val="2"/>
          <c:order val="0"/>
          <c:tx>
            <c:strRef>
              <c:f>'05_fhb'!$I$3</c:f>
              <c:strCache>
                <c:ptCount val="1"/>
                <c:pt idx="0">
                  <c:v>TS_CHD_IN</c:v>
                </c:pt>
              </c:strCache>
            </c:strRef>
          </c:tx>
          <c:spPr>
            <a:ln w="12700">
              <a:solidFill>
                <a:schemeClr val="tx1"/>
              </a:solidFill>
              <a:prstDash val="dash"/>
            </a:ln>
          </c:spPr>
          <c:marker>
            <c:symbol val="none"/>
          </c:marker>
          <c:xVal>
            <c:numRef>
              <c:f>'05_fhb'!$AQ$5:$AQ$24</c:f>
              <c:numCache>
                <c:formatCode>0</c:formatCode>
                <c:ptCount val="20"/>
                <c:pt idx="0">
                  <c:v>40</c:v>
                </c:pt>
                <c:pt idx="1">
                  <c:v>80</c:v>
                </c:pt>
                <c:pt idx="2">
                  <c:v>120</c:v>
                </c:pt>
                <c:pt idx="3">
                  <c:v>160</c:v>
                </c:pt>
                <c:pt idx="4">
                  <c:v>200</c:v>
                </c:pt>
                <c:pt idx="5">
                  <c:v>240</c:v>
                </c:pt>
                <c:pt idx="6">
                  <c:v>280</c:v>
                </c:pt>
                <c:pt idx="7">
                  <c:v>320</c:v>
                </c:pt>
                <c:pt idx="8">
                  <c:v>360</c:v>
                </c:pt>
                <c:pt idx="9">
                  <c:v>400</c:v>
                </c:pt>
                <c:pt idx="10">
                  <c:v>450</c:v>
                </c:pt>
                <c:pt idx="11">
                  <c:v>500</c:v>
                </c:pt>
                <c:pt idx="12">
                  <c:v>550</c:v>
                </c:pt>
                <c:pt idx="13">
                  <c:v>600</c:v>
                </c:pt>
                <c:pt idx="14">
                  <c:v>666.66666666670005</c:v>
                </c:pt>
                <c:pt idx="15">
                  <c:v>733.33333333329904</c:v>
                </c:pt>
                <c:pt idx="16">
                  <c:v>800</c:v>
                </c:pt>
                <c:pt idx="17">
                  <c:v>866.66666666670005</c:v>
                </c:pt>
                <c:pt idx="18">
                  <c:v>933.33333333329904</c:v>
                </c:pt>
                <c:pt idx="19">
                  <c:v>1000</c:v>
                </c:pt>
              </c:numCache>
            </c:numRef>
          </c:xVal>
          <c:yVal>
            <c:numRef>
              <c:f>'05_fhb'!$I$5:$I$24</c:f>
              <c:numCache>
                <c:formatCode>General</c:formatCode>
                <c:ptCount val="20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1</c:v>
                </c:pt>
                <c:pt idx="11">
                  <c:v>1</c:v>
                </c:pt>
                <c:pt idx="12">
                  <c:v>1</c:v>
                </c:pt>
                <c:pt idx="13">
                  <c:v>1</c:v>
                </c:pt>
                <c:pt idx="14">
                  <c:v>5</c:v>
                </c:pt>
                <c:pt idx="15">
                  <c:v>5</c:v>
                </c:pt>
                <c:pt idx="16">
                  <c:v>5</c:v>
                </c:pt>
                <c:pt idx="17">
                  <c:v>5</c:v>
                </c:pt>
                <c:pt idx="18">
                  <c:v>5</c:v>
                </c:pt>
                <c:pt idx="19">
                  <c:v>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3-DB46-43A6-A9BE-488E0F1FAA62}"/>
            </c:ext>
          </c:extLst>
        </c:ser>
        <c:ser>
          <c:idx val="4"/>
          <c:order val="3"/>
          <c:tx>
            <c:strRef>
              <c:f>'05_fhb'!$AU$3</c:f>
              <c:strCache>
                <c:ptCount val="1"/>
                <c:pt idx="0">
                  <c:v>H1_2_1</c:v>
                </c:pt>
              </c:strCache>
            </c:strRef>
          </c:tx>
          <c:spPr>
            <a:ln w="12700">
              <a:solidFill>
                <a:srgbClr val="FF0000"/>
              </a:solidFill>
              <a:prstDash val="dash"/>
            </a:ln>
          </c:spPr>
          <c:marker>
            <c:symbol val="none"/>
          </c:marker>
          <c:xVal>
            <c:numRef>
              <c:f>'05_fhb'!$AQ$5:$AQ$24</c:f>
              <c:numCache>
                <c:formatCode>0</c:formatCode>
                <c:ptCount val="20"/>
                <c:pt idx="0">
                  <c:v>40</c:v>
                </c:pt>
                <c:pt idx="1">
                  <c:v>80</c:v>
                </c:pt>
                <c:pt idx="2">
                  <c:v>120</c:v>
                </c:pt>
                <c:pt idx="3">
                  <c:v>160</c:v>
                </c:pt>
                <c:pt idx="4">
                  <c:v>200</c:v>
                </c:pt>
                <c:pt idx="5">
                  <c:v>240</c:v>
                </c:pt>
                <c:pt idx="6">
                  <c:v>280</c:v>
                </c:pt>
                <c:pt idx="7">
                  <c:v>320</c:v>
                </c:pt>
                <c:pt idx="8">
                  <c:v>360</c:v>
                </c:pt>
                <c:pt idx="9">
                  <c:v>400</c:v>
                </c:pt>
                <c:pt idx="10">
                  <c:v>450</c:v>
                </c:pt>
                <c:pt idx="11">
                  <c:v>500</c:v>
                </c:pt>
                <c:pt idx="12">
                  <c:v>550</c:v>
                </c:pt>
                <c:pt idx="13">
                  <c:v>600</c:v>
                </c:pt>
                <c:pt idx="14">
                  <c:v>666.66666666670005</c:v>
                </c:pt>
                <c:pt idx="15">
                  <c:v>733.33333333329904</c:v>
                </c:pt>
                <c:pt idx="16">
                  <c:v>800</c:v>
                </c:pt>
                <c:pt idx="17">
                  <c:v>866.66666666670005</c:v>
                </c:pt>
                <c:pt idx="18">
                  <c:v>933.33333333329904</c:v>
                </c:pt>
                <c:pt idx="19">
                  <c:v>1000</c:v>
                </c:pt>
              </c:numCache>
            </c:numRef>
          </c:xVal>
          <c:yVal>
            <c:numRef>
              <c:f>'05_fhb'!$AU$5:$AU$24</c:f>
              <c:numCache>
                <c:formatCode>0.00</c:formatCode>
                <c:ptCount val="20"/>
                <c:pt idx="0">
                  <c:v>1.7313933205960801</c:v>
                </c:pt>
                <c:pt idx="1">
                  <c:v>2.1929088581214899</c:v>
                </c:pt>
                <c:pt idx="2">
                  <c:v>2.65423441628255</c:v>
                </c:pt>
                <c:pt idx="3">
                  <c:v>3.1155599400813001</c:v>
                </c:pt>
                <c:pt idx="4">
                  <c:v>3.5768854638737699</c:v>
                </c:pt>
                <c:pt idx="5">
                  <c:v>4.0382109876662096</c:v>
                </c:pt>
                <c:pt idx="6">
                  <c:v>4.4995365114586603</c:v>
                </c:pt>
                <c:pt idx="7">
                  <c:v>4.9013129555479402</c:v>
                </c:pt>
                <c:pt idx="8">
                  <c:v>5.1794065365363604</c:v>
                </c:pt>
                <c:pt idx="9">
                  <c:v>5.4574917982472204</c:v>
                </c:pt>
                <c:pt idx="10">
                  <c:v>5.80509837378683</c:v>
                </c:pt>
                <c:pt idx="11">
                  <c:v>6.1527049493264396</c:v>
                </c:pt>
                <c:pt idx="12">
                  <c:v>6.5003115248660404</c:v>
                </c:pt>
                <c:pt idx="13">
                  <c:v>6.8479181004056198</c:v>
                </c:pt>
                <c:pt idx="14">
                  <c:v>7.31139353445786</c:v>
                </c:pt>
                <c:pt idx="15">
                  <c:v>7.77486896851065</c:v>
                </c:pt>
                <c:pt idx="16">
                  <c:v>8.1560122003256801</c:v>
                </c:pt>
                <c:pt idx="17">
                  <c:v>8.0096028757587892</c:v>
                </c:pt>
                <c:pt idx="18">
                  <c:v>7.8630872246417001</c:v>
                </c:pt>
                <c:pt idx="19">
                  <c:v>7.71657156120036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5-DB46-43A6-A9BE-488E0F1FAA62}"/>
            </c:ext>
          </c:extLst>
        </c:ser>
        <c:ser>
          <c:idx val="3"/>
          <c:order val="4"/>
          <c:tx>
            <c:strRef>
              <c:f>'05_fhb'!$AV$4</c:f>
              <c:strCache>
                <c:ptCount val="1"/>
                <c:pt idx="0">
                  <c:v>H1_2_10</c:v>
                </c:pt>
              </c:strCache>
            </c:strRef>
          </c:tx>
          <c:spPr>
            <a:ln w="12700">
              <a:solidFill>
                <a:srgbClr val="FF0000"/>
              </a:solidFill>
              <a:prstDash val="dash"/>
            </a:ln>
          </c:spPr>
          <c:marker>
            <c:symbol val="none"/>
          </c:marker>
          <c:xVal>
            <c:numRef>
              <c:f>'05_fhb'!$AQ$5:$AQ$24</c:f>
              <c:numCache>
                <c:formatCode>0</c:formatCode>
                <c:ptCount val="20"/>
                <c:pt idx="0">
                  <c:v>40</c:v>
                </c:pt>
                <c:pt idx="1">
                  <c:v>80</c:v>
                </c:pt>
                <c:pt idx="2">
                  <c:v>120</c:v>
                </c:pt>
                <c:pt idx="3">
                  <c:v>160</c:v>
                </c:pt>
                <c:pt idx="4">
                  <c:v>200</c:v>
                </c:pt>
                <c:pt idx="5">
                  <c:v>240</c:v>
                </c:pt>
                <c:pt idx="6">
                  <c:v>280</c:v>
                </c:pt>
                <c:pt idx="7">
                  <c:v>320</c:v>
                </c:pt>
                <c:pt idx="8">
                  <c:v>360</c:v>
                </c:pt>
                <c:pt idx="9">
                  <c:v>400</c:v>
                </c:pt>
                <c:pt idx="10">
                  <c:v>450</c:v>
                </c:pt>
                <c:pt idx="11">
                  <c:v>500</c:v>
                </c:pt>
                <c:pt idx="12">
                  <c:v>550</c:v>
                </c:pt>
                <c:pt idx="13">
                  <c:v>600</c:v>
                </c:pt>
                <c:pt idx="14">
                  <c:v>666.66666666670005</c:v>
                </c:pt>
                <c:pt idx="15">
                  <c:v>733.33333333329904</c:v>
                </c:pt>
                <c:pt idx="16">
                  <c:v>800</c:v>
                </c:pt>
                <c:pt idx="17">
                  <c:v>866.66666666670005</c:v>
                </c:pt>
                <c:pt idx="18">
                  <c:v>933.33333333329904</c:v>
                </c:pt>
                <c:pt idx="19">
                  <c:v>1000</c:v>
                </c:pt>
              </c:numCache>
            </c:numRef>
          </c:xVal>
          <c:yVal>
            <c:numRef>
              <c:f>'05_fhb'!$AV$5:$AV$24</c:f>
              <c:numCache>
                <c:formatCode>0.00</c:formatCode>
                <c:ptCount val="20"/>
                <c:pt idx="0">
                  <c:v>0.13029315960912</c:v>
                </c:pt>
                <c:pt idx="1">
                  <c:v>0.26058631921824099</c:v>
                </c:pt>
                <c:pt idx="2">
                  <c:v>0.39087947882736102</c:v>
                </c:pt>
                <c:pt idx="3">
                  <c:v>0.52117263843648198</c:v>
                </c:pt>
                <c:pt idx="4">
                  <c:v>0.65146579804560201</c:v>
                </c:pt>
                <c:pt idx="5">
                  <c:v>0.78175895765472303</c:v>
                </c:pt>
                <c:pt idx="6">
                  <c:v>0.91205211726384305</c:v>
                </c:pt>
                <c:pt idx="7">
                  <c:v>1.1074380165289199</c:v>
                </c:pt>
                <c:pt idx="8">
                  <c:v>1.4380165289256199</c:v>
                </c:pt>
                <c:pt idx="9">
                  <c:v>1.7685950413223099</c:v>
                </c:pt>
                <c:pt idx="10">
                  <c:v>2.1818181818181799</c:v>
                </c:pt>
                <c:pt idx="11">
                  <c:v>2.5950413223140401</c:v>
                </c:pt>
                <c:pt idx="12">
                  <c:v>3.00826446280991</c:v>
                </c:pt>
                <c:pt idx="13">
                  <c:v>3.4214876033057799</c:v>
                </c:pt>
                <c:pt idx="14">
                  <c:v>3.9724517906335999</c:v>
                </c:pt>
                <c:pt idx="15">
                  <c:v>4.52341597796143</c:v>
                </c:pt>
                <c:pt idx="16">
                  <c:v>4.8708133971291803</c:v>
                </c:pt>
                <c:pt idx="17">
                  <c:v>3.9138755980861202</c:v>
                </c:pt>
                <c:pt idx="18">
                  <c:v>2.9569377990430601</c:v>
                </c:pt>
                <c:pt idx="19">
                  <c:v>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4-DB46-43A6-A9BE-488E0F1FAA62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286146656"/>
        <c:axId val="1286152896"/>
      </c:scatterChart>
      <c:scatterChart>
        <c:scatterStyle val="lineMarker"/>
        <c:varyColors val="0"/>
        <c:ser>
          <c:idx val="0"/>
          <c:order val="1"/>
          <c:tx>
            <c:strRef>
              <c:f>'05_fhb'!$J$3</c:f>
              <c:strCache>
                <c:ptCount val="1"/>
                <c:pt idx="0">
                  <c:v>TS_WEL_Q</c:v>
                </c:pt>
              </c:strCache>
            </c:strRef>
          </c:tx>
          <c:spPr>
            <a:ln w="25400">
              <a:solidFill>
                <a:srgbClr val="0000FF"/>
              </a:solidFill>
            </a:ln>
          </c:spPr>
          <c:marker>
            <c:symbol val="none"/>
          </c:marker>
          <c:xVal>
            <c:numRef>
              <c:f>'05_fhb'!$AQ$5:$AQ$24</c:f>
              <c:numCache>
                <c:formatCode>0</c:formatCode>
                <c:ptCount val="20"/>
                <c:pt idx="0">
                  <c:v>40</c:v>
                </c:pt>
                <c:pt idx="1">
                  <c:v>80</c:v>
                </c:pt>
                <c:pt idx="2">
                  <c:v>120</c:v>
                </c:pt>
                <c:pt idx="3">
                  <c:v>160</c:v>
                </c:pt>
                <c:pt idx="4">
                  <c:v>200</c:v>
                </c:pt>
                <c:pt idx="5">
                  <c:v>240</c:v>
                </c:pt>
                <c:pt idx="6">
                  <c:v>280</c:v>
                </c:pt>
                <c:pt idx="7">
                  <c:v>320</c:v>
                </c:pt>
                <c:pt idx="8">
                  <c:v>360</c:v>
                </c:pt>
                <c:pt idx="9">
                  <c:v>400</c:v>
                </c:pt>
                <c:pt idx="10">
                  <c:v>450</c:v>
                </c:pt>
                <c:pt idx="11">
                  <c:v>500</c:v>
                </c:pt>
                <c:pt idx="12">
                  <c:v>550</c:v>
                </c:pt>
                <c:pt idx="13">
                  <c:v>600</c:v>
                </c:pt>
                <c:pt idx="14">
                  <c:v>666.66666666670005</c:v>
                </c:pt>
                <c:pt idx="15">
                  <c:v>733.33333333329904</c:v>
                </c:pt>
                <c:pt idx="16">
                  <c:v>800</c:v>
                </c:pt>
                <c:pt idx="17">
                  <c:v>866.66666666670005</c:v>
                </c:pt>
                <c:pt idx="18">
                  <c:v>933.33333333329904</c:v>
                </c:pt>
                <c:pt idx="19">
                  <c:v>1000</c:v>
                </c:pt>
              </c:numCache>
            </c:numRef>
          </c:xVal>
          <c:yVal>
            <c:numRef>
              <c:f>'05_fhb'!$J$5:$J$24</c:f>
              <c:numCache>
                <c:formatCode>General</c:formatCode>
                <c:ptCount val="20"/>
                <c:pt idx="0">
                  <c:v>2000</c:v>
                </c:pt>
                <c:pt idx="1">
                  <c:v>2000</c:v>
                </c:pt>
                <c:pt idx="2">
                  <c:v>2000</c:v>
                </c:pt>
                <c:pt idx="3">
                  <c:v>2000</c:v>
                </c:pt>
                <c:pt idx="4">
                  <c:v>2000</c:v>
                </c:pt>
                <c:pt idx="5">
                  <c:v>2000</c:v>
                </c:pt>
                <c:pt idx="6">
                  <c:v>2000</c:v>
                </c:pt>
                <c:pt idx="7">
                  <c:v>2000</c:v>
                </c:pt>
                <c:pt idx="8">
                  <c:v>2000</c:v>
                </c:pt>
                <c:pt idx="9">
                  <c:v>2000</c:v>
                </c:pt>
                <c:pt idx="10">
                  <c:v>6000</c:v>
                </c:pt>
                <c:pt idx="11">
                  <c:v>6000</c:v>
                </c:pt>
                <c:pt idx="12">
                  <c:v>6000</c:v>
                </c:pt>
                <c:pt idx="13">
                  <c:v>6000</c:v>
                </c:pt>
                <c:pt idx="14">
                  <c:v>5000</c:v>
                </c:pt>
                <c:pt idx="15">
                  <c:v>5000</c:v>
                </c:pt>
                <c:pt idx="16">
                  <c:v>5000</c:v>
                </c:pt>
                <c:pt idx="17">
                  <c:v>5000</c:v>
                </c:pt>
                <c:pt idx="18">
                  <c:v>5000</c:v>
                </c:pt>
                <c:pt idx="19">
                  <c:v>9000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DB46-43A6-A9BE-488E0F1FAA62}"/>
            </c:ext>
          </c:extLst>
        </c:ser>
        <c:ser>
          <c:idx val="1"/>
          <c:order val="2"/>
          <c:tx>
            <c:strRef>
              <c:f>'05_fhb'!$AR$4</c:f>
              <c:strCache>
                <c:ptCount val="1"/>
                <c:pt idx="0">
                  <c:v>MOD_Q</c:v>
                </c:pt>
              </c:strCache>
            </c:strRef>
          </c:tx>
          <c:spPr>
            <a:ln w="25400">
              <a:solidFill>
                <a:srgbClr val="00B050"/>
              </a:solidFill>
            </a:ln>
          </c:spPr>
          <c:marker>
            <c:symbol val="none"/>
          </c:marker>
          <c:xVal>
            <c:numRef>
              <c:f>'05_fhb'!$AQ$5:$AQ$24</c:f>
              <c:numCache>
                <c:formatCode>0</c:formatCode>
                <c:ptCount val="20"/>
                <c:pt idx="0">
                  <c:v>40</c:v>
                </c:pt>
                <c:pt idx="1">
                  <c:v>80</c:v>
                </c:pt>
                <c:pt idx="2">
                  <c:v>120</c:v>
                </c:pt>
                <c:pt idx="3">
                  <c:v>160</c:v>
                </c:pt>
                <c:pt idx="4">
                  <c:v>200</c:v>
                </c:pt>
                <c:pt idx="5">
                  <c:v>240</c:v>
                </c:pt>
                <c:pt idx="6">
                  <c:v>280</c:v>
                </c:pt>
                <c:pt idx="7">
                  <c:v>320</c:v>
                </c:pt>
                <c:pt idx="8">
                  <c:v>360</c:v>
                </c:pt>
                <c:pt idx="9">
                  <c:v>400</c:v>
                </c:pt>
                <c:pt idx="10">
                  <c:v>450</c:v>
                </c:pt>
                <c:pt idx="11">
                  <c:v>500</c:v>
                </c:pt>
                <c:pt idx="12">
                  <c:v>550</c:v>
                </c:pt>
                <c:pt idx="13">
                  <c:v>600</c:v>
                </c:pt>
                <c:pt idx="14">
                  <c:v>666.66666666670005</c:v>
                </c:pt>
                <c:pt idx="15">
                  <c:v>733.33333333329904</c:v>
                </c:pt>
                <c:pt idx="16">
                  <c:v>800</c:v>
                </c:pt>
                <c:pt idx="17">
                  <c:v>866.66666666670005</c:v>
                </c:pt>
                <c:pt idx="18">
                  <c:v>933.33333333329904</c:v>
                </c:pt>
                <c:pt idx="19">
                  <c:v>1000</c:v>
                </c:pt>
              </c:numCache>
            </c:numRef>
          </c:xVal>
          <c:yVal>
            <c:numRef>
              <c:f>'05_fhb'!$AR$5:$AR$24</c:f>
              <c:numCache>
                <c:formatCode>0</c:formatCode>
                <c:ptCount val="20"/>
                <c:pt idx="0">
                  <c:v>1191.1490074317201</c:v>
                </c:pt>
                <c:pt idx="1">
                  <c:v>1437.42022109249</c:v>
                </c:pt>
                <c:pt idx="2">
                  <c:v>1683.6611474547101</c:v>
                </c:pt>
                <c:pt idx="3">
                  <c:v>1929.9020690703701</c:v>
                </c:pt>
                <c:pt idx="4">
                  <c:v>2176.1429906851899</c:v>
                </c:pt>
                <c:pt idx="5">
                  <c:v>2422.3839122999898</c:v>
                </c:pt>
                <c:pt idx="6">
                  <c:v>2668.6248339148101</c:v>
                </c:pt>
                <c:pt idx="7">
                  <c:v>2822.1483639930202</c:v>
                </c:pt>
                <c:pt idx="8">
                  <c:v>2783.10365810042</c:v>
                </c:pt>
                <c:pt idx="9">
                  <c:v>2744.0561567915802</c:v>
                </c:pt>
                <c:pt idx="10">
                  <c:v>2695.2467798937701</c:v>
                </c:pt>
                <c:pt idx="11">
                  <c:v>2646.43740299826</c:v>
                </c:pt>
                <c:pt idx="12">
                  <c:v>2597.62802610278</c:v>
                </c:pt>
                <c:pt idx="13">
                  <c:v>2548.81864920728</c:v>
                </c:pt>
                <c:pt idx="14">
                  <c:v>2483.7394800082102</c:v>
                </c:pt>
                <c:pt idx="15">
                  <c:v>2418.6603108141999</c:v>
                </c:pt>
                <c:pt idx="16">
                  <c:v>2443.7513614261502</c:v>
                </c:pt>
                <c:pt idx="17">
                  <c:v>3046.5984283805901</c:v>
                </c:pt>
                <c:pt idx="18">
                  <c:v>3649.43704987822</c:v>
                </c:pt>
                <c:pt idx="19">
                  <c:v>4252.2756697806799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2-DB46-43A6-A9BE-488E0F1FAA62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24839743"/>
        <c:axId val="124841183"/>
      </c:scatterChart>
      <c:valAx>
        <c:axId val="1286146656"/>
        <c:scaling>
          <c:orientation val="minMax"/>
          <c:max val="1000"/>
        </c:scaling>
        <c:delete val="1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" sourceLinked="1"/>
        <c:majorTickMark val="none"/>
        <c:minorTickMark val="none"/>
        <c:tickLblPos val="nextTo"/>
        <c:crossAx val="1286152896"/>
        <c:crosses val="autoZero"/>
        <c:crossBetween val="midCat"/>
      </c:valAx>
      <c:valAx>
        <c:axId val="128615289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CHD</a:t>
                </a:r>
              </a:p>
            </c:rich>
          </c:tx>
          <c:overlay val="0"/>
        </c:title>
        <c:numFmt formatCode="General" sourceLinked="1"/>
        <c:majorTickMark val="none"/>
        <c:minorTickMark val="none"/>
        <c:tickLblPos val="nextTo"/>
        <c:spPr>
          <a:noFill/>
          <a:ln w="25400" cap="flat" cmpd="sng" algn="ctr">
            <a:solidFill>
              <a:schemeClr val="tx1"/>
            </a:solidFill>
            <a:prstDash val="dash"/>
            <a:round/>
          </a:ln>
          <a:effectLst/>
        </c:spPr>
        <c:txPr>
          <a:bodyPr rot="-60000000" vert="horz"/>
          <a:lstStyle/>
          <a:p>
            <a:pPr>
              <a:defRPr/>
            </a:pPr>
            <a:endParaRPr lang="LID4096"/>
          </a:p>
        </c:txPr>
        <c:crossAx val="1286146656"/>
        <c:crosses val="autoZero"/>
        <c:crossBetween val="midCat"/>
      </c:valAx>
      <c:valAx>
        <c:axId val="124841183"/>
        <c:scaling>
          <c:orientation val="minMax"/>
        </c:scaling>
        <c:delete val="0"/>
        <c:axPos val="r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wel | mod | Q</a:t>
                </a:r>
              </a:p>
            </c:rich>
          </c:tx>
          <c:overlay val="0"/>
        </c:title>
        <c:numFmt formatCode="General" sourceLinked="1"/>
        <c:majorTickMark val="none"/>
        <c:minorTickMark val="none"/>
        <c:tickLblPos val="nextTo"/>
        <c:spPr>
          <a:ln w="25400">
            <a:solidFill>
              <a:schemeClr val="tx1"/>
            </a:solidFill>
          </a:ln>
        </c:spPr>
        <c:crossAx val="124839743"/>
        <c:crosses val="max"/>
        <c:crossBetween val="midCat"/>
        <c:majorUnit val="2000"/>
      </c:valAx>
      <c:valAx>
        <c:axId val="124839743"/>
        <c:scaling>
          <c:orientation val="minMax"/>
          <c:max val="1000"/>
        </c:scaling>
        <c:delete val="0"/>
        <c:axPos val="t"/>
        <c:title>
          <c:tx>
            <c:rich>
              <a:bodyPr/>
              <a:lstStyle/>
              <a:p>
                <a:pPr>
                  <a:defRPr sz="1300"/>
                </a:pPr>
                <a:r>
                  <a:rPr lang="en-US" sz="1300"/>
                  <a:t>temp (days)</a:t>
                </a:r>
              </a:p>
            </c:rich>
          </c:tx>
          <c:layout>
            <c:manualLayout>
              <c:xMode val="edge"/>
              <c:yMode val="edge"/>
              <c:x val="3.7202929436826959E-2"/>
              <c:y val="5.1549699884085247E-2"/>
            </c:manualLayout>
          </c:layout>
          <c:overlay val="0"/>
        </c:title>
        <c:numFmt formatCode="0" sourceLinked="1"/>
        <c:majorTickMark val="none"/>
        <c:minorTickMark val="none"/>
        <c:tickLblPos val="nextTo"/>
        <c:txPr>
          <a:bodyPr/>
          <a:lstStyle/>
          <a:p>
            <a:pPr>
              <a:defRPr sz="1100" b="1">
                <a:solidFill>
                  <a:sysClr val="windowText" lastClr="000000"/>
                </a:solidFill>
              </a:defRPr>
            </a:pPr>
            <a:endParaRPr lang="LID4096"/>
          </a:p>
        </c:txPr>
        <c:crossAx val="124841183"/>
        <c:crosses val="max"/>
        <c:crossBetween val="midCat"/>
      </c:valAx>
    </c:plotArea>
    <c:legend>
      <c:legendPos val="t"/>
      <c:layout>
        <c:manualLayout>
          <c:xMode val="edge"/>
          <c:yMode val="edge"/>
          <c:x val="0.28629178479769041"/>
          <c:y val="3.0158034269450143E-2"/>
          <c:w val="0.67591479006793886"/>
          <c:h val="0.14623759080945223"/>
        </c:manualLayout>
      </c:layout>
      <c:overlay val="0"/>
      <c:spPr>
        <a:solidFill>
          <a:schemeClr val="bg1"/>
        </a:solidFill>
        <a:ln w="3175">
          <a:noFill/>
        </a:ln>
      </c:spPr>
      <c:txPr>
        <a:bodyPr/>
        <a:lstStyle/>
        <a:p>
          <a:pPr>
            <a:defRPr b="1"/>
          </a:pPr>
          <a:endParaRPr lang="LID4096"/>
        </a:p>
      </c:txPr>
    </c:legend>
    <c:plotVisOnly val="1"/>
    <c:dispBlanksAs val="gap"/>
    <c:showDLblsOverMax val="0"/>
    <c:extLst/>
  </c:chart>
  <c:txPr>
    <a:bodyPr/>
    <a:lstStyle/>
    <a:p>
      <a:pPr>
        <a:defRPr>
          <a:solidFill>
            <a:sysClr val="windowText" lastClr="000000"/>
          </a:solidFill>
        </a:defRPr>
      </a:pPr>
      <a:endParaRPr lang="LID4096"/>
    </a:p>
  </c:txPr>
  <c:printSettings>
    <c:headerFooter/>
    <c:pageMargins b="0.75" l="0.7" r="0.7" t="0.75" header="0.3" footer="0.3"/>
    <c:pageSetup/>
  </c:printSettings>
</c:chartSpace>
</file>

<file path=xl/charts/chart1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view3D>
      <c:rotX val="10"/>
      <c:rotY val="50"/>
      <c:rAngAx val="0"/>
      <c:perspective val="0"/>
    </c:view3D>
    <c:floor>
      <c:thickness val="0"/>
      <c:spPr>
        <a:noFill/>
        <a:ln>
          <a:noFill/>
        </a:ln>
        <a:effectLst/>
        <a:sp3d/>
      </c:spPr>
    </c:floor>
    <c:sideWall>
      <c:thickness val="0"/>
      <c:spPr>
        <a:noFill/>
        <a:ln>
          <a:noFill/>
        </a:ln>
        <a:effectLst/>
        <a:sp3d/>
      </c:spPr>
    </c:sideWall>
    <c:backWall>
      <c:thickness val="0"/>
      <c:spPr>
        <a:noFill/>
        <a:ln>
          <a:noFill/>
        </a:ln>
        <a:effectLst/>
        <a:sp3d/>
      </c:spPr>
    </c:backWall>
    <c:plotArea>
      <c:layout/>
      <c:surface3DChart>
        <c:wireframe val="0"/>
        <c:ser>
          <c:idx val="0"/>
          <c:order val="0"/>
          <c:spPr>
            <a:solidFill>
              <a:schemeClr val="accent1"/>
            </a:solidFill>
            <a:ln/>
            <a:effectLst/>
            <a:sp3d/>
          </c:spPr>
          <c:val>
            <c:numRef>
              <c:f>'11_SFR'!$BB$35:$BB$49</c:f>
              <c:numCache>
                <c:formatCode>General</c:formatCode>
                <c:ptCount val="15"/>
                <c:pt idx="0">
                  <c:v>1105</c:v>
                </c:pt>
                <c:pt idx="1">
                  <c:v>1105</c:v>
                </c:pt>
                <c:pt idx="2">
                  <c:v>997</c:v>
                </c:pt>
                <c:pt idx="3">
                  <c:v>1110</c:v>
                </c:pt>
                <c:pt idx="4">
                  <c:v>1110</c:v>
                </c:pt>
                <c:pt idx="5">
                  <c:v>1105</c:v>
                </c:pt>
                <c:pt idx="6">
                  <c:v>1105</c:v>
                </c:pt>
                <c:pt idx="7">
                  <c:v>997</c:v>
                </c:pt>
                <c:pt idx="8">
                  <c:v>997</c:v>
                </c:pt>
                <c:pt idx="9">
                  <c:v>997</c:v>
                </c:pt>
                <c:pt idx="10">
                  <c:v>997</c:v>
                </c:pt>
                <c:pt idx="11">
                  <c:v>1027</c:v>
                </c:pt>
                <c:pt idx="12">
                  <c:v>997</c:v>
                </c:pt>
                <c:pt idx="13">
                  <c:v>997</c:v>
                </c:pt>
                <c:pt idx="14">
                  <c:v>997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A4F5-4050-B435-D713FBBB8AFA}"/>
            </c:ext>
          </c:extLst>
        </c:ser>
        <c:ser>
          <c:idx val="1"/>
          <c:order val="1"/>
          <c:spPr>
            <a:solidFill>
              <a:schemeClr val="accent2"/>
            </a:solidFill>
            <a:ln/>
            <a:effectLst/>
            <a:sp3d/>
          </c:spPr>
          <c:val>
            <c:numRef>
              <c:f>'11_SFR'!$BC$35:$BC$49</c:f>
              <c:numCache>
                <c:formatCode>General</c:formatCode>
                <c:ptCount val="15"/>
                <c:pt idx="0">
                  <c:v>1105</c:v>
                </c:pt>
                <c:pt idx="1">
                  <c:v>1095</c:v>
                </c:pt>
                <c:pt idx="2">
                  <c:v>1100</c:v>
                </c:pt>
                <c:pt idx="3">
                  <c:v>1100</c:v>
                </c:pt>
                <c:pt idx="4">
                  <c:v>1100</c:v>
                </c:pt>
                <c:pt idx="5">
                  <c:v>1095</c:v>
                </c:pt>
                <c:pt idx="6">
                  <c:v>1090</c:v>
                </c:pt>
                <c:pt idx="7">
                  <c:v>1080</c:v>
                </c:pt>
                <c:pt idx="8">
                  <c:v>1075</c:v>
                </c:pt>
                <c:pt idx="9">
                  <c:v>1070</c:v>
                </c:pt>
                <c:pt idx="10">
                  <c:v>1055</c:v>
                </c:pt>
                <c:pt idx="11">
                  <c:v>1028</c:v>
                </c:pt>
                <c:pt idx="12">
                  <c:v>1004</c:v>
                </c:pt>
                <c:pt idx="13">
                  <c:v>1030</c:v>
                </c:pt>
                <c:pt idx="14">
                  <c:v>997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A4F5-4050-B435-D713FBBB8AFA}"/>
            </c:ext>
          </c:extLst>
        </c:ser>
        <c:ser>
          <c:idx val="2"/>
          <c:order val="2"/>
          <c:spPr>
            <a:solidFill>
              <a:schemeClr val="accent3"/>
            </a:solidFill>
            <a:ln/>
            <a:effectLst/>
            <a:sp3d/>
          </c:spPr>
          <c:val>
            <c:numRef>
              <c:f>'11_SFR'!$BD$35:$BD$49</c:f>
              <c:numCache>
                <c:formatCode>General</c:formatCode>
                <c:ptCount val="15"/>
                <c:pt idx="0">
                  <c:v>997</c:v>
                </c:pt>
                <c:pt idx="1">
                  <c:v>1105</c:v>
                </c:pt>
                <c:pt idx="2">
                  <c:v>1085</c:v>
                </c:pt>
                <c:pt idx="3">
                  <c:v>1090</c:v>
                </c:pt>
                <c:pt idx="4">
                  <c:v>1085</c:v>
                </c:pt>
                <c:pt idx="5">
                  <c:v>1080</c:v>
                </c:pt>
                <c:pt idx="6">
                  <c:v>1075</c:v>
                </c:pt>
                <c:pt idx="7">
                  <c:v>1070</c:v>
                </c:pt>
                <c:pt idx="8">
                  <c:v>1065</c:v>
                </c:pt>
                <c:pt idx="9">
                  <c:v>1060</c:v>
                </c:pt>
                <c:pt idx="10">
                  <c:v>1050</c:v>
                </c:pt>
                <c:pt idx="11">
                  <c:v>1028</c:v>
                </c:pt>
                <c:pt idx="12">
                  <c:v>1008</c:v>
                </c:pt>
                <c:pt idx="13">
                  <c:v>1040</c:v>
                </c:pt>
                <c:pt idx="14">
                  <c:v>1080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A4F5-4050-B435-D713FBBB8AFA}"/>
            </c:ext>
          </c:extLst>
        </c:ser>
        <c:ser>
          <c:idx val="3"/>
          <c:order val="3"/>
          <c:spPr>
            <a:solidFill>
              <a:schemeClr val="accent4"/>
            </a:solidFill>
            <a:ln/>
            <a:effectLst/>
            <a:sp3d/>
          </c:spPr>
          <c:val>
            <c:numRef>
              <c:f>'11_SFR'!$BE$35:$BE$49</c:f>
              <c:numCache>
                <c:formatCode>General</c:formatCode>
                <c:ptCount val="15"/>
                <c:pt idx="0">
                  <c:v>997</c:v>
                </c:pt>
                <c:pt idx="1">
                  <c:v>997</c:v>
                </c:pt>
                <c:pt idx="2">
                  <c:v>1080</c:v>
                </c:pt>
                <c:pt idx="3">
                  <c:v>1085</c:v>
                </c:pt>
                <c:pt idx="4">
                  <c:v>1080</c:v>
                </c:pt>
                <c:pt idx="5">
                  <c:v>1077</c:v>
                </c:pt>
                <c:pt idx="6">
                  <c:v>1072</c:v>
                </c:pt>
                <c:pt idx="7">
                  <c:v>1068</c:v>
                </c:pt>
                <c:pt idx="8">
                  <c:v>1062</c:v>
                </c:pt>
                <c:pt idx="9">
                  <c:v>1055</c:v>
                </c:pt>
                <c:pt idx="10">
                  <c:v>1045</c:v>
                </c:pt>
                <c:pt idx="11">
                  <c:v>1032</c:v>
                </c:pt>
                <c:pt idx="12">
                  <c:v>1014</c:v>
                </c:pt>
                <c:pt idx="13">
                  <c:v>1045</c:v>
                </c:pt>
                <c:pt idx="14">
                  <c:v>1080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A4F5-4050-B435-D713FBBB8AFA}"/>
            </c:ext>
          </c:extLst>
        </c:ser>
        <c:ser>
          <c:idx val="4"/>
          <c:order val="4"/>
          <c:spPr>
            <a:solidFill>
              <a:schemeClr val="accent5"/>
            </a:solidFill>
            <a:ln/>
            <a:effectLst/>
            <a:sp3d/>
          </c:spPr>
          <c:val>
            <c:numRef>
              <c:f>'11_SFR'!$BF$35:$BF$49</c:f>
              <c:numCache>
                <c:formatCode>General</c:formatCode>
                <c:ptCount val="15"/>
                <c:pt idx="0">
                  <c:v>997</c:v>
                </c:pt>
                <c:pt idx="1">
                  <c:v>997</c:v>
                </c:pt>
                <c:pt idx="2">
                  <c:v>1078</c:v>
                </c:pt>
                <c:pt idx="3">
                  <c:v>1076</c:v>
                </c:pt>
                <c:pt idx="4">
                  <c:v>1078</c:v>
                </c:pt>
                <c:pt idx="5">
                  <c:v>1073</c:v>
                </c:pt>
                <c:pt idx="6">
                  <c:v>1070</c:v>
                </c:pt>
                <c:pt idx="7">
                  <c:v>1063</c:v>
                </c:pt>
                <c:pt idx="8">
                  <c:v>1058</c:v>
                </c:pt>
                <c:pt idx="9">
                  <c:v>1046</c:v>
                </c:pt>
                <c:pt idx="10">
                  <c:v>1041</c:v>
                </c:pt>
                <c:pt idx="11">
                  <c:v>1032</c:v>
                </c:pt>
                <c:pt idx="12">
                  <c:v>1020</c:v>
                </c:pt>
                <c:pt idx="13">
                  <c:v>1050</c:v>
                </c:pt>
                <c:pt idx="14">
                  <c:v>1080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4-A4F5-4050-B435-D713FBBB8AFA}"/>
            </c:ext>
          </c:extLst>
        </c:ser>
        <c:ser>
          <c:idx val="5"/>
          <c:order val="5"/>
          <c:spPr>
            <a:solidFill>
              <a:schemeClr val="accent6"/>
            </a:solidFill>
            <a:ln/>
            <a:effectLst/>
            <a:sp3d/>
          </c:spPr>
          <c:val>
            <c:numRef>
              <c:f>'11_SFR'!$BG$35:$BG$49</c:f>
              <c:numCache>
                <c:formatCode>General</c:formatCode>
                <c:ptCount val="15"/>
                <c:pt idx="0">
                  <c:v>997</c:v>
                </c:pt>
                <c:pt idx="1">
                  <c:v>1100</c:v>
                </c:pt>
                <c:pt idx="2">
                  <c:v>1076</c:v>
                </c:pt>
                <c:pt idx="3">
                  <c:v>1080</c:v>
                </c:pt>
                <c:pt idx="4">
                  <c:v>1074</c:v>
                </c:pt>
                <c:pt idx="5">
                  <c:v>1069</c:v>
                </c:pt>
                <c:pt idx="6">
                  <c:v>1065</c:v>
                </c:pt>
                <c:pt idx="7">
                  <c:v>1060</c:v>
                </c:pt>
                <c:pt idx="8">
                  <c:v>1052</c:v>
                </c:pt>
                <c:pt idx="9">
                  <c:v>1046</c:v>
                </c:pt>
                <c:pt idx="10">
                  <c:v>1042</c:v>
                </c:pt>
                <c:pt idx="11">
                  <c:v>1033</c:v>
                </c:pt>
                <c:pt idx="12">
                  <c:v>1027</c:v>
                </c:pt>
                <c:pt idx="13">
                  <c:v>1050</c:v>
                </c:pt>
                <c:pt idx="14">
                  <c:v>1080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5-A4F5-4050-B435-D713FBBB8AFA}"/>
            </c:ext>
          </c:extLst>
        </c:ser>
        <c:ser>
          <c:idx val="6"/>
          <c:order val="6"/>
          <c:spPr>
            <a:solidFill>
              <a:schemeClr val="accent1">
                <a:lumMod val="60000"/>
              </a:schemeClr>
            </a:solidFill>
            <a:ln/>
            <a:effectLst/>
            <a:sp3d/>
          </c:spPr>
          <c:val>
            <c:numRef>
              <c:f>'11_SFR'!$BH$35:$BH$49</c:f>
              <c:numCache>
                <c:formatCode>General</c:formatCode>
                <c:ptCount val="15"/>
                <c:pt idx="0">
                  <c:v>997</c:v>
                </c:pt>
                <c:pt idx="1">
                  <c:v>1100</c:v>
                </c:pt>
                <c:pt idx="2">
                  <c:v>1073</c:v>
                </c:pt>
                <c:pt idx="3">
                  <c:v>1080</c:v>
                </c:pt>
                <c:pt idx="4">
                  <c:v>1077</c:v>
                </c:pt>
                <c:pt idx="5">
                  <c:v>1070</c:v>
                </c:pt>
                <c:pt idx="6">
                  <c:v>1065</c:v>
                </c:pt>
                <c:pt idx="7">
                  <c:v>1063</c:v>
                </c:pt>
                <c:pt idx="8">
                  <c:v>1055</c:v>
                </c:pt>
                <c:pt idx="9">
                  <c:v>1044</c:v>
                </c:pt>
                <c:pt idx="10">
                  <c:v>1040</c:v>
                </c:pt>
                <c:pt idx="11">
                  <c:v>1032</c:v>
                </c:pt>
                <c:pt idx="12">
                  <c:v>1032</c:v>
                </c:pt>
                <c:pt idx="13">
                  <c:v>1050</c:v>
                </c:pt>
                <c:pt idx="14">
                  <c:v>997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6-A4F5-4050-B435-D713FBBB8AFA}"/>
            </c:ext>
          </c:extLst>
        </c:ser>
        <c:ser>
          <c:idx val="7"/>
          <c:order val="7"/>
          <c:spPr>
            <a:solidFill>
              <a:schemeClr val="accent2">
                <a:lumMod val="60000"/>
              </a:schemeClr>
            </a:solidFill>
            <a:ln/>
            <a:effectLst/>
            <a:sp3d/>
          </c:spPr>
          <c:val>
            <c:numRef>
              <c:f>'11_SFR'!$BI$35:$BI$49</c:f>
              <c:numCache>
                <c:formatCode>General</c:formatCode>
                <c:ptCount val="15"/>
                <c:pt idx="0">
                  <c:v>997</c:v>
                </c:pt>
                <c:pt idx="1">
                  <c:v>1110</c:v>
                </c:pt>
                <c:pt idx="2">
                  <c:v>1090</c:v>
                </c:pt>
                <c:pt idx="3">
                  <c:v>1070</c:v>
                </c:pt>
                <c:pt idx="4">
                  <c:v>1066</c:v>
                </c:pt>
                <c:pt idx="5">
                  <c:v>1063</c:v>
                </c:pt>
                <c:pt idx="6">
                  <c:v>1069</c:v>
                </c:pt>
                <c:pt idx="7">
                  <c:v>1067</c:v>
                </c:pt>
                <c:pt idx="8">
                  <c:v>1065</c:v>
                </c:pt>
                <c:pt idx="9">
                  <c:v>1060</c:v>
                </c:pt>
                <c:pt idx="10">
                  <c:v>1050</c:v>
                </c:pt>
                <c:pt idx="11">
                  <c:v>1040</c:v>
                </c:pt>
                <c:pt idx="12">
                  <c:v>1038</c:v>
                </c:pt>
                <c:pt idx="13">
                  <c:v>1050</c:v>
                </c:pt>
                <c:pt idx="14">
                  <c:v>997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7-A4F5-4050-B435-D713FBBB8AFA}"/>
            </c:ext>
          </c:extLst>
        </c:ser>
        <c:ser>
          <c:idx val="8"/>
          <c:order val="8"/>
          <c:spPr>
            <a:solidFill>
              <a:schemeClr val="accent3">
                <a:lumMod val="60000"/>
              </a:schemeClr>
            </a:solidFill>
            <a:ln/>
            <a:effectLst/>
            <a:sp3d/>
          </c:spPr>
          <c:val>
            <c:numRef>
              <c:f>'11_SFR'!$BJ$35:$BJ$49</c:f>
              <c:numCache>
                <c:formatCode>General</c:formatCode>
                <c:ptCount val="15"/>
                <c:pt idx="0">
                  <c:v>997</c:v>
                </c:pt>
                <c:pt idx="1">
                  <c:v>997</c:v>
                </c:pt>
                <c:pt idx="2">
                  <c:v>997</c:v>
                </c:pt>
                <c:pt idx="3">
                  <c:v>1100</c:v>
                </c:pt>
                <c:pt idx="4">
                  <c:v>1075</c:v>
                </c:pt>
                <c:pt idx="5">
                  <c:v>1085</c:v>
                </c:pt>
                <c:pt idx="6">
                  <c:v>1090</c:v>
                </c:pt>
                <c:pt idx="7">
                  <c:v>1090</c:v>
                </c:pt>
                <c:pt idx="8">
                  <c:v>1090</c:v>
                </c:pt>
                <c:pt idx="9">
                  <c:v>1088</c:v>
                </c:pt>
                <c:pt idx="10">
                  <c:v>1075</c:v>
                </c:pt>
                <c:pt idx="11">
                  <c:v>1060</c:v>
                </c:pt>
                <c:pt idx="12">
                  <c:v>1050</c:v>
                </c:pt>
                <c:pt idx="13">
                  <c:v>1044</c:v>
                </c:pt>
                <c:pt idx="14">
                  <c:v>997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8-A4F5-4050-B435-D713FBBB8AFA}"/>
            </c:ext>
          </c:extLst>
        </c:ser>
        <c:ser>
          <c:idx val="9"/>
          <c:order val="9"/>
          <c:spPr>
            <a:solidFill>
              <a:schemeClr val="accent4">
                <a:lumMod val="60000"/>
              </a:schemeClr>
            </a:solidFill>
            <a:ln/>
            <a:effectLst/>
            <a:sp3d/>
          </c:spPr>
          <c:val>
            <c:numRef>
              <c:f>'11_SFR'!$BK$35:$BK$49</c:f>
              <c:numCache>
                <c:formatCode>General</c:formatCode>
                <c:ptCount val="15"/>
                <c:pt idx="0">
                  <c:v>997</c:v>
                </c:pt>
                <c:pt idx="1">
                  <c:v>997</c:v>
                </c:pt>
                <c:pt idx="2">
                  <c:v>997</c:v>
                </c:pt>
                <c:pt idx="3">
                  <c:v>997</c:v>
                </c:pt>
                <c:pt idx="4">
                  <c:v>1080</c:v>
                </c:pt>
                <c:pt idx="5">
                  <c:v>1095</c:v>
                </c:pt>
                <c:pt idx="6">
                  <c:v>997</c:v>
                </c:pt>
                <c:pt idx="7">
                  <c:v>997</c:v>
                </c:pt>
                <c:pt idx="8">
                  <c:v>997</c:v>
                </c:pt>
                <c:pt idx="9">
                  <c:v>1100</c:v>
                </c:pt>
                <c:pt idx="10">
                  <c:v>997</c:v>
                </c:pt>
                <c:pt idx="11">
                  <c:v>997</c:v>
                </c:pt>
                <c:pt idx="12">
                  <c:v>997</c:v>
                </c:pt>
                <c:pt idx="13">
                  <c:v>997</c:v>
                </c:pt>
                <c:pt idx="14">
                  <c:v>997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9-A4F5-4050-B435-D713FBBB8AFA}"/>
            </c:ext>
          </c:extLst>
        </c:ser>
        <c:bandFmts>
          <c:bandFmt>
            <c:idx val="0"/>
            <c:spPr>
              <a:solidFill>
                <a:schemeClr val="accent1"/>
              </a:solidFill>
              <a:ln/>
              <a:effectLst/>
              <a:sp3d/>
            </c:spPr>
          </c:bandFmt>
          <c:bandFmt>
            <c:idx val="1"/>
            <c:spPr>
              <a:solidFill>
                <a:schemeClr val="accent2"/>
              </a:solidFill>
              <a:ln/>
              <a:effectLst/>
              <a:sp3d/>
            </c:spPr>
          </c:bandFmt>
          <c:bandFmt>
            <c:idx val="2"/>
            <c:spPr>
              <a:solidFill>
                <a:schemeClr val="accent3"/>
              </a:solidFill>
              <a:ln/>
              <a:effectLst/>
              <a:sp3d/>
            </c:spPr>
          </c:bandFmt>
          <c:bandFmt>
            <c:idx val="3"/>
            <c:spPr>
              <a:solidFill>
                <a:schemeClr val="accent4"/>
              </a:solidFill>
              <a:ln/>
              <a:effectLst/>
              <a:sp3d/>
            </c:spPr>
          </c:bandFmt>
          <c:bandFmt>
            <c:idx val="4"/>
            <c:spPr>
              <a:solidFill>
                <a:schemeClr val="accent5"/>
              </a:solidFill>
              <a:ln/>
              <a:effectLst/>
              <a:sp3d/>
            </c:spPr>
          </c:bandFmt>
          <c:bandFmt>
            <c:idx val="5"/>
            <c:spPr>
              <a:solidFill>
                <a:schemeClr val="accent6"/>
              </a:solidFill>
              <a:ln/>
              <a:effectLst/>
              <a:sp3d/>
            </c:spPr>
          </c:bandFmt>
          <c:bandFmt>
            <c:idx val="6"/>
            <c:spPr>
              <a:solidFill>
                <a:schemeClr val="accent1">
                  <a:lumMod val="60000"/>
                </a:schemeClr>
              </a:solidFill>
              <a:ln/>
              <a:effectLst/>
              <a:sp3d/>
            </c:spPr>
          </c:bandFmt>
          <c:bandFmt>
            <c:idx val="7"/>
            <c:spPr>
              <a:solidFill>
                <a:schemeClr val="accent2">
                  <a:lumMod val="60000"/>
                </a:schemeClr>
              </a:solidFill>
              <a:ln/>
              <a:effectLst/>
              <a:sp3d/>
            </c:spPr>
          </c:bandFmt>
          <c:bandFmt>
            <c:idx val="8"/>
            <c:spPr>
              <a:solidFill>
                <a:schemeClr val="accent3">
                  <a:lumMod val="60000"/>
                </a:schemeClr>
              </a:solidFill>
              <a:ln/>
              <a:effectLst/>
              <a:sp3d/>
            </c:spPr>
          </c:bandFmt>
          <c:bandFmt>
            <c:idx val="9"/>
            <c:spPr>
              <a:solidFill>
                <a:schemeClr val="accent4">
                  <a:lumMod val="60000"/>
                </a:schemeClr>
              </a:solidFill>
              <a:ln/>
              <a:effectLst/>
              <a:sp3d/>
            </c:spPr>
          </c:bandFmt>
          <c:bandFmt>
            <c:idx val="10"/>
            <c:spPr>
              <a:solidFill>
                <a:schemeClr val="accent5">
                  <a:lumMod val="60000"/>
                </a:schemeClr>
              </a:solidFill>
              <a:ln/>
              <a:effectLst/>
              <a:sp3d/>
            </c:spPr>
          </c:bandFmt>
          <c:bandFmt>
            <c:idx val="11"/>
            <c:spPr>
              <a:solidFill>
                <a:schemeClr val="accent6">
                  <a:lumMod val="60000"/>
                </a:schemeClr>
              </a:solidFill>
              <a:ln/>
              <a:effectLst/>
              <a:sp3d/>
            </c:spPr>
          </c:bandFmt>
          <c:bandFmt>
            <c:idx val="12"/>
            <c:spPr>
              <a:solidFill>
                <a:schemeClr val="accent1">
                  <a:lumMod val="80000"/>
                  <a:lumOff val="20000"/>
                </a:schemeClr>
              </a:solidFill>
              <a:ln/>
              <a:effectLst/>
              <a:sp3d/>
            </c:spPr>
          </c:bandFmt>
          <c:bandFmt>
            <c:idx val="13"/>
            <c:spPr>
              <a:solidFill>
                <a:schemeClr val="accent2">
                  <a:lumMod val="80000"/>
                  <a:lumOff val="20000"/>
                </a:schemeClr>
              </a:solidFill>
              <a:ln/>
              <a:effectLst/>
              <a:sp3d/>
            </c:spPr>
          </c:bandFmt>
          <c:bandFmt>
            <c:idx val="14"/>
            <c:spPr>
              <a:solidFill>
                <a:schemeClr val="accent3">
                  <a:lumMod val="80000"/>
                  <a:lumOff val="20000"/>
                </a:schemeClr>
              </a:solidFill>
              <a:ln/>
              <a:effectLst/>
              <a:sp3d/>
            </c:spPr>
          </c:bandFmt>
        </c:bandFmts>
        <c:axId val="643493935"/>
        <c:axId val="643510255"/>
        <c:axId val="541148207"/>
      </c:surface3DChart>
      <c:catAx>
        <c:axId val="643493935"/>
        <c:scaling>
          <c:orientation val="minMax"/>
        </c:scaling>
        <c:delete val="1"/>
        <c:axPos val="b"/>
        <c:majorTickMark val="out"/>
        <c:minorTickMark val="none"/>
        <c:tickLblPos val="nextTo"/>
        <c:crossAx val="643510255"/>
        <c:crosses val="autoZero"/>
        <c:auto val="1"/>
        <c:lblAlgn val="ctr"/>
        <c:lblOffset val="100"/>
        <c:noMultiLvlLbl val="0"/>
      </c:catAx>
      <c:valAx>
        <c:axId val="643510255"/>
        <c:scaling>
          <c:orientation val="minMax"/>
        </c:scaling>
        <c:delete val="1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crossAx val="643493935"/>
        <c:crosses val="autoZero"/>
        <c:crossBetween val="midCat"/>
      </c:valAx>
      <c:serAx>
        <c:axId val="541148207"/>
        <c:scaling>
          <c:orientation val="minMax"/>
        </c:scaling>
        <c:delete val="1"/>
        <c:axPos val="b"/>
        <c:majorTickMark val="out"/>
        <c:minorTickMark val="none"/>
        <c:tickLblPos val="nextTo"/>
        <c:crossAx val="643510255"/>
        <c:crosses val="autoZero"/>
      </c:serAx>
      <c:spPr>
        <a:noFill/>
        <a:ln>
          <a:noFill/>
        </a:ln>
        <a:effectLst/>
      </c:spPr>
    </c:plotArea>
    <c:plotVisOnly val="1"/>
    <c:dispBlanksAs val="zero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LID4096"/>
    </a:p>
  </c:txPr>
  <c:printSettings>
    <c:headerFooter/>
    <c:pageMargins b="0.75" l="0.7" r="0.7" t="0.75" header="0.3" footer="0.3"/>
    <c:pageSetup/>
  </c:printSettings>
</c:chartSpace>
</file>

<file path=xl/charts/chart1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lrMapOvr bg1="lt1" tx1="dk1" bg2="lt2" tx2="dk2" accent1="accent1" accent2="accent2" accent3="accent3" accent4="accent4" accent5="accent5" accent6="accent6" hlink="hlink" folHlink="folHlink"/>
  <c:chart>
    <c:autoTitleDeleted val="1"/>
    <c:plotArea>
      <c:layout/>
      <c:scatterChart>
        <c:scatterStyle val="smoothMarker"/>
        <c:varyColors val="0"/>
        <c:ser>
          <c:idx val="1"/>
          <c:order val="0"/>
          <c:tx>
            <c:strRef>
              <c:f>'11_SFR'!$AK$7</c:f>
              <c:strCache>
                <c:ptCount val="1"/>
                <c:pt idx="0">
                  <c:v>1</c:v>
                </c:pt>
              </c:strCache>
            </c:strRef>
          </c:tx>
          <c:dLbls>
            <c:dLbl>
              <c:idx val="2"/>
              <c:tx>
                <c:rich>
                  <a:bodyPr/>
                  <a:lstStyle/>
                  <a:p>
                    <a:r>
                      <a:rPr lang="en-US"/>
                      <a:t>12</a:t>
                    </a:r>
                  </a:p>
                </c:rich>
              </c:tx>
              <c:dLblPos val="t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showDataLabelsRange val="0"/>
                </c:ext>
                <c:ext xmlns:c16="http://schemas.microsoft.com/office/drawing/2014/chart" uri="{C3380CC4-5D6E-409C-BE32-E72D297353CC}">
                  <c16:uniqueId val="{00000018-21EA-498F-8E93-6DFB3318D1A9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wrap="square" lIns="38100" tIns="19050" rIns="38100" bIns="19050" anchor="ctr">
                <a:spAutoFit/>
              </a:bodyPr>
              <a:lstStyle/>
              <a:p>
                <a:pPr>
                  <a:defRPr sz="1500" b="1"/>
                </a:pPr>
                <a:endParaRPr lang="LID4096"/>
              </a:p>
            </c:txPr>
            <c:dLblPos val="t"/>
            <c:showLegendKey val="0"/>
            <c:showVal val="0"/>
            <c:showCatName val="0"/>
            <c:showSerName val="0"/>
            <c:showPercent val="0"/>
            <c:showBubbleSize val="0"/>
            <c:extLst>
              <c:ext xmlns:c15="http://schemas.microsoft.com/office/drawing/2012/chart" uri="{CE6537A1-D6FC-4f65-9D91-7224C49458BB}">
                <c15:showLeaderLines val="1"/>
              </c:ext>
            </c:extLst>
          </c:dLbls>
          <c:xVal>
            <c:numRef>
              <c:f>'11_SFR'!$F$5:$F$8</c:f>
              <c:numCache>
                <c:formatCode>General</c:formatCode>
                <c:ptCount val="4"/>
                <c:pt idx="0">
                  <c:v>0</c:v>
                </c:pt>
                <c:pt idx="1">
                  <c:v>1</c:v>
                </c:pt>
                <c:pt idx="2">
                  <c:v>2</c:v>
                </c:pt>
                <c:pt idx="3">
                  <c:v>3</c:v>
                </c:pt>
              </c:numCache>
            </c:numRef>
          </c:xVal>
          <c:yVal>
            <c:numRef>
              <c:f>'11_SFR'!$E$5:$E$8</c:f>
              <c:numCache>
                <c:formatCode>General</c:formatCode>
                <c:ptCount val="4"/>
                <c:pt idx="0">
                  <c:v>0</c:v>
                </c:pt>
                <c:pt idx="1">
                  <c:v>1</c:v>
                </c:pt>
                <c:pt idx="2">
                  <c:v>2</c:v>
                </c:pt>
                <c:pt idx="3">
                  <c:v>2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19-21EA-498F-8E93-6DFB3318D1A9}"/>
            </c:ext>
          </c:extLst>
        </c:ser>
        <c:ser>
          <c:idx val="7"/>
          <c:order val="1"/>
          <c:tx>
            <c:strRef>
              <c:f>'11_SFR'!$AK$10</c:f>
              <c:strCache>
                <c:ptCount val="1"/>
                <c:pt idx="0">
                  <c:v>2</c:v>
                </c:pt>
              </c:strCache>
            </c:strRef>
          </c:tx>
          <c:spPr>
            <a:ln>
              <a:solidFill>
                <a:srgbClr val="FFC000"/>
              </a:solidFill>
            </a:ln>
          </c:spPr>
          <c:marker>
            <c:symbol val="circle"/>
            <c:size val="6"/>
            <c:spPr>
              <a:ln>
                <a:solidFill>
                  <a:srgbClr val="FFC000"/>
                </a:solidFill>
              </a:ln>
            </c:spPr>
          </c:marker>
          <c:dLbls>
            <c:dLbl>
              <c:idx val="3"/>
              <c:tx>
                <c:rich>
                  <a:bodyPr/>
                  <a:lstStyle/>
                  <a:p>
                    <a:r>
                      <a:rPr lang="en-US"/>
                      <a:t>12</a:t>
                    </a:r>
                  </a:p>
                </c:rich>
              </c:tx>
              <c:dLblPos val="l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showDataLabelsRange val="0"/>
                </c:ext>
                <c:ext xmlns:c16="http://schemas.microsoft.com/office/drawing/2014/chart" uri="{C3380CC4-5D6E-409C-BE32-E72D297353CC}">
                  <c16:uniqueId val="{00000024-21EA-498F-8E93-6DFB3318D1A9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wrap="square" lIns="38100" tIns="19050" rIns="38100" bIns="19050" anchor="ctr">
                <a:spAutoFit/>
              </a:bodyPr>
              <a:lstStyle/>
              <a:p>
                <a:pPr>
                  <a:defRPr sz="1500" b="1"/>
                </a:pPr>
                <a:endParaRPr lang="LID4096"/>
              </a:p>
            </c:txPr>
            <c:dLblPos val="l"/>
            <c:showLegendKey val="0"/>
            <c:showVal val="0"/>
            <c:showCatName val="0"/>
            <c:showSerName val="0"/>
            <c:showPercent val="0"/>
            <c:showBubbleSize val="0"/>
            <c:extLst>
              <c:ext xmlns:c15="http://schemas.microsoft.com/office/drawing/2012/chart" uri="{CE6537A1-D6FC-4f65-9D91-7224C49458BB}">
                <c15:showLeaderLines val="1"/>
              </c:ext>
            </c:extLst>
          </c:dLbls>
          <c:xVal>
            <c:numRef>
              <c:f>'11_SFR'!$F$8:$F$13</c:f>
              <c:numCache>
                <c:formatCode>General</c:formatCode>
                <c:ptCount val="6"/>
                <c:pt idx="0">
                  <c:v>3</c:v>
                </c:pt>
                <c:pt idx="1">
                  <c:v>4</c:v>
                </c:pt>
                <c:pt idx="2">
                  <c:v>5</c:v>
                </c:pt>
                <c:pt idx="3">
                  <c:v>5</c:v>
                </c:pt>
                <c:pt idx="4">
                  <c:v>5</c:v>
                </c:pt>
                <c:pt idx="5">
                  <c:v>5</c:v>
                </c:pt>
              </c:numCache>
            </c:numRef>
          </c:xVal>
          <c:yVal>
            <c:numRef>
              <c:f>'11_SFR'!$E$8:$E$13</c:f>
              <c:numCache>
                <c:formatCode>General</c:formatCode>
                <c:ptCount val="6"/>
                <c:pt idx="0">
                  <c:v>2</c:v>
                </c:pt>
                <c:pt idx="1">
                  <c:v>3</c:v>
                </c:pt>
                <c:pt idx="2">
                  <c:v>4</c:v>
                </c:pt>
                <c:pt idx="3">
                  <c:v>5</c:v>
                </c:pt>
                <c:pt idx="4">
                  <c:v>6</c:v>
                </c:pt>
                <c:pt idx="5">
                  <c:v>7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23-21EA-498F-8E93-6DFB3318D1A9}"/>
            </c:ext>
          </c:extLst>
        </c:ser>
        <c:ser>
          <c:idx val="2"/>
          <c:order val="2"/>
          <c:tx>
            <c:strRef>
              <c:f>'11_SFR'!$AK$18</c:f>
              <c:strCache>
                <c:ptCount val="1"/>
                <c:pt idx="0">
                  <c:v>3</c:v>
                </c:pt>
              </c:strCache>
            </c:strRef>
          </c:tx>
          <c:spPr>
            <a:ln w="19050" cap="rnd">
              <a:solidFill>
                <a:srgbClr val="0000FF"/>
              </a:solidFill>
              <a:round/>
            </a:ln>
            <a:effectLst/>
          </c:spPr>
          <c:marker>
            <c:symbol val="circle"/>
            <c:size val="4"/>
            <c:spPr>
              <a:solidFill>
                <a:srgbClr val="0000FF"/>
              </a:solidFill>
              <a:ln>
                <a:noFill/>
              </a:ln>
            </c:spPr>
          </c:marker>
          <c:dLbls>
            <c:dLbl>
              <c:idx val="2"/>
              <c:tx>
                <c:rich>
                  <a:bodyPr/>
                  <a:lstStyle/>
                  <a:p>
                    <a:r>
                      <a:rPr lang="en-US"/>
                      <a:t>10</a:t>
                    </a:r>
                  </a:p>
                </c:rich>
              </c:tx>
              <c:dLblPos val="t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showDataLabelsRange val="0"/>
                </c:ext>
                <c:ext xmlns:c16="http://schemas.microsoft.com/office/drawing/2014/chart" uri="{C3380CC4-5D6E-409C-BE32-E72D297353CC}">
                  <c16:uniqueId val="{0000001B-21EA-498F-8E93-6DFB3318D1A9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wrap="square" lIns="38100" tIns="19050" rIns="38100" bIns="19050" anchor="ctr">
                <a:spAutoFit/>
              </a:bodyPr>
              <a:lstStyle/>
              <a:p>
                <a:pPr>
                  <a:defRPr sz="1500" b="1"/>
                </a:pPr>
                <a:endParaRPr lang="LID4096"/>
              </a:p>
            </c:txPr>
            <c:dLblPos val="t"/>
            <c:showLegendKey val="0"/>
            <c:showVal val="0"/>
            <c:showCatName val="0"/>
            <c:showSerName val="0"/>
            <c:showPercent val="0"/>
            <c:showBubbleSize val="0"/>
            <c:extLst>
              <c:ext xmlns:c15="http://schemas.microsoft.com/office/drawing/2012/chart" uri="{CE6537A1-D6FC-4f65-9D91-7224C49458BB}">
                <c15:showLeaderLines val="1"/>
              </c:ext>
            </c:extLst>
          </c:dLbls>
          <c:xVal>
            <c:numRef>
              <c:f>'11_SFR'!$F$14:$F$19</c:f>
              <c:numCache>
                <c:formatCode>General</c:formatCode>
                <c:ptCount val="6"/>
                <c:pt idx="0">
                  <c:v>4</c:v>
                </c:pt>
                <c:pt idx="1">
                  <c:v>5</c:v>
                </c:pt>
                <c:pt idx="2">
                  <c:v>6</c:v>
                </c:pt>
                <c:pt idx="3">
                  <c:v>7</c:v>
                </c:pt>
                <c:pt idx="4">
                  <c:v>7</c:v>
                </c:pt>
                <c:pt idx="5">
                  <c:v>7</c:v>
                </c:pt>
              </c:numCache>
            </c:numRef>
          </c:xVal>
          <c:yVal>
            <c:numRef>
              <c:f>'11_SFR'!$E$14:$E$19</c:f>
              <c:numCache>
                <c:formatCode>General</c:formatCode>
                <c:ptCount val="6"/>
                <c:pt idx="0">
                  <c:v>2</c:v>
                </c:pt>
                <c:pt idx="1">
                  <c:v>2</c:v>
                </c:pt>
                <c:pt idx="2">
                  <c:v>2</c:v>
                </c:pt>
                <c:pt idx="3">
                  <c:v>3</c:v>
                </c:pt>
                <c:pt idx="4">
                  <c:v>4</c:v>
                </c:pt>
                <c:pt idx="5">
                  <c:v>5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1C-21EA-498F-8E93-6DFB3318D1A9}"/>
            </c:ext>
          </c:extLst>
        </c:ser>
        <c:ser>
          <c:idx val="6"/>
          <c:order val="3"/>
          <c:tx>
            <c:strRef>
              <c:f>'11_SFR'!$AK$21</c:f>
              <c:strCache>
                <c:ptCount val="1"/>
                <c:pt idx="0">
                  <c:v>4</c:v>
                </c:pt>
              </c:strCache>
            </c:strRef>
          </c:tx>
          <c:spPr>
            <a:ln w="19050" cap="rnd">
              <a:solidFill>
                <a:srgbClr val="7030A0"/>
              </a:solidFill>
              <a:round/>
            </a:ln>
            <a:effectLst/>
          </c:spPr>
          <c:marker>
            <c:spPr>
              <a:solidFill>
                <a:srgbClr val="7030A0"/>
              </a:solidFill>
              <a:ln>
                <a:noFill/>
              </a:ln>
            </c:spPr>
          </c:marker>
          <c:dLbls>
            <c:dLbl>
              <c:idx val="0"/>
              <c:tx>
                <c:rich>
                  <a:bodyPr/>
                  <a:lstStyle/>
                  <a:p>
                    <a:r>
                      <a:rPr lang="en-US"/>
                      <a:t>12</a:t>
                    </a:r>
                  </a:p>
                </c:rich>
              </c:tx>
              <c:dLblPos val="t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showDataLabelsRange val="0"/>
                </c:ext>
                <c:ext xmlns:c16="http://schemas.microsoft.com/office/drawing/2014/chart" uri="{C3380CC4-5D6E-409C-BE32-E72D297353CC}">
                  <c16:uniqueId val="{0000000F-21EA-498F-8E93-6DFB3318D1A9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wrap="square" lIns="38100" tIns="19050" rIns="38100" bIns="19050" anchor="ctr">
                <a:spAutoFit/>
              </a:bodyPr>
              <a:lstStyle/>
              <a:p>
                <a:pPr>
                  <a:defRPr sz="1500" b="1"/>
                </a:pPr>
                <a:endParaRPr lang="LID4096"/>
              </a:p>
            </c:txPr>
            <c:dLblPos val="t"/>
            <c:showLegendKey val="0"/>
            <c:showVal val="0"/>
            <c:showCatName val="0"/>
            <c:showSerName val="0"/>
            <c:showPercent val="0"/>
            <c:showBubbleSize val="0"/>
            <c:extLst>
              <c:ext xmlns:c15="http://schemas.microsoft.com/office/drawing/2012/chart" uri="{CE6537A1-D6FC-4f65-9D91-7224C49458BB}">
                <c15:showLeaderLines val="1"/>
              </c:ext>
            </c:extLst>
          </c:dLbls>
          <c:xVal>
            <c:numRef>
              <c:f>'11_SFR'!$F$20:$F$22</c:f>
              <c:numCache>
                <c:formatCode>General</c:formatCode>
                <c:ptCount val="3"/>
                <c:pt idx="0">
                  <c:v>9</c:v>
                </c:pt>
                <c:pt idx="1">
                  <c:v>8</c:v>
                </c:pt>
                <c:pt idx="2">
                  <c:v>7</c:v>
                </c:pt>
              </c:numCache>
            </c:numRef>
          </c:xVal>
          <c:yVal>
            <c:numRef>
              <c:f>'11_SFR'!$E$20:$E$22</c:f>
              <c:numCache>
                <c:formatCode>General</c:formatCode>
                <c:ptCount val="3"/>
                <c:pt idx="0">
                  <c:v>4</c:v>
                </c:pt>
                <c:pt idx="1">
                  <c:v>4</c:v>
                </c:pt>
                <c:pt idx="2">
                  <c:v>5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10-21EA-498F-8E93-6DFB3318D1A9}"/>
            </c:ext>
          </c:extLst>
        </c:ser>
        <c:ser>
          <c:idx val="3"/>
          <c:order val="4"/>
          <c:tx>
            <c:strRef>
              <c:f>'11_SFR'!$AK$25</c:f>
              <c:strCache>
                <c:ptCount val="1"/>
                <c:pt idx="0">
                  <c:v>5</c:v>
                </c:pt>
              </c:strCache>
            </c:strRef>
          </c:tx>
          <c:spPr>
            <a:ln>
              <a:solidFill>
                <a:srgbClr val="00B050"/>
              </a:solidFill>
            </a:ln>
          </c:spPr>
          <c:marker>
            <c:symbol val="circle"/>
            <c:size val="6"/>
            <c:spPr>
              <a:solidFill>
                <a:srgbClr val="00B050"/>
              </a:solidFill>
              <a:ln>
                <a:noFill/>
              </a:ln>
            </c:spPr>
          </c:marker>
          <c:dLbls>
            <c:dLbl>
              <c:idx val="2"/>
              <c:tx>
                <c:rich>
                  <a:bodyPr/>
                  <a:lstStyle/>
                  <a:p>
                    <a:r>
                      <a:rPr lang="en-US"/>
                      <a:t>12</a:t>
                    </a:r>
                  </a:p>
                </c:rich>
              </c:tx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showDataLabelsRange val="0"/>
                </c:ext>
                <c:ext xmlns:c16="http://schemas.microsoft.com/office/drawing/2014/chart" uri="{C3380CC4-5D6E-409C-BE32-E72D297353CC}">
                  <c16:uniqueId val="{0000001E-21EA-498F-8E93-6DFB3318D1A9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wrap="square" lIns="38100" tIns="19050" rIns="38100" bIns="19050" anchor="ctr">
                <a:spAutoFit/>
              </a:bodyPr>
              <a:lstStyle/>
              <a:p>
                <a:pPr>
                  <a:defRPr sz="1500" b="1"/>
                </a:pPr>
                <a:endParaRPr lang="LID4096"/>
              </a:p>
            </c:txPr>
            <c:showLegendKey val="0"/>
            <c:showVal val="0"/>
            <c:showCatName val="0"/>
            <c:showSerName val="0"/>
            <c:showPercent val="0"/>
            <c:showBubbleSize val="0"/>
            <c:extLst>
              <c:ext xmlns:c15="http://schemas.microsoft.com/office/drawing/2012/chart" uri="{CE6537A1-D6FC-4f65-9D91-7224C49458BB}">
                <c15:showLeaderLines val="1"/>
              </c:ext>
            </c:extLst>
          </c:dLbls>
          <c:xVal>
            <c:numRef>
              <c:f>'11_SFR'!$F$23:$F$26</c:f>
              <c:numCache>
                <c:formatCode>General</c:formatCode>
                <c:ptCount val="4"/>
                <c:pt idx="0">
                  <c:v>7</c:v>
                </c:pt>
                <c:pt idx="1">
                  <c:v>6</c:v>
                </c:pt>
                <c:pt idx="2">
                  <c:v>6</c:v>
                </c:pt>
                <c:pt idx="3">
                  <c:v>5</c:v>
                </c:pt>
              </c:numCache>
            </c:numRef>
          </c:xVal>
          <c:yVal>
            <c:numRef>
              <c:f>'11_SFR'!$E$23:$E$26</c:f>
              <c:numCache>
                <c:formatCode>General</c:formatCode>
                <c:ptCount val="4"/>
                <c:pt idx="0">
                  <c:v>5</c:v>
                </c:pt>
                <c:pt idx="1">
                  <c:v>6</c:v>
                </c:pt>
                <c:pt idx="2">
                  <c:v>7</c:v>
                </c:pt>
                <c:pt idx="3">
                  <c:v>7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1F-21EA-498F-8E93-6DFB3318D1A9}"/>
            </c:ext>
          </c:extLst>
        </c:ser>
        <c:ser>
          <c:idx val="0"/>
          <c:order val="5"/>
          <c:tx>
            <c:strRef>
              <c:f>'11_SFR'!$AK$29</c:f>
              <c:strCache>
                <c:ptCount val="1"/>
                <c:pt idx="0">
                  <c:v>6</c:v>
                </c:pt>
              </c:strCache>
            </c:strRef>
          </c:tx>
          <c:spPr>
            <a:ln w="19050" cap="rnd">
              <a:solidFill>
                <a:srgbClr val="FF0000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rgbClr val="FF0000"/>
              </a:solidFill>
              <a:ln w="9525">
                <a:noFill/>
              </a:ln>
              <a:effectLst/>
            </c:spPr>
          </c:marker>
          <c:dLbls>
            <c:dLbl>
              <c:idx val="1"/>
              <c:tx>
                <c:rich>
                  <a:bodyPr/>
                  <a:lstStyle/>
                  <a:p>
                    <a:r>
                      <a:rPr lang="en-US"/>
                      <a:t>15</a:t>
                    </a:r>
                  </a:p>
                </c:rich>
              </c:tx>
              <c:dLblPos val="l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showDataLabelsRange val="0"/>
                </c:ext>
                <c:ext xmlns:c16="http://schemas.microsoft.com/office/drawing/2014/chart" uri="{C3380CC4-5D6E-409C-BE32-E72D297353CC}">
                  <c16:uniqueId val="{00000021-21EA-498F-8E93-6DFB3318D1A9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wrap="square" lIns="38100" tIns="19050" rIns="38100" bIns="19050" anchor="ctr">
                <a:spAutoFit/>
              </a:bodyPr>
              <a:lstStyle/>
              <a:p>
                <a:pPr>
                  <a:defRPr sz="1500" b="1"/>
                </a:pPr>
                <a:endParaRPr lang="LID4096"/>
              </a:p>
            </c:txPr>
            <c:dLblPos val="l"/>
            <c:showLegendKey val="0"/>
            <c:showVal val="0"/>
            <c:showCatName val="0"/>
            <c:showSerName val="0"/>
            <c:showPercent val="0"/>
            <c:showBubbleSize val="0"/>
            <c:extLst>
              <c:ext xmlns:c15="http://schemas.microsoft.com/office/drawing/2012/chart" uri="{CE6537A1-D6FC-4f65-9D91-7224C49458BB}">
                <c15:showLeaderLines val="1"/>
              </c:ext>
            </c:extLst>
          </c:dLbls>
          <c:xVal>
            <c:numRef>
              <c:f>'11_SFR'!$F$26:$F$31</c:f>
              <c:numCache>
                <c:formatCode>General</c:formatCode>
                <c:ptCount val="6"/>
                <c:pt idx="0">
                  <c:v>5</c:v>
                </c:pt>
                <c:pt idx="1">
                  <c:v>5</c:v>
                </c:pt>
                <c:pt idx="2">
                  <c:v>6</c:v>
                </c:pt>
                <c:pt idx="3">
                  <c:v>6</c:v>
                </c:pt>
                <c:pt idx="4">
                  <c:v>6</c:v>
                </c:pt>
                <c:pt idx="5">
                  <c:v>6</c:v>
                </c:pt>
              </c:numCache>
            </c:numRef>
          </c:xVal>
          <c:yVal>
            <c:numRef>
              <c:f>'11_SFR'!$E$26:$E$31</c:f>
              <c:numCache>
                <c:formatCode>General</c:formatCode>
                <c:ptCount val="6"/>
                <c:pt idx="0">
                  <c:v>7</c:v>
                </c:pt>
                <c:pt idx="1">
                  <c:v>8</c:v>
                </c:pt>
                <c:pt idx="2">
                  <c:v>9</c:v>
                </c:pt>
                <c:pt idx="3">
                  <c:v>10</c:v>
                </c:pt>
                <c:pt idx="4">
                  <c:v>11</c:v>
                </c:pt>
                <c:pt idx="5">
                  <c:v>12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22-21EA-498F-8E93-6DFB3318D1A9}"/>
            </c:ext>
          </c:extLst>
        </c:ser>
        <c:ser>
          <c:idx val="5"/>
          <c:order val="6"/>
          <c:tx>
            <c:strRef>
              <c:f>'11_SFR'!$AK$33</c:f>
              <c:strCache>
                <c:ptCount val="1"/>
                <c:pt idx="0">
                  <c:v>7</c:v>
                </c:pt>
              </c:strCache>
            </c:strRef>
          </c:tx>
          <c:spPr>
            <a:ln w="19050" cap="rnd">
              <a:solidFill>
                <a:sysClr val="windowText" lastClr="000000"/>
              </a:solidFill>
              <a:round/>
            </a:ln>
            <a:effectLst/>
          </c:spPr>
          <c:marker>
            <c:symbol val="circle"/>
            <c:size val="6"/>
            <c:spPr>
              <a:solidFill>
                <a:sysClr val="windowText" lastClr="000000"/>
              </a:solidFill>
              <a:ln>
                <a:noFill/>
              </a:ln>
            </c:spPr>
          </c:marker>
          <c:dLbls>
            <c:dLbl>
              <c:idx val="0"/>
              <c:tx>
                <c:rich>
                  <a:bodyPr/>
                  <a:lstStyle/>
                  <a:p>
                    <a:r>
                      <a:rPr lang="en-US"/>
                      <a:t>55</a:t>
                    </a:r>
                  </a:p>
                </c:rich>
              </c:tx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showDataLabelsRange val="0"/>
                </c:ext>
                <c:ext xmlns:c16="http://schemas.microsoft.com/office/drawing/2014/chart" uri="{C3380CC4-5D6E-409C-BE32-E72D297353CC}">
                  <c16:uniqueId val="{00000015-21EA-498F-8E93-6DFB3318D1A9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wrap="square" lIns="38100" tIns="19050" rIns="38100" bIns="19050" anchor="ctr">
                <a:spAutoFit/>
              </a:bodyPr>
              <a:lstStyle/>
              <a:p>
                <a:pPr>
                  <a:defRPr sz="1500" b="1"/>
                </a:pPr>
                <a:endParaRPr lang="LID4096"/>
              </a:p>
            </c:txPr>
            <c:showLegendKey val="0"/>
            <c:showVal val="0"/>
            <c:showCatName val="0"/>
            <c:showSerName val="0"/>
            <c:showPercent val="0"/>
            <c:showBubbleSize val="0"/>
            <c:extLst>
              <c:ext xmlns:c15="http://schemas.microsoft.com/office/drawing/2012/chart" uri="{CE6537A1-D6FC-4f65-9D91-7224C49458BB}">
                <c15:showLeaderLines val="1"/>
              </c:ext>
            </c:extLst>
          </c:dLbls>
          <c:xVal>
            <c:numRef>
              <c:f>'11_SFR'!$F$32:$F$36</c:f>
              <c:numCache>
                <c:formatCode>General</c:formatCode>
                <c:ptCount val="5"/>
                <c:pt idx="0">
                  <c:v>8</c:v>
                </c:pt>
                <c:pt idx="1">
                  <c:v>7</c:v>
                </c:pt>
                <c:pt idx="2">
                  <c:v>6</c:v>
                </c:pt>
                <c:pt idx="3">
                  <c:v>5</c:v>
                </c:pt>
                <c:pt idx="4">
                  <c:v>4</c:v>
                </c:pt>
              </c:numCache>
            </c:numRef>
          </c:xVal>
          <c:yVal>
            <c:numRef>
              <c:f>'11_SFR'!$E$32:$E$36</c:f>
              <c:numCache>
                <c:formatCode>General</c:formatCode>
                <c:ptCount val="5"/>
                <c:pt idx="0">
                  <c:v>13</c:v>
                </c:pt>
                <c:pt idx="1">
                  <c:v>12</c:v>
                </c:pt>
                <c:pt idx="2">
                  <c:v>12</c:v>
                </c:pt>
                <c:pt idx="3">
                  <c:v>12</c:v>
                </c:pt>
                <c:pt idx="4">
                  <c:v>12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16-21EA-498F-8E93-6DFB3318D1A9}"/>
            </c:ext>
          </c:extLst>
        </c:ser>
        <c:ser>
          <c:idx val="4"/>
          <c:order val="7"/>
          <c:tx>
            <c:strRef>
              <c:f>'11_SFR'!$AK$37</c:f>
              <c:strCache>
                <c:ptCount val="1"/>
                <c:pt idx="0">
                  <c:v>8</c:v>
                </c:pt>
              </c:strCache>
            </c:strRef>
          </c:tx>
          <c:spPr>
            <a:ln>
              <a:solidFill>
                <a:srgbClr val="FF66FF"/>
              </a:solidFill>
            </a:ln>
          </c:spPr>
          <c:marker>
            <c:symbol val="circle"/>
            <c:size val="5"/>
            <c:spPr>
              <a:solidFill>
                <a:srgbClr val="FF66FF"/>
              </a:solidFill>
              <a:ln>
                <a:noFill/>
              </a:ln>
            </c:spPr>
          </c:marker>
          <c:dLbls>
            <c:dLbl>
              <c:idx val="3"/>
              <c:tx>
                <c:rich>
                  <a:bodyPr/>
                  <a:lstStyle/>
                  <a:p>
                    <a:r>
                      <a:rPr lang="en-US"/>
                      <a:t>40</a:t>
                    </a:r>
                  </a:p>
                </c:rich>
              </c:tx>
              <c:dLblPos val="t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showDataLabelsRange val="0"/>
                </c:ext>
                <c:ext xmlns:c16="http://schemas.microsoft.com/office/drawing/2014/chart" uri="{C3380CC4-5D6E-409C-BE32-E72D297353CC}">
                  <c16:uniqueId val="{00000000-0CD1-418D-B0B8-4704E9AAD16C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wrap="square" lIns="38100" tIns="19050" rIns="38100" bIns="19050" anchor="ctr">
                <a:spAutoFit/>
              </a:bodyPr>
              <a:lstStyle/>
              <a:p>
                <a:pPr>
                  <a:defRPr sz="1500" b="1"/>
                </a:pPr>
                <a:endParaRPr lang="LID4096"/>
              </a:p>
            </c:txPr>
            <c:dLblPos val="t"/>
            <c:showLegendKey val="0"/>
            <c:showVal val="0"/>
            <c:showCatName val="0"/>
            <c:showSerName val="0"/>
            <c:showPercent val="0"/>
            <c:showBubbleSize val="0"/>
            <c:extLst>
              <c:ext xmlns:c15="http://schemas.microsoft.com/office/drawing/2012/chart" uri="{CE6537A1-D6FC-4f65-9D91-7224C49458BB}">
                <c15:showLeaderLines val="1"/>
              </c:ext>
            </c:extLst>
          </c:dLbls>
          <c:xVal>
            <c:numRef>
              <c:f>'11_SFR'!$F$36:$F$40</c:f>
              <c:numCache>
                <c:formatCode>General</c:formatCode>
                <c:ptCount val="5"/>
                <c:pt idx="0">
                  <c:v>4</c:v>
                </c:pt>
                <c:pt idx="1">
                  <c:v>3</c:v>
                </c:pt>
                <c:pt idx="2">
                  <c:v>2</c:v>
                </c:pt>
                <c:pt idx="3">
                  <c:v>1</c:v>
                </c:pt>
                <c:pt idx="4">
                  <c:v>0</c:v>
                </c:pt>
              </c:numCache>
            </c:numRef>
          </c:xVal>
          <c:yVal>
            <c:numRef>
              <c:f>'11_SFR'!$E$36:$E$40</c:f>
              <c:numCache>
                <c:formatCode>General</c:formatCode>
                <c:ptCount val="5"/>
                <c:pt idx="0">
                  <c:v>12</c:v>
                </c:pt>
                <c:pt idx="1">
                  <c:v>12</c:v>
                </c:pt>
                <c:pt idx="2">
                  <c:v>12</c:v>
                </c:pt>
                <c:pt idx="3">
                  <c:v>12</c:v>
                </c:pt>
                <c:pt idx="4">
                  <c:v>12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13-21EA-498F-8E93-6DFB3318D1A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630715151"/>
        <c:axId val="630717071"/>
      </c:scatterChart>
      <c:valAx>
        <c:axId val="630715151"/>
        <c:scaling>
          <c:orientation val="minMax"/>
        </c:scaling>
        <c:delete val="1"/>
        <c:axPos val="t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out"/>
        <c:minorTickMark val="none"/>
        <c:tickLblPos val="nextTo"/>
        <c:crossAx val="630717071"/>
        <c:crosses val="autoZero"/>
        <c:crossBetween val="midCat"/>
      </c:valAx>
      <c:valAx>
        <c:axId val="630717071"/>
        <c:scaling>
          <c:orientation val="maxMin"/>
        </c:scaling>
        <c:delete val="1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out"/>
        <c:minorTickMark val="none"/>
        <c:tickLblPos val="nextTo"/>
        <c:crossAx val="630715151"/>
        <c:crosses val="autoZero"/>
        <c:crossBetween val="midCat"/>
      </c:valAx>
    </c:plotArea>
    <c:legend>
      <c:legendPos val="b"/>
      <c:overlay val="0"/>
    </c:legend>
    <c:plotVisOnly val="1"/>
    <c:dispBlanksAs val="gap"/>
    <c:showDLblsOverMax val="0"/>
    <c:extLst/>
  </c:chart>
  <c:txPr>
    <a:bodyPr/>
    <a:lstStyle/>
    <a:p>
      <a:pPr>
        <a:defRPr/>
      </a:pPr>
      <a:endParaRPr lang="LID4096"/>
    </a:p>
  </c:txPr>
  <c:printSettings>
    <c:headerFooter/>
    <c:pageMargins b="0.75" l="0.7" r="0.7" t="0.75" header="0.3" footer="0.3"/>
    <c:pageSetup/>
  </c:printSettings>
</c:chartSpace>
</file>

<file path=xl/charts/chart1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lrMapOvr bg1="lt1" tx1="dk1" bg2="lt2" tx2="dk2" accent1="accent1" accent2="accent2" accent3="accent3" accent4="accent4" accent5="accent5" accent6="accent6" hlink="hlink" folHlink="folHlink"/>
  <c:chart>
    <c:autoTitleDeleted val="1"/>
    <c:plotArea>
      <c:layout>
        <c:manualLayout>
          <c:layoutTarget val="inner"/>
          <c:xMode val="edge"/>
          <c:yMode val="edge"/>
          <c:x val="0.11827762788392708"/>
          <c:y val="4.4185548214341688E-2"/>
          <c:w val="0.85632545931758541"/>
          <c:h val="0.92253552272978079"/>
        </c:manualLayout>
      </c:layout>
      <c:scatterChart>
        <c:scatterStyle val="smoothMarker"/>
        <c:varyColors val="0"/>
        <c:ser>
          <c:idx val="7"/>
          <c:order val="0"/>
          <c:tx>
            <c:strRef>
              <c:f>'11_SFR'!$X$47</c:f>
              <c:strCache>
                <c:ptCount val="1"/>
                <c:pt idx="0">
                  <c:v>1</c:v>
                </c:pt>
              </c:strCache>
            </c:strRef>
          </c:tx>
          <c:spPr>
            <a:ln>
              <a:solidFill>
                <a:srgbClr val="ED7D31"/>
              </a:solidFill>
            </a:ln>
          </c:spPr>
          <c:marker>
            <c:symbol val="circle"/>
            <c:size val="5"/>
            <c:spPr>
              <a:solidFill>
                <a:srgbClr val="ED7D31"/>
              </a:solidFill>
              <a:ln>
                <a:noFill/>
              </a:ln>
            </c:spPr>
          </c:marker>
          <c:xVal>
            <c:numRef>
              <c:f>'11_SFR'!$AL$41:$AL$44</c:f>
              <c:numCache>
                <c:formatCode>General</c:formatCode>
                <c:ptCount val="4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</c:numCache>
            </c:numRef>
          </c:xVal>
          <c:yVal>
            <c:numRef>
              <c:f>'11_SFR'!$X$41:$X$44</c:f>
              <c:numCache>
                <c:formatCode>General</c:formatCode>
                <c:ptCount val="4"/>
                <c:pt idx="0">
                  <c:v>1093.048</c:v>
                </c:pt>
                <c:pt idx="1">
                  <c:v>1088.05899999999</c:v>
                </c:pt>
                <c:pt idx="2">
                  <c:v>1082.4190000000001</c:v>
                </c:pt>
                <c:pt idx="3">
                  <c:v>1077.4079999999899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1-4AC1-4907-9F55-601BE82EF5BD}"/>
            </c:ext>
          </c:extLst>
        </c:ser>
        <c:ser>
          <c:idx val="6"/>
          <c:order val="1"/>
          <c:tx>
            <c:strRef>
              <c:f>'11_SFR'!$Y$47</c:f>
              <c:strCache>
                <c:ptCount val="1"/>
                <c:pt idx="0">
                  <c:v>2</c:v>
                </c:pt>
              </c:strCache>
            </c:strRef>
          </c:tx>
          <c:spPr>
            <a:ln w="19050" cap="rnd">
              <a:solidFill>
                <a:srgbClr val="FFC000"/>
              </a:solidFill>
              <a:round/>
            </a:ln>
            <a:effectLst/>
          </c:spPr>
          <c:marker>
            <c:symbol val="circle"/>
            <c:size val="6"/>
            <c:spPr>
              <a:solidFill>
                <a:srgbClr val="FFC000"/>
              </a:solidFill>
              <a:ln>
                <a:noFill/>
              </a:ln>
            </c:spPr>
          </c:marker>
          <c:xVal>
            <c:numRef>
              <c:f>'11_SFR'!$AM$41:$AM$45</c:f>
              <c:numCache>
                <c:formatCode>General</c:formatCode>
                <c:ptCount val="5"/>
                <c:pt idx="0">
                  <c:v>5</c:v>
                </c:pt>
                <c:pt idx="1">
                  <c:v>6</c:v>
                </c:pt>
                <c:pt idx="2">
                  <c:v>7</c:v>
                </c:pt>
                <c:pt idx="3">
                  <c:v>8</c:v>
                </c:pt>
                <c:pt idx="4">
                  <c:v>9</c:v>
                </c:pt>
              </c:numCache>
            </c:numRef>
          </c:xVal>
          <c:yVal>
            <c:numRef>
              <c:f>'11_SFR'!$Y$41:$Y$45</c:f>
              <c:numCache>
                <c:formatCode>General</c:formatCode>
                <c:ptCount val="5"/>
                <c:pt idx="0">
                  <c:v>1071.93399999999</c:v>
                </c:pt>
                <c:pt idx="1">
                  <c:v>1066.509</c:v>
                </c:pt>
                <c:pt idx="2">
                  <c:v>1061.7919999999899</c:v>
                </c:pt>
                <c:pt idx="3">
                  <c:v>1057.075</c:v>
                </c:pt>
                <c:pt idx="4">
                  <c:v>1052.3589999999899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3-4AC1-4907-9F55-601BE82EF5BD}"/>
            </c:ext>
          </c:extLst>
        </c:ser>
        <c:ser>
          <c:idx val="4"/>
          <c:order val="2"/>
          <c:tx>
            <c:strRef>
              <c:f>'11_SFR'!$Z$47</c:f>
              <c:strCache>
                <c:ptCount val="1"/>
                <c:pt idx="0">
                  <c:v>3</c:v>
                </c:pt>
              </c:strCache>
            </c:strRef>
          </c:tx>
          <c:spPr>
            <a:ln>
              <a:solidFill>
                <a:srgbClr val="0000FF"/>
              </a:solidFill>
            </a:ln>
          </c:spPr>
          <c:marker>
            <c:symbol val="circle"/>
            <c:size val="5"/>
            <c:spPr>
              <a:solidFill>
                <a:srgbClr val="0000FF"/>
              </a:solidFill>
              <a:ln>
                <a:noFill/>
              </a:ln>
            </c:spPr>
          </c:marker>
          <c:xVal>
            <c:numRef>
              <c:f>'11_SFR'!$AN$41:$AN$46</c:f>
              <c:numCache>
                <c:formatCode>General</c:formatCode>
                <c:ptCount val="6"/>
                <c:pt idx="0">
                  <c:v>10</c:v>
                </c:pt>
                <c:pt idx="1">
                  <c:v>11</c:v>
                </c:pt>
                <c:pt idx="2">
                  <c:v>12</c:v>
                </c:pt>
                <c:pt idx="3">
                  <c:v>13</c:v>
                </c:pt>
                <c:pt idx="4">
                  <c:v>14</c:v>
                </c:pt>
                <c:pt idx="5">
                  <c:v>15</c:v>
                </c:pt>
              </c:numCache>
            </c:numRef>
          </c:xVal>
          <c:yVal>
            <c:numRef>
              <c:f>'11_SFR'!$Z$41:$Z$46</c:f>
              <c:numCache>
                <c:formatCode>General</c:formatCode>
                <c:ptCount val="6"/>
                <c:pt idx="0">
                  <c:v>1073.63599999999</c:v>
                </c:pt>
                <c:pt idx="1">
                  <c:v>1070.9090000000001</c:v>
                </c:pt>
                <c:pt idx="2">
                  <c:v>1068.31799999999</c:v>
                </c:pt>
                <c:pt idx="3">
                  <c:v>1065.4549999999899</c:v>
                </c:pt>
                <c:pt idx="4">
                  <c:v>1062.4549999999899</c:v>
                </c:pt>
                <c:pt idx="5">
                  <c:v>1060.5450000000001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5-4AC1-4907-9F55-601BE82EF5BD}"/>
            </c:ext>
          </c:extLst>
        </c:ser>
        <c:ser>
          <c:idx val="5"/>
          <c:order val="3"/>
          <c:tx>
            <c:strRef>
              <c:f>'11_SFR'!$AA$47</c:f>
              <c:strCache>
                <c:ptCount val="1"/>
                <c:pt idx="0">
                  <c:v>4</c:v>
                </c:pt>
              </c:strCache>
            </c:strRef>
          </c:tx>
          <c:spPr>
            <a:ln w="19050" cap="rnd">
              <a:solidFill>
                <a:srgbClr val="7030A0"/>
              </a:solidFill>
              <a:round/>
            </a:ln>
            <a:effectLst/>
          </c:spPr>
          <c:marker>
            <c:symbol val="circle"/>
            <c:size val="6"/>
            <c:spPr>
              <a:solidFill>
                <a:srgbClr val="7030A0"/>
              </a:solidFill>
              <a:ln>
                <a:noFill/>
              </a:ln>
            </c:spPr>
          </c:marker>
          <c:xVal>
            <c:numRef>
              <c:f>'11_SFR'!$AO$41:$AO$44</c:f>
              <c:numCache>
                <c:formatCode>General</c:formatCode>
                <c:ptCount val="4"/>
                <c:pt idx="0">
                  <c:v>16</c:v>
                </c:pt>
                <c:pt idx="1">
                  <c:v>17</c:v>
                </c:pt>
                <c:pt idx="2">
                  <c:v>18</c:v>
                </c:pt>
                <c:pt idx="3">
                  <c:v>19</c:v>
                </c:pt>
              </c:numCache>
            </c:numRef>
          </c:xVal>
          <c:yVal>
            <c:numRef>
              <c:f>'11_SFR'!$AA$41:$AA$44</c:f>
              <c:numCache>
                <c:formatCode>General</c:formatCode>
                <c:ptCount val="4"/>
                <c:pt idx="0">
                  <c:v>1077.7270000000001</c:v>
                </c:pt>
                <c:pt idx="1">
                  <c:v>1070.9090000000001</c:v>
                </c:pt>
                <c:pt idx="2">
                  <c:v>1063.182</c:v>
                </c:pt>
                <c:pt idx="3">
                  <c:v>1058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7-4AC1-4907-9F55-601BE82EF5BD}"/>
            </c:ext>
          </c:extLst>
        </c:ser>
        <c:ser>
          <c:idx val="1"/>
          <c:order val="4"/>
          <c:tx>
            <c:strRef>
              <c:f>'11_SFR'!$AB$47</c:f>
              <c:strCache>
                <c:ptCount val="1"/>
                <c:pt idx="0">
                  <c:v>5</c:v>
                </c:pt>
              </c:strCache>
            </c:strRef>
          </c:tx>
          <c:spPr>
            <a:ln>
              <a:solidFill>
                <a:srgbClr val="00B050"/>
              </a:solidFill>
            </a:ln>
          </c:spPr>
          <c:marker>
            <c:spPr>
              <a:solidFill>
                <a:srgbClr val="00B050"/>
              </a:solidFill>
              <a:ln>
                <a:noFill/>
              </a:ln>
            </c:spPr>
          </c:marker>
          <c:xVal>
            <c:numRef>
              <c:f>'11_SFR'!$AP$41:$AP$44</c:f>
              <c:numCache>
                <c:formatCode>General</c:formatCode>
                <c:ptCount val="4"/>
                <c:pt idx="0">
                  <c:v>20</c:v>
                </c:pt>
                <c:pt idx="1">
                  <c:v>21</c:v>
                </c:pt>
                <c:pt idx="2">
                  <c:v>22</c:v>
                </c:pt>
                <c:pt idx="3">
                  <c:v>23</c:v>
                </c:pt>
              </c:numCache>
            </c:numRef>
          </c:xVal>
          <c:yVal>
            <c:numRef>
              <c:f>'11_SFR'!$AB$41:$AB$44</c:f>
              <c:numCache>
                <c:formatCode>General</c:formatCode>
                <c:ptCount val="4"/>
                <c:pt idx="0">
                  <c:v>1053.5</c:v>
                </c:pt>
                <c:pt idx="1">
                  <c:v>1049.25</c:v>
                </c:pt>
                <c:pt idx="2">
                  <c:v>1046.25</c:v>
                </c:pt>
                <c:pt idx="3">
                  <c:v>1042.7270000000001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9-4AC1-4907-9F55-601BE82EF5BD}"/>
            </c:ext>
          </c:extLst>
        </c:ser>
        <c:ser>
          <c:idx val="2"/>
          <c:order val="5"/>
          <c:tx>
            <c:strRef>
              <c:f>'11_SFR'!$AC$47</c:f>
              <c:strCache>
                <c:ptCount val="1"/>
                <c:pt idx="0">
                  <c:v>6</c:v>
                </c:pt>
              </c:strCache>
            </c:strRef>
          </c:tx>
          <c:spPr>
            <a:ln w="19050" cap="rnd">
              <a:solidFill>
                <a:srgbClr val="FF0000"/>
              </a:solidFill>
              <a:round/>
            </a:ln>
            <a:effectLst/>
          </c:spPr>
          <c:marker>
            <c:symbol val="circle"/>
            <c:size val="4"/>
            <c:spPr>
              <a:solidFill>
                <a:srgbClr val="FF0000"/>
              </a:solidFill>
              <a:ln>
                <a:noFill/>
              </a:ln>
            </c:spPr>
          </c:marker>
          <c:xVal>
            <c:numRef>
              <c:f>'11_SFR'!$AQ$41:$AQ$44</c:f>
              <c:numCache>
                <c:formatCode>General</c:formatCode>
                <c:ptCount val="4"/>
                <c:pt idx="0">
                  <c:v>24</c:v>
                </c:pt>
                <c:pt idx="1">
                  <c:v>25</c:v>
                </c:pt>
                <c:pt idx="2">
                  <c:v>26</c:v>
                </c:pt>
                <c:pt idx="3">
                  <c:v>27</c:v>
                </c:pt>
              </c:numCache>
            </c:numRef>
          </c:xVal>
          <c:yVal>
            <c:numRef>
              <c:f>'11_SFR'!$AC$41:$AC$44</c:f>
              <c:numCache>
                <c:formatCode>General</c:formatCode>
                <c:ptCount val="4"/>
                <c:pt idx="0">
                  <c:v>1038.182</c:v>
                </c:pt>
                <c:pt idx="1">
                  <c:v>1033.63599999999</c:v>
                </c:pt>
                <c:pt idx="2">
                  <c:v>1029.0909999999899</c:v>
                </c:pt>
                <c:pt idx="3">
                  <c:v>1025.9090000000001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B-4AC1-4907-9F55-601BE82EF5BD}"/>
            </c:ext>
          </c:extLst>
        </c:ser>
        <c:ser>
          <c:idx val="3"/>
          <c:order val="6"/>
          <c:tx>
            <c:strRef>
              <c:f>'11_SFR'!$AD$47</c:f>
              <c:strCache>
                <c:ptCount val="1"/>
                <c:pt idx="0">
                  <c:v>7</c:v>
                </c:pt>
              </c:strCache>
            </c:strRef>
          </c:tx>
          <c:spPr>
            <a:ln w="19050" cap="rnd">
              <a:solidFill>
                <a:sysClr val="windowText" lastClr="000000"/>
              </a:solidFill>
              <a:round/>
            </a:ln>
            <a:effectLst/>
          </c:spPr>
          <c:marker>
            <c:symbol val="circle"/>
            <c:size val="6"/>
            <c:spPr>
              <a:solidFill>
                <a:sysClr val="windowText" lastClr="000000"/>
              </a:solidFill>
              <a:ln>
                <a:noFill/>
              </a:ln>
            </c:spPr>
          </c:marker>
          <c:xVal>
            <c:numRef>
              <c:f>'11_SFR'!$AR$41:$AR$44</c:f>
              <c:numCache>
                <c:formatCode>General</c:formatCode>
                <c:ptCount val="4"/>
                <c:pt idx="0">
                  <c:v>28</c:v>
                </c:pt>
                <c:pt idx="1">
                  <c:v>29</c:v>
                </c:pt>
                <c:pt idx="2">
                  <c:v>30</c:v>
                </c:pt>
                <c:pt idx="3">
                  <c:v>31</c:v>
                </c:pt>
              </c:numCache>
            </c:numRef>
          </c:xVal>
          <c:yVal>
            <c:numRef>
              <c:f>'11_SFR'!$AD$41:$AD$44</c:f>
              <c:numCache>
                <c:formatCode>General</c:formatCode>
                <c:ptCount val="4"/>
                <c:pt idx="0">
                  <c:v>1037.5809999999899</c:v>
                </c:pt>
                <c:pt idx="1">
                  <c:v>1032.5</c:v>
                </c:pt>
                <c:pt idx="2">
                  <c:v>1027.4190000000001</c:v>
                </c:pt>
                <c:pt idx="3">
                  <c:v>1021.875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D-4AC1-4907-9F55-601BE82EF5BD}"/>
            </c:ext>
          </c:extLst>
        </c:ser>
        <c:ser>
          <c:idx val="0"/>
          <c:order val="7"/>
          <c:tx>
            <c:strRef>
              <c:f>'11_SFR'!$AE$47</c:f>
              <c:strCache>
                <c:ptCount val="1"/>
                <c:pt idx="0">
                  <c:v>8</c:v>
                </c:pt>
              </c:strCache>
            </c:strRef>
          </c:tx>
          <c:spPr>
            <a:ln w="19050" cap="rnd">
              <a:solidFill>
                <a:srgbClr val="FF66FF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rgbClr val="FF66FF"/>
              </a:solidFill>
              <a:ln w="9525">
                <a:noFill/>
              </a:ln>
              <a:effectLst/>
            </c:spPr>
          </c:marker>
          <c:xVal>
            <c:numRef>
              <c:f>'11_SFR'!$AS$41:$AS$45</c:f>
              <c:numCache>
                <c:formatCode>General</c:formatCode>
                <c:ptCount val="5"/>
                <c:pt idx="0">
                  <c:v>32</c:v>
                </c:pt>
                <c:pt idx="1">
                  <c:v>33</c:v>
                </c:pt>
                <c:pt idx="2">
                  <c:v>34</c:v>
                </c:pt>
                <c:pt idx="3">
                  <c:v>35</c:v>
                </c:pt>
                <c:pt idx="4">
                  <c:v>36</c:v>
                </c:pt>
              </c:numCache>
            </c:numRef>
          </c:xVal>
          <c:yVal>
            <c:numRef>
              <c:f>'11_SFR'!$AE$41:$AE$45</c:f>
              <c:numCache>
                <c:formatCode>General</c:formatCode>
                <c:ptCount val="5"/>
                <c:pt idx="0">
                  <c:v>1015.625</c:v>
                </c:pt>
                <c:pt idx="1">
                  <c:v>1009.375</c:v>
                </c:pt>
                <c:pt idx="2">
                  <c:v>1003.125</c:v>
                </c:pt>
                <c:pt idx="3">
                  <c:v>996.875</c:v>
                </c:pt>
                <c:pt idx="4">
                  <c:v>991.875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F-4AC1-4907-9F55-601BE82EF5BD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630715151"/>
        <c:axId val="630717071"/>
      </c:scatterChart>
      <c:valAx>
        <c:axId val="630715151"/>
        <c:scaling>
          <c:orientation val="minMax"/>
        </c:scaling>
        <c:delete val="1"/>
        <c:axPos val="b"/>
        <c:numFmt formatCode="General" sourceLinked="1"/>
        <c:majorTickMark val="out"/>
        <c:minorTickMark val="none"/>
        <c:tickLblPos val="nextTo"/>
        <c:crossAx val="630717071"/>
        <c:crosses val="autoZero"/>
        <c:crossBetween val="midCat"/>
      </c:valAx>
      <c:valAx>
        <c:axId val="630717071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out"/>
        <c:minorTickMark val="none"/>
        <c:tickLblPos val="nextTo"/>
        <c:crossAx val="630715151"/>
        <c:crosses val="autoZero"/>
        <c:crossBetween val="midCat"/>
      </c:valAx>
    </c:plotArea>
    <c:legend>
      <c:legendPos val="b"/>
      <c:layout>
        <c:manualLayout>
          <c:xMode val="edge"/>
          <c:yMode val="edge"/>
          <c:x val="0.12361054868141484"/>
          <c:y val="0.66689596330566758"/>
          <c:w val="0.38194475690538682"/>
          <c:h val="0.32765072711510046"/>
        </c:manualLayout>
      </c:layout>
      <c:overlay val="0"/>
    </c:legend>
    <c:plotVisOnly val="1"/>
    <c:dispBlanksAs val="gap"/>
    <c:showDLblsOverMax val="0"/>
    <c:extLst/>
  </c:chart>
  <c:txPr>
    <a:bodyPr/>
    <a:lstStyle/>
    <a:p>
      <a:pPr>
        <a:defRPr/>
      </a:pPr>
      <a:endParaRPr lang="LID4096"/>
    </a:p>
  </c:txPr>
  <c:printSettings>
    <c:headerFooter/>
    <c:pageMargins b="0.75" l="0.7" r="0.7" t="0.75" header="0.3" footer="0.3"/>
    <c:pageSetup/>
  </c:printSettings>
</c:chartSpace>
</file>

<file path=xl/charts/chart1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scatterChart>
        <c:scatterStyle val="smoothMarker"/>
        <c:varyColors val="0"/>
        <c:ser>
          <c:idx val="0"/>
          <c:order val="0"/>
          <c:tx>
            <c:strRef>
              <c:f>'11_SFR'!$CL$2</c:f>
              <c:strCache>
                <c:ptCount val="1"/>
                <c:pt idx="0">
                  <c:v>1</c:v>
                </c:pt>
              </c:strCache>
            </c:strRef>
          </c:tx>
          <c:spPr>
            <a:ln w="19050" cap="rnd">
              <a:solidFill>
                <a:srgbClr val="FF0000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rgbClr val="FF0000"/>
              </a:solidFill>
              <a:ln w="9525">
                <a:noFill/>
              </a:ln>
              <a:effectLst/>
            </c:spPr>
          </c:marker>
          <c:xVal>
            <c:numRef>
              <c:f>'11_SFR'!$CJ$4:$CJ$104</c:f>
              <c:numCache>
                <c:formatCode>0.00</c:formatCode>
                <c:ptCount val="101"/>
                <c:pt idx="0">
                  <c:v>0</c:v>
                </c:pt>
                <c:pt idx="1">
                  <c:v>4.2958702306005528E-2</c:v>
                </c:pt>
                <c:pt idx="2">
                  <c:v>9.0213274842605273E-2</c:v>
                </c:pt>
                <c:pt idx="3">
                  <c:v>0.14219330463286184</c:v>
                </c:pt>
                <c:pt idx="4">
                  <c:v>0.19937133740214716</c:v>
                </c:pt>
                <c:pt idx="5">
                  <c:v>0.26226717344836109</c:v>
                </c:pt>
                <c:pt idx="6">
                  <c:v>0.3314525930992851</c:v>
                </c:pt>
                <c:pt idx="7">
                  <c:v>0.40755655471518742</c:v>
                </c:pt>
                <c:pt idx="8">
                  <c:v>0.49127091249271171</c:v>
                </c:pt>
                <c:pt idx="9">
                  <c:v>0.5833567060479885</c:v>
                </c:pt>
                <c:pt idx="10">
                  <c:v>0.68465107895879285</c:v>
                </c:pt>
                <c:pt idx="11">
                  <c:v>0.79607488916045577</c:v>
                </c:pt>
                <c:pt idx="12">
                  <c:v>0.91864108038253867</c:v>
                </c:pt>
                <c:pt idx="13">
                  <c:v>1.0534638907267981</c:v>
                </c:pt>
                <c:pt idx="14">
                  <c:v>1.20176898210542</c:v>
                </c:pt>
                <c:pt idx="15">
                  <c:v>1.3649045826219357</c:v>
                </c:pt>
                <c:pt idx="16">
                  <c:v>1.5443537431902299</c:v>
                </c:pt>
                <c:pt idx="17">
                  <c:v>1.741747819815195</c:v>
                </c:pt>
                <c:pt idx="18">
                  <c:v>1.9588813041026569</c:v>
                </c:pt>
                <c:pt idx="19">
                  <c:v>2.1977281368190229</c:v>
                </c:pt>
                <c:pt idx="20">
                  <c:v>2.4604596528069305</c:v>
                </c:pt>
                <c:pt idx="21">
                  <c:v>2.7494643203935025</c:v>
                </c:pt>
                <c:pt idx="22">
                  <c:v>3.0673694547389534</c:v>
                </c:pt>
                <c:pt idx="23">
                  <c:v>3.4170651025204704</c:v>
                </c:pt>
                <c:pt idx="24">
                  <c:v>3.8017303150778261</c:v>
                </c:pt>
                <c:pt idx="25">
                  <c:v>4.2248620488915503</c:v>
                </c:pt>
                <c:pt idx="26">
                  <c:v>4.6903069560866477</c:v>
                </c:pt>
                <c:pt idx="27">
                  <c:v>5.2022963540003042</c:v>
                </c:pt>
                <c:pt idx="28">
                  <c:v>5.7654846917065932</c:v>
                </c:pt>
                <c:pt idx="29">
                  <c:v>6.3849918631835116</c:v>
                </c:pt>
                <c:pt idx="30">
                  <c:v>7.0664497518062204</c:v>
                </c:pt>
                <c:pt idx="31">
                  <c:v>7.81605342929437</c:v>
                </c:pt>
                <c:pt idx="32">
                  <c:v>8.6406174745291136</c:v>
                </c:pt>
                <c:pt idx="33">
                  <c:v>9.5476379242876508</c:v>
                </c:pt>
                <c:pt idx="34">
                  <c:v>10.54536041902109</c:v>
                </c:pt>
                <c:pt idx="35">
                  <c:v>11.642855163231678</c:v>
                </c:pt>
                <c:pt idx="36">
                  <c:v>12.850099381860472</c:v>
                </c:pt>
                <c:pt idx="37">
                  <c:v>14.178068022352777</c:v>
                </c:pt>
                <c:pt idx="38">
                  <c:v>15.638833526893679</c:v>
                </c:pt>
                <c:pt idx="39">
                  <c:v>17.245675581888356</c:v>
                </c:pt>
                <c:pt idx="40">
                  <c:v>19.013201842383452</c:v>
                </c:pt>
                <c:pt idx="41">
                  <c:v>20.957480728927422</c:v>
                </c:pt>
                <c:pt idx="42">
                  <c:v>23.09618750412579</c:v>
                </c:pt>
                <c:pt idx="43">
                  <c:v>25.448764956843991</c:v>
                </c:pt>
                <c:pt idx="44">
                  <c:v>28.036600154834336</c:v>
                </c:pt>
                <c:pt idx="45">
                  <c:v>30.883218872626561</c:v>
                </c:pt>
                <c:pt idx="46">
                  <c:v>34.014499462189775</c:v>
                </c:pt>
                <c:pt idx="47">
                  <c:v>37.458908110724515</c:v>
                </c:pt>
                <c:pt idx="48">
                  <c:v>41.247757624090546</c:v>
                </c:pt>
                <c:pt idx="49">
                  <c:v>45.41549208881537</c:v>
                </c:pt>
                <c:pt idx="50">
                  <c:v>50</c:v>
                </c:pt>
                <c:pt idx="51">
                  <c:v>50.042958702309427</c:v>
                </c:pt>
                <c:pt idx="52">
                  <c:v>50.090213274837119</c:v>
                </c:pt>
                <c:pt idx="53">
                  <c:v>50.14219330462393</c:v>
                </c:pt>
                <c:pt idx="54">
                  <c:v>50.199371337395746</c:v>
                </c:pt>
                <c:pt idx="55">
                  <c:v>50.262267173454255</c:v>
                </c:pt>
                <c:pt idx="56">
                  <c:v>50.331452593099598</c:v>
                </c:pt>
                <c:pt idx="57">
                  <c:v>50.407556554712649</c:v>
                </c:pt>
                <c:pt idx="58">
                  <c:v>50.491270912490172</c:v>
                </c:pt>
                <c:pt idx="59">
                  <c:v>50.583356706054957</c:v>
                </c:pt>
                <c:pt idx="60">
                  <c:v>50.684651078947702</c:v>
                </c:pt>
                <c:pt idx="61">
                  <c:v>50.796074889155065</c:v>
                </c:pt>
                <c:pt idx="62">
                  <c:v>50.918641080373661</c:v>
                </c:pt>
                <c:pt idx="63">
                  <c:v>51.053463890726803</c:v>
                </c:pt>
                <c:pt idx="64">
                  <c:v>51.20176898211524</c:v>
                </c:pt>
                <c:pt idx="65">
                  <c:v>51.3649045826362</c:v>
                </c:pt>
                <c:pt idx="66">
                  <c:v>51.544353743187067</c:v>
                </c:pt>
                <c:pt idx="67">
                  <c:v>51.741747819827872</c:v>
                </c:pt>
                <c:pt idx="68">
                  <c:v>51.958881304091562</c:v>
                </c:pt>
                <c:pt idx="69">
                  <c:v>52.197728136803818</c:v>
                </c:pt>
                <c:pt idx="70">
                  <c:v>52.460459652793624</c:v>
                </c:pt>
                <c:pt idx="71">
                  <c:v>52.749464320385577</c:v>
                </c:pt>
                <c:pt idx="72">
                  <c:v>53.067369454743073</c:v>
                </c:pt>
                <c:pt idx="73">
                  <c:v>53.417065102510961</c:v>
                </c:pt>
                <c:pt idx="74">
                  <c:v>53.801730315074657</c:v>
                </c:pt>
                <c:pt idx="75">
                  <c:v>54.224862048888383</c:v>
                </c:pt>
                <c:pt idx="76">
                  <c:v>54.690306956073968</c:v>
                </c:pt>
                <c:pt idx="77">
                  <c:v>55.202296354000303</c:v>
                </c:pt>
                <c:pt idx="78">
                  <c:v>55.765484691706597</c:v>
                </c:pt>
                <c:pt idx="79">
                  <c:v>56.384991863196184</c:v>
                </c:pt>
                <c:pt idx="80">
                  <c:v>57.066449751818894</c:v>
                </c:pt>
                <c:pt idx="81">
                  <c:v>57.816053429284864</c:v>
                </c:pt>
                <c:pt idx="82">
                  <c:v>58.640617474522777</c:v>
                </c:pt>
                <c:pt idx="83">
                  <c:v>59.547637924303494</c:v>
                </c:pt>
                <c:pt idx="84">
                  <c:v>60.545360419011587</c:v>
                </c:pt>
                <c:pt idx="85">
                  <c:v>61.642855163225342</c:v>
                </c:pt>
                <c:pt idx="86">
                  <c:v>62.850099381860474</c:v>
                </c:pt>
                <c:pt idx="87">
                  <c:v>64.178068022346437</c:v>
                </c:pt>
                <c:pt idx="88">
                  <c:v>65.63883352688417</c:v>
                </c:pt>
                <c:pt idx="89">
                  <c:v>67.245675581888364</c:v>
                </c:pt>
                <c:pt idx="90">
                  <c:v>69.013201842377114</c:v>
                </c:pt>
                <c:pt idx="91">
                  <c:v>70.957480728921084</c:v>
                </c:pt>
                <c:pt idx="92">
                  <c:v>73.096187504119456</c:v>
                </c:pt>
                <c:pt idx="93">
                  <c:v>75.448764956840819</c:v>
                </c:pt>
                <c:pt idx="94">
                  <c:v>78.036600154827994</c:v>
                </c:pt>
                <c:pt idx="95">
                  <c:v>80.883218872632895</c:v>
                </c:pt>
                <c:pt idx="96">
                  <c:v>84.014499462189775</c:v>
                </c:pt>
                <c:pt idx="97">
                  <c:v>87.458908110724508</c:v>
                </c:pt>
                <c:pt idx="98">
                  <c:v>91.247757624090553</c:v>
                </c:pt>
                <c:pt idx="99">
                  <c:v>95.415492088815384</c:v>
                </c:pt>
                <c:pt idx="100">
                  <c:v>100</c:v>
                </c:pt>
              </c:numCache>
            </c:numRef>
          </c:xVal>
          <c:yVal>
            <c:numRef>
              <c:f>'11_SFR'!$CP$4:$CP$104</c:f>
              <c:numCache>
                <c:formatCode>0</c:formatCode>
                <c:ptCount val="101"/>
                <c:pt idx="0">
                  <c:v>-16.431846960000001</c:v>
                </c:pt>
                <c:pt idx="1">
                  <c:v>-16.431833260000001</c:v>
                </c:pt>
                <c:pt idx="2">
                  <c:v>-16.43174015</c:v>
                </c:pt>
                <c:pt idx="3">
                  <c:v>-16.431384439999999</c:v>
                </c:pt>
                <c:pt idx="4">
                  <c:v>-16.430382160000001</c:v>
                </c:pt>
                <c:pt idx="5">
                  <c:v>-16.428065759999999</c:v>
                </c:pt>
                <c:pt idx="6">
                  <c:v>-16.42342536</c:v>
                </c:pt>
                <c:pt idx="7">
                  <c:v>-16.415090249999999</c:v>
                </c:pt>
                <c:pt idx="8">
                  <c:v>-16.401311159999999</c:v>
                </c:pt>
                <c:pt idx="9">
                  <c:v>-16.380027049999999</c:v>
                </c:pt>
                <c:pt idx="10">
                  <c:v>-16.348992039999999</c:v>
                </c:pt>
                <c:pt idx="11">
                  <c:v>-16.305868669999999</c:v>
                </c:pt>
                <c:pt idx="12">
                  <c:v>-16.24831923</c:v>
                </c:pt>
                <c:pt idx="13">
                  <c:v>-16.174118310000001</c:v>
                </c:pt>
                <c:pt idx="14">
                  <c:v>-16.0812375</c:v>
                </c:pt>
                <c:pt idx="15">
                  <c:v>-15.96782441</c:v>
                </c:pt>
                <c:pt idx="16">
                  <c:v>-15.832239230000001</c:v>
                </c:pt>
                <c:pt idx="17">
                  <c:v>-15.67308886</c:v>
                </c:pt>
                <c:pt idx="18">
                  <c:v>-15.48920122</c:v>
                </c:pt>
                <c:pt idx="19">
                  <c:v>-15.27963083</c:v>
                </c:pt>
                <c:pt idx="20">
                  <c:v>-15.0516483</c:v>
                </c:pt>
                <c:pt idx="21">
                  <c:v>-15.02156896</c:v>
                </c:pt>
                <c:pt idx="22">
                  <c:v>-14.97878811</c:v>
                </c:pt>
                <c:pt idx="23">
                  <c:v>-14.92005724</c:v>
                </c:pt>
                <c:pt idx="24">
                  <c:v>-14.843517780000001</c:v>
                </c:pt>
                <c:pt idx="25">
                  <c:v>-14.74846827</c:v>
                </c:pt>
                <c:pt idx="26">
                  <c:v>-14.63508236</c:v>
                </c:pt>
                <c:pt idx="27">
                  <c:v>-14.50417845</c:v>
                </c:pt>
                <c:pt idx="28">
                  <c:v>-14.35704117</c:v>
                </c:pt>
                <c:pt idx="29">
                  <c:v>-14.195293810000001</c:v>
                </c:pt>
                <c:pt idx="30">
                  <c:v>-14.020808280000001</c:v>
                </c:pt>
                <c:pt idx="31">
                  <c:v>-13.83563373</c:v>
                </c:pt>
                <c:pt idx="32">
                  <c:v>-13.777953520000001</c:v>
                </c:pt>
                <c:pt idx="33">
                  <c:v>-13.777953520000001</c:v>
                </c:pt>
                <c:pt idx="34">
                  <c:v>-13.777953520000001</c:v>
                </c:pt>
                <c:pt idx="35">
                  <c:v>-13.777953520000001</c:v>
                </c:pt>
                <c:pt idx="36">
                  <c:v>-13.777953520000001</c:v>
                </c:pt>
                <c:pt idx="37">
                  <c:v>-13.777953520000001</c:v>
                </c:pt>
                <c:pt idx="38">
                  <c:v>-13.777953520000001</c:v>
                </c:pt>
                <c:pt idx="39">
                  <c:v>-13.777953520000001</c:v>
                </c:pt>
                <c:pt idx="40">
                  <c:v>-13.777953520000001</c:v>
                </c:pt>
                <c:pt idx="41">
                  <c:v>-13.777953520000001</c:v>
                </c:pt>
                <c:pt idx="42">
                  <c:v>-13.777953520000001</c:v>
                </c:pt>
                <c:pt idx="43">
                  <c:v>-13.777953520000001</c:v>
                </c:pt>
                <c:pt idx="44">
                  <c:v>-13.777953520000001</c:v>
                </c:pt>
                <c:pt idx="45">
                  <c:v>-13.777953520000001</c:v>
                </c:pt>
                <c:pt idx="46">
                  <c:v>-13.777953520000001</c:v>
                </c:pt>
                <c:pt idx="47">
                  <c:v>-13.777953520000001</c:v>
                </c:pt>
                <c:pt idx="48">
                  <c:v>-13.777953520000001</c:v>
                </c:pt>
                <c:pt idx="49">
                  <c:v>-13.777953520000001</c:v>
                </c:pt>
                <c:pt idx="50">
                  <c:v>-13.777953520000001</c:v>
                </c:pt>
                <c:pt idx="51">
                  <c:v>-13.777953520000001</c:v>
                </c:pt>
                <c:pt idx="52">
                  <c:v>-13.777953520000001</c:v>
                </c:pt>
                <c:pt idx="53">
                  <c:v>-13.777953520000001</c:v>
                </c:pt>
                <c:pt idx="54">
                  <c:v>-13.777953520000001</c:v>
                </c:pt>
                <c:pt idx="55">
                  <c:v>-13.777953520000001</c:v>
                </c:pt>
                <c:pt idx="56">
                  <c:v>-13.777953520000001</c:v>
                </c:pt>
                <c:pt idx="57">
                  <c:v>-13.777953520000001</c:v>
                </c:pt>
                <c:pt idx="58">
                  <c:v>-13.777953520000001</c:v>
                </c:pt>
                <c:pt idx="59">
                  <c:v>-13.777953520000001</c:v>
                </c:pt>
                <c:pt idx="60">
                  <c:v>-13.777953520000001</c:v>
                </c:pt>
                <c:pt idx="61">
                  <c:v>-13.777953520000001</c:v>
                </c:pt>
                <c:pt idx="62">
                  <c:v>-13.777953520000001</c:v>
                </c:pt>
                <c:pt idx="63">
                  <c:v>-13.777953520000001</c:v>
                </c:pt>
                <c:pt idx="64">
                  <c:v>-13.777953520000001</c:v>
                </c:pt>
                <c:pt idx="65">
                  <c:v>-13.777953520000001</c:v>
                </c:pt>
                <c:pt idx="66">
                  <c:v>-13.777953520000001</c:v>
                </c:pt>
                <c:pt idx="67">
                  <c:v>-13.777953520000001</c:v>
                </c:pt>
                <c:pt idx="68">
                  <c:v>-13.777953520000001</c:v>
                </c:pt>
                <c:pt idx="69">
                  <c:v>-13.777953520000001</c:v>
                </c:pt>
                <c:pt idx="70">
                  <c:v>-13.777953520000001</c:v>
                </c:pt>
                <c:pt idx="71">
                  <c:v>-13.777953520000001</c:v>
                </c:pt>
                <c:pt idx="72">
                  <c:v>-13.777953520000001</c:v>
                </c:pt>
                <c:pt idx="73">
                  <c:v>-13.777953520000001</c:v>
                </c:pt>
                <c:pt idx="74">
                  <c:v>-13.777953520000001</c:v>
                </c:pt>
                <c:pt idx="75">
                  <c:v>-13.777953520000001</c:v>
                </c:pt>
                <c:pt idx="76">
                  <c:v>-13.777953520000001</c:v>
                </c:pt>
                <c:pt idx="77">
                  <c:v>-13.777953520000001</c:v>
                </c:pt>
                <c:pt idx="78">
                  <c:v>-13.777953520000001</c:v>
                </c:pt>
                <c:pt idx="79">
                  <c:v>-13.777953520000001</c:v>
                </c:pt>
                <c:pt idx="80">
                  <c:v>-13.777953520000001</c:v>
                </c:pt>
                <c:pt idx="81">
                  <c:v>-13.777953520000001</c:v>
                </c:pt>
                <c:pt idx="82">
                  <c:v>-13.777953520000001</c:v>
                </c:pt>
                <c:pt idx="83">
                  <c:v>-13.777953520000001</c:v>
                </c:pt>
                <c:pt idx="84">
                  <c:v>-13.777953520000001</c:v>
                </c:pt>
                <c:pt idx="85">
                  <c:v>-13.777953520000001</c:v>
                </c:pt>
                <c:pt idx="86">
                  <c:v>-13.777953520000001</c:v>
                </c:pt>
                <c:pt idx="87">
                  <c:v>-13.777953520000001</c:v>
                </c:pt>
                <c:pt idx="88">
                  <c:v>-13.777953520000001</c:v>
                </c:pt>
                <c:pt idx="89">
                  <c:v>-13.777953520000001</c:v>
                </c:pt>
                <c:pt idx="90">
                  <c:v>-14.049901869999999</c:v>
                </c:pt>
                <c:pt idx="91">
                  <c:v>-14.673426989999999</c:v>
                </c:pt>
                <c:pt idx="92">
                  <c:v>-15.49621728</c:v>
                </c:pt>
                <c:pt idx="93">
                  <c:v>-16.05322335</c:v>
                </c:pt>
                <c:pt idx="94">
                  <c:v>-16.274877889999999</c:v>
                </c:pt>
                <c:pt idx="95">
                  <c:v>-16.366034190000001</c:v>
                </c:pt>
                <c:pt idx="96">
                  <c:v>-16.40433273</c:v>
                </c:pt>
                <c:pt idx="97">
                  <c:v>-16.420572180000001</c:v>
                </c:pt>
                <c:pt idx="98">
                  <c:v>-16.427385569999998</c:v>
                </c:pt>
                <c:pt idx="99">
                  <c:v>-16.430160730000001</c:v>
                </c:pt>
                <c:pt idx="100">
                  <c:v>-16.431242650000002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DCF1-49D2-B3CE-D901AFD7C9CC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051304687"/>
        <c:axId val="1051281647"/>
      </c:scatterChart>
      <c:valAx>
        <c:axId val="1051304687"/>
        <c:scaling>
          <c:orientation val="minMax"/>
          <c:max val="100"/>
        </c:scaling>
        <c:delete val="0"/>
        <c:axPos val="t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0" sourceLinked="1"/>
        <c:majorTickMark val="none"/>
        <c:minorTickMark val="none"/>
        <c:tickLblPos val="low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LID4096"/>
          </a:p>
        </c:txPr>
        <c:crossAx val="1051281647"/>
        <c:crosses val="autoZero"/>
        <c:crossBetween val="midCat"/>
      </c:valAx>
      <c:valAx>
        <c:axId val="1051281647"/>
        <c:scaling>
          <c:orientation val="maxMin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LID4096"/>
          </a:p>
        </c:txPr>
        <c:crossAx val="1051304687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LID4096"/>
    </a:p>
  </c:txPr>
  <c:printSettings>
    <c:headerFooter/>
    <c:pageMargins b="0.75" l="0.7" r="0.7" t="0.75" header="0.3" footer="0.3"/>
    <c:pageSetup/>
  </c:printSettings>
</c:chartSpace>
</file>

<file path=xl/charts/chart2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scatterChart>
        <c:scatterStyle val="smoothMarker"/>
        <c:varyColors val="0"/>
        <c:ser>
          <c:idx val="0"/>
          <c:order val="0"/>
          <c:tx>
            <c:strRef>
              <c:f>'11_SFR'!$CM$2</c:f>
              <c:strCache>
                <c:ptCount val="1"/>
                <c:pt idx="0">
                  <c:v>2</c:v>
                </c:pt>
              </c:strCache>
            </c:strRef>
          </c:tx>
          <c:spPr>
            <a:ln w="19050" cap="rnd">
              <a:solidFill>
                <a:srgbClr val="FF0000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rgbClr val="FF0000"/>
              </a:solidFill>
              <a:ln w="9525">
                <a:noFill/>
              </a:ln>
              <a:effectLst/>
            </c:spPr>
          </c:marker>
          <c:xVal>
            <c:numRef>
              <c:f>'11_SFR'!$CJ$4:$CJ$104</c:f>
              <c:numCache>
                <c:formatCode>0.00</c:formatCode>
                <c:ptCount val="101"/>
                <c:pt idx="0">
                  <c:v>0</c:v>
                </c:pt>
                <c:pt idx="1">
                  <c:v>4.2958702306005528E-2</c:v>
                </c:pt>
                <c:pt idx="2">
                  <c:v>9.0213274842605273E-2</c:v>
                </c:pt>
                <c:pt idx="3">
                  <c:v>0.14219330463286184</c:v>
                </c:pt>
                <c:pt idx="4">
                  <c:v>0.19937133740214716</c:v>
                </c:pt>
                <c:pt idx="5">
                  <c:v>0.26226717344836109</c:v>
                </c:pt>
                <c:pt idx="6">
                  <c:v>0.3314525930992851</c:v>
                </c:pt>
                <c:pt idx="7">
                  <c:v>0.40755655471518742</c:v>
                </c:pt>
                <c:pt idx="8">
                  <c:v>0.49127091249271171</c:v>
                </c:pt>
                <c:pt idx="9">
                  <c:v>0.5833567060479885</c:v>
                </c:pt>
                <c:pt idx="10">
                  <c:v>0.68465107895879285</c:v>
                </c:pt>
                <c:pt idx="11">
                  <c:v>0.79607488916045577</c:v>
                </c:pt>
                <c:pt idx="12">
                  <c:v>0.91864108038253867</c:v>
                </c:pt>
                <c:pt idx="13">
                  <c:v>1.0534638907267981</c:v>
                </c:pt>
                <c:pt idx="14">
                  <c:v>1.20176898210542</c:v>
                </c:pt>
                <c:pt idx="15">
                  <c:v>1.3649045826219357</c:v>
                </c:pt>
                <c:pt idx="16">
                  <c:v>1.5443537431902299</c:v>
                </c:pt>
                <c:pt idx="17">
                  <c:v>1.741747819815195</c:v>
                </c:pt>
                <c:pt idx="18">
                  <c:v>1.9588813041026569</c:v>
                </c:pt>
                <c:pt idx="19">
                  <c:v>2.1977281368190229</c:v>
                </c:pt>
                <c:pt idx="20">
                  <c:v>2.4604596528069305</c:v>
                </c:pt>
                <c:pt idx="21">
                  <c:v>2.7494643203935025</c:v>
                </c:pt>
                <c:pt idx="22">
                  <c:v>3.0673694547389534</c:v>
                </c:pt>
                <c:pt idx="23">
                  <c:v>3.4170651025204704</c:v>
                </c:pt>
                <c:pt idx="24">
                  <c:v>3.8017303150778261</c:v>
                </c:pt>
                <c:pt idx="25">
                  <c:v>4.2248620488915503</c:v>
                </c:pt>
                <c:pt idx="26">
                  <c:v>4.6903069560866477</c:v>
                </c:pt>
                <c:pt idx="27">
                  <c:v>5.2022963540003042</c:v>
                </c:pt>
                <c:pt idx="28">
                  <c:v>5.7654846917065932</c:v>
                </c:pt>
                <c:pt idx="29">
                  <c:v>6.3849918631835116</c:v>
                </c:pt>
                <c:pt idx="30">
                  <c:v>7.0664497518062204</c:v>
                </c:pt>
                <c:pt idx="31">
                  <c:v>7.81605342929437</c:v>
                </c:pt>
                <c:pt idx="32">
                  <c:v>8.6406174745291136</c:v>
                </c:pt>
                <c:pt idx="33">
                  <c:v>9.5476379242876508</c:v>
                </c:pt>
                <c:pt idx="34">
                  <c:v>10.54536041902109</c:v>
                </c:pt>
                <c:pt idx="35">
                  <c:v>11.642855163231678</c:v>
                </c:pt>
                <c:pt idx="36">
                  <c:v>12.850099381860472</c:v>
                </c:pt>
                <c:pt idx="37">
                  <c:v>14.178068022352777</c:v>
                </c:pt>
                <c:pt idx="38">
                  <c:v>15.638833526893679</c:v>
                </c:pt>
                <c:pt idx="39">
                  <c:v>17.245675581888356</c:v>
                </c:pt>
                <c:pt idx="40">
                  <c:v>19.013201842383452</c:v>
                </c:pt>
                <c:pt idx="41">
                  <c:v>20.957480728927422</c:v>
                </c:pt>
                <c:pt idx="42">
                  <c:v>23.09618750412579</c:v>
                </c:pt>
                <c:pt idx="43">
                  <c:v>25.448764956843991</c:v>
                </c:pt>
                <c:pt idx="44">
                  <c:v>28.036600154834336</c:v>
                </c:pt>
                <c:pt idx="45">
                  <c:v>30.883218872626561</c:v>
                </c:pt>
                <c:pt idx="46">
                  <c:v>34.014499462189775</c:v>
                </c:pt>
                <c:pt idx="47">
                  <c:v>37.458908110724515</c:v>
                </c:pt>
                <c:pt idx="48">
                  <c:v>41.247757624090546</c:v>
                </c:pt>
                <c:pt idx="49">
                  <c:v>45.41549208881537</c:v>
                </c:pt>
                <c:pt idx="50">
                  <c:v>50</c:v>
                </c:pt>
                <c:pt idx="51">
                  <c:v>50.042958702309427</c:v>
                </c:pt>
                <c:pt idx="52">
                  <c:v>50.090213274837119</c:v>
                </c:pt>
                <c:pt idx="53">
                  <c:v>50.14219330462393</c:v>
                </c:pt>
                <c:pt idx="54">
                  <c:v>50.199371337395746</c:v>
                </c:pt>
                <c:pt idx="55">
                  <c:v>50.262267173454255</c:v>
                </c:pt>
                <c:pt idx="56">
                  <c:v>50.331452593099598</c:v>
                </c:pt>
                <c:pt idx="57">
                  <c:v>50.407556554712649</c:v>
                </c:pt>
                <c:pt idx="58">
                  <c:v>50.491270912490172</c:v>
                </c:pt>
                <c:pt idx="59">
                  <c:v>50.583356706054957</c:v>
                </c:pt>
                <c:pt idx="60">
                  <c:v>50.684651078947702</c:v>
                </c:pt>
                <c:pt idx="61">
                  <c:v>50.796074889155065</c:v>
                </c:pt>
                <c:pt idx="62">
                  <c:v>50.918641080373661</c:v>
                </c:pt>
                <c:pt idx="63">
                  <c:v>51.053463890726803</c:v>
                </c:pt>
                <c:pt idx="64">
                  <c:v>51.20176898211524</c:v>
                </c:pt>
                <c:pt idx="65">
                  <c:v>51.3649045826362</c:v>
                </c:pt>
                <c:pt idx="66">
                  <c:v>51.544353743187067</c:v>
                </c:pt>
                <c:pt idx="67">
                  <c:v>51.741747819827872</c:v>
                </c:pt>
                <c:pt idx="68">
                  <c:v>51.958881304091562</c:v>
                </c:pt>
                <c:pt idx="69">
                  <c:v>52.197728136803818</c:v>
                </c:pt>
                <c:pt idx="70">
                  <c:v>52.460459652793624</c:v>
                </c:pt>
                <c:pt idx="71">
                  <c:v>52.749464320385577</c:v>
                </c:pt>
                <c:pt idx="72">
                  <c:v>53.067369454743073</c:v>
                </c:pt>
                <c:pt idx="73">
                  <c:v>53.417065102510961</c:v>
                </c:pt>
                <c:pt idx="74">
                  <c:v>53.801730315074657</c:v>
                </c:pt>
                <c:pt idx="75">
                  <c:v>54.224862048888383</c:v>
                </c:pt>
                <c:pt idx="76">
                  <c:v>54.690306956073968</c:v>
                </c:pt>
                <c:pt idx="77">
                  <c:v>55.202296354000303</c:v>
                </c:pt>
                <c:pt idx="78">
                  <c:v>55.765484691706597</c:v>
                </c:pt>
                <c:pt idx="79">
                  <c:v>56.384991863196184</c:v>
                </c:pt>
                <c:pt idx="80">
                  <c:v>57.066449751818894</c:v>
                </c:pt>
                <c:pt idx="81">
                  <c:v>57.816053429284864</c:v>
                </c:pt>
                <c:pt idx="82">
                  <c:v>58.640617474522777</c:v>
                </c:pt>
                <c:pt idx="83">
                  <c:v>59.547637924303494</c:v>
                </c:pt>
                <c:pt idx="84">
                  <c:v>60.545360419011587</c:v>
                </c:pt>
                <c:pt idx="85">
                  <c:v>61.642855163225342</c:v>
                </c:pt>
                <c:pt idx="86">
                  <c:v>62.850099381860474</c:v>
                </c:pt>
                <c:pt idx="87">
                  <c:v>64.178068022346437</c:v>
                </c:pt>
                <c:pt idx="88">
                  <c:v>65.63883352688417</c:v>
                </c:pt>
                <c:pt idx="89">
                  <c:v>67.245675581888364</c:v>
                </c:pt>
                <c:pt idx="90">
                  <c:v>69.013201842377114</c:v>
                </c:pt>
                <c:pt idx="91">
                  <c:v>70.957480728921084</c:v>
                </c:pt>
                <c:pt idx="92">
                  <c:v>73.096187504119456</c:v>
                </c:pt>
                <c:pt idx="93">
                  <c:v>75.448764956840819</c:v>
                </c:pt>
                <c:pt idx="94">
                  <c:v>78.036600154827994</c:v>
                </c:pt>
                <c:pt idx="95">
                  <c:v>80.883218872632895</c:v>
                </c:pt>
                <c:pt idx="96">
                  <c:v>84.014499462189775</c:v>
                </c:pt>
                <c:pt idx="97">
                  <c:v>87.458908110724508</c:v>
                </c:pt>
                <c:pt idx="98">
                  <c:v>91.247757624090553</c:v>
                </c:pt>
                <c:pt idx="99">
                  <c:v>95.415492088815384</c:v>
                </c:pt>
                <c:pt idx="100">
                  <c:v>100</c:v>
                </c:pt>
              </c:numCache>
            </c:numRef>
          </c:xVal>
          <c:yVal>
            <c:numRef>
              <c:f>'11_SFR'!$CQ$4:$CQ$104</c:f>
              <c:numCache>
                <c:formatCode>0</c:formatCode>
                <c:ptCount val="101"/>
                <c:pt idx="0">
                  <c:v>-3.585604451</c:v>
                </c:pt>
                <c:pt idx="1">
                  <c:v>-3.5771224109999999</c:v>
                </c:pt>
                <c:pt idx="2">
                  <c:v>-3.5465207159999999</c:v>
                </c:pt>
                <c:pt idx="3">
                  <c:v>-3.4785563169999998</c:v>
                </c:pt>
                <c:pt idx="4">
                  <c:v>-3.3592291840000001</c:v>
                </c:pt>
                <c:pt idx="5">
                  <c:v>-3.1775397330000001</c:v>
                </c:pt>
                <c:pt idx="6">
                  <c:v>-2.9261195469999999</c:v>
                </c:pt>
                <c:pt idx="7">
                  <c:v>-2.6008477760000002</c:v>
                </c:pt>
                <c:pt idx="8">
                  <c:v>-2.21281287</c:v>
                </c:pt>
                <c:pt idx="9">
                  <c:v>-1.7979557049999999</c:v>
                </c:pt>
                <c:pt idx="10">
                  <c:v>-1.305696647</c:v>
                </c:pt>
                <c:pt idx="11">
                  <c:v>-0.87097067719999999</c:v>
                </c:pt>
                <c:pt idx="12">
                  <c:v>-0.39441210409999999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-1.2716720420000001</c:v>
                </c:pt>
                <c:pt idx="93">
                  <c:v>-2.696741201</c:v>
                </c:pt>
                <c:pt idx="94">
                  <c:v>-3.2401296980000001</c:v>
                </c:pt>
                <c:pt idx="95">
                  <c:v>-3.448878267</c:v>
                </c:pt>
                <c:pt idx="96">
                  <c:v>-3.531393923</c:v>
                </c:pt>
                <c:pt idx="97">
                  <c:v>-3.564385245</c:v>
                </c:pt>
                <c:pt idx="98">
                  <c:v>-3.577506466</c:v>
                </c:pt>
                <c:pt idx="99">
                  <c:v>-3.5826218089999999</c:v>
                </c:pt>
                <c:pt idx="100">
                  <c:v>-3.5845523400000001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2EAE-492C-BC94-FC391741A4E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051304687"/>
        <c:axId val="1051281647"/>
      </c:scatterChart>
      <c:valAx>
        <c:axId val="1051304687"/>
        <c:scaling>
          <c:orientation val="minMax"/>
          <c:max val="100"/>
        </c:scaling>
        <c:delete val="0"/>
        <c:axPos val="t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0" sourceLinked="1"/>
        <c:majorTickMark val="none"/>
        <c:minorTickMark val="none"/>
        <c:tickLblPos val="low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LID4096"/>
          </a:p>
        </c:txPr>
        <c:crossAx val="1051281647"/>
        <c:crosses val="autoZero"/>
        <c:crossBetween val="midCat"/>
      </c:valAx>
      <c:valAx>
        <c:axId val="1051281647"/>
        <c:scaling>
          <c:orientation val="maxMin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LID4096"/>
          </a:p>
        </c:txPr>
        <c:crossAx val="1051304687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LID4096"/>
    </a:p>
  </c:txPr>
  <c:printSettings>
    <c:headerFooter/>
    <c:pageMargins b="0.75" l="0.7" r="0.7" t="0.75" header="0.3" footer="0.3"/>
    <c:pageSetup/>
  </c:printSettings>
</c:chartSpace>
</file>

<file path=xl/charts/chart2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scatterChart>
        <c:scatterStyle val="smoothMarker"/>
        <c:varyColors val="0"/>
        <c:ser>
          <c:idx val="0"/>
          <c:order val="0"/>
          <c:tx>
            <c:strRef>
              <c:f>'11_SFR'!$CN$2</c:f>
              <c:strCache>
                <c:ptCount val="1"/>
                <c:pt idx="0">
                  <c:v>3</c:v>
                </c:pt>
              </c:strCache>
            </c:strRef>
          </c:tx>
          <c:spPr>
            <a:ln w="19050" cap="rnd">
              <a:solidFill>
                <a:srgbClr val="FF0000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rgbClr val="FF0000"/>
              </a:solidFill>
              <a:ln w="9525">
                <a:noFill/>
              </a:ln>
              <a:effectLst/>
            </c:spPr>
          </c:marker>
          <c:xVal>
            <c:numRef>
              <c:f>'11_SFR'!$CJ$4:$CJ$104</c:f>
              <c:numCache>
                <c:formatCode>0.00</c:formatCode>
                <c:ptCount val="101"/>
                <c:pt idx="0">
                  <c:v>0</c:v>
                </c:pt>
                <c:pt idx="1">
                  <c:v>4.2958702306005528E-2</c:v>
                </c:pt>
                <c:pt idx="2">
                  <c:v>9.0213274842605273E-2</c:v>
                </c:pt>
                <c:pt idx="3">
                  <c:v>0.14219330463286184</c:v>
                </c:pt>
                <c:pt idx="4">
                  <c:v>0.19937133740214716</c:v>
                </c:pt>
                <c:pt idx="5">
                  <c:v>0.26226717344836109</c:v>
                </c:pt>
                <c:pt idx="6">
                  <c:v>0.3314525930992851</c:v>
                </c:pt>
                <c:pt idx="7">
                  <c:v>0.40755655471518742</c:v>
                </c:pt>
                <c:pt idx="8">
                  <c:v>0.49127091249271171</c:v>
                </c:pt>
                <c:pt idx="9">
                  <c:v>0.5833567060479885</c:v>
                </c:pt>
                <c:pt idx="10">
                  <c:v>0.68465107895879285</c:v>
                </c:pt>
                <c:pt idx="11">
                  <c:v>0.79607488916045577</c:v>
                </c:pt>
                <c:pt idx="12">
                  <c:v>0.91864108038253867</c:v>
                </c:pt>
                <c:pt idx="13">
                  <c:v>1.0534638907267981</c:v>
                </c:pt>
                <c:pt idx="14">
                  <c:v>1.20176898210542</c:v>
                </c:pt>
                <c:pt idx="15">
                  <c:v>1.3649045826219357</c:v>
                </c:pt>
                <c:pt idx="16">
                  <c:v>1.5443537431902299</c:v>
                </c:pt>
                <c:pt idx="17">
                  <c:v>1.741747819815195</c:v>
                </c:pt>
                <c:pt idx="18">
                  <c:v>1.9588813041026569</c:v>
                </c:pt>
                <c:pt idx="19">
                  <c:v>2.1977281368190229</c:v>
                </c:pt>
                <c:pt idx="20">
                  <c:v>2.4604596528069305</c:v>
                </c:pt>
                <c:pt idx="21">
                  <c:v>2.7494643203935025</c:v>
                </c:pt>
                <c:pt idx="22">
                  <c:v>3.0673694547389534</c:v>
                </c:pt>
                <c:pt idx="23">
                  <c:v>3.4170651025204704</c:v>
                </c:pt>
                <c:pt idx="24">
                  <c:v>3.8017303150778261</c:v>
                </c:pt>
                <c:pt idx="25">
                  <c:v>4.2248620488915503</c:v>
                </c:pt>
                <c:pt idx="26">
                  <c:v>4.6903069560866477</c:v>
                </c:pt>
                <c:pt idx="27">
                  <c:v>5.2022963540003042</c:v>
                </c:pt>
                <c:pt idx="28">
                  <c:v>5.7654846917065932</c:v>
                </c:pt>
                <c:pt idx="29">
                  <c:v>6.3849918631835116</c:v>
                </c:pt>
                <c:pt idx="30">
                  <c:v>7.0664497518062204</c:v>
                </c:pt>
                <c:pt idx="31">
                  <c:v>7.81605342929437</c:v>
                </c:pt>
                <c:pt idx="32">
                  <c:v>8.6406174745291136</c:v>
                </c:pt>
                <c:pt idx="33">
                  <c:v>9.5476379242876508</c:v>
                </c:pt>
                <c:pt idx="34">
                  <c:v>10.54536041902109</c:v>
                </c:pt>
                <c:pt idx="35">
                  <c:v>11.642855163231678</c:v>
                </c:pt>
                <c:pt idx="36">
                  <c:v>12.850099381860472</c:v>
                </c:pt>
                <c:pt idx="37">
                  <c:v>14.178068022352777</c:v>
                </c:pt>
                <c:pt idx="38">
                  <c:v>15.638833526893679</c:v>
                </c:pt>
                <c:pt idx="39">
                  <c:v>17.245675581888356</c:v>
                </c:pt>
                <c:pt idx="40">
                  <c:v>19.013201842383452</c:v>
                </c:pt>
                <c:pt idx="41">
                  <c:v>20.957480728927422</c:v>
                </c:pt>
                <c:pt idx="42">
                  <c:v>23.09618750412579</c:v>
                </c:pt>
                <c:pt idx="43">
                  <c:v>25.448764956843991</c:v>
                </c:pt>
                <c:pt idx="44">
                  <c:v>28.036600154834336</c:v>
                </c:pt>
                <c:pt idx="45">
                  <c:v>30.883218872626561</c:v>
                </c:pt>
                <c:pt idx="46">
                  <c:v>34.014499462189775</c:v>
                </c:pt>
                <c:pt idx="47">
                  <c:v>37.458908110724515</c:v>
                </c:pt>
                <c:pt idx="48">
                  <c:v>41.247757624090546</c:v>
                </c:pt>
                <c:pt idx="49">
                  <c:v>45.41549208881537</c:v>
                </c:pt>
                <c:pt idx="50">
                  <c:v>50</c:v>
                </c:pt>
                <c:pt idx="51">
                  <c:v>50.042958702309427</c:v>
                </c:pt>
                <c:pt idx="52">
                  <c:v>50.090213274837119</c:v>
                </c:pt>
                <c:pt idx="53">
                  <c:v>50.14219330462393</c:v>
                </c:pt>
                <c:pt idx="54">
                  <c:v>50.199371337395746</c:v>
                </c:pt>
                <c:pt idx="55">
                  <c:v>50.262267173454255</c:v>
                </c:pt>
                <c:pt idx="56">
                  <c:v>50.331452593099598</c:v>
                </c:pt>
                <c:pt idx="57">
                  <c:v>50.407556554712649</c:v>
                </c:pt>
                <c:pt idx="58">
                  <c:v>50.491270912490172</c:v>
                </c:pt>
                <c:pt idx="59">
                  <c:v>50.583356706054957</c:v>
                </c:pt>
                <c:pt idx="60">
                  <c:v>50.684651078947702</c:v>
                </c:pt>
                <c:pt idx="61">
                  <c:v>50.796074889155065</c:v>
                </c:pt>
                <c:pt idx="62">
                  <c:v>50.918641080373661</c:v>
                </c:pt>
                <c:pt idx="63">
                  <c:v>51.053463890726803</c:v>
                </c:pt>
                <c:pt idx="64">
                  <c:v>51.20176898211524</c:v>
                </c:pt>
                <c:pt idx="65">
                  <c:v>51.3649045826362</c:v>
                </c:pt>
                <c:pt idx="66">
                  <c:v>51.544353743187067</c:v>
                </c:pt>
                <c:pt idx="67">
                  <c:v>51.741747819827872</c:v>
                </c:pt>
                <c:pt idx="68">
                  <c:v>51.958881304091562</c:v>
                </c:pt>
                <c:pt idx="69">
                  <c:v>52.197728136803818</c:v>
                </c:pt>
                <c:pt idx="70">
                  <c:v>52.460459652793624</c:v>
                </c:pt>
                <c:pt idx="71">
                  <c:v>52.749464320385577</c:v>
                </c:pt>
                <c:pt idx="72">
                  <c:v>53.067369454743073</c:v>
                </c:pt>
                <c:pt idx="73">
                  <c:v>53.417065102510961</c:v>
                </c:pt>
                <c:pt idx="74">
                  <c:v>53.801730315074657</c:v>
                </c:pt>
                <c:pt idx="75">
                  <c:v>54.224862048888383</c:v>
                </c:pt>
                <c:pt idx="76">
                  <c:v>54.690306956073968</c:v>
                </c:pt>
                <c:pt idx="77">
                  <c:v>55.202296354000303</c:v>
                </c:pt>
                <c:pt idx="78">
                  <c:v>55.765484691706597</c:v>
                </c:pt>
                <c:pt idx="79">
                  <c:v>56.384991863196184</c:v>
                </c:pt>
                <c:pt idx="80">
                  <c:v>57.066449751818894</c:v>
                </c:pt>
                <c:pt idx="81">
                  <c:v>57.816053429284864</c:v>
                </c:pt>
                <c:pt idx="82">
                  <c:v>58.640617474522777</c:v>
                </c:pt>
                <c:pt idx="83">
                  <c:v>59.547637924303494</c:v>
                </c:pt>
                <c:pt idx="84">
                  <c:v>60.545360419011587</c:v>
                </c:pt>
                <c:pt idx="85">
                  <c:v>61.642855163225342</c:v>
                </c:pt>
                <c:pt idx="86">
                  <c:v>62.850099381860474</c:v>
                </c:pt>
                <c:pt idx="87">
                  <c:v>64.178068022346437</c:v>
                </c:pt>
                <c:pt idx="88">
                  <c:v>65.63883352688417</c:v>
                </c:pt>
                <c:pt idx="89">
                  <c:v>67.245675581888364</c:v>
                </c:pt>
                <c:pt idx="90">
                  <c:v>69.013201842377114</c:v>
                </c:pt>
                <c:pt idx="91">
                  <c:v>70.957480728921084</c:v>
                </c:pt>
                <c:pt idx="92">
                  <c:v>73.096187504119456</c:v>
                </c:pt>
                <c:pt idx="93">
                  <c:v>75.448764956840819</c:v>
                </c:pt>
                <c:pt idx="94">
                  <c:v>78.036600154827994</c:v>
                </c:pt>
                <c:pt idx="95">
                  <c:v>80.883218872632895</c:v>
                </c:pt>
                <c:pt idx="96">
                  <c:v>84.014499462189775</c:v>
                </c:pt>
                <c:pt idx="97">
                  <c:v>87.458908110724508</c:v>
                </c:pt>
                <c:pt idx="98">
                  <c:v>91.247757624090553</c:v>
                </c:pt>
                <c:pt idx="99">
                  <c:v>95.415492088815384</c:v>
                </c:pt>
                <c:pt idx="100">
                  <c:v>100</c:v>
                </c:pt>
              </c:numCache>
            </c:numRef>
          </c:xVal>
          <c:yVal>
            <c:numRef>
              <c:f>'11_SFR'!$CR$4:$CR$104</c:f>
              <c:numCache>
                <c:formatCode>0</c:formatCode>
                <c:ptCount val="101"/>
                <c:pt idx="0">
                  <c:v>-3.7018761690000002</c:v>
                </c:pt>
                <c:pt idx="1">
                  <c:v>-3.3101858769999999</c:v>
                </c:pt>
                <c:pt idx="2">
                  <c:v>-2.5688974689999999</c:v>
                </c:pt>
                <c:pt idx="3">
                  <c:v>-1.7018017160000001</c:v>
                </c:pt>
                <c:pt idx="4">
                  <c:v>-0.78456947580000003</c:v>
                </c:pt>
                <c:pt idx="5">
                  <c:v>-0.50988165090000004</c:v>
                </c:pt>
                <c:pt idx="6">
                  <c:v>-0.50447547969999995</c:v>
                </c:pt>
                <c:pt idx="7">
                  <c:v>-0.49843628870000001</c:v>
                </c:pt>
                <c:pt idx="8">
                  <c:v>-0.49182704820000001</c:v>
                </c:pt>
                <c:pt idx="9">
                  <c:v>-0.48459115619999998</c:v>
                </c:pt>
                <c:pt idx="10">
                  <c:v>-0.47672751679999997</c:v>
                </c:pt>
                <c:pt idx="11">
                  <c:v>-0.4683093626</c:v>
                </c:pt>
                <c:pt idx="12">
                  <c:v>-0.45941540250000001</c:v>
                </c:pt>
                <c:pt idx="13">
                  <c:v>-0.45008878149999998</c:v>
                </c:pt>
                <c:pt idx="14">
                  <c:v>-0.44038516389999999</c:v>
                </c:pt>
                <c:pt idx="15">
                  <c:v>-0.43019646309999998</c:v>
                </c:pt>
                <c:pt idx="16">
                  <c:v>-0.4194881949</c:v>
                </c:pt>
                <c:pt idx="17">
                  <c:v>-0.40838559600000002</c:v>
                </c:pt>
                <c:pt idx="18">
                  <c:v>-0.39702993980000001</c:v>
                </c:pt>
                <c:pt idx="19">
                  <c:v>-0.38552421860000002</c:v>
                </c:pt>
                <c:pt idx="20">
                  <c:v>-0.37393075050000002</c:v>
                </c:pt>
                <c:pt idx="21">
                  <c:v>-0.36209155250000002</c:v>
                </c:pt>
                <c:pt idx="22">
                  <c:v>-0.35005201590000001</c:v>
                </c:pt>
                <c:pt idx="23">
                  <c:v>-0.33789060809999999</c:v>
                </c:pt>
                <c:pt idx="24">
                  <c:v>-0.3256476559</c:v>
                </c:pt>
                <c:pt idx="25">
                  <c:v>-0.31333643859999999</c:v>
                </c:pt>
                <c:pt idx="26">
                  <c:v>-0.30095526</c:v>
                </c:pt>
                <c:pt idx="27">
                  <c:v>-0.28832703030000001</c:v>
                </c:pt>
                <c:pt idx="28">
                  <c:v>-0.27545653790000002</c:v>
                </c:pt>
                <c:pt idx="29">
                  <c:v>-0.26174139629999998</c:v>
                </c:pt>
                <c:pt idx="30">
                  <c:v>-0.2473468912</c:v>
                </c:pt>
                <c:pt idx="31">
                  <c:v>-0.2326328268</c:v>
                </c:pt>
                <c:pt idx="32">
                  <c:v>-0.21771259060000001</c:v>
                </c:pt>
                <c:pt idx="33">
                  <c:v>-0.2026580254</c:v>
                </c:pt>
                <c:pt idx="34">
                  <c:v>-0.18753915099999999</c:v>
                </c:pt>
                <c:pt idx="35">
                  <c:v>-0.17242199580000001</c:v>
                </c:pt>
                <c:pt idx="36">
                  <c:v>-0.1573744537</c:v>
                </c:pt>
                <c:pt idx="37">
                  <c:v>-0.1424656966</c:v>
                </c:pt>
                <c:pt idx="38">
                  <c:v>-0.12776263909999999</c:v>
                </c:pt>
                <c:pt idx="39">
                  <c:v>-0.1133432942</c:v>
                </c:pt>
                <c:pt idx="40">
                  <c:v>-9.9291431139999997E-2</c:v>
                </c:pt>
                <c:pt idx="41">
                  <c:v>-8.5695113269999998E-2</c:v>
                </c:pt>
                <c:pt idx="42">
                  <c:v>-7.2645549490000003E-2</c:v>
                </c:pt>
                <c:pt idx="43">
                  <c:v>-6.023494997E-2</c:v>
                </c:pt>
                <c:pt idx="44">
                  <c:v>-4.855431122E-2</c:v>
                </c:pt>
                <c:pt idx="45">
                  <c:v>-3.7690643310000001E-2</c:v>
                </c:pt>
                <c:pt idx="46">
                  <c:v>-2.7719454040000001E-2</c:v>
                </c:pt>
                <c:pt idx="47">
                  <c:v>-1.870929616E-2</c:v>
                </c:pt>
                <c:pt idx="48">
                  <c:v>-1.072712179E-2</c:v>
                </c:pt>
                <c:pt idx="49">
                  <c:v>-3.8625034650000001E-3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-1.344010946E-3</c:v>
                </c:pt>
                <c:pt idx="56">
                  <c:v>-3.8481051080000001E-3</c:v>
                </c:pt>
                <c:pt idx="57">
                  <c:v>-7.4937307049999999E-3</c:v>
                </c:pt>
                <c:pt idx="58">
                  <c:v>-1.2366685360000001E-2</c:v>
                </c:pt>
                <c:pt idx="59">
                  <c:v>-1.8507203900000001E-2</c:v>
                </c:pt>
                <c:pt idx="60">
                  <c:v>-2.5908804149999999E-2</c:v>
                </c:pt>
                <c:pt idx="61">
                  <c:v>-3.4524642799999998E-2</c:v>
                </c:pt>
                <c:pt idx="62">
                  <c:v>-4.4274813959999999E-2</c:v>
                </c:pt>
                <c:pt idx="63">
                  <c:v>-5.5058400639999998E-2</c:v>
                </c:pt>
                <c:pt idx="64">
                  <c:v>-6.6759160740000004E-2</c:v>
                </c:pt>
                <c:pt idx="65">
                  <c:v>-7.9255423120000001E-2</c:v>
                </c:pt>
                <c:pt idx="66">
                  <c:v>-9.2429108639999993E-2</c:v>
                </c:pt>
                <c:pt idx="67">
                  <c:v>-0.1061720454</c:v>
                </c:pt>
                <c:pt idx="68">
                  <c:v>-0.1203897644</c:v>
                </c:pt>
                <c:pt idx="69">
                  <c:v>-0.1350017526</c:v>
                </c:pt>
                <c:pt idx="70">
                  <c:v>-0.14994250940000001</c:v>
                </c:pt>
                <c:pt idx="71">
                  <c:v>-0.16516244229999999</c:v>
                </c:pt>
                <c:pt idx="72">
                  <c:v>-0.1806243542</c:v>
                </c:pt>
                <c:pt idx="73">
                  <c:v>-0.19630276020000001</c:v>
                </c:pt>
                <c:pt idx="74">
                  <c:v>-0.21218560989999999</c:v>
                </c:pt>
                <c:pt idx="75">
                  <c:v>-0.22827673670000001</c:v>
                </c:pt>
                <c:pt idx="76">
                  <c:v>-0.2445927682</c:v>
                </c:pt>
                <c:pt idx="77">
                  <c:v>-0.2611597417</c:v>
                </c:pt>
                <c:pt idx="78">
                  <c:v>-0.27749522659999998</c:v>
                </c:pt>
                <c:pt idx="79">
                  <c:v>-0.29333574579999999</c:v>
                </c:pt>
                <c:pt idx="80">
                  <c:v>-0.3092658036</c:v>
                </c:pt>
                <c:pt idx="81">
                  <c:v>-0.32544443159999997</c:v>
                </c:pt>
                <c:pt idx="82">
                  <c:v>-0.34193708109999998</c:v>
                </c:pt>
                <c:pt idx="83">
                  <c:v>-0.3582764349</c:v>
                </c:pt>
                <c:pt idx="84">
                  <c:v>-0.37435737359999999</c:v>
                </c:pt>
                <c:pt idx="85">
                  <c:v>-0.39052739879999998</c:v>
                </c:pt>
                <c:pt idx="86">
                  <c:v>-0.40665827370000002</c:v>
                </c:pt>
                <c:pt idx="87">
                  <c:v>-0.42279671540000002</c:v>
                </c:pt>
                <c:pt idx="88">
                  <c:v>-0.4386695994</c:v>
                </c:pt>
                <c:pt idx="89">
                  <c:v>-0.453388976</c:v>
                </c:pt>
                <c:pt idx="90">
                  <c:v>-0.46694354339999999</c:v>
                </c:pt>
                <c:pt idx="91">
                  <c:v>-0.47916846499999999</c:v>
                </c:pt>
                <c:pt idx="92">
                  <c:v>-0.4940008266</c:v>
                </c:pt>
                <c:pt idx="93">
                  <c:v>-1.8350346019999999</c:v>
                </c:pt>
                <c:pt idx="94">
                  <c:v>-2.9948151059999999</c:v>
                </c:pt>
                <c:pt idx="95">
                  <c:v>-3.4178513810000002</c:v>
                </c:pt>
                <c:pt idx="96">
                  <c:v>-3.585952024</c:v>
                </c:pt>
                <c:pt idx="97">
                  <c:v>-3.6549532490000001</c:v>
                </c:pt>
                <c:pt idx="98">
                  <c:v>-3.6833417000000002</c:v>
                </c:pt>
                <c:pt idx="99">
                  <c:v>-3.694812422</c:v>
                </c:pt>
                <c:pt idx="100">
                  <c:v>-3.6992993369999998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C4AF-4567-ABDD-44839FDC202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051304687"/>
        <c:axId val="1051281647"/>
      </c:scatterChart>
      <c:valAx>
        <c:axId val="1051304687"/>
        <c:scaling>
          <c:orientation val="minMax"/>
          <c:max val="100"/>
        </c:scaling>
        <c:delete val="0"/>
        <c:axPos val="t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0" sourceLinked="1"/>
        <c:majorTickMark val="none"/>
        <c:minorTickMark val="none"/>
        <c:tickLblPos val="low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LID4096"/>
          </a:p>
        </c:txPr>
        <c:crossAx val="1051281647"/>
        <c:crosses val="autoZero"/>
        <c:crossBetween val="midCat"/>
      </c:valAx>
      <c:valAx>
        <c:axId val="1051281647"/>
        <c:scaling>
          <c:orientation val="maxMin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LID4096"/>
          </a:p>
        </c:txPr>
        <c:crossAx val="1051304687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LID4096"/>
    </a:p>
  </c:txPr>
  <c:printSettings>
    <c:headerFooter/>
    <c:pageMargins b="0.75" l="0.7" r="0.7" t="0.75" header="0.3" footer="0.3"/>
    <c:pageSetup/>
  </c:printSettings>
</c:chartSpace>
</file>

<file path=xl/charts/chart2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scatterChart>
        <c:scatterStyle val="smoothMarker"/>
        <c:varyColors val="0"/>
        <c:ser>
          <c:idx val="0"/>
          <c:order val="0"/>
          <c:tx>
            <c:strRef>
              <c:f>'11_SFR'!$CO$2</c:f>
              <c:strCache>
                <c:ptCount val="1"/>
                <c:pt idx="0">
                  <c:v>4</c:v>
                </c:pt>
              </c:strCache>
            </c:strRef>
          </c:tx>
          <c:spPr>
            <a:ln w="19050" cap="rnd">
              <a:solidFill>
                <a:srgbClr val="FF0000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rgbClr val="FF0000"/>
              </a:solidFill>
              <a:ln w="9525">
                <a:noFill/>
              </a:ln>
              <a:effectLst/>
            </c:spPr>
          </c:marker>
          <c:xVal>
            <c:numRef>
              <c:f>'11_SFR'!$CJ$4:$CJ$105</c:f>
              <c:numCache>
                <c:formatCode>0.00</c:formatCode>
                <c:ptCount val="102"/>
                <c:pt idx="0">
                  <c:v>0</c:v>
                </c:pt>
                <c:pt idx="1">
                  <c:v>4.2958702306005528E-2</c:v>
                </c:pt>
                <c:pt idx="2">
                  <c:v>9.0213274842605273E-2</c:v>
                </c:pt>
                <c:pt idx="3">
                  <c:v>0.14219330463286184</c:v>
                </c:pt>
                <c:pt idx="4">
                  <c:v>0.19937133740214716</c:v>
                </c:pt>
                <c:pt idx="5">
                  <c:v>0.26226717344836109</c:v>
                </c:pt>
                <c:pt idx="6">
                  <c:v>0.3314525930992851</c:v>
                </c:pt>
                <c:pt idx="7">
                  <c:v>0.40755655471518742</c:v>
                </c:pt>
                <c:pt idx="8">
                  <c:v>0.49127091249271171</c:v>
                </c:pt>
                <c:pt idx="9">
                  <c:v>0.5833567060479885</c:v>
                </c:pt>
                <c:pt idx="10">
                  <c:v>0.68465107895879285</c:v>
                </c:pt>
                <c:pt idx="11">
                  <c:v>0.79607488916045577</c:v>
                </c:pt>
                <c:pt idx="12">
                  <c:v>0.91864108038253867</c:v>
                </c:pt>
                <c:pt idx="13">
                  <c:v>1.0534638907267981</c:v>
                </c:pt>
                <c:pt idx="14">
                  <c:v>1.20176898210542</c:v>
                </c:pt>
                <c:pt idx="15">
                  <c:v>1.3649045826219357</c:v>
                </c:pt>
                <c:pt idx="16">
                  <c:v>1.5443537431902299</c:v>
                </c:pt>
                <c:pt idx="17">
                  <c:v>1.741747819815195</c:v>
                </c:pt>
                <c:pt idx="18">
                  <c:v>1.9588813041026569</c:v>
                </c:pt>
                <c:pt idx="19">
                  <c:v>2.1977281368190229</c:v>
                </c:pt>
                <c:pt idx="20">
                  <c:v>2.4604596528069305</c:v>
                </c:pt>
                <c:pt idx="21">
                  <c:v>2.7494643203935025</c:v>
                </c:pt>
                <c:pt idx="22">
                  <c:v>3.0673694547389534</c:v>
                </c:pt>
                <c:pt idx="23">
                  <c:v>3.4170651025204704</c:v>
                </c:pt>
                <c:pt idx="24">
                  <c:v>3.8017303150778261</c:v>
                </c:pt>
                <c:pt idx="25">
                  <c:v>4.2248620488915503</c:v>
                </c:pt>
                <c:pt idx="26">
                  <c:v>4.6903069560866477</c:v>
                </c:pt>
                <c:pt idx="27">
                  <c:v>5.2022963540003042</c:v>
                </c:pt>
                <c:pt idx="28">
                  <c:v>5.7654846917065932</c:v>
                </c:pt>
                <c:pt idx="29">
                  <c:v>6.3849918631835116</c:v>
                </c:pt>
                <c:pt idx="30">
                  <c:v>7.0664497518062204</c:v>
                </c:pt>
                <c:pt idx="31">
                  <c:v>7.81605342929437</c:v>
                </c:pt>
                <c:pt idx="32">
                  <c:v>8.6406174745291136</c:v>
                </c:pt>
                <c:pt idx="33">
                  <c:v>9.5476379242876508</c:v>
                </c:pt>
                <c:pt idx="34">
                  <c:v>10.54536041902109</c:v>
                </c:pt>
                <c:pt idx="35">
                  <c:v>11.642855163231678</c:v>
                </c:pt>
                <c:pt idx="36">
                  <c:v>12.850099381860472</c:v>
                </c:pt>
                <c:pt idx="37">
                  <c:v>14.178068022352777</c:v>
                </c:pt>
                <c:pt idx="38">
                  <c:v>15.638833526893679</c:v>
                </c:pt>
                <c:pt idx="39">
                  <c:v>17.245675581888356</c:v>
                </c:pt>
                <c:pt idx="40">
                  <c:v>19.013201842383452</c:v>
                </c:pt>
                <c:pt idx="41">
                  <c:v>20.957480728927422</c:v>
                </c:pt>
                <c:pt idx="42">
                  <c:v>23.09618750412579</c:v>
                </c:pt>
                <c:pt idx="43">
                  <c:v>25.448764956843991</c:v>
                </c:pt>
                <c:pt idx="44">
                  <c:v>28.036600154834336</c:v>
                </c:pt>
                <c:pt idx="45">
                  <c:v>30.883218872626561</c:v>
                </c:pt>
                <c:pt idx="46">
                  <c:v>34.014499462189775</c:v>
                </c:pt>
                <c:pt idx="47">
                  <c:v>37.458908110724515</c:v>
                </c:pt>
                <c:pt idx="48">
                  <c:v>41.247757624090546</c:v>
                </c:pt>
                <c:pt idx="49">
                  <c:v>45.41549208881537</c:v>
                </c:pt>
                <c:pt idx="50">
                  <c:v>50</c:v>
                </c:pt>
                <c:pt idx="51">
                  <c:v>50.042958702309427</c:v>
                </c:pt>
                <c:pt idx="52">
                  <c:v>50.090213274837119</c:v>
                </c:pt>
                <c:pt idx="53">
                  <c:v>50.14219330462393</c:v>
                </c:pt>
                <c:pt idx="54">
                  <c:v>50.199371337395746</c:v>
                </c:pt>
                <c:pt idx="55">
                  <c:v>50.262267173454255</c:v>
                </c:pt>
                <c:pt idx="56">
                  <c:v>50.331452593099598</c:v>
                </c:pt>
                <c:pt idx="57">
                  <c:v>50.407556554712649</c:v>
                </c:pt>
                <c:pt idx="58">
                  <c:v>50.491270912490172</c:v>
                </c:pt>
                <c:pt idx="59">
                  <c:v>50.583356706054957</c:v>
                </c:pt>
                <c:pt idx="60">
                  <c:v>50.684651078947702</c:v>
                </c:pt>
                <c:pt idx="61">
                  <c:v>50.796074889155065</c:v>
                </c:pt>
                <c:pt idx="62">
                  <c:v>50.918641080373661</c:v>
                </c:pt>
                <c:pt idx="63">
                  <c:v>51.053463890726803</c:v>
                </c:pt>
                <c:pt idx="64">
                  <c:v>51.20176898211524</c:v>
                </c:pt>
                <c:pt idx="65">
                  <c:v>51.3649045826362</c:v>
                </c:pt>
                <c:pt idx="66">
                  <c:v>51.544353743187067</c:v>
                </c:pt>
                <c:pt idx="67">
                  <c:v>51.741747819827872</c:v>
                </c:pt>
                <c:pt idx="68">
                  <c:v>51.958881304091562</c:v>
                </c:pt>
                <c:pt idx="69">
                  <c:v>52.197728136803818</c:v>
                </c:pt>
                <c:pt idx="70">
                  <c:v>52.460459652793624</c:v>
                </c:pt>
                <c:pt idx="71">
                  <c:v>52.749464320385577</c:v>
                </c:pt>
                <c:pt idx="72">
                  <c:v>53.067369454743073</c:v>
                </c:pt>
                <c:pt idx="73">
                  <c:v>53.417065102510961</c:v>
                </c:pt>
                <c:pt idx="74">
                  <c:v>53.801730315074657</c:v>
                </c:pt>
                <c:pt idx="75">
                  <c:v>54.224862048888383</c:v>
                </c:pt>
                <c:pt idx="76">
                  <c:v>54.690306956073968</c:v>
                </c:pt>
                <c:pt idx="77">
                  <c:v>55.202296354000303</c:v>
                </c:pt>
                <c:pt idx="78">
                  <c:v>55.765484691706597</c:v>
                </c:pt>
                <c:pt idx="79">
                  <c:v>56.384991863196184</c:v>
                </c:pt>
                <c:pt idx="80">
                  <c:v>57.066449751818894</c:v>
                </c:pt>
                <c:pt idx="81">
                  <c:v>57.816053429284864</c:v>
                </c:pt>
                <c:pt idx="82">
                  <c:v>58.640617474522777</c:v>
                </c:pt>
                <c:pt idx="83">
                  <c:v>59.547637924303494</c:v>
                </c:pt>
                <c:pt idx="84">
                  <c:v>60.545360419011587</c:v>
                </c:pt>
                <c:pt idx="85">
                  <c:v>61.642855163225342</c:v>
                </c:pt>
                <c:pt idx="86">
                  <c:v>62.850099381860474</c:v>
                </c:pt>
                <c:pt idx="87">
                  <c:v>64.178068022346437</c:v>
                </c:pt>
                <c:pt idx="88">
                  <c:v>65.63883352688417</c:v>
                </c:pt>
                <c:pt idx="89">
                  <c:v>67.245675581888364</c:v>
                </c:pt>
                <c:pt idx="90">
                  <c:v>69.013201842377114</c:v>
                </c:pt>
                <c:pt idx="91">
                  <c:v>70.957480728921084</c:v>
                </c:pt>
                <c:pt idx="92">
                  <c:v>73.096187504119456</c:v>
                </c:pt>
                <c:pt idx="93">
                  <c:v>75.448764956840819</c:v>
                </c:pt>
                <c:pt idx="94">
                  <c:v>78.036600154827994</c:v>
                </c:pt>
                <c:pt idx="95">
                  <c:v>80.883218872632895</c:v>
                </c:pt>
                <c:pt idx="96">
                  <c:v>84.014499462189775</c:v>
                </c:pt>
                <c:pt idx="97">
                  <c:v>87.458908110724508</c:v>
                </c:pt>
                <c:pt idx="98">
                  <c:v>91.247757624090553</c:v>
                </c:pt>
                <c:pt idx="99">
                  <c:v>95.415492088815384</c:v>
                </c:pt>
                <c:pt idx="100">
                  <c:v>100</c:v>
                </c:pt>
              </c:numCache>
            </c:numRef>
          </c:xVal>
          <c:yVal>
            <c:numRef>
              <c:f>'11_SFR'!$CS$4:$CS$104</c:f>
              <c:numCache>
                <c:formatCode>0</c:formatCode>
                <c:ptCount val="101"/>
                <c:pt idx="0">
                  <c:v>-153.6770181</c:v>
                </c:pt>
                <c:pt idx="1">
                  <c:v>-153.27215150000001</c:v>
                </c:pt>
                <c:pt idx="2">
                  <c:v>-152.44662510000001</c:v>
                </c:pt>
                <c:pt idx="3">
                  <c:v>-151.3740057</c:v>
                </c:pt>
                <c:pt idx="4">
                  <c:v>-150.1099715</c:v>
                </c:pt>
                <c:pt idx="5">
                  <c:v>-149.25292930000001</c:v>
                </c:pt>
                <c:pt idx="6">
                  <c:v>-148.52267230000001</c:v>
                </c:pt>
                <c:pt idx="7">
                  <c:v>-147.6757418</c:v>
                </c:pt>
                <c:pt idx="8">
                  <c:v>-146.71750940000001</c:v>
                </c:pt>
                <c:pt idx="9">
                  <c:v>-145.64390059999999</c:v>
                </c:pt>
                <c:pt idx="10">
                  <c:v>-144.46386390000001</c:v>
                </c:pt>
                <c:pt idx="11">
                  <c:v>-143.1923256</c:v>
                </c:pt>
                <c:pt idx="12">
                  <c:v>-141.84350459999999</c:v>
                </c:pt>
                <c:pt idx="13">
                  <c:v>-140.4296631</c:v>
                </c:pt>
                <c:pt idx="14">
                  <c:v>-138.9636299</c:v>
                </c:pt>
                <c:pt idx="15">
                  <c:v>-137.4450239</c:v>
                </c:pt>
                <c:pt idx="16">
                  <c:v>-135.86067489999999</c:v>
                </c:pt>
                <c:pt idx="17">
                  <c:v>-134.2258028</c:v>
                </c:pt>
                <c:pt idx="18">
                  <c:v>-132.560213</c:v>
                </c:pt>
                <c:pt idx="19">
                  <c:v>-130.87627000000001</c:v>
                </c:pt>
                <c:pt idx="20">
                  <c:v>-129.17840430000001</c:v>
                </c:pt>
                <c:pt idx="21">
                  <c:v>-127.4465161</c:v>
                </c:pt>
                <c:pt idx="22">
                  <c:v>-125.69301470000001</c:v>
                </c:pt>
                <c:pt idx="23">
                  <c:v>-123.9263237</c:v>
                </c:pt>
                <c:pt idx="24">
                  <c:v>-122.15213970000001</c:v>
                </c:pt>
                <c:pt idx="25">
                  <c:v>-120.3726212</c:v>
                </c:pt>
                <c:pt idx="26">
                  <c:v>-118.5877271</c:v>
                </c:pt>
                <c:pt idx="27">
                  <c:v>-116.7761635</c:v>
                </c:pt>
                <c:pt idx="28">
                  <c:v>-114.9371072</c:v>
                </c:pt>
                <c:pt idx="29">
                  <c:v>-113.04882000000001</c:v>
                </c:pt>
                <c:pt idx="30">
                  <c:v>-111.11623969999999</c:v>
                </c:pt>
                <c:pt idx="31">
                  <c:v>-109.1536906</c:v>
                </c:pt>
                <c:pt idx="32">
                  <c:v>-107.1686303</c:v>
                </c:pt>
                <c:pt idx="33">
                  <c:v>-105.1679154</c:v>
                </c:pt>
                <c:pt idx="34">
                  <c:v>-103.15943129999999</c:v>
                </c:pt>
                <c:pt idx="35">
                  <c:v>-101.14859490000001</c:v>
                </c:pt>
                <c:pt idx="36">
                  <c:v>-99.146559539999998</c:v>
                </c:pt>
                <c:pt idx="37">
                  <c:v>-97.161919729999994</c:v>
                </c:pt>
                <c:pt idx="38">
                  <c:v>-95.202944049999999</c:v>
                </c:pt>
                <c:pt idx="39">
                  <c:v>-93.279208940000004</c:v>
                </c:pt>
                <c:pt idx="40">
                  <c:v>-91.401238169999999</c:v>
                </c:pt>
                <c:pt idx="41">
                  <c:v>-89.580254280000005</c:v>
                </c:pt>
                <c:pt idx="42">
                  <c:v>-87.827954480000002</c:v>
                </c:pt>
                <c:pt idx="43">
                  <c:v>-86.156186770000005</c:v>
                </c:pt>
                <c:pt idx="44">
                  <c:v>-84.576586289999995</c:v>
                </c:pt>
                <c:pt idx="45">
                  <c:v>-83.100121490000006</c:v>
                </c:pt>
                <c:pt idx="46">
                  <c:v>-81.736143850000005</c:v>
                </c:pt>
                <c:pt idx="47">
                  <c:v>-80.492475459999994</c:v>
                </c:pt>
                <c:pt idx="48">
                  <c:v>-79.375093550000003</c:v>
                </c:pt>
                <c:pt idx="49">
                  <c:v>-78.387205629999997</c:v>
                </c:pt>
                <c:pt idx="50">
                  <c:v>-77.528588049999996</c:v>
                </c:pt>
                <c:pt idx="51">
                  <c:v>-77.552393019999997</c:v>
                </c:pt>
                <c:pt idx="52">
                  <c:v>-77.648140249999997</c:v>
                </c:pt>
                <c:pt idx="53">
                  <c:v>-77.852873290000005</c:v>
                </c:pt>
                <c:pt idx="54">
                  <c:v>-78.194132949999997</c:v>
                </c:pt>
                <c:pt idx="55">
                  <c:v>-78.689261819999999</c:v>
                </c:pt>
                <c:pt idx="56">
                  <c:v>-79.345433650000004</c:v>
                </c:pt>
                <c:pt idx="57">
                  <c:v>-80.162934010000001</c:v>
                </c:pt>
                <c:pt idx="58">
                  <c:v>-81.137170049999995</c:v>
                </c:pt>
                <c:pt idx="59">
                  <c:v>-82.260248450000006</c:v>
                </c:pt>
                <c:pt idx="60">
                  <c:v>-83.522195089999997</c:v>
                </c:pt>
                <c:pt idx="61">
                  <c:v>-84.911728659999994</c:v>
                </c:pt>
                <c:pt idx="62">
                  <c:v>-86.416452379999996</c:v>
                </c:pt>
                <c:pt idx="63">
                  <c:v>-88.024295649999999</c:v>
                </c:pt>
                <c:pt idx="64">
                  <c:v>-89.722991129999997</c:v>
                </c:pt>
                <c:pt idx="65">
                  <c:v>-91.500594059999997</c:v>
                </c:pt>
                <c:pt idx="66">
                  <c:v>-93.346027329999998</c:v>
                </c:pt>
                <c:pt idx="67">
                  <c:v>-95.249477069999998</c:v>
                </c:pt>
                <c:pt idx="68">
                  <c:v>-97.202605759999997</c:v>
                </c:pt>
                <c:pt idx="69">
                  <c:v>-99.198493089999999</c:v>
                </c:pt>
                <c:pt idx="70">
                  <c:v>-101.2315444</c:v>
                </c:pt>
                <c:pt idx="71">
                  <c:v>-103.2974057</c:v>
                </c:pt>
                <c:pt idx="72">
                  <c:v>-105.3926743</c:v>
                </c:pt>
                <c:pt idx="73">
                  <c:v>-107.5148088</c:v>
                </c:pt>
                <c:pt idx="74">
                  <c:v>-109.6593201</c:v>
                </c:pt>
                <c:pt idx="75">
                  <c:v>-111.8282933</c:v>
                </c:pt>
                <c:pt idx="76">
                  <c:v>-114.0227707</c:v>
                </c:pt>
                <c:pt idx="77">
                  <c:v>-116.24123590000001</c:v>
                </c:pt>
                <c:pt idx="78">
                  <c:v>-118.4715186</c:v>
                </c:pt>
                <c:pt idx="79">
                  <c:v>-120.6996444</c:v>
                </c:pt>
                <c:pt idx="80">
                  <c:v>-122.9465916</c:v>
                </c:pt>
                <c:pt idx="81">
                  <c:v>-125.2232951</c:v>
                </c:pt>
                <c:pt idx="82">
                  <c:v>-127.52684929999999</c:v>
                </c:pt>
                <c:pt idx="83">
                  <c:v>-129.8160058</c:v>
                </c:pt>
                <c:pt idx="84">
                  <c:v>-132.081345</c:v>
                </c:pt>
                <c:pt idx="85">
                  <c:v>-134.3574045</c:v>
                </c:pt>
                <c:pt idx="86">
                  <c:v>-136.59330249999999</c:v>
                </c:pt>
                <c:pt idx="87">
                  <c:v>-138.82358869999999</c:v>
                </c:pt>
                <c:pt idx="88">
                  <c:v>-141.03106930000001</c:v>
                </c:pt>
                <c:pt idx="89">
                  <c:v>-143.15097</c:v>
                </c:pt>
                <c:pt idx="90">
                  <c:v>-145.12731539999999</c:v>
                </c:pt>
                <c:pt idx="91">
                  <c:v>-146.90126660000001</c:v>
                </c:pt>
                <c:pt idx="92">
                  <c:v>-148.59970150000001</c:v>
                </c:pt>
                <c:pt idx="93">
                  <c:v>-151.27753490000001</c:v>
                </c:pt>
                <c:pt idx="94">
                  <c:v>-152.77536910000001</c:v>
                </c:pt>
                <c:pt idx="95">
                  <c:v>-153.31344089999999</c:v>
                </c:pt>
                <c:pt idx="96">
                  <c:v>-153.52734570000001</c:v>
                </c:pt>
                <c:pt idx="97">
                  <c:v>-153.6158173</c:v>
                </c:pt>
                <c:pt idx="98">
                  <c:v>-153.65258789999999</c:v>
                </c:pt>
                <c:pt idx="99">
                  <c:v>-153.66760869999999</c:v>
                </c:pt>
                <c:pt idx="100">
                  <c:v>-153.67354950000001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48F4-4E50-89D2-5BC41122001E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051304687"/>
        <c:axId val="1051281647"/>
      </c:scatterChart>
      <c:valAx>
        <c:axId val="1051304687"/>
        <c:scaling>
          <c:orientation val="minMax"/>
          <c:max val="100"/>
        </c:scaling>
        <c:delete val="0"/>
        <c:axPos val="t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0" sourceLinked="1"/>
        <c:majorTickMark val="none"/>
        <c:minorTickMark val="none"/>
        <c:tickLblPos val="low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LID4096"/>
          </a:p>
        </c:txPr>
        <c:crossAx val="1051281647"/>
        <c:crosses val="autoZero"/>
        <c:crossBetween val="midCat"/>
      </c:valAx>
      <c:valAx>
        <c:axId val="1051281647"/>
        <c:scaling>
          <c:orientation val="maxMin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LID4096"/>
          </a:p>
        </c:txPr>
        <c:crossAx val="1051304687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LID4096"/>
    </a:p>
  </c:txPr>
  <c:printSettings>
    <c:headerFooter/>
    <c:pageMargins b="0.75" l="0.7" r="0.7" t="0.75" header="0.3" footer="0.3"/>
    <c:pageSetup/>
  </c:printSettings>
</c:chartSpace>
</file>

<file path=xl/charts/chart2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scatterChart>
        <c:scatterStyle val="smoothMarker"/>
        <c:varyColors val="0"/>
        <c:ser>
          <c:idx val="0"/>
          <c:order val="0"/>
          <c:tx>
            <c:strRef>
              <c:f>'11_SFR'!$CL$2</c:f>
              <c:strCache>
                <c:ptCount val="1"/>
                <c:pt idx="0">
                  <c:v>1</c:v>
                </c:pt>
              </c:strCache>
            </c:strRef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'11_SFR'!$CJ$4:$CJ$104</c:f>
              <c:numCache>
                <c:formatCode>0.00</c:formatCode>
                <c:ptCount val="101"/>
                <c:pt idx="0">
                  <c:v>0</c:v>
                </c:pt>
                <c:pt idx="1">
                  <c:v>4.2958702306005528E-2</c:v>
                </c:pt>
                <c:pt idx="2">
                  <c:v>9.0213274842605273E-2</c:v>
                </c:pt>
                <c:pt idx="3">
                  <c:v>0.14219330463286184</c:v>
                </c:pt>
                <c:pt idx="4">
                  <c:v>0.19937133740214716</c:v>
                </c:pt>
                <c:pt idx="5">
                  <c:v>0.26226717344836109</c:v>
                </c:pt>
                <c:pt idx="6">
                  <c:v>0.3314525930992851</c:v>
                </c:pt>
                <c:pt idx="7">
                  <c:v>0.40755655471518742</c:v>
                </c:pt>
                <c:pt idx="8">
                  <c:v>0.49127091249271171</c:v>
                </c:pt>
                <c:pt idx="9">
                  <c:v>0.5833567060479885</c:v>
                </c:pt>
                <c:pt idx="10">
                  <c:v>0.68465107895879285</c:v>
                </c:pt>
                <c:pt idx="11">
                  <c:v>0.79607488916045577</c:v>
                </c:pt>
                <c:pt idx="12">
                  <c:v>0.91864108038253867</c:v>
                </c:pt>
                <c:pt idx="13">
                  <c:v>1.0534638907267981</c:v>
                </c:pt>
                <c:pt idx="14">
                  <c:v>1.20176898210542</c:v>
                </c:pt>
                <c:pt idx="15">
                  <c:v>1.3649045826219357</c:v>
                </c:pt>
                <c:pt idx="16">
                  <c:v>1.5443537431902299</c:v>
                </c:pt>
                <c:pt idx="17">
                  <c:v>1.741747819815195</c:v>
                </c:pt>
                <c:pt idx="18">
                  <c:v>1.9588813041026569</c:v>
                </c:pt>
                <c:pt idx="19">
                  <c:v>2.1977281368190229</c:v>
                </c:pt>
                <c:pt idx="20">
                  <c:v>2.4604596528069305</c:v>
                </c:pt>
                <c:pt idx="21">
                  <c:v>2.7494643203935025</c:v>
                </c:pt>
                <c:pt idx="22">
                  <c:v>3.0673694547389534</c:v>
                </c:pt>
                <c:pt idx="23">
                  <c:v>3.4170651025204704</c:v>
                </c:pt>
                <c:pt idx="24">
                  <c:v>3.8017303150778261</c:v>
                </c:pt>
                <c:pt idx="25">
                  <c:v>4.2248620488915503</c:v>
                </c:pt>
                <c:pt idx="26">
                  <c:v>4.6903069560866477</c:v>
                </c:pt>
                <c:pt idx="27">
                  <c:v>5.2022963540003042</c:v>
                </c:pt>
                <c:pt idx="28">
                  <c:v>5.7654846917065932</c:v>
                </c:pt>
                <c:pt idx="29">
                  <c:v>6.3849918631835116</c:v>
                </c:pt>
                <c:pt idx="30">
                  <c:v>7.0664497518062204</c:v>
                </c:pt>
                <c:pt idx="31">
                  <c:v>7.81605342929437</c:v>
                </c:pt>
                <c:pt idx="32">
                  <c:v>8.6406174745291136</c:v>
                </c:pt>
                <c:pt idx="33">
                  <c:v>9.5476379242876508</c:v>
                </c:pt>
                <c:pt idx="34">
                  <c:v>10.54536041902109</c:v>
                </c:pt>
                <c:pt idx="35">
                  <c:v>11.642855163231678</c:v>
                </c:pt>
                <c:pt idx="36">
                  <c:v>12.850099381860472</c:v>
                </c:pt>
                <c:pt idx="37">
                  <c:v>14.178068022352777</c:v>
                </c:pt>
                <c:pt idx="38">
                  <c:v>15.638833526893679</c:v>
                </c:pt>
                <c:pt idx="39">
                  <c:v>17.245675581888356</c:v>
                </c:pt>
                <c:pt idx="40">
                  <c:v>19.013201842383452</c:v>
                </c:pt>
                <c:pt idx="41">
                  <c:v>20.957480728927422</c:v>
                </c:pt>
                <c:pt idx="42">
                  <c:v>23.09618750412579</c:v>
                </c:pt>
                <c:pt idx="43">
                  <c:v>25.448764956843991</c:v>
                </c:pt>
                <c:pt idx="44">
                  <c:v>28.036600154834336</c:v>
                </c:pt>
                <c:pt idx="45">
                  <c:v>30.883218872626561</c:v>
                </c:pt>
                <c:pt idx="46">
                  <c:v>34.014499462189775</c:v>
                </c:pt>
                <c:pt idx="47">
                  <c:v>37.458908110724515</c:v>
                </c:pt>
                <c:pt idx="48">
                  <c:v>41.247757624090546</c:v>
                </c:pt>
                <c:pt idx="49">
                  <c:v>45.41549208881537</c:v>
                </c:pt>
                <c:pt idx="50">
                  <c:v>50</c:v>
                </c:pt>
                <c:pt idx="51">
                  <c:v>50.042958702309427</c:v>
                </c:pt>
                <c:pt idx="52">
                  <c:v>50.090213274837119</c:v>
                </c:pt>
                <c:pt idx="53">
                  <c:v>50.14219330462393</c:v>
                </c:pt>
                <c:pt idx="54">
                  <c:v>50.199371337395746</c:v>
                </c:pt>
                <c:pt idx="55">
                  <c:v>50.262267173454255</c:v>
                </c:pt>
                <c:pt idx="56">
                  <c:v>50.331452593099598</c:v>
                </c:pt>
                <c:pt idx="57">
                  <c:v>50.407556554712649</c:v>
                </c:pt>
                <c:pt idx="58">
                  <c:v>50.491270912490172</c:v>
                </c:pt>
                <c:pt idx="59">
                  <c:v>50.583356706054957</c:v>
                </c:pt>
                <c:pt idx="60">
                  <c:v>50.684651078947702</c:v>
                </c:pt>
                <c:pt idx="61">
                  <c:v>50.796074889155065</c:v>
                </c:pt>
                <c:pt idx="62">
                  <c:v>50.918641080373661</c:v>
                </c:pt>
                <c:pt idx="63">
                  <c:v>51.053463890726803</c:v>
                </c:pt>
                <c:pt idx="64">
                  <c:v>51.20176898211524</c:v>
                </c:pt>
                <c:pt idx="65">
                  <c:v>51.3649045826362</c:v>
                </c:pt>
                <c:pt idx="66">
                  <c:v>51.544353743187067</c:v>
                </c:pt>
                <c:pt idx="67">
                  <c:v>51.741747819827872</c:v>
                </c:pt>
                <c:pt idx="68">
                  <c:v>51.958881304091562</c:v>
                </c:pt>
                <c:pt idx="69">
                  <c:v>52.197728136803818</c:v>
                </c:pt>
                <c:pt idx="70">
                  <c:v>52.460459652793624</c:v>
                </c:pt>
                <c:pt idx="71">
                  <c:v>52.749464320385577</c:v>
                </c:pt>
                <c:pt idx="72">
                  <c:v>53.067369454743073</c:v>
                </c:pt>
                <c:pt idx="73">
                  <c:v>53.417065102510961</c:v>
                </c:pt>
                <c:pt idx="74">
                  <c:v>53.801730315074657</c:v>
                </c:pt>
                <c:pt idx="75">
                  <c:v>54.224862048888383</c:v>
                </c:pt>
                <c:pt idx="76">
                  <c:v>54.690306956073968</c:v>
                </c:pt>
                <c:pt idx="77">
                  <c:v>55.202296354000303</c:v>
                </c:pt>
                <c:pt idx="78">
                  <c:v>55.765484691706597</c:v>
                </c:pt>
                <c:pt idx="79">
                  <c:v>56.384991863196184</c:v>
                </c:pt>
                <c:pt idx="80">
                  <c:v>57.066449751818894</c:v>
                </c:pt>
                <c:pt idx="81">
                  <c:v>57.816053429284864</c:v>
                </c:pt>
                <c:pt idx="82">
                  <c:v>58.640617474522777</c:v>
                </c:pt>
                <c:pt idx="83">
                  <c:v>59.547637924303494</c:v>
                </c:pt>
                <c:pt idx="84">
                  <c:v>60.545360419011587</c:v>
                </c:pt>
                <c:pt idx="85">
                  <c:v>61.642855163225342</c:v>
                </c:pt>
                <c:pt idx="86">
                  <c:v>62.850099381860474</c:v>
                </c:pt>
                <c:pt idx="87">
                  <c:v>64.178068022346437</c:v>
                </c:pt>
                <c:pt idx="88">
                  <c:v>65.63883352688417</c:v>
                </c:pt>
                <c:pt idx="89">
                  <c:v>67.245675581888364</c:v>
                </c:pt>
                <c:pt idx="90">
                  <c:v>69.013201842377114</c:v>
                </c:pt>
                <c:pt idx="91">
                  <c:v>70.957480728921084</c:v>
                </c:pt>
                <c:pt idx="92">
                  <c:v>73.096187504119456</c:v>
                </c:pt>
                <c:pt idx="93">
                  <c:v>75.448764956840819</c:v>
                </c:pt>
                <c:pt idx="94">
                  <c:v>78.036600154827994</c:v>
                </c:pt>
                <c:pt idx="95">
                  <c:v>80.883218872632895</c:v>
                </c:pt>
                <c:pt idx="96">
                  <c:v>84.014499462189775</c:v>
                </c:pt>
                <c:pt idx="97">
                  <c:v>87.458908110724508</c:v>
                </c:pt>
                <c:pt idx="98">
                  <c:v>91.247757624090553</c:v>
                </c:pt>
                <c:pt idx="99">
                  <c:v>95.415492088815384</c:v>
                </c:pt>
                <c:pt idx="100">
                  <c:v>100</c:v>
                </c:pt>
              </c:numCache>
            </c:numRef>
          </c:xVal>
          <c:yVal>
            <c:numRef>
              <c:f>'11_SFR'!$CL$4:$CL$104</c:f>
              <c:numCache>
                <c:formatCode>0</c:formatCode>
                <c:ptCount val="101"/>
                <c:pt idx="0">
                  <c:v>1078.416847</c:v>
                </c:pt>
                <c:pt idx="1">
                  <c:v>1078.416847</c:v>
                </c:pt>
                <c:pt idx="2">
                  <c:v>1078.4168440000001</c:v>
                </c:pt>
                <c:pt idx="3">
                  <c:v>1078.4168320000001</c:v>
                </c:pt>
                <c:pt idx="4">
                  <c:v>1078.4167970000001</c:v>
                </c:pt>
                <c:pt idx="5">
                  <c:v>1078.4167170000001</c:v>
                </c:pt>
                <c:pt idx="6">
                  <c:v>1078.416557</c:v>
                </c:pt>
                <c:pt idx="7">
                  <c:v>1078.4162699999999</c:v>
                </c:pt>
                <c:pt idx="8">
                  <c:v>1078.4157949999999</c:v>
                </c:pt>
                <c:pt idx="9">
                  <c:v>1078.4150609999999</c:v>
                </c:pt>
                <c:pt idx="10">
                  <c:v>1078.4139889999999</c:v>
                </c:pt>
                <c:pt idx="11">
                  <c:v>1078.4124999999999</c:v>
                </c:pt>
                <c:pt idx="12">
                  <c:v>1078.4105099999999</c:v>
                </c:pt>
                <c:pt idx="13">
                  <c:v>1078.4079389999999</c:v>
                </c:pt>
                <c:pt idx="14">
                  <c:v>1078.404716</c:v>
                </c:pt>
                <c:pt idx="15">
                  <c:v>1078.40077</c:v>
                </c:pt>
                <c:pt idx="16">
                  <c:v>1078.3960400000001</c:v>
                </c:pt>
                <c:pt idx="17">
                  <c:v>1078.3904669999999</c:v>
                </c:pt>
                <c:pt idx="18">
                  <c:v>1078.3840009999999</c:v>
                </c:pt>
                <c:pt idx="19">
                  <c:v>1078.3765980000001</c:v>
                </c:pt>
                <c:pt idx="20">
                  <c:v>1078.3685</c:v>
                </c:pt>
                <c:pt idx="21">
                  <c:v>1078.367428</c:v>
                </c:pt>
                <c:pt idx="22">
                  <c:v>1078.365902</c:v>
                </c:pt>
                <c:pt idx="23">
                  <c:v>1078.3638040000001</c:v>
                </c:pt>
                <c:pt idx="24">
                  <c:v>1078.3610659999999</c:v>
                </c:pt>
                <c:pt idx="25">
                  <c:v>1078.357659</c:v>
                </c:pt>
                <c:pt idx="26">
                  <c:v>1078.3535830000001</c:v>
                </c:pt>
                <c:pt idx="27">
                  <c:v>1078.3488620000001</c:v>
                </c:pt>
                <c:pt idx="28">
                  <c:v>1078.343537</c:v>
                </c:pt>
                <c:pt idx="29">
                  <c:v>1078.3376599999999</c:v>
                </c:pt>
                <c:pt idx="30">
                  <c:v>1078.3312920000001</c:v>
                </c:pt>
                <c:pt idx="31">
                  <c:v>1078.3244999999999</c:v>
                </c:pt>
                <c:pt idx="32">
                  <c:v>1078.3223780000001</c:v>
                </c:pt>
                <c:pt idx="33">
                  <c:v>1078.3223780000001</c:v>
                </c:pt>
                <c:pt idx="34">
                  <c:v>1078.3223780000001</c:v>
                </c:pt>
                <c:pt idx="35">
                  <c:v>1078.3223780000001</c:v>
                </c:pt>
                <c:pt idx="36">
                  <c:v>1078.3223780000001</c:v>
                </c:pt>
                <c:pt idx="37">
                  <c:v>1078.3223780000001</c:v>
                </c:pt>
                <c:pt idx="38">
                  <c:v>1078.3223780000001</c:v>
                </c:pt>
                <c:pt idx="39">
                  <c:v>1078.3223780000001</c:v>
                </c:pt>
                <c:pt idx="40">
                  <c:v>1078.3223780000001</c:v>
                </c:pt>
                <c:pt idx="41">
                  <c:v>1078.3223780000001</c:v>
                </c:pt>
                <c:pt idx="42">
                  <c:v>1078.3223780000001</c:v>
                </c:pt>
                <c:pt idx="43">
                  <c:v>1078.3223780000001</c:v>
                </c:pt>
                <c:pt idx="44">
                  <c:v>1078.3223780000001</c:v>
                </c:pt>
                <c:pt idx="45">
                  <c:v>1078.3223780000001</c:v>
                </c:pt>
                <c:pt idx="46">
                  <c:v>1078.3223780000001</c:v>
                </c:pt>
                <c:pt idx="47">
                  <c:v>1078.3223780000001</c:v>
                </c:pt>
                <c:pt idx="48">
                  <c:v>1078.3223780000001</c:v>
                </c:pt>
                <c:pt idx="49">
                  <c:v>1078.3223780000001</c:v>
                </c:pt>
                <c:pt idx="50">
                  <c:v>1078.3223780000001</c:v>
                </c:pt>
                <c:pt idx="51">
                  <c:v>1078.3223780000001</c:v>
                </c:pt>
                <c:pt idx="52">
                  <c:v>1078.3223780000001</c:v>
                </c:pt>
                <c:pt idx="53">
                  <c:v>1078.3223780000001</c:v>
                </c:pt>
                <c:pt idx="54">
                  <c:v>1078.3223780000001</c:v>
                </c:pt>
                <c:pt idx="55">
                  <c:v>1078.3223780000001</c:v>
                </c:pt>
                <c:pt idx="56">
                  <c:v>1078.3223780000001</c:v>
                </c:pt>
                <c:pt idx="57">
                  <c:v>1078.3223780000001</c:v>
                </c:pt>
                <c:pt idx="58">
                  <c:v>1078.3223780000001</c:v>
                </c:pt>
                <c:pt idx="59">
                  <c:v>1078.3223780000001</c:v>
                </c:pt>
                <c:pt idx="60">
                  <c:v>1078.3223780000001</c:v>
                </c:pt>
                <c:pt idx="61">
                  <c:v>1078.3223780000001</c:v>
                </c:pt>
                <c:pt idx="62">
                  <c:v>1078.3223780000001</c:v>
                </c:pt>
                <c:pt idx="63">
                  <c:v>1078.3223780000001</c:v>
                </c:pt>
                <c:pt idx="64">
                  <c:v>1078.3223780000001</c:v>
                </c:pt>
                <c:pt idx="65">
                  <c:v>1078.3223780000001</c:v>
                </c:pt>
                <c:pt idx="66">
                  <c:v>1078.3223780000001</c:v>
                </c:pt>
                <c:pt idx="67">
                  <c:v>1078.3223780000001</c:v>
                </c:pt>
                <c:pt idx="68">
                  <c:v>1078.3223780000001</c:v>
                </c:pt>
                <c:pt idx="69">
                  <c:v>1078.3223780000001</c:v>
                </c:pt>
                <c:pt idx="70">
                  <c:v>1078.3223780000001</c:v>
                </c:pt>
                <c:pt idx="71">
                  <c:v>1078.3223780000001</c:v>
                </c:pt>
                <c:pt idx="72">
                  <c:v>1078.3223780000001</c:v>
                </c:pt>
                <c:pt idx="73">
                  <c:v>1078.3223780000001</c:v>
                </c:pt>
                <c:pt idx="74">
                  <c:v>1078.3223780000001</c:v>
                </c:pt>
                <c:pt idx="75">
                  <c:v>1078.3223780000001</c:v>
                </c:pt>
                <c:pt idx="76">
                  <c:v>1078.3223780000001</c:v>
                </c:pt>
                <c:pt idx="77">
                  <c:v>1078.3223780000001</c:v>
                </c:pt>
                <c:pt idx="78">
                  <c:v>1078.3223780000001</c:v>
                </c:pt>
                <c:pt idx="79">
                  <c:v>1078.3223780000001</c:v>
                </c:pt>
                <c:pt idx="80">
                  <c:v>1078.3223780000001</c:v>
                </c:pt>
                <c:pt idx="81">
                  <c:v>1078.3223780000001</c:v>
                </c:pt>
                <c:pt idx="82">
                  <c:v>1078.3223780000001</c:v>
                </c:pt>
                <c:pt idx="83">
                  <c:v>1078.3223780000001</c:v>
                </c:pt>
                <c:pt idx="84">
                  <c:v>1078.3223780000001</c:v>
                </c:pt>
                <c:pt idx="85">
                  <c:v>1078.3223780000001</c:v>
                </c:pt>
                <c:pt idx="86">
                  <c:v>1078.3223780000001</c:v>
                </c:pt>
                <c:pt idx="87">
                  <c:v>1078.3223780000001</c:v>
                </c:pt>
                <c:pt idx="88">
                  <c:v>1078.3223780000001</c:v>
                </c:pt>
                <c:pt idx="89">
                  <c:v>1078.3223780000001</c:v>
                </c:pt>
                <c:pt idx="90">
                  <c:v>1078.332355</c:v>
                </c:pt>
                <c:pt idx="91">
                  <c:v>1078.3549619999999</c:v>
                </c:pt>
                <c:pt idx="92">
                  <c:v>1078.384249</c:v>
                </c:pt>
                <c:pt idx="93">
                  <c:v>1078.403742</c:v>
                </c:pt>
                <c:pt idx="94">
                  <c:v>1078.4114279999999</c:v>
                </c:pt>
                <c:pt idx="95">
                  <c:v>1078.4145779999999</c:v>
                </c:pt>
                <c:pt idx="96">
                  <c:v>1078.4158990000001</c:v>
                </c:pt>
                <c:pt idx="97">
                  <c:v>1078.416459</c:v>
                </c:pt>
                <c:pt idx="98">
                  <c:v>1078.416694</c:v>
                </c:pt>
                <c:pt idx="99">
                  <c:v>1078.4167890000001</c:v>
                </c:pt>
                <c:pt idx="100">
                  <c:v>1078.416827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CC8F-4608-B4AA-53BC4821B36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051304687"/>
        <c:axId val="1051281647"/>
      </c:scatterChart>
      <c:valAx>
        <c:axId val="1051304687"/>
        <c:scaling>
          <c:orientation val="minMax"/>
          <c:max val="100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LID4096"/>
          </a:p>
        </c:txPr>
        <c:crossAx val="1051281647"/>
        <c:crosses val="autoZero"/>
        <c:crossBetween val="midCat"/>
      </c:valAx>
      <c:valAx>
        <c:axId val="1051281647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LID4096"/>
          </a:p>
        </c:txPr>
        <c:crossAx val="1051304687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LID4096"/>
    </a:p>
  </c:txPr>
  <c:printSettings>
    <c:headerFooter/>
    <c:pageMargins b="0.75" l="0.7" r="0.7" t="0.75" header="0.3" footer="0.3"/>
    <c:pageSetup/>
  </c:printSettings>
</c:chartSpace>
</file>

<file path=xl/charts/chart2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scatterChart>
        <c:scatterStyle val="smoothMarker"/>
        <c:varyColors val="0"/>
        <c:ser>
          <c:idx val="0"/>
          <c:order val="0"/>
          <c:tx>
            <c:strRef>
              <c:f>'11_SFR'!$CM$2</c:f>
              <c:strCache>
                <c:ptCount val="1"/>
                <c:pt idx="0">
                  <c:v>2</c:v>
                </c:pt>
              </c:strCache>
            </c:strRef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'11_SFR'!$CJ$4:$CJ$104</c:f>
              <c:numCache>
                <c:formatCode>0.00</c:formatCode>
                <c:ptCount val="101"/>
                <c:pt idx="0">
                  <c:v>0</c:v>
                </c:pt>
                <c:pt idx="1">
                  <c:v>4.2958702306005528E-2</c:v>
                </c:pt>
                <c:pt idx="2">
                  <c:v>9.0213274842605273E-2</c:v>
                </c:pt>
                <c:pt idx="3">
                  <c:v>0.14219330463286184</c:v>
                </c:pt>
                <c:pt idx="4">
                  <c:v>0.19937133740214716</c:v>
                </c:pt>
                <c:pt idx="5">
                  <c:v>0.26226717344836109</c:v>
                </c:pt>
                <c:pt idx="6">
                  <c:v>0.3314525930992851</c:v>
                </c:pt>
                <c:pt idx="7">
                  <c:v>0.40755655471518742</c:v>
                </c:pt>
                <c:pt idx="8">
                  <c:v>0.49127091249271171</c:v>
                </c:pt>
                <c:pt idx="9">
                  <c:v>0.5833567060479885</c:v>
                </c:pt>
                <c:pt idx="10">
                  <c:v>0.68465107895879285</c:v>
                </c:pt>
                <c:pt idx="11">
                  <c:v>0.79607488916045577</c:v>
                </c:pt>
                <c:pt idx="12">
                  <c:v>0.91864108038253867</c:v>
                </c:pt>
                <c:pt idx="13">
                  <c:v>1.0534638907267981</c:v>
                </c:pt>
                <c:pt idx="14">
                  <c:v>1.20176898210542</c:v>
                </c:pt>
                <c:pt idx="15">
                  <c:v>1.3649045826219357</c:v>
                </c:pt>
                <c:pt idx="16">
                  <c:v>1.5443537431902299</c:v>
                </c:pt>
                <c:pt idx="17">
                  <c:v>1.741747819815195</c:v>
                </c:pt>
                <c:pt idx="18">
                  <c:v>1.9588813041026569</c:v>
                </c:pt>
                <c:pt idx="19">
                  <c:v>2.1977281368190229</c:v>
                </c:pt>
                <c:pt idx="20">
                  <c:v>2.4604596528069305</c:v>
                </c:pt>
                <c:pt idx="21">
                  <c:v>2.7494643203935025</c:v>
                </c:pt>
                <c:pt idx="22">
                  <c:v>3.0673694547389534</c:v>
                </c:pt>
                <c:pt idx="23">
                  <c:v>3.4170651025204704</c:v>
                </c:pt>
                <c:pt idx="24">
                  <c:v>3.8017303150778261</c:v>
                </c:pt>
                <c:pt idx="25">
                  <c:v>4.2248620488915503</c:v>
                </c:pt>
                <c:pt idx="26">
                  <c:v>4.6903069560866477</c:v>
                </c:pt>
                <c:pt idx="27">
                  <c:v>5.2022963540003042</c:v>
                </c:pt>
                <c:pt idx="28">
                  <c:v>5.7654846917065932</c:v>
                </c:pt>
                <c:pt idx="29">
                  <c:v>6.3849918631835116</c:v>
                </c:pt>
                <c:pt idx="30">
                  <c:v>7.0664497518062204</c:v>
                </c:pt>
                <c:pt idx="31">
                  <c:v>7.81605342929437</c:v>
                </c:pt>
                <c:pt idx="32">
                  <c:v>8.6406174745291136</c:v>
                </c:pt>
                <c:pt idx="33">
                  <c:v>9.5476379242876508</c:v>
                </c:pt>
                <c:pt idx="34">
                  <c:v>10.54536041902109</c:v>
                </c:pt>
                <c:pt idx="35">
                  <c:v>11.642855163231678</c:v>
                </c:pt>
                <c:pt idx="36">
                  <c:v>12.850099381860472</c:v>
                </c:pt>
                <c:pt idx="37">
                  <c:v>14.178068022352777</c:v>
                </c:pt>
                <c:pt idx="38">
                  <c:v>15.638833526893679</c:v>
                </c:pt>
                <c:pt idx="39">
                  <c:v>17.245675581888356</c:v>
                </c:pt>
                <c:pt idx="40">
                  <c:v>19.013201842383452</c:v>
                </c:pt>
                <c:pt idx="41">
                  <c:v>20.957480728927422</c:v>
                </c:pt>
                <c:pt idx="42">
                  <c:v>23.09618750412579</c:v>
                </c:pt>
                <c:pt idx="43">
                  <c:v>25.448764956843991</c:v>
                </c:pt>
                <c:pt idx="44">
                  <c:v>28.036600154834336</c:v>
                </c:pt>
                <c:pt idx="45">
                  <c:v>30.883218872626561</c:v>
                </c:pt>
                <c:pt idx="46">
                  <c:v>34.014499462189775</c:v>
                </c:pt>
                <c:pt idx="47">
                  <c:v>37.458908110724515</c:v>
                </c:pt>
                <c:pt idx="48">
                  <c:v>41.247757624090546</c:v>
                </c:pt>
                <c:pt idx="49">
                  <c:v>45.41549208881537</c:v>
                </c:pt>
                <c:pt idx="50">
                  <c:v>50</c:v>
                </c:pt>
                <c:pt idx="51">
                  <c:v>50.042958702309427</c:v>
                </c:pt>
                <c:pt idx="52">
                  <c:v>50.090213274837119</c:v>
                </c:pt>
                <c:pt idx="53">
                  <c:v>50.14219330462393</c:v>
                </c:pt>
                <c:pt idx="54">
                  <c:v>50.199371337395746</c:v>
                </c:pt>
                <c:pt idx="55">
                  <c:v>50.262267173454255</c:v>
                </c:pt>
                <c:pt idx="56">
                  <c:v>50.331452593099598</c:v>
                </c:pt>
                <c:pt idx="57">
                  <c:v>50.407556554712649</c:v>
                </c:pt>
                <c:pt idx="58">
                  <c:v>50.491270912490172</c:v>
                </c:pt>
                <c:pt idx="59">
                  <c:v>50.583356706054957</c:v>
                </c:pt>
                <c:pt idx="60">
                  <c:v>50.684651078947702</c:v>
                </c:pt>
                <c:pt idx="61">
                  <c:v>50.796074889155065</c:v>
                </c:pt>
                <c:pt idx="62">
                  <c:v>50.918641080373661</c:v>
                </c:pt>
                <c:pt idx="63">
                  <c:v>51.053463890726803</c:v>
                </c:pt>
                <c:pt idx="64">
                  <c:v>51.20176898211524</c:v>
                </c:pt>
                <c:pt idx="65">
                  <c:v>51.3649045826362</c:v>
                </c:pt>
                <c:pt idx="66">
                  <c:v>51.544353743187067</c:v>
                </c:pt>
                <c:pt idx="67">
                  <c:v>51.741747819827872</c:v>
                </c:pt>
                <c:pt idx="68">
                  <c:v>51.958881304091562</c:v>
                </c:pt>
                <c:pt idx="69">
                  <c:v>52.197728136803818</c:v>
                </c:pt>
                <c:pt idx="70">
                  <c:v>52.460459652793624</c:v>
                </c:pt>
                <c:pt idx="71">
                  <c:v>52.749464320385577</c:v>
                </c:pt>
                <c:pt idx="72">
                  <c:v>53.067369454743073</c:v>
                </c:pt>
                <c:pt idx="73">
                  <c:v>53.417065102510961</c:v>
                </c:pt>
                <c:pt idx="74">
                  <c:v>53.801730315074657</c:v>
                </c:pt>
                <c:pt idx="75">
                  <c:v>54.224862048888383</c:v>
                </c:pt>
                <c:pt idx="76">
                  <c:v>54.690306956073968</c:v>
                </c:pt>
                <c:pt idx="77">
                  <c:v>55.202296354000303</c:v>
                </c:pt>
                <c:pt idx="78">
                  <c:v>55.765484691706597</c:v>
                </c:pt>
                <c:pt idx="79">
                  <c:v>56.384991863196184</c:v>
                </c:pt>
                <c:pt idx="80">
                  <c:v>57.066449751818894</c:v>
                </c:pt>
                <c:pt idx="81">
                  <c:v>57.816053429284864</c:v>
                </c:pt>
                <c:pt idx="82">
                  <c:v>58.640617474522777</c:v>
                </c:pt>
                <c:pt idx="83">
                  <c:v>59.547637924303494</c:v>
                </c:pt>
                <c:pt idx="84">
                  <c:v>60.545360419011587</c:v>
                </c:pt>
                <c:pt idx="85">
                  <c:v>61.642855163225342</c:v>
                </c:pt>
                <c:pt idx="86">
                  <c:v>62.850099381860474</c:v>
                </c:pt>
                <c:pt idx="87">
                  <c:v>64.178068022346437</c:v>
                </c:pt>
                <c:pt idx="88">
                  <c:v>65.63883352688417</c:v>
                </c:pt>
                <c:pt idx="89">
                  <c:v>67.245675581888364</c:v>
                </c:pt>
                <c:pt idx="90">
                  <c:v>69.013201842377114</c:v>
                </c:pt>
                <c:pt idx="91">
                  <c:v>70.957480728921084</c:v>
                </c:pt>
                <c:pt idx="92">
                  <c:v>73.096187504119456</c:v>
                </c:pt>
                <c:pt idx="93">
                  <c:v>75.448764956840819</c:v>
                </c:pt>
                <c:pt idx="94">
                  <c:v>78.036600154827994</c:v>
                </c:pt>
                <c:pt idx="95">
                  <c:v>80.883218872632895</c:v>
                </c:pt>
                <c:pt idx="96">
                  <c:v>84.014499462189775</c:v>
                </c:pt>
                <c:pt idx="97">
                  <c:v>87.458908110724508</c:v>
                </c:pt>
                <c:pt idx="98">
                  <c:v>91.247757624090553</c:v>
                </c:pt>
                <c:pt idx="99">
                  <c:v>95.415492088815384</c:v>
                </c:pt>
                <c:pt idx="100">
                  <c:v>100</c:v>
                </c:pt>
              </c:numCache>
            </c:numRef>
          </c:xVal>
          <c:yVal>
            <c:numRef>
              <c:f>'11_SFR'!$CM$4:$CM$104</c:f>
              <c:numCache>
                <c:formatCode>0</c:formatCode>
                <c:ptCount val="101"/>
                <c:pt idx="0">
                  <c:v>1061.5809999999999</c:v>
                </c:pt>
                <c:pt idx="1">
                  <c:v>1061.5809999999999</c:v>
                </c:pt>
                <c:pt idx="2">
                  <c:v>1061.5809999999999</c:v>
                </c:pt>
                <c:pt idx="3">
                  <c:v>1061.5809999999999</c:v>
                </c:pt>
                <c:pt idx="4">
                  <c:v>1061.5809999999999</c:v>
                </c:pt>
                <c:pt idx="5">
                  <c:v>1061.5809999999999</c:v>
                </c:pt>
                <c:pt idx="6">
                  <c:v>1061.5809999999999</c:v>
                </c:pt>
                <c:pt idx="7">
                  <c:v>1061.5809999999999</c:v>
                </c:pt>
                <c:pt idx="8">
                  <c:v>1061.5809999999999</c:v>
                </c:pt>
                <c:pt idx="9">
                  <c:v>1061.5809999999999</c:v>
                </c:pt>
                <c:pt idx="10">
                  <c:v>1061.5809999999999</c:v>
                </c:pt>
                <c:pt idx="11">
                  <c:v>1061.5809999999999</c:v>
                </c:pt>
                <c:pt idx="12">
                  <c:v>1061.5809999999999</c:v>
                </c:pt>
                <c:pt idx="13">
                  <c:v>1060.5450000000001</c:v>
                </c:pt>
                <c:pt idx="14">
                  <c:v>1060.5450000000001</c:v>
                </c:pt>
                <c:pt idx="15">
                  <c:v>1060.5450000000001</c:v>
                </c:pt>
                <c:pt idx="16">
                  <c:v>1060.5450000000001</c:v>
                </c:pt>
                <c:pt idx="17">
                  <c:v>1060.5450000000001</c:v>
                </c:pt>
                <c:pt idx="18">
                  <c:v>1060.5450000000001</c:v>
                </c:pt>
                <c:pt idx="19">
                  <c:v>1060.5450000000001</c:v>
                </c:pt>
                <c:pt idx="20">
                  <c:v>1060.5450000000001</c:v>
                </c:pt>
                <c:pt idx="21">
                  <c:v>1060.5450000000001</c:v>
                </c:pt>
                <c:pt idx="22">
                  <c:v>1060.5450000000001</c:v>
                </c:pt>
                <c:pt idx="23">
                  <c:v>1060.5450000000001</c:v>
                </c:pt>
                <c:pt idx="24">
                  <c:v>1060.5450000000001</c:v>
                </c:pt>
                <c:pt idx="25">
                  <c:v>1060.5450000000001</c:v>
                </c:pt>
                <c:pt idx="26">
                  <c:v>1060.5450000000001</c:v>
                </c:pt>
                <c:pt idx="27">
                  <c:v>1060.5450000000001</c:v>
                </c:pt>
                <c:pt idx="28">
                  <c:v>1060.5450000000001</c:v>
                </c:pt>
                <c:pt idx="29">
                  <c:v>1060.5450000000001</c:v>
                </c:pt>
                <c:pt idx="30">
                  <c:v>1060.5450000000001</c:v>
                </c:pt>
                <c:pt idx="31">
                  <c:v>1060.5450000000001</c:v>
                </c:pt>
                <c:pt idx="32">
                  <c:v>1060.5450000000001</c:v>
                </c:pt>
                <c:pt idx="33">
                  <c:v>1060.5450000000001</c:v>
                </c:pt>
                <c:pt idx="34">
                  <c:v>1060.5450000000001</c:v>
                </c:pt>
                <c:pt idx="35">
                  <c:v>1060.5450000000001</c:v>
                </c:pt>
                <c:pt idx="36">
                  <c:v>1060.5450000000001</c:v>
                </c:pt>
                <c:pt idx="37">
                  <c:v>1060.5450000000001</c:v>
                </c:pt>
                <c:pt idx="38">
                  <c:v>1060.5450000000001</c:v>
                </c:pt>
                <c:pt idx="39">
                  <c:v>1060.5450000000001</c:v>
                </c:pt>
                <c:pt idx="40">
                  <c:v>1060.5450000000001</c:v>
                </c:pt>
                <c:pt idx="41">
                  <c:v>1060.5450000000001</c:v>
                </c:pt>
                <c:pt idx="42">
                  <c:v>1060.5450000000001</c:v>
                </c:pt>
                <c:pt idx="43">
                  <c:v>1060.5450000000001</c:v>
                </c:pt>
                <c:pt idx="44">
                  <c:v>1060.5450000000001</c:v>
                </c:pt>
                <c:pt idx="45">
                  <c:v>1060.5450000000001</c:v>
                </c:pt>
                <c:pt idx="46">
                  <c:v>1060.5450000000001</c:v>
                </c:pt>
                <c:pt idx="47">
                  <c:v>1060.5450000000001</c:v>
                </c:pt>
                <c:pt idx="48">
                  <c:v>1060.5450000000001</c:v>
                </c:pt>
                <c:pt idx="49">
                  <c:v>1060.5450000000001</c:v>
                </c:pt>
                <c:pt idx="50">
                  <c:v>1060.5450000000001</c:v>
                </c:pt>
                <c:pt idx="51">
                  <c:v>1060.5450000000001</c:v>
                </c:pt>
                <c:pt idx="52">
                  <c:v>1060.5450000000001</c:v>
                </c:pt>
                <c:pt idx="53">
                  <c:v>1060.5450000000001</c:v>
                </c:pt>
                <c:pt idx="54">
                  <c:v>1060.5450000000001</c:v>
                </c:pt>
                <c:pt idx="55">
                  <c:v>1060.5450000000001</c:v>
                </c:pt>
                <c:pt idx="56">
                  <c:v>1060.5450000000001</c:v>
                </c:pt>
                <c:pt idx="57">
                  <c:v>1060.5450000000001</c:v>
                </c:pt>
                <c:pt idx="58">
                  <c:v>1060.5450000000001</c:v>
                </c:pt>
                <c:pt idx="59">
                  <c:v>1060.5450000000001</c:v>
                </c:pt>
                <c:pt idx="60">
                  <c:v>1060.5450000000001</c:v>
                </c:pt>
                <c:pt idx="61">
                  <c:v>1060.5450000000001</c:v>
                </c:pt>
                <c:pt idx="62">
                  <c:v>1060.5450000000001</c:v>
                </c:pt>
                <c:pt idx="63">
                  <c:v>1060.5450000000001</c:v>
                </c:pt>
                <c:pt idx="64">
                  <c:v>1060.5450000000001</c:v>
                </c:pt>
                <c:pt idx="65">
                  <c:v>1060.5450000000001</c:v>
                </c:pt>
                <c:pt idx="66">
                  <c:v>1060.5450000000001</c:v>
                </c:pt>
                <c:pt idx="67">
                  <c:v>1060.5450000000001</c:v>
                </c:pt>
                <c:pt idx="68">
                  <c:v>1060.5450000000001</c:v>
                </c:pt>
                <c:pt idx="69">
                  <c:v>1060.5450000000001</c:v>
                </c:pt>
                <c:pt idx="70">
                  <c:v>1060.5450000000001</c:v>
                </c:pt>
                <c:pt idx="71">
                  <c:v>1060.5450000000001</c:v>
                </c:pt>
                <c:pt idx="72">
                  <c:v>1060.5450000000001</c:v>
                </c:pt>
                <c:pt idx="73">
                  <c:v>1060.5450000000001</c:v>
                </c:pt>
                <c:pt idx="74">
                  <c:v>1060.5450000000001</c:v>
                </c:pt>
                <c:pt idx="75">
                  <c:v>1060.5450000000001</c:v>
                </c:pt>
                <c:pt idx="76">
                  <c:v>1060.5450000000001</c:v>
                </c:pt>
                <c:pt idx="77">
                  <c:v>1060.5450000000001</c:v>
                </c:pt>
                <c:pt idx="78">
                  <c:v>1060.5450000000001</c:v>
                </c:pt>
                <c:pt idx="79">
                  <c:v>1060.5450000000001</c:v>
                </c:pt>
                <c:pt idx="80">
                  <c:v>1060.5450000000001</c:v>
                </c:pt>
                <c:pt idx="81">
                  <c:v>1060.5450000000001</c:v>
                </c:pt>
                <c:pt idx="82">
                  <c:v>1060.5450000000001</c:v>
                </c:pt>
                <c:pt idx="83">
                  <c:v>1060.5450000000001</c:v>
                </c:pt>
                <c:pt idx="84">
                  <c:v>1060.5450000000001</c:v>
                </c:pt>
                <c:pt idx="85">
                  <c:v>1060.5450000000001</c:v>
                </c:pt>
                <c:pt idx="86">
                  <c:v>1060.5450000000001</c:v>
                </c:pt>
                <c:pt idx="87">
                  <c:v>1060.5450000000001</c:v>
                </c:pt>
                <c:pt idx="88">
                  <c:v>1060.5450000000001</c:v>
                </c:pt>
                <c:pt idx="89">
                  <c:v>1060.5450000000001</c:v>
                </c:pt>
                <c:pt idx="90">
                  <c:v>1060.5450000000001</c:v>
                </c:pt>
                <c:pt idx="91">
                  <c:v>1060.5450000000001</c:v>
                </c:pt>
                <c:pt idx="92">
                  <c:v>1061.5809999999999</c:v>
                </c:pt>
                <c:pt idx="93">
                  <c:v>1061.5809999999999</c:v>
                </c:pt>
                <c:pt idx="94">
                  <c:v>1061.5809999999999</c:v>
                </c:pt>
                <c:pt idx="95">
                  <c:v>1061.5809999999999</c:v>
                </c:pt>
                <c:pt idx="96">
                  <c:v>1061.5809999999999</c:v>
                </c:pt>
                <c:pt idx="97">
                  <c:v>1061.5809999999999</c:v>
                </c:pt>
                <c:pt idx="98">
                  <c:v>1061.5809999999999</c:v>
                </c:pt>
                <c:pt idx="99">
                  <c:v>1061.5809999999999</c:v>
                </c:pt>
                <c:pt idx="100">
                  <c:v>1061.5809999999999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4BBA-49B5-B594-E3D48D935D4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051304687"/>
        <c:axId val="1051281647"/>
      </c:scatterChart>
      <c:valAx>
        <c:axId val="1051304687"/>
        <c:scaling>
          <c:orientation val="minMax"/>
          <c:max val="100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LID4096"/>
          </a:p>
        </c:txPr>
        <c:crossAx val="1051281647"/>
        <c:crosses val="autoZero"/>
        <c:crossBetween val="midCat"/>
      </c:valAx>
      <c:valAx>
        <c:axId val="1051281647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LID4096"/>
          </a:p>
        </c:txPr>
        <c:crossAx val="1051304687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LID4096"/>
    </a:p>
  </c:txPr>
  <c:printSettings>
    <c:headerFooter/>
    <c:pageMargins b="0.75" l="0.7" r="0.7" t="0.75" header="0.3" footer="0.3"/>
    <c:pageSetup/>
  </c:printSettings>
</c:chartSpace>
</file>

<file path=xl/charts/chart2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scatterChart>
        <c:scatterStyle val="smoothMarker"/>
        <c:varyColors val="0"/>
        <c:ser>
          <c:idx val="0"/>
          <c:order val="0"/>
          <c:tx>
            <c:strRef>
              <c:f>'11_SFR'!$CN$2</c:f>
              <c:strCache>
                <c:ptCount val="1"/>
                <c:pt idx="0">
                  <c:v>3</c:v>
                </c:pt>
              </c:strCache>
            </c:strRef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'11_SFR'!$CJ$4:$CJ$104</c:f>
              <c:numCache>
                <c:formatCode>0.00</c:formatCode>
                <c:ptCount val="101"/>
                <c:pt idx="0">
                  <c:v>0</c:v>
                </c:pt>
                <c:pt idx="1">
                  <c:v>4.2958702306005528E-2</c:v>
                </c:pt>
                <c:pt idx="2">
                  <c:v>9.0213274842605273E-2</c:v>
                </c:pt>
                <c:pt idx="3">
                  <c:v>0.14219330463286184</c:v>
                </c:pt>
                <c:pt idx="4">
                  <c:v>0.19937133740214716</c:v>
                </c:pt>
                <c:pt idx="5">
                  <c:v>0.26226717344836109</c:v>
                </c:pt>
                <c:pt idx="6">
                  <c:v>0.3314525930992851</c:v>
                </c:pt>
                <c:pt idx="7">
                  <c:v>0.40755655471518742</c:v>
                </c:pt>
                <c:pt idx="8">
                  <c:v>0.49127091249271171</c:v>
                </c:pt>
                <c:pt idx="9">
                  <c:v>0.5833567060479885</c:v>
                </c:pt>
                <c:pt idx="10">
                  <c:v>0.68465107895879285</c:v>
                </c:pt>
                <c:pt idx="11">
                  <c:v>0.79607488916045577</c:v>
                </c:pt>
                <c:pt idx="12">
                  <c:v>0.91864108038253867</c:v>
                </c:pt>
                <c:pt idx="13">
                  <c:v>1.0534638907267981</c:v>
                </c:pt>
                <c:pt idx="14">
                  <c:v>1.20176898210542</c:v>
                </c:pt>
                <c:pt idx="15">
                  <c:v>1.3649045826219357</c:v>
                </c:pt>
                <c:pt idx="16">
                  <c:v>1.5443537431902299</c:v>
                </c:pt>
                <c:pt idx="17">
                  <c:v>1.741747819815195</c:v>
                </c:pt>
                <c:pt idx="18">
                  <c:v>1.9588813041026569</c:v>
                </c:pt>
                <c:pt idx="19">
                  <c:v>2.1977281368190229</c:v>
                </c:pt>
                <c:pt idx="20">
                  <c:v>2.4604596528069305</c:v>
                </c:pt>
                <c:pt idx="21">
                  <c:v>2.7494643203935025</c:v>
                </c:pt>
                <c:pt idx="22">
                  <c:v>3.0673694547389534</c:v>
                </c:pt>
                <c:pt idx="23">
                  <c:v>3.4170651025204704</c:v>
                </c:pt>
                <c:pt idx="24">
                  <c:v>3.8017303150778261</c:v>
                </c:pt>
                <c:pt idx="25">
                  <c:v>4.2248620488915503</c:v>
                </c:pt>
                <c:pt idx="26">
                  <c:v>4.6903069560866477</c:v>
                </c:pt>
                <c:pt idx="27">
                  <c:v>5.2022963540003042</c:v>
                </c:pt>
                <c:pt idx="28">
                  <c:v>5.7654846917065932</c:v>
                </c:pt>
                <c:pt idx="29">
                  <c:v>6.3849918631835116</c:v>
                </c:pt>
                <c:pt idx="30">
                  <c:v>7.0664497518062204</c:v>
                </c:pt>
                <c:pt idx="31">
                  <c:v>7.81605342929437</c:v>
                </c:pt>
                <c:pt idx="32">
                  <c:v>8.6406174745291136</c:v>
                </c:pt>
                <c:pt idx="33">
                  <c:v>9.5476379242876508</c:v>
                </c:pt>
                <c:pt idx="34">
                  <c:v>10.54536041902109</c:v>
                </c:pt>
                <c:pt idx="35">
                  <c:v>11.642855163231678</c:v>
                </c:pt>
                <c:pt idx="36">
                  <c:v>12.850099381860472</c:v>
                </c:pt>
                <c:pt idx="37">
                  <c:v>14.178068022352777</c:v>
                </c:pt>
                <c:pt idx="38">
                  <c:v>15.638833526893679</c:v>
                </c:pt>
                <c:pt idx="39">
                  <c:v>17.245675581888356</c:v>
                </c:pt>
                <c:pt idx="40">
                  <c:v>19.013201842383452</c:v>
                </c:pt>
                <c:pt idx="41">
                  <c:v>20.957480728927422</c:v>
                </c:pt>
                <c:pt idx="42">
                  <c:v>23.09618750412579</c:v>
                </c:pt>
                <c:pt idx="43">
                  <c:v>25.448764956843991</c:v>
                </c:pt>
                <c:pt idx="44">
                  <c:v>28.036600154834336</c:v>
                </c:pt>
                <c:pt idx="45">
                  <c:v>30.883218872626561</c:v>
                </c:pt>
                <c:pt idx="46">
                  <c:v>34.014499462189775</c:v>
                </c:pt>
                <c:pt idx="47">
                  <c:v>37.458908110724515</c:v>
                </c:pt>
                <c:pt idx="48">
                  <c:v>41.247757624090546</c:v>
                </c:pt>
                <c:pt idx="49">
                  <c:v>45.41549208881537</c:v>
                </c:pt>
                <c:pt idx="50">
                  <c:v>50</c:v>
                </c:pt>
                <c:pt idx="51">
                  <c:v>50.042958702309427</c:v>
                </c:pt>
                <c:pt idx="52">
                  <c:v>50.090213274837119</c:v>
                </c:pt>
                <c:pt idx="53">
                  <c:v>50.14219330462393</c:v>
                </c:pt>
                <c:pt idx="54">
                  <c:v>50.199371337395746</c:v>
                </c:pt>
                <c:pt idx="55">
                  <c:v>50.262267173454255</c:v>
                </c:pt>
                <c:pt idx="56">
                  <c:v>50.331452593099598</c:v>
                </c:pt>
                <c:pt idx="57">
                  <c:v>50.407556554712649</c:v>
                </c:pt>
                <c:pt idx="58">
                  <c:v>50.491270912490172</c:v>
                </c:pt>
                <c:pt idx="59">
                  <c:v>50.583356706054957</c:v>
                </c:pt>
                <c:pt idx="60">
                  <c:v>50.684651078947702</c:v>
                </c:pt>
                <c:pt idx="61">
                  <c:v>50.796074889155065</c:v>
                </c:pt>
                <c:pt idx="62">
                  <c:v>50.918641080373661</c:v>
                </c:pt>
                <c:pt idx="63">
                  <c:v>51.053463890726803</c:v>
                </c:pt>
                <c:pt idx="64">
                  <c:v>51.20176898211524</c:v>
                </c:pt>
                <c:pt idx="65">
                  <c:v>51.3649045826362</c:v>
                </c:pt>
                <c:pt idx="66">
                  <c:v>51.544353743187067</c:v>
                </c:pt>
                <c:pt idx="67">
                  <c:v>51.741747819827872</c:v>
                </c:pt>
                <c:pt idx="68">
                  <c:v>51.958881304091562</c:v>
                </c:pt>
                <c:pt idx="69">
                  <c:v>52.197728136803818</c:v>
                </c:pt>
                <c:pt idx="70">
                  <c:v>52.460459652793624</c:v>
                </c:pt>
                <c:pt idx="71">
                  <c:v>52.749464320385577</c:v>
                </c:pt>
                <c:pt idx="72">
                  <c:v>53.067369454743073</c:v>
                </c:pt>
                <c:pt idx="73">
                  <c:v>53.417065102510961</c:v>
                </c:pt>
                <c:pt idx="74">
                  <c:v>53.801730315074657</c:v>
                </c:pt>
                <c:pt idx="75">
                  <c:v>54.224862048888383</c:v>
                </c:pt>
                <c:pt idx="76">
                  <c:v>54.690306956073968</c:v>
                </c:pt>
                <c:pt idx="77">
                  <c:v>55.202296354000303</c:v>
                </c:pt>
                <c:pt idx="78">
                  <c:v>55.765484691706597</c:v>
                </c:pt>
                <c:pt idx="79">
                  <c:v>56.384991863196184</c:v>
                </c:pt>
                <c:pt idx="80">
                  <c:v>57.066449751818894</c:v>
                </c:pt>
                <c:pt idx="81">
                  <c:v>57.816053429284864</c:v>
                </c:pt>
                <c:pt idx="82">
                  <c:v>58.640617474522777</c:v>
                </c:pt>
                <c:pt idx="83">
                  <c:v>59.547637924303494</c:v>
                </c:pt>
                <c:pt idx="84">
                  <c:v>60.545360419011587</c:v>
                </c:pt>
                <c:pt idx="85">
                  <c:v>61.642855163225342</c:v>
                </c:pt>
                <c:pt idx="86">
                  <c:v>62.850099381860474</c:v>
                </c:pt>
                <c:pt idx="87">
                  <c:v>64.178068022346437</c:v>
                </c:pt>
                <c:pt idx="88">
                  <c:v>65.63883352688417</c:v>
                </c:pt>
                <c:pt idx="89">
                  <c:v>67.245675581888364</c:v>
                </c:pt>
                <c:pt idx="90">
                  <c:v>69.013201842377114</c:v>
                </c:pt>
                <c:pt idx="91">
                  <c:v>70.957480728921084</c:v>
                </c:pt>
                <c:pt idx="92">
                  <c:v>73.096187504119456</c:v>
                </c:pt>
                <c:pt idx="93">
                  <c:v>75.448764956840819</c:v>
                </c:pt>
                <c:pt idx="94">
                  <c:v>78.036600154827994</c:v>
                </c:pt>
                <c:pt idx="95">
                  <c:v>80.883218872632895</c:v>
                </c:pt>
                <c:pt idx="96">
                  <c:v>84.014499462189775</c:v>
                </c:pt>
                <c:pt idx="97">
                  <c:v>87.458908110724508</c:v>
                </c:pt>
                <c:pt idx="98">
                  <c:v>91.247757624090553</c:v>
                </c:pt>
                <c:pt idx="99">
                  <c:v>95.415492088815384</c:v>
                </c:pt>
                <c:pt idx="100">
                  <c:v>100</c:v>
                </c:pt>
              </c:numCache>
            </c:numRef>
          </c:xVal>
          <c:yVal>
            <c:numRef>
              <c:f>'11_SFR'!$CN$4:$CN$104</c:f>
              <c:numCache>
                <c:formatCode>0</c:formatCode>
                <c:ptCount val="101"/>
                <c:pt idx="0">
                  <c:v>1026.2829119999999</c:v>
                </c:pt>
                <c:pt idx="1">
                  <c:v>1026.25684</c:v>
                </c:pt>
                <c:pt idx="2">
                  <c:v>1026.2034719999999</c:v>
                </c:pt>
                <c:pt idx="3">
                  <c:v>1026.131185</c:v>
                </c:pt>
                <c:pt idx="4">
                  <c:v>1026.0302610000001</c:v>
                </c:pt>
                <c:pt idx="5">
                  <c:v>1025.986956</c:v>
                </c:pt>
                <c:pt idx="6">
                  <c:v>1025.986459</c:v>
                </c:pt>
                <c:pt idx="7">
                  <c:v>1025.985901</c:v>
                </c:pt>
                <c:pt idx="8">
                  <c:v>1025.9852880000001</c:v>
                </c:pt>
                <c:pt idx="9">
                  <c:v>1025.984612</c:v>
                </c:pt>
                <c:pt idx="10">
                  <c:v>1025.983874</c:v>
                </c:pt>
                <c:pt idx="11">
                  <c:v>1025.983078</c:v>
                </c:pt>
                <c:pt idx="12">
                  <c:v>1025.9822300000001</c:v>
                </c:pt>
                <c:pt idx="13">
                  <c:v>1025.9813349999999</c:v>
                </c:pt>
                <c:pt idx="14">
                  <c:v>1025.980395</c:v>
                </c:pt>
                <c:pt idx="15">
                  <c:v>1025.9793990000001</c:v>
                </c:pt>
                <c:pt idx="16">
                  <c:v>1025.9783420000001</c:v>
                </c:pt>
                <c:pt idx="17">
                  <c:v>1025.9772350000001</c:v>
                </c:pt>
                <c:pt idx="18">
                  <c:v>1025.976091</c:v>
                </c:pt>
                <c:pt idx="19">
                  <c:v>1025.974917</c:v>
                </c:pt>
                <c:pt idx="20">
                  <c:v>1025.9737210000001</c:v>
                </c:pt>
                <c:pt idx="21">
                  <c:v>1025.972483</c:v>
                </c:pt>
                <c:pt idx="22">
                  <c:v>1025.9712079999999</c:v>
                </c:pt>
                <c:pt idx="23">
                  <c:v>1025.969902</c:v>
                </c:pt>
                <c:pt idx="24">
                  <c:v>1025.968568</c:v>
                </c:pt>
                <c:pt idx="25">
                  <c:v>1025.9672069999999</c:v>
                </c:pt>
                <c:pt idx="26">
                  <c:v>1025.9658159999999</c:v>
                </c:pt>
                <c:pt idx="27">
                  <c:v>1025.964373</c:v>
                </c:pt>
                <c:pt idx="28">
                  <c:v>1025.9628769999999</c:v>
                </c:pt>
                <c:pt idx="29">
                  <c:v>1025.9612509999999</c:v>
                </c:pt>
                <c:pt idx="30">
                  <c:v>1025.959507</c:v>
                </c:pt>
                <c:pt idx="31">
                  <c:v>1025.957682</c:v>
                </c:pt>
                <c:pt idx="32">
                  <c:v>1025.955784</c:v>
                </c:pt>
                <c:pt idx="33">
                  <c:v>1025.9538150000001</c:v>
                </c:pt>
                <c:pt idx="34">
                  <c:v>1025.9517780000001</c:v>
                </c:pt>
                <c:pt idx="35">
                  <c:v>1025.9496750000001</c:v>
                </c:pt>
                <c:pt idx="36">
                  <c:v>1025.947506</c:v>
                </c:pt>
                <c:pt idx="37">
                  <c:v>1025.9452739999999</c:v>
                </c:pt>
                <c:pt idx="38">
                  <c:v>1025.9429789999999</c:v>
                </c:pt>
                <c:pt idx="39">
                  <c:v>1025.940623</c:v>
                </c:pt>
                <c:pt idx="40">
                  <c:v>1025.9382089999999</c:v>
                </c:pt>
                <c:pt idx="41">
                  <c:v>1025.935739</c:v>
                </c:pt>
                <c:pt idx="42">
                  <c:v>1025.933215</c:v>
                </c:pt>
                <c:pt idx="43">
                  <c:v>1025.9306409999999</c:v>
                </c:pt>
                <c:pt idx="44">
                  <c:v>1025.928015</c:v>
                </c:pt>
                <c:pt idx="45">
                  <c:v>1025.9253349999999</c:v>
                </c:pt>
                <c:pt idx="46">
                  <c:v>1025.9225839999999</c:v>
                </c:pt>
                <c:pt idx="47">
                  <c:v>1025.9197300000001</c:v>
                </c:pt>
                <c:pt idx="48">
                  <c:v>1025.9166849999999</c:v>
                </c:pt>
                <c:pt idx="49">
                  <c:v>1025.9131640000001</c:v>
                </c:pt>
                <c:pt idx="50">
                  <c:v>1025.9090000000001</c:v>
                </c:pt>
                <c:pt idx="51">
                  <c:v>1025.9090000000001</c:v>
                </c:pt>
                <c:pt idx="52">
                  <c:v>1025.9090000000001</c:v>
                </c:pt>
                <c:pt idx="53">
                  <c:v>1025.9090000000001</c:v>
                </c:pt>
                <c:pt idx="54">
                  <c:v>1025.9090000000001</c:v>
                </c:pt>
                <c:pt idx="55">
                  <c:v>1025.91121</c:v>
                </c:pt>
                <c:pt idx="56">
                  <c:v>1025.9131540000001</c:v>
                </c:pt>
                <c:pt idx="57">
                  <c:v>1025.915197</c:v>
                </c:pt>
                <c:pt idx="58">
                  <c:v>1025.9173699999999</c:v>
                </c:pt>
                <c:pt idx="59">
                  <c:v>1025.91966</c:v>
                </c:pt>
                <c:pt idx="60">
                  <c:v>1025.922045</c:v>
                </c:pt>
                <c:pt idx="61">
                  <c:v>1025.924497</c:v>
                </c:pt>
                <c:pt idx="62">
                  <c:v>1025.926991</c:v>
                </c:pt>
                <c:pt idx="63">
                  <c:v>1025.9295050000001</c:v>
                </c:pt>
                <c:pt idx="64">
                  <c:v>1025.932018</c:v>
                </c:pt>
                <c:pt idx="65">
                  <c:v>1025.934514</c:v>
                </c:pt>
                <c:pt idx="66">
                  <c:v>1025.9369799999999</c:v>
                </c:pt>
                <c:pt idx="67">
                  <c:v>1025.9394070000001</c:v>
                </c:pt>
                <c:pt idx="68">
                  <c:v>1025.9417880000001</c:v>
                </c:pt>
                <c:pt idx="69">
                  <c:v>1025.944121</c:v>
                </c:pt>
                <c:pt idx="70">
                  <c:v>1025.946404</c:v>
                </c:pt>
                <c:pt idx="71">
                  <c:v>1025.9486380000001</c:v>
                </c:pt>
                <c:pt idx="72">
                  <c:v>1025.9508249999999</c:v>
                </c:pt>
                <c:pt idx="73">
                  <c:v>1025.9529669999999</c:v>
                </c:pt>
                <c:pt idx="74">
                  <c:v>1025.955068</c:v>
                </c:pt>
                <c:pt idx="75">
                  <c:v>1025.9571330000001</c:v>
                </c:pt>
                <c:pt idx="76">
                  <c:v>1025.959169</c:v>
                </c:pt>
                <c:pt idx="77">
                  <c:v>1025.9611809999999</c:v>
                </c:pt>
                <c:pt idx="78">
                  <c:v>1025.963115</c:v>
                </c:pt>
                <c:pt idx="79">
                  <c:v>1025.964948</c:v>
                </c:pt>
                <c:pt idx="80">
                  <c:v>1025.966752</c:v>
                </c:pt>
                <c:pt idx="81">
                  <c:v>1025.9685460000001</c:v>
                </c:pt>
                <c:pt idx="82">
                  <c:v>1025.970339</c:v>
                </c:pt>
                <c:pt idx="83">
                  <c:v>1025.9720809999999</c:v>
                </c:pt>
                <c:pt idx="84">
                  <c:v>1025.973765</c:v>
                </c:pt>
                <c:pt idx="85">
                  <c:v>1025.9754290000001</c:v>
                </c:pt>
                <c:pt idx="86">
                  <c:v>1025.9770619999999</c:v>
                </c:pt>
                <c:pt idx="87">
                  <c:v>1025.97867</c:v>
                </c:pt>
                <c:pt idx="88">
                  <c:v>1025.9802279999999</c:v>
                </c:pt>
                <c:pt idx="89">
                  <c:v>1025.9816519999999</c:v>
                </c:pt>
                <c:pt idx="90">
                  <c:v>1025.9829480000001</c:v>
                </c:pt>
                <c:pt idx="91">
                  <c:v>1025.9841039999999</c:v>
                </c:pt>
                <c:pt idx="92">
                  <c:v>1025.98549</c:v>
                </c:pt>
                <c:pt idx="93">
                  <c:v>1026.14339</c:v>
                </c:pt>
                <c:pt idx="94">
                  <c:v>1026.234897</c:v>
                </c:pt>
                <c:pt idx="95">
                  <c:v>1026.2641510000001</c:v>
                </c:pt>
                <c:pt idx="96">
                  <c:v>1026.275333</c:v>
                </c:pt>
                <c:pt idx="97">
                  <c:v>1026.279857</c:v>
                </c:pt>
                <c:pt idx="98">
                  <c:v>1026.2817070000001</c:v>
                </c:pt>
                <c:pt idx="99">
                  <c:v>1026.282453</c:v>
                </c:pt>
                <c:pt idx="100">
                  <c:v>1026.282745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A756-44C6-A31C-9EE071B89C6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051304687"/>
        <c:axId val="1051281647"/>
      </c:scatterChart>
      <c:valAx>
        <c:axId val="1051304687"/>
        <c:scaling>
          <c:orientation val="minMax"/>
          <c:max val="100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LID4096"/>
          </a:p>
        </c:txPr>
        <c:crossAx val="1051281647"/>
        <c:crosses val="autoZero"/>
        <c:crossBetween val="midCat"/>
      </c:valAx>
      <c:valAx>
        <c:axId val="1051281647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LID4096"/>
          </a:p>
        </c:txPr>
        <c:crossAx val="1051304687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LID4096"/>
    </a:p>
  </c:txPr>
  <c:printSettings>
    <c:headerFooter/>
    <c:pageMargins b="0.75" l="0.7" r="0.7" t="0.75" header="0.3" footer="0.3"/>
    <c:pageSetup/>
  </c:printSettings>
</c:chartSpace>
</file>

<file path=xl/charts/chart2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scatterChart>
        <c:scatterStyle val="smoothMarker"/>
        <c:varyColors val="0"/>
        <c:ser>
          <c:idx val="0"/>
          <c:order val="0"/>
          <c:tx>
            <c:strRef>
              <c:f>'11_SFR'!$CO$2</c:f>
              <c:strCache>
                <c:ptCount val="1"/>
                <c:pt idx="0">
                  <c:v>4</c:v>
                </c:pt>
              </c:strCache>
            </c:strRef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'11_SFR'!$CJ$4:$CJ$104</c:f>
              <c:numCache>
                <c:formatCode>0.00</c:formatCode>
                <c:ptCount val="101"/>
                <c:pt idx="0">
                  <c:v>0</c:v>
                </c:pt>
                <c:pt idx="1">
                  <c:v>4.2958702306005528E-2</c:v>
                </c:pt>
                <c:pt idx="2">
                  <c:v>9.0213274842605273E-2</c:v>
                </c:pt>
                <c:pt idx="3">
                  <c:v>0.14219330463286184</c:v>
                </c:pt>
                <c:pt idx="4">
                  <c:v>0.19937133740214716</c:v>
                </c:pt>
                <c:pt idx="5">
                  <c:v>0.26226717344836109</c:v>
                </c:pt>
                <c:pt idx="6">
                  <c:v>0.3314525930992851</c:v>
                </c:pt>
                <c:pt idx="7">
                  <c:v>0.40755655471518742</c:v>
                </c:pt>
                <c:pt idx="8">
                  <c:v>0.49127091249271171</c:v>
                </c:pt>
                <c:pt idx="9">
                  <c:v>0.5833567060479885</c:v>
                </c:pt>
                <c:pt idx="10">
                  <c:v>0.68465107895879285</c:v>
                </c:pt>
                <c:pt idx="11">
                  <c:v>0.79607488916045577</c:v>
                </c:pt>
                <c:pt idx="12">
                  <c:v>0.91864108038253867</c:v>
                </c:pt>
                <c:pt idx="13">
                  <c:v>1.0534638907267981</c:v>
                </c:pt>
                <c:pt idx="14">
                  <c:v>1.20176898210542</c:v>
                </c:pt>
                <c:pt idx="15">
                  <c:v>1.3649045826219357</c:v>
                </c:pt>
                <c:pt idx="16">
                  <c:v>1.5443537431902299</c:v>
                </c:pt>
                <c:pt idx="17">
                  <c:v>1.741747819815195</c:v>
                </c:pt>
                <c:pt idx="18">
                  <c:v>1.9588813041026569</c:v>
                </c:pt>
                <c:pt idx="19">
                  <c:v>2.1977281368190229</c:v>
                </c:pt>
                <c:pt idx="20">
                  <c:v>2.4604596528069305</c:v>
                </c:pt>
                <c:pt idx="21">
                  <c:v>2.7494643203935025</c:v>
                </c:pt>
                <c:pt idx="22">
                  <c:v>3.0673694547389534</c:v>
                </c:pt>
                <c:pt idx="23">
                  <c:v>3.4170651025204704</c:v>
                </c:pt>
                <c:pt idx="24">
                  <c:v>3.8017303150778261</c:v>
                </c:pt>
                <c:pt idx="25">
                  <c:v>4.2248620488915503</c:v>
                </c:pt>
                <c:pt idx="26">
                  <c:v>4.6903069560866477</c:v>
                </c:pt>
                <c:pt idx="27">
                  <c:v>5.2022963540003042</c:v>
                </c:pt>
                <c:pt idx="28">
                  <c:v>5.7654846917065932</c:v>
                </c:pt>
                <c:pt idx="29">
                  <c:v>6.3849918631835116</c:v>
                </c:pt>
                <c:pt idx="30">
                  <c:v>7.0664497518062204</c:v>
                </c:pt>
                <c:pt idx="31">
                  <c:v>7.81605342929437</c:v>
                </c:pt>
                <c:pt idx="32">
                  <c:v>8.6406174745291136</c:v>
                </c:pt>
                <c:pt idx="33">
                  <c:v>9.5476379242876508</c:v>
                </c:pt>
                <c:pt idx="34">
                  <c:v>10.54536041902109</c:v>
                </c:pt>
                <c:pt idx="35">
                  <c:v>11.642855163231678</c:v>
                </c:pt>
                <c:pt idx="36">
                  <c:v>12.850099381860472</c:v>
                </c:pt>
                <c:pt idx="37">
                  <c:v>14.178068022352777</c:v>
                </c:pt>
                <c:pt idx="38">
                  <c:v>15.638833526893679</c:v>
                </c:pt>
                <c:pt idx="39">
                  <c:v>17.245675581888356</c:v>
                </c:pt>
                <c:pt idx="40">
                  <c:v>19.013201842383452</c:v>
                </c:pt>
                <c:pt idx="41">
                  <c:v>20.957480728927422</c:v>
                </c:pt>
                <c:pt idx="42">
                  <c:v>23.09618750412579</c:v>
                </c:pt>
                <c:pt idx="43">
                  <c:v>25.448764956843991</c:v>
                </c:pt>
                <c:pt idx="44">
                  <c:v>28.036600154834336</c:v>
                </c:pt>
                <c:pt idx="45">
                  <c:v>30.883218872626561</c:v>
                </c:pt>
                <c:pt idx="46">
                  <c:v>34.014499462189775</c:v>
                </c:pt>
                <c:pt idx="47">
                  <c:v>37.458908110724515</c:v>
                </c:pt>
                <c:pt idx="48">
                  <c:v>41.247757624090546</c:v>
                </c:pt>
                <c:pt idx="49">
                  <c:v>45.41549208881537</c:v>
                </c:pt>
                <c:pt idx="50">
                  <c:v>50</c:v>
                </c:pt>
                <c:pt idx="51">
                  <c:v>50.042958702309427</c:v>
                </c:pt>
                <c:pt idx="52">
                  <c:v>50.090213274837119</c:v>
                </c:pt>
                <c:pt idx="53">
                  <c:v>50.14219330462393</c:v>
                </c:pt>
                <c:pt idx="54">
                  <c:v>50.199371337395746</c:v>
                </c:pt>
                <c:pt idx="55">
                  <c:v>50.262267173454255</c:v>
                </c:pt>
                <c:pt idx="56">
                  <c:v>50.331452593099598</c:v>
                </c:pt>
                <c:pt idx="57">
                  <c:v>50.407556554712649</c:v>
                </c:pt>
                <c:pt idx="58">
                  <c:v>50.491270912490172</c:v>
                </c:pt>
                <c:pt idx="59">
                  <c:v>50.583356706054957</c:v>
                </c:pt>
                <c:pt idx="60">
                  <c:v>50.684651078947702</c:v>
                </c:pt>
                <c:pt idx="61">
                  <c:v>50.796074889155065</c:v>
                </c:pt>
                <c:pt idx="62">
                  <c:v>50.918641080373661</c:v>
                </c:pt>
                <c:pt idx="63">
                  <c:v>51.053463890726803</c:v>
                </c:pt>
                <c:pt idx="64">
                  <c:v>51.20176898211524</c:v>
                </c:pt>
                <c:pt idx="65">
                  <c:v>51.3649045826362</c:v>
                </c:pt>
                <c:pt idx="66">
                  <c:v>51.544353743187067</c:v>
                </c:pt>
                <c:pt idx="67">
                  <c:v>51.741747819827872</c:v>
                </c:pt>
                <c:pt idx="68">
                  <c:v>51.958881304091562</c:v>
                </c:pt>
                <c:pt idx="69">
                  <c:v>52.197728136803818</c:v>
                </c:pt>
                <c:pt idx="70">
                  <c:v>52.460459652793624</c:v>
                </c:pt>
                <c:pt idx="71">
                  <c:v>52.749464320385577</c:v>
                </c:pt>
                <c:pt idx="72">
                  <c:v>53.067369454743073</c:v>
                </c:pt>
                <c:pt idx="73">
                  <c:v>53.417065102510961</c:v>
                </c:pt>
                <c:pt idx="74">
                  <c:v>53.801730315074657</c:v>
                </c:pt>
                <c:pt idx="75">
                  <c:v>54.224862048888383</c:v>
                </c:pt>
                <c:pt idx="76">
                  <c:v>54.690306956073968</c:v>
                </c:pt>
                <c:pt idx="77">
                  <c:v>55.202296354000303</c:v>
                </c:pt>
                <c:pt idx="78">
                  <c:v>55.765484691706597</c:v>
                </c:pt>
                <c:pt idx="79">
                  <c:v>56.384991863196184</c:v>
                </c:pt>
                <c:pt idx="80">
                  <c:v>57.066449751818894</c:v>
                </c:pt>
                <c:pt idx="81">
                  <c:v>57.816053429284864</c:v>
                </c:pt>
                <c:pt idx="82">
                  <c:v>58.640617474522777</c:v>
                </c:pt>
                <c:pt idx="83">
                  <c:v>59.547637924303494</c:v>
                </c:pt>
                <c:pt idx="84">
                  <c:v>60.545360419011587</c:v>
                </c:pt>
                <c:pt idx="85">
                  <c:v>61.642855163225342</c:v>
                </c:pt>
                <c:pt idx="86">
                  <c:v>62.850099381860474</c:v>
                </c:pt>
                <c:pt idx="87">
                  <c:v>64.178068022346437</c:v>
                </c:pt>
                <c:pt idx="88">
                  <c:v>65.63883352688417</c:v>
                </c:pt>
                <c:pt idx="89">
                  <c:v>67.245675581888364</c:v>
                </c:pt>
                <c:pt idx="90">
                  <c:v>69.013201842377114</c:v>
                </c:pt>
                <c:pt idx="91">
                  <c:v>70.957480728921084</c:v>
                </c:pt>
                <c:pt idx="92">
                  <c:v>73.096187504119456</c:v>
                </c:pt>
                <c:pt idx="93">
                  <c:v>75.448764956840819</c:v>
                </c:pt>
                <c:pt idx="94">
                  <c:v>78.036600154827994</c:v>
                </c:pt>
                <c:pt idx="95">
                  <c:v>80.883218872632895</c:v>
                </c:pt>
                <c:pt idx="96">
                  <c:v>84.014499462189775</c:v>
                </c:pt>
                <c:pt idx="97">
                  <c:v>87.458908110724508</c:v>
                </c:pt>
                <c:pt idx="98">
                  <c:v>91.247757624090553</c:v>
                </c:pt>
                <c:pt idx="99">
                  <c:v>95.415492088815384</c:v>
                </c:pt>
                <c:pt idx="100">
                  <c:v>100</c:v>
                </c:pt>
              </c:numCache>
            </c:numRef>
          </c:xVal>
          <c:yVal>
            <c:numRef>
              <c:f>'11_SFR'!$CO$4:$CO$104</c:f>
              <c:numCache>
                <c:formatCode>0</c:formatCode>
                <c:ptCount val="101"/>
                <c:pt idx="0">
                  <c:v>993.31165269999997</c:v>
                </c:pt>
                <c:pt idx="1">
                  <c:v>993.30937219999998</c:v>
                </c:pt>
                <c:pt idx="2">
                  <c:v>993.30471910000006</c:v>
                </c:pt>
                <c:pt idx="3">
                  <c:v>993.29866400000003</c:v>
                </c:pt>
                <c:pt idx="4">
                  <c:v>993.29151119999995</c:v>
                </c:pt>
                <c:pt idx="5">
                  <c:v>993.28665860000001</c:v>
                </c:pt>
                <c:pt idx="6">
                  <c:v>993.28251739999996</c:v>
                </c:pt>
                <c:pt idx="7">
                  <c:v>993.27770020000003</c:v>
                </c:pt>
                <c:pt idx="8">
                  <c:v>993.27223579999998</c:v>
                </c:pt>
                <c:pt idx="9">
                  <c:v>993.26609689999998</c:v>
                </c:pt>
                <c:pt idx="10">
                  <c:v>993.25933020000002</c:v>
                </c:pt>
                <c:pt idx="11">
                  <c:v>993.25201630000004</c:v>
                </c:pt>
                <c:pt idx="12">
                  <c:v>993.24423230000002</c:v>
                </c:pt>
                <c:pt idx="13">
                  <c:v>993.23604439999997</c:v>
                </c:pt>
                <c:pt idx="14">
                  <c:v>993.22752290000005</c:v>
                </c:pt>
                <c:pt idx="15">
                  <c:v>993.21866120000004</c:v>
                </c:pt>
                <c:pt idx="16">
                  <c:v>993.20937719999995</c:v>
                </c:pt>
                <c:pt idx="17">
                  <c:v>993.19975529999999</c:v>
                </c:pt>
                <c:pt idx="18">
                  <c:v>993.18990810000003</c:v>
                </c:pt>
                <c:pt idx="19">
                  <c:v>993.17990569999995</c:v>
                </c:pt>
                <c:pt idx="20">
                  <c:v>993.16977159999999</c:v>
                </c:pt>
                <c:pt idx="21">
                  <c:v>993.15938129999995</c:v>
                </c:pt>
                <c:pt idx="22">
                  <c:v>993.14880540000001</c:v>
                </c:pt>
                <c:pt idx="23">
                  <c:v>993.13809140000001</c:v>
                </c:pt>
                <c:pt idx="24">
                  <c:v>993.12727110000003</c:v>
                </c:pt>
                <c:pt idx="25">
                  <c:v>993.11635509999996</c:v>
                </c:pt>
                <c:pt idx="26">
                  <c:v>993.10534070000006</c:v>
                </c:pt>
                <c:pt idx="27">
                  <c:v>993.09409219999998</c:v>
                </c:pt>
                <c:pt idx="28">
                  <c:v>993.08259969999995</c:v>
                </c:pt>
                <c:pt idx="29">
                  <c:v>993.07072049999999</c:v>
                </c:pt>
                <c:pt idx="30">
                  <c:v>993.05847859999994</c:v>
                </c:pt>
                <c:pt idx="31">
                  <c:v>993.04595819999997</c:v>
                </c:pt>
                <c:pt idx="32">
                  <c:v>993.03320129999997</c:v>
                </c:pt>
                <c:pt idx="33">
                  <c:v>993.0202468</c:v>
                </c:pt>
                <c:pt idx="34">
                  <c:v>993.00714200000004</c:v>
                </c:pt>
                <c:pt idx="35">
                  <c:v>992.99391849999995</c:v>
                </c:pt>
                <c:pt idx="36">
                  <c:v>992.98064720000002</c:v>
                </c:pt>
                <c:pt idx="37">
                  <c:v>992.96738440000001</c:v>
                </c:pt>
                <c:pt idx="38">
                  <c:v>992.95418619999998</c:v>
                </c:pt>
                <c:pt idx="39">
                  <c:v>992.9411192</c:v>
                </c:pt>
                <c:pt idx="40">
                  <c:v>992.92825860000005</c:v>
                </c:pt>
                <c:pt idx="41">
                  <c:v>992.91568710000001</c:v>
                </c:pt>
                <c:pt idx="42">
                  <c:v>992.90349300000003</c:v>
                </c:pt>
                <c:pt idx="43">
                  <c:v>992.89176840000005</c:v>
                </c:pt>
                <c:pt idx="44">
                  <c:v>992.8806065</c:v>
                </c:pt>
                <c:pt idx="45">
                  <c:v>992.87009799999998</c:v>
                </c:pt>
                <c:pt idx="46">
                  <c:v>992.86032360000002</c:v>
                </c:pt>
                <c:pt idx="47">
                  <c:v>992.85135460000004</c:v>
                </c:pt>
                <c:pt idx="48">
                  <c:v>992.84324900000001</c:v>
                </c:pt>
                <c:pt idx="49">
                  <c:v>992.83604430000003</c:v>
                </c:pt>
                <c:pt idx="50">
                  <c:v>992.82975260000001</c:v>
                </c:pt>
                <c:pt idx="51">
                  <c:v>992.82992920000004</c:v>
                </c:pt>
                <c:pt idx="52">
                  <c:v>992.83063749999997</c:v>
                </c:pt>
                <c:pt idx="53">
                  <c:v>992.83214910000004</c:v>
                </c:pt>
                <c:pt idx="54">
                  <c:v>992.83466290000001</c:v>
                </c:pt>
                <c:pt idx="55">
                  <c:v>992.83829969999999</c:v>
                </c:pt>
                <c:pt idx="56">
                  <c:v>992.84310230000006</c:v>
                </c:pt>
                <c:pt idx="57">
                  <c:v>992.84906049999995</c:v>
                </c:pt>
                <c:pt idx="58">
                  <c:v>992.85612619999995</c:v>
                </c:pt>
                <c:pt idx="59">
                  <c:v>992.86422649999997</c:v>
                </c:pt>
                <c:pt idx="60">
                  <c:v>992.8732728</c:v>
                </c:pt>
                <c:pt idx="61">
                  <c:v>992.88316769999994</c:v>
                </c:pt>
                <c:pt idx="62">
                  <c:v>992.89380719999997</c:v>
                </c:pt>
                <c:pt idx="63">
                  <c:v>992.90509120000002</c:v>
                </c:pt>
                <c:pt idx="64">
                  <c:v>992.91692049999995</c:v>
                </c:pt>
                <c:pt idx="65">
                  <c:v>992.92920040000001</c:v>
                </c:pt>
                <c:pt idx="66">
                  <c:v>992.94184480000001</c:v>
                </c:pt>
                <c:pt idx="67">
                  <c:v>992.95477900000003</c:v>
                </c:pt>
                <c:pt idx="68">
                  <c:v>992.96794009999996</c:v>
                </c:pt>
                <c:pt idx="69">
                  <c:v>992.98127720000002</c:v>
                </c:pt>
                <c:pt idx="70">
                  <c:v>992.99474970000006</c:v>
                </c:pt>
                <c:pt idx="71">
                  <c:v>993.00832639999999</c:v>
                </c:pt>
                <c:pt idx="72">
                  <c:v>993.0219836</c:v>
                </c:pt>
                <c:pt idx="73">
                  <c:v>993.03570390000004</c:v>
                </c:pt>
                <c:pt idx="74">
                  <c:v>993.04945829999997</c:v>
                </c:pt>
                <c:pt idx="75">
                  <c:v>993.06326000000001</c:v>
                </c:pt>
                <c:pt idx="76">
                  <c:v>993.07711510000001</c:v>
                </c:pt>
                <c:pt idx="77">
                  <c:v>993.09101380000004</c:v>
                </c:pt>
                <c:pt idx="78">
                  <c:v>993.10488020000003</c:v>
                </c:pt>
                <c:pt idx="79">
                  <c:v>993.11862959999996</c:v>
                </c:pt>
                <c:pt idx="80">
                  <c:v>993.1323946</c:v>
                </c:pt>
                <c:pt idx="81">
                  <c:v>993.14624170000002</c:v>
                </c:pt>
                <c:pt idx="82">
                  <c:v>993.16015159999995</c:v>
                </c:pt>
                <c:pt idx="83">
                  <c:v>993.17387550000001</c:v>
                </c:pt>
                <c:pt idx="84">
                  <c:v>993.18736160000003</c:v>
                </c:pt>
                <c:pt idx="85">
                  <c:v>993.20081930000003</c:v>
                </c:pt>
                <c:pt idx="86">
                  <c:v>993.21395040000004</c:v>
                </c:pt>
                <c:pt idx="87">
                  <c:v>993.22696370000006</c:v>
                </c:pt>
                <c:pt idx="88">
                  <c:v>993.23976170000003</c:v>
                </c:pt>
                <c:pt idx="89">
                  <c:v>993.25197560000004</c:v>
                </c:pt>
                <c:pt idx="90">
                  <c:v>993.26329569999996</c:v>
                </c:pt>
                <c:pt idx="91">
                  <c:v>993.27340219999996</c:v>
                </c:pt>
                <c:pt idx="92">
                  <c:v>993.28303840000001</c:v>
                </c:pt>
                <c:pt idx="93">
                  <c:v>993.29818030000001</c:v>
                </c:pt>
                <c:pt idx="94">
                  <c:v>993.30660220000004</c:v>
                </c:pt>
                <c:pt idx="95">
                  <c:v>993.30961760000002</c:v>
                </c:pt>
                <c:pt idx="96">
                  <c:v>993.31081510000001</c:v>
                </c:pt>
                <c:pt idx="97">
                  <c:v>993.31131019999998</c:v>
                </c:pt>
                <c:pt idx="98">
                  <c:v>993.31151590000002</c:v>
                </c:pt>
                <c:pt idx="99">
                  <c:v>993.3116</c:v>
                </c:pt>
                <c:pt idx="100">
                  <c:v>993.31163330000004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7A87-4AD1-B251-06504D54BC0B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051304687"/>
        <c:axId val="1051281647"/>
      </c:scatterChart>
      <c:valAx>
        <c:axId val="1051304687"/>
        <c:scaling>
          <c:orientation val="minMax"/>
          <c:max val="100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LID4096"/>
          </a:p>
        </c:txPr>
        <c:crossAx val="1051281647"/>
        <c:crosses val="autoZero"/>
        <c:crossBetween val="midCat"/>
      </c:valAx>
      <c:valAx>
        <c:axId val="1051281647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LID4096"/>
          </a:p>
        </c:txPr>
        <c:crossAx val="1051304687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LID4096"/>
    </a:p>
  </c:txPr>
  <c:printSettings>
    <c:headerFooter/>
    <c:pageMargins b="0.75" l="0.7" r="0.7" t="0.75" header="0.3" footer="0.3"/>
    <c:pageSetup/>
  </c:printSettings>
</c:chartSpace>
</file>

<file path=xl/charts/chart2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scatterChart>
        <c:scatterStyle val="smoothMarker"/>
        <c:varyColors val="0"/>
        <c:ser>
          <c:idx val="0"/>
          <c:order val="0"/>
          <c:tx>
            <c:strRef>
              <c:f>'11_SFR'!$CL$2</c:f>
              <c:strCache>
                <c:ptCount val="1"/>
                <c:pt idx="0">
                  <c:v>1</c:v>
                </c:pt>
              </c:strCache>
            </c:strRef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rgbClr val="FF0000"/>
              </a:solidFill>
              <a:ln w="9525">
                <a:noFill/>
              </a:ln>
              <a:effectLst/>
            </c:spPr>
          </c:marker>
          <c:xVal>
            <c:numRef>
              <c:f>'11_SFR'!$CJ$4:$CJ$104</c:f>
              <c:numCache>
                <c:formatCode>0.00</c:formatCode>
                <c:ptCount val="101"/>
                <c:pt idx="0">
                  <c:v>0</c:v>
                </c:pt>
                <c:pt idx="1">
                  <c:v>4.2958702306005528E-2</c:v>
                </c:pt>
                <c:pt idx="2">
                  <c:v>9.0213274842605273E-2</c:v>
                </c:pt>
                <c:pt idx="3">
                  <c:v>0.14219330463286184</c:v>
                </c:pt>
                <c:pt idx="4">
                  <c:v>0.19937133740214716</c:v>
                </c:pt>
                <c:pt idx="5">
                  <c:v>0.26226717344836109</c:v>
                </c:pt>
                <c:pt idx="6">
                  <c:v>0.3314525930992851</c:v>
                </c:pt>
                <c:pt idx="7">
                  <c:v>0.40755655471518742</c:v>
                </c:pt>
                <c:pt idx="8">
                  <c:v>0.49127091249271171</c:v>
                </c:pt>
                <c:pt idx="9">
                  <c:v>0.5833567060479885</c:v>
                </c:pt>
                <c:pt idx="10">
                  <c:v>0.68465107895879285</c:v>
                </c:pt>
                <c:pt idx="11">
                  <c:v>0.79607488916045577</c:v>
                </c:pt>
                <c:pt idx="12">
                  <c:v>0.91864108038253867</c:v>
                </c:pt>
                <c:pt idx="13">
                  <c:v>1.0534638907267981</c:v>
                </c:pt>
                <c:pt idx="14">
                  <c:v>1.20176898210542</c:v>
                </c:pt>
                <c:pt idx="15">
                  <c:v>1.3649045826219357</c:v>
                </c:pt>
                <c:pt idx="16">
                  <c:v>1.5443537431902299</c:v>
                </c:pt>
                <c:pt idx="17">
                  <c:v>1.741747819815195</c:v>
                </c:pt>
                <c:pt idx="18">
                  <c:v>1.9588813041026569</c:v>
                </c:pt>
                <c:pt idx="19">
                  <c:v>2.1977281368190229</c:v>
                </c:pt>
                <c:pt idx="20">
                  <c:v>2.4604596528069305</c:v>
                </c:pt>
                <c:pt idx="21">
                  <c:v>2.7494643203935025</c:v>
                </c:pt>
                <c:pt idx="22">
                  <c:v>3.0673694547389534</c:v>
                </c:pt>
                <c:pt idx="23">
                  <c:v>3.4170651025204704</c:v>
                </c:pt>
                <c:pt idx="24">
                  <c:v>3.8017303150778261</c:v>
                </c:pt>
                <c:pt idx="25">
                  <c:v>4.2248620488915503</c:v>
                </c:pt>
                <c:pt idx="26">
                  <c:v>4.6903069560866477</c:v>
                </c:pt>
                <c:pt idx="27">
                  <c:v>5.2022963540003042</c:v>
                </c:pt>
                <c:pt idx="28">
                  <c:v>5.7654846917065932</c:v>
                </c:pt>
                <c:pt idx="29">
                  <c:v>6.3849918631835116</c:v>
                </c:pt>
                <c:pt idx="30">
                  <c:v>7.0664497518062204</c:v>
                </c:pt>
                <c:pt idx="31">
                  <c:v>7.81605342929437</c:v>
                </c:pt>
                <c:pt idx="32">
                  <c:v>8.6406174745291136</c:v>
                </c:pt>
                <c:pt idx="33">
                  <c:v>9.5476379242876508</c:v>
                </c:pt>
                <c:pt idx="34">
                  <c:v>10.54536041902109</c:v>
                </c:pt>
                <c:pt idx="35">
                  <c:v>11.642855163231678</c:v>
                </c:pt>
                <c:pt idx="36">
                  <c:v>12.850099381860472</c:v>
                </c:pt>
                <c:pt idx="37">
                  <c:v>14.178068022352777</c:v>
                </c:pt>
                <c:pt idx="38">
                  <c:v>15.638833526893679</c:v>
                </c:pt>
                <c:pt idx="39">
                  <c:v>17.245675581888356</c:v>
                </c:pt>
                <c:pt idx="40">
                  <c:v>19.013201842383452</c:v>
                </c:pt>
                <c:pt idx="41">
                  <c:v>20.957480728927422</c:v>
                </c:pt>
                <c:pt idx="42">
                  <c:v>23.09618750412579</c:v>
                </c:pt>
                <c:pt idx="43">
                  <c:v>25.448764956843991</c:v>
                </c:pt>
                <c:pt idx="44">
                  <c:v>28.036600154834336</c:v>
                </c:pt>
                <c:pt idx="45">
                  <c:v>30.883218872626561</c:v>
                </c:pt>
                <c:pt idx="46">
                  <c:v>34.014499462189775</c:v>
                </c:pt>
                <c:pt idx="47">
                  <c:v>37.458908110724515</c:v>
                </c:pt>
                <c:pt idx="48">
                  <c:v>41.247757624090546</c:v>
                </c:pt>
                <c:pt idx="49">
                  <c:v>45.41549208881537</c:v>
                </c:pt>
                <c:pt idx="50">
                  <c:v>50</c:v>
                </c:pt>
                <c:pt idx="51">
                  <c:v>50.042958702309427</c:v>
                </c:pt>
                <c:pt idx="52">
                  <c:v>50.090213274837119</c:v>
                </c:pt>
                <c:pt idx="53">
                  <c:v>50.14219330462393</c:v>
                </c:pt>
                <c:pt idx="54">
                  <c:v>50.199371337395746</c:v>
                </c:pt>
                <c:pt idx="55">
                  <c:v>50.262267173454255</c:v>
                </c:pt>
                <c:pt idx="56">
                  <c:v>50.331452593099598</c:v>
                </c:pt>
                <c:pt idx="57">
                  <c:v>50.407556554712649</c:v>
                </c:pt>
                <c:pt idx="58">
                  <c:v>50.491270912490172</c:v>
                </c:pt>
                <c:pt idx="59">
                  <c:v>50.583356706054957</c:v>
                </c:pt>
                <c:pt idx="60">
                  <c:v>50.684651078947702</c:v>
                </c:pt>
                <c:pt idx="61">
                  <c:v>50.796074889155065</c:v>
                </c:pt>
                <c:pt idx="62">
                  <c:v>50.918641080373661</c:v>
                </c:pt>
                <c:pt idx="63">
                  <c:v>51.053463890726803</c:v>
                </c:pt>
                <c:pt idx="64">
                  <c:v>51.20176898211524</c:v>
                </c:pt>
                <c:pt idx="65">
                  <c:v>51.3649045826362</c:v>
                </c:pt>
                <c:pt idx="66">
                  <c:v>51.544353743187067</c:v>
                </c:pt>
                <c:pt idx="67">
                  <c:v>51.741747819827872</c:v>
                </c:pt>
                <c:pt idx="68">
                  <c:v>51.958881304091562</c:v>
                </c:pt>
                <c:pt idx="69">
                  <c:v>52.197728136803818</c:v>
                </c:pt>
                <c:pt idx="70">
                  <c:v>52.460459652793624</c:v>
                </c:pt>
                <c:pt idx="71">
                  <c:v>52.749464320385577</c:v>
                </c:pt>
                <c:pt idx="72">
                  <c:v>53.067369454743073</c:v>
                </c:pt>
                <c:pt idx="73">
                  <c:v>53.417065102510961</c:v>
                </c:pt>
                <c:pt idx="74">
                  <c:v>53.801730315074657</c:v>
                </c:pt>
                <c:pt idx="75">
                  <c:v>54.224862048888383</c:v>
                </c:pt>
                <c:pt idx="76">
                  <c:v>54.690306956073968</c:v>
                </c:pt>
                <c:pt idx="77">
                  <c:v>55.202296354000303</c:v>
                </c:pt>
                <c:pt idx="78">
                  <c:v>55.765484691706597</c:v>
                </c:pt>
                <c:pt idx="79">
                  <c:v>56.384991863196184</c:v>
                </c:pt>
                <c:pt idx="80">
                  <c:v>57.066449751818894</c:v>
                </c:pt>
                <c:pt idx="81">
                  <c:v>57.816053429284864</c:v>
                </c:pt>
                <c:pt idx="82">
                  <c:v>58.640617474522777</c:v>
                </c:pt>
                <c:pt idx="83">
                  <c:v>59.547637924303494</c:v>
                </c:pt>
                <c:pt idx="84">
                  <c:v>60.545360419011587</c:v>
                </c:pt>
                <c:pt idx="85">
                  <c:v>61.642855163225342</c:v>
                </c:pt>
                <c:pt idx="86">
                  <c:v>62.850099381860474</c:v>
                </c:pt>
                <c:pt idx="87">
                  <c:v>64.178068022346437</c:v>
                </c:pt>
                <c:pt idx="88">
                  <c:v>65.63883352688417</c:v>
                </c:pt>
                <c:pt idx="89">
                  <c:v>67.245675581888364</c:v>
                </c:pt>
                <c:pt idx="90">
                  <c:v>69.013201842377114</c:v>
                </c:pt>
                <c:pt idx="91">
                  <c:v>70.957480728921084</c:v>
                </c:pt>
                <c:pt idx="92">
                  <c:v>73.096187504119456</c:v>
                </c:pt>
                <c:pt idx="93">
                  <c:v>75.448764956840819</c:v>
                </c:pt>
                <c:pt idx="94">
                  <c:v>78.036600154827994</c:v>
                </c:pt>
                <c:pt idx="95">
                  <c:v>80.883218872632895</c:v>
                </c:pt>
                <c:pt idx="96">
                  <c:v>84.014499462189775</c:v>
                </c:pt>
                <c:pt idx="97">
                  <c:v>87.458908110724508</c:v>
                </c:pt>
                <c:pt idx="98">
                  <c:v>91.247757624090553</c:v>
                </c:pt>
                <c:pt idx="99">
                  <c:v>95.415492088815384</c:v>
                </c:pt>
                <c:pt idx="100">
                  <c:v>100</c:v>
                </c:pt>
              </c:numCache>
            </c:numRef>
          </c:xVal>
          <c:yVal>
            <c:numRef>
              <c:f>'11_SFR'!$CT$4:$CT$104</c:f>
              <c:numCache>
                <c:formatCode>0</c:formatCode>
                <c:ptCount val="101"/>
                <c:pt idx="0">
                  <c:v>0</c:v>
                </c:pt>
                <c:pt idx="1">
                  <c:v>1.3700000000227419E-5</c:v>
                </c:pt>
                <c:pt idx="2">
                  <c:v>1.0681000000190011E-4</c:v>
                </c:pt>
                <c:pt idx="3">
                  <c:v>4.6252000000279736E-4</c:v>
                </c:pt>
                <c:pt idx="4">
                  <c:v>1.464800000000821E-3</c:v>
                </c:pt>
                <c:pt idx="5">
                  <c:v>3.7812000000023716E-3</c:v>
                </c:pt>
                <c:pt idx="6">
                  <c:v>8.4216000000019164E-3</c:v>
                </c:pt>
                <c:pt idx="7">
                  <c:v>1.6756710000002784E-2</c:v>
                </c:pt>
                <c:pt idx="8">
                  <c:v>3.0535800000002666E-2</c:v>
                </c:pt>
                <c:pt idx="9">
                  <c:v>5.1819910000002523E-2</c:v>
                </c:pt>
                <c:pt idx="10">
                  <c:v>8.2854920000002608E-2</c:v>
                </c:pt>
                <c:pt idx="11">
                  <c:v>0.1259782900000026</c:v>
                </c:pt>
                <c:pt idx="12">
                  <c:v>0.18352773000000155</c:v>
                </c:pt>
                <c:pt idx="13">
                  <c:v>0.25772865000000067</c:v>
                </c:pt>
                <c:pt idx="14">
                  <c:v>0.35060946000000115</c:v>
                </c:pt>
                <c:pt idx="15">
                  <c:v>0.46402255000000103</c:v>
                </c:pt>
                <c:pt idx="16">
                  <c:v>0.59960773000000067</c:v>
                </c:pt>
                <c:pt idx="17">
                  <c:v>0.75875810000000143</c:v>
                </c:pt>
                <c:pt idx="18">
                  <c:v>0.94264574000000145</c:v>
                </c:pt>
                <c:pt idx="19">
                  <c:v>1.1522161300000011</c:v>
                </c:pt>
                <c:pt idx="20">
                  <c:v>1.3801986600000014</c:v>
                </c:pt>
                <c:pt idx="21">
                  <c:v>1.4102780000000017</c:v>
                </c:pt>
                <c:pt idx="22">
                  <c:v>1.4530588500000015</c:v>
                </c:pt>
                <c:pt idx="23">
                  <c:v>1.5117897200000012</c:v>
                </c:pt>
                <c:pt idx="24">
                  <c:v>1.5883291800000006</c:v>
                </c:pt>
                <c:pt idx="25">
                  <c:v>1.6833786900000014</c:v>
                </c:pt>
                <c:pt idx="26">
                  <c:v>1.7967646000000013</c:v>
                </c:pt>
                <c:pt idx="27">
                  <c:v>1.9276685100000019</c:v>
                </c:pt>
                <c:pt idx="28">
                  <c:v>2.074805790000001</c:v>
                </c:pt>
                <c:pt idx="29">
                  <c:v>2.2365531500000007</c:v>
                </c:pt>
                <c:pt idx="30">
                  <c:v>2.4110386800000008</c:v>
                </c:pt>
                <c:pt idx="31">
                  <c:v>2.5962132300000018</c:v>
                </c:pt>
                <c:pt idx="32">
                  <c:v>2.6538934400000009</c:v>
                </c:pt>
                <c:pt idx="33">
                  <c:v>2.6538934400000009</c:v>
                </c:pt>
                <c:pt idx="34">
                  <c:v>2.6538934400000009</c:v>
                </c:pt>
                <c:pt idx="35">
                  <c:v>2.6538934400000009</c:v>
                </c:pt>
                <c:pt idx="36">
                  <c:v>2.6538934400000009</c:v>
                </c:pt>
                <c:pt idx="37">
                  <c:v>2.6538934400000009</c:v>
                </c:pt>
                <c:pt idx="38">
                  <c:v>2.6538934400000009</c:v>
                </c:pt>
                <c:pt idx="39">
                  <c:v>2.6538934400000009</c:v>
                </c:pt>
                <c:pt idx="40">
                  <c:v>2.6538934400000009</c:v>
                </c:pt>
                <c:pt idx="41">
                  <c:v>2.6538934400000009</c:v>
                </c:pt>
                <c:pt idx="42">
                  <c:v>2.6538934400000009</c:v>
                </c:pt>
                <c:pt idx="43">
                  <c:v>2.6538934400000009</c:v>
                </c:pt>
                <c:pt idx="44">
                  <c:v>2.6538934400000009</c:v>
                </c:pt>
                <c:pt idx="45">
                  <c:v>2.6538934400000009</c:v>
                </c:pt>
                <c:pt idx="46">
                  <c:v>2.6538934400000009</c:v>
                </c:pt>
                <c:pt idx="47">
                  <c:v>2.6538934400000009</c:v>
                </c:pt>
                <c:pt idx="48">
                  <c:v>2.6538934400000009</c:v>
                </c:pt>
                <c:pt idx="49">
                  <c:v>2.6538934400000009</c:v>
                </c:pt>
                <c:pt idx="50">
                  <c:v>2.6538934400000009</c:v>
                </c:pt>
                <c:pt idx="51">
                  <c:v>2.6538934400000009</c:v>
                </c:pt>
                <c:pt idx="52">
                  <c:v>2.6538934400000009</c:v>
                </c:pt>
                <c:pt idx="53">
                  <c:v>2.6538934400000009</c:v>
                </c:pt>
                <c:pt idx="54">
                  <c:v>2.6538934400000009</c:v>
                </c:pt>
                <c:pt idx="55">
                  <c:v>2.6538934400000009</c:v>
                </c:pt>
                <c:pt idx="56">
                  <c:v>2.6538934400000009</c:v>
                </c:pt>
                <c:pt idx="57">
                  <c:v>2.6538934400000009</c:v>
                </c:pt>
                <c:pt idx="58">
                  <c:v>2.6538934400000009</c:v>
                </c:pt>
                <c:pt idx="59">
                  <c:v>2.6538934400000009</c:v>
                </c:pt>
                <c:pt idx="60">
                  <c:v>2.6538934400000009</c:v>
                </c:pt>
                <c:pt idx="61">
                  <c:v>2.6538934400000009</c:v>
                </c:pt>
                <c:pt idx="62">
                  <c:v>2.6538934400000009</c:v>
                </c:pt>
                <c:pt idx="63">
                  <c:v>2.6538934400000009</c:v>
                </c:pt>
                <c:pt idx="64">
                  <c:v>2.6538934400000009</c:v>
                </c:pt>
                <c:pt idx="65">
                  <c:v>2.6538934400000009</c:v>
                </c:pt>
                <c:pt idx="66">
                  <c:v>2.6538934400000009</c:v>
                </c:pt>
                <c:pt idx="67">
                  <c:v>2.6538934400000009</c:v>
                </c:pt>
                <c:pt idx="68">
                  <c:v>2.6538934400000009</c:v>
                </c:pt>
                <c:pt idx="69">
                  <c:v>2.6538934400000009</c:v>
                </c:pt>
                <c:pt idx="70">
                  <c:v>2.6538934400000009</c:v>
                </c:pt>
                <c:pt idx="71">
                  <c:v>2.6538934400000009</c:v>
                </c:pt>
                <c:pt idx="72">
                  <c:v>2.6538934400000009</c:v>
                </c:pt>
                <c:pt idx="73">
                  <c:v>2.6538934400000009</c:v>
                </c:pt>
                <c:pt idx="74">
                  <c:v>2.6538934400000009</c:v>
                </c:pt>
                <c:pt idx="75">
                  <c:v>2.6538934400000009</c:v>
                </c:pt>
                <c:pt idx="76">
                  <c:v>2.6538934400000009</c:v>
                </c:pt>
                <c:pt idx="77">
                  <c:v>2.6538934400000009</c:v>
                </c:pt>
                <c:pt idx="78">
                  <c:v>2.6538934400000009</c:v>
                </c:pt>
                <c:pt idx="79">
                  <c:v>2.6538934400000009</c:v>
                </c:pt>
                <c:pt idx="80">
                  <c:v>2.6538934400000009</c:v>
                </c:pt>
                <c:pt idx="81">
                  <c:v>2.6538934400000009</c:v>
                </c:pt>
                <c:pt idx="82">
                  <c:v>2.6538934400000009</c:v>
                </c:pt>
                <c:pt idx="83">
                  <c:v>2.6538934400000009</c:v>
                </c:pt>
                <c:pt idx="84">
                  <c:v>2.6538934400000009</c:v>
                </c:pt>
                <c:pt idx="85">
                  <c:v>2.6538934400000009</c:v>
                </c:pt>
                <c:pt idx="86">
                  <c:v>2.6538934400000009</c:v>
                </c:pt>
                <c:pt idx="87">
                  <c:v>2.6538934400000009</c:v>
                </c:pt>
                <c:pt idx="88">
                  <c:v>2.6538934400000009</c:v>
                </c:pt>
                <c:pt idx="89">
                  <c:v>2.6538934400000009</c:v>
                </c:pt>
                <c:pt idx="90">
                  <c:v>2.3819450900000021</c:v>
                </c:pt>
                <c:pt idx="91">
                  <c:v>1.7584199700000021</c:v>
                </c:pt>
                <c:pt idx="92">
                  <c:v>0.93562968000000168</c:v>
                </c:pt>
                <c:pt idx="93">
                  <c:v>0.37862361000000178</c:v>
                </c:pt>
                <c:pt idx="94">
                  <c:v>0.15696907000000238</c:v>
                </c:pt>
                <c:pt idx="95">
                  <c:v>6.5812770000000853E-2</c:v>
                </c:pt>
                <c:pt idx="96">
                  <c:v>2.7514230000001305E-2</c:v>
                </c:pt>
                <c:pt idx="97">
                  <c:v>1.1274780000000817E-2</c:v>
                </c:pt>
                <c:pt idx="98">
                  <c:v>4.4613900000030071E-3</c:v>
                </c:pt>
                <c:pt idx="99">
                  <c:v>1.6862300000006769E-3</c:v>
                </c:pt>
                <c:pt idx="100">
                  <c:v>6.0430999999994128E-4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7A1E-4484-B839-497CDFA1E5BE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051304687"/>
        <c:axId val="1051281647"/>
      </c:scatterChart>
      <c:valAx>
        <c:axId val="1051304687"/>
        <c:scaling>
          <c:orientation val="minMax"/>
          <c:max val="100"/>
        </c:scaling>
        <c:delete val="0"/>
        <c:axPos val="t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0" sourceLinked="1"/>
        <c:majorTickMark val="none"/>
        <c:minorTickMark val="none"/>
        <c:tickLblPos val="low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LID4096"/>
          </a:p>
        </c:txPr>
        <c:crossAx val="1051281647"/>
        <c:crosses val="autoZero"/>
        <c:crossBetween val="midCat"/>
      </c:valAx>
      <c:valAx>
        <c:axId val="1051281647"/>
        <c:scaling>
          <c:orientation val="maxMin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LID4096"/>
          </a:p>
        </c:txPr>
        <c:crossAx val="1051304687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LID4096"/>
    </a:p>
  </c:txPr>
  <c:printSettings>
    <c:headerFooter/>
    <c:pageMargins b="0.75" l="0.7" r="0.7" t="0.75" header="0.3" footer="0.3"/>
    <c:pageSetup/>
  </c:printSettings>
</c:chartSpace>
</file>

<file path=xl/charts/chart2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scatterChart>
        <c:scatterStyle val="smoothMarker"/>
        <c:varyColors val="0"/>
        <c:ser>
          <c:idx val="0"/>
          <c:order val="0"/>
          <c:spPr>
            <a:ln w="3175">
              <a:solidFill>
                <a:schemeClr val="tx1"/>
              </a:solidFill>
            </a:ln>
          </c:spPr>
          <c:marker>
            <c:symbol val="none"/>
          </c:marker>
          <c:xVal>
            <c:numRef>
              <c:f>'11_SFR'!$B$5:$B$40</c:f>
              <c:numCache>
                <c:formatCode>General</c:formatCode>
                <c:ptCount val="36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  <c:pt idx="14">
                  <c:v>15</c:v>
                </c:pt>
                <c:pt idx="15">
                  <c:v>16</c:v>
                </c:pt>
                <c:pt idx="16">
                  <c:v>17</c:v>
                </c:pt>
                <c:pt idx="17">
                  <c:v>18</c:v>
                </c:pt>
                <c:pt idx="18">
                  <c:v>19</c:v>
                </c:pt>
                <c:pt idx="19">
                  <c:v>20</c:v>
                </c:pt>
                <c:pt idx="20">
                  <c:v>21</c:v>
                </c:pt>
                <c:pt idx="21">
                  <c:v>22</c:v>
                </c:pt>
                <c:pt idx="22">
                  <c:v>23</c:v>
                </c:pt>
                <c:pt idx="23">
                  <c:v>24</c:v>
                </c:pt>
                <c:pt idx="24">
                  <c:v>25</c:v>
                </c:pt>
                <c:pt idx="25">
                  <c:v>26</c:v>
                </c:pt>
                <c:pt idx="26">
                  <c:v>27</c:v>
                </c:pt>
                <c:pt idx="27">
                  <c:v>28</c:v>
                </c:pt>
                <c:pt idx="28">
                  <c:v>29</c:v>
                </c:pt>
                <c:pt idx="29">
                  <c:v>30</c:v>
                </c:pt>
                <c:pt idx="30">
                  <c:v>31</c:v>
                </c:pt>
                <c:pt idx="31">
                  <c:v>32</c:v>
                </c:pt>
                <c:pt idx="32">
                  <c:v>33</c:v>
                </c:pt>
                <c:pt idx="33">
                  <c:v>34</c:v>
                </c:pt>
                <c:pt idx="34">
                  <c:v>35</c:v>
                </c:pt>
                <c:pt idx="35">
                  <c:v>36</c:v>
                </c:pt>
              </c:numCache>
            </c:numRef>
          </c:xVal>
          <c:yVal>
            <c:numRef>
              <c:f>'11_SFR'!$J$5:$J$40</c:f>
              <c:numCache>
                <c:formatCode>0</c:formatCode>
                <c:ptCount val="36"/>
                <c:pt idx="0">
                  <c:v>1093.048</c:v>
                </c:pt>
                <c:pt idx="1">
                  <c:v>1088.05899999999</c:v>
                </c:pt>
                <c:pt idx="2">
                  <c:v>1082.4190000000001</c:v>
                </c:pt>
                <c:pt idx="3">
                  <c:v>1077.4079999999899</c:v>
                </c:pt>
                <c:pt idx="4">
                  <c:v>1071.93399999999</c:v>
                </c:pt>
                <c:pt idx="5">
                  <c:v>1066.509</c:v>
                </c:pt>
                <c:pt idx="6">
                  <c:v>1061.7919999999899</c:v>
                </c:pt>
                <c:pt idx="7">
                  <c:v>1057.075</c:v>
                </c:pt>
                <c:pt idx="8">
                  <c:v>1052.3589999999899</c:v>
                </c:pt>
                <c:pt idx="9">
                  <c:v>1073.63599999999</c:v>
                </c:pt>
                <c:pt idx="10">
                  <c:v>1070.9090000000001</c:v>
                </c:pt>
                <c:pt idx="11">
                  <c:v>1068.31799999999</c:v>
                </c:pt>
                <c:pt idx="12">
                  <c:v>1065.4549999999899</c:v>
                </c:pt>
                <c:pt idx="13">
                  <c:v>1062.4549999999899</c:v>
                </c:pt>
                <c:pt idx="14">
                  <c:v>1060.5450000000001</c:v>
                </c:pt>
                <c:pt idx="15">
                  <c:v>1077.7270000000001</c:v>
                </c:pt>
                <c:pt idx="16">
                  <c:v>1070.9090000000001</c:v>
                </c:pt>
                <c:pt idx="17">
                  <c:v>1063.182</c:v>
                </c:pt>
                <c:pt idx="18">
                  <c:v>1058</c:v>
                </c:pt>
                <c:pt idx="19">
                  <c:v>1053.5</c:v>
                </c:pt>
                <c:pt idx="20">
                  <c:v>1049.25</c:v>
                </c:pt>
                <c:pt idx="21">
                  <c:v>1046.25</c:v>
                </c:pt>
                <c:pt idx="22">
                  <c:v>1042.7270000000001</c:v>
                </c:pt>
                <c:pt idx="23">
                  <c:v>1038.182</c:v>
                </c:pt>
                <c:pt idx="24">
                  <c:v>1033.63599999999</c:v>
                </c:pt>
                <c:pt idx="25">
                  <c:v>1029.0909999999899</c:v>
                </c:pt>
                <c:pt idx="26">
                  <c:v>1025.9090000000001</c:v>
                </c:pt>
                <c:pt idx="27">
                  <c:v>1037.5809999999899</c:v>
                </c:pt>
                <c:pt idx="28">
                  <c:v>1032.5</c:v>
                </c:pt>
                <c:pt idx="29">
                  <c:v>1027.4190000000001</c:v>
                </c:pt>
                <c:pt idx="30">
                  <c:v>1021.875</c:v>
                </c:pt>
                <c:pt idx="31">
                  <c:v>1015.625</c:v>
                </c:pt>
                <c:pt idx="32">
                  <c:v>1009.375</c:v>
                </c:pt>
                <c:pt idx="33">
                  <c:v>1003.125</c:v>
                </c:pt>
                <c:pt idx="34">
                  <c:v>996.875</c:v>
                </c:pt>
                <c:pt idx="35">
                  <c:v>991.875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4B-FC84-4694-9FAB-07E90482F261}"/>
            </c:ext>
          </c:extLst>
        </c:ser>
        <c:ser>
          <c:idx val="1"/>
          <c:order val="1"/>
          <c:spPr>
            <a:ln>
              <a:noFill/>
            </a:ln>
          </c:spPr>
          <c:marker>
            <c:symbol val="none"/>
          </c:marker>
          <c:dLbls>
            <c:dLbl>
              <c:idx val="0"/>
              <c:tx>
                <c:rich>
                  <a:bodyPr/>
                  <a:lstStyle/>
                  <a:p>
                    <a:fld id="{A8911B86-118B-405A-89A6-444607FD2DEE}" type="CELLRANGE">
                      <a:rPr lang="en-US"/>
                      <a:pPr/>
                      <a:t>[CELLRANGE]</a:t>
                    </a:fld>
                    <a:endParaRPr lang="LID4096"/>
                  </a:p>
                </c:rich>
              </c:tx>
              <c:dLblPos val="ctr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26-FC84-4694-9FAB-07E90482F261}"/>
                </c:ext>
              </c:extLst>
            </c:dLbl>
            <c:dLbl>
              <c:idx val="1"/>
              <c:tx>
                <c:rich>
                  <a:bodyPr/>
                  <a:lstStyle/>
                  <a:p>
                    <a:fld id="{24C83DBD-E8D5-4ED7-AC63-1D9CF9FB0058}" type="CELLRANGE">
                      <a:rPr lang="en-US"/>
                      <a:pPr/>
                      <a:t>[CELLRANGE]</a:t>
                    </a:fld>
                    <a:endParaRPr lang="LID4096"/>
                  </a:p>
                </c:rich>
              </c:tx>
              <c:dLblPos val="ctr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27-FC84-4694-9FAB-07E90482F261}"/>
                </c:ext>
              </c:extLst>
            </c:dLbl>
            <c:dLbl>
              <c:idx val="2"/>
              <c:tx>
                <c:rich>
                  <a:bodyPr/>
                  <a:lstStyle/>
                  <a:p>
                    <a:fld id="{052E3E22-6D91-48A6-A50A-5739D72D2859}" type="CELLRANGE">
                      <a:rPr lang="en-US"/>
                      <a:pPr/>
                      <a:t>[CELLRANGE]</a:t>
                    </a:fld>
                    <a:endParaRPr lang="LID4096"/>
                  </a:p>
                </c:rich>
              </c:tx>
              <c:dLblPos val="ctr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28-FC84-4694-9FAB-07E90482F261}"/>
                </c:ext>
              </c:extLst>
            </c:dLbl>
            <c:dLbl>
              <c:idx val="3"/>
              <c:tx>
                <c:rich>
                  <a:bodyPr/>
                  <a:lstStyle/>
                  <a:p>
                    <a:fld id="{E4E1CF3E-C9A5-49D5-A3CC-2B2368BE0D22}" type="CELLRANGE">
                      <a:rPr lang="en-US"/>
                      <a:pPr/>
                      <a:t>[CELLRANGE]</a:t>
                    </a:fld>
                    <a:endParaRPr lang="LID4096"/>
                  </a:p>
                </c:rich>
              </c:tx>
              <c:dLblPos val="ctr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29-FC84-4694-9FAB-07E90482F261}"/>
                </c:ext>
              </c:extLst>
            </c:dLbl>
            <c:dLbl>
              <c:idx val="4"/>
              <c:tx>
                <c:rich>
                  <a:bodyPr/>
                  <a:lstStyle/>
                  <a:p>
                    <a:fld id="{6F14CD46-8170-414B-9BA5-E7A1549259CA}" type="CELLRANGE">
                      <a:rPr lang="en-US"/>
                      <a:pPr/>
                      <a:t>[CELLRANGE]</a:t>
                    </a:fld>
                    <a:endParaRPr lang="LID4096"/>
                  </a:p>
                </c:rich>
              </c:tx>
              <c:dLblPos val="ctr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2A-FC84-4694-9FAB-07E90482F261}"/>
                </c:ext>
              </c:extLst>
            </c:dLbl>
            <c:dLbl>
              <c:idx val="5"/>
              <c:tx>
                <c:rich>
                  <a:bodyPr/>
                  <a:lstStyle/>
                  <a:p>
                    <a:fld id="{732CC95D-BDBC-49B2-AE94-000AFFFD65D6}" type="CELLRANGE">
                      <a:rPr lang="en-US"/>
                      <a:pPr/>
                      <a:t>[CELLRANGE]</a:t>
                    </a:fld>
                    <a:endParaRPr lang="LID4096"/>
                  </a:p>
                </c:rich>
              </c:tx>
              <c:dLblPos val="ctr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2B-FC84-4694-9FAB-07E90482F261}"/>
                </c:ext>
              </c:extLst>
            </c:dLbl>
            <c:dLbl>
              <c:idx val="6"/>
              <c:tx>
                <c:rich>
                  <a:bodyPr/>
                  <a:lstStyle/>
                  <a:p>
                    <a:fld id="{860C6597-FF67-4C64-99CA-A634C813855D}" type="CELLRANGE">
                      <a:rPr lang="en-US"/>
                      <a:pPr/>
                      <a:t>[CELLRANGE]</a:t>
                    </a:fld>
                    <a:endParaRPr lang="LID4096"/>
                  </a:p>
                </c:rich>
              </c:tx>
              <c:dLblPos val="ctr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2C-FC84-4694-9FAB-07E90482F261}"/>
                </c:ext>
              </c:extLst>
            </c:dLbl>
            <c:dLbl>
              <c:idx val="7"/>
              <c:tx>
                <c:rich>
                  <a:bodyPr/>
                  <a:lstStyle/>
                  <a:p>
                    <a:fld id="{66E38ADB-5788-4E8D-8F13-0AA40C293B77}" type="CELLRANGE">
                      <a:rPr lang="en-US"/>
                      <a:pPr/>
                      <a:t>[CELLRANGE]</a:t>
                    </a:fld>
                    <a:endParaRPr lang="LID4096"/>
                  </a:p>
                </c:rich>
              </c:tx>
              <c:dLblPos val="ctr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2D-FC84-4694-9FAB-07E90482F261}"/>
                </c:ext>
              </c:extLst>
            </c:dLbl>
            <c:dLbl>
              <c:idx val="8"/>
              <c:tx>
                <c:rich>
                  <a:bodyPr/>
                  <a:lstStyle/>
                  <a:p>
                    <a:fld id="{5E7A231C-4AB9-4189-B1E8-52183453FDEB}" type="CELLRANGE">
                      <a:rPr lang="en-US"/>
                      <a:pPr/>
                      <a:t>[CELLRANGE]</a:t>
                    </a:fld>
                    <a:endParaRPr lang="LID4096"/>
                  </a:p>
                </c:rich>
              </c:tx>
              <c:dLblPos val="ctr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2E-FC84-4694-9FAB-07E90482F261}"/>
                </c:ext>
              </c:extLst>
            </c:dLbl>
            <c:dLbl>
              <c:idx val="9"/>
              <c:tx>
                <c:rich>
                  <a:bodyPr/>
                  <a:lstStyle/>
                  <a:p>
                    <a:fld id="{56AA2A1E-1392-4920-A737-98433E802934}" type="CELLRANGE">
                      <a:rPr lang="en-US"/>
                      <a:pPr/>
                      <a:t>[CELLRANGE]</a:t>
                    </a:fld>
                    <a:endParaRPr lang="LID4096"/>
                  </a:p>
                </c:rich>
              </c:tx>
              <c:dLblPos val="ctr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2F-FC84-4694-9FAB-07E90482F261}"/>
                </c:ext>
              </c:extLst>
            </c:dLbl>
            <c:dLbl>
              <c:idx val="10"/>
              <c:tx>
                <c:rich>
                  <a:bodyPr/>
                  <a:lstStyle/>
                  <a:p>
                    <a:fld id="{925207AA-7546-4D22-9381-3BEA235C3DE4}" type="CELLRANGE">
                      <a:rPr lang="en-US"/>
                      <a:pPr/>
                      <a:t>[CELLRANGE]</a:t>
                    </a:fld>
                    <a:endParaRPr lang="LID4096"/>
                  </a:p>
                </c:rich>
              </c:tx>
              <c:dLblPos val="ctr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30-FC84-4694-9FAB-07E90482F261}"/>
                </c:ext>
              </c:extLst>
            </c:dLbl>
            <c:dLbl>
              <c:idx val="11"/>
              <c:tx>
                <c:rich>
                  <a:bodyPr/>
                  <a:lstStyle/>
                  <a:p>
                    <a:fld id="{58C647E5-2043-4668-BBB2-5AF6F7A7FD5C}" type="CELLRANGE">
                      <a:rPr lang="en-US"/>
                      <a:pPr/>
                      <a:t>[CELLRANGE]</a:t>
                    </a:fld>
                    <a:endParaRPr lang="LID4096"/>
                  </a:p>
                </c:rich>
              </c:tx>
              <c:dLblPos val="ctr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31-FC84-4694-9FAB-07E90482F261}"/>
                </c:ext>
              </c:extLst>
            </c:dLbl>
            <c:dLbl>
              <c:idx val="12"/>
              <c:tx>
                <c:rich>
                  <a:bodyPr/>
                  <a:lstStyle/>
                  <a:p>
                    <a:fld id="{0582F1AE-1B0F-414F-ABD1-888AE5377C28}" type="CELLRANGE">
                      <a:rPr lang="en-US"/>
                      <a:pPr/>
                      <a:t>[CELLRANGE]</a:t>
                    </a:fld>
                    <a:endParaRPr lang="LID4096"/>
                  </a:p>
                </c:rich>
              </c:tx>
              <c:dLblPos val="ctr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32-FC84-4694-9FAB-07E90482F261}"/>
                </c:ext>
              </c:extLst>
            </c:dLbl>
            <c:dLbl>
              <c:idx val="13"/>
              <c:tx>
                <c:rich>
                  <a:bodyPr/>
                  <a:lstStyle/>
                  <a:p>
                    <a:fld id="{0D11B572-B7D3-4410-87B4-9F95AB46A3E3}" type="CELLRANGE">
                      <a:rPr lang="en-US"/>
                      <a:pPr/>
                      <a:t>[CELLRANGE]</a:t>
                    </a:fld>
                    <a:endParaRPr lang="LID4096"/>
                  </a:p>
                </c:rich>
              </c:tx>
              <c:dLblPos val="ctr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33-FC84-4694-9FAB-07E90482F261}"/>
                </c:ext>
              </c:extLst>
            </c:dLbl>
            <c:dLbl>
              <c:idx val="14"/>
              <c:tx>
                <c:rich>
                  <a:bodyPr/>
                  <a:lstStyle/>
                  <a:p>
                    <a:fld id="{4B146857-FFFD-4E5B-918C-7F62AE863087}" type="CELLRANGE">
                      <a:rPr lang="en-US"/>
                      <a:pPr/>
                      <a:t>[CELLRANGE]</a:t>
                    </a:fld>
                    <a:endParaRPr lang="LID4096"/>
                  </a:p>
                </c:rich>
              </c:tx>
              <c:dLblPos val="ctr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34-FC84-4694-9FAB-07E90482F261}"/>
                </c:ext>
              </c:extLst>
            </c:dLbl>
            <c:dLbl>
              <c:idx val="15"/>
              <c:tx>
                <c:rich>
                  <a:bodyPr/>
                  <a:lstStyle/>
                  <a:p>
                    <a:fld id="{5E55A6B9-543D-4D36-A849-99D486429042}" type="CELLRANGE">
                      <a:rPr lang="en-US"/>
                      <a:pPr/>
                      <a:t>[CELLRANGE]</a:t>
                    </a:fld>
                    <a:endParaRPr lang="LID4096"/>
                  </a:p>
                </c:rich>
              </c:tx>
              <c:dLblPos val="ctr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35-FC84-4694-9FAB-07E90482F261}"/>
                </c:ext>
              </c:extLst>
            </c:dLbl>
            <c:dLbl>
              <c:idx val="16"/>
              <c:tx>
                <c:rich>
                  <a:bodyPr/>
                  <a:lstStyle/>
                  <a:p>
                    <a:fld id="{16F2FA8B-FF4B-46D0-B5AD-569B2598E3FA}" type="CELLRANGE">
                      <a:rPr lang="en-US"/>
                      <a:pPr/>
                      <a:t>[CELLRANGE]</a:t>
                    </a:fld>
                    <a:endParaRPr lang="LID4096"/>
                  </a:p>
                </c:rich>
              </c:tx>
              <c:dLblPos val="ctr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36-FC84-4694-9FAB-07E90482F261}"/>
                </c:ext>
              </c:extLst>
            </c:dLbl>
            <c:dLbl>
              <c:idx val="17"/>
              <c:tx>
                <c:rich>
                  <a:bodyPr/>
                  <a:lstStyle/>
                  <a:p>
                    <a:fld id="{C8C5D1AE-819D-4335-912A-715AA5903110}" type="CELLRANGE">
                      <a:rPr lang="en-US"/>
                      <a:pPr/>
                      <a:t>[CELLRANGE]</a:t>
                    </a:fld>
                    <a:endParaRPr lang="LID4096"/>
                  </a:p>
                </c:rich>
              </c:tx>
              <c:dLblPos val="ctr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37-FC84-4694-9FAB-07E90482F261}"/>
                </c:ext>
              </c:extLst>
            </c:dLbl>
            <c:dLbl>
              <c:idx val="18"/>
              <c:tx>
                <c:rich>
                  <a:bodyPr/>
                  <a:lstStyle/>
                  <a:p>
                    <a:fld id="{C17D8D0F-E804-4B75-AB9B-BA6DAE81F089}" type="CELLRANGE">
                      <a:rPr lang="en-US"/>
                      <a:pPr/>
                      <a:t>[CELLRANGE]</a:t>
                    </a:fld>
                    <a:endParaRPr lang="LID4096"/>
                  </a:p>
                </c:rich>
              </c:tx>
              <c:dLblPos val="ctr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38-FC84-4694-9FAB-07E90482F261}"/>
                </c:ext>
              </c:extLst>
            </c:dLbl>
            <c:dLbl>
              <c:idx val="19"/>
              <c:tx>
                <c:rich>
                  <a:bodyPr/>
                  <a:lstStyle/>
                  <a:p>
                    <a:fld id="{897699A6-9D59-47E3-8949-BA1B1D07BDDD}" type="CELLRANGE">
                      <a:rPr lang="en-US"/>
                      <a:pPr/>
                      <a:t>[CELLRANGE]</a:t>
                    </a:fld>
                    <a:endParaRPr lang="LID4096"/>
                  </a:p>
                </c:rich>
              </c:tx>
              <c:dLblPos val="ctr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39-FC84-4694-9FAB-07E90482F261}"/>
                </c:ext>
              </c:extLst>
            </c:dLbl>
            <c:dLbl>
              <c:idx val="20"/>
              <c:tx>
                <c:rich>
                  <a:bodyPr/>
                  <a:lstStyle/>
                  <a:p>
                    <a:fld id="{8C9F6E89-1D36-4ABB-9294-D41197BDE944}" type="CELLRANGE">
                      <a:rPr lang="en-US"/>
                      <a:pPr/>
                      <a:t>[CELLRANGE]</a:t>
                    </a:fld>
                    <a:endParaRPr lang="LID4096"/>
                  </a:p>
                </c:rich>
              </c:tx>
              <c:dLblPos val="ctr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3A-FC84-4694-9FAB-07E90482F261}"/>
                </c:ext>
              </c:extLst>
            </c:dLbl>
            <c:dLbl>
              <c:idx val="21"/>
              <c:tx>
                <c:rich>
                  <a:bodyPr/>
                  <a:lstStyle/>
                  <a:p>
                    <a:fld id="{FCC3972A-73BF-4ED5-BC2C-E32CDE439863}" type="CELLRANGE">
                      <a:rPr lang="en-US"/>
                      <a:pPr/>
                      <a:t>[CELLRANGE]</a:t>
                    </a:fld>
                    <a:endParaRPr lang="LID4096"/>
                  </a:p>
                </c:rich>
              </c:tx>
              <c:dLblPos val="ctr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3B-FC84-4694-9FAB-07E90482F261}"/>
                </c:ext>
              </c:extLst>
            </c:dLbl>
            <c:dLbl>
              <c:idx val="22"/>
              <c:tx>
                <c:rich>
                  <a:bodyPr/>
                  <a:lstStyle/>
                  <a:p>
                    <a:fld id="{04CC6787-04E3-478F-9AF0-38C040FE34CE}" type="CELLRANGE">
                      <a:rPr lang="en-US"/>
                      <a:pPr/>
                      <a:t>[CELLRANGE]</a:t>
                    </a:fld>
                    <a:endParaRPr lang="LID4096"/>
                  </a:p>
                </c:rich>
              </c:tx>
              <c:dLblPos val="ctr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3C-FC84-4694-9FAB-07E90482F261}"/>
                </c:ext>
              </c:extLst>
            </c:dLbl>
            <c:dLbl>
              <c:idx val="23"/>
              <c:tx>
                <c:rich>
                  <a:bodyPr/>
                  <a:lstStyle/>
                  <a:p>
                    <a:fld id="{2A2811DC-9217-4695-AEE5-9B75F31E5BFC}" type="CELLRANGE">
                      <a:rPr lang="en-US"/>
                      <a:pPr/>
                      <a:t>[CELLRANGE]</a:t>
                    </a:fld>
                    <a:endParaRPr lang="LID4096"/>
                  </a:p>
                </c:rich>
              </c:tx>
              <c:dLblPos val="ctr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3D-FC84-4694-9FAB-07E90482F261}"/>
                </c:ext>
              </c:extLst>
            </c:dLbl>
            <c:dLbl>
              <c:idx val="24"/>
              <c:tx>
                <c:rich>
                  <a:bodyPr/>
                  <a:lstStyle/>
                  <a:p>
                    <a:fld id="{AC6DEA0B-4882-426C-A9B1-A3B518FF2202}" type="CELLRANGE">
                      <a:rPr lang="en-US"/>
                      <a:pPr/>
                      <a:t>[CELLRANGE]</a:t>
                    </a:fld>
                    <a:endParaRPr lang="LID4096"/>
                  </a:p>
                </c:rich>
              </c:tx>
              <c:dLblPos val="ctr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3E-FC84-4694-9FAB-07E90482F261}"/>
                </c:ext>
              </c:extLst>
            </c:dLbl>
            <c:dLbl>
              <c:idx val="25"/>
              <c:tx>
                <c:rich>
                  <a:bodyPr/>
                  <a:lstStyle/>
                  <a:p>
                    <a:fld id="{CD2D8340-B106-4393-BFA5-354A1C8E95E6}" type="CELLRANGE">
                      <a:rPr lang="en-US"/>
                      <a:pPr/>
                      <a:t>[CELLRANGE]</a:t>
                    </a:fld>
                    <a:endParaRPr lang="LID4096"/>
                  </a:p>
                </c:rich>
              </c:tx>
              <c:dLblPos val="ctr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3F-FC84-4694-9FAB-07E90482F261}"/>
                </c:ext>
              </c:extLst>
            </c:dLbl>
            <c:dLbl>
              <c:idx val="26"/>
              <c:tx>
                <c:rich>
                  <a:bodyPr/>
                  <a:lstStyle/>
                  <a:p>
                    <a:fld id="{75F2834E-EB33-48BA-B172-5A7833DFCAEF}" type="CELLRANGE">
                      <a:rPr lang="en-US"/>
                      <a:pPr/>
                      <a:t>[CELLRANGE]</a:t>
                    </a:fld>
                    <a:endParaRPr lang="LID4096"/>
                  </a:p>
                </c:rich>
              </c:tx>
              <c:dLblPos val="ctr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40-FC84-4694-9FAB-07E90482F261}"/>
                </c:ext>
              </c:extLst>
            </c:dLbl>
            <c:dLbl>
              <c:idx val="27"/>
              <c:tx>
                <c:rich>
                  <a:bodyPr/>
                  <a:lstStyle/>
                  <a:p>
                    <a:fld id="{023F6577-A8D6-4266-87C6-37D57394F6E8}" type="CELLRANGE">
                      <a:rPr lang="en-US"/>
                      <a:pPr/>
                      <a:t>[CELLRANGE]</a:t>
                    </a:fld>
                    <a:endParaRPr lang="LID4096"/>
                  </a:p>
                </c:rich>
              </c:tx>
              <c:dLblPos val="ctr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41-FC84-4694-9FAB-07E90482F261}"/>
                </c:ext>
              </c:extLst>
            </c:dLbl>
            <c:dLbl>
              <c:idx val="28"/>
              <c:tx>
                <c:rich>
                  <a:bodyPr/>
                  <a:lstStyle/>
                  <a:p>
                    <a:fld id="{4791448E-F6A4-4546-9289-1444EFDC95D4}" type="CELLRANGE">
                      <a:rPr lang="en-US"/>
                      <a:pPr/>
                      <a:t>[CELLRANGE]</a:t>
                    </a:fld>
                    <a:endParaRPr lang="LID4096"/>
                  </a:p>
                </c:rich>
              </c:tx>
              <c:dLblPos val="ctr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42-FC84-4694-9FAB-07E90482F261}"/>
                </c:ext>
              </c:extLst>
            </c:dLbl>
            <c:dLbl>
              <c:idx val="29"/>
              <c:tx>
                <c:rich>
                  <a:bodyPr/>
                  <a:lstStyle/>
                  <a:p>
                    <a:fld id="{5C4D77E0-05EF-42FB-88F7-465BD19B0BBE}" type="CELLRANGE">
                      <a:rPr lang="en-US"/>
                      <a:pPr/>
                      <a:t>[CELLRANGE]</a:t>
                    </a:fld>
                    <a:endParaRPr lang="LID4096"/>
                  </a:p>
                </c:rich>
              </c:tx>
              <c:dLblPos val="ctr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43-FC84-4694-9FAB-07E90482F261}"/>
                </c:ext>
              </c:extLst>
            </c:dLbl>
            <c:dLbl>
              <c:idx val="30"/>
              <c:tx>
                <c:rich>
                  <a:bodyPr/>
                  <a:lstStyle/>
                  <a:p>
                    <a:fld id="{18CFF1AB-F454-46FA-A4B0-D7DBBBCE4B98}" type="CELLRANGE">
                      <a:rPr lang="en-US"/>
                      <a:pPr/>
                      <a:t>[CELLRANGE]</a:t>
                    </a:fld>
                    <a:endParaRPr lang="LID4096"/>
                  </a:p>
                </c:rich>
              </c:tx>
              <c:dLblPos val="ctr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44-FC84-4694-9FAB-07E90482F261}"/>
                </c:ext>
              </c:extLst>
            </c:dLbl>
            <c:dLbl>
              <c:idx val="31"/>
              <c:tx>
                <c:rich>
                  <a:bodyPr/>
                  <a:lstStyle/>
                  <a:p>
                    <a:fld id="{6B4D34C7-53CE-4229-9AAD-96CD0B6B1948}" type="CELLRANGE">
                      <a:rPr lang="en-US"/>
                      <a:pPr/>
                      <a:t>[CELLRANGE]</a:t>
                    </a:fld>
                    <a:endParaRPr lang="LID4096"/>
                  </a:p>
                </c:rich>
              </c:tx>
              <c:dLblPos val="ctr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45-FC84-4694-9FAB-07E90482F261}"/>
                </c:ext>
              </c:extLst>
            </c:dLbl>
            <c:dLbl>
              <c:idx val="32"/>
              <c:tx>
                <c:rich>
                  <a:bodyPr/>
                  <a:lstStyle/>
                  <a:p>
                    <a:fld id="{4BC0DA56-8550-47F7-B2F9-1B35F56A6A9E}" type="CELLRANGE">
                      <a:rPr lang="en-US"/>
                      <a:pPr/>
                      <a:t>[CELLRANGE]</a:t>
                    </a:fld>
                    <a:endParaRPr lang="LID4096"/>
                  </a:p>
                </c:rich>
              </c:tx>
              <c:dLblPos val="ctr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46-FC84-4694-9FAB-07E90482F261}"/>
                </c:ext>
              </c:extLst>
            </c:dLbl>
            <c:dLbl>
              <c:idx val="33"/>
              <c:tx>
                <c:rich>
                  <a:bodyPr/>
                  <a:lstStyle/>
                  <a:p>
                    <a:fld id="{5699B28B-10E5-4957-B112-9EEEA8D90B16}" type="CELLRANGE">
                      <a:rPr lang="en-US"/>
                      <a:pPr/>
                      <a:t>[CELLRANGE]</a:t>
                    </a:fld>
                    <a:endParaRPr lang="LID4096"/>
                  </a:p>
                </c:rich>
              </c:tx>
              <c:dLblPos val="ctr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47-FC84-4694-9FAB-07E90482F261}"/>
                </c:ext>
              </c:extLst>
            </c:dLbl>
            <c:dLbl>
              <c:idx val="34"/>
              <c:tx>
                <c:rich>
                  <a:bodyPr/>
                  <a:lstStyle/>
                  <a:p>
                    <a:fld id="{03427594-9CD0-407A-955D-CAC795CE8BC3}" type="CELLRANGE">
                      <a:rPr lang="en-US"/>
                      <a:pPr/>
                      <a:t>[CELLRANGE]</a:t>
                    </a:fld>
                    <a:endParaRPr lang="LID4096"/>
                  </a:p>
                </c:rich>
              </c:tx>
              <c:dLblPos val="ctr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48-FC84-4694-9FAB-07E90482F261}"/>
                </c:ext>
              </c:extLst>
            </c:dLbl>
            <c:dLbl>
              <c:idx val="35"/>
              <c:tx>
                <c:rich>
                  <a:bodyPr/>
                  <a:lstStyle/>
                  <a:p>
                    <a:fld id="{F0244CA4-FDA6-4319-A956-F4C87048A617}" type="CELLRANGE">
                      <a:rPr lang="en-US"/>
                      <a:pPr/>
                      <a:t>[CELLRANGE]</a:t>
                    </a:fld>
                    <a:endParaRPr lang="LID4096"/>
                  </a:p>
                </c:rich>
              </c:tx>
              <c:dLblPos val="ctr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49-FC84-4694-9FAB-07E90482F261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wrap="square" lIns="38100" tIns="19050" rIns="38100" bIns="19050" anchor="ctr">
                <a:spAutoFit/>
              </a:bodyPr>
              <a:lstStyle/>
              <a:p>
                <a:pPr>
                  <a:defRPr sz="1200" b="1"/>
                </a:pPr>
                <a:endParaRPr lang="LID4096"/>
              </a:p>
            </c:txPr>
            <c:dLblPos val="ctr"/>
            <c:showLegendKey val="0"/>
            <c:showVal val="0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DataLabelsRange val="1"/>
                <c15:showLeaderLines val="0"/>
              </c:ext>
            </c:extLst>
          </c:dLbls>
          <c:xVal>
            <c:multiLvlStrRef>
              <c:f>'11_SFR'!$AL$5:$AS$40</c:f>
              <c:multiLvlStrCache>
                <c:ptCount val="36"/>
                <c:lvl>
                  <c:pt idx="31">
                    <c:v>32</c:v>
                  </c:pt>
                  <c:pt idx="32">
                    <c:v>33</c:v>
                  </c:pt>
                  <c:pt idx="33">
                    <c:v>34</c:v>
                  </c:pt>
                  <c:pt idx="34">
                    <c:v>35</c:v>
                  </c:pt>
                  <c:pt idx="35">
                    <c:v>36</c:v>
                  </c:pt>
                </c:lvl>
                <c:lvl>
                  <c:pt idx="27">
                    <c:v>28</c:v>
                  </c:pt>
                  <c:pt idx="28">
                    <c:v>29</c:v>
                  </c:pt>
                  <c:pt idx="29">
                    <c:v>30</c:v>
                  </c:pt>
                  <c:pt idx="30">
                    <c:v>31</c:v>
                  </c:pt>
                </c:lvl>
                <c:lvl>
                  <c:pt idx="23">
                    <c:v>24</c:v>
                  </c:pt>
                  <c:pt idx="24">
                    <c:v>25</c:v>
                  </c:pt>
                  <c:pt idx="25">
                    <c:v>26</c:v>
                  </c:pt>
                  <c:pt idx="26">
                    <c:v>27</c:v>
                  </c:pt>
                </c:lvl>
                <c:lvl>
                  <c:pt idx="19">
                    <c:v>20</c:v>
                  </c:pt>
                  <c:pt idx="20">
                    <c:v>21</c:v>
                  </c:pt>
                  <c:pt idx="21">
                    <c:v>22</c:v>
                  </c:pt>
                  <c:pt idx="22">
                    <c:v>23</c:v>
                  </c:pt>
                </c:lvl>
                <c:lvl>
                  <c:pt idx="15">
                    <c:v>16</c:v>
                  </c:pt>
                  <c:pt idx="16">
                    <c:v>17</c:v>
                  </c:pt>
                  <c:pt idx="17">
                    <c:v>18</c:v>
                  </c:pt>
                  <c:pt idx="18">
                    <c:v>19</c:v>
                  </c:pt>
                </c:lvl>
                <c:lvl>
                  <c:pt idx="9">
                    <c:v>10</c:v>
                  </c:pt>
                  <c:pt idx="10">
                    <c:v>11</c:v>
                  </c:pt>
                  <c:pt idx="11">
                    <c:v>12</c:v>
                  </c:pt>
                  <c:pt idx="12">
                    <c:v>13</c:v>
                  </c:pt>
                  <c:pt idx="13">
                    <c:v>14</c:v>
                  </c:pt>
                  <c:pt idx="14">
                    <c:v>15</c:v>
                  </c:pt>
                </c:lvl>
                <c:lvl>
                  <c:pt idx="4">
                    <c:v>5</c:v>
                  </c:pt>
                  <c:pt idx="5">
                    <c:v>6</c:v>
                  </c:pt>
                  <c:pt idx="6">
                    <c:v>7</c:v>
                  </c:pt>
                  <c:pt idx="7">
                    <c:v>8</c:v>
                  </c:pt>
                  <c:pt idx="8">
                    <c:v>9</c:v>
                  </c:pt>
                </c:lvl>
                <c:lvl>
                  <c:pt idx="0">
                    <c:v>1</c:v>
                  </c:pt>
                  <c:pt idx="1">
                    <c:v>2</c:v>
                  </c:pt>
                  <c:pt idx="2">
                    <c:v>3</c:v>
                  </c:pt>
                  <c:pt idx="3">
                    <c:v>4</c:v>
                  </c:pt>
                </c:lvl>
              </c:multiLvlStrCache>
            </c:multiLvlStrRef>
          </c:xVal>
          <c:yVal>
            <c:numRef>
              <c:f>'11_SFR'!$J$5:$J$40</c:f>
              <c:numCache>
                <c:formatCode>0</c:formatCode>
                <c:ptCount val="36"/>
                <c:pt idx="0">
                  <c:v>1093.048</c:v>
                </c:pt>
                <c:pt idx="1">
                  <c:v>1088.05899999999</c:v>
                </c:pt>
                <c:pt idx="2">
                  <c:v>1082.4190000000001</c:v>
                </c:pt>
                <c:pt idx="3">
                  <c:v>1077.4079999999899</c:v>
                </c:pt>
                <c:pt idx="4">
                  <c:v>1071.93399999999</c:v>
                </c:pt>
                <c:pt idx="5">
                  <c:v>1066.509</c:v>
                </c:pt>
                <c:pt idx="6">
                  <c:v>1061.7919999999899</c:v>
                </c:pt>
                <c:pt idx="7">
                  <c:v>1057.075</c:v>
                </c:pt>
                <c:pt idx="8">
                  <c:v>1052.3589999999899</c:v>
                </c:pt>
                <c:pt idx="9">
                  <c:v>1073.63599999999</c:v>
                </c:pt>
                <c:pt idx="10">
                  <c:v>1070.9090000000001</c:v>
                </c:pt>
                <c:pt idx="11">
                  <c:v>1068.31799999999</c:v>
                </c:pt>
                <c:pt idx="12">
                  <c:v>1065.4549999999899</c:v>
                </c:pt>
                <c:pt idx="13">
                  <c:v>1062.4549999999899</c:v>
                </c:pt>
                <c:pt idx="14">
                  <c:v>1060.5450000000001</c:v>
                </c:pt>
                <c:pt idx="15">
                  <c:v>1077.7270000000001</c:v>
                </c:pt>
                <c:pt idx="16">
                  <c:v>1070.9090000000001</c:v>
                </c:pt>
                <c:pt idx="17">
                  <c:v>1063.182</c:v>
                </c:pt>
                <c:pt idx="18">
                  <c:v>1058</c:v>
                </c:pt>
                <c:pt idx="19">
                  <c:v>1053.5</c:v>
                </c:pt>
                <c:pt idx="20">
                  <c:v>1049.25</c:v>
                </c:pt>
                <c:pt idx="21">
                  <c:v>1046.25</c:v>
                </c:pt>
                <c:pt idx="22">
                  <c:v>1042.7270000000001</c:v>
                </c:pt>
                <c:pt idx="23">
                  <c:v>1038.182</c:v>
                </c:pt>
                <c:pt idx="24">
                  <c:v>1033.63599999999</c:v>
                </c:pt>
                <c:pt idx="25">
                  <c:v>1029.0909999999899</c:v>
                </c:pt>
                <c:pt idx="26">
                  <c:v>1025.9090000000001</c:v>
                </c:pt>
                <c:pt idx="27">
                  <c:v>1037.5809999999899</c:v>
                </c:pt>
                <c:pt idx="28">
                  <c:v>1032.5</c:v>
                </c:pt>
                <c:pt idx="29">
                  <c:v>1027.4190000000001</c:v>
                </c:pt>
                <c:pt idx="30">
                  <c:v>1021.875</c:v>
                </c:pt>
                <c:pt idx="31">
                  <c:v>1015.625</c:v>
                </c:pt>
                <c:pt idx="32">
                  <c:v>1009.375</c:v>
                </c:pt>
                <c:pt idx="33">
                  <c:v>1003.125</c:v>
                </c:pt>
                <c:pt idx="34">
                  <c:v>996.875</c:v>
                </c:pt>
                <c:pt idx="35">
                  <c:v>991.875</c:v>
                </c:pt>
              </c:numCache>
            </c:numRef>
          </c:yVal>
          <c:smooth val="1"/>
          <c:extLst>
            <c:ext xmlns:c15="http://schemas.microsoft.com/office/drawing/2012/chart" uri="{02D57815-91ED-43cb-92C2-25804820EDAC}">
              <c15:datalabelsRange>
                <c15:f>'11_SFR'!$S$5:$S$40</c15:f>
                <c15:dlblRangeCache>
                  <c:ptCount val="36"/>
                  <c:pt idx="0">
                    <c:v>-1</c:v>
                  </c:pt>
                  <c:pt idx="1">
                    <c:v>0</c:v>
                  </c:pt>
                  <c:pt idx="2">
                    <c:v>1</c:v>
                  </c:pt>
                  <c:pt idx="3">
                    <c:v>2</c:v>
                  </c:pt>
                  <c:pt idx="4">
                    <c:v>3</c:v>
                  </c:pt>
                  <c:pt idx="5">
                    <c:v>4</c:v>
                  </c:pt>
                  <c:pt idx="6">
                    <c:v>5</c:v>
                  </c:pt>
                  <c:pt idx="7">
                    <c:v>6</c:v>
                  </c:pt>
                  <c:pt idx="8">
                    <c:v>7</c:v>
                  </c:pt>
                  <c:pt idx="9">
                    <c:v>3</c:v>
                  </c:pt>
                  <c:pt idx="10">
                    <c:v>9</c:v>
                  </c:pt>
                  <c:pt idx="11">
                    <c:v>10</c:v>
                  </c:pt>
                  <c:pt idx="12">
                    <c:v>11</c:v>
                  </c:pt>
                  <c:pt idx="13">
                    <c:v>12</c:v>
                  </c:pt>
                  <c:pt idx="14">
                    <c:v>13</c:v>
                  </c:pt>
                  <c:pt idx="15">
                    <c:v>-16</c:v>
                  </c:pt>
                  <c:pt idx="16">
                    <c:v>15</c:v>
                  </c:pt>
                  <c:pt idx="17">
                    <c:v>16</c:v>
                  </c:pt>
                  <c:pt idx="18">
                    <c:v>14</c:v>
                  </c:pt>
                  <c:pt idx="19">
                    <c:v>18</c:v>
                  </c:pt>
                  <c:pt idx="20">
                    <c:v>19</c:v>
                  </c:pt>
                  <c:pt idx="21">
                    <c:v>20</c:v>
                  </c:pt>
                  <c:pt idx="22">
                    <c:v>8</c:v>
                  </c:pt>
                  <c:pt idx="23">
                    <c:v>22</c:v>
                  </c:pt>
                  <c:pt idx="24">
                    <c:v>23</c:v>
                  </c:pt>
                  <c:pt idx="25">
                    <c:v>24</c:v>
                  </c:pt>
                  <c:pt idx="26">
                    <c:v>25</c:v>
                  </c:pt>
                  <c:pt idx="27">
                    <c:v>-28</c:v>
                  </c:pt>
                  <c:pt idx="28">
                    <c:v>27</c:v>
                  </c:pt>
                  <c:pt idx="29">
                    <c:v>28</c:v>
                  </c:pt>
                  <c:pt idx="30">
                    <c:v>26</c:v>
                  </c:pt>
                  <c:pt idx="31">
                    <c:v>30</c:v>
                  </c:pt>
                  <c:pt idx="32">
                    <c:v>31</c:v>
                  </c:pt>
                  <c:pt idx="33">
                    <c:v>32</c:v>
                  </c:pt>
                  <c:pt idx="34">
                    <c:v>33</c:v>
                  </c:pt>
                  <c:pt idx="35">
                    <c:v>34</c:v>
                  </c:pt>
                </c15:dlblRangeCache>
              </c15:datalabelsRange>
            </c:ext>
            <c:ext xmlns:c16="http://schemas.microsoft.com/office/drawing/2014/chart" uri="{C3380CC4-5D6E-409C-BE32-E72D297353CC}">
              <c16:uniqueId val="{0000004A-FC84-4694-9FAB-07E90482F26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394745023"/>
        <c:axId val="394748383"/>
      </c:scatterChart>
      <c:valAx>
        <c:axId val="394745023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LID4096"/>
          </a:p>
        </c:txPr>
        <c:crossAx val="394748383"/>
        <c:crosses val="autoZero"/>
        <c:crossBetween val="midCat"/>
      </c:valAx>
      <c:valAx>
        <c:axId val="394748383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LID4096"/>
          </a:p>
        </c:txPr>
        <c:crossAx val="394745023"/>
        <c:crosses val="autoZero"/>
        <c:crossBetween val="midCat"/>
      </c:valAx>
    </c:plotArea>
    <c:plotVisOnly val="1"/>
    <c:dispBlanksAs val="gap"/>
    <c:showDLblsOverMax val="0"/>
    <c:extLst/>
  </c:chart>
  <c:txPr>
    <a:bodyPr/>
    <a:lstStyle/>
    <a:p>
      <a:pPr>
        <a:defRPr/>
      </a:pPr>
      <a:endParaRPr lang="LID4096"/>
    </a:p>
  </c:txPr>
  <c:printSettings>
    <c:headerFooter/>
    <c:pageMargins b="0.75" l="0.7" r="0.7" t="0.75" header="0.3" footer="0.3"/>
    <c:pageSetup/>
  </c:printSettings>
</c:chartSpace>
</file>

<file path=xl/charts/chart2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Relative stage</a:t>
            </a:r>
          </a:p>
        </c:rich>
      </c:tx>
      <c:overlay val="0"/>
    </c:title>
    <c:autoTitleDeleted val="0"/>
    <c:plotArea>
      <c:layout/>
      <c:scatterChart>
        <c:scatterStyle val="smoothMarker"/>
        <c:varyColors val="0"/>
        <c:ser>
          <c:idx val="0"/>
          <c:order val="0"/>
          <c:xVal>
            <c:numRef>
              <c:f>'12'!$BD$5:$BD$292</c:f>
              <c:numCache>
                <c:formatCode>0.0</c:formatCode>
                <c:ptCount val="288"/>
                <c:pt idx="0">
                  <c:v>8.3333333333333329E-2</c:v>
                </c:pt>
                <c:pt idx="1">
                  <c:v>0.16666666666666666</c:v>
                </c:pt>
                <c:pt idx="2">
                  <c:v>0.25</c:v>
                </c:pt>
                <c:pt idx="3">
                  <c:v>0.33333333333333331</c:v>
                </c:pt>
                <c:pt idx="4">
                  <c:v>0.41666666666666669</c:v>
                </c:pt>
                <c:pt idx="5">
                  <c:v>0.5</c:v>
                </c:pt>
                <c:pt idx="6">
                  <c:v>0.58333333333333337</c:v>
                </c:pt>
                <c:pt idx="7">
                  <c:v>0.66666666666666663</c:v>
                </c:pt>
                <c:pt idx="8">
                  <c:v>0.75</c:v>
                </c:pt>
                <c:pt idx="9">
                  <c:v>0.83333333333333337</c:v>
                </c:pt>
                <c:pt idx="10">
                  <c:v>0.91666666666666663</c:v>
                </c:pt>
                <c:pt idx="11">
                  <c:v>1</c:v>
                </c:pt>
                <c:pt idx="12">
                  <c:v>1.0833333333333333</c:v>
                </c:pt>
                <c:pt idx="13">
                  <c:v>1.1666666666666667</c:v>
                </c:pt>
                <c:pt idx="14">
                  <c:v>1.25</c:v>
                </c:pt>
                <c:pt idx="15">
                  <c:v>1.3333333333333333</c:v>
                </c:pt>
                <c:pt idx="16">
                  <c:v>1.4166666666666667</c:v>
                </c:pt>
                <c:pt idx="17">
                  <c:v>1.5</c:v>
                </c:pt>
                <c:pt idx="18">
                  <c:v>1.5833333333333333</c:v>
                </c:pt>
                <c:pt idx="19">
                  <c:v>1.6666666666666667</c:v>
                </c:pt>
                <c:pt idx="20">
                  <c:v>1.75</c:v>
                </c:pt>
                <c:pt idx="21">
                  <c:v>1.8333333333333333</c:v>
                </c:pt>
                <c:pt idx="22">
                  <c:v>1.9166666666666667</c:v>
                </c:pt>
                <c:pt idx="23">
                  <c:v>2</c:v>
                </c:pt>
                <c:pt idx="24">
                  <c:v>2.0833333333333335</c:v>
                </c:pt>
                <c:pt idx="25">
                  <c:v>2.1666666666666665</c:v>
                </c:pt>
                <c:pt idx="26">
                  <c:v>2.25</c:v>
                </c:pt>
                <c:pt idx="27">
                  <c:v>2.3333333333333335</c:v>
                </c:pt>
                <c:pt idx="28">
                  <c:v>2.4166666666666665</c:v>
                </c:pt>
                <c:pt idx="29">
                  <c:v>2.5</c:v>
                </c:pt>
                <c:pt idx="30">
                  <c:v>2.5833333333333335</c:v>
                </c:pt>
                <c:pt idx="31">
                  <c:v>2.6666666666666665</c:v>
                </c:pt>
                <c:pt idx="32">
                  <c:v>2.75</c:v>
                </c:pt>
                <c:pt idx="33">
                  <c:v>2.8333333333333335</c:v>
                </c:pt>
                <c:pt idx="34">
                  <c:v>2.9166666666666665</c:v>
                </c:pt>
                <c:pt idx="35">
                  <c:v>3</c:v>
                </c:pt>
                <c:pt idx="36">
                  <c:v>3.0833333333333335</c:v>
                </c:pt>
                <c:pt idx="37">
                  <c:v>3.1666666666666665</c:v>
                </c:pt>
                <c:pt idx="38">
                  <c:v>3.25</c:v>
                </c:pt>
                <c:pt idx="39">
                  <c:v>3.3333333333333335</c:v>
                </c:pt>
                <c:pt idx="40">
                  <c:v>3.4166666666666665</c:v>
                </c:pt>
                <c:pt idx="41">
                  <c:v>3.5</c:v>
                </c:pt>
                <c:pt idx="42">
                  <c:v>3.5833333333333335</c:v>
                </c:pt>
                <c:pt idx="43">
                  <c:v>3.6666666666666665</c:v>
                </c:pt>
                <c:pt idx="44">
                  <c:v>3.75</c:v>
                </c:pt>
                <c:pt idx="45">
                  <c:v>3.8333333333333335</c:v>
                </c:pt>
                <c:pt idx="46">
                  <c:v>3.9166666666666665</c:v>
                </c:pt>
                <c:pt idx="47">
                  <c:v>4</c:v>
                </c:pt>
                <c:pt idx="48">
                  <c:v>4.083333333333333</c:v>
                </c:pt>
                <c:pt idx="49">
                  <c:v>4.166666666666667</c:v>
                </c:pt>
                <c:pt idx="50">
                  <c:v>4.25</c:v>
                </c:pt>
                <c:pt idx="51">
                  <c:v>4.333333333333333</c:v>
                </c:pt>
                <c:pt idx="52">
                  <c:v>4.416666666666667</c:v>
                </c:pt>
                <c:pt idx="53">
                  <c:v>4.5</c:v>
                </c:pt>
                <c:pt idx="54">
                  <c:v>4.583333333333333</c:v>
                </c:pt>
                <c:pt idx="55">
                  <c:v>4.666666666666667</c:v>
                </c:pt>
                <c:pt idx="56">
                  <c:v>4.75</c:v>
                </c:pt>
                <c:pt idx="57">
                  <c:v>4.833333333333333</c:v>
                </c:pt>
                <c:pt idx="58">
                  <c:v>4.916666666666667</c:v>
                </c:pt>
                <c:pt idx="59">
                  <c:v>5</c:v>
                </c:pt>
                <c:pt idx="60">
                  <c:v>5.083333333333333</c:v>
                </c:pt>
                <c:pt idx="61">
                  <c:v>5.166666666666667</c:v>
                </c:pt>
                <c:pt idx="62">
                  <c:v>5.25</c:v>
                </c:pt>
                <c:pt idx="63">
                  <c:v>5.333333333333333</c:v>
                </c:pt>
                <c:pt idx="64">
                  <c:v>5.416666666666667</c:v>
                </c:pt>
                <c:pt idx="65">
                  <c:v>5.5</c:v>
                </c:pt>
                <c:pt idx="66">
                  <c:v>5.583333333333333</c:v>
                </c:pt>
                <c:pt idx="67">
                  <c:v>5.666666666666667</c:v>
                </c:pt>
                <c:pt idx="68">
                  <c:v>5.75</c:v>
                </c:pt>
                <c:pt idx="69">
                  <c:v>5.833333333333333</c:v>
                </c:pt>
                <c:pt idx="70">
                  <c:v>5.916666666666667</c:v>
                </c:pt>
                <c:pt idx="71">
                  <c:v>6</c:v>
                </c:pt>
                <c:pt idx="72">
                  <c:v>6.083333333333333</c:v>
                </c:pt>
                <c:pt idx="73">
                  <c:v>6.166666666666667</c:v>
                </c:pt>
                <c:pt idx="74">
                  <c:v>6.25</c:v>
                </c:pt>
                <c:pt idx="75">
                  <c:v>6.333333333333333</c:v>
                </c:pt>
                <c:pt idx="76">
                  <c:v>6.416666666666667</c:v>
                </c:pt>
                <c:pt idx="77">
                  <c:v>6.5</c:v>
                </c:pt>
                <c:pt idx="78">
                  <c:v>6.583333333333333</c:v>
                </c:pt>
                <c:pt idx="79">
                  <c:v>6.666666666666667</c:v>
                </c:pt>
                <c:pt idx="80">
                  <c:v>6.75</c:v>
                </c:pt>
                <c:pt idx="81">
                  <c:v>6.833333333333333</c:v>
                </c:pt>
                <c:pt idx="82">
                  <c:v>6.916666666666667</c:v>
                </c:pt>
                <c:pt idx="83">
                  <c:v>7</c:v>
                </c:pt>
                <c:pt idx="84">
                  <c:v>7.083333333333333</c:v>
                </c:pt>
                <c:pt idx="85">
                  <c:v>7.166666666666667</c:v>
                </c:pt>
                <c:pt idx="86">
                  <c:v>7.25</c:v>
                </c:pt>
                <c:pt idx="87">
                  <c:v>7.333333333333333</c:v>
                </c:pt>
                <c:pt idx="88">
                  <c:v>7.416666666666667</c:v>
                </c:pt>
                <c:pt idx="89">
                  <c:v>7.5</c:v>
                </c:pt>
                <c:pt idx="90">
                  <c:v>7.583333333333333</c:v>
                </c:pt>
                <c:pt idx="91">
                  <c:v>7.666666666666667</c:v>
                </c:pt>
                <c:pt idx="92">
                  <c:v>7.75</c:v>
                </c:pt>
                <c:pt idx="93">
                  <c:v>7.833333333333333</c:v>
                </c:pt>
                <c:pt idx="94">
                  <c:v>7.916666666666667</c:v>
                </c:pt>
                <c:pt idx="95">
                  <c:v>8</c:v>
                </c:pt>
                <c:pt idx="96">
                  <c:v>8.0833333333333339</c:v>
                </c:pt>
                <c:pt idx="97">
                  <c:v>8.1666666666666661</c:v>
                </c:pt>
                <c:pt idx="98">
                  <c:v>8.25</c:v>
                </c:pt>
                <c:pt idx="99">
                  <c:v>8.3333333333333339</c:v>
                </c:pt>
                <c:pt idx="100">
                  <c:v>8.4166666666666661</c:v>
                </c:pt>
                <c:pt idx="101">
                  <c:v>8.5</c:v>
                </c:pt>
                <c:pt idx="102">
                  <c:v>8.5833333333333339</c:v>
                </c:pt>
                <c:pt idx="103">
                  <c:v>8.6666666666666661</c:v>
                </c:pt>
                <c:pt idx="104">
                  <c:v>8.75</c:v>
                </c:pt>
                <c:pt idx="105">
                  <c:v>8.8333333333333339</c:v>
                </c:pt>
                <c:pt idx="106">
                  <c:v>8.9166666666666661</c:v>
                </c:pt>
                <c:pt idx="107">
                  <c:v>9</c:v>
                </c:pt>
                <c:pt idx="108">
                  <c:v>9.0833333333333339</c:v>
                </c:pt>
                <c:pt idx="109">
                  <c:v>9.1666666666666661</c:v>
                </c:pt>
                <c:pt idx="110">
                  <c:v>9.25</c:v>
                </c:pt>
                <c:pt idx="111">
                  <c:v>9.3333333333333339</c:v>
                </c:pt>
                <c:pt idx="112">
                  <c:v>9.4166666666666661</c:v>
                </c:pt>
                <c:pt idx="113">
                  <c:v>9.5</c:v>
                </c:pt>
                <c:pt idx="114">
                  <c:v>9.5833333333333339</c:v>
                </c:pt>
                <c:pt idx="115">
                  <c:v>9.6666666666666661</c:v>
                </c:pt>
                <c:pt idx="116">
                  <c:v>9.75</c:v>
                </c:pt>
                <c:pt idx="117">
                  <c:v>9.8333333333333339</c:v>
                </c:pt>
                <c:pt idx="118">
                  <c:v>9.9166666666666661</c:v>
                </c:pt>
                <c:pt idx="119">
                  <c:v>10</c:v>
                </c:pt>
                <c:pt idx="120">
                  <c:v>10.083333333333334</c:v>
                </c:pt>
                <c:pt idx="121">
                  <c:v>10.166666666666666</c:v>
                </c:pt>
                <c:pt idx="122">
                  <c:v>10.25</c:v>
                </c:pt>
                <c:pt idx="123">
                  <c:v>10.333333333333334</c:v>
                </c:pt>
                <c:pt idx="124">
                  <c:v>10.416666666666666</c:v>
                </c:pt>
                <c:pt idx="125">
                  <c:v>10.5</c:v>
                </c:pt>
                <c:pt idx="126">
                  <c:v>10.583333333333334</c:v>
                </c:pt>
                <c:pt idx="127">
                  <c:v>10.666666666666666</c:v>
                </c:pt>
                <c:pt idx="128">
                  <c:v>10.75</c:v>
                </c:pt>
                <c:pt idx="129">
                  <c:v>10.833333333333334</c:v>
                </c:pt>
                <c:pt idx="130">
                  <c:v>10.916666666666666</c:v>
                </c:pt>
                <c:pt idx="131">
                  <c:v>11</c:v>
                </c:pt>
                <c:pt idx="132">
                  <c:v>11.083333333333334</c:v>
                </c:pt>
                <c:pt idx="133">
                  <c:v>11.166666666666666</c:v>
                </c:pt>
                <c:pt idx="134">
                  <c:v>11.25</c:v>
                </c:pt>
                <c:pt idx="135">
                  <c:v>11.333333333333334</c:v>
                </c:pt>
                <c:pt idx="136">
                  <c:v>11.416666666666666</c:v>
                </c:pt>
                <c:pt idx="137">
                  <c:v>11.5</c:v>
                </c:pt>
                <c:pt idx="138">
                  <c:v>11.583333333333334</c:v>
                </c:pt>
                <c:pt idx="139">
                  <c:v>11.666666666666666</c:v>
                </c:pt>
                <c:pt idx="140">
                  <c:v>11.75</c:v>
                </c:pt>
                <c:pt idx="141">
                  <c:v>11.833333333333334</c:v>
                </c:pt>
                <c:pt idx="142">
                  <c:v>11.916666666666666</c:v>
                </c:pt>
                <c:pt idx="143">
                  <c:v>12</c:v>
                </c:pt>
                <c:pt idx="144">
                  <c:v>12.083333333333334</c:v>
                </c:pt>
                <c:pt idx="145">
                  <c:v>12.166666666666666</c:v>
                </c:pt>
                <c:pt idx="146">
                  <c:v>12.25</c:v>
                </c:pt>
                <c:pt idx="147">
                  <c:v>12.333333333333334</c:v>
                </c:pt>
                <c:pt idx="148">
                  <c:v>12.416666666666666</c:v>
                </c:pt>
                <c:pt idx="149">
                  <c:v>12.5</c:v>
                </c:pt>
                <c:pt idx="150">
                  <c:v>12.583333333333334</c:v>
                </c:pt>
                <c:pt idx="151">
                  <c:v>12.666666666666666</c:v>
                </c:pt>
                <c:pt idx="152">
                  <c:v>12.75</c:v>
                </c:pt>
                <c:pt idx="153">
                  <c:v>12.833333333333334</c:v>
                </c:pt>
                <c:pt idx="154">
                  <c:v>12.916666666666666</c:v>
                </c:pt>
                <c:pt idx="155">
                  <c:v>13</c:v>
                </c:pt>
                <c:pt idx="156">
                  <c:v>13.083333333333334</c:v>
                </c:pt>
                <c:pt idx="157">
                  <c:v>13.166666666666666</c:v>
                </c:pt>
                <c:pt idx="158">
                  <c:v>13.25</c:v>
                </c:pt>
                <c:pt idx="159">
                  <c:v>13.333333333333334</c:v>
                </c:pt>
                <c:pt idx="160">
                  <c:v>13.416666666666666</c:v>
                </c:pt>
                <c:pt idx="161">
                  <c:v>13.5</c:v>
                </c:pt>
                <c:pt idx="162">
                  <c:v>13.583333333333334</c:v>
                </c:pt>
                <c:pt idx="163">
                  <c:v>13.666666666666666</c:v>
                </c:pt>
                <c:pt idx="164">
                  <c:v>13.75</c:v>
                </c:pt>
                <c:pt idx="165">
                  <c:v>13.833333333333334</c:v>
                </c:pt>
                <c:pt idx="166">
                  <c:v>13.916666666666666</c:v>
                </c:pt>
                <c:pt idx="167">
                  <c:v>14</c:v>
                </c:pt>
                <c:pt idx="168">
                  <c:v>14.083333333333334</c:v>
                </c:pt>
                <c:pt idx="169">
                  <c:v>14.166666666666666</c:v>
                </c:pt>
                <c:pt idx="170">
                  <c:v>14.25</c:v>
                </c:pt>
                <c:pt idx="171">
                  <c:v>14.333333333333334</c:v>
                </c:pt>
                <c:pt idx="172">
                  <c:v>14.416666666666666</c:v>
                </c:pt>
                <c:pt idx="173">
                  <c:v>14.5</c:v>
                </c:pt>
                <c:pt idx="174">
                  <c:v>14.583333333333334</c:v>
                </c:pt>
                <c:pt idx="175">
                  <c:v>14.666666666666666</c:v>
                </c:pt>
                <c:pt idx="176">
                  <c:v>14.75</c:v>
                </c:pt>
                <c:pt idx="177">
                  <c:v>14.833333333333334</c:v>
                </c:pt>
                <c:pt idx="178">
                  <c:v>14.916666666666666</c:v>
                </c:pt>
                <c:pt idx="179">
                  <c:v>15</c:v>
                </c:pt>
                <c:pt idx="180">
                  <c:v>15.083333333333334</c:v>
                </c:pt>
                <c:pt idx="181">
                  <c:v>15.166666666666666</c:v>
                </c:pt>
                <c:pt idx="182">
                  <c:v>15.25</c:v>
                </c:pt>
                <c:pt idx="183">
                  <c:v>15.333333333333334</c:v>
                </c:pt>
                <c:pt idx="184">
                  <c:v>15.416666666666666</c:v>
                </c:pt>
                <c:pt idx="185">
                  <c:v>15.5</c:v>
                </c:pt>
                <c:pt idx="186">
                  <c:v>15.583333333333334</c:v>
                </c:pt>
                <c:pt idx="187">
                  <c:v>15.666666666666666</c:v>
                </c:pt>
                <c:pt idx="188">
                  <c:v>15.75</c:v>
                </c:pt>
                <c:pt idx="189">
                  <c:v>15.833333333333334</c:v>
                </c:pt>
                <c:pt idx="190">
                  <c:v>15.916666666666666</c:v>
                </c:pt>
                <c:pt idx="191">
                  <c:v>16</c:v>
                </c:pt>
                <c:pt idx="192">
                  <c:v>16.083333333333332</c:v>
                </c:pt>
                <c:pt idx="193">
                  <c:v>16.166666666666668</c:v>
                </c:pt>
                <c:pt idx="194">
                  <c:v>16.25</c:v>
                </c:pt>
                <c:pt idx="195">
                  <c:v>16.333333333333332</c:v>
                </c:pt>
                <c:pt idx="196">
                  <c:v>16.416666666666668</c:v>
                </c:pt>
                <c:pt idx="197">
                  <c:v>16.5</c:v>
                </c:pt>
                <c:pt idx="198">
                  <c:v>16.583333333333332</c:v>
                </c:pt>
                <c:pt idx="199">
                  <c:v>16.666666666666668</c:v>
                </c:pt>
                <c:pt idx="200">
                  <c:v>16.75</c:v>
                </c:pt>
                <c:pt idx="201">
                  <c:v>16.833333333333332</c:v>
                </c:pt>
                <c:pt idx="202">
                  <c:v>16.916666666666668</c:v>
                </c:pt>
                <c:pt idx="203">
                  <c:v>17</c:v>
                </c:pt>
                <c:pt idx="204">
                  <c:v>17.083333333333332</c:v>
                </c:pt>
                <c:pt idx="205">
                  <c:v>17.166666666666668</c:v>
                </c:pt>
                <c:pt idx="206">
                  <c:v>17.25</c:v>
                </c:pt>
                <c:pt idx="207">
                  <c:v>17.333333333333332</c:v>
                </c:pt>
                <c:pt idx="208">
                  <c:v>17.416666666666668</c:v>
                </c:pt>
                <c:pt idx="209">
                  <c:v>17.5</c:v>
                </c:pt>
                <c:pt idx="210">
                  <c:v>17.583333333333332</c:v>
                </c:pt>
                <c:pt idx="211">
                  <c:v>17.666666666666668</c:v>
                </c:pt>
                <c:pt idx="212">
                  <c:v>17.75</c:v>
                </c:pt>
                <c:pt idx="213">
                  <c:v>17.833333333333332</c:v>
                </c:pt>
                <c:pt idx="214">
                  <c:v>17.916666666666668</c:v>
                </c:pt>
                <c:pt idx="215">
                  <c:v>18</c:v>
                </c:pt>
                <c:pt idx="216">
                  <c:v>18.083333333333332</c:v>
                </c:pt>
                <c:pt idx="217">
                  <c:v>18.166666666666668</c:v>
                </c:pt>
                <c:pt idx="218">
                  <c:v>18.25</c:v>
                </c:pt>
                <c:pt idx="219">
                  <c:v>18.333333333333332</c:v>
                </c:pt>
                <c:pt idx="220">
                  <c:v>18.416666666666668</c:v>
                </c:pt>
                <c:pt idx="221">
                  <c:v>18.5</c:v>
                </c:pt>
                <c:pt idx="222">
                  <c:v>18.583333333333332</c:v>
                </c:pt>
                <c:pt idx="223">
                  <c:v>18.666666666666668</c:v>
                </c:pt>
                <c:pt idx="224">
                  <c:v>18.75</c:v>
                </c:pt>
                <c:pt idx="225">
                  <c:v>18.833333333333332</c:v>
                </c:pt>
                <c:pt idx="226">
                  <c:v>18.916666666666668</c:v>
                </c:pt>
                <c:pt idx="227">
                  <c:v>19</c:v>
                </c:pt>
                <c:pt idx="228">
                  <c:v>19.083333333333332</c:v>
                </c:pt>
                <c:pt idx="229">
                  <c:v>19.166666666666668</c:v>
                </c:pt>
                <c:pt idx="230">
                  <c:v>19.25</c:v>
                </c:pt>
                <c:pt idx="231">
                  <c:v>19.333333333333332</c:v>
                </c:pt>
                <c:pt idx="232">
                  <c:v>19.416666666666668</c:v>
                </c:pt>
                <c:pt idx="233">
                  <c:v>19.5</c:v>
                </c:pt>
                <c:pt idx="234">
                  <c:v>19.583333333333332</c:v>
                </c:pt>
                <c:pt idx="235">
                  <c:v>19.666666666666668</c:v>
                </c:pt>
                <c:pt idx="236">
                  <c:v>19.75</c:v>
                </c:pt>
                <c:pt idx="237">
                  <c:v>19.833333333333332</c:v>
                </c:pt>
                <c:pt idx="238">
                  <c:v>19.916666666666668</c:v>
                </c:pt>
                <c:pt idx="239">
                  <c:v>20</c:v>
                </c:pt>
                <c:pt idx="240">
                  <c:v>20.083333333333332</c:v>
                </c:pt>
                <c:pt idx="241">
                  <c:v>20.166666666666668</c:v>
                </c:pt>
                <c:pt idx="242">
                  <c:v>20.25</c:v>
                </c:pt>
                <c:pt idx="243">
                  <c:v>20.333333333333332</c:v>
                </c:pt>
                <c:pt idx="244">
                  <c:v>20.416666666666668</c:v>
                </c:pt>
                <c:pt idx="245">
                  <c:v>20.5</c:v>
                </c:pt>
                <c:pt idx="246">
                  <c:v>20.583333333333332</c:v>
                </c:pt>
                <c:pt idx="247">
                  <c:v>20.666666666666668</c:v>
                </c:pt>
                <c:pt idx="248">
                  <c:v>20.75</c:v>
                </c:pt>
                <c:pt idx="249">
                  <c:v>20.833333333333332</c:v>
                </c:pt>
                <c:pt idx="250">
                  <c:v>20.916666666666668</c:v>
                </c:pt>
                <c:pt idx="251">
                  <c:v>21</c:v>
                </c:pt>
                <c:pt idx="252">
                  <c:v>21.083333333333332</c:v>
                </c:pt>
                <c:pt idx="253">
                  <c:v>21.166666666666668</c:v>
                </c:pt>
                <c:pt idx="254">
                  <c:v>21.25</c:v>
                </c:pt>
                <c:pt idx="255">
                  <c:v>21.333333333333332</c:v>
                </c:pt>
                <c:pt idx="256">
                  <c:v>21.416666666666668</c:v>
                </c:pt>
                <c:pt idx="257">
                  <c:v>21.5</c:v>
                </c:pt>
                <c:pt idx="258">
                  <c:v>21.583333333333332</c:v>
                </c:pt>
                <c:pt idx="259">
                  <c:v>21.666666666666668</c:v>
                </c:pt>
                <c:pt idx="260">
                  <c:v>21.75</c:v>
                </c:pt>
                <c:pt idx="261">
                  <c:v>21.833333333333332</c:v>
                </c:pt>
                <c:pt idx="262">
                  <c:v>21.916666666666668</c:v>
                </c:pt>
                <c:pt idx="263">
                  <c:v>22</c:v>
                </c:pt>
                <c:pt idx="264">
                  <c:v>22.083333333333332</c:v>
                </c:pt>
                <c:pt idx="265">
                  <c:v>22.166666666666668</c:v>
                </c:pt>
                <c:pt idx="266">
                  <c:v>22.25</c:v>
                </c:pt>
                <c:pt idx="267">
                  <c:v>22.333333333333332</c:v>
                </c:pt>
                <c:pt idx="268">
                  <c:v>22.416666666666668</c:v>
                </c:pt>
                <c:pt idx="269">
                  <c:v>22.5</c:v>
                </c:pt>
                <c:pt idx="270">
                  <c:v>22.583333333333332</c:v>
                </c:pt>
                <c:pt idx="271">
                  <c:v>22.666666666666668</c:v>
                </c:pt>
                <c:pt idx="272">
                  <c:v>22.75</c:v>
                </c:pt>
                <c:pt idx="273">
                  <c:v>22.833333333333332</c:v>
                </c:pt>
                <c:pt idx="274">
                  <c:v>22.916666666666668</c:v>
                </c:pt>
                <c:pt idx="275">
                  <c:v>23</c:v>
                </c:pt>
                <c:pt idx="276">
                  <c:v>23.083333333333332</c:v>
                </c:pt>
                <c:pt idx="277">
                  <c:v>23.166666666666668</c:v>
                </c:pt>
                <c:pt idx="278">
                  <c:v>23.25</c:v>
                </c:pt>
                <c:pt idx="279">
                  <c:v>23.333333333333332</c:v>
                </c:pt>
                <c:pt idx="280">
                  <c:v>23.416666666666668</c:v>
                </c:pt>
                <c:pt idx="281">
                  <c:v>23.5</c:v>
                </c:pt>
                <c:pt idx="282">
                  <c:v>23.583333333333332</c:v>
                </c:pt>
                <c:pt idx="283">
                  <c:v>23.666666666666668</c:v>
                </c:pt>
                <c:pt idx="284">
                  <c:v>23.75</c:v>
                </c:pt>
                <c:pt idx="285">
                  <c:v>23.833333333333332</c:v>
                </c:pt>
                <c:pt idx="286">
                  <c:v>23.916666666666668</c:v>
                </c:pt>
                <c:pt idx="287">
                  <c:v>24</c:v>
                </c:pt>
              </c:numCache>
            </c:numRef>
          </c:xVal>
          <c:yVal>
            <c:numRef>
              <c:f>'12'!$BK$5:$BK$292</c:f>
              <c:numCache>
                <c:formatCode>0.0</c:formatCode>
                <c:ptCount val="288"/>
                <c:pt idx="0">
                  <c:v>-0.79009018250380603</c:v>
                </c:pt>
                <c:pt idx="1">
                  <c:v>-0.74365150960687654</c:v>
                </c:pt>
                <c:pt idx="2">
                  <c:v>-0.68870362939289631</c:v>
                </c:pt>
                <c:pt idx="3">
                  <c:v>-0.625197692411116</c:v>
                </c:pt>
                <c:pt idx="4">
                  <c:v>-0.55312668954760635</c:v>
                </c:pt>
                <c:pt idx="5">
                  <c:v>-0.47251897407255683</c:v>
                </c:pt>
                <c:pt idx="6">
                  <c:v>-0.38345755101257684</c:v>
                </c:pt>
                <c:pt idx="7">
                  <c:v>-0.28621381293168646</c:v>
                </c:pt>
                <c:pt idx="8">
                  <c:v>-0.18155762017830668</c:v>
                </c:pt>
                <c:pt idx="9">
                  <c:v>-7.1126590137856383E-2</c:v>
                </c:pt>
                <c:pt idx="10">
                  <c:v>4.245777911320392E-2</c:v>
                </c:pt>
                <c:pt idx="11">
                  <c:v>0.15596119932822372</c:v>
                </c:pt>
                <c:pt idx="12">
                  <c:v>0.26624323920906345</c:v>
                </c:pt>
                <c:pt idx="13">
                  <c:v>0.37085073696547344</c:v>
                </c:pt>
                <c:pt idx="14">
                  <c:v>0.46818020378295344</c:v>
                </c:pt>
                <c:pt idx="15">
                  <c:v>0.55727156889258378</c:v>
                </c:pt>
                <c:pt idx="16">
                  <c:v>0.63750876500248399</c:v>
                </c:pt>
                <c:pt idx="17">
                  <c:v>0.70842561987030361</c:v>
                </c:pt>
                <c:pt idx="18">
                  <c:v>0.76964172607243331</c:v>
                </c:pt>
                <c:pt idx="19">
                  <c:v>0.82086433490555333</c:v>
                </c:pt>
                <c:pt idx="20">
                  <c:v>0.86190073216575325</c:v>
                </c:pt>
                <c:pt idx="21">
                  <c:v>0.89266153311386365</c:v>
                </c:pt>
                <c:pt idx="22">
                  <c:v>0.91315594505103359</c:v>
                </c:pt>
                <c:pt idx="23">
                  <c:v>0.92348384556850327</c:v>
                </c:pt>
                <c:pt idx="24">
                  <c:v>0.92382744990052323</c:v>
                </c:pt>
                <c:pt idx="25">
                  <c:v>0.91444345471448329</c:v>
                </c:pt>
                <c:pt idx="26">
                  <c:v>0.89565578262956347</c:v>
                </c:pt>
                <c:pt idx="27">
                  <c:v>0.86784886274281359</c:v>
                </c:pt>
                <c:pt idx="28">
                  <c:v>0.83146136266210391</c:v>
                </c:pt>
                <c:pt idx="29">
                  <c:v>0.78698030110863382</c:v>
                </c:pt>
                <c:pt idx="30">
                  <c:v>0.7349354880507839</c:v>
                </c:pt>
                <c:pt idx="31">
                  <c:v>0.67589425703908379</c:v>
                </c:pt>
                <c:pt idx="32">
                  <c:v>0.61045647117220359</c:v>
                </c:pt>
                <c:pt idx="33">
                  <c:v>0.53924979971984399</c:v>
                </c:pt>
                <c:pt idx="34">
                  <c:v>0.46292527678696338</c:v>
                </c:pt>
                <c:pt idx="35">
                  <c:v>0.38215316649644393</c:v>
                </c:pt>
                <c:pt idx="36">
                  <c:v>0.2976191709443734</c:v>
                </c:pt>
                <c:pt idx="37">
                  <c:v>0.21002102753628371</c:v>
                </c:pt>
                <c:pt idx="38">
                  <c:v>0.12006555103517336</c:v>
                </c:pt>
                <c:pt idx="39">
                  <c:v>2.8466182393733774E-2</c:v>
                </c:pt>
                <c:pt idx="40">
                  <c:v>-6.4058889350776305E-2</c:v>
                </c:pt>
                <c:pt idx="41">
                  <c:v>-0.15678796502206627</c:v>
                </c:pt>
                <c:pt idx="42">
                  <c:v>-0.24899636985233631</c:v>
                </c:pt>
                <c:pt idx="43">
                  <c:v>-0.33995623186050672</c:v>
                </c:pt>
                <c:pt idx="44">
                  <c:v>-0.42893547122094677</c:v>
                </c:pt>
                <c:pt idx="45">
                  <c:v>-0.51519600132094645</c:v>
                </c:pt>
                <c:pt idx="46">
                  <c:v>-0.59799119520237642</c:v>
                </c:pt>
                <c:pt idx="47">
                  <c:v>-0.67656275148145628</c:v>
                </c:pt>
                <c:pt idx="48">
                  <c:v>-0.75013721180012638</c:v>
                </c:pt>
                <c:pt idx="49">
                  <c:v>-0.81792254920609686</c:v>
                </c:pt>
                <c:pt idx="50">
                  <c:v>-0.87910547506712611</c:v>
                </c:pt>
                <c:pt idx="51">
                  <c:v>-0.93285040772854622</c:v>
                </c:pt>
                <c:pt idx="52">
                  <c:v>-0.97830140201493609</c:v>
                </c:pt>
                <c:pt idx="53">
                  <c:v>-1.0145887201519965</c:v>
                </c:pt>
                <c:pt idx="54">
                  <c:v>-1.0408420507823761</c:v>
                </c:pt>
                <c:pt idx="55">
                  <c:v>-1.0562125080296063</c:v>
                </c:pt>
                <c:pt idx="56">
                  <c:v>-1.0599052525268666</c:v>
                </c:pt>
                <c:pt idx="57">
                  <c:v>-1.051223619204066</c:v>
                </c:pt>
                <c:pt idx="58">
                  <c:v>-1.0296238169525962</c:v>
                </c:pt>
                <c:pt idx="59">
                  <c:v>-0.99477660518097633</c:v>
                </c:pt>
                <c:pt idx="60">
                  <c:v>-0.94662927178428635</c:v>
                </c:pt>
                <c:pt idx="61">
                  <c:v>-0.88545862922217644</c:v>
                </c:pt>
                <c:pt idx="62">
                  <c:v>-0.81190478952750667</c:v>
                </c:pt>
                <c:pt idx="63">
                  <c:v>-0.7269771373818763</c:v>
                </c:pt>
                <c:pt idx="64">
                  <c:v>-0.63202831151400662</c:v>
                </c:pt>
                <c:pt idx="65">
                  <c:v>-0.5286980718325367</c:v>
                </c:pt>
                <c:pt idx="66">
                  <c:v>-0.41883475384294666</c:v>
                </c:pt>
                <c:pt idx="67">
                  <c:v>-0.30440569226918601</c:v>
                </c:pt>
                <c:pt idx="68">
                  <c:v>-0.18740855971814607</c:v>
                </c:pt>
                <c:pt idx="69">
                  <c:v>-6.9793322446646044E-2</c:v>
                </c:pt>
                <c:pt idx="70">
                  <c:v>4.6599304206193182E-2</c:v>
                </c:pt>
                <c:pt idx="71">
                  <c:v>0.16008098406920368</c:v>
                </c:pt>
                <c:pt idx="72">
                  <c:v>0.26914164448321376</c:v>
                </c:pt>
                <c:pt idx="73">
                  <c:v>0.37246110218378359</c:v>
                </c:pt>
                <c:pt idx="74">
                  <c:v>0.4689100594170732</c:v>
                </c:pt>
                <c:pt idx="75">
                  <c:v>0.55754392925596363</c:v>
                </c:pt>
                <c:pt idx="76">
                  <c:v>0.6375923529207137</c:v>
                </c:pt>
                <c:pt idx="77">
                  <c:v>0.70844654635125348</c:v>
                </c:pt>
                <c:pt idx="78">
                  <c:v>0.76964593654109326</c:v>
                </c:pt>
                <c:pt idx="79">
                  <c:v>0.82086499991761386</c:v>
                </c:pt>
                <c:pt idx="80">
                  <c:v>0.86190081163279331</c:v>
                </c:pt>
                <c:pt idx="81">
                  <c:v>0.8926615398729334</c:v>
                </c:pt>
                <c:pt idx="82">
                  <c:v>0.91315594541589373</c:v>
                </c:pt>
                <c:pt idx="83">
                  <c:v>0.92348384557790375</c:v>
                </c:pt>
                <c:pt idx="84">
                  <c:v>0.92382744990052323</c:v>
                </c:pt>
                <c:pt idx="85">
                  <c:v>0.91444345471448329</c:v>
                </c:pt>
                <c:pt idx="86">
                  <c:v>0.89565578262956347</c:v>
                </c:pt>
                <c:pt idx="87">
                  <c:v>0.86784886274281359</c:v>
                </c:pt>
                <c:pt idx="88">
                  <c:v>0.83146136266210391</c:v>
                </c:pt>
                <c:pt idx="89">
                  <c:v>0.78698030110863382</c:v>
                </c:pt>
                <c:pt idx="90">
                  <c:v>0.7349354880507839</c:v>
                </c:pt>
                <c:pt idx="91">
                  <c:v>0.67589425703908379</c:v>
                </c:pt>
                <c:pt idx="92">
                  <c:v>0.61045647117220359</c:v>
                </c:pt>
                <c:pt idx="93">
                  <c:v>0.53924979971984399</c:v>
                </c:pt>
                <c:pt idx="94">
                  <c:v>0.46292527678696338</c:v>
                </c:pt>
                <c:pt idx="95">
                  <c:v>0.38215316649644393</c:v>
                </c:pt>
                <c:pt idx="96">
                  <c:v>0.2976191709443734</c:v>
                </c:pt>
                <c:pt idx="97">
                  <c:v>0.21002102753628371</c:v>
                </c:pt>
                <c:pt idx="98">
                  <c:v>0.12006555103517336</c:v>
                </c:pt>
                <c:pt idx="99">
                  <c:v>2.8466182393733774E-2</c:v>
                </c:pt>
                <c:pt idx="100">
                  <c:v>-6.4058889350776305E-2</c:v>
                </c:pt>
                <c:pt idx="101">
                  <c:v>-0.15678796502206627</c:v>
                </c:pt>
                <c:pt idx="102">
                  <c:v>-0.24899636985233631</c:v>
                </c:pt>
                <c:pt idx="103">
                  <c:v>-0.33995623186050672</c:v>
                </c:pt>
                <c:pt idx="104">
                  <c:v>-0.42893547122094677</c:v>
                </c:pt>
                <c:pt idx="105">
                  <c:v>-0.51519600132094645</c:v>
                </c:pt>
                <c:pt idx="106">
                  <c:v>-0.59799119520237642</c:v>
                </c:pt>
                <c:pt idx="107">
                  <c:v>-0.67656275148145628</c:v>
                </c:pt>
                <c:pt idx="108">
                  <c:v>-0.75013721180012638</c:v>
                </c:pt>
                <c:pt idx="109">
                  <c:v>-0.81792254920609686</c:v>
                </c:pt>
                <c:pt idx="110">
                  <c:v>-0.87910547506712611</c:v>
                </c:pt>
                <c:pt idx="111">
                  <c:v>-0.93285040772854622</c:v>
                </c:pt>
                <c:pt idx="112">
                  <c:v>-0.97830140201493609</c:v>
                </c:pt>
                <c:pt idx="113">
                  <c:v>-1.0145887201519965</c:v>
                </c:pt>
                <c:pt idx="114">
                  <c:v>-1.0408420507823761</c:v>
                </c:pt>
                <c:pt idx="115">
                  <c:v>-1.0562125080296063</c:v>
                </c:pt>
                <c:pt idx="116">
                  <c:v>-1.0599052525268666</c:v>
                </c:pt>
                <c:pt idx="117">
                  <c:v>-1.051223619204066</c:v>
                </c:pt>
                <c:pt idx="118">
                  <c:v>-1.0296238169525962</c:v>
                </c:pt>
                <c:pt idx="119">
                  <c:v>-0.99477660518097633</c:v>
                </c:pt>
                <c:pt idx="120">
                  <c:v>-0.94662927178428635</c:v>
                </c:pt>
                <c:pt idx="121">
                  <c:v>-0.88545862922217644</c:v>
                </c:pt>
                <c:pt idx="122">
                  <c:v>-0.81190478952750667</c:v>
                </c:pt>
                <c:pt idx="123">
                  <c:v>-0.7269771373818763</c:v>
                </c:pt>
                <c:pt idx="124">
                  <c:v>-0.63202831151400662</c:v>
                </c:pt>
                <c:pt idx="125">
                  <c:v>-0.5286980718325367</c:v>
                </c:pt>
                <c:pt idx="126">
                  <c:v>-0.41883475384294666</c:v>
                </c:pt>
                <c:pt idx="127">
                  <c:v>-0.30440569226918601</c:v>
                </c:pt>
                <c:pt idx="128">
                  <c:v>-0.18740855971814607</c:v>
                </c:pt>
                <c:pt idx="129">
                  <c:v>-6.9793322446646044E-2</c:v>
                </c:pt>
                <c:pt idx="130">
                  <c:v>4.6599304206193182E-2</c:v>
                </c:pt>
                <c:pt idx="131">
                  <c:v>0.16008098406920368</c:v>
                </c:pt>
                <c:pt idx="132">
                  <c:v>0.26914164448321376</c:v>
                </c:pt>
                <c:pt idx="133">
                  <c:v>0.37246110218378359</c:v>
                </c:pt>
                <c:pt idx="134">
                  <c:v>0.4689100594170732</c:v>
                </c:pt>
                <c:pt idx="135">
                  <c:v>0.55754392925596363</c:v>
                </c:pt>
                <c:pt idx="136">
                  <c:v>0.6375923529207137</c:v>
                </c:pt>
                <c:pt idx="137">
                  <c:v>0.70844654635125348</c:v>
                </c:pt>
                <c:pt idx="138">
                  <c:v>0.76964593654109326</c:v>
                </c:pt>
                <c:pt idx="139">
                  <c:v>0.82086499991761386</c:v>
                </c:pt>
                <c:pt idx="140">
                  <c:v>0.86190081163279331</c:v>
                </c:pt>
                <c:pt idx="141">
                  <c:v>0.8926615398729334</c:v>
                </c:pt>
                <c:pt idx="142">
                  <c:v>0.91315594541589373</c:v>
                </c:pt>
                <c:pt idx="143">
                  <c:v>0.92348384557790375</c:v>
                </c:pt>
                <c:pt idx="144">
                  <c:v>0.92382744990052323</c:v>
                </c:pt>
                <c:pt idx="145">
                  <c:v>0.91444345471448329</c:v>
                </c:pt>
                <c:pt idx="146">
                  <c:v>0.89565578262956347</c:v>
                </c:pt>
                <c:pt idx="147">
                  <c:v>0.86784886274281359</c:v>
                </c:pt>
                <c:pt idx="148">
                  <c:v>0.83146136266210391</c:v>
                </c:pt>
                <c:pt idx="149">
                  <c:v>0.78698030110863382</c:v>
                </c:pt>
                <c:pt idx="150">
                  <c:v>0.7349354880507839</c:v>
                </c:pt>
                <c:pt idx="151">
                  <c:v>0.67589425703908379</c:v>
                </c:pt>
                <c:pt idx="152">
                  <c:v>0.61045647117220359</c:v>
                </c:pt>
                <c:pt idx="153">
                  <c:v>0.53924979971984399</c:v>
                </c:pt>
                <c:pt idx="154">
                  <c:v>0.46292527678696338</c:v>
                </c:pt>
                <c:pt idx="155">
                  <c:v>0.38215316649644393</c:v>
                </c:pt>
                <c:pt idx="156">
                  <c:v>0.2976191709443734</c:v>
                </c:pt>
                <c:pt idx="157">
                  <c:v>0.21002102753628371</c:v>
                </c:pt>
                <c:pt idx="158">
                  <c:v>0.12006555103517336</c:v>
                </c:pt>
                <c:pt idx="159">
                  <c:v>2.8466182393733774E-2</c:v>
                </c:pt>
                <c:pt idx="160">
                  <c:v>-6.4058889350776305E-2</c:v>
                </c:pt>
                <c:pt idx="161">
                  <c:v>-0.15678796502206627</c:v>
                </c:pt>
                <c:pt idx="162">
                  <c:v>-0.24899636985233631</c:v>
                </c:pt>
                <c:pt idx="163">
                  <c:v>-0.33995623186050672</c:v>
                </c:pt>
                <c:pt idx="164">
                  <c:v>-0.42893547122094677</c:v>
                </c:pt>
                <c:pt idx="165">
                  <c:v>-0.51519600132094645</c:v>
                </c:pt>
                <c:pt idx="166">
                  <c:v>-0.59799119520237642</c:v>
                </c:pt>
                <c:pt idx="167">
                  <c:v>-0.67656275148145628</c:v>
                </c:pt>
                <c:pt idx="168">
                  <c:v>-0.75013721180012638</c:v>
                </c:pt>
                <c:pt idx="169">
                  <c:v>-0.81792254920609686</c:v>
                </c:pt>
                <c:pt idx="170">
                  <c:v>-0.87910547506712611</c:v>
                </c:pt>
                <c:pt idx="171">
                  <c:v>-0.93285040772854622</c:v>
                </c:pt>
                <c:pt idx="172">
                  <c:v>-0.97830140201493609</c:v>
                </c:pt>
                <c:pt idx="173">
                  <c:v>-1.0145887201519965</c:v>
                </c:pt>
                <c:pt idx="174">
                  <c:v>-1.0408420507823761</c:v>
                </c:pt>
                <c:pt idx="175">
                  <c:v>-1.0562125080296063</c:v>
                </c:pt>
                <c:pt idx="176">
                  <c:v>-1.0599052525268666</c:v>
                </c:pt>
                <c:pt idx="177">
                  <c:v>-1.051223619204066</c:v>
                </c:pt>
                <c:pt idx="178">
                  <c:v>-1.0296238169525962</c:v>
                </c:pt>
                <c:pt idx="179">
                  <c:v>-0.99477660518097633</c:v>
                </c:pt>
                <c:pt idx="180">
                  <c:v>-0.94662927178428635</c:v>
                </c:pt>
                <c:pt idx="181">
                  <c:v>-0.88545862922217644</c:v>
                </c:pt>
                <c:pt idx="182">
                  <c:v>-0.81190478952750667</c:v>
                </c:pt>
                <c:pt idx="183">
                  <c:v>-0.7269771373818763</c:v>
                </c:pt>
                <c:pt idx="184">
                  <c:v>-0.63202831151400662</c:v>
                </c:pt>
                <c:pt idx="185">
                  <c:v>-0.5286980718325367</c:v>
                </c:pt>
                <c:pt idx="186">
                  <c:v>-0.41883475384294666</c:v>
                </c:pt>
                <c:pt idx="187">
                  <c:v>-0.30440569226918601</c:v>
                </c:pt>
                <c:pt idx="188">
                  <c:v>-0.18740855971814607</c:v>
                </c:pt>
                <c:pt idx="189">
                  <c:v>-6.9793322446646044E-2</c:v>
                </c:pt>
                <c:pt idx="190">
                  <c:v>4.6599304206193182E-2</c:v>
                </c:pt>
                <c:pt idx="191">
                  <c:v>0.16008098406920368</c:v>
                </c:pt>
                <c:pt idx="192">
                  <c:v>0.26914164448321376</c:v>
                </c:pt>
                <c:pt idx="193">
                  <c:v>0.37246110218378359</c:v>
                </c:pt>
                <c:pt idx="194">
                  <c:v>0.4689100594170732</c:v>
                </c:pt>
                <c:pt idx="195">
                  <c:v>0.55754392925596363</c:v>
                </c:pt>
                <c:pt idx="196">
                  <c:v>0.6375923529207137</c:v>
                </c:pt>
                <c:pt idx="197">
                  <c:v>0.70844654635125348</c:v>
                </c:pt>
                <c:pt idx="198">
                  <c:v>0.76964593654109326</c:v>
                </c:pt>
                <c:pt idx="199">
                  <c:v>0.82086499991761386</c:v>
                </c:pt>
                <c:pt idx="200">
                  <c:v>0.86190081163279331</c:v>
                </c:pt>
                <c:pt idx="201">
                  <c:v>0.8926615398729334</c:v>
                </c:pt>
                <c:pt idx="202">
                  <c:v>0.91315594541589373</c:v>
                </c:pt>
                <c:pt idx="203">
                  <c:v>0.92348384557790375</c:v>
                </c:pt>
                <c:pt idx="204">
                  <c:v>0.92382744990052323</c:v>
                </c:pt>
                <c:pt idx="205">
                  <c:v>0.91444345471448329</c:v>
                </c:pt>
                <c:pt idx="206">
                  <c:v>0.89565578262956347</c:v>
                </c:pt>
                <c:pt idx="207">
                  <c:v>0.86784886274281359</c:v>
                </c:pt>
                <c:pt idx="208">
                  <c:v>0.83146136266210391</c:v>
                </c:pt>
                <c:pt idx="209">
                  <c:v>0.78698030110863382</c:v>
                </c:pt>
                <c:pt idx="210">
                  <c:v>0.7349354880507839</c:v>
                </c:pt>
                <c:pt idx="211">
                  <c:v>0.67589425703908379</c:v>
                </c:pt>
                <c:pt idx="212">
                  <c:v>0.61045647117220359</c:v>
                </c:pt>
                <c:pt idx="213">
                  <c:v>0.53924979971984399</c:v>
                </c:pt>
                <c:pt idx="214">
                  <c:v>0.46292527678696338</c:v>
                </c:pt>
                <c:pt idx="215">
                  <c:v>0.38215316649644393</c:v>
                </c:pt>
                <c:pt idx="216">
                  <c:v>0.2976191709443734</c:v>
                </c:pt>
                <c:pt idx="217">
                  <c:v>0.21002102753628371</c:v>
                </c:pt>
                <c:pt idx="218">
                  <c:v>0.12006555103517336</c:v>
                </c:pt>
                <c:pt idx="219">
                  <c:v>2.8466182393733774E-2</c:v>
                </c:pt>
                <c:pt idx="220">
                  <c:v>-6.4058889350776305E-2</c:v>
                </c:pt>
                <c:pt idx="221">
                  <c:v>-0.15678796502206627</c:v>
                </c:pt>
                <c:pt idx="222">
                  <c:v>-0.24899636985233631</c:v>
                </c:pt>
                <c:pt idx="223">
                  <c:v>-0.33995623186050672</c:v>
                </c:pt>
                <c:pt idx="224">
                  <c:v>-0.42893547122094677</c:v>
                </c:pt>
                <c:pt idx="225">
                  <c:v>-0.51519600132094645</c:v>
                </c:pt>
                <c:pt idx="226">
                  <c:v>-0.59799119520237642</c:v>
                </c:pt>
                <c:pt idx="227">
                  <c:v>-0.67656275148145628</c:v>
                </c:pt>
                <c:pt idx="228">
                  <c:v>-0.75013721180012638</c:v>
                </c:pt>
                <c:pt idx="229">
                  <c:v>-0.81792254920609686</c:v>
                </c:pt>
                <c:pt idx="230">
                  <c:v>-0.87910547506712611</c:v>
                </c:pt>
                <c:pt idx="231">
                  <c:v>-0.93285040772854622</c:v>
                </c:pt>
                <c:pt idx="232">
                  <c:v>-0.97830140201493609</c:v>
                </c:pt>
                <c:pt idx="233">
                  <c:v>-1.0145887201519965</c:v>
                </c:pt>
                <c:pt idx="234">
                  <c:v>-1.0408420507823761</c:v>
                </c:pt>
                <c:pt idx="235">
                  <c:v>-1.0562125080296063</c:v>
                </c:pt>
                <c:pt idx="236">
                  <c:v>-1.0599052525268666</c:v>
                </c:pt>
                <c:pt idx="237">
                  <c:v>-1.051223619204066</c:v>
                </c:pt>
                <c:pt idx="238">
                  <c:v>-1.0296238169525962</c:v>
                </c:pt>
                <c:pt idx="239">
                  <c:v>-0.99477660518097633</c:v>
                </c:pt>
                <c:pt idx="240">
                  <c:v>-0.94662927178428635</c:v>
                </c:pt>
                <c:pt idx="241">
                  <c:v>-0.88545862922217644</c:v>
                </c:pt>
                <c:pt idx="242">
                  <c:v>-0.81190478952750667</c:v>
                </c:pt>
                <c:pt idx="243">
                  <c:v>-0.7269771373818763</c:v>
                </c:pt>
                <c:pt idx="244">
                  <c:v>-0.63202831151400662</c:v>
                </c:pt>
                <c:pt idx="245">
                  <c:v>-0.5286980718325367</c:v>
                </c:pt>
                <c:pt idx="246">
                  <c:v>-0.41883475384294666</c:v>
                </c:pt>
                <c:pt idx="247">
                  <c:v>-0.30440569226918601</c:v>
                </c:pt>
                <c:pt idx="248">
                  <c:v>-0.18740855971814607</c:v>
                </c:pt>
                <c:pt idx="249">
                  <c:v>-6.9793322446646044E-2</c:v>
                </c:pt>
                <c:pt idx="250">
                  <c:v>4.6599304206193182E-2</c:v>
                </c:pt>
                <c:pt idx="251">
                  <c:v>0.16008098406920368</c:v>
                </c:pt>
                <c:pt idx="252">
                  <c:v>0.26914164448321376</c:v>
                </c:pt>
                <c:pt idx="253">
                  <c:v>0.37246110218378359</c:v>
                </c:pt>
                <c:pt idx="254">
                  <c:v>0.4689100594170732</c:v>
                </c:pt>
                <c:pt idx="255">
                  <c:v>0.55754392925596363</c:v>
                </c:pt>
                <c:pt idx="256">
                  <c:v>0.6375923529207137</c:v>
                </c:pt>
                <c:pt idx="257">
                  <c:v>0.70844654635125348</c:v>
                </c:pt>
                <c:pt idx="258">
                  <c:v>0.76964593654109326</c:v>
                </c:pt>
                <c:pt idx="259">
                  <c:v>0.82086499991761386</c:v>
                </c:pt>
                <c:pt idx="260">
                  <c:v>0.86190081163279331</c:v>
                </c:pt>
                <c:pt idx="261">
                  <c:v>0.8926615398729334</c:v>
                </c:pt>
                <c:pt idx="262">
                  <c:v>0.91315594541589373</c:v>
                </c:pt>
                <c:pt idx="263">
                  <c:v>0.92348384557790375</c:v>
                </c:pt>
                <c:pt idx="264">
                  <c:v>0.92382744990052323</c:v>
                </c:pt>
                <c:pt idx="265">
                  <c:v>0.91444345471448329</c:v>
                </c:pt>
                <c:pt idx="266">
                  <c:v>0.89565578262956347</c:v>
                </c:pt>
                <c:pt idx="267">
                  <c:v>0.86784886274281359</c:v>
                </c:pt>
                <c:pt idx="268">
                  <c:v>0.83146136266210391</c:v>
                </c:pt>
                <c:pt idx="269">
                  <c:v>0.78698030110863382</c:v>
                </c:pt>
                <c:pt idx="270">
                  <c:v>0.7349354880507839</c:v>
                </c:pt>
                <c:pt idx="271">
                  <c:v>0.67589425703908379</c:v>
                </c:pt>
                <c:pt idx="272">
                  <c:v>0.61045647117220359</c:v>
                </c:pt>
                <c:pt idx="273">
                  <c:v>0.53924979971984399</c:v>
                </c:pt>
                <c:pt idx="274">
                  <c:v>0.46292527678696338</c:v>
                </c:pt>
                <c:pt idx="275">
                  <c:v>0.38215316649644393</c:v>
                </c:pt>
                <c:pt idx="276">
                  <c:v>0.2976191709443734</c:v>
                </c:pt>
                <c:pt idx="277">
                  <c:v>0.21002102753628371</c:v>
                </c:pt>
                <c:pt idx="278">
                  <c:v>0.12006555103517336</c:v>
                </c:pt>
                <c:pt idx="279">
                  <c:v>2.8466182393733774E-2</c:v>
                </c:pt>
                <c:pt idx="280">
                  <c:v>-6.4058889350776305E-2</c:v>
                </c:pt>
                <c:pt idx="281">
                  <c:v>-0.15678796502206627</c:v>
                </c:pt>
                <c:pt idx="282">
                  <c:v>-0.24899636985233631</c:v>
                </c:pt>
                <c:pt idx="283">
                  <c:v>-0.33995623186050672</c:v>
                </c:pt>
                <c:pt idx="284">
                  <c:v>-0.42893547122094677</c:v>
                </c:pt>
                <c:pt idx="285">
                  <c:v>-0.51519600132094645</c:v>
                </c:pt>
                <c:pt idx="286">
                  <c:v>-0.59799119520237642</c:v>
                </c:pt>
                <c:pt idx="287">
                  <c:v>-0.67656275148145628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6-3587-4E68-A81E-EA0B675FECD5}"/>
            </c:ext>
          </c:extLst>
        </c:ser>
        <c:ser>
          <c:idx val="1"/>
          <c:order val="1"/>
          <c:xVal>
            <c:numRef>
              <c:f>'12'!$BD$5:$BD$292</c:f>
              <c:numCache>
                <c:formatCode>0.0</c:formatCode>
                <c:ptCount val="288"/>
                <c:pt idx="0">
                  <c:v>8.3333333333333329E-2</c:v>
                </c:pt>
                <c:pt idx="1">
                  <c:v>0.16666666666666666</c:v>
                </c:pt>
                <c:pt idx="2">
                  <c:v>0.25</c:v>
                </c:pt>
                <c:pt idx="3">
                  <c:v>0.33333333333333331</c:v>
                </c:pt>
                <c:pt idx="4">
                  <c:v>0.41666666666666669</c:v>
                </c:pt>
                <c:pt idx="5">
                  <c:v>0.5</c:v>
                </c:pt>
                <c:pt idx="6">
                  <c:v>0.58333333333333337</c:v>
                </c:pt>
                <c:pt idx="7">
                  <c:v>0.66666666666666663</c:v>
                </c:pt>
                <c:pt idx="8">
                  <c:v>0.75</c:v>
                </c:pt>
                <c:pt idx="9">
                  <c:v>0.83333333333333337</c:v>
                </c:pt>
                <c:pt idx="10">
                  <c:v>0.91666666666666663</c:v>
                </c:pt>
                <c:pt idx="11">
                  <c:v>1</c:v>
                </c:pt>
                <c:pt idx="12">
                  <c:v>1.0833333333333333</c:v>
                </c:pt>
                <c:pt idx="13">
                  <c:v>1.1666666666666667</c:v>
                </c:pt>
                <c:pt idx="14">
                  <c:v>1.25</c:v>
                </c:pt>
                <c:pt idx="15">
                  <c:v>1.3333333333333333</c:v>
                </c:pt>
                <c:pt idx="16">
                  <c:v>1.4166666666666667</c:v>
                </c:pt>
                <c:pt idx="17">
                  <c:v>1.5</c:v>
                </c:pt>
                <c:pt idx="18">
                  <c:v>1.5833333333333333</c:v>
                </c:pt>
                <c:pt idx="19">
                  <c:v>1.6666666666666667</c:v>
                </c:pt>
                <c:pt idx="20">
                  <c:v>1.75</c:v>
                </c:pt>
                <c:pt idx="21">
                  <c:v>1.8333333333333333</c:v>
                </c:pt>
                <c:pt idx="22">
                  <c:v>1.9166666666666667</c:v>
                </c:pt>
                <c:pt idx="23">
                  <c:v>2</c:v>
                </c:pt>
                <c:pt idx="24">
                  <c:v>2.0833333333333335</c:v>
                </c:pt>
                <c:pt idx="25">
                  <c:v>2.1666666666666665</c:v>
                </c:pt>
                <c:pt idx="26">
                  <c:v>2.25</c:v>
                </c:pt>
                <c:pt idx="27">
                  <c:v>2.3333333333333335</c:v>
                </c:pt>
                <c:pt idx="28">
                  <c:v>2.4166666666666665</c:v>
                </c:pt>
                <c:pt idx="29">
                  <c:v>2.5</c:v>
                </c:pt>
                <c:pt idx="30">
                  <c:v>2.5833333333333335</c:v>
                </c:pt>
                <c:pt idx="31">
                  <c:v>2.6666666666666665</c:v>
                </c:pt>
                <c:pt idx="32">
                  <c:v>2.75</c:v>
                </c:pt>
                <c:pt idx="33">
                  <c:v>2.8333333333333335</c:v>
                </c:pt>
                <c:pt idx="34">
                  <c:v>2.9166666666666665</c:v>
                </c:pt>
                <c:pt idx="35">
                  <c:v>3</c:v>
                </c:pt>
                <c:pt idx="36">
                  <c:v>3.0833333333333335</c:v>
                </c:pt>
                <c:pt idx="37">
                  <c:v>3.1666666666666665</c:v>
                </c:pt>
                <c:pt idx="38">
                  <c:v>3.25</c:v>
                </c:pt>
                <c:pt idx="39">
                  <c:v>3.3333333333333335</c:v>
                </c:pt>
                <c:pt idx="40">
                  <c:v>3.4166666666666665</c:v>
                </c:pt>
                <c:pt idx="41">
                  <c:v>3.5</c:v>
                </c:pt>
                <c:pt idx="42">
                  <c:v>3.5833333333333335</c:v>
                </c:pt>
                <c:pt idx="43">
                  <c:v>3.6666666666666665</c:v>
                </c:pt>
                <c:pt idx="44">
                  <c:v>3.75</c:v>
                </c:pt>
                <c:pt idx="45">
                  <c:v>3.8333333333333335</c:v>
                </c:pt>
                <c:pt idx="46">
                  <c:v>3.9166666666666665</c:v>
                </c:pt>
                <c:pt idx="47">
                  <c:v>4</c:v>
                </c:pt>
                <c:pt idx="48">
                  <c:v>4.083333333333333</c:v>
                </c:pt>
                <c:pt idx="49">
                  <c:v>4.166666666666667</c:v>
                </c:pt>
                <c:pt idx="50">
                  <c:v>4.25</c:v>
                </c:pt>
                <c:pt idx="51">
                  <c:v>4.333333333333333</c:v>
                </c:pt>
                <c:pt idx="52">
                  <c:v>4.416666666666667</c:v>
                </c:pt>
                <c:pt idx="53">
                  <c:v>4.5</c:v>
                </c:pt>
                <c:pt idx="54">
                  <c:v>4.583333333333333</c:v>
                </c:pt>
                <c:pt idx="55">
                  <c:v>4.666666666666667</c:v>
                </c:pt>
                <c:pt idx="56">
                  <c:v>4.75</c:v>
                </c:pt>
                <c:pt idx="57">
                  <c:v>4.833333333333333</c:v>
                </c:pt>
                <c:pt idx="58">
                  <c:v>4.916666666666667</c:v>
                </c:pt>
                <c:pt idx="59">
                  <c:v>5</c:v>
                </c:pt>
                <c:pt idx="60">
                  <c:v>5.083333333333333</c:v>
                </c:pt>
                <c:pt idx="61">
                  <c:v>5.166666666666667</c:v>
                </c:pt>
                <c:pt idx="62">
                  <c:v>5.25</c:v>
                </c:pt>
                <c:pt idx="63">
                  <c:v>5.333333333333333</c:v>
                </c:pt>
                <c:pt idx="64">
                  <c:v>5.416666666666667</c:v>
                </c:pt>
                <c:pt idx="65">
                  <c:v>5.5</c:v>
                </c:pt>
                <c:pt idx="66">
                  <c:v>5.583333333333333</c:v>
                </c:pt>
                <c:pt idx="67">
                  <c:v>5.666666666666667</c:v>
                </c:pt>
                <c:pt idx="68">
                  <c:v>5.75</c:v>
                </c:pt>
                <c:pt idx="69">
                  <c:v>5.833333333333333</c:v>
                </c:pt>
                <c:pt idx="70">
                  <c:v>5.916666666666667</c:v>
                </c:pt>
                <c:pt idx="71">
                  <c:v>6</c:v>
                </c:pt>
                <c:pt idx="72">
                  <c:v>6.083333333333333</c:v>
                </c:pt>
                <c:pt idx="73">
                  <c:v>6.166666666666667</c:v>
                </c:pt>
                <c:pt idx="74">
                  <c:v>6.25</c:v>
                </c:pt>
                <c:pt idx="75">
                  <c:v>6.333333333333333</c:v>
                </c:pt>
                <c:pt idx="76">
                  <c:v>6.416666666666667</c:v>
                </c:pt>
                <c:pt idx="77">
                  <c:v>6.5</c:v>
                </c:pt>
                <c:pt idx="78">
                  <c:v>6.583333333333333</c:v>
                </c:pt>
                <c:pt idx="79">
                  <c:v>6.666666666666667</c:v>
                </c:pt>
                <c:pt idx="80">
                  <c:v>6.75</c:v>
                </c:pt>
                <c:pt idx="81">
                  <c:v>6.833333333333333</c:v>
                </c:pt>
                <c:pt idx="82">
                  <c:v>6.916666666666667</c:v>
                </c:pt>
                <c:pt idx="83">
                  <c:v>7</c:v>
                </c:pt>
                <c:pt idx="84">
                  <c:v>7.083333333333333</c:v>
                </c:pt>
                <c:pt idx="85">
                  <c:v>7.166666666666667</c:v>
                </c:pt>
                <c:pt idx="86">
                  <c:v>7.25</c:v>
                </c:pt>
                <c:pt idx="87">
                  <c:v>7.333333333333333</c:v>
                </c:pt>
                <c:pt idx="88">
                  <c:v>7.416666666666667</c:v>
                </c:pt>
                <c:pt idx="89">
                  <c:v>7.5</c:v>
                </c:pt>
                <c:pt idx="90">
                  <c:v>7.583333333333333</c:v>
                </c:pt>
                <c:pt idx="91">
                  <c:v>7.666666666666667</c:v>
                </c:pt>
                <c:pt idx="92">
                  <c:v>7.75</c:v>
                </c:pt>
                <c:pt idx="93">
                  <c:v>7.833333333333333</c:v>
                </c:pt>
                <c:pt idx="94">
                  <c:v>7.916666666666667</c:v>
                </c:pt>
                <c:pt idx="95">
                  <c:v>8</c:v>
                </c:pt>
                <c:pt idx="96">
                  <c:v>8.0833333333333339</c:v>
                </c:pt>
                <c:pt idx="97">
                  <c:v>8.1666666666666661</c:v>
                </c:pt>
                <c:pt idx="98">
                  <c:v>8.25</c:v>
                </c:pt>
                <c:pt idx="99">
                  <c:v>8.3333333333333339</c:v>
                </c:pt>
                <c:pt idx="100">
                  <c:v>8.4166666666666661</c:v>
                </c:pt>
                <c:pt idx="101">
                  <c:v>8.5</c:v>
                </c:pt>
                <c:pt idx="102">
                  <c:v>8.5833333333333339</c:v>
                </c:pt>
                <c:pt idx="103">
                  <c:v>8.6666666666666661</c:v>
                </c:pt>
                <c:pt idx="104">
                  <c:v>8.75</c:v>
                </c:pt>
                <c:pt idx="105">
                  <c:v>8.8333333333333339</c:v>
                </c:pt>
                <c:pt idx="106">
                  <c:v>8.9166666666666661</c:v>
                </c:pt>
                <c:pt idx="107">
                  <c:v>9</c:v>
                </c:pt>
                <c:pt idx="108">
                  <c:v>9.0833333333333339</c:v>
                </c:pt>
                <c:pt idx="109">
                  <c:v>9.1666666666666661</c:v>
                </c:pt>
                <c:pt idx="110">
                  <c:v>9.25</c:v>
                </c:pt>
                <c:pt idx="111">
                  <c:v>9.3333333333333339</c:v>
                </c:pt>
                <c:pt idx="112">
                  <c:v>9.4166666666666661</c:v>
                </c:pt>
                <c:pt idx="113">
                  <c:v>9.5</c:v>
                </c:pt>
                <c:pt idx="114">
                  <c:v>9.5833333333333339</c:v>
                </c:pt>
                <c:pt idx="115">
                  <c:v>9.6666666666666661</c:v>
                </c:pt>
                <c:pt idx="116">
                  <c:v>9.75</c:v>
                </c:pt>
                <c:pt idx="117">
                  <c:v>9.8333333333333339</c:v>
                </c:pt>
                <c:pt idx="118">
                  <c:v>9.9166666666666661</c:v>
                </c:pt>
                <c:pt idx="119">
                  <c:v>10</c:v>
                </c:pt>
                <c:pt idx="120">
                  <c:v>10.083333333333334</c:v>
                </c:pt>
                <c:pt idx="121">
                  <c:v>10.166666666666666</c:v>
                </c:pt>
                <c:pt idx="122">
                  <c:v>10.25</c:v>
                </c:pt>
                <c:pt idx="123">
                  <c:v>10.333333333333334</c:v>
                </c:pt>
                <c:pt idx="124">
                  <c:v>10.416666666666666</c:v>
                </c:pt>
                <c:pt idx="125">
                  <c:v>10.5</c:v>
                </c:pt>
                <c:pt idx="126">
                  <c:v>10.583333333333334</c:v>
                </c:pt>
                <c:pt idx="127">
                  <c:v>10.666666666666666</c:v>
                </c:pt>
                <c:pt idx="128">
                  <c:v>10.75</c:v>
                </c:pt>
                <c:pt idx="129">
                  <c:v>10.833333333333334</c:v>
                </c:pt>
                <c:pt idx="130">
                  <c:v>10.916666666666666</c:v>
                </c:pt>
                <c:pt idx="131">
                  <c:v>11</c:v>
                </c:pt>
                <c:pt idx="132">
                  <c:v>11.083333333333334</c:v>
                </c:pt>
                <c:pt idx="133">
                  <c:v>11.166666666666666</c:v>
                </c:pt>
                <c:pt idx="134">
                  <c:v>11.25</c:v>
                </c:pt>
                <c:pt idx="135">
                  <c:v>11.333333333333334</c:v>
                </c:pt>
                <c:pt idx="136">
                  <c:v>11.416666666666666</c:v>
                </c:pt>
                <c:pt idx="137">
                  <c:v>11.5</c:v>
                </c:pt>
                <c:pt idx="138">
                  <c:v>11.583333333333334</c:v>
                </c:pt>
                <c:pt idx="139">
                  <c:v>11.666666666666666</c:v>
                </c:pt>
                <c:pt idx="140">
                  <c:v>11.75</c:v>
                </c:pt>
                <c:pt idx="141">
                  <c:v>11.833333333333334</c:v>
                </c:pt>
                <c:pt idx="142">
                  <c:v>11.916666666666666</c:v>
                </c:pt>
                <c:pt idx="143">
                  <c:v>12</c:v>
                </c:pt>
                <c:pt idx="144">
                  <c:v>12.083333333333334</c:v>
                </c:pt>
                <c:pt idx="145">
                  <c:v>12.166666666666666</c:v>
                </c:pt>
                <c:pt idx="146">
                  <c:v>12.25</c:v>
                </c:pt>
                <c:pt idx="147">
                  <c:v>12.333333333333334</c:v>
                </c:pt>
                <c:pt idx="148">
                  <c:v>12.416666666666666</c:v>
                </c:pt>
                <c:pt idx="149">
                  <c:v>12.5</c:v>
                </c:pt>
                <c:pt idx="150">
                  <c:v>12.583333333333334</c:v>
                </c:pt>
                <c:pt idx="151">
                  <c:v>12.666666666666666</c:v>
                </c:pt>
                <c:pt idx="152">
                  <c:v>12.75</c:v>
                </c:pt>
                <c:pt idx="153">
                  <c:v>12.833333333333334</c:v>
                </c:pt>
                <c:pt idx="154">
                  <c:v>12.916666666666666</c:v>
                </c:pt>
                <c:pt idx="155">
                  <c:v>13</c:v>
                </c:pt>
                <c:pt idx="156">
                  <c:v>13.083333333333334</c:v>
                </c:pt>
                <c:pt idx="157">
                  <c:v>13.166666666666666</c:v>
                </c:pt>
                <c:pt idx="158">
                  <c:v>13.25</c:v>
                </c:pt>
                <c:pt idx="159">
                  <c:v>13.333333333333334</c:v>
                </c:pt>
                <c:pt idx="160">
                  <c:v>13.416666666666666</c:v>
                </c:pt>
                <c:pt idx="161">
                  <c:v>13.5</c:v>
                </c:pt>
                <c:pt idx="162">
                  <c:v>13.583333333333334</c:v>
                </c:pt>
                <c:pt idx="163">
                  <c:v>13.666666666666666</c:v>
                </c:pt>
                <c:pt idx="164">
                  <c:v>13.75</c:v>
                </c:pt>
                <c:pt idx="165">
                  <c:v>13.833333333333334</c:v>
                </c:pt>
                <c:pt idx="166">
                  <c:v>13.916666666666666</c:v>
                </c:pt>
                <c:pt idx="167">
                  <c:v>14</c:v>
                </c:pt>
                <c:pt idx="168">
                  <c:v>14.083333333333334</c:v>
                </c:pt>
                <c:pt idx="169">
                  <c:v>14.166666666666666</c:v>
                </c:pt>
                <c:pt idx="170">
                  <c:v>14.25</c:v>
                </c:pt>
                <c:pt idx="171">
                  <c:v>14.333333333333334</c:v>
                </c:pt>
                <c:pt idx="172">
                  <c:v>14.416666666666666</c:v>
                </c:pt>
                <c:pt idx="173">
                  <c:v>14.5</c:v>
                </c:pt>
                <c:pt idx="174">
                  <c:v>14.583333333333334</c:v>
                </c:pt>
                <c:pt idx="175">
                  <c:v>14.666666666666666</c:v>
                </c:pt>
                <c:pt idx="176">
                  <c:v>14.75</c:v>
                </c:pt>
                <c:pt idx="177">
                  <c:v>14.833333333333334</c:v>
                </c:pt>
                <c:pt idx="178">
                  <c:v>14.916666666666666</c:v>
                </c:pt>
                <c:pt idx="179">
                  <c:v>15</c:v>
                </c:pt>
                <c:pt idx="180">
                  <c:v>15.083333333333334</c:v>
                </c:pt>
                <c:pt idx="181">
                  <c:v>15.166666666666666</c:v>
                </c:pt>
                <c:pt idx="182">
                  <c:v>15.25</c:v>
                </c:pt>
                <c:pt idx="183">
                  <c:v>15.333333333333334</c:v>
                </c:pt>
                <c:pt idx="184">
                  <c:v>15.416666666666666</c:v>
                </c:pt>
                <c:pt idx="185">
                  <c:v>15.5</c:v>
                </c:pt>
                <c:pt idx="186">
                  <c:v>15.583333333333334</c:v>
                </c:pt>
                <c:pt idx="187">
                  <c:v>15.666666666666666</c:v>
                </c:pt>
                <c:pt idx="188">
                  <c:v>15.75</c:v>
                </c:pt>
                <c:pt idx="189">
                  <c:v>15.833333333333334</c:v>
                </c:pt>
                <c:pt idx="190">
                  <c:v>15.916666666666666</c:v>
                </c:pt>
                <c:pt idx="191">
                  <c:v>16</c:v>
                </c:pt>
                <c:pt idx="192">
                  <c:v>16.083333333333332</c:v>
                </c:pt>
                <c:pt idx="193">
                  <c:v>16.166666666666668</c:v>
                </c:pt>
                <c:pt idx="194">
                  <c:v>16.25</c:v>
                </c:pt>
                <c:pt idx="195">
                  <c:v>16.333333333333332</c:v>
                </c:pt>
                <c:pt idx="196">
                  <c:v>16.416666666666668</c:v>
                </c:pt>
                <c:pt idx="197">
                  <c:v>16.5</c:v>
                </c:pt>
                <c:pt idx="198">
                  <c:v>16.583333333333332</c:v>
                </c:pt>
                <c:pt idx="199">
                  <c:v>16.666666666666668</c:v>
                </c:pt>
                <c:pt idx="200">
                  <c:v>16.75</c:v>
                </c:pt>
                <c:pt idx="201">
                  <c:v>16.833333333333332</c:v>
                </c:pt>
                <c:pt idx="202">
                  <c:v>16.916666666666668</c:v>
                </c:pt>
                <c:pt idx="203">
                  <c:v>17</c:v>
                </c:pt>
                <c:pt idx="204">
                  <c:v>17.083333333333332</c:v>
                </c:pt>
                <c:pt idx="205">
                  <c:v>17.166666666666668</c:v>
                </c:pt>
                <c:pt idx="206">
                  <c:v>17.25</c:v>
                </c:pt>
                <c:pt idx="207">
                  <c:v>17.333333333333332</c:v>
                </c:pt>
                <c:pt idx="208">
                  <c:v>17.416666666666668</c:v>
                </c:pt>
                <c:pt idx="209">
                  <c:v>17.5</c:v>
                </c:pt>
                <c:pt idx="210">
                  <c:v>17.583333333333332</c:v>
                </c:pt>
                <c:pt idx="211">
                  <c:v>17.666666666666668</c:v>
                </c:pt>
                <c:pt idx="212">
                  <c:v>17.75</c:v>
                </c:pt>
                <c:pt idx="213">
                  <c:v>17.833333333333332</c:v>
                </c:pt>
                <c:pt idx="214">
                  <c:v>17.916666666666668</c:v>
                </c:pt>
                <c:pt idx="215">
                  <c:v>18</c:v>
                </c:pt>
                <c:pt idx="216">
                  <c:v>18.083333333333332</c:v>
                </c:pt>
                <c:pt idx="217">
                  <c:v>18.166666666666668</c:v>
                </c:pt>
                <c:pt idx="218">
                  <c:v>18.25</c:v>
                </c:pt>
                <c:pt idx="219">
                  <c:v>18.333333333333332</c:v>
                </c:pt>
                <c:pt idx="220">
                  <c:v>18.416666666666668</c:v>
                </c:pt>
                <c:pt idx="221">
                  <c:v>18.5</c:v>
                </c:pt>
                <c:pt idx="222">
                  <c:v>18.583333333333332</c:v>
                </c:pt>
                <c:pt idx="223">
                  <c:v>18.666666666666668</c:v>
                </c:pt>
                <c:pt idx="224">
                  <c:v>18.75</c:v>
                </c:pt>
                <c:pt idx="225">
                  <c:v>18.833333333333332</c:v>
                </c:pt>
                <c:pt idx="226">
                  <c:v>18.916666666666668</c:v>
                </c:pt>
                <c:pt idx="227">
                  <c:v>19</c:v>
                </c:pt>
                <c:pt idx="228">
                  <c:v>19.083333333333332</c:v>
                </c:pt>
                <c:pt idx="229">
                  <c:v>19.166666666666668</c:v>
                </c:pt>
                <c:pt idx="230">
                  <c:v>19.25</c:v>
                </c:pt>
                <c:pt idx="231">
                  <c:v>19.333333333333332</c:v>
                </c:pt>
                <c:pt idx="232">
                  <c:v>19.416666666666668</c:v>
                </c:pt>
                <c:pt idx="233">
                  <c:v>19.5</c:v>
                </c:pt>
                <c:pt idx="234">
                  <c:v>19.583333333333332</c:v>
                </c:pt>
                <c:pt idx="235">
                  <c:v>19.666666666666668</c:v>
                </c:pt>
                <c:pt idx="236">
                  <c:v>19.75</c:v>
                </c:pt>
                <c:pt idx="237">
                  <c:v>19.833333333333332</c:v>
                </c:pt>
                <c:pt idx="238">
                  <c:v>19.916666666666668</c:v>
                </c:pt>
                <c:pt idx="239">
                  <c:v>20</c:v>
                </c:pt>
                <c:pt idx="240">
                  <c:v>20.083333333333332</c:v>
                </c:pt>
                <c:pt idx="241">
                  <c:v>20.166666666666668</c:v>
                </c:pt>
                <c:pt idx="242">
                  <c:v>20.25</c:v>
                </c:pt>
                <c:pt idx="243">
                  <c:v>20.333333333333332</c:v>
                </c:pt>
                <c:pt idx="244">
                  <c:v>20.416666666666668</c:v>
                </c:pt>
                <c:pt idx="245">
                  <c:v>20.5</c:v>
                </c:pt>
                <c:pt idx="246">
                  <c:v>20.583333333333332</c:v>
                </c:pt>
                <c:pt idx="247">
                  <c:v>20.666666666666668</c:v>
                </c:pt>
                <c:pt idx="248">
                  <c:v>20.75</c:v>
                </c:pt>
                <c:pt idx="249">
                  <c:v>20.833333333333332</c:v>
                </c:pt>
                <c:pt idx="250">
                  <c:v>20.916666666666668</c:v>
                </c:pt>
                <c:pt idx="251">
                  <c:v>21</c:v>
                </c:pt>
                <c:pt idx="252">
                  <c:v>21.083333333333332</c:v>
                </c:pt>
                <c:pt idx="253">
                  <c:v>21.166666666666668</c:v>
                </c:pt>
                <c:pt idx="254">
                  <c:v>21.25</c:v>
                </c:pt>
                <c:pt idx="255">
                  <c:v>21.333333333333332</c:v>
                </c:pt>
                <c:pt idx="256">
                  <c:v>21.416666666666668</c:v>
                </c:pt>
                <c:pt idx="257">
                  <c:v>21.5</c:v>
                </c:pt>
                <c:pt idx="258">
                  <c:v>21.583333333333332</c:v>
                </c:pt>
                <c:pt idx="259">
                  <c:v>21.666666666666668</c:v>
                </c:pt>
                <c:pt idx="260">
                  <c:v>21.75</c:v>
                </c:pt>
                <c:pt idx="261">
                  <c:v>21.833333333333332</c:v>
                </c:pt>
                <c:pt idx="262">
                  <c:v>21.916666666666668</c:v>
                </c:pt>
                <c:pt idx="263">
                  <c:v>22</c:v>
                </c:pt>
                <c:pt idx="264">
                  <c:v>22.083333333333332</c:v>
                </c:pt>
                <c:pt idx="265">
                  <c:v>22.166666666666668</c:v>
                </c:pt>
                <c:pt idx="266">
                  <c:v>22.25</c:v>
                </c:pt>
                <c:pt idx="267">
                  <c:v>22.333333333333332</c:v>
                </c:pt>
                <c:pt idx="268">
                  <c:v>22.416666666666668</c:v>
                </c:pt>
                <c:pt idx="269">
                  <c:v>22.5</c:v>
                </c:pt>
                <c:pt idx="270">
                  <c:v>22.583333333333332</c:v>
                </c:pt>
                <c:pt idx="271">
                  <c:v>22.666666666666668</c:v>
                </c:pt>
                <c:pt idx="272">
                  <c:v>22.75</c:v>
                </c:pt>
                <c:pt idx="273">
                  <c:v>22.833333333333332</c:v>
                </c:pt>
                <c:pt idx="274">
                  <c:v>22.916666666666668</c:v>
                </c:pt>
                <c:pt idx="275">
                  <c:v>23</c:v>
                </c:pt>
                <c:pt idx="276">
                  <c:v>23.083333333333332</c:v>
                </c:pt>
                <c:pt idx="277">
                  <c:v>23.166666666666668</c:v>
                </c:pt>
                <c:pt idx="278">
                  <c:v>23.25</c:v>
                </c:pt>
                <c:pt idx="279">
                  <c:v>23.333333333333332</c:v>
                </c:pt>
                <c:pt idx="280">
                  <c:v>23.416666666666668</c:v>
                </c:pt>
                <c:pt idx="281">
                  <c:v>23.5</c:v>
                </c:pt>
                <c:pt idx="282">
                  <c:v>23.583333333333332</c:v>
                </c:pt>
                <c:pt idx="283">
                  <c:v>23.666666666666668</c:v>
                </c:pt>
                <c:pt idx="284">
                  <c:v>23.75</c:v>
                </c:pt>
                <c:pt idx="285">
                  <c:v>23.833333333333332</c:v>
                </c:pt>
                <c:pt idx="286">
                  <c:v>23.916666666666668</c:v>
                </c:pt>
                <c:pt idx="287">
                  <c:v>24</c:v>
                </c:pt>
              </c:numCache>
            </c:numRef>
          </c:xVal>
          <c:yVal>
            <c:numRef>
              <c:f>'12'!$BS$5:$BS$292</c:f>
              <c:numCache>
                <c:formatCode>0.0</c:formatCode>
                <c:ptCount val="288"/>
                <c:pt idx="0">
                  <c:v>-0.52538973782009624</c:v>
                </c:pt>
                <c:pt idx="1">
                  <c:v>-0.49723932814367622</c:v>
                </c:pt>
                <c:pt idx="2">
                  <c:v>-0.46403169945238609</c:v>
                </c:pt>
                <c:pt idx="3">
                  <c:v>-0.42555969911435643</c:v>
                </c:pt>
                <c:pt idx="4">
                  <c:v>-0.38160613187256676</c:v>
                </c:pt>
                <c:pt idx="5">
                  <c:v>-0.33190537476639648</c:v>
                </c:pt>
                <c:pt idx="6">
                  <c:v>-0.27611945507937641</c:v>
                </c:pt>
                <c:pt idx="7">
                  <c:v>-0.21390564282773639</c:v>
                </c:pt>
                <c:pt idx="8">
                  <c:v>-0.14515390206417678</c:v>
                </c:pt>
                <c:pt idx="9">
                  <c:v>-7.0351000808106079E-2</c:v>
                </c:pt>
                <c:pt idx="10">
                  <c:v>9.1540702309238497E-3</c:v>
                </c:pt>
                <c:pt idx="11">
                  <c:v>9.1236281866643232E-2</c:v>
                </c:pt>
                <c:pt idx="12">
                  <c:v>0.17344628459691336</c:v>
                </c:pt>
                <c:pt idx="13">
                  <c:v>0.25354793592591385</c:v>
                </c:pt>
                <c:pt idx="14">
                  <c:v>0.32982734901784383</c:v>
                </c:pt>
                <c:pt idx="15">
                  <c:v>0.40109311630162381</c:v>
                </c:pt>
                <c:pt idx="16">
                  <c:v>0.46651217522684352</c:v>
                </c:pt>
                <c:pt idx="17">
                  <c:v>0.52545348948654347</c:v>
                </c:pt>
                <c:pt idx="18">
                  <c:v>0.57740860886321332</c:v>
                </c:pt>
                <c:pt idx="19">
                  <c:v>0.62197057960446323</c:v>
                </c:pt>
                <c:pt idx="20">
                  <c:v>0.65883347264589354</c:v>
                </c:pt>
                <c:pt idx="21">
                  <c:v>0.68779198695403387</c:v>
                </c:pt>
                <c:pt idx="22">
                  <c:v>0.7087370379750233</c:v>
                </c:pt>
                <c:pt idx="23">
                  <c:v>0.72164903009191317</c:v>
                </c:pt>
                <c:pt idx="24">
                  <c:v>0.72659051302129374</c:v>
                </c:pt>
                <c:pt idx="25">
                  <c:v>0.72369893758570392</c:v>
                </c:pt>
                <c:pt idx="26">
                  <c:v>0.71317969600751319</c:v>
                </c:pt>
                <c:pt idx="27">
                  <c:v>0.69529946735958337</c:v>
                </c:pt>
                <c:pt idx="28">
                  <c:v>0.67037985413634349</c:v>
                </c:pt>
                <c:pt idx="29">
                  <c:v>0.63879129250199362</c:v>
                </c:pt>
                <c:pt idx="30">
                  <c:v>0.60094722254688371</c:v>
                </c:pt>
                <c:pt idx="31">
                  <c:v>0.55729851124124341</c:v>
                </c:pt>
                <c:pt idx="32">
                  <c:v>0.50832812839877395</c:v>
                </c:pt>
                <c:pt idx="33">
                  <c:v>0.45454608408617325</c:v>
                </c:pt>
                <c:pt idx="34">
                  <c:v>0.39648464398928329</c:v>
                </c:pt>
                <c:pt idx="35">
                  <c:v>0.33469384686202375</c:v>
                </c:pt>
                <c:pt idx="36">
                  <c:v>0.26973735500339391</c:v>
                </c:pt>
                <c:pt idx="37">
                  <c:v>0.20218867442485333</c:v>
                </c:pt>
                <c:pt idx="38">
                  <c:v>0.13262778567231326</c:v>
                </c:pt>
                <c:pt idx="39">
                  <c:v>6.1638228796123684E-2</c:v>
                </c:pt>
                <c:pt idx="40">
                  <c:v>-1.0195313730006816E-2</c:v>
                </c:pt>
                <c:pt idx="41">
                  <c:v>-8.228889484623636E-2</c:v>
                </c:pt>
                <c:pt idx="42">
                  <c:v>-0.15406060634332608</c:v>
                </c:pt>
                <c:pt idx="43">
                  <c:v>-0.2249312836473667</c:v>
                </c:pt>
                <c:pt idx="44">
                  <c:v>-0.29432460495257651</c:v>
                </c:pt>
                <c:pt idx="45">
                  <c:v>-0.3616666034498861</c:v>
                </c:pt>
                <c:pt idx="46">
                  <c:v>-0.42638464847941648</c:v>
                </c:pt>
                <c:pt idx="47">
                  <c:v>-0.48790600339931611</c:v>
                </c:pt>
                <c:pt idx="48">
                  <c:v>-0.54565613890971676</c:v>
                </c:pt>
                <c:pt idx="49">
                  <c:v>-0.59905707458147628</c:v>
                </c:pt>
                <c:pt idx="50">
                  <c:v>-0.64752614125543673</c:v>
                </c:pt>
                <c:pt idx="51">
                  <c:v>-0.69047570215220677</c:v>
                </c:pt>
                <c:pt idx="52">
                  <c:v>-0.72731453326044626</c:v>
                </c:pt>
                <c:pt idx="53">
                  <c:v>-0.75745172416971673</c:v>
                </c:pt>
                <c:pt idx="54">
                  <c:v>-0.78030408176499666</c:v>
                </c:pt>
                <c:pt idx="55">
                  <c:v>-0.79530804230467655</c:v>
                </c:pt>
                <c:pt idx="56">
                  <c:v>-0.80193694352684641</c:v>
                </c:pt>
                <c:pt idx="57">
                  <c:v>-0.79972409167171676</c:v>
                </c:pt>
                <c:pt idx="58">
                  <c:v>-0.78829131544243669</c:v>
                </c:pt>
                <c:pt idx="59">
                  <c:v>-0.76738163570673645</c:v>
                </c:pt>
                <c:pt idx="60">
                  <c:v>-0.73689342128977664</c:v>
                </c:pt>
                <c:pt idx="61">
                  <c:v>-0.69691221803700643</c:v>
                </c:pt>
                <c:pt idx="62">
                  <c:v>-0.64773571153242671</c:v>
                </c:pt>
                <c:pt idx="63">
                  <c:v>-0.5898873889750762</c:v>
                </c:pt>
                <c:pt idx="64">
                  <c:v>-0.52411560111065647</c:v>
                </c:pt>
                <c:pt idx="65">
                  <c:v>-0.45137676632441615</c:v>
                </c:pt>
                <c:pt idx="66">
                  <c:v>-0.37280393852967642</c:v>
                </c:pt>
                <c:pt idx="67">
                  <c:v>-0.28966421791701613</c:v>
                </c:pt>
                <c:pt idx="68">
                  <c:v>-0.20330992563455652</c:v>
                </c:pt>
                <c:pt idx="69">
                  <c:v>-0.11512879505140639</c:v>
                </c:pt>
                <c:pt idx="70">
                  <c:v>-2.6497736757286283E-2</c:v>
                </c:pt>
                <c:pt idx="71">
                  <c:v>6.1256621041933634E-2</c:v>
                </c:pt>
                <c:pt idx="72">
                  <c:v>0.14688897009892354</c:v>
                </c:pt>
                <c:pt idx="73">
                  <c:v>0.22925766631545308</c:v>
                </c:pt>
                <c:pt idx="74">
                  <c:v>0.30733909502712375</c:v>
                </c:pt>
                <c:pt idx="75">
                  <c:v>0.38023532539290361</c:v>
                </c:pt>
                <c:pt idx="76">
                  <c:v>0.44717651149715376</c:v>
                </c:pt>
                <c:pt idx="77">
                  <c:v>0.50751943784904352</c:v>
                </c:pt>
                <c:pt idx="78">
                  <c:v>0.56074341004396366</c:v>
                </c:pt>
                <c:pt idx="79">
                  <c:v>0.60644444389731333</c:v>
                </c:pt>
                <c:pt idx="80">
                  <c:v>0.64432846341795358</c:v>
                </c:pt>
                <c:pt idx="81">
                  <c:v>0.67420400802196312</c:v>
                </c:pt>
                <c:pt idx="82">
                  <c:v>0.69597478246260369</c:v>
                </c:pt>
                <c:pt idx="83">
                  <c:v>0.70963225837572352</c:v>
                </c:pt>
                <c:pt idx="84">
                  <c:v>0.71524844828363321</c:v>
                </c:pt>
                <c:pt idx="85">
                  <c:v>0.7129689139159936</c:v>
                </c:pt>
                <c:pt idx="86">
                  <c:v>0.70300603361578329</c:v>
                </c:pt>
                <c:pt idx="87">
                  <c:v>0.68563253230800392</c:v>
                </c:pt>
                <c:pt idx="88">
                  <c:v>0.66117526722285369</c:v>
                </c:pt>
                <c:pt idx="89">
                  <c:v>0.63000925968732346</c:v>
                </c:pt>
                <c:pt idx="90">
                  <c:v>0.59255196522873366</c:v>
                </c:pt>
                <c:pt idx="91">
                  <c:v>0.54925777912825335</c:v>
                </c:pt>
                <c:pt idx="92">
                  <c:v>0.50061278113866337</c:v>
                </c:pt>
                <c:pt idx="93">
                  <c:v>0.44712973044138327</c:v>
                </c:pt>
                <c:pt idx="94">
                  <c:v>0.38934332942880356</c:v>
                </c:pt>
                <c:pt idx="95">
                  <c:v>0.32780578208879341</c:v>
                </c:pt>
                <c:pt idx="96">
                  <c:v>0.26308267926407325</c:v>
                </c:pt>
                <c:pt idx="97">
                  <c:v>0.19574924852844333</c:v>
                </c:pt>
                <c:pt idx="98">
                  <c:v>0.12638701053247381</c:v>
                </c:pt>
                <c:pt idx="99">
                  <c:v>5.5580886052943868E-2</c:v>
                </c:pt>
                <c:pt idx="100">
                  <c:v>-1.6083201824356408E-2</c:v>
                </c:pt>
                <c:pt idx="101">
                  <c:v>-8.8020188549416289E-2</c:v>
                </c:pt>
                <c:pt idx="102">
                  <c:v>-0.15964715633976656</c:v>
                </c:pt>
                <c:pt idx="103">
                  <c:v>-0.23038402510456635</c:v>
                </c:pt>
                <c:pt idx="104">
                  <c:v>-0.29965363864158689</c:v>
                </c:pt>
                <c:pt idx="105">
                  <c:v>-0.36688126444658664</c:v>
                </c:pt>
                <c:pt idx="106">
                  <c:v>-0.43149356255918647</c:v>
                </c:pt>
                <c:pt idx="107">
                  <c:v>-0.49291713084009636</c:v>
                </c:pt>
                <c:pt idx="108">
                  <c:v>-0.55057680504492623</c:v>
                </c:pt>
                <c:pt idx="109">
                  <c:v>-0.60389398613504675</c:v>
                </c:pt>
                <c:pt idx="110">
                  <c:v>-0.65228538731917673</c:v>
                </c:pt>
                <c:pt idx="111">
                  <c:v>-0.69516273874698609</c:v>
                </c:pt>
                <c:pt idx="112">
                  <c:v>-0.73193415091956648</c:v>
                </c:pt>
                <c:pt idx="113">
                  <c:v>-0.76200799909399652</c:v>
                </c:pt>
                <c:pt idx="114">
                  <c:v>-0.78480031302133657</c:v>
                </c:pt>
                <c:pt idx="115">
                  <c:v>-0.79974668038495622</c:v>
                </c:pt>
                <c:pt idx="116">
                  <c:v>-0.80631951925091627</c:v>
                </c:pt>
                <c:pt idx="117">
                  <c:v>-0.80405115843530606</c:v>
                </c:pt>
                <c:pt idx="118">
                  <c:v>-0.79256242121958653</c:v>
                </c:pt>
                <c:pt idx="119">
                  <c:v>-0.77159534261309659</c:v>
                </c:pt>
                <c:pt idx="120">
                  <c:v>-0.74104738836723616</c:v>
                </c:pt>
                <c:pt idx="121">
                  <c:v>-0.70100335621242671</c:v>
                </c:pt>
                <c:pt idx="122">
                  <c:v>-0.65176040868627627</c:v>
                </c:pt>
                <c:pt idx="123">
                  <c:v>-0.59384178974158619</c:v>
                </c:pt>
                <c:pt idx="124">
                  <c:v>-0.52799591391400647</c:v>
                </c:pt>
                <c:pt idx="125">
                  <c:v>-0.4551795630425266</c:v>
                </c:pt>
                <c:pt idx="126">
                  <c:v>-0.37652641256069685</c:v>
                </c:pt>
                <c:pt idx="127">
                  <c:v>-0.2933043742884065</c:v>
                </c:pt>
                <c:pt idx="128">
                  <c:v>-0.20686668959918642</c:v>
                </c:pt>
                <c:pt idx="129">
                  <c:v>-0.11860203946732639</c:v>
                </c:pt>
                <c:pt idx="130">
                  <c:v>-2.9888239857516652E-2</c:v>
                </c:pt>
                <c:pt idx="131">
                  <c:v>5.7947269182533567E-2</c:v>
                </c:pt>
                <c:pt idx="132">
                  <c:v>0.14365849224293381</c:v>
                </c:pt>
                <c:pt idx="133">
                  <c:v>0.22610323563546331</c:v>
                </c:pt>
                <c:pt idx="134">
                  <c:v>0.30425747134225389</c:v>
                </c:pt>
                <c:pt idx="135">
                  <c:v>0.37722298047883385</c:v>
                </c:pt>
                <c:pt idx="136">
                  <c:v>0.44422973809966315</c:v>
                </c:pt>
                <c:pt idx="137">
                  <c:v>0.50463444033707372</c:v>
                </c:pt>
                <c:pt idx="138">
                  <c:v>0.55791637690372387</c:v>
                </c:pt>
                <c:pt idx="139">
                  <c:v>0.60367160362746386</c:v>
                </c:pt>
                <c:pt idx="140">
                  <c:v>0.64160612604901335</c:v>
                </c:pt>
                <c:pt idx="141">
                  <c:v>0.67152859467385362</c:v>
                </c:pt>
                <c:pt idx="142">
                  <c:v>0.69334284525770329</c:v>
                </c:pt>
                <c:pt idx="143">
                  <c:v>0.70704049277714365</c:v>
                </c:pt>
                <c:pt idx="144">
                  <c:v>0.71269369962028328</c:v>
                </c:pt>
                <c:pt idx="145">
                  <c:v>0.71044817954282369</c:v>
                </c:pt>
                <c:pt idx="146">
                  <c:v>0.7005164618680837</c:v>
                </c:pt>
                <c:pt idx="147">
                  <c:v>0.68317141915750312</c:v>
                </c:pt>
                <c:pt idx="148">
                  <c:v>0.65874005133301328</c:v>
                </c:pt>
                <c:pt idx="149">
                  <c:v>0.62759751639477379</c:v>
                </c:pt>
                <c:pt idx="150">
                  <c:v>0.59016139984241356</c:v>
                </c:pt>
                <c:pt idx="151">
                  <c:v>0.54688621983279351</c:v>
                </c:pt>
                <c:pt idx="152">
                  <c:v>0.49825817170874309</c:v>
                </c:pt>
                <c:pt idx="153">
                  <c:v>0.44479012291460318</c:v>
                </c:pt>
                <c:pt idx="154">
                  <c:v>0.38701687684306307</c:v>
                </c:pt>
                <c:pt idx="155">
                  <c:v>0.32549073136220308</c:v>
                </c:pt>
                <c:pt idx="156">
                  <c:v>0.26077736428040321</c:v>
                </c:pt>
                <c:pt idx="157">
                  <c:v>0.19345208348662357</c:v>
                </c:pt>
                <c:pt idx="158">
                  <c:v>0.12409648362464321</c:v>
                </c:pt>
                <c:pt idx="159">
                  <c:v>5.3295553552293207E-2</c:v>
                </c:pt>
                <c:pt idx="160">
                  <c:v>-1.8364720956746794E-2</c:v>
                </c:pt>
                <c:pt idx="161">
                  <c:v>-9.0299217388246866E-2</c:v>
                </c:pt>
                <c:pt idx="162">
                  <c:v>-0.16192496384233657</c:v>
                </c:pt>
                <c:pt idx="163">
                  <c:v>-0.23266182879777642</c:v>
                </c:pt>
                <c:pt idx="164">
                  <c:v>-0.3019326057685765</c:v>
                </c:pt>
                <c:pt idx="165">
                  <c:v>-0.3691625110696064</c:v>
                </c:pt>
                <c:pt idx="166">
                  <c:v>-0.43377814996607622</c:v>
                </c:pt>
                <c:pt idx="167">
                  <c:v>-0.49520605842917664</c:v>
                </c:pt>
                <c:pt idx="168">
                  <c:v>-0.55287099867763612</c:v>
                </c:pt>
                <c:pt idx="169">
                  <c:v>-0.60619428077140647</c:v>
                </c:pt>
                <c:pt idx="170">
                  <c:v>-0.65459250263350643</c:v>
                </c:pt>
                <c:pt idx="171">
                  <c:v>-0.69747724643182618</c:v>
                </c:pt>
                <c:pt idx="172">
                  <c:v>-0.73425643263230622</c:v>
                </c:pt>
                <c:pt idx="173">
                  <c:v>-0.76433819462061692</c:v>
                </c:pt>
                <c:pt idx="174">
                  <c:v>-0.78713825937419646</c:v>
                </c:pt>
                <c:pt idx="175">
                  <c:v>-0.80209184433070657</c:v>
                </c:pt>
                <c:pt idx="176">
                  <c:v>-0.80867092817590613</c:v>
                </c:pt>
                <c:pt idx="177">
                  <c:v>-0.80640733726837688</c:v>
                </c:pt>
                <c:pt idx="178">
                  <c:v>-0.79492134579282681</c:v>
                </c:pt>
                <c:pt idx="179">
                  <c:v>-0.77395442146097615</c:v>
                </c:pt>
                <c:pt idx="180">
                  <c:v>-0.74340348448623672</c:v>
                </c:pt>
                <c:pt idx="181">
                  <c:v>-0.70335285687871618</c:v>
                </c:pt>
                <c:pt idx="182">
                  <c:v>-0.65409934494275657</c:v>
                </c:pt>
                <c:pt idx="183">
                  <c:v>-0.59616599862615693</c:v>
                </c:pt>
                <c:pt idx="184">
                  <c:v>-0.53030122800333679</c:v>
                </c:pt>
                <c:pt idx="185">
                  <c:v>-0.45746200596241682</c:v>
                </c:pt>
                <c:pt idx="186">
                  <c:v>-0.37878237769802681</c:v>
                </c:pt>
                <c:pt idx="187">
                  <c:v>-0.29553076748344687</c:v>
                </c:pt>
                <c:pt idx="188">
                  <c:v>-0.2090610238690962</c:v>
                </c:pt>
                <c:pt idx="189">
                  <c:v>-0.12076247850041621</c:v>
                </c:pt>
                <c:pt idx="190">
                  <c:v>-3.2013594748526053E-2</c:v>
                </c:pt>
                <c:pt idx="191">
                  <c:v>5.5857580291453601E-2</c:v>
                </c:pt>
                <c:pt idx="192">
                  <c:v>0.14160450974859362</c:v>
                </c:pt>
                <c:pt idx="193">
                  <c:v>0.22408453774883341</c:v>
                </c:pt>
                <c:pt idx="194">
                  <c:v>0.30227325745340394</c:v>
                </c:pt>
                <c:pt idx="195">
                  <c:v>0.37527215162374361</c:v>
                </c:pt>
                <c:pt idx="196">
                  <c:v>0.44231097012011311</c:v>
                </c:pt>
                <c:pt idx="197">
                  <c:v>0.5027462474735831</c:v>
                </c:pt>
                <c:pt idx="198">
                  <c:v>0.55605716514021353</c:v>
                </c:pt>
                <c:pt idx="199">
                  <c:v>0.60183971413687321</c:v>
                </c:pt>
                <c:pt idx="200">
                  <c:v>0.63979986967610358</c:v>
                </c:pt>
                <c:pt idx="201">
                  <c:v>0.66974627865680336</c:v>
                </c:pt>
                <c:pt idx="202">
                  <c:v>0.69158279344477336</c:v>
                </c:pt>
                <c:pt idx="203">
                  <c:v>0.70530106052616315</c:v>
                </c:pt>
                <c:pt idx="204">
                  <c:v>0.71097328443701358</c:v>
                </c:pt>
                <c:pt idx="205">
                  <c:v>0.70874522835927323</c:v>
                </c:pt>
                <c:pt idx="206">
                  <c:v>0.69882947570762344</c:v>
                </c:pt>
                <c:pt idx="207">
                  <c:v>0.68149895579165332</c:v>
                </c:pt>
                <c:pt idx="208">
                  <c:v>0.65708072641144355</c:v>
                </c:pt>
                <c:pt idx="209">
                  <c:v>0.62595000342647378</c:v>
                </c:pt>
                <c:pt idx="210">
                  <c:v>0.58852442932108318</c:v>
                </c:pt>
                <c:pt idx="211">
                  <c:v>0.54525857773178377</c:v>
                </c:pt>
                <c:pt idx="212">
                  <c:v>0.49663869751762313</c:v>
                </c:pt>
                <c:pt idx="213">
                  <c:v>0.44317770734922313</c:v>
                </c:pt>
                <c:pt idx="214">
                  <c:v>0.38541045933093354</c:v>
                </c:pt>
                <c:pt idx="215">
                  <c:v>0.32388929738451377</c:v>
                </c:pt>
                <c:pt idx="216">
                  <c:v>0.25917994263945321</c:v>
                </c:pt>
                <c:pt idx="217">
                  <c:v>0.19185774356223373</c:v>
                </c:pt>
                <c:pt idx="218">
                  <c:v>0.12250433268516314</c:v>
                </c:pt>
                <c:pt idx="219">
                  <c:v>5.1704734195103796E-2</c:v>
                </c:pt>
                <c:pt idx="220">
                  <c:v>-1.9955033142946554E-2</c:v>
                </c:pt>
                <c:pt idx="221">
                  <c:v>-9.1889815820496601E-2</c:v>
                </c:pt>
                <c:pt idx="222">
                  <c:v>-0.16351661244344662</c:v>
                </c:pt>
                <c:pt idx="223">
                  <c:v>-0.23425526279238618</c:v>
                </c:pt>
                <c:pt idx="224">
                  <c:v>-0.30352853150230619</c:v>
                </c:pt>
                <c:pt idx="225">
                  <c:v>-0.3707616044948967</c:v>
                </c:pt>
                <c:pt idx="226">
                  <c:v>-0.43538105333666621</c:v>
                </c:pt>
                <c:pt idx="227">
                  <c:v>-0.49681337462682684</c:v>
                </c:pt>
                <c:pt idx="228">
                  <c:v>-0.55448328246790624</c:v>
                </c:pt>
                <c:pt idx="229">
                  <c:v>-0.60781202616600627</c:v>
                </c:pt>
                <c:pt idx="230">
                  <c:v>-0.65621612545627617</c:v>
                </c:pt>
                <c:pt idx="231">
                  <c:v>-0.69910706119416677</c:v>
                </c:pt>
                <c:pt idx="232">
                  <c:v>-0.73589262299600655</c:v>
                </c:pt>
                <c:pt idx="233">
                  <c:v>-0.76598077715653634</c:v>
                </c:pt>
                <c:pt idx="234">
                  <c:v>-0.78878704111881692</c:v>
                </c:pt>
                <c:pt idx="235">
                  <c:v>-0.80374637587743614</c:v>
                </c:pt>
                <c:pt idx="236">
                  <c:v>-0.81033045571203655</c:v>
                </c:pt>
                <c:pt idx="237">
                  <c:v>-0.80807075892166669</c:v>
                </c:pt>
                <c:pt idx="238">
                  <c:v>-0.79658717949937685</c:v>
                </c:pt>
                <c:pt idx="239">
                  <c:v>-0.77562079269105677</c:v>
                </c:pt>
                <c:pt idx="240">
                  <c:v>-0.74506814183043613</c:v>
                </c:pt>
                <c:pt idx="241">
                  <c:v>-0.70501322111315634</c:v>
                </c:pt>
                <c:pt idx="242">
                  <c:v>-0.65575259267642672</c:v>
                </c:pt>
                <c:pt idx="243">
                  <c:v>-0.59780917568721659</c:v>
                </c:pt>
                <c:pt idx="244">
                  <c:v>-0.53193138180280641</c:v>
                </c:pt>
                <c:pt idx="245">
                  <c:v>-0.45907632194676662</c:v>
                </c:pt>
                <c:pt idx="246">
                  <c:v>-0.38037830401591677</c:v>
                </c:pt>
                <c:pt idx="247">
                  <c:v>-0.29710611446271606</c:v>
                </c:pt>
                <c:pt idx="248">
                  <c:v>-0.21061402997173673</c:v>
                </c:pt>
                <c:pt idx="249">
                  <c:v>-0.12229184048409625</c:v>
                </c:pt>
                <c:pt idx="250">
                  <c:v>-3.3518465157626132E-2</c:v>
                </c:pt>
                <c:pt idx="251">
                  <c:v>5.4377621555953937E-2</c:v>
                </c:pt>
                <c:pt idx="252">
                  <c:v>0.1401495014922336</c:v>
                </c:pt>
                <c:pt idx="253">
                  <c:v>0.2226541931186734</c:v>
                </c:pt>
                <c:pt idx="254">
                  <c:v>0.30086702243659325</c:v>
                </c:pt>
                <c:pt idx="255">
                  <c:v>0.3738892615234235</c:v>
                </c:pt>
                <c:pt idx="256">
                  <c:v>0.44095050092342358</c:v>
                </c:pt>
                <c:pt idx="257">
                  <c:v>0.50140716052816359</c:v>
                </c:pt>
                <c:pt idx="258">
                  <c:v>0.55473834465879346</c:v>
                </c:pt>
                <c:pt idx="259">
                  <c:v>0.60053999777128375</c:v>
                </c:pt>
                <c:pt idx="260">
                  <c:v>0.6385180728130333</c:v>
                </c:pt>
                <c:pt idx="261">
                  <c:v>0.66848121327404364</c:v>
                </c:pt>
                <c:pt idx="262">
                  <c:v>0.69033328240631331</c:v>
                </c:pt>
                <c:pt idx="263">
                  <c:v>0.70406594814679391</c:v>
                </c:pt>
                <c:pt idx="264">
                  <c:v>0.70975144405578394</c:v>
                </c:pt>
                <c:pt idx="265">
                  <c:v>0.70753556755321334</c:v>
                </c:pt>
                <c:pt idx="266">
                  <c:v>0.69763093966928391</c:v>
                </c:pt>
                <c:pt idx="267">
                  <c:v>0.68031052929502334</c:v>
                </c:pt>
                <c:pt idx="268">
                  <c:v>0.65590143470452311</c:v>
                </c:pt>
                <c:pt idx="269">
                  <c:v>0.62477891231629368</c:v>
                </c:pt>
                <c:pt idx="270">
                  <c:v>0.58736064465744331</c:v>
                </c:pt>
                <c:pt idx="271">
                  <c:v>0.54410124444860308</c:v>
                </c:pt>
                <c:pt idx="272">
                  <c:v>0.49548699835340315</c:v>
                </c:pt>
                <c:pt idx="273">
                  <c:v>0.44203086133982339</c:v>
                </c:pt>
                <c:pt idx="274">
                  <c:v>0.38426772014667332</c:v>
                </c:pt>
                <c:pt idx="275">
                  <c:v>0.32274995156919317</c:v>
                </c:pt>
                <c:pt idx="276">
                  <c:v>0.25804330779997375</c:v>
                </c:pt>
                <c:pt idx="277">
                  <c:v>0.19072316655341393</c:v>
                </c:pt>
                <c:pt idx="278">
                  <c:v>0.12137118783605327</c:v>
                </c:pt>
                <c:pt idx="279">
                  <c:v>5.0572421628783282E-2</c:v>
                </c:pt>
                <c:pt idx="280">
                  <c:v>-2.1087089031696316E-2</c:v>
                </c:pt>
                <c:pt idx="281">
                  <c:v>-9.3022167647376364E-2</c:v>
                </c:pt>
                <c:pt idx="282">
                  <c:v>-0.16464979076834663</c:v>
                </c:pt>
                <c:pt idx="283">
                  <c:v>-0.23538977656163684</c:v>
                </c:pt>
                <c:pt idx="284">
                  <c:v>-0.30466486781084612</c:v>
                </c:pt>
                <c:pt idx="285">
                  <c:v>-0.3719002274224561</c:v>
                </c:pt>
                <c:pt idx="286">
                  <c:v>-0.43652240154164623</c:v>
                </c:pt>
                <c:pt idx="287">
                  <c:v>-0.4979578573006469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5-3587-4E68-A81E-EA0B675FECD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202288112"/>
        <c:axId val="1202288592"/>
      </c:scatterChart>
      <c:valAx>
        <c:axId val="1202288112"/>
        <c:scaling>
          <c:orientation val="minMax"/>
          <c:max val="24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" sourceLinked="1"/>
        <c:majorTickMark val="none"/>
        <c:minorTickMark val="none"/>
        <c:tickLblPos val="low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LID4096"/>
          </a:p>
        </c:txPr>
        <c:crossAx val="1202288592"/>
        <c:crosses val="autoZero"/>
        <c:crossBetween val="midCat"/>
      </c:valAx>
      <c:valAx>
        <c:axId val="120228859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LID4096"/>
          </a:p>
        </c:txPr>
        <c:crossAx val="1202288112"/>
        <c:crosses val="autoZero"/>
        <c:crossBetween val="midCat"/>
      </c:valAx>
    </c:plotArea>
    <c:plotVisOnly val="1"/>
    <c:dispBlanksAs val="gap"/>
    <c:showDLblsOverMax val="0"/>
    <c:extLst/>
  </c:chart>
  <c:txPr>
    <a:bodyPr/>
    <a:lstStyle/>
    <a:p>
      <a:pPr>
        <a:defRPr/>
      </a:pPr>
      <a:endParaRPr lang="LID4096"/>
    </a:p>
  </c:txPr>
  <c:printSettings>
    <c:headerFooter/>
    <c:pageMargins b="0.75" l="0.7" r="0.7" t="0.75" header="0.3" footer="0.3"/>
    <c:pageSetup/>
  </c:printSettings>
</c:chartSpace>
</file>

<file path=xl/charts/chart3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Flow</a:t>
            </a:r>
          </a:p>
        </c:rich>
      </c:tx>
      <c:overlay val="0"/>
    </c:title>
    <c:autoTitleDeleted val="0"/>
    <c:plotArea>
      <c:layout>
        <c:manualLayout>
          <c:layoutTarget val="inner"/>
          <c:xMode val="edge"/>
          <c:yMode val="edge"/>
          <c:x val="8.3542874787710358E-2"/>
          <c:y val="0.14878391006999422"/>
          <c:w val="0.85692783696155628"/>
          <c:h val="0.71846497540244192"/>
        </c:manualLayout>
      </c:layout>
      <c:scatterChart>
        <c:scatterStyle val="smoothMarker"/>
        <c:varyColors val="0"/>
        <c:ser>
          <c:idx val="2"/>
          <c:order val="0"/>
          <c:xVal>
            <c:numRef>
              <c:f>'12'!$BD$5:$BD$292</c:f>
              <c:numCache>
                <c:formatCode>0.0</c:formatCode>
                <c:ptCount val="288"/>
                <c:pt idx="0">
                  <c:v>8.3333333333333329E-2</c:v>
                </c:pt>
                <c:pt idx="1">
                  <c:v>0.16666666666666666</c:v>
                </c:pt>
                <c:pt idx="2">
                  <c:v>0.25</c:v>
                </c:pt>
                <c:pt idx="3">
                  <c:v>0.33333333333333331</c:v>
                </c:pt>
                <c:pt idx="4">
                  <c:v>0.41666666666666669</c:v>
                </c:pt>
                <c:pt idx="5">
                  <c:v>0.5</c:v>
                </c:pt>
                <c:pt idx="6">
                  <c:v>0.58333333333333337</c:v>
                </c:pt>
                <c:pt idx="7">
                  <c:v>0.66666666666666663</c:v>
                </c:pt>
                <c:pt idx="8">
                  <c:v>0.75</c:v>
                </c:pt>
                <c:pt idx="9">
                  <c:v>0.83333333333333337</c:v>
                </c:pt>
                <c:pt idx="10">
                  <c:v>0.91666666666666663</c:v>
                </c:pt>
                <c:pt idx="11">
                  <c:v>1</c:v>
                </c:pt>
                <c:pt idx="12">
                  <c:v>1.0833333333333333</c:v>
                </c:pt>
                <c:pt idx="13">
                  <c:v>1.1666666666666667</c:v>
                </c:pt>
                <c:pt idx="14">
                  <c:v>1.25</c:v>
                </c:pt>
                <c:pt idx="15">
                  <c:v>1.3333333333333333</c:v>
                </c:pt>
                <c:pt idx="16">
                  <c:v>1.4166666666666667</c:v>
                </c:pt>
                <c:pt idx="17">
                  <c:v>1.5</c:v>
                </c:pt>
                <c:pt idx="18">
                  <c:v>1.5833333333333333</c:v>
                </c:pt>
                <c:pt idx="19">
                  <c:v>1.6666666666666667</c:v>
                </c:pt>
                <c:pt idx="20">
                  <c:v>1.75</c:v>
                </c:pt>
                <c:pt idx="21">
                  <c:v>1.8333333333333333</c:v>
                </c:pt>
                <c:pt idx="22">
                  <c:v>1.9166666666666667</c:v>
                </c:pt>
                <c:pt idx="23">
                  <c:v>2</c:v>
                </c:pt>
                <c:pt idx="24">
                  <c:v>2.0833333333333335</c:v>
                </c:pt>
                <c:pt idx="25">
                  <c:v>2.1666666666666665</c:v>
                </c:pt>
                <c:pt idx="26">
                  <c:v>2.25</c:v>
                </c:pt>
                <c:pt idx="27">
                  <c:v>2.3333333333333335</c:v>
                </c:pt>
                <c:pt idx="28">
                  <c:v>2.4166666666666665</c:v>
                </c:pt>
                <c:pt idx="29">
                  <c:v>2.5</c:v>
                </c:pt>
                <c:pt idx="30">
                  <c:v>2.5833333333333335</c:v>
                </c:pt>
                <c:pt idx="31">
                  <c:v>2.6666666666666665</c:v>
                </c:pt>
                <c:pt idx="32">
                  <c:v>2.75</c:v>
                </c:pt>
                <c:pt idx="33">
                  <c:v>2.8333333333333335</c:v>
                </c:pt>
                <c:pt idx="34">
                  <c:v>2.9166666666666665</c:v>
                </c:pt>
                <c:pt idx="35">
                  <c:v>3</c:v>
                </c:pt>
                <c:pt idx="36">
                  <c:v>3.0833333333333335</c:v>
                </c:pt>
                <c:pt idx="37">
                  <c:v>3.1666666666666665</c:v>
                </c:pt>
                <c:pt idx="38">
                  <c:v>3.25</c:v>
                </c:pt>
                <c:pt idx="39">
                  <c:v>3.3333333333333335</c:v>
                </c:pt>
                <c:pt idx="40">
                  <c:v>3.4166666666666665</c:v>
                </c:pt>
                <c:pt idx="41">
                  <c:v>3.5</c:v>
                </c:pt>
                <c:pt idx="42">
                  <c:v>3.5833333333333335</c:v>
                </c:pt>
                <c:pt idx="43">
                  <c:v>3.6666666666666665</c:v>
                </c:pt>
                <c:pt idx="44">
                  <c:v>3.75</c:v>
                </c:pt>
                <c:pt idx="45">
                  <c:v>3.8333333333333335</c:v>
                </c:pt>
                <c:pt idx="46">
                  <c:v>3.9166666666666665</c:v>
                </c:pt>
                <c:pt idx="47">
                  <c:v>4</c:v>
                </c:pt>
                <c:pt idx="48">
                  <c:v>4.083333333333333</c:v>
                </c:pt>
                <c:pt idx="49">
                  <c:v>4.166666666666667</c:v>
                </c:pt>
                <c:pt idx="50">
                  <c:v>4.25</c:v>
                </c:pt>
                <c:pt idx="51">
                  <c:v>4.333333333333333</c:v>
                </c:pt>
                <c:pt idx="52">
                  <c:v>4.416666666666667</c:v>
                </c:pt>
                <c:pt idx="53">
                  <c:v>4.5</c:v>
                </c:pt>
                <c:pt idx="54">
                  <c:v>4.583333333333333</c:v>
                </c:pt>
                <c:pt idx="55">
                  <c:v>4.666666666666667</c:v>
                </c:pt>
                <c:pt idx="56">
                  <c:v>4.75</c:v>
                </c:pt>
                <c:pt idx="57">
                  <c:v>4.833333333333333</c:v>
                </c:pt>
                <c:pt idx="58">
                  <c:v>4.916666666666667</c:v>
                </c:pt>
                <c:pt idx="59">
                  <c:v>5</c:v>
                </c:pt>
                <c:pt idx="60">
                  <c:v>5.083333333333333</c:v>
                </c:pt>
                <c:pt idx="61">
                  <c:v>5.166666666666667</c:v>
                </c:pt>
                <c:pt idx="62">
                  <c:v>5.25</c:v>
                </c:pt>
                <c:pt idx="63">
                  <c:v>5.333333333333333</c:v>
                </c:pt>
                <c:pt idx="64">
                  <c:v>5.416666666666667</c:v>
                </c:pt>
                <c:pt idx="65">
                  <c:v>5.5</c:v>
                </c:pt>
                <c:pt idx="66">
                  <c:v>5.583333333333333</c:v>
                </c:pt>
                <c:pt idx="67">
                  <c:v>5.666666666666667</c:v>
                </c:pt>
                <c:pt idx="68">
                  <c:v>5.75</c:v>
                </c:pt>
                <c:pt idx="69">
                  <c:v>5.833333333333333</c:v>
                </c:pt>
                <c:pt idx="70">
                  <c:v>5.916666666666667</c:v>
                </c:pt>
                <c:pt idx="71">
                  <c:v>6</c:v>
                </c:pt>
                <c:pt idx="72">
                  <c:v>6.083333333333333</c:v>
                </c:pt>
                <c:pt idx="73">
                  <c:v>6.166666666666667</c:v>
                </c:pt>
                <c:pt idx="74">
                  <c:v>6.25</c:v>
                </c:pt>
                <c:pt idx="75">
                  <c:v>6.333333333333333</c:v>
                </c:pt>
                <c:pt idx="76">
                  <c:v>6.416666666666667</c:v>
                </c:pt>
                <c:pt idx="77">
                  <c:v>6.5</c:v>
                </c:pt>
                <c:pt idx="78">
                  <c:v>6.583333333333333</c:v>
                </c:pt>
                <c:pt idx="79">
                  <c:v>6.666666666666667</c:v>
                </c:pt>
                <c:pt idx="80">
                  <c:v>6.75</c:v>
                </c:pt>
                <c:pt idx="81">
                  <c:v>6.833333333333333</c:v>
                </c:pt>
                <c:pt idx="82">
                  <c:v>6.916666666666667</c:v>
                </c:pt>
                <c:pt idx="83">
                  <c:v>7</c:v>
                </c:pt>
                <c:pt idx="84">
                  <c:v>7.083333333333333</c:v>
                </c:pt>
                <c:pt idx="85">
                  <c:v>7.166666666666667</c:v>
                </c:pt>
                <c:pt idx="86">
                  <c:v>7.25</c:v>
                </c:pt>
                <c:pt idx="87">
                  <c:v>7.333333333333333</c:v>
                </c:pt>
                <c:pt idx="88">
                  <c:v>7.416666666666667</c:v>
                </c:pt>
                <c:pt idx="89">
                  <c:v>7.5</c:v>
                </c:pt>
                <c:pt idx="90">
                  <c:v>7.583333333333333</c:v>
                </c:pt>
                <c:pt idx="91">
                  <c:v>7.666666666666667</c:v>
                </c:pt>
                <c:pt idx="92">
                  <c:v>7.75</c:v>
                </c:pt>
                <c:pt idx="93">
                  <c:v>7.833333333333333</c:v>
                </c:pt>
                <c:pt idx="94">
                  <c:v>7.916666666666667</c:v>
                </c:pt>
                <c:pt idx="95">
                  <c:v>8</c:v>
                </c:pt>
                <c:pt idx="96">
                  <c:v>8.0833333333333339</c:v>
                </c:pt>
                <c:pt idx="97">
                  <c:v>8.1666666666666661</c:v>
                </c:pt>
                <c:pt idx="98">
                  <c:v>8.25</c:v>
                </c:pt>
                <c:pt idx="99">
                  <c:v>8.3333333333333339</c:v>
                </c:pt>
                <c:pt idx="100">
                  <c:v>8.4166666666666661</c:v>
                </c:pt>
                <c:pt idx="101">
                  <c:v>8.5</c:v>
                </c:pt>
                <c:pt idx="102">
                  <c:v>8.5833333333333339</c:v>
                </c:pt>
                <c:pt idx="103">
                  <c:v>8.6666666666666661</c:v>
                </c:pt>
                <c:pt idx="104">
                  <c:v>8.75</c:v>
                </c:pt>
                <c:pt idx="105">
                  <c:v>8.8333333333333339</c:v>
                </c:pt>
                <c:pt idx="106">
                  <c:v>8.9166666666666661</c:v>
                </c:pt>
                <c:pt idx="107">
                  <c:v>9</c:v>
                </c:pt>
                <c:pt idx="108">
                  <c:v>9.0833333333333339</c:v>
                </c:pt>
                <c:pt idx="109">
                  <c:v>9.1666666666666661</c:v>
                </c:pt>
                <c:pt idx="110">
                  <c:v>9.25</c:v>
                </c:pt>
                <c:pt idx="111">
                  <c:v>9.3333333333333339</c:v>
                </c:pt>
                <c:pt idx="112">
                  <c:v>9.4166666666666661</c:v>
                </c:pt>
                <c:pt idx="113">
                  <c:v>9.5</c:v>
                </c:pt>
                <c:pt idx="114">
                  <c:v>9.5833333333333339</c:v>
                </c:pt>
                <c:pt idx="115">
                  <c:v>9.6666666666666661</c:v>
                </c:pt>
                <c:pt idx="116">
                  <c:v>9.75</c:v>
                </c:pt>
                <c:pt idx="117">
                  <c:v>9.8333333333333339</c:v>
                </c:pt>
                <c:pt idx="118">
                  <c:v>9.9166666666666661</c:v>
                </c:pt>
                <c:pt idx="119">
                  <c:v>10</c:v>
                </c:pt>
                <c:pt idx="120">
                  <c:v>10.083333333333334</c:v>
                </c:pt>
                <c:pt idx="121">
                  <c:v>10.166666666666666</c:v>
                </c:pt>
                <c:pt idx="122">
                  <c:v>10.25</c:v>
                </c:pt>
                <c:pt idx="123">
                  <c:v>10.333333333333334</c:v>
                </c:pt>
                <c:pt idx="124">
                  <c:v>10.416666666666666</c:v>
                </c:pt>
                <c:pt idx="125">
                  <c:v>10.5</c:v>
                </c:pt>
                <c:pt idx="126">
                  <c:v>10.583333333333334</c:v>
                </c:pt>
                <c:pt idx="127">
                  <c:v>10.666666666666666</c:v>
                </c:pt>
                <c:pt idx="128">
                  <c:v>10.75</c:v>
                </c:pt>
                <c:pt idx="129">
                  <c:v>10.833333333333334</c:v>
                </c:pt>
                <c:pt idx="130">
                  <c:v>10.916666666666666</c:v>
                </c:pt>
                <c:pt idx="131">
                  <c:v>11</c:v>
                </c:pt>
                <c:pt idx="132">
                  <c:v>11.083333333333334</c:v>
                </c:pt>
                <c:pt idx="133">
                  <c:v>11.166666666666666</c:v>
                </c:pt>
                <c:pt idx="134">
                  <c:v>11.25</c:v>
                </c:pt>
                <c:pt idx="135">
                  <c:v>11.333333333333334</c:v>
                </c:pt>
                <c:pt idx="136">
                  <c:v>11.416666666666666</c:v>
                </c:pt>
                <c:pt idx="137">
                  <c:v>11.5</c:v>
                </c:pt>
                <c:pt idx="138">
                  <c:v>11.583333333333334</c:v>
                </c:pt>
                <c:pt idx="139">
                  <c:v>11.666666666666666</c:v>
                </c:pt>
                <c:pt idx="140">
                  <c:v>11.75</c:v>
                </c:pt>
                <c:pt idx="141">
                  <c:v>11.833333333333334</c:v>
                </c:pt>
                <c:pt idx="142">
                  <c:v>11.916666666666666</c:v>
                </c:pt>
                <c:pt idx="143">
                  <c:v>12</c:v>
                </c:pt>
                <c:pt idx="144">
                  <c:v>12.083333333333334</c:v>
                </c:pt>
                <c:pt idx="145">
                  <c:v>12.166666666666666</c:v>
                </c:pt>
                <c:pt idx="146">
                  <c:v>12.25</c:v>
                </c:pt>
                <c:pt idx="147">
                  <c:v>12.333333333333334</c:v>
                </c:pt>
                <c:pt idx="148">
                  <c:v>12.416666666666666</c:v>
                </c:pt>
                <c:pt idx="149">
                  <c:v>12.5</c:v>
                </c:pt>
                <c:pt idx="150">
                  <c:v>12.583333333333334</c:v>
                </c:pt>
                <c:pt idx="151">
                  <c:v>12.666666666666666</c:v>
                </c:pt>
                <c:pt idx="152">
                  <c:v>12.75</c:v>
                </c:pt>
                <c:pt idx="153">
                  <c:v>12.833333333333334</c:v>
                </c:pt>
                <c:pt idx="154">
                  <c:v>12.916666666666666</c:v>
                </c:pt>
                <c:pt idx="155">
                  <c:v>13</c:v>
                </c:pt>
                <c:pt idx="156">
                  <c:v>13.083333333333334</c:v>
                </c:pt>
                <c:pt idx="157">
                  <c:v>13.166666666666666</c:v>
                </c:pt>
                <c:pt idx="158">
                  <c:v>13.25</c:v>
                </c:pt>
                <c:pt idx="159">
                  <c:v>13.333333333333334</c:v>
                </c:pt>
                <c:pt idx="160">
                  <c:v>13.416666666666666</c:v>
                </c:pt>
                <c:pt idx="161">
                  <c:v>13.5</c:v>
                </c:pt>
                <c:pt idx="162">
                  <c:v>13.583333333333334</c:v>
                </c:pt>
                <c:pt idx="163">
                  <c:v>13.666666666666666</c:v>
                </c:pt>
                <c:pt idx="164">
                  <c:v>13.75</c:v>
                </c:pt>
                <c:pt idx="165">
                  <c:v>13.833333333333334</c:v>
                </c:pt>
                <c:pt idx="166">
                  <c:v>13.916666666666666</c:v>
                </c:pt>
                <c:pt idx="167">
                  <c:v>14</c:v>
                </c:pt>
                <c:pt idx="168">
                  <c:v>14.083333333333334</c:v>
                </c:pt>
                <c:pt idx="169">
                  <c:v>14.166666666666666</c:v>
                </c:pt>
                <c:pt idx="170">
                  <c:v>14.25</c:v>
                </c:pt>
                <c:pt idx="171">
                  <c:v>14.333333333333334</c:v>
                </c:pt>
                <c:pt idx="172">
                  <c:v>14.416666666666666</c:v>
                </c:pt>
                <c:pt idx="173">
                  <c:v>14.5</c:v>
                </c:pt>
                <c:pt idx="174">
                  <c:v>14.583333333333334</c:v>
                </c:pt>
                <c:pt idx="175">
                  <c:v>14.666666666666666</c:v>
                </c:pt>
                <c:pt idx="176">
                  <c:v>14.75</c:v>
                </c:pt>
                <c:pt idx="177">
                  <c:v>14.833333333333334</c:v>
                </c:pt>
                <c:pt idx="178">
                  <c:v>14.916666666666666</c:v>
                </c:pt>
                <c:pt idx="179">
                  <c:v>15</c:v>
                </c:pt>
                <c:pt idx="180">
                  <c:v>15.083333333333334</c:v>
                </c:pt>
                <c:pt idx="181">
                  <c:v>15.166666666666666</c:v>
                </c:pt>
                <c:pt idx="182">
                  <c:v>15.25</c:v>
                </c:pt>
                <c:pt idx="183">
                  <c:v>15.333333333333334</c:v>
                </c:pt>
                <c:pt idx="184">
                  <c:v>15.416666666666666</c:v>
                </c:pt>
                <c:pt idx="185">
                  <c:v>15.5</c:v>
                </c:pt>
                <c:pt idx="186">
                  <c:v>15.583333333333334</c:v>
                </c:pt>
                <c:pt idx="187">
                  <c:v>15.666666666666666</c:v>
                </c:pt>
                <c:pt idx="188">
                  <c:v>15.75</c:v>
                </c:pt>
                <c:pt idx="189">
                  <c:v>15.833333333333334</c:v>
                </c:pt>
                <c:pt idx="190">
                  <c:v>15.916666666666666</c:v>
                </c:pt>
                <c:pt idx="191">
                  <c:v>16</c:v>
                </c:pt>
                <c:pt idx="192">
                  <c:v>16.083333333333332</c:v>
                </c:pt>
                <c:pt idx="193">
                  <c:v>16.166666666666668</c:v>
                </c:pt>
                <c:pt idx="194">
                  <c:v>16.25</c:v>
                </c:pt>
                <c:pt idx="195">
                  <c:v>16.333333333333332</c:v>
                </c:pt>
                <c:pt idx="196">
                  <c:v>16.416666666666668</c:v>
                </c:pt>
                <c:pt idx="197">
                  <c:v>16.5</c:v>
                </c:pt>
                <c:pt idx="198">
                  <c:v>16.583333333333332</c:v>
                </c:pt>
                <c:pt idx="199">
                  <c:v>16.666666666666668</c:v>
                </c:pt>
                <c:pt idx="200">
                  <c:v>16.75</c:v>
                </c:pt>
                <c:pt idx="201">
                  <c:v>16.833333333333332</c:v>
                </c:pt>
                <c:pt idx="202">
                  <c:v>16.916666666666668</c:v>
                </c:pt>
                <c:pt idx="203">
                  <c:v>17</c:v>
                </c:pt>
                <c:pt idx="204">
                  <c:v>17.083333333333332</c:v>
                </c:pt>
                <c:pt idx="205">
                  <c:v>17.166666666666668</c:v>
                </c:pt>
                <c:pt idx="206">
                  <c:v>17.25</c:v>
                </c:pt>
                <c:pt idx="207">
                  <c:v>17.333333333333332</c:v>
                </c:pt>
                <c:pt idx="208">
                  <c:v>17.416666666666668</c:v>
                </c:pt>
                <c:pt idx="209">
                  <c:v>17.5</c:v>
                </c:pt>
                <c:pt idx="210">
                  <c:v>17.583333333333332</c:v>
                </c:pt>
                <c:pt idx="211">
                  <c:v>17.666666666666668</c:v>
                </c:pt>
                <c:pt idx="212">
                  <c:v>17.75</c:v>
                </c:pt>
                <c:pt idx="213">
                  <c:v>17.833333333333332</c:v>
                </c:pt>
                <c:pt idx="214">
                  <c:v>17.916666666666668</c:v>
                </c:pt>
                <c:pt idx="215">
                  <c:v>18</c:v>
                </c:pt>
                <c:pt idx="216">
                  <c:v>18.083333333333332</c:v>
                </c:pt>
                <c:pt idx="217">
                  <c:v>18.166666666666668</c:v>
                </c:pt>
                <c:pt idx="218">
                  <c:v>18.25</c:v>
                </c:pt>
                <c:pt idx="219">
                  <c:v>18.333333333333332</c:v>
                </c:pt>
                <c:pt idx="220">
                  <c:v>18.416666666666668</c:v>
                </c:pt>
                <c:pt idx="221">
                  <c:v>18.5</c:v>
                </c:pt>
                <c:pt idx="222">
                  <c:v>18.583333333333332</c:v>
                </c:pt>
                <c:pt idx="223">
                  <c:v>18.666666666666668</c:v>
                </c:pt>
                <c:pt idx="224">
                  <c:v>18.75</c:v>
                </c:pt>
                <c:pt idx="225">
                  <c:v>18.833333333333332</c:v>
                </c:pt>
                <c:pt idx="226">
                  <c:v>18.916666666666668</c:v>
                </c:pt>
                <c:pt idx="227">
                  <c:v>19</c:v>
                </c:pt>
                <c:pt idx="228">
                  <c:v>19.083333333333332</c:v>
                </c:pt>
                <c:pt idx="229">
                  <c:v>19.166666666666668</c:v>
                </c:pt>
                <c:pt idx="230">
                  <c:v>19.25</c:v>
                </c:pt>
                <c:pt idx="231">
                  <c:v>19.333333333333332</c:v>
                </c:pt>
                <c:pt idx="232">
                  <c:v>19.416666666666668</c:v>
                </c:pt>
                <c:pt idx="233">
                  <c:v>19.5</c:v>
                </c:pt>
                <c:pt idx="234">
                  <c:v>19.583333333333332</c:v>
                </c:pt>
                <c:pt idx="235">
                  <c:v>19.666666666666668</c:v>
                </c:pt>
                <c:pt idx="236">
                  <c:v>19.75</c:v>
                </c:pt>
                <c:pt idx="237">
                  <c:v>19.833333333333332</c:v>
                </c:pt>
                <c:pt idx="238">
                  <c:v>19.916666666666668</c:v>
                </c:pt>
                <c:pt idx="239">
                  <c:v>20</c:v>
                </c:pt>
                <c:pt idx="240">
                  <c:v>20.083333333333332</c:v>
                </c:pt>
                <c:pt idx="241">
                  <c:v>20.166666666666668</c:v>
                </c:pt>
                <c:pt idx="242">
                  <c:v>20.25</c:v>
                </c:pt>
                <c:pt idx="243">
                  <c:v>20.333333333333332</c:v>
                </c:pt>
                <c:pt idx="244">
                  <c:v>20.416666666666668</c:v>
                </c:pt>
                <c:pt idx="245">
                  <c:v>20.5</c:v>
                </c:pt>
                <c:pt idx="246">
                  <c:v>20.583333333333332</c:v>
                </c:pt>
                <c:pt idx="247">
                  <c:v>20.666666666666668</c:v>
                </c:pt>
                <c:pt idx="248">
                  <c:v>20.75</c:v>
                </c:pt>
                <c:pt idx="249">
                  <c:v>20.833333333333332</c:v>
                </c:pt>
                <c:pt idx="250">
                  <c:v>20.916666666666668</c:v>
                </c:pt>
                <c:pt idx="251">
                  <c:v>21</c:v>
                </c:pt>
                <c:pt idx="252">
                  <c:v>21.083333333333332</c:v>
                </c:pt>
                <c:pt idx="253">
                  <c:v>21.166666666666668</c:v>
                </c:pt>
                <c:pt idx="254">
                  <c:v>21.25</c:v>
                </c:pt>
                <c:pt idx="255">
                  <c:v>21.333333333333332</c:v>
                </c:pt>
                <c:pt idx="256">
                  <c:v>21.416666666666668</c:v>
                </c:pt>
                <c:pt idx="257">
                  <c:v>21.5</c:v>
                </c:pt>
                <c:pt idx="258">
                  <c:v>21.583333333333332</c:v>
                </c:pt>
                <c:pt idx="259">
                  <c:v>21.666666666666668</c:v>
                </c:pt>
                <c:pt idx="260">
                  <c:v>21.75</c:v>
                </c:pt>
                <c:pt idx="261">
                  <c:v>21.833333333333332</c:v>
                </c:pt>
                <c:pt idx="262">
                  <c:v>21.916666666666668</c:v>
                </c:pt>
                <c:pt idx="263">
                  <c:v>22</c:v>
                </c:pt>
                <c:pt idx="264">
                  <c:v>22.083333333333332</c:v>
                </c:pt>
                <c:pt idx="265">
                  <c:v>22.166666666666668</c:v>
                </c:pt>
                <c:pt idx="266">
                  <c:v>22.25</c:v>
                </c:pt>
                <c:pt idx="267">
                  <c:v>22.333333333333332</c:v>
                </c:pt>
                <c:pt idx="268">
                  <c:v>22.416666666666668</c:v>
                </c:pt>
                <c:pt idx="269">
                  <c:v>22.5</c:v>
                </c:pt>
                <c:pt idx="270">
                  <c:v>22.583333333333332</c:v>
                </c:pt>
                <c:pt idx="271">
                  <c:v>22.666666666666668</c:v>
                </c:pt>
                <c:pt idx="272">
                  <c:v>22.75</c:v>
                </c:pt>
                <c:pt idx="273">
                  <c:v>22.833333333333332</c:v>
                </c:pt>
                <c:pt idx="274">
                  <c:v>22.916666666666668</c:v>
                </c:pt>
                <c:pt idx="275">
                  <c:v>23</c:v>
                </c:pt>
                <c:pt idx="276">
                  <c:v>23.083333333333332</c:v>
                </c:pt>
                <c:pt idx="277">
                  <c:v>23.166666666666668</c:v>
                </c:pt>
                <c:pt idx="278">
                  <c:v>23.25</c:v>
                </c:pt>
                <c:pt idx="279">
                  <c:v>23.333333333333332</c:v>
                </c:pt>
                <c:pt idx="280">
                  <c:v>23.416666666666668</c:v>
                </c:pt>
                <c:pt idx="281">
                  <c:v>23.5</c:v>
                </c:pt>
                <c:pt idx="282">
                  <c:v>23.583333333333332</c:v>
                </c:pt>
                <c:pt idx="283">
                  <c:v>23.666666666666668</c:v>
                </c:pt>
                <c:pt idx="284">
                  <c:v>23.75</c:v>
                </c:pt>
                <c:pt idx="285">
                  <c:v>23.833333333333332</c:v>
                </c:pt>
                <c:pt idx="286">
                  <c:v>23.916666666666668</c:v>
                </c:pt>
                <c:pt idx="287">
                  <c:v>24</c:v>
                </c:pt>
              </c:numCache>
            </c:numRef>
          </c:xVal>
          <c:yVal>
            <c:numRef>
              <c:f>'12'!$BL$5:$BL$292</c:f>
              <c:numCache>
                <c:formatCode>0.0</c:formatCode>
                <c:ptCount val="288"/>
                <c:pt idx="0">
                  <c:v>11.792117131076566</c:v>
                </c:pt>
                <c:pt idx="1">
                  <c:v>26.429114491076575</c:v>
                </c:pt>
                <c:pt idx="2">
                  <c:v>40.743603361076566</c:v>
                </c:pt>
                <c:pt idx="3">
                  <c:v>54.578751231076581</c:v>
                </c:pt>
                <c:pt idx="4">
                  <c:v>67.782977301076585</c:v>
                </c:pt>
                <c:pt idx="5">
                  <c:v>80.211613321076584</c:v>
                </c:pt>
                <c:pt idx="6">
                  <c:v>91.728488551076566</c:v>
                </c:pt>
                <c:pt idx="7">
                  <c:v>102.20742169107655</c:v>
                </c:pt>
                <c:pt idx="8">
                  <c:v>111.53360336107653</c:v>
                </c:pt>
                <c:pt idx="9">
                  <c:v>119.60485397107561</c:v>
                </c:pt>
                <c:pt idx="10">
                  <c:v>126.33274319107659</c:v>
                </c:pt>
                <c:pt idx="11">
                  <c:v>131.64355888107661</c:v>
                </c:pt>
                <c:pt idx="12">
                  <c:v>135.47911461107662</c:v>
                </c:pt>
                <c:pt idx="13">
                  <c:v>137.79738725107654</c:v>
                </c:pt>
                <c:pt idx="14">
                  <c:v>138.57297730107655</c:v>
                </c:pt>
                <c:pt idx="15">
                  <c:v>137.79738725107654</c:v>
                </c:pt>
                <c:pt idx="16">
                  <c:v>135.47911461107662</c:v>
                </c:pt>
                <c:pt idx="17">
                  <c:v>131.64355888107661</c:v>
                </c:pt>
                <c:pt idx="18">
                  <c:v>126.33274319107659</c:v>
                </c:pt>
                <c:pt idx="19">
                  <c:v>119.60485397107561</c:v>
                </c:pt>
                <c:pt idx="20">
                  <c:v>111.53360336107653</c:v>
                </c:pt>
                <c:pt idx="21">
                  <c:v>102.20742169107655</c:v>
                </c:pt>
                <c:pt idx="22">
                  <c:v>91.728488551076566</c:v>
                </c:pt>
                <c:pt idx="23">
                  <c:v>80.211613321076584</c:v>
                </c:pt>
                <c:pt idx="24">
                  <c:v>67.782977301076585</c:v>
                </c:pt>
                <c:pt idx="25">
                  <c:v>54.578751231076581</c:v>
                </c:pt>
                <c:pt idx="26">
                  <c:v>40.743603361076566</c:v>
                </c:pt>
                <c:pt idx="27">
                  <c:v>26.429114491076575</c:v>
                </c:pt>
                <c:pt idx="28">
                  <c:v>11.792117131076566</c:v>
                </c:pt>
                <c:pt idx="29">
                  <c:v>-3.0070226989234357</c:v>
                </c:pt>
                <c:pt idx="30">
                  <c:v>-17.806162528923437</c:v>
                </c:pt>
                <c:pt idx="31">
                  <c:v>-32.443159888923446</c:v>
                </c:pt>
                <c:pt idx="32">
                  <c:v>-46.757648758923438</c:v>
                </c:pt>
                <c:pt idx="33">
                  <c:v>-60.592796628923452</c:v>
                </c:pt>
                <c:pt idx="34">
                  <c:v>-73.797022698923399</c:v>
                </c:pt>
                <c:pt idx="35">
                  <c:v>-86.225658718923398</c:v>
                </c:pt>
                <c:pt idx="36">
                  <c:v>-97.742533948923437</c:v>
                </c:pt>
                <c:pt idx="37">
                  <c:v>-108.22146708892342</c:v>
                </c:pt>
                <c:pt idx="38">
                  <c:v>-117.5476487589234</c:v>
                </c:pt>
                <c:pt idx="39">
                  <c:v>-125.61889936892345</c:v>
                </c:pt>
                <c:pt idx="40">
                  <c:v>-132.3467885889234</c:v>
                </c:pt>
                <c:pt idx="41">
                  <c:v>-137.65760427892343</c:v>
                </c:pt>
                <c:pt idx="42">
                  <c:v>-141.49316000892344</c:v>
                </c:pt>
                <c:pt idx="43">
                  <c:v>-143.81143264892341</c:v>
                </c:pt>
                <c:pt idx="44">
                  <c:v>-144.58702269892342</c:v>
                </c:pt>
                <c:pt idx="45">
                  <c:v>-143.81143264892341</c:v>
                </c:pt>
                <c:pt idx="46">
                  <c:v>-141.49316000892344</c:v>
                </c:pt>
                <c:pt idx="47">
                  <c:v>-137.65760427892343</c:v>
                </c:pt>
                <c:pt idx="48">
                  <c:v>-132.3467885889234</c:v>
                </c:pt>
                <c:pt idx="49">
                  <c:v>-125.61889936892345</c:v>
                </c:pt>
                <c:pt idx="50">
                  <c:v>-117.5476487589234</c:v>
                </c:pt>
                <c:pt idx="51">
                  <c:v>-108.22146708892342</c:v>
                </c:pt>
                <c:pt idx="52">
                  <c:v>-97.742533948923437</c:v>
                </c:pt>
                <c:pt idx="53">
                  <c:v>-86.225658718923398</c:v>
                </c:pt>
                <c:pt idx="54">
                  <c:v>-73.797022698923399</c:v>
                </c:pt>
                <c:pt idx="55">
                  <c:v>-60.592796628923452</c:v>
                </c:pt>
                <c:pt idx="56">
                  <c:v>-46.757648758923438</c:v>
                </c:pt>
                <c:pt idx="57">
                  <c:v>-32.443159888923446</c:v>
                </c:pt>
                <c:pt idx="58">
                  <c:v>-17.806162528923437</c:v>
                </c:pt>
                <c:pt idx="59">
                  <c:v>-3.0070226989234357</c:v>
                </c:pt>
                <c:pt idx="60">
                  <c:v>11.792117131076566</c:v>
                </c:pt>
                <c:pt idx="61">
                  <c:v>26.429114491076575</c:v>
                </c:pt>
                <c:pt idx="62">
                  <c:v>40.743603361076566</c:v>
                </c:pt>
                <c:pt idx="63">
                  <c:v>54.578751231076581</c:v>
                </c:pt>
                <c:pt idx="64">
                  <c:v>67.782977301076585</c:v>
                </c:pt>
                <c:pt idx="65">
                  <c:v>80.211613321076584</c:v>
                </c:pt>
                <c:pt idx="66">
                  <c:v>91.728488551076566</c:v>
                </c:pt>
                <c:pt idx="67">
                  <c:v>102.20742169107655</c:v>
                </c:pt>
                <c:pt idx="68">
                  <c:v>111.53360336107653</c:v>
                </c:pt>
                <c:pt idx="69">
                  <c:v>119.60485397107561</c:v>
                </c:pt>
                <c:pt idx="70">
                  <c:v>126.33274319107659</c:v>
                </c:pt>
                <c:pt idx="71">
                  <c:v>131.64355888107661</c:v>
                </c:pt>
                <c:pt idx="72">
                  <c:v>135.47911461107662</c:v>
                </c:pt>
                <c:pt idx="73">
                  <c:v>137.79738725107654</c:v>
                </c:pt>
                <c:pt idx="74">
                  <c:v>138.57297730107655</c:v>
                </c:pt>
                <c:pt idx="75">
                  <c:v>137.79738725107654</c:v>
                </c:pt>
                <c:pt idx="76">
                  <c:v>135.47911461107662</c:v>
                </c:pt>
                <c:pt idx="77">
                  <c:v>131.64355888107661</c:v>
                </c:pt>
                <c:pt idx="78">
                  <c:v>126.33274319107659</c:v>
                </c:pt>
                <c:pt idx="79">
                  <c:v>119.60485397107561</c:v>
                </c:pt>
                <c:pt idx="80">
                  <c:v>111.53360336107653</c:v>
                </c:pt>
                <c:pt idx="81">
                  <c:v>102.20742169107655</c:v>
                </c:pt>
                <c:pt idx="82">
                  <c:v>91.728488551076566</c:v>
                </c:pt>
                <c:pt idx="83">
                  <c:v>80.211613321076584</c:v>
                </c:pt>
                <c:pt idx="84">
                  <c:v>67.782977301076585</c:v>
                </c:pt>
                <c:pt idx="85">
                  <c:v>54.578751231076581</c:v>
                </c:pt>
                <c:pt idx="86">
                  <c:v>40.743603361076566</c:v>
                </c:pt>
                <c:pt idx="87">
                  <c:v>26.429114491076575</c:v>
                </c:pt>
                <c:pt idx="88">
                  <c:v>11.792117131076566</c:v>
                </c:pt>
                <c:pt idx="89">
                  <c:v>-3.0070226989234357</c:v>
                </c:pt>
                <c:pt idx="90">
                  <c:v>-17.806162528923437</c:v>
                </c:pt>
                <c:pt idx="91">
                  <c:v>-32.443159888923446</c:v>
                </c:pt>
                <c:pt idx="92">
                  <c:v>-46.757648758923438</c:v>
                </c:pt>
                <c:pt idx="93">
                  <c:v>-60.592796628923452</c:v>
                </c:pt>
                <c:pt idx="94">
                  <c:v>-73.797022698923399</c:v>
                </c:pt>
                <c:pt idx="95">
                  <c:v>-86.225658718923398</c:v>
                </c:pt>
                <c:pt idx="96">
                  <c:v>-97.742533948923437</c:v>
                </c:pt>
                <c:pt idx="97">
                  <c:v>-108.22146708892342</c:v>
                </c:pt>
                <c:pt idx="98">
                  <c:v>-117.5476487589234</c:v>
                </c:pt>
                <c:pt idx="99">
                  <c:v>-125.61889936892345</c:v>
                </c:pt>
                <c:pt idx="100">
                  <c:v>-132.3467885889234</c:v>
                </c:pt>
                <c:pt idx="101">
                  <c:v>-137.65760427892343</c:v>
                </c:pt>
                <c:pt idx="102">
                  <c:v>-141.49316000892344</c:v>
                </c:pt>
                <c:pt idx="103">
                  <c:v>-143.81143264892341</c:v>
                </c:pt>
                <c:pt idx="104">
                  <c:v>-144.58702269892342</c:v>
                </c:pt>
                <c:pt idx="105">
                  <c:v>-143.81143264892341</c:v>
                </c:pt>
                <c:pt idx="106">
                  <c:v>-141.49316000892344</c:v>
                </c:pt>
                <c:pt idx="107">
                  <c:v>-137.65760427892343</c:v>
                </c:pt>
                <c:pt idx="108">
                  <c:v>-132.3467885889234</c:v>
                </c:pt>
                <c:pt idx="109">
                  <c:v>-125.61889936892345</c:v>
                </c:pt>
                <c:pt idx="110">
                  <c:v>-117.5476487589234</c:v>
                </c:pt>
                <c:pt idx="111">
                  <c:v>-108.22146708892342</c:v>
                </c:pt>
                <c:pt idx="112">
                  <c:v>-97.742533948923437</c:v>
                </c:pt>
                <c:pt idx="113">
                  <c:v>-86.225658718923398</c:v>
                </c:pt>
                <c:pt idx="114">
                  <c:v>-73.797022698923399</c:v>
                </c:pt>
                <c:pt idx="115">
                  <c:v>-60.592796628923452</c:v>
                </c:pt>
                <c:pt idx="116">
                  <c:v>-46.757648758923438</c:v>
                </c:pt>
                <c:pt idx="117">
                  <c:v>-32.443159888923446</c:v>
                </c:pt>
                <c:pt idx="118">
                  <c:v>-17.806162528923437</c:v>
                </c:pt>
                <c:pt idx="119">
                  <c:v>-3.0070226989234357</c:v>
                </c:pt>
                <c:pt idx="120">
                  <c:v>11.792117131076566</c:v>
                </c:pt>
                <c:pt idx="121">
                  <c:v>26.429114491076575</c:v>
                </c:pt>
                <c:pt idx="122">
                  <c:v>40.743603361076566</c:v>
                </c:pt>
                <c:pt idx="123">
                  <c:v>54.578751231076581</c:v>
                </c:pt>
                <c:pt idx="124">
                  <c:v>67.782977301076585</c:v>
                </c:pt>
                <c:pt idx="125">
                  <c:v>80.211613321076584</c:v>
                </c:pt>
                <c:pt idx="126">
                  <c:v>91.728488551076566</c:v>
                </c:pt>
                <c:pt idx="127">
                  <c:v>102.20742169107655</c:v>
                </c:pt>
                <c:pt idx="128">
                  <c:v>111.53360336107653</c:v>
                </c:pt>
                <c:pt idx="129">
                  <c:v>119.60485397107561</c:v>
                </c:pt>
                <c:pt idx="130">
                  <c:v>126.33274319107659</c:v>
                </c:pt>
                <c:pt idx="131">
                  <c:v>131.64355888107661</c:v>
                </c:pt>
                <c:pt idx="132">
                  <c:v>135.47911461107662</c:v>
                </c:pt>
                <c:pt idx="133">
                  <c:v>137.79738725107654</c:v>
                </c:pt>
                <c:pt idx="134">
                  <c:v>138.57297730107655</c:v>
                </c:pt>
                <c:pt idx="135">
                  <c:v>137.79738725107654</c:v>
                </c:pt>
                <c:pt idx="136">
                  <c:v>135.47911461107662</c:v>
                </c:pt>
                <c:pt idx="137">
                  <c:v>131.64355888107661</c:v>
                </c:pt>
                <c:pt idx="138">
                  <c:v>126.33274319107659</c:v>
                </c:pt>
                <c:pt idx="139">
                  <c:v>119.60485397107561</c:v>
                </c:pt>
                <c:pt idx="140">
                  <c:v>111.53360336107653</c:v>
                </c:pt>
                <c:pt idx="141">
                  <c:v>102.20742169107655</c:v>
                </c:pt>
                <c:pt idx="142">
                  <c:v>91.728488551076566</c:v>
                </c:pt>
                <c:pt idx="143">
                  <c:v>80.211613321076584</c:v>
                </c:pt>
                <c:pt idx="144">
                  <c:v>67.782977301076585</c:v>
                </c:pt>
                <c:pt idx="145">
                  <c:v>54.578751231076581</c:v>
                </c:pt>
                <c:pt idx="146">
                  <c:v>40.743603361076566</c:v>
                </c:pt>
                <c:pt idx="147">
                  <c:v>26.429114491076575</c:v>
                </c:pt>
                <c:pt idx="148">
                  <c:v>11.792117131076566</c:v>
                </c:pt>
                <c:pt idx="149">
                  <c:v>-3.0070226989234357</c:v>
                </c:pt>
                <c:pt idx="150">
                  <c:v>-17.806162528923437</c:v>
                </c:pt>
                <c:pt idx="151">
                  <c:v>-32.443159888923446</c:v>
                </c:pt>
                <c:pt idx="152">
                  <c:v>-46.757648758923438</c:v>
                </c:pt>
                <c:pt idx="153">
                  <c:v>-60.592796628923452</c:v>
                </c:pt>
                <c:pt idx="154">
                  <c:v>-73.797022698923399</c:v>
                </c:pt>
                <c:pt idx="155">
                  <c:v>-86.225658718923398</c:v>
                </c:pt>
                <c:pt idx="156">
                  <c:v>-97.742533948923437</c:v>
                </c:pt>
                <c:pt idx="157">
                  <c:v>-108.22146708892342</c:v>
                </c:pt>
                <c:pt idx="158">
                  <c:v>-117.5476487589234</c:v>
                </c:pt>
                <c:pt idx="159">
                  <c:v>-125.61889936892345</c:v>
                </c:pt>
                <c:pt idx="160">
                  <c:v>-132.3467885889234</c:v>
                </c:pt>
                <c:pt idx="161">
                  <c:v>-137.65760427892343</c:v>
                </c:pt>
                <c:pt idx="162">
                  <c:v>-141.49316000892344</c:v>
                </c:pt>
                <c:pt idx="163">
                  <c:v>-143.81143264892341</c:v>
                </c:pt>
                <c:pt idx="164">
                  <c:v>-144.58702269892342</c:v>
                </c:pt>
                <c:pt idx="165">
                  <c:v>-143.81143264892341</c:v>
                </c:pt>
                <c:pt idx="166">
                  <c:v>-141.49316000892344</c:v>
                </c:pt>
                <c:pt idx="167">
                  <c:v>-137.65760427892343</c:v>
                </c:pt>
                <c:pt idx="168">
                  <c:v>-132.3467885889234</c:v>
                </c:pt>
                <c:pt idx="169">
                  <c:v>-125.61889936892345</c:v>
                </c:pt>
                <c:pt idx="170">
                  <c:v>-117.5476487589234</c:v>
                </c:pt>
                <c:pt idx="171">
                  <c:v>-108.22146708892342</c:v>
                </c:pt>
                <c:pt idx="172">
                  <c:v>-97.742533948923437</c:v>
                </c:pt>
                <c:pt idx="173">
                  <c:v>-86.225658718923398</c:v>
                </c:pt>
                <c:pt idx="174">
                  <c:v>-73.797022698923399</c:v>
                </c:pt>
                <c:pt idx="175">
                  <c:v>-60.592796628923452</c:v>
                </c:pt>
                <c:pt idx="176">
                  <c:v>-46.757648758923438</c:v>
                </c:pt>
                <c:pt idx="177">
                  <c:v>-32.443159888923446</c:v>
                </c:pt>
                <c:pt idx="178">
                  <c:v>-17.806162528923437</c:v>
                </c:pt>
                <c:pt idx="179">
                  <c:v>-3.0070226989234357</c:v>
                </c:pt>
                <c:pt idx="180">
                  <c:v>11.792117131076566</c:v>
                </c:pt>
                <c:pt idx="181">
                  <c:v>26.429114491076575</c:v>
                </c:pt>
                <c:pt idx="182">
                  <c:v>40.743603361076566</c:v>
                </c:pt>
                <c:pt idx="183">
                  <c:v>54.578751231076581</c:v>
                </c:pt>
                <c:pt idx="184">
                  <c:v>67.782977301076585</c:v>
                </c:pt>
                <c:pt idx="185">
                  <c:v>80.211613321076584</c:v>
                </c:pt>
                <c:pt idx="186">
                  <c:v>91.728488551076566</c:v>
                </c:pt>
                <c:pt idx="187">
                  <c:v>102.20742169107655</c:v>
                </c:pt>
                <c:pt idx="188">
                  <c:v>111.53360336107653</c:v>
                </c:pt>
                <c:pt idx="189">
                  <c:v>119.60485397107561</c:v>
                </c:pt>
                <c:pt idx="190">
                  <c:v>126.33274319107659</c:v>
                </c:pt>
                <c:pt idx="191">
                  <c:v>131.64355888107661</c:v>
                </c:pt>
                <c:pt idx="192">
                  <c:v>135.47911461107662</c:v>
                </c:pt>
                <c:pt idx="193">
                  <c:v>137.79738725107654</c:v>
                </c:pt>
                <c:pt idx="194">
                  <c:v>138.57297730107655</c:v>
                </c:pt>
                <c:pt idx="195">
                  <c:v>137.79738725107654</c:v>
                </c:pt>
                <c:pt idx="196">
                  <c:v>135.47911461107662</c:v>
                </c:pt>
                <c:pt idx="197">
                  <c:v>131.64355888107661</c:v>
                </c:pt>
                <c:pt idx="198">
                  <c:v>126.33274319107659</c:v>
                </c:pt>
                <c:pt idx="199">
                  <c:v>119.60485397107561</c:v>
                </c:pt>
                <c:pt idx="200">
                  <c:v>111.53360336107653</c:v>
                </c:pt>
                <c:pt idx="201">
                  <c:v>102.20742169107655</c:v>
                </c:pt>
                <c:pt idx="202">
                  <c:v>91.728488551076566</c:v>
                </c:pt>
                <c:pt idx="203">
                  <c:v>80.211613321076584</c:v>
                </c:pt>
                <c:pt idx="204">
                  <c:v>67.782977301076585</c:v>
                </c:pt>
                <c:pt idx="205">
                  <c:v>54.578751231076581</c:v>
                </c:pt>
                <c:pt idx="206">
                  <c:v>40.743603361076566</c:v>
                </c:pt>
                <c:pt idx="207">
                  <c:v>26.429114491076575</c:v>
                </c:pt>
                <c:pt idx="208">
                  <c:v>11.792117131076566</c:v>
                </c:pt>
                <c:pt idx="209">
                  <c:v>-3.0070226989234357</c:v>
                </c:pt>
                <c:pt idx="210">
                  <c:v>-17.806162528923437</c:v>
                </c:pt>
                <c:pt idx="211">
                  <c:v>-32.443159888923446</c:v>
                </c:pt>
                <c:pt idx="212">
                  <c:v>-46.757648758923438</c:v>
                </c:pt>
                <c:pt idx="213">
                  <c:v>-60.592796628923452</c:v>
                </c:pt>
                <c:pt idx="214">
                  <c:v>-73.797022698923399</c:v>
                </c:pt>
                <c:pt idx="215">
                  <c:v>-86.225658718923398</c:v>
                </c:pt>
                <c:pt idx="216">
                  <c:v>-97.742533948923437</c:v>
                </c:pt>
                <c:pt idx="217">
                  <c:v>-108.22146708892342</c:v>
                </c:pt>
                <c:pt idx="218">
                  <c:v>-117.5476487589234</c:v>
                </c:pt>
                <c:pt idx="219">
                  <c:v>-125.61889936892345</c:v>
                </c:pt>
                <c:pt idx="220">
                  <c:v>-132.3467885889234</c:v>
                </c:pt>
                <c:pt idx="221">
                  <c:v>-137.65760427892343</c:v>
                </c:pt>
                <c:pt idx="222">
                  <c:v>-141.49316000892344</c:v>
                </c:pt>
                <c:pt idx="223">
                  <c:v>-143.81143264892341</c:v>
                </c:pt>
                <c:pt idx="224">
                  <c:v>-144.58702269892342</c:v>
                </c:pt>
                <c:pt idx="225">
                  <c:v>-143.81143264892341</c:v>
                </c:pt>
                <c:pt idx="226">
                  <c:v>-141.49316000892344</c:v>
                </c:pt>
                <c:pt idx="227">
                  <c:v>-137.65760427892343</c:v>
                </c:pt>
                <c:pt idx="228">
                  <c:v>-132.3467885889234</c:v>
                </c:pt>
                <c:pt idx="229">
                  <c:v>-125.61889936892345</c:v>
                </c:pt>
                <c:pt idx="230">
                  <c:v>-117.5476487589234</c:v>
                </c:pt>
                <c:pt idx="231">
                  <c:v>-108.22146708892342</c:v>
                </c:pt>
                <c:pt idx="232">
                  <c:v>-97.742533948923437</c:v>
                </c:pt>
                <c:pt idx="233">
                  <c:v>-86.225658718923398</c:v>
                </c:pt>
                <c:pt idx="234">
                  <c:v>-73.797022698923399</c:v>
                </c:pt>
                <c:pt idx="235">
                  <c:v>-60.592796628923452</c:v>
                </c:pt>
                <c:pt idx="236">
                  <c:v>-46.757648758923438</c:v>
                </c:pt>
                <c:pt idx="237">
                  <c:v>-32.443159888923446</c:v>
                </c:pt>
                <c:pt idx="238">
                  <c:v>-17.806162528923437</c:v>
                </c:pt>
                <c:pt idx="239">
                  <c:v>-3.0070226989234357</c:v>
                </c:pt>
                <c:pt idx="240">
                  <c:v>11.792117131076566</c:v>
                </c:pt>
                <c:pt idx="241">
                  <c:v>26.429114491076575</c:v>
                </c:pt>
                <c:pt idx="242">
                  <c:v>40.743603361076566</c:v>
                </c:pt>
                <c:pt idx="243">
                  <c:v>54.578751231076581</c:v>
                </c:pt>
                <c:pt idx="244">
                  <c:v>67.782977301076585</c:v>
                </c:pt>
                <c:pt idx="245">
                  <c:v>80.211613321076584</c:v>
                </c:pt>
                <c:pt idx="246">
                  <c:v>91.728488551076566</c:v>
                </c:pt>
                <c:pt idx="247">
                  <c:v>102.20742169107655</c:v>
                </c:pt>
                <c:pt idx="248">
                  <c:v>111.53360336107653</c:v>
                </c:pt>
                <c:pt idx="249">
                  <c:v>119.60485397107561</c:v>
                </c:pt>
                <c:pt idx="250">
                  <c:v>126.33274319107659</c:v>
                </c:pt>
                <c:pt idx="251">
                  <c:v>131.64355888107661</c:v>
                </c:pt>
                <c:pt idx="252">
                  <c:v>135.47911461107662</c:v>
                </c:pt>
                <c:pt idx="253">
                  <c:v>137.79738725107654</c:v>
                </c:pt>
                <c:pt idx="254">
                  <c:v>138.57297730107655</c:v>
                </c:pt>
                <c:pt idx="255">
                  <c:v>137.79738725107654</c:v>
                </c:pt>
                <c:pt idx="256">
                  <c:v>135.47911461107662</c:v>
                </c:pt>
                <c:pt idx="257">
                  <c:v>131.64355888107661</c:v>
                </c:pt>
                <c:pt idx="258">
                  <c:v>126.33274319107659</c:v>
                </c:pt>
                <c:pt idx="259">
                  <c:v>119.60485397107561</c:v>
                </c:pt>
                <c:pt idx="260">
                  <c:v>111.53360336107653</c:v>
                </c:pt>
                <c:pt idx="261">
                  <c:v>102.20742169107655</c:v>
                </c:pt>
                <c:pt idx="262">
                  <c:v>91.728488551076566</c:v>
                </c:pt>
                <c:pt idx="263">
                  <c:v>80.211613321076584</c:v>
                </c:pt>
                <c:pt idx="264">
                  <c:v>67.782977301076585</c:v>
                </c:pt>
                <c:pt idx="265">
                  <c:v>54.578751231076581</c:v>
                </c:pt>
                <c:pt idx="266">
                  <c:v>40.743603361076566</c:v>
                </c:pt>
                <c:pt idx="267">
                  <c:v>26.429114491076575</c:v>
                </c:pt>
                <c:pt idx="268">
                  <c:v>11.792117131076566</c:v>
                </c:pt>
                <c:pt idx="269">
                  <c:v>-3.0070226989234357</c:v>
                </c:pt>
                <c:pt idx="270">
                  <c:v>-17.806162528923437</c:v>
                </c:pt>
                <c:pt idx="271">
                  <c:v>-32.443159888923446</c:v>
                </c:pt>
                <c:pt idx="272">
                  <c:v>-46.757648758923438</c:v>
                </c:pt>
                <c:pt idx="273">
                  <c:v>-60.592796628923452</c:v>
                </c:pt>
                <c:pt idx="274">
                  <c:v>-73.797022698923399</c:v>
                </c:pt>
                <c:pt idx="275">
                  <c:v>-86.225658718923398</c:v>
                </c:pt>
                <c:pt idx="276">
                  <c:v>-97.742533948923437</c:v>
                </c:pt>
                <c:pt idx="277">
                  <c:v>-108.22146708892342</c:v>
                </c:pt>
                <c:pt idx="278">
                  <c:v>-117.5476487589234</c:v>
                </c:pt>
                <c:pt idx="279">
                  <c:v>-125.61889936892345</c:v>
                </c:pt>
                <c:pt idx="280">
                  <c:v>-132.3467885889234</c:v>
                </c:pt>
                <c:pt idx="281">
                  <c:v>-137.65760427892343</c:v>
                </c:pt>
                <c:pt idx="282">
                  <c:v>-141.49316000892344</c:v>
                </c:pt>
                <c:pt idx="283">
                  <c:v>-143.81143264892341</c:v>
                </c:pt>
                <c:pt idx="284">
                  <c:v>-144.58702269892342</c:v>
                </c:pt>
                <c:pt idx="285">
                  <c:v>-143.81143264892341</c:v>
                </c:pt>
                <c:pt idx="286">
                  <c:v>-141.49316000892344</c:v>
                </c:pt>
                <c:pt idx="287">
                  <c:v>-137.65760427892343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6-D698-482C-826B-A6806170FC44}"/>
            </c:ext>
          </c:extLst>
        </c:ser>
        <c:ser>
          <c:idx val="3"/>
          <c:order val="1"/>
          <c:xVal>
            <c:numRef>
              <c:f>'12'!$BD$5:$BD$292</c:f>
              <c:numCache>
                <c:formatCode>0.0</c:formatCode>
                <c:ptCount val="288"/>
                <c:pt idx="0">
                  <c:v>8.3333333333333329E-2</c:v>
                </c:pt>
                <c:pt idx="1">
                  <c:v>0.16666666666666666</c:v>
                </c:pt>
                <c:pt idx="2">
                  <c:v>0.25</c:v>
                </c:pt>
                <c:pt idx="3">
                  <c:v>0.33333333333333331</c:v>
                </c:pt>
                <c:pt idx="4">
                  <c:v>0.41666666666666669</c:v>
                </c:pt>
                <c:pt idx="5">
                  <c:v>0.5</c:v>
                </c:pt>
                <c:pt idx="6">
                  <c:v>0.58333333333333337</c:v>
                </c:pt>
                <c:pt idx="7">
                  <c:v>0.66666666666666663</c:v>
                </c:pt>
                <c:pt idx="8">
                  <c:v>0.75</c:v>
                </c:pt>
                <c:pt idx="9">
                  <c:v>0.83333333333333337</c:v>
                </c:pt>
                <c:pt idx="10">
                  <c:v>0.91666666666666663</c:v>
                </c:pt>
                <c:pt idx="11">
                  <c:v>1</c:v>
                </c:pt>
                <c:pt idx="12">
                  <c:v>1.0833333333333333</c:v>
                </c:pt>
                <c:pt idx="13">
                  <c:v>1.1666666666666667</c:v>
                </c:pt>
                <c:pt idx="14">
                  <c:v>1.25</c:v>
                </c:pt>
                <c:pt idx="15">
                  <c:v>1.3333333333333333</c:v>
                </c:pt>
                <c:pt idx="16">
                  <c:v>1.4166666666666667</c:v>
                </c:pt>
                <c:pt idx="17">
                  <c:v>1.5</c:v>
                </c:pt>
                <c:pt idx="18">
                  <c:v>1.5833333333333333</c:v>
                </c:pt>
                <c:pt idx="19">
                  <c:v>1.6666666666666667</c:v>
                </c:pt>
                <c:pt idx="20">
                  <c:v>1.75</c:v>
                </c:pt>
                <c:pt idx="21">
                  <c:v>1.8333333333333333</c:v>
                </c:pt>
                <c:pt idx="22">
                  <c:v>1.9166666666666667</c:v>
                </c:pt>
                <c:pt idx="23">
                  <c:v>2</c:v>
                </c:pt>
                <c:pt idx="24">
                  <c:v>2.0833333333333335</c:v>
                </c:pt>
                <c:pt idx="25">
                  <c:v>2.1666666666666665</c:v>
                </c:pt>
                <c:pt idx="26">
                  <c:v>2.25</c:v>
                </c:pt>
                <c:pt idx="27">
                  <c:v>2.3333333333333335</c:v>
                </c:pt>
                <c:pt idx="28">
                  <c:v>2.4166666666666665</c:v>
                </c:pt>
                <c:pt idx="29">
                  <c:v>2.5</c:v>
                </c:pt>
                <c:pt idx="30">
                  <c:v>2.5833333333333335</c:v>
                </c:pt>
                <c:pt idx="31">
                  <c:v>2.6666666666666665</c:v>
                </c:pt>
                <c:pt idx="32">
                  <c:v>2.75</c:v>
                </c:pt>
                <c:pt idx="33">
                  <c:v>2.8333333333333335</c:v>
                </c:pt>
                <c:pt idx="34">
                  <c:v>2.9166666666666665</c:v>
                </c:pt>
                <c:pt idx="35">
                  <c:v>3</c:v>
                </c:pt>
                <c:pt idx="36">
                  <c:v>3.0833333333333335</c:v>
                </c:pt>
                <c:pt idx="37">
                  <c:v>3.1666666666666665</c:v>
                </c:pt>
                <c:pt idx="38">
                  <c:v>3.25</c:v>
                </c:pt>
                <c:pt idx="39">
                  <c:v>3.3333333333333335</c:v>
                </c:pt>
                <c:pt idx="40">
                  <c:v>3.4166666666666665</c:v>
                </c:pt>
                <c:pt idx="41">
                  <c:v>3.5</c:v>
                </c:pt>
                <c:pt idx="42">
                  <c:v>3.5833333333333335</c:v>
                </c:pt>
                <c:pt idx="43">
                  <c:v>3.6666666666666665</c:v>
                </c:pt>
                <c:pt idx="44">
                  <c:v>3.75</c:v>
                </c:pt>
                <c:pt idx="45">
                  <c:v>3.8333333333333335</c:v>
                </c:pt>
                <c:pt idx="46">
                  <c:v>3.9166666666666665</c:v>
                </c:pt>
                <c:pt idx="47">
                  <c:v>4</c:v>
                </c:pt>
                <c:pt idx="48">
                  <c:v>4.083333333333333</c:v>
                </c:pt>
                <c:pt idx="49">
                  <c:v>4.166666666666667</c:v>
                </c:pt>
                <c:pt idx="50">
                  <c:v>4.25</c:v>
                </c:pt>
                <c:pt idx="51">
                  <c:v>4.333333333333333</c:v>
                </c:pt>
                <c:pt idx="52">
                  <c:v>4.416666666666667</c:v>
                </c:pt>
                <c:pt idx="53">
                  <c:v>4.5</c:v>
                </c:pt>
                <c:pt idx="54">
                  <c:v>4.583333333333333</c:v>
                </c:pt>
                <c:pt idx="55">
                  <c:v>4.666666666666667</c:v>
                </c:pt>
                <c:pt idx="56">
                  <c:v>4.75</c:v>
                </c:pt>
                <c:pt idx="57">
                  <c:v>4.833333333333333</c:v>
                </c:pt>
                <c:pt idx="58">
                  <c:v>4.916666666666667</c:v>
                </c:pt>
                <c:pt idx="59">
                  <c:v>5</c:v>
                </c:pt>
                <c:pt idx="60">
                  <c:v>5.083333333333333</c:v>
                </c:pt>
                <c:pt idx="61">
                  <c:v>5.166666666666667</c:v>
                </c:pt>
                <c:pt idx="62">
                  <c:v>5.25</c:v>
                </c:pt>
                <c:pt idx="63">
                  <c:v>5.333333333333333</c:v>
                </c:pt>
                <c:pt idx="64">
                  <c:v>5.416666666666667</c:v>
                </c:pt>
                <c:pt idx="65">
                  <c:v>5.5</c:v>
                </c:pt>
                <c:pt idx="66">
                  <c:v>5.583333333333333</c:v>
                </c:pt>
                <c:pt idx="67">
                  <c:v>5.666666666666667</c:v>
                </c:pt>
                <c:pt idx="68">
                  <c:v>5.75</c:v>
                </c:pt>
                <c:pt idx="69">
                  <c:v>5.833333333333333</c:v>
                </c:pt>
                <c:pt idx="70">
                  <c:v>5.916666666666667</c:v>
                </c:pt>
                <c:pt idx="71">
                  <c:v>6</c:v>
                </c:pt>
                <c:pt idx="72">
                  <c:v>6.083333333333333</c:v>
                </c:pt>
                <c:pt idx="73">
                  <c:v>6.166666666666667</c:v>
                </c:pt>
                <c:pt idx="74">
                  <c:v>6.25</c:v>
                </c:pt>
                <c:pt idx="75">
                  <c:v>6.333333333333333</c:v>
                </c:pt>
                <c:pt idx="76">
                  <c:v>6.416666666666667</c:v>
                </c:pt>
                <c:pt idx="77">
                  <c:v>6.5</c:v>
                </c:pt>
                <c:pt idx="78">
                  <c:v>6.583333333333333</c:v>
                </c:pt>
                <c:pt idx="79">
                  <c:v>6.666666666666667</c:v>
                </c:pt>
                <c:pt idx="80">
                  <c:v>6.75</c:v>
                </c:pt>
                <c:pt idx="81">
                  <c:v>6.833333333333333</c:v>
                </c:pt>
                <c:pt idx="82">
                  <c:v>6.916666666666667</c:v>
                </c:pt>
                <c:pt idx="83">
                  <c:v>7</c:v>
                </c:pt>
                <c:pt idx="84">
                  <c:v>7.083333333333333</c:v>
                </c:pt>
                <c:pt idx="85">
                  <c:v>7.166666666666667</c:v>
                </c:pt>
                <c:pt idx="86">
                  <c:v>7.25</c:v>
                </c:pt>
                <c:pt idx="87">
                  <c:v>7.333333333333333</c:v>
                </c:pt>
                <c:pt idx="88">
                  <c:v>7.416666666666667</c:v>
                </c:pt>
                <c:pt idx="89">
                  <c:v>7.5</c:v>
                </c:pt>
                <c:pt idx="90">
                  <c:v>7.583333333333333</c:v>
                </c:pt>
                <c:pt idx="91">
                  <c:v>7.666666666666667</c:v>
                </c:pt>
                <c:pt idx="92">
                  <c:v>7.75</c:v>
                </c:pt>
                <c:pt idx="93">
                  <c:v>7.833333333333333</c:v>
                </c:pt>
                <c:pt idx="94">
                  <c:v>7.916666666666667</c:v>
                </c:pt>
                <c:pt idx="95">
                  <c:v>8</c:v>
                </c:pt>
                <c:pt idx="96">
                  <c:v>8.0833333333333339</c:v>
                </c:pt>
                <c:pt idx="97">
                  <c:v>8.1666666666666661</c:v>
                </c:pt>
                <c:pt idx="98">
                  <c:v>8.25</c:v>
                </c:pt>
                <c:pt idx="99">
                  <c:v>8.3333333333333339</c:v>
                </c:pt>
                <c:pt idx="100">
                  <c:v>8.4166666666666661</c:v>
                </c:pt>
                <c:pt idx="101">
                  <c:v>8.5</c:v>
                </c:pt>
                <c:pt idx="102">
                  <c:v>8.5833333333333339</c:v>
                </c:pt>
                <c:pt idx="103">
                  <c:v>8.6666666666666661</c:v>
                </c:pt>
                <c:pt idx="104">
                  <c:v>8.75</c:v>
                </c:pt>
                <c:pt idx="105">
                  <c:v>8.8333333333333339</c:v>
                </c:pt>
                <c:pt idx="106">
                  <c:v>8.9166666666666661</c:v>
                </c:pt>
                <c:pt idx="107">
                  <c:v>9</c:v>
                </c:pt>
                <c:pt idx="108">
                  <c:v>9.0833333333333339</c:v>
                </c:pt>
                <c:pt idx="109">
                  <c:v>9.1666666666666661</c:v>
                </c:pt>
                <c:pt idx="110">
                  <c:v>9.25</c:v>
                </c:pt>
                <c:pt idx="111">
                  <c:v>9.3333333333333339</c:v>
                </c:pt>
                <c:pt idx="112">
                  <c:v>9.4166666666666661</c:v>
                </c:pt>
                <c:pt idx="113">
                  <c:v>9.5</c:v>
                </c:pt>
                <c:pt idx="114">
                  <c:v>9.5833333333333339</c:v>
                </c:pt>
                <c:pt idx="115">
                  <c:v>9.6666666666666661</c:v>
                </c:pt>
                <c:pt idx="116">
                  <c:v>9.75</c:v>
                </c:pt>
                <c:pt idx="117">
                  <c:v>9.8333333333333339</c:v>
                </c:pt>
                <c:pt idx="118">
                  <c:v>9.9166666666666661</c:v>
                </c:pt>
                <c:pt idx="119">
                  <c:v>10</c:v>
                </c:pt>
                <c:pt idx="120">
                  <c:v>10.083333333333334</c:v>
                </c:pt>
                <c:pt idx="121">
                  <c:v>10.166666666666666</c:v>
                </c:pt>
                <c:pt idx="122">
                  <c:v>10.25</c:v>
                </c:pt>
                <c:pt idx="123">
                  <c:v>10.333333333333334</c:v>
                </c:pt>
                <c:pt idx="124">
                  <c:v>10.416666666666666</c:v>
                </c:pt>
                <c:pt idx="125">
                  <c:v>10.5</c:v>
                </c:pt>
                <c:pt idx="126">
                  <c:v>10.583333333333334</c:v>
                </c:pt>
                <c:pt idx="127">
                  <c:v>10.666666666666666</c:v>
                </c:pt>
                <c:pt idx="128">
                  <c:v>10.75</c:v>
                </c:pt>
                <c:pt idx="129">
                  <c:v>10.833333333333334</c:v>
                </c:pt>
                <c:pt idx="130">
                  <c:v>10.916666666666666</c:v>
                </c:pt>
                <c:pt idx="131">
                  <c:v>11</c:v>
                </c:pt>
                <c:pt idx="132">
                  <c:v>11.083333333333334</c:v>
                </c:pt>
                <c:pt idx="133">
                  <c:v>11.166666666666666</c:v>
                </c:pt>
                <c:pt idx="134">
                  <c:v>11.25</c:v>
                </c:pt>
                <c:pt idx="135">
                  <c:v>11.333333333333334</c:v>
                </c:pt>
                <c:pt idx="136">
                  <c:v>11.416666666666666</c:v>
                </c:pt>
                <c:pt idx="137">
                  <c:v>11.5</c:v>
                </c:pt>
                <c:pt idx="138">
                  <c:v>11.583333333333334</c:v>
                </c:pt>
                <c:pt idx="139">
                  <c:v>11.666666666666666</c:v>
                </c:pt>
                <c:pt idx="140">
                  <c:v>11.75</c:v>
                </c:pt>
                <c:pt idx="141">
                  <c:v>11.833333333333334</c:v>
                </c:pt>
                <c:pt idx="142">
                  <c:v>11.916666666666666</c:v>
                </c:pt>
                <c:pt idx="143">
                  <c:v>12</c:v>
                </c:pt>
                <c:pt idx="144">
                  <c:v>12.083333333333334</c:v>
                </c:pt>
                <c:pt idx="145">
                  <c:v>12.166666666666666</c:v>
                </c:pt>
                <c:pt idx="146">
                  <c:v>12.25</c:v>
                </c:pt>
                <c:pt idx="147">
                  <c:v>12.333333333333334</c:v>
                </c:pt>
                <c:pt idx="148">
                  <c:v>12.416666666666666</c:v>
                </c:pt>
                <c:pt idx="149">
                  <c:v>12.5</c:v>
                </c:pt>
                <c:pt idx="150">
                  <c:v>12.583333333333334</c:v>
                </c:pt>
                <c:pt idx="151">
                  <c:v>12.666666666666666</c:v>
                </c:pt>
                <c:pt idx="152">
                  <c:v>12.75</c:v>
                </c:pt>
                <c:pt idx="153">
                  <c:v>12.833333333333334</c:v>
                </c:pt>
                <c:pt idx="154">
                  <c:v>12.916666666666666</c:v>
                </c:pt>
                <c:pt idx="155">
                  <c:v>13</c:v>
                </c:pt>
                <c:pt idx="156">
                  <c:v>13.083333333333334</c:v>
                </c:pt>
                <c:pt idx="157">
                  <c:v>13.166666666666666</c:v>
                </c:pt>
                <c:pt idx="158">
                  <c:v>13.25</c:v>
                </c:pt>
                <c:pt idx="159">
                  <c:v>13.333333333333334</c:v>
                </c:pt>
                <c:pt idx="160">
                  <c:v>13.416666666666666</c:v>
                </c:pt>
                <c:pt idx="161">
                  <c:v>13.5</c:v>
                </c:pt>
                <c:pt idx="162">
                  <c:v>13.583333333333334</c:v>
                </c:pt>
                <c:pt idx="163">
                  <c:v>13.666666666666666</c:v>
                </c:pt>
                <c:pt idx="164">
                  <c:v>13.75</c:v>
                </c:pt>
                <c:pt idx="165">
                  <c:v>13.833333333333334</c:v>
                </c:pt>
                <c:pt idx="166">
                  <c:v>13.916666666666666</c:v>
                </c:pt>
                <c:pt idx="167">
                  <c:v>14</c:v>
                </c:pt>
                <c:pt idx="168">
                  <c:v>14.083333333333334</c:v>
                </c:pt>
                <c:pt idx="169">
                  <c:v>14.166666666666666</c:v>
                </c:pt>
                <c:pt idx="170">
                  <c:v>14.25</c:v>
                </c:pt>
                <c:pt idx="171">
                  <c:v>14.333333333333334</c:v>
                </c:pt>
                <c:pt idx="172">
                  <c:v>14.416666666666666</c:v>
                </c:pt>
                <c:pt idx="173">
                  <c:v>14.5</c:v>
                </c:pt>
                <c:pt idx="174">
                  <c:v>14.583333333333334</c:v>
                </c:pt>
                <c:pt idx="175">
                  <c:v>14.666666666666666</c:v>
                </c:pt>
                <c:pt idx="176">
                  <c:v>14.75</c:v>
                </c:pt>
                <c:pt idx="177">
                  <c:v>14.833333333333334</c:v>
                </c:pt>
                <c:pt idx="178">
                  <c:v>14.916666666666666</c:v>
                </c:pt>
                <c:pt idx="179">
                  <c:v>15</c:v>
                </c:pt>
                <c:pt idx="180">
                  <c:v>15.083333333333334</c:v>
                </c:pt>
                <c:pt idx="181">
                  <c:v>15.166666666666666</c:v>
                </c:pt>
                <c:pt idx="182">
                  <c:v>15.25</c:v>
                </c:pt>
                <c:pt idx="183">
                  <c:v>15.333333333333334</c:v>
                </c:pt>
                <c:pt idx="184">
                  <c:v>15.416666666666666</c:v>
                </c:pt>
                <c:pt idx="185">
                  <c:v>15.5</c:v>
                </c:pt>
                <c:pt idx="186">
                  <c:v>15.583333333333334</c:v>
                </c:pt>
                <c:pt idx="187">
                  <c:v>15.666666666666666</c:v>
                </c:pt>
                <c:pt idx="188">
                  <c:v>15.75</c:v>
                </c:pt>
                <c:pt idx="189">
                  <c:v>15.833333333333334</c:v>
                </c:pt>
                <c:pt idx="190">
                  <c:v>15.916666666666666</c:v>
                </c:pt>
                <c:pt idx="191">
                  <c:v>16</c:v>
                </c:pt>
                <c:pt idx="192">
                  <c:v>16.083333333333332</c:v>
                </c:pt>
                <c:pt idx="193">
                  <c:v>16.166666666666668</c:v>
                </c:pt>
                <c:pt idx="194">
                  <c:v>16.25</c:v>
                </c:pt>
                <c:pt idx="195">
                  <c:v>16.333333333333332</c:v>
                </c:pt>
                <c:pt idx="196">
                  <c:v>16.416666666666668</c:v>
                </c:pt>
                <c:pt idx="197">
                  <c:v>16.5</c:v>
                </c:pt>
                <c:pt idx="198">
                  <c:v>16.583333333333332</c:v>
                </c:pt>
                <c:pt idx="199">
                  <c:v>16.666666666666668</c:v>
                </c:pt>
                <c:pt idx="200">
                  <c:v>16.75</c:v>
                </c:pt>
                <c:pt idx="201">
                  <c:v>16.833333333333332</c:v>
                </c:pt>
                <c:pt idx="202">
                  <c:v>16.916666666666668</c:v>
                </c:pt>
                <c:pt idx="203">
                  <c:v>17</c:v>
                </c:pt>
                <c:pt idx="204">
                  <c:v>17.083333333333332</c:v>
                </c:pt>
                <c:pt idx="205">
                  <c:v>17.166666666666668</c:v>
                </c:pt>
                <c:pt idx="206">
                  <c:v>17.25</c:v>
                </c:pt>
                <c:pt idx="207">
                  <c:v>17.333333333333332</c:v>
                </c:pt>
                <c:pt idx="208">
                  <c:v>17.416666666666668</c:v>
                </c:pt>
                <c:pt idx="209">
                  <c:v>17.5</c:v>
                </c:pt>
                <c:pt idx="210">
                  <c:v>17.583333333333332</c:v>
                </c:pt>
                <c:pt idx="211">
                  <c:v>17.666666666666668</c:v>
                </c:pt>
                <c:pt idx="212">
                  <c:v>17.75</c:v>
                </c:pt>
                <c:pt idx="213">
                  <c:v>17.833333333333332</c:v>
                </c:pt>
                <c:pt idx="214">
                  <c:v>17.916666666666668</c:v>
                </c:pt>
                <c:pt idx="215">
                  <c:v>18</c:v>
                </c:pt>
                <c:pt idx="216">
                  <c:v>18.083333333333332</c:v>
                </c:pt>
                <c:pt idx="217">
                  <c:v>18.166666666666668</c:v>
                </c:pt>
                <c:pt idx="218">
                  <c:v>18.25</c:v>
                </c:pt>
                <c:pt idx="219">
                  <c:v>18.333333333333332</c:v>
                </c:pt>
                <c:pt idx="220">
                  <c:v>18.416666666666668</c:v>
                </c:pt>
                <c:pt idx="221">
                  <c:v>18.5</c:v>
                </c:pt>
                <c:pt idx="222">
                  <c:v>18.583333333333332</c:v>
                </c:pt>
                <c:pt idx="223">
                  <c:v>18.666666666666668</c:v>
                </c:pt>
                <c:pt idx="224">
                  <c:v>18.75</c:v>
                </c:pt>
                <c:pt idx="225">
                  <c:v>18.833333333333332</c:v>
                </c:pt>
                <c:pt idx="226">
                  <c:v>18.916666666666668</c:v>
                </c:pt>
                <c:pt idx="227">
                  <c:v>19</c:v>
                </c:pt>
                <c:pt idx="228">
                  <c:v>19.083333333333332</c:v>
                </c:pt>
                <c:pt idx="229">
                  <c:v>19.166666666666668</c:v>
                </c:pt>
                <c:pt idx="230">
                  <c:v>19.25</c:v>
                </c:pt>
                <c:pt idx="231">
                  <c:v>19.333333333333332</c:v>
                </c:pt>
                <c:pt idx="232">
                  <c:v>19.416666666666668</c:v>
                </c:pt>
                <c:pt idx="233">
                  <c:v>19.5</c:v>
                </c:pt>
                <c:pt idx="234">
                  <c:v>19.583333333333332</c:v>
                </c:pt>
                <c:pt idx="235">
                  <c:v>19.666666666666668</c:v>
                </c:pt>
                <c:pt idx="236">
                  <c:v>19.75</c:v>
                </c:pt>
                <c:pt idx="237">
                  <c:v>19.833333333333332</c:v>
                </c:pt>
                <c:pt idx="238">
                  <c:v>19.916666666666668</c:v>
                </c:pt>
                <c:pt idx="239">
                  <c:v>20</c:v>
                </c:pt>
                <c:pt idx="240">
                  <c:v>20.083333333333332</c:v>
                </c:pt>
                <c:pt idx="241">
                  <c:v>20.166666666666668</c:v>
                </c:pt>
                <c:pt idx="242">
                  <c:v>20.25</c:v>
                </c:pt>
                <c:pt idx="243">
                  <c:v>20.333333333333332</c:v>
                </c:pt>
                <c:pt idx="244">
                  <c:v>20.416666666666668</c:v>
                </c:pt>
                <c:pt idx="245">
                  <c:v>20.5</c:v>
                </c:pt>
                <c:pt idx="246">
                  <c:v>20.583333333333332</c:v>
                </c:pt>
                <c:pt idx="247">
                  <c:v>20.666666666666668</c:v>
                </c:pt>
                <c:pt idx="248">
                  <c:v>20.75</c:v>
                </c:pt>
                <c:pt idx="249">
                  <c:v>20.833333333333332</c:v>
                </c:pt>
                <c:pt idx="250">
                  <c:v>20.916666666666668</c:v>
                </c:pt>
                <c:pt idx="251">
                  <c:v>21</c:v>
                </c:pt>
                <c:pt idx="252">
                  <c:v>21.083333333333332</c:v>
                </c:pt>
                <c:pt idx="253">
                  <c:v>21.166666666666668</c:v>
                </c:pt>
                <c:pt idx="254">
                  <c:v>21.25</c:v>
                </c:pt>
                <c:pt idx="255">
                  <c:v>21.333333333333332</c:v>
                </c:pt>
                <c:pt idx="256">
                  <c:v>21.416666666666668</c:v>
                </c:pt>
                <c:pt idx="257">
                  <c:v>21.5</c:v>
                </c:pt>
                <c:pt idx="258">
                  <c:v>21.583333333333332</c:v>
                </c:pt>
                <c:pt idx="259">
                  <c:v>21.666666666666668</c:v>
                </c:pt>
                <c:pt idx="260">
                  <c:v>21.75</c:v>
                </c:pt>
                <c:pt idx="261">
                  <c:v>21.833333333333332</c:v>
                </c:pt>
                <c:pt idx="262">
                  <c:v>21.916666666666668</c:v>
                </c:pt>
                <c:pt idx="263">
                  <c:v>22</c:v>
                </c:pt>
                <c:pt idx="264">
                  <c:v>22.083333333333332</c:v>
                </c:pt>
                <c:pt idx="265">
                  <c:v>22.166666666666668</c:v>
                </c:pt>
                <c:pt idx="266">
                  <c:v>22.25</c:v>
                </c:pt>
                <c:pt idx="267">
                  <c:v>22.333333333333332</c:v>
                </c:pt>
                <c:pt idx="268">
                  <c:v>22.416666666666668</c:v>
                </c:pt>
                <c:pt idx="269">
                  <c:v>22.5</c:v>
                </c:pt>
                <c:pt idx="270">
                  <c:v>22.583333333333332</c:v>
                </c:pt>
                <c:pt idx="271">
                  <c:v>22.666666666666668</c:v>
                </c:pt>
                <c:pt idx="272">
                  <c:v>22.75</c:v>
                </c:pt>
                <c:pt idx="273">
                  <c:v>22.833333333333332</c:v>
                </c:pt>
                <c:pt idx="274">
                  <c:v>22.916666666666668</c:v>
                </c:pt>
                <c:pt idx="275">
                  <c:v>23</c:v>
                </c:pt>
                <c:pt idx="276">
                  <c:v>23.083333333333332</c:v>
                </c:pt>
                <c:pt idx="277">
                  <c:v>23.166666666666668</c:v>
                </c:pt>
                <c:pt idx="278">
                  <c:v>23.25</c:v>
                </c:pt>
                <c:pt idx="279">
                  <c:v>23.333333333333332</c:v>
                </c:pt>
                <c:pt idx="280">
                  <c:v>23.416666666666668</c:v>
                </c:pt>
                <c:pt idx="281">
                  <c:v>23.5</c:v>
                </c:pt>
                <c:pt idx="282">
                  <c:v>23.583333333333332</c:v>
                </c:pt>
                <c:pt idx="283">
                  <c:v>23.666666666666668</c:v>
                </c:pt>
                <c:pt idx="284">
                  <c:v>23.75</c:v>
                </c:pt>
                <c:pt idx="285">
                  <c:v>23.833333333333332</c:v>
                </c:pt>
                <c:pt idx="286">
                  <c:v>23.916666666666668</c:v>
                </c:pt>
                <c:pt idx="287">
                  <c:v>24</c:v>
                </c:pt>
              </c:numCache>
            </c:numRef>
          </c:xVal>
          <c:yVal>
            <c:numRef>
              <c:f>'12'!$BT$5:$BT$292</c:f>
              <c:numCache>
                <c:formatCode>0.0</c:formatCode>
                <c:ptCount val="288"/>
                <c:pt idx="0">
                  <c:v>11.792117131076566</c:v>
                </c:pt>
                <c:pt idx="1">
                  <c:v>26.429114491076575</c:v>
                </c:pt>
                <c:pt idx="2">
                  <c:v>40.743603361076566</c:v>
                </c:pt>
                <c:pt idx="3">
                  <c:v>54.578751231076581</c:v>
                </c:pt>
                <c:pt idx="4">
                  <c:v>67.782977301076585</c:v>
                </c:pt>
                <c:pt idx="5">
                  <c:v>80.211613321076584</c:v>
                </c:pt>
                <c:pt idx="6">
                  <c:v>91.728488551076566</c:v>
                </c:pt>
                <c:pt idx="7">
                  <c:v>102.20742169107655</c:v>
                </c:pt>
                <c:pt idx="8">
                  <c:v>111.53360336107653</c:v>
                </c:pt>
                <c:pt idx="9">
                  <c:v>119.60485397107561</c:v>
                </c:pt>
                <c:pt idx="10">
                  <c:v>126.33274319107659</c:v>
                </c:pt>
                <c:pt idx="11">
                  <c:v>131.64355888107661</c:v>
                </c:pt>
                <c:pt idx="12">
                  <c:v>135.47911461107662</c:v>
                </c:pt>
                <c:pt idx="13">
                  <c:v>137.79738725107654</c:v>
                </c:pt>
                <c:pt idx="14">
                  <c:v>138.57297730107655</c:v>
                </c:pt>
                <c:pt idx="15">
                  <c:v>137.79738725107654</c:v>
                </c:pt>
                <c:pt idx="16">
                  <c:v>135.47911461107662</c:v>
                </c:pt>
                <c:pt idx="17">
                  <c:v>131.64355888107661</c:v>
                </c:pt>
                <c:pt idx="18">
                  <c:v>126.33274319107659</c:v>
                </c:pt>
                <c:pt idx="19">
                  <c:v>119.60485397107561</c:v>
                </c:pt>
                <c:pt idx="20">
                  <c:v>111.53360336107653</c:v>
                </c:pt>
                <c:pt idx="21">
                  <c:v>102.20742169107655</c:v>
                </c:pt>
                <c:pt idx="22">
                  <c:v>91.728488551076566</c:v>
                </c:pt>
                <c:pt idx="23">
                  <c:v>80.211613321076584</c:v>
                </c:pt>
                <c:pt idx="24">
                  <c:v>67.782977301076585</c:v>
                </c:pt>
                <c:pt idx="25">
                  <c:v>54.578751231076581</c:v>
                </c:pt>
                <c:pt idx="26">
                  <c:v>40.743603361076566</c:v>
                </c:pt>
                <c:pt idx="27">
                  <c:v>26.429114491076575</c:v>
                </c:pt>
                <c:pt idx="28">
                  <c:v>11.792117131076566</c:v>
                </c:pt>
                <c:pt idx="29">
                  <c:v>-3.0070226989234357</c:v>
                </c:pt>
                <c:pt idx="30">
                  <c:v>-17.806162528923437</c:v>
                </c:pt>
                <c:pt idx="31">
                  <c:v>-32.443159888923446</c:v>
                </c:pt>
                <c:pt idx="32">
                  <c:v>-46.757648758923438</c:v>
                </c:pt>
                <c:pt idx="33">
                  <c:v>-60.592796628923452</c:v>
                </c:pt>
                <c:pt idx="34">
                  <c:v>-73.797022698923399</c:v>
                </c:pt>
                <c:pt idx="35">
                  <c:v>-86.225658718923398</c:v>
                </c:pt>
                <c:pt idx="36">
                  <c:v>-97.742533948923437</c:v>
                </c:pt>
                <c:pt idx="37">
                  <c:v>-108.22146708892342</c:v>
                </c:pt>
                <c:pt idx="38">
                  <c:v>-117.5476487589234</c:v>
                </c:pt>
                <c:pt idx="39">
                  <c:v>-125.61889936892345</c:v>
                </c:pt>
                <c:pt idx="40">
                  <c:v>-132.3467885889234</c:v>
                </c:pt>
                <c:pt idx="41">
                  <c:v>-137.65760427892343</c:v>
                </c:pt>
                <c:pt idx="42">
                  <c:v>-141.49316000892344</c:v>
                </c:pt>
                <c:pt idx="43">
                  <c:v>-143.81143264892341</c:v>
                </c:pt>
                <c:pt idx="44">
                  <c:v>-144.58702269892342</c:v>
                </c:pt>
                <c:pt idx="45">
                  <c:v>-143.81143264892341</c:v>
                </c:pt>
                <c:pt idx="46">
                  <c:v>-141.49316000892344</c:v>
                </c:pt>
                <c:pt idx="47">
                  <c:v>-137.65760427892343</c:v>
                </c:pt>
                <c:pt idx="48">
                  <c:v>-132.3467885889234</c:v>
                </c:pt>
                <c:pt idx="49">
                  <c:v>-125.61889936892345</c:v>
                </c:pt>
                <c:pt idx="50">
                  <c:v>-117.5476487589234</c:v>
                </c:pt>
                <c:pt idx="51">
                  <c:v>-108.22146708892342</c:v>
                </c:pt>
                <c:pt idx="52">
                  <c:v>-97.742533948923437</c:v>
                </c:pt>
                <c:pt idx="53">
                  <c:v>-86.225658718923398</c:v>
                </c:pt>
                <c:pt idx="54">
                  <c:v>-73.797022698923399</c:v>
                </c:pt>
                <c:pt idx="55">
                  <c:v>-60.592796628923452</c:v>
                </c:pt>
                <c:pt idx="56">
                  <c:v>-46.757648758923438</c:v>
                </c:pt>
                <c:pt idx="57">
                  <c:v>-32.443159888923446</c:v>
                </c:pt>
                <c:pt idx="58">
                  <c:v>-17.806162528923437</c:v>
                </c:pt>
                <c:pt idx="59">
                  <c:v>-3.0070226989234357</c:v>
                </c:pt>
                <c:pt idx="60">
                  <c:v>11.792117131076566</c:v>
                </c:pt>
                <c:pt idx="61">
                  <c:v>26.429114491076575</c:v>
                </c:pt>
                <c:pt idx="62">
                  <c:v>40.743603361076566</c:v>
                </c:pt>
                <c:pt idx="63">
                  <c:v>54.578751231076581</c:v>
                </c:pt>
                <c:pt idx="64">
                  <c:v>67.782977301076585</c:v>
                </c:pt>
                <c:pt idx="65">
                  <c:v>80.211613321076584</c:v>
                </c:pt>
                <c:pt idx="66">
                  <c:v>91.728488551076566</c:v>
                </c:pt>
                <c:pt idx="67">
                  <c:v>102.20742169107655</c:v>
                </c:pt>
                <c:pt idx="68">
                  <c:v>111.53360336107653</c:v>
                </c:pt>
                <c:pt idx="69">
                  <c:v>119.60485397107561</c:v>
                </c:pt>
                <c:pt idx="70">
                  <c:v>126.33274319107659</c:v>
                </c:pt>
                <c:pt idx="71">
                  <c:v>131.64355888107661</c:v>
                </c:pt>
                <c:pt idx="72">
                  <c:v>135.47911461107662</c:v>
                </c:pt>
                <c:pt idx="73">
                  <c:v>137.79738725107654</c:v>
                </c:pt>
                <c:pt idx="74">
                  <c:v>138.57297730107655</c:v>
                </c:pt>
                <c:pt idx="75">
                  <c:v>137.79738725107654</c:v>
                </c:pt>
                <c:pt idx="76">
                  <c:v>135.47911461107662</c:v>
                </c:pt>
                <c:pt idx="77">
                  <c:v>131.64355888107661</c:v>
                </c:pt>
                <c:pt idx="78">
                  <c:v>126.33274319107659</c:v>
                </c:pt>
                <c:pt idx="79">
                  <c:v>119.60485397107561</c:v>
                </c:pt>
                <c:pt idx="80">
                  <c:v>111.53360336107653</c:v>
                </c:pt>
                <c:pt idx="81">
                  <c:v>102.20742169107655</c:v>
                </c:pt>
                <c:pt idx="82">
                  <c:v>91.728488551076566</c:v>
                </c:pt>
                <c:pt idx="83">
                  <c:v>80.211613321076584</c:v>
                </c:pt>
                <c:pt idx="84">
                  <c:v>67.782977301076585</c:v>
                </c:pt>
                <c:pt idx="85">
                  <c:v>54.578751231076581</c:v>
                </c:pt>
                <c:pt idx="86">
                  <c:v>40.743603361076566</c:v>
                </c:pt>
                <c:pt idx="87">
                  <c:v>26.429114491076575</c:v>
                </c:pt>
                <c:pt idx="88">
                  <c:v>11.792117131076566</c:v>
                </c:pt>
                <c:pt idx="89">
                  <c:v>-3.0070226989234357</c:v>
                </c:pt>
                <c:pt idx="90">
                  <c:v>-17.806162528923437</c:v>
                </c:pt>
                <c:pt idx="91">
                  <c:v>-32.443159888923446</c:v>
                </c:pt>
                <c:pt idx="92">
                  <c:v>-46.757648758923438</c:v>
                </c:pt>
                <c:pt idx="93">
                  <c:v>-60.592796628923452</c:v>
                </c:pt>
                <c:pt idx="94">
                  <c:v>-73.797022698923399</c:v>
                </c:pt>
                <c:pt idx="95">
                  <c:v>-86.225658718923398</c:v>
                </c:pt>
                <c:pt idx="96">
                  <c:v>-97.742533948923437</c:v>
                </c:pt>
                <c:pt idx="97">
                  <c:v>-108.22146708892342</c:v>
                </c:pt>
                <c:pt idx="98">
                  <c:v>-117.5476487589234</c:v>
                </c:pt>
                <c:pt idx="99">
                  <c:v>-125.61889936892345</c:v>
                </c:pt>
                <c:pt idx="100">
                  <c:v>-132.3467885889234</c:v>
                </c:pt>
                <c:pt idx="101">
                  <c:v>-137.65760427892343</c:v>
                </c:pt>
                <c:pt idx="102">
                  <c:v>-141.49316000892344</c:v>
                </c:pt>
                <c:pt idx="103">
                  <c:v>-143.81143264892341</c:v>
                </c:pt>
                <c:pt idx="104">
                  <c:v>-144.58702269892342</c:v>
                </c:pt>
                <c:pt idx="105">
                  <c:v>-143.81143264892341</c:v>
                </c:pt>
                <c:pt idx="106">
                  <c:v>-141.49316000892344</c:v>
                </c:pt>
                <c:pt idx="107">
                  <c:v>-137.65760427892343</c:v>
                </c:pt>
                <c:pt idx="108">
                  <c:v>-132.3467885889234</c:v>
                </c:pt>
                <c:pt idx="109">
                  <c:v>-125.61889936892345</c:v>
                </c:pt>
                <c:pt idx="110">
                  <c:v>-117.5476487589234</c:v>
                </c:pt>
                <c:pt idx="111">
                  <c:v>-108.22146708892342</c:v>
                </c:pt>
                <c:pt idx="112">
                  <c:v>-97.742533948923437</c:v>
                </c:pt>
                <c:pt idx="113">
                  <c:v>-86.225658718923398</c:v>
                </c:pt>
                <c:pt idx="114">
                  <c:v>-73.797022698923399</c:v>
                </c:pt>
                <c:pt idx="115">
                  <c:v>-60.592796628923452</c:v>
                </c:pt>
                <c:pt idx="116">
                  <c:v>-46.757648758923438</c:v>
                </c:pt>
                <c:pt idx="117">
                  <c:v>-32.443159888923446</c:v>
                </c:pt>
                <c:pt idx="118">
                  <c:v>-17.806162528923437</c:v>
                </c:pt>
                <c:pt idx="119">
                  <c:v>-3.0070226989234357</c:v>
                </c:pt>
                <c:pt idx="120">
                  <c:v>11.792117131076566</c:v>
                </c:pt>
                <c:pt idx="121">
                  <c:v>26.429114491076575</c:v>
                </c:pt>
                <c:pt idx="122">
                  <c:v>40.743603361076566</c:v>
                </c:pt>
                <c:pt idx="123">
                  <c:v>54.578751231076581</c:v>
                </c:pt>
                <c:pt idx="124">
                  <c:v>67.782977301076585</c:v>
                </c:pt>
                <c:pt idx="125">
                  <c:v>80.211613321076584</c:v>
                </c:pt>
                <c:pt idx="126">
                  <c:v>91.728488551076566</c:v>
                </c:pt>
                <c:pt idx="127">
                  <c:v>102.20742169107655</c:v>
                </c:pt>
                <c:pt idx="128">
                  <c:v>111.53360336107653</c:v>
                </c:pt>
                <c:pt idx="129">
                  <c:v>119.60485397107561</c:v>
                </c:pt>
                <c:pt idx="130">
                  <c:v>126.33274319107659</c:v>
                </c:pt>
                <c:pt idx="131">
                  <c:v>131.64355888107661</c:v>
                </c:pt>
                <c:pt idx="132">
                  <c:v>135.47911461107662</c:v>
                </c:pt>
                <c:pt idx="133">
                  <c:v>137.79738725107654</c:v>
                </c:pt>
                <c:pt idx="134">
                  <c:v>138.57297730107655</c:v>
                </c:pt>
                <c:pt idx="135">
                  <c:v>137.79738725107654</c:v>
                </c:pt>
                <c:pt idx="136">
                  <c:v>135.47911461107662</c:v>
                </c:pt>
                <c:pt idx="137">
                  <c:v>131.64355888107661</c:v>
                </c:pt>
                <c:pt idx="138">
                  <c:v>126.33274319107659</c:v>
                </c:pt>
                <c:pt idx="139">
                  <c:v>119.60485397107561</c:v>
                </c:pt>
                <c:pt idx="140">
                  <c:v>111.53360336107653</c:v>
                </c:pt>
                <c:pt idx="141">
                  <c:v>102.20742169107655</c:v>
                </c:pt>
                <c:pt idx="142">
                  <c:v>91.728488551076566</c:v>
                </c:pt>
                <c:pt idx="143">
                  <c:v>80.211613321076584</c:v>
                </c:pt>
                <c:pt idx="144">
                  <c:v>67.782977301076585</c:v>
                </c:pt>
                <c:pt idx="145">
                  <c:v>54.578751231076581</c:v>
                </c:pt>
                <c:pt idx="146">
                  <c:v>40.743603361076566</c:v>
                </c:pt>
                <c:pt idx="147">
                  <c:v>26.429114491076575</c:v>
                </c:pt>
                <c:pt idx="148">
                  <c:v>11.792117131076566</c:v>
                </c:pt>
                <c:pt idx="149">
                  <c:v>-3.0070226989234357</c:v>
                </c:pt>
                <c:pt idx="150">
                  <c:v>-17.806162528923437</c:v>
                </c:pt>
                <c:pt idx="151">
                  <c:v>-32.443159888923446</c:v>
                </c:pt>
                <c:pt idx="152">
                  <c:v>-46.757648758923438</c:v>
                </c:pt>
                <c:pt idx="153">
                  <c:v>-60.592796628923452</c:v>
                </c:pt>
                <c:pt idx="154">
                  <c:v>-73.797022698923399</c:v>
                </c:pt>
                <c:pt idx="155">
                  <c:v>-86.225658718923398</c:v>
                </c:pt>
                <c:pt idx="156">
                  <c:v>-97.742533948923437</c:v>
                </c:pt>
                <c:pt idx="157">
                  <c:v>-108.22146708892342</c:v>
                </c:pt>
                <c:pt idx="158">
                  <c:v>-117.5476487589234</c:v>
                </c:pt>
                <c:pt idx="159">
                  <c:v>-125.61889936892345</c:v>
                </c:pt>
                <c:pt idx="160">
                  <c:v>-132.3467885889234</c:v>
                </c:pt>
                <c:pt idx="161">
                  <c:v>-137.65760427892343</c:v>
                </c:pt>
                <c:pt idx="162">
                  <c:v>-141.49316000892344</c:v>
                </c:pt>
                <c:pt idx="163">
                  <c:v>-143.81143264892341</c:v>
                </c:pt>
                <c:pt idx="164">
                  <c:v>-144.58702269892342</c:v>
                </c:pt>
                <c:pt idx="165">
                  <c:v>-143.81143264892341</c:v>
                </c:pt>
                <c:pt idx="166">
                  <c:v>-141.49316000892344</c:v>
                </c:pt>
                <c:pt idx="167">
                  <c:v>-137.65760427892343</c:v>
                </c:pt>
                <c:pt idx="168">
                  <c:v>-132.3467885889234</c:v>
                </c:pt>
                <c:pt idx="169">
                  <c:v>-125.61889936892345</c:v>
                </c:pt>
                <c:pt idx="170">
                  <c:v>-117.5476487589234</c:v>
                </c:pt>
                <c:pt idx="171">
                  <c:v>-108.22146708892342</c:v>
                </c:pt>
                <c:pt idx="172">
                  <c:v>-97.742533948923437</c:v>
                </c:pt>
                <c:pt idx="173">
                  <c:v>-86.225658718923398</c:v>
                </c:pt>
                <c:pt idx="174">
                  <c:v>-73.797022698923399</c:v>
                </c:pt>
                <c:pt idx="175">
                  <c:v>-60.592796628923452</c:v>
                </c:pt>
                <c:pt idx="176">
                  <c:v>-46.757648758923438</c:v>
                </c:pt>
                <c:pt idx="177">
                  <c:v>-32.443159888923446</c:v>
                </c:pt>
                <c:pt idx="178">
                  <c:v>-17.806162528923437</c:v>
                </c:pt>
                <c:pt idx="179">
                  <c:v>-3.0070226989234357</c:v>
                </c:pt>
                <c:pt idx="180">
                  <c:v>11.792117131076566</c:v>
                </c:pt>
                <c:pt idx="181">
                  <c:v>26.429114491076575</c:v>
                </c:pt>
                <c:pt idx="182">
                  <c:v>40.743603361076566</c:v>
                </c:pt>
                <c:pt idx="183">
                  <c:v>54.578751231076581</c:v>
                </c:pt>
                <c:pt idx="184">
                  <c:v>67.782977301076585</c:v>
                </c:pt>
                <c:pt idx="185">
                  <c:v>80.211613321076584</c:v>
                </c:pt>
                <c:pt idx="186">
                  <c:v>91.728488551076566</c:v>
                </c:pt>
                <c:pt idx="187">
                  <c:v>102.20742169107655</c:v>
                </c:pt>
                <c:pt idx="188">
                  <c:v>111.53360336107653</c:v>
                </c:pt>
                <c:pt idx="189">
                  <c:v>119.60485397107561</c:v>
                </c:pt>
                <c:pt idx="190">
                  <c:v>126.33274319107659</c:v>
                </c:pt>
                <c:pt idx="191">
                  <c:v>131.64355888107661</c:v>
                </c:pt>
                <c:pt idx="192">
                  <c:v>135.47911461107662</c:v>
                </c:pt>
                <c:pt idx="193">
                  <c:v>137.79738725107654</c:v>
                </c:pt>
                <c:pt idx="194">
                  <c:v>138.57297730107655</c:v>
                </c:pt>
                <c:pt idx="195">
                  <c:v>137.79738725107654</c:v>
                </c:pt>
                <c:pt idx="196">
                  <c:v>135.47911461107662</c:v>
                </c:pt>
                <c:pt idx="197">
                  <c:v>131.64355888107661</c:v>
                </c:pt>
                <c:pt idx="198">
                  <c:v>126.33274319107659</c:v>
                </c:pt>
                <c:pt idx="199">
                  <c:v>119.60485397107561</c:v>
                </c:pt>
                <c:pt idx="200">
                  <c:v>111.53360336107653</c:v>
                </c:pt>
                <c:pt idx="201">
                  <c:v>102.20742169107655</c:v>
                </c:pt>
                <c:pt idx="202">
                  <c:v>91.728488551076566</c:v>
                </c:pt>
                <c:pt idx="203">
                  <c:v>80.211613321076584</c:v>
                </c:pt>
                <c:pt idx="204">
                  <c:v>67.782977301076585</c:v>
                </c:pt>
                <c:pt idx="205">
                  <c:v>54.578751231076581</c:v>
                </c:pt>
                <c:pt idx="206">
                  <c:v>40.743603361076566</c:v>
                </c:pt>
                <c:pt idx="207">
                  <c:v>26.429114491076575</c:v>
                </c:pt>
                <c:pt idx="208">
                  <c:v>11.792117131076566</c:v>
                </c:pt>
                <c:pt idx="209">
                  <c:v>-3.0070226989234357</c:v>
                </c:pt>
                <c:pt idx="210">
                  <c:v>-17.806162528923437</c:v>
                </c:pt>
                <c:pt idx="211">
                  <c:v>-32.443159888923446</c:v>
                </c:pt>
                <c:pt idx="212">
                  <c:v>-46.757648758923438</c:v>
                </c:pt>
                <c:pt idx="213">
                  <c:v>-60.592796628923452</c:v>
                </c:pt>
                <c:pt idx="214">
                  <c:v>-73.797022698923399</c:v>
                </c:pt>
                <c:pt idx="215">
                  <c:v>-86.225658718923398</c:v>
                </c:pt>
                <c:pt idx="216">
                  <c:v>-97.742533948923437</c:v>
                </c:pt>
                <c:pt idx="217">
                  <c:v>-108.22146708892342</c:v>
                </c:pt>
                <c:pt idx="218">
                  <c:v>-117.5476487589234</c:v>
                </c:pt>
                <c:pt idx="219">
                  <c:v>-125.61889936892345</c:v>
                </c:pt>
                <c:pt idx="220">
                  <c:v>-132.3467885889234</c:v>
                </c:pt>
                <c:pt idx="221">
                  <c:v>-137.65760427892343</c:v>
                </c:pt>
                <c:pt idx="222">
                  <c:v>-141.49316000892344</c:v>
                </c:pt>
                <c:pt idx="223">
                  <c:v>-143.81143264892341</c:v>
                </c:pt>
                <c:pt idx="224">
                  <c:v>-144.58702269892342</c:v>
                </c:pt>
                <c:pt idx="225">
                  <c:v>-143.81143264892341</c:v>
                </c:pt>
                <c:pt idx="226">
                  <c:v>-141.49316000892344</c:v>
                </c:pt>
                <c:pt idx="227">
                  <c:v>-137.65760427892343</c:v>
                </c:pt>
                <c:pt idx="228">
                  <c:v>-132.3467885889234</c:v>
                </c:pt>
                <c:pt idx="229">
                  <c:v>-125.61889936892345</c:v>
                </c:pt>
                <c:pt idx="230">
                  <c:v>-117.5476487589234</c:v>
                </c:pt>
                <c:pt idx="231">
                  <c:v>-108.22146708892342</c:v>
                </c:pt>
                <c:pt idx="232">
                  <c:v>-97.742533948923437</c:v>
                </c:pt>
                <c:pt idx="233">
                  <c:v>-86.225658718923398</c:v>
                </c:pt>
                <c:pt idx="234">
                  <c:v>-73.797022698923399</c:v>
                </c:pt>
                <c:pt idx="235">
                  <c:v>-60.592796628923452</c:v>
                </c:pt>
                <c:pt idx="236">
                  <c:v>-46.757648758923438</c:v>
                </c:pt>
                <c:pt idx="237">
                  <c:v>-32.443159888923446</c:v>
                </c:pt>
                <c:pt idx="238">
                  <c:v>-17.806162528923437</c:v>
                </c:pt>
                <c:pt idx="239">
                  <c:v>-3.0070226989234357</c:v>
                </c:pt>
                <c:pt idx="240">
                  <c:v>11.792117131076566</c:v>
                </c:pt>
                <c:pt idx="241">
                  <c:v>26.429114491076575</c:v>
                </c:pt>
                <c:pt idx="242">
                  <c:v>40.743603361076566</c:v>
                </c:pt>
                <c:pt idx="243">
                  <c:v>54.578751231076581</c:v>
                </c:pt>
                <c:pt idx="244">
                  <c:v>67.782977301076585</c:v>
                </c:pt>
                <c:pt idx="245">
                  <c:v>80.211613321076584</c:v>
                </c:pt>
                <c:pt idx="246">
                  <c:v>91.728488551076566</c:v>
                </c:pt>
                <c:pt idx="247">
                  <c:v>102.20742169107655</c:v>
                </c:pt>
                <c:pt idx="248">
                  <c:v>111.53360336107653</c:v>
                </c:pt>
                <c:pt idx="249">
                  <c:v>119.60485397107561</c:v>
                </c:pt>
                <c:pt idx="250">
                  <c:v>126.33274319107659</c:v>
                </c:pt>
                <c:pt idx="251">
                  <c:v>131.64355888107661</c:v>
                </c:pt>
                <c:pt idx="252">
                  <c:v>135.47911461107662</c:v>
                </c:pt>
                <c:pt idx="253">
                  <c:v>137.79738725107654</c:v>
                </c:pt>
                <c:pt idx="254">
                  <c:v>138.57297730107655</c:v>
                </c:pt>
                <c:pt idx="255">
                  <c:v>137.79738725107654</c:v>
                </c:pt>
                <c:pt idx="256">
                  <c:v>135.47911461107662</c:v>
                </c:pt>
                <c:pt idx="257">
                  <c:v>131.64355888107661</c:v>
                </c:pt>
                <c:pt idx="258">
                  <c:v>126.33274319107659</c:v>
                </c:pt>
                <c:pt idx="259">
                  <c:v>119.60485397107561</c:v>
                </c:pt>
                <c:pt idx="260">
                  <c:v>111.53360336107653</c:v>
                </c:pt>
                <c:pt idx="261">
                  <c:v>102.20742169107655</c:v>
                </c:pt>
                <c:pt idx="262">
                  <c:v>91.728488551076566</c:v>
                </c:pt>
                <c:pt idx="263">
                  <c:v>80.211613321076584</c:v>
                </c:pt>
                <c:pt idx="264">
                  <c:v>67.782977301076585</c:v>
                </c:pt>
                <c:pt idx="265">
                  <c:v>54.578751231076581</c:v>
                </c:pt>
                <c:pt idx="266">
                  <c:v>40.743603361076566</c:v>
                </c:pt>
                <c:pt idx="267">
                  <c:v>26.429114491076575</c:v>
                </c:pt>
                <c:pt idx="268">
                  <c:v>11.792117131076566</c:v>
                </c:pt>
                <c:pt idx="269">
                  <c:v>-3.0070226989234357</c:v>
                </c:pt>
                <c:pt idx="270">
                  <c:v>-17.806162528923437</c:v>
                </c:pt>
                <c:pt idx="271">
                  <c:v>-32.443159888923446</c:v>
                </c:pt>
                <c:pt idx="272">
                  <c:v>-46.757648758923438</c:v>
                </c:pt>
                <c:pt idx="273">
                  <c:v>-60.592796628923452</c:v>
                </c:pt>
                <c:pt idx="274">
                  <c:v>-73.797022698923399</c:v>
                </c:pt>
                <c:pt idx="275">
                  <c:v>-86.225658718923398</c:v>
                </c:pt>
                <c:pt idx="276">
                  <c:v>-97.742533948923437</c:v>
                </c:pt>
                <c:pt idx="277">
                  <c:v>-108.22146708892342</c:v>
                </c:pt>
                <c:pt idx="278">
                  <c:v>-117.5476487589234</c:v>
                </c:pt>
                <c:pt idx="279">
                  <c:v>-125.61889936892345</c:v>
                </c:pt>
                <c:pt idx="280">
                  <c:v>-132.3467885889234</c:v>
                </c:pt>
                <c:pt idx="281">
                  <c:v>-137.65760427892343</c:v>
                </c:pt>
                <c:pt idx="282">
                  <c:v>-141.49316000892344</c:v>
                </c:pt>
                <c:pt idx="283">
                  <c:v>-143.81143264892341</c:v>
                </c:pt>
                <c:pt idx="284">
                  <c:v>-144.58702269892342</c:v>
                </c:pt>
                <c:pt idx="285">
                  <c:v>-143.81143264892341</c:v>
                </c:pt>
                <c:pt idx="286">
                  <c:v>-141.49316000892344</c:v>
                </c:pt>
                <c:pt idx="287">
                  <c:v>-137.65760427892343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7-D698-482C-826B-A6806170FC44}"/>
            </c:ext>
          </c:extLst>
        </c:ser>
        <c:ser>
          <c:idx val="0"/>
          <c:order val="2"/>
          <c:xVal>
            <c:numRef>
              <c:f>'12'!$BD$5:$BD$292</c:f>
              <c:numCache>
                <c:formatCode>0.0</c:formatCode>
                <c:ptCount val="288"/>
                <c:pt idx="0">
                  <c:v>8.3333333333333329E-2</c:v>
                </c:pt>
                <c:pt idx="1">
                  <c:v>0.16666666666666666</c:v>
                </c:pt>
                <c:pt idx="2">
                  <c:v>0.25</c:v>
                </c:pt>
                <c:pt idx="3">
                  <c:v>0.33333333333333331</c:v>
                </c:pt>
                <c:pt idx="4">
                  <c:v>0.41666666666666669</c:v>
                </c:pt>
                <c:pt idx="5">
                  <c:v>0.5</c:v>
                </c:pt>
                <c:pt idx="6">
                  <c:v>0.58333333333333337</c:v>
                </c:pt>
                <c:pt idx="7">
                  <c:v>0.66666666666666663</c:v>
                </c:pt>
                <c:pt idx="8">
                  <c:v>0.75</c:v>
                </c:pt>
                <c:pt idx="9">
                  <c:v>0.83333333333333337</c:v>
                </c:pt>
                <c:pt idx="10">
                  <c:v>0.91666666666666663</c:v>
                </c:pt>
                <c:pt idx="11">
                  <c:v>1</c:v>
                </c:pt>
                <c:pt idx="12">
                  <c:v>1.0833333333333333</c:v>
                </c:pt>
                <c:pt idx="13">
                  <c:v>1.1666666666666667</c:v>
                </c:pt>
                <c:pt idx="14">
                  <c:v>1.25</c:v>
                </c:pt>
                <c:pt idx="15">
                  <c:v>1.3333333333333333</c:v>
                </c:pt>
                <c:pt idx="16">
                  <c:v>1.4166666666666667</c:v>
                </c:pt>
                <c:pt idx="17">
                  <c:v>1.5</c:v>
                </c:pt>
                <c:pt idx="18">
                  <c:v>1.5833333333333333</c:v>
                </c:pt>
                <c:pt idx="19">
                  <c:v>1.6666666666666667</c:v>
                </c:pt>
                <c:pt idx="20">
                  <c:v>1.75</c:v>
                </c:pt>
                <c:pt idx="21">
                  <c:v>1.8333333333333333</c:v>
                </c:pt>
                <c:pt idx="22">
                  <c:v>1.9166666666666667</c:v>
                </c:pt>
                <c:pt idx="23">
                  <c:v>2</c:v>
                </c:pt>
                <c:pt idx="24">
                  <c:v>2.0833333333333335</c:v>
                </c:pt>
                <c:pt idx="25">
                  <c:v>2.1666666666666665</c:v>
                </c:pt>
                <c:pt idx="26">
                  <c:v>2.25</c:v>
                </c:pt>
                <c:pt idx="27">
                  <c:v>2.3333333333333335</c:v>
                </c:pt>
                <c:pt idx="28">
                  <c:v>2.4166666666666665</c:v>
                </c:pt>
                <c:pt idx="29">
                  <c:v>2.5</c:v>
                </c:pt>
                <c:pt idx="30">
                  <c:v>2.5833333333333335</c:v>
                </c:pt>
                <c:pt idx="31">
                  <c:v>2.6666666666666665</c:v>
                </c:pt>
                <c:pt idx="32">
                  <c:v>2.75</c:v>
                </c:pt>
                <c:pt idx="33">
                  <c:v>2.8333333333333335</c:v>
                </c:pt>
                <c:pt idx="34">
                  <c:v>2.9166666666666665</c:v>
                </c:pt>
                <c:pt idx="35">
                  <c:v>3</c:v>
                </c:pt>
                <c:pt idx="36">
                  <c:v>3.0833333333333335</c:v>
                </c:pt>
                <c:pt idx="37">
                  <c:v>3.1666666666666665</c:v>
                </c:pt>
                <c:pt idx="38">
                  <c:v>3.25</c:v>
                </c:pt>
                <c:pt idx="39">
                  <c:v>3.3333333333333335</c:v>
                </c:pt>
                <c:pt idx="40">
                  <c:v>3.4166666666666665</c:v>
                </c:pt>
                <c:pt idx="41">
                  <c:v>3.5</c:v>
                </c:pt>
                <c:pt idx="42">
                  <c:v>3.5833333333333335</c:v>
                </c:pt>
                <c:pt idx="43">
                  <c:v>3.6666666666666665</c:v>
                </c:pt>
                <c:pt idx="44">
                  <c:v>3.75</c:v>
                </c:pt>
                <c:pt idx="45">
                  <c:v>3.8333333333333335</c:v>
                </c:pt>
                <c:pt idx="46">
                  <c:v>3.9166666666666665</c:v>
                </c:pt>
                <c:pt idx="47">
                  <c:v>4</c:v>
                </c:pt>
                <c:pt idx="48">
                  <c:v>4.083333333333333</c:v>
                </c:pt>
                <c:pt idx="49">
                  <c:v>4.166666666666667</c:v>
                </c:pt>
                <c:pt idx="50">
                  <c:v>4.25</c:v>
                </c:pt>
                <c:pt idx="51">
                  <c:v>4.333333333333333</c:v>
                </c:pt>
                <c:pt idx="52">
                  <c:v>4.416666666666667</c:v>
                </c:pt>
                <c:pt idx="53">
                  <c:v>4.5</c:v>
                </c:pt>
                <c:pt idx="54">
                  <c:v>4.583333333333333</c:v>
                </c:pt>
                <c:pt idx="55">
                  <c:v>4.666666666666667</c:v>
                </c:pt>
                <c:pt idx="56">
                  <c:v>4.75</c:v>
                </c:pt>
                <c:pt idx="57">
                  <c:v>4.833333333333333</c:v>
                </c:pt>
                <c:pt idx="58">
                  <c:v>4.916666666666667</c:v>
                </c:pt>
                <c:pt idx="59">
                  <c:v>5</c:v>
                </c:pt>
                <c:pt idx="60">
                  <c:v>5.083333333333333</c:v>
                </c:pt>
                <c:pt idx="61">
                  <c:v>5.166666666666667</c:v>
                </c:pt>
                <c:pt idx="62">
                  <c:v>5.25</c:v>
                </c:pt>
                <c:pt idx="63">
                  <c:v>5.333333333333333</c:v>
                </c:pt>
                <c:pt idx="64">
                  <c:v>5.416666666666667</c:v>
                </c:pt>
                <c:pt idx="65">
                  <c:v>5.5</c:v>
                </c:pt>
                <c:pt idx="66">
                  <c:v>5.583333333333333</c:v>
                </c:pt>
                <c:pt idx="67">
                  <c:v>5.666666666666667</c:v>
                </c:pt>
                <c:pt idx="68">
                  <c:v>5.75</c:v>
                </c:pt>
                <c:pt idx="69">
                  <c:v>5.833333333333333</c:v>
                </c:pt>
                <c:pt idx="70">
                  <c:v>5.916666666666667</c:v>
                </c:pt>
                <c:pt idx="71">
                  <c:v>6</c:v>
                </c:pt>
                <c:pt idx="72">
                  <c:v>6.083333333333333</c:v>
                </c:pt>
                <c:pt idx="73">
                  <c:v>6.166666666666667</c:v>
                </c:pt>
                <c:pt idx="74">
                  <c:v>6.25</c:v>
                </c:pt>
                <c:pt idx="75">
                  <c:v>6.333333333333333</c:v>
                </c:pt>
                <c:pt idx="76">
                  <c:v>6.416666666666667</c:v>
                </c:pt>
                <c:pt idx="77">
                  <c:v>6.5</c:v>
                </c:pt>
                <c:pt idx="78">
                  <c:v>6.583333333333333</c:v>
                </c:pt>
                <c:pt idx="79">
                  <c:v>6.666666666666667</c:v>
                </c:pt>
                <c:pt idx="80">
                  <c:v>6.75</c:v>
                </c:pt>
                <c:pt idx="81">
                  <c:v>6.833333333333333</c:v>
                </c:pt>
                <c:pt idx="82">
                  <c:v>6.916666666666667</c:v>
                </c:pt>
                <c:pt idx="83">
                  <c:v>7</c:v>
                </c:pt>
                <c:pt idx="84">
                  <c:v>7.083333333333333</c:v>
                </c:pt>
                <c:pt idx="85">
                  <c:v>7.166666666666667</c:v>
                </c:pt>
                <c:pt idx="86">
                  <c:v>7.25</c:v>
                </c:pt>
                <c:pt idx="87">
                  <c:v>7.333333333333333</c:v>
                </c:pt>
                <c:pt idx="88">
                  <c:v>7.416666666666667</c:v>
                </c:pt>
                <c:pt idx="89">
                  <c:v>7.5</c:v>
                </c:pt>
                <c:pt idx="90">
                  <c:v>7.583333333333333</c:v>
                </c:pt>
                <c:pt idx="91">
                  <c:v>7.666666666666667</c:v>
                </c:pt>
                <c:pt idx="92">
                  <c:v>7.75</c:v>
                </c:pt>
                <c:pt idx="93">
                  <c:v>7.833333333333333</c:v>
                </c:pt>
                <c:pt idx="94">
                  <c:v>7.916666666666667</c:v>
                </c:pt>
                <c:pt idx="95">
                  <c:v>8</c:v>
                </c:pt>
                <c:pt idx="96">
                  <c:v>8.0833333333333339</c:v>
                </c:pt>
                <c:pt idx="97">
                  <c:v>8.1666666666666661</c:v>
                </c:pt>
                <c:pt idx="98">
                  <c:v>8.25</c:v>
                </c:pt>
                <c:pt idx="99">
                  <c:v>8.3333333333333339</c:v>
                </c:pt>
                <c:pt idx="100">
                  <c:v>8.4166666666666661</c:v>
                </c:pt>
                <c:pt idx="101">
                  <c:v>8.5</c:v>
                </c:pt>
                <c:pt idx="102">
                  <c:v>8.5833333333333339</c:v>
                </c:pt>
                <c:pt idx="103">
                  <c:v>8.6666666666666661</c:v>
                </c:pt>
                <c:pt idx="104">
                  <c:v>8.75</c:v>
                </c:pt>
                <c:pt idx="105">
                  <c:v>8.8333333333333339</c:v>
                </c:pt>
                <c:pt idx="106">
                  <c:v>8.9166666666666661</c:v>
                </c:pt>
                <c:pt idx="107">
                  <c:v>9</c:v>
                </c:pt>
                <c:pt idx="108">
                  <c:v>9.0833333333333339</c:v>
                </c:pt>
                <c:pt idx="109">
                  <c:v>9.1666666666666661</c:v>
                </c:pt>
                <c:pt idx="110">
                  <c:v>9.25</c:v>
                </c:pt>
                <c:pt idx="111">
                  <c:v>9.3333333333333339</c:v>
                </c:pt>
                <c:pt idx="112">
                  <c:v>9.4166666666666661</c:v>
                </c:pt>
                <c:pt idx="113">
                  <c:v>9.5</c:v>
                </c:pt>
                <c:pt idx="114">
                  <c:v>9.5833333333333339</c:v>
                </c:pt>
                <c:pt idx="115">
                  <c:v>9.6666666666666661</c:v>
                </c:pt>
                <c:pt idx="116">
                  <c:v>9.75</c:v>
                </c:pt>
                <c:pt idx="117">
                  <c:v>9.8333333333333339</c:v>
                </c:pt>
                <c:pt idx="118">
                  <c:v>9.9166666666666661</c:v>
                </c:pt>
                <c:pt idx="119">
                  <c:v>10</c:v>
                </c:pt>
                <c:pt idx="120">
                  <c:v>10.083333333333334</c:v>
                </c:pt>
                <c:pt idx="121">
                  <c:v>10.166666666666666</c:v>
                </c:pt>
                <c:pt idx="122">
                  <c:v>10.25</c:v>
                </c:pt>
                <c:pt idx="123">
                  <c:v>10.333333333333334</c:v>
                </c:pt>
                <c:pt idx="124">
                  <c:v>10.416666666666666</c:v>
                </c:pt>
                <c:pt idx="125">
                  <c:v>10.5</c:v>
                </c:pt>
                <c:pt idx="126">
                  <c:v>10.583333333333334</c:v>
                </c:pt>
                <c:pt idx="127">
                  <c:v>10.666666666666666</c:v>
                </c:pt>
                <c:pt idx="128">
                  <c:v>10.75</c:v>
                </c:pt>
                <c:pt idx="129">
                  <c:v>10.833333333333334</c:v>
                </c:pt>
                <c:pt idx="130">
                  <c:v>10.916666666666666</c:v>
                </c:pt>
                <c:pt idx="131">
                  <c:v>11</c:v>
                </c:pt>
                <c:pt idx="132">
                  <c:v>11.083333333333334</c:v>
                </c:pt>
                <c:pt idx="133">
                  <c:v>11.166666666666666</c:v>
                </c:pt>
                <c:pt idx="134">
                  <c:v>11.25</c:v>
                </c:pt>
                <c:pt idx="135">
                  <c:v>11.333333333333334</c:v>
                </c:pt>
                <c:pt idx="136">
                  <c:v>11.416666666666666</c:v>
                </c:pt>
                <c:pt idx="137">
                  <c:v>11.5</c:v>
                </c:pt>
                <c:pt idx="138">
                  <c:v>11.583333333333334</c:v>
                </c:pt>
                <c:pt idx="139">
                  <c:v>11.666666666666666</c:v>
                </c:pt>
                <c:pt idx="140">
                  <c:v>11.75</c:v>
                </c:pt>
                <c:pt idx="141">
                  <c:v>11.833333333333334</c:v>
                </c:pt>
                <c:pt idx="142">
                  <c:v>11.916666666666666</c:v>
                </c:pt>
                <c:pt idx="143">
                  <c:v>12</c:v>
                </c:pt>
                <c:pt idx="144">
                  <c:v>12.083333333333334</c:v>
                </c:pt>
                <c:pt idx="145">
                  <c:v>12.166666666666666</c:v>
                </c:pt>
                <c:pt idx="146">
                  <c:v>12.25</c:v>
                </c:pt>
                <c:pt idx="147">
                  <c:v>12.333333333333334</c:v>
                </c:pt>
                <c:pt idx="148">
                  <c:v>12.416666666666666</c:v>
                </c:pt>
                <c:pt idx="149">
                  <c:v>12.5</c:v>
                </c:pt>
                <c:pt idx="150">
                  <c:v>12.583333333333334</c:v>
                </c:pt>
                <c:pt idx="151">
                  <c:v>12.666666666666666</c:v>
                </c:pt>
                <c:pt idx="152">
                  <c:v>12.75</c:v>
                </c:pt>
                <c:pt idx="153">
                  <c:v>12.833333333333334</c:v>
                </c:pt>
                <c:pt idx="154">
                  <c:v>12.916666666666666</c:v>
                </c:pt>
                <c:pt idx="155">
                  <c:v>13</c:v>
                </c:pt>
                <c:pt idx="156">
                  <c:v>13.083333333333334</c:v>
                </c:pt>
                <c:pt idx="157">
                  <c:v>13.166666666666666</c:v>
                </c:pt>
                <c:pt idx="158">
                  <c:v>13.25</c:v>
                </c:pt>
                <c:pt idx="159">
                  <c:v>13.333333333333334</c:v>
                </c:pt>
                <c:pt idx="160">
                  <c:v>13.416666666666666</c:v>
                </c:pt>
                <c:pt idx="161">
                  <c:v>13.5</c:v>
                </c:pt>
                <c:pt idx="162">
                  <c:v>13.583333333333334</c:v>
                </c:pt>
                <c:pt idx="163">
                  <c:v>13.666666666666666</c:v>
                </c:pt>
                <c:pt idx="164">
                  <c:v>13.75</c:v>
                </c:pt>
                <c:pt idx="165">
                  <c:v>13.833333333333334</c:v>
                </c:pt>
                <c:pt idx="166">
                  <c:v>13.916666666666666</c:v>
                </c:pt>
                <c:pt idx="167">
                  <c:v>14</c:v>
                </c:pt>
                <c:pt idx="168">
                  <c:v>14.083333333333334</c:v>
                </c:pt>
                <c:pt idx="169">
                  <c:v>14.166666666666666</c:v>
                </c:pt>
                <c:pt idx="170">
                  <c:v>14.25</c:v>
                </c:pt>
                <c:pt idx="171">
                  <c:v>14.333333333333334</c:v>
                </c:pt>
                <c:pt idx="172">
                  <c:v>14.416666666666666</c:v>
                </c:pt>
                <c:pt idx="173">
                  <c:v>14.5</c:v>
                </c:pt>
                <c:pt idx="174">
                  <c:v>14.583333333333334</c:v>
                </c:pt>
                <c:pt idx="175">
                  <c:v>14.666666666666666</c:v>
                </c:pt>
                <c:pt idx="176">
                  <c:v>14.75</c:v>
                </c:pt>
                <c:pt idx="177">
                  <c:v>14.833333333333334</c:v>
                </c:pt>
                <c:pt idx="178">
                  <c:v>14.916666666666666</c:v>
                </c:pt>
                <c:pt idx="179">
                  <c:v>15</c:v>
                </c:pt>
                <c:pt idx="180">
                  <c:v>15.083333333333334</c:v>
                </c:pt>
                <c:pt idx="181">
                  <c:v>15.166666666666666</c:v>
                </c:pt>
                <c:pt idx="182">
                  <c:v>15.25</c:v>
                </c:pt>
                <c:pt idx="183">
                  <c:v>15.333333333333334</c:v>
                </c:pt>
                <c:pt idx="184">
                  <c:v>15.416666666666666</c:v>
                </c:pt>
                <c:pt idx="185">
                  <c:v>15.5</c:v>
                </c:pt>
                <c:pt idx="186">
                  <c:v>15.583333333333334</c:v>
                </c:pt>
                <c:pt idx="187">
                  <c:v>15.666666666666666</c:v>
                </c:pt>
                <c:pt idx="188">
                  <c:v>15.75</c:v>
                </c:pt>
                <c:pt idx="189">
                  <c:v>15.833333333333334</c:v>
                </c:pt>
                <c:pt idx="190">
                  <c:v>15.916666666666666</c:v>
                </c:pt>
                <c:pt idx="191">
                  <c:v>16</c:v>
                </c:pt>
                <c:pt idx="192">
                  <c:v>16.083333333333332</c:v>
                </c:pt>
                <c:pt idx="193">
                  <c:v>16.166666666666668</c:v>
                </c:pt>
                <c:pt idx="194">
                  <c:v>16.25</c:v>
                </c:pt>
                <c:pt idx="195">
                  <c:v>16.333333333333332</c:v>
                </c:pt>
                <c:pt idx="196">
                  <c:v>16.416666666666668</c:v>
                </c:pt>
                <c:pt idx="197">
                  <c:v>16.5</c:v>
                </c:pt>
                <c:pt idx="198">
                  <c:v>16.583333333333332</c:v>
                </c:pt>
                <c:pt idx="199">
                  <c:v>16.666666666666668</c:v>
                </c:pt>
                <c:pt idx="200">
                  <c:v>16.75</c:v>
                </c:pt>
                <c:pt idx="201">
                  <c:v>16.833333333333332</c:v>
                </c:pt>
                <c:pt idx="202">
                  <c:v>16.916666666666668</c:v>
                </c:pt>
                <c:pt idx="203">
                  <c:v>17</c:v>
                </c:pt>
                <c:pt idx="204">
                  <c:v>17.083333333333332</c:v>
                </c:pt>
                <c:pt idx="205">
                  <c:v>17.166666666666668</c:v>
                </c:pt>
                <c:pt idx="206">
                  <c:v>17.25</c:v>
                </c:pt>
                <c:pt idx="207">
                  <c:v>17.333333333333332</c:v>
                </c:pt>
                <c:pt idx="208">
                  <c:v>17.416666666666668</c:v>
                </c:pt>
                <c:pt idx="209">
                  <c:v>17.5</c:v>
                </c:pt>
                <c:pt idx="210">
                  <c:v>17.583333333333332</c:v>
                </c:pt>
                <c:pt idx="211">
                  <c:v>17.666666666666668</c:v>
                </c:pt>
                <c:pt idx="212">
                  <c:v>17.75</c:v>
                </c:pt>
                <c:pt idx="213">
                  <c:v>17.833333333333332</c:v>
                </c:pt>
                <c:pt idx="214">
                  <c:v>17.916666666666668</c:v>
                </c:pt>
                <c:pt idx="215">
                  <c:v>18</c:v>
                </c:pt>
                <c:pt idx="216">
                  <c:v>18.083333333333332</c:v>
                </c:pt>
                <c:pt idx="217">
                  <c:v>18.166666666666668</c:v>
                </c:pt>
                <c:pt idx="218">
                  <c:v>18.25</c:v>
                </c:pt>
                <c:pt idx="219">
                  <c:v>18.333333333333332</c:v>
                </c:pt>
                <c:pt idx="220">
                  <c:v>18.416666666666668</c:v>
                </c:pt>
                <c:pt idx="221">
                  <c:v>18.5</c:v>
                </c:pt>
                <c:pt idx="222">
                  <c:v>18.583333333333332</c:v>
                </c:pt>
                <c:pt idx="223">
                  <c:v>18.666666666666668</c:v>
                </c:pt>
                <c:pt idx="224">
                  <c:v>18.75</c:v>
                </c:pt>
                <c:pt idx="225">
                  <c:v>18.833333333333332</c:v>
                </c:pt>
                <c:pt idx="226">
                  <c:v>18.916666666666668</c:v>
                </c:pt>
                <c:pt idx="227">
                  <c:v>19</c:v>
                </c:pt>
                <c:pt idx="228">
                  <c:v>19.083333333333332</c:v>
                </c:pt>
                <c:pt idx="229">
                  <c:v>19.166666666666668</c:v>
                </c:pt>
                <c:pt idx="230">
                  <c:v>19.25</c:v>
                </c:pt>
                <c:pt idx="231">
                  <c:v>19.333333333333332</c:v>
                </c:pt>
                <c:pt idx="232">
                  <c:v>19.416666666666668</c:v>
                </c:pt>
                <c:pt idx="233">
                  <c:v>19.5</c:v>
                </c:pt>
                <c:pt idx="234">
                  <c:v>19.583333333333332</c:v>
                </c:pt>
                <c:pt idx="235">
                  <c:v>19.666666666666668</c:v>
                </c:pt>
                <c:pt idx="236">
                  <c:v>19.75</c:v>
                </c:pt>
                <c:pt idx="237">
                  <c:v>19.833333333333332</c:v>
                </c:pt>
                <c:pt idx="238">
                  <c:v>19.916666666666668</c:v>
                </c:pt>
                <c:pt idx="239">
                  <c:v>20</c:v>
                </c:pt>
                <c:pt idx="240">
                  <c:v>20.083333333333332</c:v>
                </c:pt>
                <c:pt idx="241">
                  <c:v>20.166666666666668</c:v>
                </c:pt>
                <c:pt idx="242">
                  <c:v>20.25</c:v>
                </c:pt>
                <c:pt idx="243">
                  <c:v>20.333333333333332</c:v>
                </c:pt>
                <c:pt idx="244">
                  <c:v>20.416666666666668</c:v>
                </c:pt>
                <c:pt idx="245">
                  <c:v>20.5</c:v>
                </c:pt>
                <c:pt idx="246">
                  <c:v>20.583333333333332</c:v>
                </c:pt>
                <c:pt idx="247">
                  <c:v>20.666666666666668</c:v>
                </c:pt>
                <c:pt idx="248">
                  <c:v>20.75</c:v>
                </c:pt>
                <c:pt idx="249">
                  <c:v>20.833333333333332</c:v>
                </c:pt>
                <c:pt idx="250">
                  <c:v>20.916666666666668</c:v>
                </c:pt>
                <c:pt idx="251">
                  <c:v>21</c:v>
                </c:pt>
                <c:pt idx="252">
                  <c:v>21.083333333333332</c:v>
                </c:pt>
                <c:pt idx="253">
                  <c:v>21.166666666666668</c:v>
                </c:pt>
                <c:pt idx="254">
                  <c:v>21.25</c:v>
                </c:pt>
                <c:pt idx="255">
                  <c:v>21.333333333333332</c:v>
                </c:pt>
                <c:pt idx="256">
                  <c:v>21.416666666666668</c:v>
                </c:pt>
                <c:pt idx="257">
                  <c:v>21.5</c:v>
                </c:pt>
                <c:pt idx="258">
                  <c:v>21.583333333333332</c:v>
                </c:pt>
                <c:pt idx="259">
                  <c:v>21.666666666666668</c:v>
                </c:pt>
                <c:pt idx="260">
                  <c:v>21.75</c:v>
                </c:pt>
                <c:pt idx="261">
                  <c:v>21.833333333333332</c:v>
                </c:pt>
                <c:pt idx="262">
                  <c:v>21.916666666666668</c:v>
                </c:pt>
                <c:pt idx="263">
                  <c:v>22</c:v>
                </c:pt>
                <c:pt idx="264">
                  <c:v>22.083333333333332</c:v>
                </c:pt>
                <c:pt idx="265">
                  <c:v>22.166666666666668</c:v>
                </c:pt>
                <c:pt idx="266">
                  <c:v>22.25</c:v>
                </c:pt>
                <c:pt idx="267">
                  <c:v>22.333333333333332</c:v>
                </c:pt>
                <c:pt idx="268">
                  <c:v>22.416666666666668</c:v>
                </c:pt>
                <c:pt idx="269">
                  <c:v>22.5</c:v>
                </c:pt>
                <c:pt idx="270">
                  <c:v>22.583333333333332</c:v>
                </c:pt>
                <c:pt idx="271">
                  <c:v>22.666666666666668</c:v>
                </c:pt>
                <c:pt idx="272">
                  <c:v>22.75</c:v>
                </c:pt>
                <c:pt idx="273">
                  <c:v>22.833333333333332</c:v>
                </c:pt>
                <c:pt idx="274">
                  <c:v>22.916666666666668</c:v>
                </c:pt>
                <c:pt idx="275">
                  <c:v>23</c:v>
                </c:pt>
                <c:pt idx="276">
                  <c:v>23.083333333333332</c:v>
                </c:pt>
                <c:pt idx="277">
                  <c:v>23.166666666666668</c:v>
                </c:pt>
                <c:pt idx="278">
                  <c:v>23.25</c:v>
                </c:pt>
                <c:pt idx="279">
                  <c:v>23.333333333333332</c:v>
                </c:pt>
                <c:pt idx="280">
                  <c:v>23.416666666666668</c:v>
                </c:pt>
                <c:pt idx="281">
                  <c:v>23.5</c:v>
                </c:pt>
                <c:pt idx="282">
                  <c:v>23.583333333333332</c:v>
                </c:pt>
                <c:pt idx="283">
                  <c:v>23.666666666666668</c:v>
                </c:pt>
                <c:pt idx="284">
                  <c:v>23.75</c:v>
                </c:pt>
                <c:pt idx="285">
                  <c:v>23.833333333333332</c:v>
                </c:pt>
                <c:pt idx="286">
                  <c:v>23.916666666666668</c:v>
                </c:pt>
                <c:pt idx="287">
                  <c:v>24</c:v>
                </c:pt>
              </c:numCache>
            </c:numRef>
          </c:xVal>
          <c:yVal>
            <c:numRef>
              <c:f>'12'!$BY$15:$BY$302</c:f>
              <c:numCache>
                <c:formatCode>0.0</c:formatCode>
                <c:ptCount val="288"/>
                <c:pt idx="0">
                  <c:v>-0.90347497486122741</c:v>
                </c:pt>
                <c:pt idx="1">
                  <c:v>7.7584001993337033</c:v>
                </c:pt>
                <c:pt idx="2">
                  <c:v>16.300004075272405</c:v>
                </c:pt>
                <c:pt idx="3">
                  <c:v>24.627788326480001</c:v>
                </c:pt>
                <c:pt idx="4">
                  <c:v>32.650546396054807</c:v>
                </c:pt>
                <c:pt idx="5">
                  <c:v>40.280412398149004</c:v>
                </c:pt>
                <c:pt idx="6">
                  <c:v>47.433823432154007</c:v>
                </c:pt>
                <c:pt idx="7">
                  <c:v>54.032434770248607</c:v>
                </c:pt>
                <c:pt idx="8">
                  <c:v>60.003977895102608</c:v>
                </c:pt>
                <c:pt idx="9">
                  <c:v>65.283051990439091</c:v>
                </c:pt>
                <c:pt idx="10">
                  <c:v>69.811840215986692</c:v>
                </c:pt>
                <c:pt idx="11">
                  <c:v>73.540742922123101</c:v>
                </c:pt>
                <c:pt idx="12">
                  <c:v>76.428920869191302</c:v>
                </c:pt>
                <c:pt idx="13">
                  <c:v>78.444742502107204</c:v>
                </c:pt>
                <c:pt idx="14">
                  <c:v>79.566130381671698</c:v>
                </c:pt>
                <c:pt idx="15">
                  <c:v>79.780802978445394</c:v>
                </c:pt>
                <c:pt idx="16">
                  <c:v>79.086409181037894</c:v>
                </c:pt>
                <c:pt idx="17">
                  <c:v>77.490554045666102</c:v>
                </c:pt>
                <c:pt idx="18">
                  <c:v>75.01071550497339</c:v>
                </c:pt>
                <c:pt idx="19">
                  <c:v>71.674052948318192</c:v>
                </c:pt>
                <c:pt idx="20">
                  <c:v>67.517109769975903</c:v>
                </c:pt>
                <c:pt idx="21">
                  <c:v>62.585413142973302</c:v>
                </c:pt>
                <c:pt idx="22">
                  <c:v>56.932975401860006</c:v>
                </c:pt>
                <c:pt idx="23">
                  <c:v>50.621702495315404</c:v>
                </c:pt>
                <c:pt idx="24">
                  <c:v>43.720715987264406</c:v>
                </c:pt>
                <c:pt idx="25">
                  <c:v>36.305596032000103</c:v>
                </c:pt>
                <c:pt idx="26">
                  <c:v>28.457553614309305</c:v>
                </c:pt>
                <c:pt idx="27">
                  <c:v>20.262541120294301</c:v>
                </c:pt>
                <c:pt idx="28">
                  <c:v>11.810310979989403</c:v>
                </c:pt>
                <c:pt idx="29">
                  <c:v>3.1934326915927223</c:v>
                </c:pt>
                <c:pt idx="30">
                  <c:v>-5.4937210070555977</c:v>
                </c:pt>
                <c:pt idx="31">
                  <c:v>-14.156007716221298</c:v>
                </c:pt>
                <c:pt idx="32">
                  <c:v>-22.698557381420898</c:v>
                </c:pt>
                <c:pt idx="33">
                  <c:v>-31.027811317820294</c:v>
                </c:pt>
                <c:pt idx="34">
                  <c:v>-39.052546872408193</c:v>
                </c:pt>
                <c:pt idx="35">
                  <c:v>-46.684876501763497</c:v>
                </c:pt>
                <c:pt idx="36">
                  <c:v>-53.841210323435597</c:v>
                </c:pt>
                <c:pt idx="37">
                  <c:v>-60.443171598999498</c:v>
                </c:pt>
                <c:pt idx="38">
                  <c:v>-66.418455122343104</c:v>
                </c:pt>
                <c:pt idx="39">
                  <c:v>-71.7016191120467</c:v>
                </c:pt>
                <c:pt idx="40">
                  <c:v>-76.234801934990202</c:v>
                </c:pt>
                <c:pt idx="41">
                  <c:v>-79.968355811570305</c:v>
                </c:pt>
                <c:pt idx="42">
                  <c:v>-82.8613905621405</c:v>
                </c:pt>
                <c:pt idx="43">
                  <c:v>-84.882221439517309</c:v>
                </c:pt>
                <c:pt idx="44">
                  <c:v>-86.008716142857509</c:v>
                </c:pt>
                <c:pt idx="45">
                  <c:v>-86.228537212380601</c:v>
                </c:pt>
                <c:pt idx="46">
                  <c:v>-85.539277150211902</c:v>
                </c:pt>
                <c:pt idx="47">
                  <c:v>-83.948484787490997</c:v>
                </c:pt>
                <c:pt idx="48">
                  <c:v>-81.47358260897191</c:v>
                </c:pt>
                <c:pt idx="49">
                  <c:v>-78.141675940580498</c:v>
                </c:pt>
                <c:pt idx="50">
                  <c:v>-73.989256089725302</c:v>
                </c:pt>
                <c:pt idx="51">
                  <c:v>-69.061800689589901</c:v>
                </c:pt>
                <c:pt idx="52">
                  <c:v>-63.413275624468994</c:v>
                </c:pt>
                <c:pt idx="53">
                  <c:v>-57.105543991102593</c:v>
                </c:pt>
                <c:pt idx="54">
                  <c:v>-50.207688569109798</c:v>
                </c:pt>
                <c:pt idx="55">
                  <c:v>-42.795255220879397</c:v>
                </c:pt>
                <c:pt idx="56">
                  <c:v>-34.949425507263797</c:v>
                </c:pt>
                <c:pt idx="57">
                  <c:v>-26.756127580654095</c:v>
                </c:pt>
                <c:pt idx="58">
                  <c:v>-18.305095093005498</c:v>
                </c:pt>
                <c:pt idx="59">
                  <c:v>-9.688884425728908</c:v>
                </c:pt>
                <c:pt idx="60">
                  <c:v>-1.0018610048246472</c:v>
                </c:pt>
                <c:pt idx="61">
                  <c:v>7.6608341967853022</c:v>
                </c:pt>
                <c:pt idx="62">
                  <c:v>16.204326650775499</c:v>
                </c:pt>
                <c:pt idx="63">
                  <c:v>24.535047346813705</c:v>
                </c:pt>
                <c:pt idx="64">
                  <c:v>32.561757567820806</c:v>
                </c:pt>
                <c:pt idx="65">
                  <c:v>40.196548143671002</c:v>
                </c:pt>
                <c:pt idx="66">
                  <c:v>47.355802239431604</c:v>
                </c:pt>
                <c:pt idx="67">
                  <c:v>53.961111133603502</c:v>
                </c:pt>
                <c:pt idx="68">
                  <c:v>59.940132956688402</c:v>
                </c:pt>
                <c:pt idx="69">
                  <c:v>65.227384985109794</c:v>
                </c:pt>
                <c:pt idx="70">
                  <c:v>69.764960813222103</c:v>
                </c:pt>
                <c:pt idx="71">
                  <c:v>73.5031645488788</c:v>
                </c:pt>
                <c:pt idx="72">
                  <c:v>76.401055086806196</c:v>
                </c:pt>
                <c:pt idx="73">
                  <c:v>78.426894498851098</c:v>
                </c:pt>
                <c:pt idx="74">
                  <c:v>79.558495630298893</c:v>
                </c:pt>
                <c:pt idx="75">
                  <c:v>79.783465095361692</c:v>
                </c:pt>
                <c:pt idx="76">
                  <c:v>79.099339010526393</c:v>
                </c:pt>
                <c:pt idx="77">
                  <c:v>77.513609979203594</c:v>
                </c:pt>
                <c:pt idx="78">
                  <c:v>75.043645032138201</c:v>
                </c:pt>
                <c:pt idx="79">
                  <c:v>71.716495422303993</c:v>
                </c:pt>
                <c:pt idx="80">
                  <c:v>67.568600357424799</c:v>
                </c:pt>
                <c:pt idx="81">
                  <c:v>62.645387914867307</c:v>
                </c:pt>
                <c:pt idx="82">
                  <c:v>57.000777509717004</c:v>
                </c:pt>
                <c:pt idx="83">
                  <c:v>50.696589365045703</c:v>
                </c:pt>
                <c:pt idx="84">
                  <c:v>43.801867451901707</c:v>
                </c:pt>
                <c:pt idx="85">
                  <c:v>36.392123314235405</c:v>
                </c:pt>
                <c:pt idx="86">
                  <c:v>28.548509060450705</c:v>
                </c:pt>
                <c:pt idx="87">
                  <c:v>20.356928579046006</c:v>
                </c:pt>
                <c:pt idx="88">
                  <c:v>11.907096712379703</c:v>
                </c:pt>
                <c:pt idx="89">
                  <c:v>3.2915566925660924</c:v>
                </c:pt>
                <c:pt idx="90">
                  <c:v>-5.3953333993790471</c:v>
                </c:pt>
                <c:pt idx="91">
                  <c:v>-14.058434050762997</c:v>
                </c:pt>
                <c:pt idx="92">
                  <c:v>-22.602866292742398</c:v>
                </c:pt>
                <c:pt idx="93">
                  <c:v>-30.935050822351798</c:v>
                </c:pt>
                <c:pt idx="94">
                  <c:v>-38.963732890490093</c:v>
                </c:pt>
                <c:pt idx="95">
                  <c:v>-46.600981731204499</c:v>
                </c:pt>
                <c:pt idx="96">
                  <c:v>-53.763153586449796</c:v>
                </c:pt>
                <c:pt idx="97">
                  <c:v>-60.371807779192395</c:v>
                </c:pt>
                <c:pt idx="98">
                  <c:v>-66.354565801957193</c:v>
                </c:pt>
                <c:pt idx="99">
                  <c:v>-71.6459040120113</c:v>
                </c:pt>
                <c:pt idx="100">
                  <c:v>-76.187871251521898</c:v>
                </c:pt>
                <c:pt idx="101">
                  <c:v>-79.930723533255005</c:v>
                </c:pt>
                <c:pt idx="102">
                  <c:v>-82.833468840689903</c:v>
                </c:pt>
                <c:pt idx="103">
                  <c:v>-84.864316075850397</c:v>
                </c:pt>
                <c:pt idx="104">
                  <c:v>-86.001023237944196</c:v>
                </c:pt>
                <c:pt idx="105">
                  <c:v>-86.231141019528806</c:v>
                </c:pt>
                <c:pt idx="106">
                  <c:v>-85.552149152318108</c:v>
                </c:pt>
                <c:pt idx="107">
                  <c:v>-83.9714840093622</c:v>
                </c:pt>
                <c:pt idx="108">
                  <c:v>-81.506457161296908</c:v>
                </c:pt>
                <c:pt idx="109">
                  <c:v>-78.184065778642008</c:v>
                </c:pt>
                <c:pt idx="110">
                  <c:v>-74.040696956638001</c:v>
                </c:pt>
                <c:pt idx="111">
                  <c:v>-69.121729200879201</c:v>
                </c:pt>
                <c:pt idx="112">
                  <c:v>-63.481035438302598</c:v>
                </c:pt>
                <c:pt idx="113">
                  <c:v>-57.180392996598393</c:v>
                </c:pt>
                <c:pt idx="114">
                  <c:v>-50.288807013993598</c:v>
                </c:pt>
                <c:pt idx="115">
                  <c:v>-42.881754689477198</c:v>
                </c:pt>
                <c:pt idx="116">
                  <c:v>-35.040358650500799</c:v>
                </c:pt>
                <c:pt idx="117">
                  <c:v>-26.850498491497696</c:v>
                </c:pt>
                <c:pt idx="118">
                  <c:v>-18.401870213717999</c:v>
                </c:pt>
                <c:pt idx="119">
                  <c:v>-9.7870038674746276</c:v>
                </c:pt>
                <c:pt idx="120">
                  <c:v>-1.1002501556568371</c:v>
                </c:pt>
                <c:pt idx="121">
                  <c:v>7.5632529026889035</c:v>
                </c:pt>
                <c:pt idx="122">
                  <c:v>16.108621931525605</c:v>
                </c:pt>
                <c:pt idx="123">
                  <c:v>24.442267368124206</c:v>
                </c:pt>
                <c:pt idx="124">
                  <c:v>32.472918463413201</c:v>
                </c:pt>
                <c:pt idx="125">
                  <c:v>40.112622886497903</c:v>
                </c:pt>
                <c:pt idx="126">
                  <c:v>47.277709985599202</c:v>
                </c:pt>
                <c:pt idx="127">
                  <c:v>53.889707155700101</c:v>
                </c:pt>
                <c:pt idx="128">
                  <c:v>59.876199276771203</c:v>
                </c:pt>
                <c:pt idx="129">
                  <c:v>65.171621809937804</c:v>
                </c:pt>
                <c:pt idx="130">
                  <c:v>69.717978865533894</c:v>
                </c:pt>
                <c:pt idx="131">
                  <c:v>73.4654783787105</c:v>
                </c:pt>
                <c:pt idx="132">
                  <c:v>76.373077436097503</c:v>
                </c:pt>
                <c:pt idx="133">
                  <c:v>78.408931781062293</c:v>
                </c:pt>
                <c:pt idx="134">
                  <c:v>79.550744574547195</c:v>
                </c:pt>
                <c:pt idx="135">
                  <c:v>79.786010591827193</c:v>
                </c:pt>
                <c:pt idx="136">
                  <c:v>79.112153180729194</c:v>
                </c:pt>
                <c:pt idx="137">
                  <c:v>77.53655248133019</c:v>
                </c:pt>
                <c:pt idx="138">
                  <c:v>75.076464598076697</c:v>
                </c:pt>
                <c:pt idx="139">
                  <c:v>71.758832609552101</c:v>
                </c:pt>
                <c:pt idx="140">
                  <c:v>67.619991485733195</c:v>
                </c:pt>
                <c:pt idx="141">
                  <c:v>62.705270144502698</c:v>
                </c:pt>
                <c:pt idx="142">
                  <c:v>57.068495005727208</c:v>
                </c:pt>
                <c:pt idx="143">
                  <c:v>50.771400480017007</c:v>
                </c:pt>
                <c:pt idx="144">
                  <c:v>43.882952848540008</c:v>
                </c:pt>
                <c:pt idx="145">
                  <c:v>36.478594938813707</c:v>
                </c:pt>
                <c:pt idx="146">
                  <c:v>28.639419868844001</c:v>
                </c:pt>
                <c:pt idx="147">
                  <c:v>20.4512829088345</c:v>
                </c:pt>
                <c:pt idx="148">
                  <c:v>12.003861187423302</c:v>
                </c:pt>
                <c:pt idx="149">
                  <c:v>3.3896715406209124</c:v>
                </c:pt>
                <c:pt idx="150">
                  <c:v>-5.2969427399494071</c:v>
                </c:pt>
                <c:pt idx="151">
                  <c:v>-13.960845162302697</c:v>
                </c:pt>
                <c:pt idx="152">
                  <c:v>-22.507147976536494</c:v>
                </c:pt>
                <c:pt idx="153">
                  <c:v>-30.842251393029194</c:v>
                </c:pt>
                <c:pt idx="154">
                  <c:v>-38.874868694796696</c:v>
                </c:pt>
                <c:pt idx="155">
                  <c:v>-46.517026016895393</c:v>
                </c:pt>
                <c:pt idx="156">
                  <c:v>-53.685025843199796</c:v>
                </c:pt>
                <c:pt idx="157">
                  <c:v>-60.300363668272396</c:v>
                </c:pt>
                <c:pt idx="158">
                  <c:v>-66.290587784964998</c:v>
                </c:pt>
                <c:pt idx="159">
                  <c:v>-71.590092781288604</c:v>
                </c:pt>
                <c:pt idx="160">
                  <c:v>-76.140838056115896</c:v>
                </c:pt>
                <c:pt idx="161">
                  <c:v>-79.892983484470705</c:v>
                </c:pt>
                <c:pt idx="162">
                  <c:v>-82.805435270549808</c:v>
                </c:pt>
                <c:pt idx="163">
                  <c:v>-84.846296010249006</c:v>
                </c:pt>
                <c:pt idx="164">
                  <c:v>-85.993214034076402</c:v>
                </c:pt>
                <c:pt idx="165">
                  <c:v>-86.233628204417698</c:v>
                </c:pt>
                <c:pt idx="166">
                  <c:v>-85.564905486116601</c:v>
                </c:pt>
                <c:pt idx="167">
                  <c:v>-83.994369783685897</c:v>
                </c:pt>
                <c:pt idx="168">
                  <c:v>-81.539221729321099</c:v>
                </c:pt>
                <c:pt idx="169">
                  <c:v>-78.226350300206107</c:v>
                </c:pt>
                <c:pt idx="170">
                  <c:v>-74.092038328291807</c:v>
                </c:pt>
                <c:pt idx="171">
                  <c:v>-69.181565127827696</c:v>
                </c:pt>
                <c:pt idx="172">
                  <c:v>-63.548710592704495</c:v>
                </c:pt>
                <c:pt idx="173">
                  <c:v>-57.255166194768897</c:v>
                </c:pt>
                <c:pt idx="174">
                  <c:v>-50.369859333906092</c:v>
                </c:pt>
                <c:pt idx="175">
                  <c:v>-42.968198439663496</c:v>
                </c:pt>
                <c:pt idx="176">
                  <c:v>-35.131247092118997</c:v>
                </c:pt>
                <c:pt idx="177">
                  <c:v>-26.944836207090397</c:v>
                </c:pt>
                <c:pt idx="178">
                  <c:v>-18.498624009104795</c:v>
                </c:pt>
                <c:pt idx="179">
                  <c:v>-9.8851140873764862</c:v>
                </c:pt>
                <c:pt idx="180">
                  <c:v>-1.1986422891255173</c:v>
                </c:pt>
                <c:pt idx="181">
                  <c:v>7.4656564541418025</c:v>
                </c:pt>
                <c:pt idx="182">
                  <c:v>16.012890051984002</c:v>
                </c:pt>
                <c:pt idx="183">
                  <c:v>24.349448520762905</c:v>
                </c:pt>
                <c:pt idx="184">
                  <c:v>32.384029207646904</c:v>
                </c:pt>
                <c:pt idx="185">
                  <c:v>40.028636744541203</c:v>
                </c:pt>
                <c:pt idx="186">
                  <c:v>47.199546780372607</c:v>
                </c:pt>
                <c:pt idx="187">
                  <c:v>53.818222936857701</c:v>
                </c:pt>
                <c:pt idx="188">
                  <c:v>59.812176945175608</c:v>
                </c:pt>
                <c:pt idx="189">
                  <c:v>65.115762543267095</c:v>
                </c:pt>
                <c:pt idx="190">
                  <c:v>69.670894438929594</c:v>
                </c:pt>
                <c:pt idx="191">
                  <c:v>73.4276844645658</c:v>
                </c:pt>
                <c:pt idx="192">
                  <c:v>76.344987956372293</c:v>
                </c:pt>
                <c:pt idx="193">
                  <c:v>78.390854373977504</c:v>
                </c:pt>
                <c:pt idx="194">
                  <c:v>79.542877225306199</c:v>
                </c:pt>
                <c:pt idx="195">
                  <c:v>79.788439464265991</c:v>
                </c:pt>
                <c:pt idx="196">
                  <c:v>79.124851673642993</c:v>
                </c:pt>
                <c:pt idx="197">
                  <c:v>77.559381519812703</c:v>
                </c:pt>
                <c:pt idx="198">
                  <c:v>75.109174156678591</c:v>
                </c:pt>
                <c:pt idx="199">
                  <c:v>71.801064450580597</c:v>
                </c:pt>
                <c:pt idx="200">
                  <c:v>67.671283082699091</c:v>
                </c:pt>
                <c:pt idx="201">
                  <c:v>62.765059747747607</c:v>
                </c:pt>
                <c:pt idx="202">
                  <c:v>57.136127794751005</c:v>
                </c:pt>
                <c:pt idx="203">
                  <c:v>50.846135735123305</c:v>
                </c:pt>
                <c:pt idx="204">
                  <c:v>43.963972063258005</c:v>
                </c:pt>
                <c:pt idx="205">
                  <c:v>36.565010784246006</c:v>
                </c:pt>
                <c:pt idx="206">
                  <c:v>28.730285911763602</c:v>
                </c:pt>
                <c:pt idx="207">
                  <c:v>20.545603977096604</c:v>
                </c:pt>
                <c:pt idx="208">
                  <c:v>12.100604269170102</c:v>
                </c:pt>
                <c:pt idx="209">
                  <c:v>3.4877770979101825</c:v>
                </c:pt>
                <c:pt idx="210">
                  <c:v>-5.1985491670007775</c:v>
                </c:pt>
                <c:pt idx="211">
                  <c:v>-13.863241187948297</c:v>
                </c:pt>
                <c:pt idx="212">
                  <c:v>-22.411402567283297</c:v>
                </c:pt>
                <c:pt idx="213">
                  <c:v>-30.749413160230695</c:v>
                </c:pt>
                <c:pt idx="214">
                  <c:v>-38.785954410178896</c:v>
                </c:pt>
                <c:pt idx="215">
                  <c:v>-46.433009476789692</c:v>
                </c:pt>
                <c:pt idx="216">
                  <c:v>-53.606827203450592</c:v>
                </c:pt>
                <c:pt idx="217">
                  <c:v>-60.228839366615496</c:v>
                </c:pt>
                <c:pt idx="218">
                  <c:v>-66.226521161252606</c:v>
                </c:pt>
                <c:pt idx="219">
                  <c:v>-71.534185498290299</c:v>
                </c:pt>
                <c:pt idx="220">
                  <c:v>-76.093702414851407</c:v>
                </c:pt>
                <c:pt idx="221">
                  <c:v>-79.855135718240106</c:v>
                </c:pt>
                <c:pt idx="222">
                  <c:v>-82.777289891105596</c:v>
                </c:pt>
                <c:pt idx="223">
                  <c:v>-84.828161268030399</c:v>
                </c:pt>
                <c:pt idx="224">
                  <c:v>-85.985288542225504</c:v>
                </c:pt>
                <c:pt idx="225">
                  <c:v>-86.235998763552999</c:v>
                </c:pt>
                <c:pt idx="226">
                  <c:v>-85.577546133685601</c:v>
                </c:pt>
                <c:pt idx="227">
                  <c:v>-84.017142078308709</c:v>
                </c:pt>
                <c:pt idx="228">
                  <c:v>-81.571876267012001</c:v>
                </c:pt>
                <c:pt idx="229">
                  <c:v>-78.268529445865497</c:v>
                </c:pt>
                <c:pt idx="230">
                  <c:v>-74.143280132554196</c:v>
                </c:pt>
                <c:pt idx="231">
                  <c:v>-69.2413083863689</c:v>
                </c:pt>
                <c:pt idx="232">
                  <c:v>-63.616300992594795</c:v>
                </c:pt>
                <c:pt idx="233">
                  <c:v>-57.329863480561094</c:v>
                </c:pt>
                <c:pt idx="234">
                  <c:v>-50.450845414972697</c:v>
                </c:pt>
                <c:pt idx="235">
                  <c:v>-43.054586349989293</c:v>
                </c:pt>
                <c:pt idx="236">
                  <c:v>-35.222090704424296</c:v>
                </c:pt>
                <c:pt idx="237">
                  <c:v>-27.0391405948927</c:v>
                </c:pt>
                <c:pt idx="238">
                  <c:v>-18.595356343231799</c:v>
                </c:pt>
                <c:pt idx="239">
                  <c:v>-9.9832149475948064</c:v>
                </c:pt>
                <c:pt idx="240">
                  <c:v>-1.2970372669945973</c:v>
                </c:pt>
                <c:pt idx="241">
                  <c:v>7.3680449882624028</c:v>
                </c:pt>
                <c:pt idx="242">
                  <c:v>15.917131146648702</c:v>
                </c:pt>
                <c:pt idx="243">
                  <c:v>24.256590935135605</c:v>
                </c:pt>
                <c:pt idx="244">
                  <c:v>32.295089925407105</c:v>
                </c:pt>
                <c:pt idx="245">
                  <c:v>39.944589835796705</c:v>
                </c:pt>
                <c:pt idx="246">
                  <c:v>47.121312733567308</c:v>
                </c:pt>
                <c:pt idx="247">
                  <c:v>53.746658577507901</c:v>
                </c:pt>
                <c:pt idx="248">
                  <c:v>59.748066051849207</c:v>
                </c:pt>
                <c:pt idx="249">
                  <c:v>65.059807263578193</c:v>
                </c:pt>
                <c:pt idx="250">
                  <c:v>69.623707599560703</c:v>
                </c:pt>
                <c:pt idx="251">
                  <c:v>73.389782859543104</c:v>
                </c:pt>
                <c:pt idx="252">
                  <c:v>76.316786687095103</c:v>
                </c:pt>
                <c:pt idx="253">
                  <c:v>78.372662302994698</c:v>
                </c:pt>
                <c:pt idx="254">
                  <c:v>79.534893593629192</c:v>
                </c:pt>
                <c:pt idx="255">
                  <c:v>79.790751709265294</c:v>
                </c:pt>
                <c:pt idx="256">
                  <c:v>79.137434471427198</c:v>
                </c:pt>
                <c:pt idx="257">
                  <c:v>77.582097062577304</c:v>
                </c:pt>
                <c:pt idx="258">
                  <c:v>75.141773661988793</c:v>
                </c:pt>
                <c:pt idx="259">
                  <c:v>71.843190886055794</c:v>
                </c:pt>
                <c:pt idx="260">
                  <c:v>67.722475076260295</c:v>
                </c:pt>
                <c:pt idx="261">
                  <c:v>62.824756640600903</c:v>
                </c:pt>
                <c:pt idx="262">
                  <c:v>57.203675781767501</c:v>
                </c:pt>
                <c:pt idx="263">
                  <c:v>50.920795025365301</c:v>
                </c:pt>
                <c:pt idx="264">
                  <c:v>44.044924982227705</c:v>
                </c:pt>
                <c:pt idx="265">
                  <c:v>36.651370729122505</c:v>
                </c:pt>
                <c:pt idx="266">
                  <c:v>28.821107061547103</c:v>
                </c:pt>
                <c:pt idx="267">
                  <c:v>20.639891651315601</c:v>
                </c:pt>
                <c:pt idx="268">
                  <c:v>12.197325821700803</c:v>
                </c:pt>
                <c:pt idx="269">
                  <c:v>3.5858732266005529</c:v>
                </c:pt>
                <c:pt idx="270">
                  <c:v>-5.1001528187713676</c:v>
                </c:pt>
                <c:pt idx="271">
                  <c:v>-13.765622264828897</c:v>
                </c:pt>
                <c:pt idx="272">
                  <c:v>-22.315630199500198</c:v>
                </c:pt>
                <c:pt idx="273">
                  <c:v>-30.656536254389898</c:v>
                </c:pt>
                <c:pt idx="274">
                  <c:v>-38.696990161556094</c:v>
                </c:pt>
                <c:pt idx="275">
                  <c:v>-46.348932228926998</c:v>
                </c:pt>
                <c:pt idx="276">
                  <c:v>-53.528557777067995</c:v>
                </c:pt>
                <c:pt idx="277">
                  <c:v>-60.157234974709297</c:v>
                </c:pt>
                <c:pt idx="278">
                  <c:v>-66.162366020830504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3-D698-482C-826B-A6806170FC44}"/>
            </c:ext>
          </c:extLst>
        </c:ser>
        <c:ser>
          <c:idx val="1"/>
          <c:order val="3"/>
          <c:xVal>
            <c:numRef>
              <c:f>'12'!$BD$5:$BD$292</c:f>
              <c:numCache>
                <c:formatCode>0.0</c:formatCode>
                <c:ptCount val="288"/>
                <c:pt idx="0">
                  <c:v>8.3333333333333329E-2</c:v>
                </c:pt>
                <c:pt idx="1">
                  <c:v>0.16666666666666666</c:v>
                </c:pt>
                <c:pt idx="2">
                  <c:v>0.25</c:v>
                </c:pt>
                <c:pt idx="3">
                  <c:v>0.33333333333333331</c:v>
                </c:pt>
                <c:pt idx="4">
                  <c:v>0.41666666666666669</c:v>
                </c:pt>
                <c:pt idx="5">
                  <c:v>0.5</c:v>
                </c:pt>
                <c:pt idx="6">
                  <c:v>0.58333333333333337</c:v>
                </c:pt>
                <c:pt idx="7">
                  <c:v>0.66666666666666663</c:v>
                </c:pt>
                <c:pt idx="8">
                  <c:v>0.75</c:v>
                </c:pt>
                <c:pt idx="9">
                  <c:v>0.83333333333333337</c:v>
                </c:pt>
                <c:pt idx="10">
                  <c:v>0.91666666666666663</c:v>
                </c:pt>
                <c:pt idx="11">
                  <c:v>1</c:v>
                </c:pt>
                <c:pt idx="12">
                  <c:v>1.0833333333333333</c:v>
                </c:pt>
                <c:pt idx="13">
                  <c:v>1.1666666666666667</c:v>
                </c:pt>
                <c:pt idx="14">
                  <c:v>1.25</c:v>
                </c:pt>
                <c:pt idx="15">
                  <c:v>1.3333333333333333</c:v>
                </c:pt>
                <c:pt idx="16">
                  <c:v>1.4166666666666667</c:v>
                </c:pt>
                <c:pt idx="17">
                  <c:v>1.5</c:v>
                </c:pt>
                <c:pt idx="18">
                  <c:v>1.5833333333333333</c:v>
                </c:pt>
                <c:pt idx="19">
                  <c:v>1.6666666666666667</c:v>
                </c:pt>
                <c:pt idx="20">
                  <c:v>1.75</c:v>
                </c:pt>
                <c:pt idx="21">
                  <c:v>1.8333333333333333</c:v>
                </c:pt>
                <c:pt idx="22">
                  <c:v>1.9166666666666667</c:v>
                </c:pt>
                <c:pt idx="23">
                  <c:v>2</c:v>
                </c:pt>
                <c:pt idx="24">
                  <c:v>2.0833333333333335</c:v>
                </c:pt>
                <c:pt idx="25">
                  <c:v>2.1666666666666665</c:v>
                </c:pt>
                <c:pt idx="26">
                  <c:v>2.25</c:v>
                </c:pt>
                <c:pt idx="27">
                  <c:v>2.3333333333333335</c:v>
                </c:pt>
                <c:pt idx="28">
                  <c:v>2.4166666666666665</c:v>
                </c:pt>
                <c:pt idx="29">
                  <c:v>2.5</c:v>
                </c:pt>
                <c:pt idx="30">
                  <c:v>2.5833333333333335</c:v>
                </c:pt>
                <c:pt idx="31">
                  <c:v>2.6666666666666665</c:v>
                </c:pt>
                <c:pt idx="32">
                  <c:v>2.75</c:v>
                </c:pt>
                <c:pt idx="33">
                  <c:v>2.8333333333333335</c:v>
                </c:pt>
                <c:pt idx="34">
                  <c:v>2.9166666666666665</c:v>
                </c:pt>
                <c:pt idx="35">
                  <c:v>3</c:v>
                </c:pt>
                <c:pt idx="36">
                  <c:v>3.0833333333333335</c:v>
                </c:pt>
                <c:pt idx="37">
                  <c:v>3.1666666666666665</c:v>
                </c:pt>
                <c:pt idx="38">
                  <c:v>3.25</c:v>
                </c:pt>
                <c:pt idx="39">
                  <c:v>3.3333333333333335</c:v>
                </c:pt>
                <c:pt idx="40">
                  <c:v>3.4166666666666665</c:v>
                </c:pt>
                <c:pt idx="41">
                  <c:v>3.5</c:v>
                </c:pt>
                <c:pt idx="42">
                  <c:v>3.5833333333333335</c:v>
                </c:pt>
                <c:pt idx="43">
                  <c:v>3.6666666666666665</c:v>
                </c:pt>
                <c:pt idx="44">
                  <c:v>3.75</c:v>
                </c:pt>
                <c:pt idx="45">
                  <c:v>3.8333333333333335</c:v>
                </c:pt>
                <c:pt idx="46">
                  <c:v>3.9166666666666665</c:v>
                </c:pt>
                <c:pt idx="47">
                  <c:v>4</c:v>
                </c:pt>
                <c:pt idx="48">
                  <c:v>4.083333333333333</c:v>
                </c:pt>
                <c:pt idx="49">
                  <c:v>4.166666666666667</c:v>
                </c:pt>
                <c:pt idx="50">
                  <c:v>4.25</c:v>
                </c:pt>
                <c:pt idx="51">
                  <c:v>4.333333333333333</c:v>
                </c:pt>
                <c:pt idx="52">
                  <c:v>4.416666666666667</c:v>
                </c:pt>
                <c:pt idx="53">
                  <c:v>4.5</c:v>
                </c:pt>
                <c:pt idx="54">
                  <c:v>4.583333333333333</c:v>
                </c:pt>
                <c:pt idx="55">
                  <c:v>4.666666666666667</c:v>
                </c:pt>
                <c:pt idx="56">
                  <c:v>4.75</c:v>
                </c:pt>
                <c:pt idx="57">
                  <c:v>4.833333333333333</c:v>
                </c:pt>
                <c:pt idx="58">
                  <c:v>4.916666666666667</c:v>
                </c:pt>
                <c:pt idx="59">
                  <c:v>5</c:v>
                </c:pt>
                <c:pt idx="60">
                  <c:v>5.083333333333333</c:v>
                </c:pt>
                <c:pt idx="61">
                  <c:v>5.166666666666667</c:v>
                </c:pt>
                <c:pt idx="62">
                  <c:v>5.25</c:v>
                </c:pt>
                <c:pt idx="63">
                  <c:v>5.333333333333333</c:v>
                </c:pt>
                <c:pt idx="64">
                  <c:v>5.416666666666667</c:v>
                </c:pt>
                <c:pt idx="65">
                  <c:v>5.5</c:v>
                </c:pt>
                <c:pt idx="66">
                  <c:v>5.583333333333333</c:v>
                </c:pt>
                <c:pt idx="67">
                  <c:v>5.666666666666667</c:v>
                </c:pt>
                <c:pt idx="68">
                  <c:v>5.75</c:v>
                </c:pt>
                <c:pt idx="69">
                  <c:v>5.833333333333333</c:v>
                </c:pt>
                <c:pt idx="70">
                  <c:v>5.916666666666667</c:v>
                </c:pt>
                <c:pt idx="71">
                  <c:v>6</c:v>
                </c:pt>
                <c:pt idx="72">
                  <c:v>6.083333333333333</c:v>
                </c:pt>
                <c:pt idx="73">
                  <c:v>6.166666666666667</c:v>
                </c:pt>
                <c:pt idx="74">
                  <c:v>6.25</c:v>
                </c:pt>
                <c:pt idx="75">
                  <c:v>6.333333333333333</c:v>
                </c:pt>
                <c:pt idx="76">
                  <c:v>6.416666666666667</c:v>
                </c:pt>
                <c:pt idx="77">
                  <c:v>6.5</c:v>
                </c:pt>
                <c:pt idx="78">
                  <c:v>6.583333333333333</c:v>
                </c:pt>
                <c:pt idx="79">
                  <c:v>6.666666666666667</c:v>
                </c:pt>
                <c:pt idx="80">
                  <c:v>6.75</c:v>
                </c:pt>
                <c:pt idx="81">
                  <c:v>6.833333333333333</c:v>
                </c:pt>
                <c:pt idx="82">
                  <c:v>6.916666666666667</c:v>
                </c:pt>
                <c:pt idx="83">
                  <c:v>7</c:v>
                </c:pt>
                <c:pt idx="84">
                  <c:v>7.083333333333333</c:v>
                </c:pt>
                <c:pt idx="85">
                  <c:v>7.166666666666667</c:v>
                </c:pt>
                <c:pt idx="86">
                  <c:v>7.25</c:v>
                </c:pt>
                <c:pt idx="87">
                  <c:v>7.333333333333333</c:v>
                </c:pt>
                <c:pt idx="88">
                  <c:v>7.416666666666667</c:v>
                </c:pt>
                <c:pt idx="89">
                  <c:v>7.5</c:v>
                </c:pt>
                <c:pt idx="90">
                  <c:v>7.583333333333333</c:v>
                </c:pt>
                <c:pt idx="91">
                  <c:v>7.666666666666667</c:v>
                </c:pt>
                <c:pt idx="92">
                  <c:v>7.75</c:v>
                </c:pt>
                <c:pt idx="93">
                  <c:v>7.833333333333333</c:v>
                </c:pt>
                <c:pt idx="94">
                  <c:v>7.916666666666667</c:v>
                </c:pt>
                <c:pt idx="95">
                  <c:v>8</c:v>
                </c:pt>
                <c:pt idx="96">
                  <c:v>8.0833333333333339</c:v>
                </c:pt>
                <c:pt idx="97">
                  <c:v>8.1666666666666661</c:v>
                </c:pt>
                <c:pt idx="98">
                  <c:v>8.25</c:v>
                </c:pt>
                <c:pt idx="99">
                  <c:v>8.3333333333333339</c:v>
                </c:pt>
                <c:pt idx="100">
                  <c:v>8.4166666666666661</c:v>
                </c:pt>
                <c:pt idx="101">
                  <c:v>8.5</c:v>
                </c:pt>
                <c:pt idx="102">
                  <c:v>8.5833333333333339</c:v>
                </c:pt>
                <c:pt idx="103">
                  <c:v>8.6666666666666661</c:v>
                </c:pt>
                <c:pt idx="104">
                  <c:v>8.75</c:v>
                </c:pt>
                <c:pt idx="105">
                  <c:v>8.8333333333333339</c:v>
                </c:pt>
                <c:pt idx="106">
                  <c:v>8.9166666666666661</c:v>
                </c:pt>
                <c:pt idx="107">
                  <c:v>9</c:v>
                </c:pt>
                <c:pt idx="108">
                  <c:v>9.0833333333333339</c:v>
                </c:pt>
                <c:pt idx="109">
                  <c:v>9.1666666666666661</c:v>
                </c:pt>
                <c:pt idx="110">
                  <c:v>9.25</c:v>
                </c:pt>
                <c:pt idx="111">
                  <c:v>9.3333333333333339</c:v>
                </c:pt>
                <c:pt idx="112">
                  <c:v>9.4166666666666661</c:v>
                </c:pt>
                <c:pt idx="113">
                  <c:v>9.5</c:v>
                </c:pt>
                <c:pt idx="114">
                  <c:v>9.5833333333333339</c:v>
                </c:pt>
                <c:pt idx="115">
                  <c:v>9.6666666666666661</c:v>
                </c:pt>
                <c:pt idx="116">
                  <c:v>9.75</c:v>
                </c:pt>
                <c:pt idx="117">
                  <c:v>9.8333333333333339</c:v>
                </c:pt>
                <c:pt idx="118">
                  <c:v>9.9166666666666661</c:v>
                </c:pt>
                <c:pt idx="119">
                  <c:v>10</c:v>
                </c:pt>
                <c:pt idx="120">
                  <c:v>10.083333333333334</c:v>
                </c:pt>
                <c:pt idx="121">
                  <c:v>10.166666666666666</c:v>
                </c:pt>
                <c:pt idx="122">
                  <c:v>10.25</c:v>
                </c:pt>
                <c:pt idx="123">
                  <c:v>10.333333333333334</c:v>
                </c:pt>
                <c:pt idx="124">
                  <c:v>10.416666666666666</c:v>
                </c:pt>
                <c:pt idx="125">
                  <c:v>10.5</c:v>
                </c:pt>
                <c:pt idx="126">
                  <c:v>10.583333333333334</c:v>
                </c:pt>
                <c:pt idx="127">
                  <c:v>10.666666666666666</c:v>
                </c:pt>
                <c:pt idx="128">
                  <c:v>10.75</c:v>
                </c:pt>
                <c:pt idx="129">
                  <c:v>10.833333333333334</c:v>
                </c:pt>
                <c:pt idx="130">
                  <c:v>10.916666666666666</c:v>
                </c:pt>
                <c:pt idx="131">
                  <c:v>11</c:v>
                </c:pt>
                <c:pt idx="132">
                  <c:v>11.083333333333334</c:v>
                </c:pt>
                <c:pt idx="133">
                  <c:v>11.166666666666666</c:v>
                </c:pt>
                <c:pt idx="134">
                  <c:v>11.25</c:v>
                </c:pt>
                <c:pt idx="135">
                  <c:v>11.333333333333334</c:v>
                </c:pt>
                <c:pt idx="136">
                  <c:v>11.416666666666666</c:v>
                </c:pt>
                <c:pt idx="137">
                  <c:v>11.5</c:v>
                </c:pt>
                <c:pt idx="138">
                  <c:v>11.583333333333334</c:v>
                </c:pt>
                <c:pt idx="139">
                  <c:v>11.666666666666666</c:v>
                </c:pt>
                <c:pt idx="140">
                  <c:v>11.75</c:v>
                </c:pt>
                <c:pt idx="141">
                  <c:v>11.833333333333334</c:v>
                </c:pt>
                <c:pt idx="142">
                  <c:v>11.916666666666666</c:v>
                </c:pt>
                <c:pt idx="143">
                  <c:v>12</c:v>
                </c:pt>
                <c:pt idx="144">
                  <c:v>12.083333333333334</c:v>
                </c:pt>
                <c:pt idx="145">
                  <c:v>12.166666666666666</c:v>
                </c:pt>
                <c:pt idx="146">
                  <c:v>12.25</c:v>
                </c:pt>
                <c:pt idx="147">
                  <c:v>12.333333333333334</c:v>
                </c:pt>
                <c:pt idx="148">
                  <c:v>12.416666666666666</c:v>
                </c:pt>
                <c:pt idx="149">
                  <c:v>12.5</c:v>
                </c:pt>
                <c:pt idx="150">
                  <c:v>12.583333333333334</c:v>
                </c:pt>
                <c:pt idx="151">
                  <c:v>12.666666666666666</c:v>
                </c:pt>
                <c:pt idx="152">
                  <c:v>12.75</c:v>
                </c:pt>
                <c:pt idx="153">
                  <c:v>12.833333333333334</c:v>
                </c:pt>
                <c:pt idx="154">
                  <c:v>12.916666666666666</c:v>
                </c:pt>
                <c:pt idx="155">
                  <c:v>13</c:v>
                </c:pt>
                <c:pt idx="156">
                  <c:v>13.083333333333334</c:v>
                </c:pt>
                <c:pt idx="157">
                  <c:v>13.166666666666666</c:v>
                </c:pt>
                <c:pt idx="158">
                  <c:v>13.25</c:v>
                </c:pt>
                <c:pt idx="159">
                  <c:v>13.333333333333334</c:v>
                </c:pt>
                <c:pt idx="160">
                  <c:v>13.416666666666666</c:v>
                </c:pt>
                <c:pt idx="161">
                  <c:v>13.5</c:v>
                </c:pt>
                <c:pt idx="162">
                  <c:v>13.583333333333334</c:v>
                </c:pt>
                <c:pt idx="163">
                  <c:v>13.666666666666666</c:v>
                </c:pt>
                <c:pt idx="164">
                  <c:v>13.75</c:v>
                </c:pt>
                <c:pt idx="165">
                  <c:v>13.833333333333334</c:v>
                </c:pt>
                <c:pt idx="166">
                  <c:v>13.916666666666666</c:v>
                </c:pt>
                <c:pt idx="167">
                  <c:v>14</c:v>
                </c:pt>
                <c:pt idx="168">
                  <c:v>14.083333333333334</c:v>
                </c:pt>
                <c:pt idx="169">
                  <c:v>14.166666666666666</c:v>
                </c:pt>
                <c:pt idx="170">
                  <c:v>14.25</c:v>
                </c:pt>
                <c:pt idx="171">
                  <c:v>14.333333333333334</c:v>
                </c:pt>
                <c:pt idx="172">
                  <c:v>14.416666666666666</c:v>
                </c:pt>
                <c:pt idx="173">
                  <c:v>14.5</c:v>
                </c:pt>
                <c:pt idx="174">
                  <c:v>14.583333333333334</c:v>
                </c:pt>
                <c:pt idx="175">
                  <c:v>14.666666666666666</c:v>
                </c:pt>
                <c:pt idx="176">
                  <c:v>14.75</c:v>
                </c:pt>
                <c:pt idx="177">
                  <c:v>14.833333333333334</c:v>
                </c:pt>
                <c:pt idx="178">
                  <c:v>14.916666666666666</c:v>
                </c:pt>
                <c:pt idx="179">
                  <c:v>15</c:v>
                </c:pt>
                <c:pt idx="180">
                  <c:v>15.083333333333334</c:v>
                </c:pt>
                <c:pt idx="181">
                  <c:v>15.166666666666666</c:v>
                </c:pt>
                <c:pt idx="182">
                  <c:v>15.25</c:v>
                </c:pt>
                <c:pt idx="183">
                  <c:v>15.333333333333334</c:v>
                </c:pt>
                <c:pt idx="184">
                  <c:v>15.416666666666666</c:v>
                </c:pt>
                <c:pt idx="185">
                  <c:v>15.5</c:v>
                </c:pt>
                <c:pt idx="186">
                  <c:v>15.583333333333334</c:v>
                </c:pt>
                <c:pt idx="187">
                  <c:v>15.666666666666666</c:v>
                </c:pt>
                <c:pt idx="188">
                  <c:v>15.75</c:v>
                </c:pt>
                <c:pt idx="189">
                  <c:v>15.833333333333334</c:v>
                </c:pt>
                <c:pt idx="190">
                  <c:v>15.916666666666666</c:v>
                </c:pt>
                <c:pt idx="191">
                  <c:v>16</c:v>
                </c:pt>
                <c:pt idx="192">
                  <c:v>16.083333333333332</c:v>
                </c:pt>
                <c:pt idx="193">
                  <c:v>16.166666666666668</c:v>
                </c:pt>
                <c:pt idx="194">
                  <c:v>16.25</c:v>
                </c:pt>
                <c:pt idx="195">
                  <c:v>16.333333333333332</c:v>
                </c:pt>
                <c:pt idx="196">
                  <c:v>16.416666666666668</c:v>
                </c:pt>
                <c:pt idx="197">
                  <c:v>16.5</c:v>
                </c:pt>
                <c:pt idx="198">
                  <c:v>16.583333333333332</c:v>
                </c:pt>
                <c:pt idx="199">
                  <c:v>16.666666666666668</c:v>
                </c:pt>
                <c:pt idx="200">
                  <c:v>16.75</c:v>
                </c:pt>
                <c:pt idx="201">
                  <c:v>16.833333333333332</c:v>
                </c:pt>
                <c:pt idx="202">
                  <c:v>16.916666666666668</c:v>
                </c:pt>
                <c:pt idx="203">
                  <c:v>17</c:v>
                </c:pt>
                <c:pt idx="204">
                  <c:v>17.083333333333332</c:v>
                </c:pt>
                <c:pt idx="205">
                  <c:v>17.166666666666668</c:v>
                </c:pt>
                <c:pt idx="206">
                  <c:v>17.25</c:v>
                </c:pt>
                <c:pt idx="207">
                  <c:v>17.333333333333332</c:v>
                </c:pt>
                <c:pt idx="208">
                  <c:v>17.416666666666668</c:v>
                </c:pt>
                <c:pt idx="209">
                  <c:v>17.5</c:v>
                </c:pt>
                <c:pt idx="210">
                  <c:v>17.583333333333332</c:v>
                </c:pt>
                <c:pt idx="211">
                  <c:v>17.666666666666668</c:v>
                </c:pt>
                <c:pt idx="212">
                  <c:v>17.75</c:v>
                </c:pt>
                <c:pt idx="213">
                  <c:v>17.833333333333332</c:v>
                </c:pt>
                <c:pt idx="214">
                  <c:v>17.916666666666668</c:v>
                </c:pt>
                <c:pt idx="215">
                  <c:v>18</c:v>
                </c:pt>
                <c:pt idx="216">
                  <c:v>18.083333333333332</c:v>
                </c:pt>
                <c:pt idx="217">
                  <c:v>18.166666666666668</c:v>
                </c:pt>
                <c:pt idx="218">
                  <c:v>18.25</c:v>
                </c:pt>
                <c:pt idx="219">
                  <c:v>18.333333333333332</c:v>
                </c:pt>
                <c:pt idx="220">
                  <c:v>18.416666666666668</c:v>
                </c:pt>
                <c:pt idx="221">
                  <c:v>18.5</c:v>
                </c:pt>
                <c:pt idx="222">
                  <c:v>18.583333333333332</c:v>
                </c:pt>
                <c:pt idx="223">
                  <c:v>18.666666666666668</c:v>
                </c:pt>
                <c:pt idx="224">
                  <c:v>18.75</c:v>
                </c:pt>
                <c:pt idx="225">
                  <c:v>18.833333333333332</c:v>
                </c:pt>
                <c:pt idx="226">
                  <c:v>18.916666666666668</c:v>
                </c:pt>
                <c:pt idx="227">
                  <c:v>19</c:v>
                </c:pt>
                <c:pt idx="228">
                  <c:v>19.083333333333332</c:v>
                </c:pt>
                <c:pt idx="229">
                  <c:v>19.166666666666668</c:v>
                </c:pt>
                <c:pt idx="230">
                  <c:v>19.25</c:v>
                </c:pt>
                <c:pt idx="231">
                  <c:v>19.333333333333332</c:v>
                </c:pt>
                <c:pt idx="232">
                  <c:v>19.416666666666668</c:v>
                </c:pt>
                <c:pt idx="233">
                  <c:v>19.5</c:v>
                </c:pt>
                <c:pt idx="234">
                  <c:v>19.583333333333332</c:v>
                </c:pt>
                <c:pt idx="235">
                  <c:v>19.666666666666668</c:v>
                </c:pt>
                <c:pt idx="236">
                  <c:v>19.75</c:v>
                </c:pt>
                <c:pt idx="237">
                  <c:v>19.833333333333332</c:v>
                </c:pt>
                <c:pt idx="238">
                  <c:v>19.916666666666668</c:v>
                </c:pt>
                <c:pt idx="239">
                  <c:v>20</c:v>
                </c:pt>
                <c:pt idx="240">
                  <c:v>20.083333333333332</c:v>
                </c:pt>
                <c:pt idx="241">
                  <c:v>20.166666666666668</c:v>
                </c:pt>
                <c:pt idx="242">
                  <c:v>20.25</c:v>
                </c:pt>
                <c:pt idx="243">
                  <c:v>20.333333333333332</c:v>
                </c:pt>
                <c:pt idx="244">
                  <c:v>20.416666666666668</c:v>
                </c:pt>
                <c:pt idx="245">
                  <c:v>20.5</c:v>
                </c:pt>
                <c:pt idx="246">
                  <c:v>20.583333333333332</c:v>
                </c:pt>
                <c:pt idx="247">
                  <c:v>20.666666666666668</c:v>
                </c:pt>
                <c:pt idx="248">
                  <c:v>20.75</c:v>
                </c:pt>
                <c:pt idx="249">
                  <c:v>20.833333333333332</c:v>
                </c:pt>
                <c:pt idx="250">
                  <c:v>20.916666666666668</c:v>
                </c:pt>
                <c:pt idx="251">
                  <c:v>21</c:v>
                </c:pt>
                <c:pt idx="252">
                  <c:v>21.083333333333332</c:v>
                </c:pt>
                <c:pt idx="253">
                  <c:v>21.166666666666668</c:v>
                </c:pt>
                <c:pt idx="254">
                  <c:v>21.25</c:v>
                </c:pt>
                <c:pt idx="255">
                  <c:v>21.333333333333332</c:v>
                </c:pt>
                <c:pt idx="256">
                  <c:v>21.416666666666668</c:v>
                </c:pt>
                <c:pt idx="257">
                  <c:v>21.5</c:v>
                </c:pt>
                <c:pt idx="258">
                  <c:v>21.583333333333332</c:v>
                </c:pt>
                <c:pt idx="259">
                  <c:v>21.666666666666668</c:v>
                </c:pt>
                <c:pt idx="260">
                  <c:v>21.75</c:v>
                </c:pt>
                <c:pt idx="261">
                  <c:v>21.833333333333332</c:v>
                </c:pt>
                <c:pt idx="262">
                  <c:v>21.916666666666668</c:v>
                </c:pt>
                <c:pt idx="263">
                  <c:v>22</c:v>
                </c:pt>
                <c:pt idx="264">
                  <c:v>22.083333333333332</c:v>
                </c:pt>
                <c:pt idx="265">
                  <c:v>22.166666666666668</c:v>
                </c:pt>
                <c:pt idx="266">
                  <c:v>22.25</c:v>
                </c:pt>
                <c:pt idx="267">
                  <c:v>22.333333333333332</c:v>
                </c:pt>
                <c:pt idx="268">
                  <c:v>22.416666666666668</c:v>
                </c:pt>
                <c:pt idx="269">
                  <c:v>22.5</c:v>
                </c:pt>
                <c:pt idx="270">
                  <c:v>22.583333333333332</c:v>
                </c:pt>
                <c:pt idx="271">
                  <c:v>22.666666666666668</c:v>
                </c:pt>
                <c:pt idx="272">
                  <c:v>22.75</c:v>
                </c:pt>
                <c:pt idx="273">
                  <c:v>22.833333333333332</c:v>
                </c:pt>
                <c:pt idx="274">
                  <c:v>22.916666666666668</c:v>
                </c:pt>
                <c:pt idx="275">
                  <c:v>23</c:v>
                </c:pt>
                <c:pt idx="276">
                  <c:v>23.083333333333332</c:v>
                </c:pt>
                <c:pt idx="277">
                  <c:v>23.166666666666668</c:v>
                </c:pt>
                <c:pt idx="278">
                  <c:v>23.25</c:v>
                </c:pt>
                <c:pt idx="279">
                  <c:v>23.333333333333332</c:v>
                </c:pt>
                <c:pt idx="280">
                  <c:v>23.416666666666668</c:v>
                </c:pt>
                <c:pt idx="281">
                  <c:v>23.5</c:v>
                </c:pt>
                <c:pt idx="282">
                  <c:v>23.583333333333332</c:v>
                </c:pt>
                <c:pt idx="283">
                  <c:v>23.666666666666668</c:v>
                </c:pt>
                <c:pt idx="284">
                  <c:v>23.75</c:v>
                </c:pt>
                <c:pt idx="285">
                  <c:v>23.833333333333332</c:v>
                </c:pt>
                <c:pt idx="286">
                  <c:v>23.916666666666668</c:v>
                </c:pt>
                <c:pt idx="287">
                  <c:v>24</c:v>
                </c:pt>
              </c:numCache>
            </c:numRef>
          </c:xVal>
          <c:yVal>
            <c:numRef>
              <c:f>'12'!$BX$15:$BX$302</c:f>
              <c:numCache>
                <c:formatCode>0.0</c:formatCode>
                <c:ptCount val="288"/>
                <c:pt idx="0">
                  <c:v>-8.5893752218388322</c:v>
                </c:pt>
                <c:pt idx="1">
                  <c:v>4.2520446264099574</c:v>
                </c:pt>
                <c:pt idx="2">
                  <c:v>16.995222467696568</c:v>
                </c:pt>
                <c:pt idx="3">
                  <c:v>29.500594002583068</c:v>
                </c:pt>
                <c:pt idx="4">
                  <c:v>41.631199405253966</c:v>
                </c:pt>
                <c:pt idx="5">
                  <c:v>53.254183318445364</c:v>
                </c:pt>
                <c:pt idx="6">
                  <c:v>64.242249895906866</c:v>
                </c:pt>
                <c:pt idx="7">
                  <c:v>74.475056956656658</c:v>
                </c:pt>
                <c:pt idx="8">
                  <c:v>83.840533982139164</c:v>
                </c:pt>
                <c:pt idx="9">
                  <c:v>92.23610952147736</c:v>
                </c:pt>
                <c:pt idx="10">
                  <c:v>99.569834562178258</c:v>
                </c:pt>
                <c:pt idx="11">
                  <c:v>105.76138956304726</c:v>
                </c:pt>
                <c:pt idx="12">
                  <c:v>110.74296412020526</c:v>
                </c:pt>
                <c:pt idx="13">
                  <c:v>114.45999963203526</c:v>
                </c:pt>
                <c:pt idx="14">
                  <c:v>116.87178682933727</c:v>
                </c:pt>
                <c:pt idx="15">
                  <c:v>117.95191162649226</c:v>
                </c:pt>
                <c:pt idx="16">
                  <c:v>117.68854441062626</c:v>
                </c:pt>
                <c:pt idx="17">
                  <c:v>116.08456960048126</c:v>
                </c:pt>
                <c:pt idx="18">
                  <c:v>113.15755405602526</c:v>
                </c:pt>
                <c:pt idx="19">
                  <c:v>108.93955468480327</c:v>
                </c:pt>
                <c:pt idx="20">
                  <c:v>103.47676735213527</c:v>
                </c:pt>
                <c:pt idx="21">
                  <c:v>96.829020940310258</c:v>
                </c:pt>
                <c:pt idx="22">
                  <c:v>89.069122097901968</c:v>
                </c:pt>
                <c:pt idx="23">
                  <c:v>80.282057855550363</c:v>
                </c:pt>
                <c:pt idx="24">
                  <c:v>70.56406484122806</c:v>
                </c:pt>
                <c:pt idx="25">
                  <c:v>60.021575289020163</c:v>
                </c:pt>
                <c:pt idx="26">
                  <c:v>48.770051384812461</c:v>
                </c:pt>
                <c:pt idx="27">
                  <c:v>36.932720715228463</c:v>
                </c:pt>
                <c:pt idx="28">
                  <c:v>24.639226669279768</c:v>
                </c:pt>
                <c:pt idx="29">
                  <c:v>12.024208573634667</c:v>
                </c:pt>
                <c:pt idx="30">
                  <c:v>-0.77417288801830253</c:v>
                </c:pt>
                <c:pt idx="31">
                  <c:v>-13.615748821790511</c:v>
                </c:pt>
                <c:pt idx="32">
                  <c:v>-26.359877264492432</c:v>
                </c:pt>
                <c:pt idx="33">
                  <c:v>-38.866983505623438</c:v>
                </c:pt>
                <c:pt idx="34">
                  <c:v>-51.000088720726836</c:v>
                </c:pt>
                <c:pt idx="35">
                  <c:v>-62.626310174393737</c:v>
                </c:pt>
                <c:pt idx="36">
                  <c:v>-73.61831656257263</c:v>
                </c:pt>
                <c:pt idx="37">
                  <c:v>-83.85572255516054</c:v>
                </c:pt>
                <c:pt idx="38">
                  <c:v>-93.22640726573384</c:v>
                </c:pt>
                <c:pt idx="39">
                  <c:v>-101.62774220843323</c:v>
                </c:pt>
                <c:pt idx="40">
                  <c:v>-108.96771529332074</c:v>
                </c:pt>
                <c:pt idx="41">
                  <c:v>-115.16593855012573</c:v>
                </c:pt>
                <c:pt idx="42">
                  <c:v>-120.15452854369474</c:v>
                </c:pt>
                <c:pt idx="43">
                  <c:v>-123.87884983879573</c:v>
                </c:pt>
                <c:pt idx="44">
                  <c:v>-126.29811337174874</c:v>
                </c:pt>
                <c:pt idx="45">
                  <c:v>-127.38582317550873</c:v>
                </c:pt>
                <c:pt idx="46">
                  <c:v>-127.13006656560773</c:v>
                </c:pt>
                <c:pt idx="47">
                  <c:v>-125.53364460882274</c:v>
                </c:pt>
                <c:pt idx="48">
                  <c:v>-122.61404144566873</c:v>
                </c:pt>
                <c:pt idx="49">
                  <c:v>-118.40323280270374</c:v>
                </c:pt>
                <c:pt idx="50">
                  <c:v>-112.94733579181474</c:v>
                </c:pt>
                <c:pt idx="51">
                  <c:v>-106.30610383193974</c:v>
                </c:pt>
                <c:pt idx="52">
                  <c:v>-98.552272224854036</c:v>
                </c:pt>
                <c:pt idx="53">
                  <c:v>-89.770761552353534</c:v>
                </c:pt>
                <c:pt idx="54">
                  <c:v>-80.057747619271439</c:v>
                </c:pt>
                <c:pt idx="55">
                  <c:v>-69.519608128397536</c:v>
                </c:pt>
                <c:pt idx="56">
                  <c:v>-58.271757623399438</c:v>
                </c:pt>
                <c:pt idx="57">
                  <c:v>-46.437383459539937</c:v>
                </c:pt>
                <c:pt idx="58">
                  <c:v>-34.146096645944034</c:v>
                </c:pt>
                <c:pt idx="59">
                  <c:v>-21.532512335495433</c:v>
                </c:pt>
                <c:pt idx="60">
                  <c:v>-8.7347755089529429</c:v>
                </c:pt>
                <c:pt idx="61">
                  <c:v>4.1069519998902271</c:v>
                </c:pt>
                <c:pt idx="62">
                  <c:v>16.852026567781568</c:v>
                </c:pt>
                <c:pt idx="63">
                  <c:v>29.360863122182668</c:v>
                </c:pt>
                <c:pt idx="64">
                  <c:v>41.496463888107762</c:v>
                </c:pt>
                <c:pt idx="65">
                  <c:v>53.125918798676466</c:v>
                </c:pt>
                <c:pt idx="66">
                  <c:v>64.121861136759463</c:v>
                </c:pt>
                <c:pt idx="67">
                  <c:v>74.363862465416659</c:v>
                </c:pt>
                <c:pt idx="68">
                  <c:v>83.739751569737564</c:v>
                </c:pt>
                <c:pt idx="69">
                  <c:v>92.14684296492797</c:v>
                </c:pt>
                <c:pt idx="70">
                  <c:v>99.493061515923259</c:v>
                </c:pt>
                <c:pt idx="71">
                  <c:v>105.69795085160926</c:v>
                </c:pt>
                <c:pt idx="72">
                  <c:v>110.69355452940727</c:v>
                </c:pt>
                <c:pt idx="73">
                  <c:v>114.42516029965526</c:v>
                </c:pt>
                <c:pt idx="74">
                  <c:v>116.85189931852027</c:v>
                </c:pt>
                <c:pt idx="75">
                  <c:v>117.94719374684126</c:v>
                </c:pt>
                <c:pt idx="76">
                  <c:v>117.69904783273526</c:v>
                </c:pt>
                <c:pt idx="77">
                  <c:v>116.11017929003427</c:v>
                </c:pt>
                <c:pt idx="78">
                  <c:v>113.19798953366127</c:v>
                </c:pt>
                <c:pt idx="79">
                  <c:v>108.99437309794827</c:v>
                </c:pt>
                <c:pt idx="80">
                  <c:v>103.54536832515926</c:v>
                </c:pt>
                <c:pt idx="81">
                  <c:v>96.910653149887267</c:v>
                </c:pt>
                <c:pt idx="82">
                  <c:v>89.162891501567771</c:v>
                </c:pt>
                <c:pt idx="83">
                  <c:v>80.386937483321162</c:v>
                </c:pt>
                <c:pt idx="84">
                  <c:v>70.678906043061062</c:v>
                </c:pt>
                <c:pt idx="85">
                  <c:v>60.145120314919168</c:v>
                </c:pt>
                <c:pt idx="86">
                  <c:v>48.900947159806165</c:v>
                </c:pt>
                <c:pt idx="87">
                  <c:v>37.069533658356264</c:v>
                </c:pt>
                <c:pt idx="88">
                  <c:v>24.780458394283567</c:v>
                </c:pt>
                <c:pt idx="89">
                  <c:v>12.168312299404668</c:v>
                </c:pt>
                <c:pt idx="90">
                  <c:v>-0.62877539697233242</c:v>
                </c:pt>
                <c:pt idx="91">
                  <c:v>-13.470649970379984</c:v>
                </c:pt>
                <c:pt idx="92">
                  <c:v>-26.216666186903431</c:v>
                </c:pt>
                <c:pt idx="93">
                  <c:v>-38.727228660992338</c:v>
                </c:pt>
                <c:pt idx="94">
                  <c:v>-50.865320715251833</c:v>
                </c:pt>
                <c:pt idx="95">
                  <c:v>-62.498004998012632</c:v>
                </c:pt>
                <c:pt idx="96">
                  <c:v>-73.497879423803838</c:v>
                </c:pt>
                <c:pt idx="97">
                  <c:v>-83.744472491147633</c:v>
                </c:pt>
                <c:pt idx="98">
                  <c:v>-93.125562696045236</c:v>
                </c:pt>
                <c:pt idx="99">
                  <c:v>-101.53840759083424</c:v>
                </c:pt>
                <c:pt idx="100">
                  <c:v>-108.89086902766473</c:v>
                </c:pt>
                <c:pt idx="101">
                  <c:v>-115.10242226283674</c:v>
                </c:pt>
                <c:pt idx="102">
                  <c:v>-120.10503787021673</c:v>
                </c:pt>
                <c:pt idx="103">
                  <c:v>-123.84392680492773</c:v>
                </c:pt>
                <c:pt idx="104">
                  <c:v>-126.27814045734273</c:v>
                </c:pt>
                <c:pt idx="105">
                  <c:v>-127.38101912551373</c:v>
                </c:pt>
                <c:pt idx="106">
                  <c:v>-127.14048399436274</c:v>
                </c:pt>
                <c:pt idx="107">
                  <c:v>-125.55916942381774</c:v>
                </c:pt>
                <c:pt idx="108">
                  <c:v>-122.65439409709573</c:v>
                </c:pt>
                <c:pt idx="109">
                  <c:v>-118.45797134510774</c:v>
                </c:pt>
                <c:pt idx="110">
                  <c:v>-113.01586072431674</c:v>
                </c:pt>
                <c:pt idx="111">
                  <c:v>-106.38766466401573</c:v>
                </c:pt>
                <c:pt idx="112">
                  <c:v>-98.645975695770929</c:v>
                </c:pt>
                <c:pt idx="113">
                  <c:v>-89.875581414228932</c:v>
                </c:pt>
                <c:pt idx="114">
                  <c:v>-80.172535876623229</c:v>
                </c:pt>
                <c:pt idx="115">
                  <c:v>-69.64310761108203</c:v>
                </c:pt>
                <c:pt idx="116">
                  <c:v>-58.402615755238138</c:v>
                </c:pt>
                <c:pt idx="117">
                  <c:v>-46.574167071842936</c:v>
                </c:pt>
                <c:pt idx="118">
                  <c:v>-34.287307673686733</c:v>
                </c:pt>
                <c:pt idx="119">
                  <c:v>-21.676604224246233</c:v>
                </c:pt>
                <c:pt idx="120">
                  <c:v>-8.8801701528614423</c:v>
                </c:pt>
                <c:pt idx="121">
                  <c:v>3.9618469745532368</c:v>
                </c:pt>
                <c:pt idx="122">
                  <c:v>16.708800362819467</c:v>
                </c:pt>
                <c:pt idx="123">
                  <c:v>29.221084362408366</c:v>
                </c:pt>
                <c:pt idx="124">
                  <c:v>41.361663441639664</c:v>
                </c:pt>
                <c:pt idx="125">
                  <c:v>52.997573010748667</c:v>
                </c:pt>
                <c:pt idx="126">
                  <c:v>64.001375660671371</c:v>
                </c:pt>
                <c:pt idx="127">
                  <c:v>74.252556867706161</c:v>
                </c:pt>
                <c:pt idx="128">
                  <c:v>83.638844878182468</c:v>
                </c:pt>
                <c:pt idx="129">
                  <c:v>92.057440317657367</c:v>
                </c:pt>
                <c:pt idx="130">
                  <c:v>99.416142057856263</c:v>
                </c:pt>
                <c:pt idx="131">
                  <c:v>105.63435701078026</c:v>
                </c:pt>
                <c:pt idx="132">
                  <c:v>110.64398279063226</c:v>
                </c:pt>
                <c:pt idx="133">
                  <c:v>114.39015357656626</c:v>
                </c:pt>
                <c:pt idx="134">
                  <c:v>116.83184100754026</c:v>
                </c:pt>
                <c:pt idx="135">
                  <c:v>117.94230352819027</c:v>
                </c:pt>
                <c:pt idx="136">
                  <c:v>117.70937926447826</c:v>
                </c:pt>
                <c:pt idx="137">
                  <c:v>116.13561922150626</c:v>
                </c:pt>
                <c:pt idx="138">
                  <c:v>113.23825934470527</c:v>
                </c:pt>
                <c:pt idx="139">
                  <c:v>109.04903175038527</c:v>
                </c:pt>
                <c:pt idx="140">
                  <c:v>103.61381719306927</c:v>
                </c:pt>
                <c:pt idx="141">
                  <c:v>96.992142575815265</c:v>
                </c:pt>
                <c:pt idx="142">
                  <c:v>89.25652900682347</c:v>
                </c:pt>
                <c:pt idx="143">
                  <c:v>80.49169754248436</c:v>
                </c:pt>
                <c:pt idx="144">
                  <c:v>70.793641315613769</c:v>
                </c:pt>
                <c:pt idx="145">
                  <c:v>60.268574211011369</c:v>
                </c:pt>
                <c:pt idx="146">
                  <c:v>49.031767602527566</c:v>
                </c:pt>
                <c:pt idx="147">
                  <c:v>37.206287891790566</c:v>
                </c:pt>
                <c:pt idx="148">
                  <c:v>24.921648675166367</c:v>
                </c:pt>
                <c:pt idx="149">
                  <c:v>12.312392300525868</c:v>
                </c:pt>
                <c:pt idx="150">
                  <c:v>-0.48338365126965233</c:v>
                </c:pt>
                <c:pt idx="151">
                  <c:v>-13.325538822082912</c:v>
                </c:pt>
                <c:pt idx="152">
                  <c:v>-26.073424904874731</c:v>
                </c:pt>
                <c:pt idx="153">
                  <c:v>-38.587426035170438</c:v>
                </c:pt>
                <c:pt idx="154">
                  <c:v>-50.730487875137335</c:v>
                </c:pt>
                <c:pt idx="155">
                  <c:v>-62.369618643618033</c:v>
                </c:pt>
                <c:pt idx="156">
                  <c:v>-73.377345652715931</c:v>
                </c:pt>
                <c:pt idx="157">
                  <c:v>-83.633111398834131</c:v>
                </c:pt>
                <c:pt idx="158">
                  <c:v>-93.024593918065932</c:v>
                </c:pt>
                <c:pt idx="159">
                  <c:v>-101.44893694529354</c:v>
                </c:pt>
                <c:pt idx="160">
                  <c:v>-108.81387640420374</c:v>
                </c:pt>
                <c:pt idx="161">
                  <c:v>-115.03875089080474</c:v>
                </c:pt>
                <c:pt idx="162">
                  <c:v>-120.05538508355474</c:v>
                </c:pt>
                <c:pt idx="163">
                  <c:v>-123.80883640491373</c:v>
                </c:pt>
                <c:pt idx="164">
                  <c:v>-126.25799675683274</c:v>
                </c:pt>
                <c:pt idx="165">
                  <c:v>-127.37604273992373</c:v>
                </c:pt>
                <c:pt idx="166">
                  <c:v>-127.15072942546374</c:v>
                </c:pt>
                <c:pt idx="167">
                  <c:v>-125.58452446283073</c:v>
                </c:pt>
                <c:pt idx="168">
                  <c:v>-122.69458105361373</c:v>
                </c:pt>
                <c:pt idx="169">
                  <c:v>-118.51255008837873</c:v>
                </c:pt>
                <c:pt idx="170">
                  <c:v>-113.08423350359374</c:v>
                </c:pt>
                <c:pt idx="171">
                  <c:v>-106.46908265517173</c:v>
                </c:pt>
                <c:pt idx="172">
                  <c:v>-98.73954720247643</c:v>
                </c:pt>
                <c:pt idx="173">
                  <c:v>-89.98028163388463</c:v>
                </c:pt>
                <c:pt idx="174">
                  <c:v>-80.287218124077739</c:v>
                </c:pt>
                <c:pt idx="175">
                  <c:v>-69.76651587722003</c:v>
                </c:pt>
                <c:pt idx="176">
                  <c:v>-58.533398462893132</c:v>
                </c:pt>
                <c:pt idx="177">
                  <c:v>-46.710891878375733</c:v>
                </c:pt>
                <c:pt idx="178">
                  <c:v>-34.428477158118135</c:v>
                </c:pt>
                <c:pt idx="179">
                  <c:v>-21.820672287130932</c:v>
                </c:pt>
                <c:pt idx="180">
                  <c:v>-9.0255589492916535</c:v>
                </c:pt>
                <c:pt idx="181">
                  <c:v>3.8167297542648368</c:v>
                </c:pt>
                <c:pt idx="182">
                  <c:v>16.565544054036469</c:v>
                </c:pt>
                <c:pt idx="183">
                  <c:v>29.081257919642471</c:v>
                </c:pt>
                <c:pt idx="184">
                  <c:v>41.226798255237561</c:v>
                </c:pt>
                <c:pt idx="185">
                  <c:v>52.869146134981762</c:v>
                </c:pt>
                <c:pt idx="186">
                  <c:v>63.880793636919165</c:v>
                </c:pt>
                <c:pt idx="187">
                  <c:v>74.141140319904267</c:v>
                </c:pt>
                <c:pt idx="188">
                  <c:v>83.537814049243167</c:v>
                </c:pt>
                <c:pt idx="189">
                  <c:v>91.967901705271672</c:v>
                </c:pt>
                <c:pt idx="190">
                  <c:v>99.339076296044269</c:v>
                </c:pt>
                <c:pt idx="191">
                  <c:v>105.57060812990827</c:v>
                </c:pt>
                <c:pt idx="192">
                  <c:v>110.59424897352326</c:v>
                </c:pt>
                <c:pt idx="193">
                  <c:v>114.35497951195127</c:v>
                </c:pt>
                <c:pt idx="194">
                  <c:v>116.81161192457726</c:v>
                </c:pt>
                <c:pt idx="195">
                  <c:v>117.93724097740926</c:v>
                </c:pt>
                <c:pt idx="196">
                  <c:v>117.71953869133826</c:v>
                </c:pt>
                <c:pt idx="197">
                  <c:v>116.16088935915526</c:v>
                </c:pt>
                <c:pt idx="198">
                  <c:v>113.27836343258026</c:v>
                </c:pt>
                <c:pt idx="199">
                  <c:v>109.10353056532027</c:v>
                </c:pt>
                <c:pt idx="200">
                  <c:v>103.68211385969927</c:v>
                </c:pt>
                <c:pt idx="201">
                  <c:v>97.07348910360227</c:v>
                </c:pt>
                <c:pt idx="202">
                  <c:v>89.35003448211306</c:v>
                </c:pt>
                <c:pt idx="203">
                  <c:v>80.596337885857366</c:v>
                </c:pt>
                <c:pt idx="204">
                  <c:v>70.908270497688861</c:v>
                </c:pt>
                <c:pt idx="205">
                  <c:v>60.391936803849859</c:v>
                </c:pt>
                <c:pt idx="206">
                  <c:v>49.162512529179764</c:v>
                </c:pt>
                <c:pt idx="207">
                  <c:v>37.342983223398562</c:v>
                </c:pt>
                <c:pt idx="208">
                  <c:v>25.062797313562669</c:v>
                </c:pt>
                <c:pt idx="209">
                  <c:v>12.456448374572268</c:v>
                </c:pt>
                <c:pt idx="210">
                  <c:v>-0.33799785517833225</c:v>
                </c:pt>
                <c:pt idx="211">
                  <c:v>-13.180415580773722</c:v>
                </c:pt>
                <c:pt idx="212">
                  <c:v>-25.930153619653833</c:v>
                </c:pt>
                <c:pt idx="213">
                  <c:v>-38.447575824573335</c:v>
                </c:pt>
                <c:pt idx="214">
                  <c:v>-50.595590389817836</c:v>
                </c:pt>
                <c:pt idx="215">
                  <c:v>-62.241151291586938</c:v>
                </c:pt>
                <c:pt idx="216">
                  <c:v>-73.256715418652732</c:v>
                </c:pt>
                <c:pt idx="217">
                  <c:v>-83.521639434677837</c:v>
                </c:pt>
                <c:pt idx="218">
                  <c:v>-92.923501073652233</c:v>
                </c:pt>
                <c:pt idx="219">
                  <c:v>-101.35933039751264</c:v>
                </c:pt>
                <c:pt idx="220">
                  <c:v>-108.73673753110873</c:v>
                </c:pt>
                <c:pt idx="221">
                  <c:v>-114.97492452348374</c:v>
                </c:pt>
                <c:pt idx="222">
                  <c:v>-120.00557025346873</c:v>
                </c:pt>
                <c:pt idx="223">
                  <c:v>-123.77357868805274</c:v>
                </c:pt>
                <c:pt idx="224">
                  <c:v>-126.23768229852274</c:v>
                </c:pt>
                <c:pt idx="225">
                  <c:v>-127.37089402573073</c:v>
                </c:pt>
                <c:pt idx="226">
                  <c:v>-127.16080284451573</c:v>
                </c:pt>
                <c:pt idx="227">
                  <c:v>-125.60970969023974</c:v>
                </c:pt>
                <c:pt idx="228">
                  <c:v>-122.73460225876073</c:v>
                </c:pt>
                <c:pt idx="229">
                  <c:v>-118.56696895583573</c:v>
                </c:pt>
                <c:pt idx="230">
                  <c:v>-113.15245403358773</c:v>
                </c:pt>
                <c:pt idx="231">
                  <c:v>-106.55035769101873</c:v>
                </c:pt>
                <c:pt idx="232">
                  <c:v>-98.83298661350733</c:v>
                </c:pt>
                <c:pt idx="233">
                  <c:v>-90.084862064221042</c:v>
                </c:pt>
                <c:pt idx="234">
                  <c:v>-80.401794200511432</c:v>
                </c:pt>
                <c:pt idx="235">
                  <c:v>-69.889832753429133</c:v>
                </c:pt>
                <c:pt idx="236">
                  <c:v>-58.664105562619632</c:v>
                </c:pt>
                <c:pt idx="237">
                  <c:v>-46.847557687046134</c:v>
                </c:pt>
                <c:pt idx="238">
                  <c:v>-34.569604900902235</c:v>
                </c:pt>
                <c:pt idx="239">
                  <c:v>-21.96471632174093</c:v>
                </c:pt>
                <c:pt idx="240">
                  <c:v>-9.1709416939790813</c:v>
                </c:pt>
                <c:pt idx="241">
                  <c:v>3.671600542907707</c:v>
                </c:pt>
                <c:pt idx="242">
                  <c:v>16.422257842700368</c:v>
                </c:pt>
                <c:pt idx="243">
                  <c:v>28.941383990334767</c:v>
                </c:pt>
                <c:pt idx="244">
                  <c:v>41.091868518381062</c:v>
                </c:pt>
                <c:pt idx="245">
                  <c:v>52.740638351809267</c:v>
                </c:pt>
                <c:pt idx="246">
                  <c:v>63.760115234915062</c:v>
                </c:pt>
                <c:pt idx="247">
                  <c:v>74.02961297854597</c:v>
                </c:pt>
                <c:pt idx="248">
                  <c:v>83.436659224862964</c:v>
                </c:pt>
                <c:pt idx="249">
                  <c:v>91.878227253568966</c:v>
                </c:pt>
                <c:pt idx="250">
                  <c:v>99.261864338761271</c:v>
                </c:pt>
                <c:pt idx="251">
                  <c:v>105.50670429855626</c:v>
                </c:pt>
                <c:pt idx="252">
                  <c:v>110.54435314795626</c:v>
                </c:pt>
                <c:pt idx="253">
                  <c:v>114.31963815522826</c:v>
                </c:pt>
                <c:pt idx="254">
                  <c:v>116.79121209805426</c:v>
                </c:pt>
                <c:pt idx="255">
                  <c:v>117.93200610161126</c:v>
                </c:pt>
                <c:pt idx="256">
                  <c:v>117.72952609904327</c:v>
                </c:pt>
                <c:pt idx="257">
                  <c:v>116.18598966747726</c:v>
                </c:pt>
                <c:pt idx="258">
                  <c:v>113.31830174094327</c:v>
                </c:pt>
                <c:pt idx="259">
                  <c:v>109.15786946618627</c:v>
                </c:pt>
                <c:pt idx="260">
                  <c:v>103.75025822909527</c:v>
                </c:pt>
                <c:pt idx="261">
                  <c:v>97.154692618963267</c:v>
                </c:pt>
                <c:pt idx="262">
                  <c:v>89.443407796065671</c:v>
                </c:pt>
                <c:pt idx="263">
                  <c:v>80.700858366425166</c:v>
                </c:pt>
                <c:pt idx="264">
                  <c:v>71.022793428237662</c:v>
                </c:pt>
                <c:pt idx="265">
                  <c:v>60.515207920115969</c:v>
                </c:pt>
                <c:pt idx="266">
                  <c:v>49.293181756072165</c:v>
                </c:pt>
                <c:pt idx="267">
                  <c:v>37.479619461129268</c:v>
                </c:pt>
                <c:pt idx="268">
                  <c:v>25.203904111164668</c:v>
                </c:pt>
                <c:pt idx="269">
                  <c:v>12.60048031915197</c:v>
                </c:pt>
                <c:pt idx="270">
                  <c:v>-0.19261821295872306</c:v>
                </c:pt>
                <c:pt idx="271">
                  <c:v>-13.035280450344182</c:v>
                </c:pt>
                <c:pt idx="272">
                  <c:v>-25.786852532530133</c:v>
                </c:pt>
                <c:pt idx="273">
                  <c:v>-38.307678225684135</c:v>
                </c:pt>
                <c:pt idx="274">
                  <c:v>-50.460628448817133</c:v>
                </c:pt>
                <c:pt idx="275">
                  <c:v>-62.112603122409936</c:v>
                </c:pt>
                <c:pt idx="276">
                  <c:v>-73.135988891094328</c:v>
                </c:pt>
                <c:pt idx="277">
                  <c:v>-83.41005675529064</c:v>
                </c:pt>
                <c:pt idx="278">
                  <c:v>-92.822284304834938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5-D698-482C-826B-A6806170FC4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202288112"/>
        <c:axId val="1202288592"/>
      </c:scatterChart>
      <c:valAx>
        <c:axId val="1202288112"/>
        <c:scaling>
          <c:orientation val="minMax"/>
          <c:max val="24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" sourceLinked="1"/>
        <c:majorTickMark val="none"/>
        <c:minorTickMark val="none"/>
        <c:tickLblPos val="low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LID4096"/>
          </a:p>
        </c:txPr>
        <c:crossAx val="1202288592"/>
        <c:crosses val="autoZero"/>
        <c:crossBetween val="midCat"/>
      </c:valAx>
      <c:valAx>
        <c:axId val="120228859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LID4096"/>
          </a:p>
        </c:txPr>
        <c:crossAx val="1202288112"/>
        <c:crosses val="autoZero"/>
        <c:crossBetween val="midCat"/>
      </c:valAx>
    </c:plotArea>
    <c:plotVisOnly val="1"/>
    <c:dispBlanksAs val="gap"/>
    <c:showDLblsOverMax val="0"/>
    <c:extLst/>
  </c:chart>
  <c:txPr>
    <a:bodyPr/>
    <a:lstStyle/>
    <a:p>
      <a:pPr>
        <a:defRPr/>
      </a:pPr>
      <a:endParaRPr lang="LID4096"/>
    </a:p>
  </c:txPr>
  <c:printSettings>
    <c:headerFooter/>
    <c:pageMargins b="0.75" l="0.7" r="0.7" t="0.75" header="0.3" footer="0.3"/>
    <c:pageSetup/>
  </c:printSettings>
</c:chartSpace>
</file>

<file path=xl/charts/chart3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scatterChart>
        <c:scatterStyle val="smoothMarker"/>
        <c:varyColors val="0"/>
        <c:ser>
          <c:idx val="1"/>
          <c:order val="0"/>
          <c:yVal>
            <c:numRef>
              <c:f>'12'!$AE$5:$AE$69</c:f>
              <c:numCache>
                <c:formatCode>0</c:formatCode>
                <c:ptCount val="65"/>
                <c:pt idx="0">
                  <c:v>60.655749999999898</c:v>
                </c:pt>
                <c:pt idx="1">
                  <c:v>60.04614453125</c:v>
                </c:pt>
                <c:pt idx="2">
                  <c:v>59.436539062499897</c:v>
                </c:pt>
                <c:pt idx="3">
                  <c:v>58.826933593749899</c:v>
                </c:pt>
                <c:pt idx="4">
                  <c:v>58.217328124999902</c:v>
                </c:pt>
                <c:pt idx="5">
                  <c:v>57.607722656249898</c:v>
                </c:pt>
                <c:pt idx="6">
                  <c:v>56.9981171875</c:v>
                </c:pt>
                <c:pt idx="7">
                  <c:v>56.388511718749903</c:v>
                </c:pt>
                <c:pt idx="8">
                  <c:v>55.778906249999899</c:v>
                </c:pt>
                <c:pt idx="9">
                  <c:v>55.169300781250001</c:v>
                </c:pt>
                <c:pt idx="10">
                  <c:v>54.559695312499898</c:v>
                </c:pt>
                <c:pt idx="11">
                  <c:v>53.9500898437499</c:v>
                </c:pt>
                <c:pt idx="12">
                  <c:v>53.340484374999903</c:v>
                </c:pt>
                <c:pt idx="13">
                  <c:v>52.730878906249899</c:v>
                </c:pt>
                <c:pt idx="14">
                  <c:v>52.121273437499902</c:v>
                </c:pt>
                <c:pt idx="15">
                  <c:v>51.511667968749897</c:v>
                </c:pt>
                <c:pt idx="16">
                  <c:v>50.9020624999999</c:v>
                </c:pt>
                <c:pt idx="17">
                  <c:v>50.292457031249903</c:v>
                </c:pt>
                <c:pt idx="18">
                  <c:v>49.682851562499899</c:v>
                </c:pt>
                <c:pt idx="19">
                  <c:v>49.073246093750001</c:v>
                </c:pt>
                <c:pt idx="20">
                  <c:v>48.463640624999897</c:v>
                </c:pt>
                <c:pt idx="21">
                  <c:v>47.8540351562499</c:v>
                </c:pt>
                <c:pt idx="22">
                  <c:v>47.244429687500002</c:v>
                </c:pt>
                <c:pt idx="23">
                  <c:v>46.634824218749898</c:v>
                </c:pt>
                <c:pt idx="24">
                  <c:v>46.025218749999901</c:v>
                </c:pt>
                <c:pt idx="25">
                  <c:v>45.415613281249897</c:v>
                </c:pt>
                <c:pt idx="26">
                  <c:v>44.8060078124999</c:v>
                </c:pt>
                <c:pt idx="27">
                  <c:v>44.196402343749902</c:v>
                </c:pt>
                <c:pt idx="28">
                  <c:v>43.586796874999898</c:v>
                </c:pt>
                <c:pt idx="29">
                  <c:v>42.97719140625</c:v>
                </c:pt>
                <c:pt idx="30">
                  <c:v>42.367585937499904</c:v>
                </c:pt>
                <c:pt idx="31">
                  <c:v>41.757980468749899</c:v>
                </c:pt>
                <c:pt idx="32">
                  <c:v>41.148375000000001</c:v>
                </c:pt>
                <c:pt idx="33">
                  <c:v>40.538769531249898</c:v>
                </c:pt>
                <c:pt idx="34">
                  <c:v>39.9291640624999</c:v>
                </c:pt>
                <c:pt idx="35">
                  <c:v>39.319558593750003</c:v>
                </c:pt>
                <c:pt idx="36">
                  <c:v>38.709953124999899</c:v>
                </c:pt>
                <c:pt idx="37">
                  <c:v>38.100347656249902</c:v>
                </c:pt>
                <c:pt idx="38">
                  <c:v>37.490742187499897</c:v>
                </c:pt>
                <c:pt idx="39">
                  <c:v>36.8811367187499</c:v>
                </c:pt>
                <c:pt idx="40">
                  <c:v>36.271531249999903</c:v>
                </c:pt>
                <c:pt idx="41">
                  <c:v>35.661925781249899</c:v>
                </c:pt>
                <c:pt idx="42">
                  <c:v>35.052320312500001</c:v>
                </c:pt>
                <c:pt idx="43">
                  <c:v>34.442714843749897</c:v>
                </c:pt>
                <c:pt idx="44">
                  <c:v>33.8331093749999</c:v>
                </c:pt>
                <c:pt idx="45">
                  <c:v>33.223503906250002</c:v>
                </c:pt>
                <c:pt idx="46">
                  <c:v>32.613898437499898</c:v>
                </c:pt>
                <c:pt idx="47">
                  <c:v>32.004292968749901</c:v>
                </c:pt>
                <c:pt idx="48">
                  <c:v>31.3946874999999</c:v>
                </c:pt>
                <c:pt idx="49">
                  <c:v>30.7850820312499</c:v>
                </c:pt>
                <c:pt idx="50">
                  <c:v>30.175476562499899</c:v>
                </c:pt>
                <c:pt idx="51">
                  <c:v>29.565871093749902</c:v>
                </c:pt>
                <c:pt idx="52">
                  <c:v>28.956265624999901</c:v>
                </c:pt>
                <c:pt idx="53">
                  <c:v>28.3466601562499</c:v>
                </c:pt>
                <c:pt idx="54">
                  <c:v>27.737054687499899</c:v>
                </c:pt>
                <c:pt idx="55">
                  <c:v>27.127449218750002</c:v>
                </c:pt>
                <c:pt idx="56">
                  <c:v>26.517843749999901</c:v>
                </c:pt>
                <c:pt idx="57">
                  <c:v>25.90823828125</c:v>
                </c:pt>
                <c:pt idx="58">
                  <c:v>25.2986328124999</c:v>
                </c:pt>
                <c:pt idx="59">
                  <c:v>24.689027343749899</c:v>
                </c:pt>
                <c:pt idx="60">
                  <c:v>24.079421875000001</c:v>
                </c:pt>
                <c:pt idx="61">
                  <c:v>23.469816406249901</c:v>
                </c:pt>
                <c:pt idx="62">
                  <c:v>22.8602109374999</c:v>
                </c:pt>
                <c:pt idx="63">
                  <c:v>22.2506054687499</c:v>
                </c:pt>
                <c:pt idx="64">
                  <c:v>21.640999999999899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6-03AA-4DE5-A072-3B76F98C53A4}"/>
            </c:ext>
          </c:extLst>
        </c:ser>
        <c:ser>
          <c:idx val="2"/>
          <c:order val="1"/>
          <c:spPr>
            <a:ln w="19050" cap="rnd">
              <a:solidFill>
                <a:schemeClr val="accent1"/>
              </a:solidFill>
              <a:round/>
            </a:ln>
            <a:effectLst/>
          </c:spPr>
          <c:yVal>
            <c:numRef>
              <c:f>'12'!$X$5:$X$69</c:f>
              <c:numCache>
                <c:formatCode>0</c:formatCode>
                <c:ptCount val="65"/>
                <c:pt idx="0">
                  <c:v>86.751810000000006</c:v>
                </c:pt>
                <c:pt idx="1">
                  <c:v>86.142204375000006</c:v>
                </c:pt>
                <c:pt idx="2">
                  <c:v>85.532598750000005</c:v>
                </c:pt>
                <c:pt idx="3">
                  <c:v>84.922993125000005</c:v>
                </c:pt>
                <c:pt idx="4">
                  <c:v>84.313387500000005</c:v>
                </c:pt>
                <c:pt idx="5">
                  <c:v>83.703781875000004</c:v>
                </c:pt>
                <c:pt idx="6">
                  <c:v>83.094176250000004</c:v>
                </c:pt>
                <c:pt idx="7">
                  <c:v>82.484570625000003</c:v>
                </c:pt>
                <c:pt idx="8">
                  <c:v>81.874965000000003</c:v>
                </c:pt>
                <c:pt idx="9">
                  <c:v>81.265359375000003</c:v>
                </c:pt>
                <c:pt idx="10">
                  <c:v>80.655753750000002</c:v>
                </c:pt>
                <c:pt idx="11">
                  <c:v>80.046148125000002</c:v>
                </c:pt>
                <c:pt idx="12">
                  <c:v>79.436542500000002</c:v>
                </c:pt>
                <c:pt idx="13">
                  <c:v>78.826936875000001</c:v>
                </c:pt>
                <c:pt idx="14">
                  <c:v>78.217331250000001</c:v>
                </c:pt>
                <c:pt idx="15">
                  <c:v>77.607725625</c:v>
                </c:pt>
                <c:pt idx="16">
                  <c:v>76.99812</c:v>
                </c:pt>
                <c:pt idx="17">
                  <c:v>76.3885143749999</c:v>
                </c:pt>
                <c:pt idx="18">
                  <c:v>75.7789087499999</c:v>
                </c:pt>
                <c:pt idx="19">
                  <c:v>75.1693031249999</c:v>
                </c:pt>
                <c:pt idx="20">
                  <c:v>74.559697499999899</c:v>
                </c:pt>
                <c:pt idx="21">
                  <c:v>73.950091874999899</c:v>
                </c:pt>
                <c:pt idx="22">
                  <c:v>73.340486249999898</c:v>
                </c:pt>
                <c:pt idx="23">
                  <c:v>72.730880624999898</c:v>
                </c:pt>
                <c:pt idx="24">
                  <c:v>72.121274999999898</c:v>
                </c:pt>
                <c:pt idx="25">
                  <c:v>71.511669374999997</c:v>
                </c:pt>
                <c:pt idx="26">
                  <c:v>70.902063749999996</c:v>
                </c:pt>
                <c:pt idx="27">
                  <c:v>70.292458124999996</c:v>
                </c:pt>
                <c:pt idx="28">
                  <c:v>69.682852499999996</c:v>
                </c:pt>
                <c:pt idx="29">
                  <c:v>69.073246874999995</c:v>
                </c:pt>
                <c:pt idx="30">
                  <c:v>68.463641249999995</c:v>
                </c:pt>
                <c:pt idx="31">
                  <c:v>67.854035624999995</c:v>
                </c:pt>
                <c:pt idx="32">
                  <c:v>67.244429999999994</c:v>
                </c:pt>
                <c:pt idx="33">
                  <c:v>66.634824374999994</c:v>
                </c:pt>
                <c:pt idx="34">
                  <c:v>66.025218749999993</c:v>
                </c:pt>
                <c:pt idx="35">
                  <c:v>65.415613124999993</c:v>
                </c:pt>
                <c:pt idx="36">
                  <c:v>64.806007500000007</c:v>
                </c:pt>
                <c:pt idx="37">
                  <c:v>64.196401875000006</c:v>
                </c:pt>
                <c:pt idx="38">
                  <c:v>63.586796249999999</c:v>
                </c:pt>
                <c:pt idx="39">
                  <c:v>62.977190624999999</c:v>
                </c:pt>
                <c:pt idx="40">
                  <c:v>62.367584999999998</c:v>
                </c:pt>
                <c:pt idx="41">
                  <c:v>61.757979374999998</c:v>
                </c:pt>
                <c:pt idx="42">
                  <c:v>61.148373749999998</c:v>
                </c:pt>
                <c:pt idx="43">
                  <c:v>60.538768124999997</c:v>
                </c:pt>
                <c:pt idx="44">
                  <c:v>59.929162499999997</c:v>
                </c:pt>
                <c:pt idx="45">
                  <c:v>59.319556875000004</c:v>
                </c:pt>
                <c:pt idx="46">
                  <c:v>58.709951250000003</c:v>
                </c:pt>
                <c:pt idx="47">
                  <c:v>58.100345625000003</c:v>
                </c:pt>
                <c:pt idx="48">
                  <c:v>57.490740000000002</c:v>
                </c:pt>
                <c:pt idx="49">
                  <c:v>56.881134375000002</c:v>
                </c:pt>
                <c:pt idx="50">
                  <c:v>56.271528750000002</c:v>
                </c:pt>
                <c:pt idx="51">
                  <c:v>55.661923125000001</c:v>
                </c:pt>
                <c:pt idx="52">
                  <c:v>55.052317500000001</c:v>
                </c:pt>
                <c:pt idx="53">
                  <c:v>54.442711875000001</c:v>
                </c:pt>
                <c:pt idx="54">
                  <c:v>53.83310625</c:v>
                </c:pt>
                <c:pt idx="55">
                  <c:v>53.223500625</c:v>
                </c:pt>
                <c:pt idx="56">
                  <c:v>52.613894999999999</c:v>
                </c:pt>
                <c:pt idx="57">
                  <c:v>52.004289374999999</c:v>
                </c:pt>
                <c:pt idx="58">
                  <c:v>51.394683749999999</c:v>
                </c:pt>
                <c:pt idx="59">
                  <c:v>50.785078124999998</c:v>
                </c:pt>
                <c:pt idx="60">
                  <c:v>50.175472499999998</c:v>
                </c:pt>
                <c:pt idx="61">
                  <c:v>49.565866874999998</c:v>
                </c:pt>
                <c:pt idx="62">
                  <c:v>48.956261249999997</c:v>
                </c:pt>
                <c:pt idx="63">
                  <c:v>48.346655624999997</c:v>
                </c:pt>
                <c:pt idx="64">
                  <c:v>47.737050000000004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7-03AA-4DE5-A072-3B76F98C53A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337564768"/>
        <c:axId val="1337572928"/>
      </c:scatterChart>
      <c:valAx>
        <c:axId val="1337564768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LID4096"/>
          </a:p>
        </c:txPr>
        <c:crossAx val="1337572928"/>
        <c:crosses val="autoZero"/>
        <c:crossBetween val="midCat"/>
      </c:valAx>
      <c:valAx>
        <c:axId val="133757292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LID4096"/>
          </a:p>
        </c:txPr>
        <c:crossAx val="1337564768"/>
        <c:crosses val="autoZero"/>
        <c:crossBetween val="midCat"/>
      </c:valAx>
    </c:plotArea>
    <c:plotVisOnly val="1"/>
    <c:dispBlanksAs val="gap"/>
    <c:showDLblsOverMax val="0"/>
    <c:extLst/>
  </c:chart>
  <c:txPr>
    <a:bodyPr/>
    <a:lstStyle/>
    <a:p>
      <a:pPr>
        <a:defRPr/>
      </a:pPr>
      <a:endParaRPr lang="LID4096"/>
    </a:p>
  </c:txPr>
  <c:printSettings>
    <c:headerFooter/>
    <c:pageMargins b="0.75" l="0.7" r="0.7" t="0.75" header="0.3" footer="0.3"/>
    <c:pageSetup/>
  </c:printSettings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7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8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9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0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5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6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7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8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9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0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1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2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3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.xml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.xml"/></Relationships>
</file>

<file path=xl/drawings/_rels/drawing4.xml.rels><?xml version="1.0" encoding="UTF-8" standalone="yes"?>
<Relationships xmlns="http://schemas.openxmlformats.org/package/2006/relationships"><Relationship Id="rId3" Type="http://schemas.openxmlformats.org/officeDocument/2006/relationships/chart" Target="../charts/chart6.xml"/><Relationship Id="rId2" Type="http://schemas.openxmlformats.org/officeDocument/2006/relationships/chart" Target="../charts/chart5.xml"/><Relationship Id="rId1" Type="http://schemas.openxmlformats.org/officeDocument/2006/relationships/chart" Target="../charts/chart4.xml"/><Relationship Id="rId6" Type="http://schemas.openxmlformats.org/officeDocument/2006/relationships/chart" Target="../charts/chart9.xml"/><Relationship Id="rId5" Type="http://schemas.openxmlformats.org/officeDocument/2006/relationships/chart" Target="../charts/chart8.xml"/><Relationship Id="rId4" Type="http://schemas.openxmlformats.org/officeDocument/2006/relationships/chart" Target="../charts/chart7.xml"/></Relationships>
</file>

<file path=xl/drawings/_rels/drawing5.xml.rels><?xml version="1.0" encoding="UTF-8" standalone="yes"?>
<Relationships xmlns="http://schemas.openxmlformats.org/package/2006/relationships"><Relationship Id="rId8" Type="http://schemas.openxmlformats.org/officeDocument/2006/relationships/chart" Target="../charts/chart14.xml"/><Relationship Id="rId3" Type="http://schemas.openxmlformats.org/officeDocument/2006/relationships/image" Target="../media/image3.png"/><Relationship Id="rId7" Type="http://schemas.openxmlformats.org/officeDocument/2006/relationships/chart" Target="../charts/chart13.xml"/><Relationship Id="rId2" Type="http://schemas.openxmlformats.org/officeDocument/2006/relationships/image" Target="../media/image2.emf"/><Relationship Id="rId1" Type="http://schemas.openxmlformats.org/officeDocument/2006/relationships/image" Target="../media/image1.png"/><Relationship Id="rId6" Type="http://schemas.openxmlformats.org/officeDocument/2006/relationships/chart" Target="../charts/chart12.xml"/><Relationship Id="rId5" Type="http://schemas.openxmlformats.org/officeDocument/2006/relationships/chart" Target="../charts/chart11.xml"/><Relationship Id="rId4" Type="http://schemas.openxmlformats.org/officeDocument/2006/relationships/chart" Target="../charts/chart10.xml"/></Relationships>
</file>

<file path=xl/drawings/_rels/drawing6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5.xml"/></Relationships>
</file>

<file path=xl/drawings/_rels/drawing7.xml.rels><?xml version="1.0" encoding="UTF-8" standalone="yes"?>
<Relationships xmlns="http://schemas.openxmlformats.org/package/2006/relationships"><Relationship Id="rId1" Type="http://schemas.openxmlformats.org/officeDocument/2006/relationships/image" Target="../media/image4.png"/></Relationships>
</file>

<file path=xl/drawings/_rels/drawing9.xml.rels><?xml version="1.0" encoding="UTF-8" standalone="yes"?>
<Relationships xmlns="http://schemas.openxmlformats.org/package/2006/relationships"><Relationship Id="rId8" Type="http://schemas.openxmlformats.org/officeDocument/2006/relationships/chart" Target="../charts/chart23.xml"/><Relationship Id="rId13" Type="http://schemas.openxmlformats.org/officeDocument/2006/relationships/image" Target="../media/image6.png"/><Relationship Id="rId3" Type="http://schemas.openxmlformats.org/officeDocument/2006/relationships/chart" Target="../charts/chart18.xml"/><Relationship Id="rId7" Type="http://schemas.openxmlformats.org/officeDocument/2006/relationships/chart" Target="../charts/chart22.xml"/><Relationship Id="rId12" Type="http://schemas.openxmlformats.org/officeDocument/2006/relationships/image" Target="../media/image5.png"/><Relationship Id="rId2" Type="http://schemas.openxmlformats.org/officeDocument/2006/relationships/chart" Target="../charts/chart17.xml"/><Relationship Id="rId16" Type="http://schemas.openxmlformats.org/officeDocument/2006/relationships/chart" Target="../charts/chart28.xml"/><Relationship Id="rId1" Type="http://schemas.openxmlformats.org/officeDocument/2006/relationships/chart" Target="../charts/chart16.xml"/><Relationship Id="rId6" Type="http://schemas.openxmlformats.org/officeDocument/2006/relationships/chart" Target="../charts/chart21.xml"/><Relationship Id="rId11" Type="http://schemas.openxmlformats.org/officeDocument/2006/relationships/chart" Target="../charts/chart26.xml"/><Relationship Id="rId5" Type="http://schemas.openxmlformats.org/officeDocument/2006/relationships/chart" Target="../charts/chart20.xml"/><Relationship Id="rId15" Type="http://schemas.openxmlformats.org/officeDocument/2006/relationships/chart" Target="../charts/chart27.xml"/><Relationship Id="rId10" Type="http://schemas.openxmlformats.org/officeDocument/2006/relationships/chart" Target="../charts/chart25.xml"/><Relationship Id="rId4" Type="http://schemas.openxmlformats.org/officeDocument/2006/relationships/chart" Target="../charts/chart19.xml"/><Relationship Id="rId9" Type="http://schemas.openxmlformats.org/officeDocument/2006/relationships/chart" Target="../charts/chart24.xml"/><Relationship Id="rId14" Type="http://schemas.openxmlformats.org/officeDocument/2006/relationships/image" Target="../media/image7.png"/></Relationships>
</file>

<file path=xl/drawings/_rels/drawing10.xml.rels><?xml version="1.0" encoding="UTF-8" standalone="yes"?>
<Relationships xmlns="http://schemas.openxmlformats.org/package/2006/relationships"><Relationship Id="rId3" Type="http://schemas.openxmlformats.org/officeDocument/2006/relationships/image" Target="../media/image9.png"/><Relationship Id="rId2" Type="http://schemas.openxmlformats.org/officeDocument/2006/relationships/image" Target="../media/image8.png"/><Relationship Id="rId1" Type="http://schemas.openxmlformats.org/officeDocument/2006/relationships/image" Target="../media/image6.png"/><Relationship Id="rId6" Type="http://schemas.openxmlformats.org/officeDocument/2006/relationships/image" Target="../media/image12.png"/><Relationship Id="rId5" Type="http://schemas.openxmlformats.org/officeDocument/2006/relationships/image" Target="../media/image11.png"/><Relationship Id="rId4" Type="http://schemas.openxmlformats.org/officeDocument/2006/relationships/image" Target="../media/image10.png"/></Relationships>
</file>

<file path=xl/drawings/_rels/drawing11.xml.rels><?xml version="1.0" encoding="UTF-8" standalone="yes"?>
<Relationships xmlns="http://schemas.openxmlformats.org/package/2006/relationships"><Relationship Id="rId3" Type="http://schemas.openxmlformats.org/officeDocument/2006/relationships/chart" Target="../charts/chart31.xml"/><Relationship Id="rId2" Type="http://schemas.openxmlformats.org/officeDocument/2006/relationships/chart" Target="../charts/chart30.xml"/><Relationship Id="rId1" Type="http://schemas.openxmlformats.org/officeDocument/2006/relationships/chart" Target="../charts/chart29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49</xdr:col>
      <xdr:colOff>171450</xdr:colOff>
      <xdr:row>5</xdr:row>
      <xdr:rowOff>133350</xdr:rowOff>
    </xdr:from>
    <xdr:to>
      <xdr:col>51</xdr:col>
      <xdr:colOff>95250</xdr:colOff>
      <xdr:row>6</xdr:row>
      <xdr:rowOff>174536</xdr:rowOff>
    </xdr:to>
    <xdr:sp macro="" textlink="">
      <xdr:nvSpPr>
        <xdr:cNvPr id="9" name="TextBox 8">
          <a:extLst>
            <a:ext uri="{FF2B5EF4-FFF2-40B4-BE49-F238E27FC236}">
              <a16:creationId xmlns:a16="http://schemas.microsoft.com/office/drawing/2014/main" id="{441FE2CA-BE96-4109-9002-45CF50DAA18C}"/>
            </a:ext>
          </a:extLst>
        </xdr:cNvPr>
        <xdr:cNvSpPr txBox="1"/>
      </xdr:nvSpPr>
      <xdr:spPr>
        <a:xfrm>
          <a:off x="15611475" y="1095375"/>
          <a:ext cx="419100" cy="231686"/>
        </a:xfrm>
        <a:prstGeom prst="rect">
          <a:avLst/>
        </a:prstGeom>
        <a:solidFill>
          <a:schemeClr val="bg1"/>
        </a:solidFill>
        <a:ln w="3175" cmpd="sng">
          <a:solidFill>
            <a:schemeClr val="tx1"/>
          </a:solidFill>
        </a:ln>
        <a:effectLst>
          <a:outerShdw blurRad="50800" dist="38100" dir="8100000" algn="tr" rotWithShape="0">
            <a:prstClr val="black">
              <a:alpha val="40000"/>
            </a:prstClr>
          </a:outerShdw>
        </a:effectLst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lIns="0" tIns="0" rIns="45720" bIns="0" rtlCol="0" anchor="ctr" anchorCtr="0"/>
        <a:lstStyle/>
        <a:p>
          <a:pPr algn="ctr"/>
          <a:r>
            <a:rPr lang="pt-BR" sz="1600" b="1"/>
            <a:t>XY</a:t>
          </a:r>
          <a:endParaRPr lang="LID4096" sz="1600" b="1"/>
        </a:p>
      </xdr:txBody>
    </xdr:sp>
    <xdr:clientData/>
  </xdr:twoCellAnchor>
  <xdr:twoCellAnchor>
    <xdr:from>
      <xdr:col>20</xdr:col>
      <xdr:colOff>0</xdr:colOff>
      <xdr:row>15</xdr:row>
      <xdr:rowOff>0</xdr:rowOff>
    </xdr:from>
    <xdr:to>
      <xdr:col>33</xdr:col>
      <xdr:colOff>200025</xdr:colOff>
      <xdr:row>35</xdr:row>
      <xdr:rowOff>66675</xdr:rowOff>
    </xdr:to>
    <xdr:grpSp>
      <xdr:nvGrpSpPr>
        <xdr:cNvPr id="3" name="Group 2">
          <a:extLst>
            <a:ext uri="{FF2B5EF4-FFF2-40B4-BE49-F238E27FC236}">
              <a16:creationId xmlns:a16="http://schemas.microsoft.com/office/drawing/2014/main" id="{25C5760B-0235-9AAF-2724-9AC89DB32BCC}"/>
            </a:ext>
          </a:extLst>
        </xdr:cNvPr>
        <xdr:cNvGrpSpPr/>
      </xdr:nvGrpSpPr>
      <xdr:grpSpPr>
        <a:xfrm>
          <a:off x="6448425" y="2762250"/>
          <a:ext cx="4638675" cy="2952750"/>
          <a:chOff x="6448425" y="2762250"/>
          <a:chExt cx="4638675" cy="2952750"/>
        </a:xfrm>
      </xdr:grpSpPr>
      <xdr:grpSp>
        <xdr:nvGrpSpPr>
          <xdr:cNvPr id="24" name="Group 23">
            <a:extLst>
              <a:ext uri="{FF2B5EF4-FFF2-40B4-BE49-F238E27FC236}">
                <a16:creationId xmlns:a16="http://schemas.microsoft.com/office/drawing/2014/main" id="{D441DCEB-27A9-4F44-82BC-21ED0BC3977D}"/>
              </a:ext>
            </a:extLst>
          </xdr:cNvPr>
          <xdr:cNvGrpSpPr/>
        </xdr:nvGrpSpPr>
        <xdr:grpSpPr>
          <a:xfrm>
            <a:off x="6448425" y="2762250"/>
            <a:ext cx="4638675" cy="2952750"/>
            <a:chOff x="6162675" y="2762250"/>
            <a:chExt cx="4638675" cy="2952750"/>
          </a:xfrm>
        </xdr:grpSpPr>
        <xdr:grpSp>
          <xdr:nvGrpSpPr>
            <xdr:cNvPr id="25" name="Group 24">
              <a:extLst>
                <a:ext uri="{FF2B5EF4-FFF2-40B4-BE49-F238E27FC236}">
                  <a16:creationId xmlns:a16="http://schemas.microsoft.com/office/drawing/2014/main" id="{34C22B0A-998B-E0F3-E2F0-CDF32F828D61}"/>
                </a:ext>
              </a:extLst>
            </xdr:cNvPr>
            <xdr:cNvGrpSpPr/>
          </xdr:nvGrpSpPr>
          <xdr:grpSpPr>
            <a:xfrm>
              <a:off x="6162675" y="2762250"/>
              <a:ext cx="4638675" cy="2952750"/>
              <a:chOff x="6162675" y="2762250"/>
              <a:chExt cx="4638675" cy="2952750"/>
            </a:xfrm>
          </xdr:grpSpPr>
          <xdr:grpSp>
            <xdr:nvGrpSpPr>
              <xdr:cNvPr id="31" name="Group 30">
                <a:extLst>
                  <a:ext uri="{FF2B5EF4-FFF2-40B4-BE49-F238E27FC236}">
                    <a16:creationId xmlns:a16="http://schemas.microsoft.com/office/drawing/2014/main" id="{843D3E85-4596-B6FD-B080-082625E03C7D}"/>
                  </a:ext>
                </a:extLst>
              </xdr:cNvPr>
              <xdr:cNvGrpSpPr/>
            </xdr:nvGrpSpPr>
            <xdr:grpSpPr>
              <a:xfrm>
                <a:off x="6162675" y="2762250"/>
                <a:ext cx="4638675" cy="2952750"/>
                <a:chOff x="5286375" y="2819400"/>
                <a:chExt cx="4476750" cy="2952750"/>
              </a:xfrm>
            </xdr:grpSpPr>
            <xdr:graphicFrame macro="">
              <xdr:nvGraphicFramePr>
                <xdr:cNvPr id="37" name="Chart 36">
                  <a:extLst>
                    <a:ext uri="{FF2B5EF4-FFF2-40B4-BE49-F238E27FC236}">
                      <a16:creationId xmlns:a16="http://schemas.microsoft.com/office/drawing/2014/main" id="{3E444362-90F7-B575-7C4D-B206F8B099C7}"/>
                    </a:ext>
                  </a:extLst>
                </xdr:cNvPr>
                <xdr:cNvGraphicFramePr/>
              </xdr:nvGraphicFramePr>
              <xdr:xfrm>
                <a:off x="5286375" y="2819400"/>
                <a:ext cx="4476750" cy="2952750"/>
              </xdr:xfrm>
              <a:graphic>
                <a:graphicData uri="http://schemas.openxmlformats.org/drawingml/2006/chart">
                  <c:chart xmlns:c="http://schemas.openxmlformats.org/drawingml/2006/chart" xmlns:r="http://schemas.openxmlformats.org/officeDocument/2006/relationships" r:id="rId1"/>
                </a:graphicData>
              </a:graphic>
            </xdr:graphicFrame>
            <xdr:sp macro="" textlink="">
              <xdr:nvSpPr>
                <xdr:cNvPr id="38" name="Rectangle 37">
                  <a:extLst>
                    <a:ext uri="{FF2B5EF4-FFF2-40B4-BE49-F238E27FC236}">
                      <a16:creationId xmlns:a16="http://schemas.microsoft.com/office/drawing/2014/main" id="{A45BC24B-459C-CC94-3D5C-948754433431}"/>
                    </a:ext>
                  </a:extLst>
                </xdr:cNvPr>
                <xdr:cNvSpPr/>
              </xdr:nvSpPr>
              <xdr:spPr>
                <a:xfrm>
                  <a:off x="5736808" y="4038600"/>
                  <a:ext cx="3387810" cy="247650"/>
                </a:xfrm>
                <a:prstGeom prst="rect">
                  <a:avLst/>
                </a:prstGeom>
                <a:solidFill>
                  <a:srgbClr val="F8D3BA">
                    <a:alpha val="29804"/>
                  </a:srgbClr>
                </a:solidFill>
                <a:ln>
                  <a:noFill/>
                </a:ln>
              </xdr:spPr>
              <xdr:style>
                <a:lnRef idx="2">
                  <a:schemeClr val="accent1">
                    <a:shade val="15000"/>
                  </a:schemeClr>
                </a:lnRef>
                <a:fillRef idx="1">
                  <a:schemeClr val="accent1"/>
                </a:fillRef>
                <a:effectRef idx="0">
                  <a:schemeClr val="accent1"/>
                </a:effectRef>
                <a:fontRef idx="minor">
                  <a:schemeClr val="lt1"/>
                </a:fontRef>
              </xdr:style>
              <xdr:txBody>
                <a:bodyPr vertOverflow="clip" horzOverflow="clip" rtlCol="0" anchor="t"/>
                <a:lstStyle/>
                <a:p>
                  <a:pPr algn="l"/>
                  <a:endParaRPr lang="LID4096" sz="1100"/>
                </a:p>
              </xdr:txBody>
            </xdr:sp>
            <xdr:sp macro="" textlink="">
              <xdr:nvSpPr>
                <xdr:cNvPr id="39" name="Rectangle 38">
                  <a:extLst>
                    <a:ext uri="{FF2B5EF4-FFF2-40B4-BE49-F238E27FC236}">
                      <a16:creationId xmlns:a16="http://schemas.microsoft.com/office/drawing/2014/main" id="{A930A0DF-2233-EB3F-702B-C13E18C03CDC}"/>
                    </a:ext>
                  </a:extLst>
                </xdr:cNvPr>
                <xdr:cNvSpPr/>
              </xdr:nvSpPr>
              <xdr:spPr>
                <a:xfrm>
                  <a:off x="5727615" y="4714875"/>
                  <a:ext cx="3406860" cy="247650"/>
                </a:xfrm>
                <a:prstGeom prst="rect">
                  <a:avLst/>
                </a:prstGeom>
                <a:solidFill>
                  <a:srgbClr val="F8D3BA">
                    <a:alpha val="29804"/>
                  </a:srgbClr>
                </a:solidFill>
                <a:ln>
                  <a:noFill/>
                </a:ln>
              </xdr:spPr>
              <xdr:style>
                <a:lnRef idx="2">
                  <a:schemeClr val="accent1">
                    <a:shade val="15000"/>
                  </a:schemeClr>
                </a:lnRef>
                <a:fillRef idx="1">
                  <a:schemeClr val="accent1"/>
                </a:fillRef>
                <a:effectRef idx="0">
                  <a:schemeClr val="accent1"/>
                </a:effectRef>
                <a:fontRef idx="minor">
                  <a:schemeClr val="lt1"/>
                </a:fontRef>
              </xdr:style>
              <xdr:txBody>
                <a:bodyPr vertOverflow="clip" horzOverflow="clip" rtlCol="0" anchor="t"/>
                <a:lstStyle/>
                <a:p>
                  <a:pPr marL="0" indent="0" algn="l"/>
                  <a:endParaRPr lang="LID4096" sz="110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endParaRPr>
                </a:p>
              </xdr:txBody>
            </xdr:sp>
            <xdr:sp macro="" textlink="">
              <xdr:nvSpPr>
                <xdr:cNvPr id="40" name="TextBox 39">
                  <a:extLst>
                    <a:ext uri="{FF2B5EF4-FFF2-40B4-BE49-F238E27FC236}">
                      <a16:creationId xmlns:a16="http://schemas.microsoft.com/office/drawing/2014/main" id="{20090DA3-0521-B8A5-9F9D-533CF31B2BD1}"/>
                    </a:ext>
                  </a:extLst>
                </xdr:cNvPr>
                <xdr:cNvSpPr txBox="1"/>
              </xdr:nvSpPr>
              <xdr:spPr>
                <a:xfrm>
                  <a:off x="8393441" y="4324350"/>
                  <a:ext cx="683883" cy="765086"/>
                </a:xfrm>
                <a:prstGeom prst="rect">
                  <a:avLst/>
                </a:prstGeom>
                <a:solidFill>
                  <a:schemeClr val="bg1"/>
                </a:solidFill>
                <a:ln w="3175" cmpd="sng">
                  <a:solidFill>
                    <a:schemeClr val="tx1"/>
                  </a:solidFill>
                </a:ln>
                <a:effectLst>
                  <a:outerShdw blurRad="50800" dist="38100" dir="8100000" algn="tr" rotWithShape="0">
                    <a:prstClr val="black">
                      <a:alpha val="40000"/>
                    </a:prstClr>
                  </a:outerShdw>
                </a:effectLst>
              </xdr:spPr>
              <xdr:style>
                <a:lnRef idx="0">
                  <a:scrgbClr r="0" g="0" b="0"/>
                </a:lnRef>
                <a:fillRef idx="0">
                  <a:scrgbClr r="0" g="0" b="0"/>
                </a:fillRef>
                <a:effectRef idx="0">
                  <a:scrgbClr r="0" g="0" b="0"/>
                </a:effectRef>
                <a:fontRef idx="minor">
                  <a:schemeClr val="dk1"/>
                </a:fontRef>
              </xdr:style>
              <xdr:txBody>
                <a:bodyPr vertOverflow="clip" horzOverflow="clip" wrap="square" lIns="0" tIns="0" rIns="91440" bIns="0" rtlCol="0" anchor="ctr" anchorCtr="0"/>
                <a:lstStyle/>
                <a:p>
                  <a:pPr algn="r"/>
                  <a:r>
                    <a:rPr lang="pt-BR" sz="1600" b="1"/>
                    <a:t>XY↔</a:t>
                  </a:r>
                </a:p>
                <a:p>
                  <a:pPr algn="r"/>
                  <a:r>
                    <a:rPr lang="pt-BR" sz="1600" b="1"/>
                    <a:t>Z↓</a:t>
                  </a:r>
                  <a:endParaRPr lang="LID4096" sz="1600" b="1"/>
                </a:p>
              </xdr:txBody>
            </xdr:sp>
          </xdr:grpSp>
          <xdr:sp macro="" textlink="">
            <xdr:nvSpPr>
              <xdr:cNvPr id="32" name="TextBox 31">
                <a:extLst>
                  <a:ext uri="{FF2B5EF4-FFF2-40B4-BE49-F238E27FC236}">
                    <a16:creationId xmlns:a16="http://schemas.microsoft.com/office/drawing/2014/main" id="{B7589AB8-389F-AF75-B4A9-4AE85F5B9AE2}"/>
                  </a:ext>
                </a:extLst>
              </xdr:cNvPr>
              <xdr:cNvSpPr txBox="1"/>
            </xdr:nvSpPr>
            <xdr:spPr>
              <a:xfrm>
                <a:off x="7067549" y="4657726"/>
                <a:ext cx="1390651" cy="238124"/>
              </a:xfrm>
              <a:prstGeom prst="rect">
                <a:avLst/>
              </a:prstGeom>
              <a:noFill/>
              <a:ln w="9525" cmpd="sng">
                <a:noFill/>
              </a:ln>
            </xdr:spPr>
            <xdr:style>
              <a:lnRef idx="0">
                <a:scrgbClr r="0" g="0" b="0"/>
              </a:lnRef>
              <a:fillRef idx="0">
                <a:scrgbClr r="0" g="0" b="0"/>
              </a:fillRef>
              <a:effectRef idx="0">
                <a:scrgbClr r="0" g="0" b="0"/>
              </a:effectRef>
              <a:fontRef idx="minor">
                <a:schemeClr val="dk1"/>
              </a:fontRef>
            </xdr:style>
            <xdr:txBody>
              <a:bodyPr vertOverflow="clip" horzOverflow="clip" wrap="square" rtlCol="0" anchor="ctr" anchorCtr="0"/>
              <a:lstStyle/>
              <a:p>
                <a:pPr algn="ctr"/>
                <a:r>
                  <a:rPr lang="pt-BR" sz="1300" b="1">
                    <a:solidFill>
                      <a:schemeClr val="dk1"/>
                    </a:solidFill>
                    <a:effectLst/>
                    <a:latin typeface="+mn-lt"/>
                    <a:ea typeface="+mn-ea"/>
                    <a:cs typeface="+mn-cs"/>
                  </a:rPr>
                  <a:t>1x10-7</a:t>
                </a:r>
                <a:endParaRPr lang="en-150" sz="1300">
                  <a:effectLst/>
                </a:endParaRPr>
              </a:p>
            </xdr:txBody>
          </xdr:sp>
          <xdr:sp macro="" textlink="">
            <xdr:nvSpPr>
              <xdr:cNvPr id="33" name="TextBox 32">
                <a:extLst>
                  <a:ext uri="{FF2B5EF4-FFF2-40B4-BE49-F238E27FC236}">
                    <a16:creationId xmlns:a16="http://schemas.microsoft.com/office/drawing/2014/main" id="{D5C1B239-35D2-EBAE-0C15-4831F70A3B78}"/>
                  </a:ext>
                </a:extLst>
              </xdr:cNvPr>
              <xdr:cNvSpPr txBox="1"/>
            </xdr:nvSpPr>
            <xdr:spPr>
              <a:xfrm>
                <a:off x="7077074" y="3981451"/>
                <a:ext cx="1390651" cy="238124"/>
              </a:xfrm>
              <a:prstGeom prst="rect">
                <a:avLst/>
              </a:prstGeom>
              <a:noFill/>
              <a:ln w="9525" cmpd="sng">
                <a:noFill/>
              </a:ln>
            </xdr:spPr>
            <xdr:style>
              <a:lnRef idx="0">
                <a:scrgbClr r="0" g="0" b="0"/>
              </a:lnRef>
              <a:fillRef idx="0">
                <a:scrgbClr r="0" g="0" b="0"/>
              </a:fillRef>
              <a:effectRef idx="0">
                <a:scrgbClr r="0" g="0" b="0"/>
              </a:effectRef>
              <a:fontRef idx="minor">
                <a:schemeClr val="dk1"/>
              </a:fontRef>
            </xdr:style>
            <xdr:txBody>
              <a:bodyPr vertOverflow="clip" horzOverflow="clip" wrap="square" rtlCol="0" anchor="ctr" anchorCtr="0"/>
              <a:lstStyle/>
              <a:p>
                <a:pPr algn="ctr"/>
                <a:r>
                  <a:rPr lang="pt-BR" sz="1300" b="1">
                    <a:solidFill>
                      <a:schemeClr val="dk1"/>
                    </a:solidFill>
                    <a:effectLst/>
                    <a:latin typeface="+mn-lt"/>
                    <a:ea typeface="+mn-ea"/>
                    <a:cs typeface="+mn-cs"/>
                  </a:rPr>
                  <a:t>1x10-7</a:t>
                </a:r>
                <a:endParaRPr lang="en-150" sz="1300">
                  <a:effectLst/>
                </a:endParaRPr>
              </a:p>
            </xdr:txBody>
          </xdr:sp>
          <xdr:sp macro="" textlink="">
            <xdr:nvSpPr>
              <xdr:cNvPr id="34" name="TextBox 33">
                <a:extLst>
                  <a:ext uri="{FF2B5EF4-FFF2-40B4-BE49-F238E27FC236}">
                    <a16:creationId xmlns:a16="http://schemas.microsoft.com/office/drawing/2014/main" id="{0653CA96-7E7D-7BA4-1DD8-7F8E1927A593}"/>
                  </a:ext>
                </a:extLst>
              </xdr:cNvPr>
              <xdr:cNvSpPr txBox="1"/>
            </xdr:nvSpPr>
            <xdr:spPr>
              <a:xfrm>
                <a:off x="6667500" y="3371850"/>
                <a:ext cx="800101" cy="561975"/>
              </a:xfrm>
              <a:prstGeom prst="rect">
                <a:avLst/>
              </a:prstGeom>
              <a:noFill/>
              <a:ln w="9525" cmpd="sng">
                <a:noFill/>
              </a:ln>
            </xdr:spPr>
            <xdr:style>
              <a:lnRef idx="0">
                <a:scrgbClr r="0" g="0" b="0"/>
              </a:lnRef>
              <a:fillRef idx="0">
                <a:scrgbClr r="0" g="0" b="0"/>
              </a:fillRef>
              <a:effectRef idx="0">
                <a:scrgbClr r="0" g="0" b="0"/>
              </a:effectRef>
              <a:fontRef idx="minor">
                <a:schemeClr val="dk1"/>
              </a:fontRef>
            </xdr:style>
            <xdr:txBody>
              <a:bodyPr vertOverflow="clip" horzOverflow="clip" wrap="square" rtlCol="0" anchor="ctr" anchorCtr="0"/>
              <a:lstStyle/>
              <a:p>
                <a:pPr algn="ctr"/>
                <a:r>
                  <a:rPr lang="pt-BR" sz="1300" b="1">
                    <a:solidFill>
                      <a:schemeClr val="dk1"/>
                    </a:solidFill>
                    <a:effectLst/>
                    <a:latin typeface="+mn-lt"/>
                    <a:ea typeface="+mn-ea"/>
                    <a:cs typeface="+mn-cs"/>
                  </a:rPr>
                  <a:t>Layer 1 (k0)</a:t>
                </a:r>
                <a:endParaRPr lang="en-150" sz="1300">
                  <a:effectLst/>
                </a:endParaRPr>
              </a:p>
            </xdr:txBody>
          </xdr:sp>
          <xdr:sp macro="" textlink="">
            <xdr:nvSpPr>
              <xdr:cNvPr id="35" name="TextBox 34">
                <a:extLst>
                  <a:ext uri="{FF2B5EF4-FFF2-40B4-BE49-F238E27FC236}">
                    <a16:creationId xmlns:a16="http://schemas.microsoft.com/office/drawing/2014/main" id="{D7BA7991-D8FE-E0A9-87DE-3D2641985AB6}"/>
                  </a:ext>
                </a:extLst>
              </xdr:cNvPr>
              <xdr:cNvSpPr txBox="1"/>
            </xdr:nvSpPr>
            <xdr:spPr>
              <a:xfrm>
                <a:off x="6677025" y="4162426"/>
                <a:ext cx="800101" cy="561974"/>
              </a:xfrm>
              <a:prstGeom prst="rect">
                <a:avLst/>
              </a:prstGeom>
              <a:noFill/>
              <a:ln w="9525" cmpd="sng">
                <a:noFill/>
              </a:ln>
            </xdr:spPr>
            <xdr:style>
              <a:lnRef idx="0">
                <a:scrgbClr r="0" g="0" b="0"/>
              </a:lnRef>
              <a:fillRef idx="0">
                <a:scrgbClr r="0" g="0" b="0"/>
              </a:fillRef>
              <a:effectRef idx="0">
                <a:scrgbClr r="0" g="0" b="0"/>
              </a:effectRef>
              <a:fontRef idx="minor">
                <a:schemeClr val="dk1"/>
              </a:fontRef>
            </xdr:style>
            <xdr:txBody>
              <a:bodyPr vertOverflow="clip" horzOverflow="clip" wrap="square" rtlCol="0" anchor="ctr" anchorCtr="0"/>
              <a:lstStyle/>
              <a:p>
                <a:pPr algn="ctr"/>
                <a:r>
                  <a:rPr lang="pt-BR" sz="1300" b="1">
                    <a:solidFill>
                      <a:schemeClr val="dk1"/>
                    </a:solidFill>
                    <a:effectLst/>
                    <a:latin typeface="+mn-lt"/>
                    <a:ea typeface="+mn-ea"/>
                    <a:cs typeface="+mn-cs"/>
                  </a:rPr>
                  <a:t>Layer 3</a:t>
                </a:r>
              </a:p>
              <a:p>
                <a:pPr algn="ctr"/>
                <a:r>
                  <a:rPr lang="pt-BR" sz="1300" b="1">
                    <a:solidFill>
                      <a:schemeClr val="dk1"/>
                    </a:solidFill>
                    <a:effectLst/>
                    <a:latin typeface="+mn-lt"/>
                    <a:ea typeface="+mn-ea"/>
                    <a:cs typeface="+mn-cs"/>
                  </a:rPr>
                  <a:t>(k2)</a:t>
                </a:r>
                <a:endParaRPr lang="en-150" sz="1300">
                  <a:effectLst/>
                </a:endParaRPr>
              </a:p>
            </xdr:txBody>
          </xdr:sp>
          <xdr:sp macro="" textlink="">
            <xdr:nvSpPr>
              <xdr:cNvPr id="36" name="TextBox 35">
                <a:extLst>
                  <a:ext uri="{FF2B5EF4-FFF2-40B4-BE49-F238E27FC236}">
                    <a16:creationId xmlns:a16="http://schemas.microsoft.com/office/drawing/2014/main" id="{6684D165-149E-2E19-8E27-49CD59C1F979}"/>
                  </a:ext>
                </a:extLst>
              </xdr:cNvPr>
              <xdr:cNvSpPr txBox="1"/>
            </xdr:nvSpPr>
            <xdr:spPr>
              <a:xfrm>
                <a:off x="6657975" y="5019675"/>
                <a:ext cx="800101" cy="238124"/>
              </a:xfrm>
              <a:prstGeom prst="rect">
                <a:avLst/>
              </a:prstGeom>
              <a:noFill/>
              <a:ln w="9525" cmpd="sng">
                <a:noFill/>
              </a:ln>
            </xdr:spPr>
            <xdr:style>
              <a:lnRef idx="0">
                <a:scrgbClr r="0" g="0" b="0"/>
              </a:lnRef>
              <a:fillRef idx="0">
                <a:scrgbClr r="0" g="0" b="0"/>
              </a:fillRef>
              <a:effectRef idx="0">
                <a:scrgbClr r="0" g="0" b="0"/>
              </a:effectRef>
              <a:fontRef idx="minor">
                <a:schemeClr val="dk1"/>
              </a:fontRef>
            </xdr:style>
            <xdr:txBody>
              <a:bodyPr vertOverflow="clip" horzOverflow="clip" wrap="square" rtlCol="0" anchor="ctr" anchorCtr="0"/>
              <a:lstStyle/>
              <a:p>
                <a:pPr algn="ctr"/>
                <a:r>
                  <a:rPr lang="pt-BR" sz="1300" b="1">
                    <a:solidFill>
                      <a:schemeClr val="dk1"/>
                    </a:solidFill>
                    <a:effectLst/>
                    <a:latin typeface="+mn-lt"/>
                    <a:ea typeface="+mn-ea"/>
                    <a:cs typeface="+mn-cs"/>
                  </a:rPr>
                  <a:t>Layer 5</a:t>
                </a:r>
                <a:endParaRPr lang="en-150" sz="1300">
                  <a:effectLst/>
                </a:endParaRPr>
              </a:p>
            </xdr:txBody>
          </xdr:sp>
        </xdr:grpSp>
        <xdr:sp macro="" textlink="">
          <xdr:nvSpPr>
            <xdr:cNvPr id="26" name="TextBox 25">
              <a:extLst>
                <a:ext uri="{FF2B5EF4-FFF2-40B4-BE49-F238E27FC236}">
                  <a16:creationId xmlns:a16="http://schemas.microsoft.com/office/drawing/2014/main" id="{1BEC0AE7-69E6-1668-1645-B87D69B3DBD7}"/>
                </a:ext>
              </a:extLst>
            </xdr:cNvPr>
            <xdr:cNvSpPr txBox="1"/>
          </xdr:nvSpPr>
          <xdr:spPr>
            <a:xfrm>
              <a:off x="6162675" y="2981325"/>
              <a:ext cx="523876" cy="733425"/>
            </a:xfrm>
            <a:prstGeom prst="rect">
              <a:avLst/>
            </a:prstGeom>
            <a:noFill/>
            <a:ln w="9525" cmpd="sng">
              <a:noFill/>
            </a:ln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dk1"/>
            </a:fontRef>
          </xdr:style>
          <xdr:txBody>
            <a:bodyPr vertOverflow="clip" horzOverflow="clip" wrap="square" rtlCol="0" anchor="t" anchorCtr="0"/>
            <a:lstStyle/>
            <a:p>
              <a:pPr algn="ctr"/>
              <a:r>
                <a:rPr lang="pt-BR" sz="1300" b="1">
                  <a:solidFill>
                    <a:schemeClr val="dk1"/>
                  </a:solidFill>
                  <a:effectLst/>
                  <a:latin typeface="+mn-lt"/>
                  <a:ea typeface="+mn-ea"/>
                  <a:cs typeface="+mn-cs"/>
                </a:rPr>
                <a:t>MF6</a:t>
              </a:r>
            </a:p>
            <a:p>
              <a:pPr algn="ctr"/>
              <a:endParaRPr lang="pt-BR" sz="1300" b="1">
                <a:solidFill>
                  <a:schemeClr val="dk1"/>
                </a:solidFill>
                <a:effectLst/>
                <a:latin typeface="+mn-lt"/>
                <a:ea typeface="+mn-ea"/>
                <a:cs typeface="+mn-cs"/>
              </a:endParaRPr>
            </a:p>
            <a:p>
              <a:pPr algn="ctr"/>
              <a:r>
                <a:rPr lang="pt-BR" sz="1300" b="1">
                  <a:solidFill>
                    <a:schemeClr val="dk1"/>
                  </a:solidFill>
                  <a:effectLst/>
                  <a:latin typeface="+mn-lt"/>
                  <a:ea typeface="+mn-ea"/>
                  <a:cs typeface="+mn-cs"/>
                </a:rPr>
                <a:t>0</a:t>
              </a:r>
              <a:endParaRPr lang="en-150" sz="1300">
                <a:effectLst/>
              </a:endParaRPr>
            </a:p>
          </xdr:txBody>
        </xdr:sp>
        <xdr:sp macro="" textlink="">
          <xdr:nvSpPr>
            <xdr:cNvPr id="27" name="TextBox 26">
              <a:extLst>
                <a:ext uri="{FF2B5EF4-FFF2-40B4-BE49-F238E27FC236}">
                  <a16:creationId xmlns:a16="http://schemas.microsoft.com/office/drawing/2014/main" id="{AB7CF724-07AF-A474-F832-4ED60FD1CD18}"/>
                </a:ext>
              </a:extLst>
            </xdr:cNvPr>
            <xdr:cNvSpPr txBox="1"/>
          </xdr:nvSpPr>
          <xdr:spPr>
            <a:xfrm>
              <a:off x="6172200" y="3952875"/>
              <a:ext cx="523876" cy="257175"/>
            </a:xfrm>
            <a:prstGeom prst="rect">
              <a:avLst/>
            </a:prstGeom>
            <a:noFill/>
            <a:ln w="9525" cmpd="sng">
              <a:noFill/>
            </a:ln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dk1"/>
            </a:fontRef>
          </xdr:style>
          <xdr:txBody>
            <a:bodyPr vertOverflow="clip" horzOverflow="clip" wrap="square" rtlCol="0" anchor="t" anchorCtr="0"/>
            <a:lstStyle/>
            <a:p>
              <a:pPr algn="ctr"/>
              <a:r>
                <a:rPr lang="pt-BR" sz="1300" b="1">
                  <a:solidFill>
                    <a:schemeClr val="dk1"/>
                  </a:solidFill>
                  <a:effectLst/>
                  <a:latin typeface="+mn-lt"/>
                  <a:ea typeface="+mn-ea"/>
                  <a:cs typeface="+mn-cs"/>
                </a:rPr>
                <a:t>1</a:t>
              </a:r>
              <a:endParaRPr lang="en-150" sz="1300">
                <a:effectLst/>
              </a:endParaRPr>
            </a:p>
          </xdr:txBody>
        </xdr:sp>
        <xdr:sp macro="" textlink="">
          <xdr:nvSpPr>
            <xdr:cNvPr id="28" name="TextBox 27">
              <a:extLst>
                <a:ext uri="{FF2B5EF4-FFF2-40B4-BE49-F238E27FC236}">
                  <a16:creationId xmlns:a16="http://schemas.microsoft.com/office/drawing/2014/main" id="{0FE15AEC-8498-20D0-6C0F-ED387F78DD1C}"/>
                </a:ext>
              </a:extLst>
            </xdr:cNvPr>
            <xdr:cNvSpPr txBox="1"/>
          </xdr:nvSpPr>
          <xdr:spPr>
            <a:xfrm>
              <a:off x="6172200" y="4295775"/>
              <a:ext cx="523876" cy="257175"/>
            </a:xfrm>
            <a:prstGeom prst="rect">
              <a:avLst/>
            </a:prstGeom>
            <a:noFill/>
            <a:ln w="9525" cmpd="sng">
              <a:noFill/>
            </a:ln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dk1"/>
            </a:fontRef>
          </xdr:style>
          <xdr:txBody>
            <a:bodyPr vertOverflow="clip" horzOverflow="clip" wrap="square" rtlCol="0" anchor="t" anchorCtr="0"/>
            <a:lstStyle/>
            <a:p>
              <a:pPr algn="ctr"/>
              <a:r>
                <a:rPr lang="pt-BR" sz="1300" b="1">
                  <a:solidFill>
                    <a:schemeClr val="dk1"/>
                  </a:solidFill>
                  <a:effectLst/>
                  <a:latin typeface="+mn-lt"/>
                  <a:ea typeface="+mn-ea"/>
                  <a:cs typeface="+mn-cs"/>
                </a:rPr>
                <a:t>2</a:t>
              </a:r>
              <a:endParaRPr lang="en-150" sz="1300">
                <a:effectLst/>
              </a:endParaRPr>
            </a:p>
          </xdr:txBody>
        </xdr:sp>
        <xdr:sp macro="" textlink="">
          <xdr:nvSpPr>
            <xdr:cNvPr id="29" name="TextBox 28">
              <a:extLst>
                <a:ext uri="{FF2B5EF4-FFF2-40B4-BE49-F238E27FC236}">
                  <a16:creationId xmlns:a16="http://schemas.microsoft.com/office/drawing/2014/main" id="{E4766822-4B1D-5332-A61F-91D40BE9CF11}"/>
                </a:ext>
              </a:extLst>
            </xdr:cNvPr>
            <xdr:cNvSpPr txBox="1"/>
          </xdr:nvSpPr>
          <xdr:spPr>
            <a:xfrm>
              <a:off x="6172200" y="4619625"/>
              <a:ext cx="523876" cy="257175"/>
            </a:xfrm>
            <a:prstGeom prst="rect">
              <a:avLst/>
            </a:prstGeom>
            <a:noFill/>
            <a:ln w="9525" cmpd="sng">
              <a:noFill/>
            </a:ln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dk1"/>
            </a:fontRef>
          </xdr:style>
          <xdr:txBody>
            <a:bodyPr vertOverflow="clip" horzOverflow="clip" wrap="square" rtlCol="0" anchor="t" anchorCtr="0"/>
            <a:lstStyle/>
            <a:p>
              <a:pPr algn="ctr"/>
              <a:r>
                <a:rPr lang="pt-BR" sz="1300" b="1">
                  <a:solidFill>
                    <a:schemeClr val="dk1"/>
                  </a:solidFill>
                  <a:effectLst/>
                  <a:latin typeface="+mn-lt"/>
                  <a:ea typeface="+mn-ea"/>
                  <a:cs typeface="+mn-cs"/>
                </a:rPr>
                <a:t>3</a:t>
              </a:r>
              <a:endParaRPr lang="en-150" sz="1300">
                <a:effectLst/>
              </a:endParaRPr>
            </a:p>
          </xdr:txBody>
        </xdr:sp>
        <xdr:sp macro="" textlink="">
          <xdr:nvSpPr>
            <xdr:cNvPr id="30" name="TextBox 29">
              <a:extLst>
                <a:ext uri="{FF2B5EF4-FFF2-40B4-BE49-F238E27FC236}">
                  <a16:creationId xmlns:a16="http://schemas.microsoft.com/office/drawing/2014/main" id="{7B6B6CFA-4759-9EBB-8E3A-7D53FFEED4C0}"/>
                </a:ext>
              </a:extLst>
            </xdr:cNvPr>
            <xdr:cNvSpPr txBox="1"/>
          </xdr:nvSpPr>
          <xdr:spPr>
            <a:xfrm>
              <a:off x="6172200" y="4972050"/>
              <a:ext cx="523876" cy="257175"/>
            </a:xfrm>
            <a:prstGeom prst="rect">
              <a:avLst/>
            </a:prstGeom>
            <a:noFill/>
            <a:ln w="9525" cmpd="sng">
              <a:noFill/>
            </a:ln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dk1"/>
            </a:fontRef>
          </xdr:style>
          <xdr:txBody>
            <a:bodyPr vertOverflow="clip" horzOverflow="clip" wrap="square" rtlCol="0" anchor="t" anchorCtr="0"/>
            <a:lstStyle/>
            <a:p>
              <a:pPr algn="ctr"/>
              <a:r>
                <a:rPr lang="pt-BR" sz="1300" b="1">
                  <a:solidFill>
                    <a:schemeClr val="dk1"/>
                  </a:solidFill>
                  <a:effectLst/>
                  <a:latin typeface="+mn-lt"/>
                  <a:ea typeface="+mn-ea"/>
                  <a:cs typeface="+mn-cs"/>
                </a:rPr>
                <a:t>4</a:t>
              </a:r>
              <a:endParaRPr lang="en-150" sz="1300">
                <a:effectLst/>
              </a:endParaRPr>
            </a:p>
          </xdr:txBody>
        </xdr:sp>
      </xdr:grpSp>
      <xdr:sp macro="" textlink="">
        <xdr:nvSpPr>
          <xdr:cNvPr id="2" name="TextBox 1">
            <a:extLst>
              <a:ext uri="{FF2B5EF4-FFF2-40B4-BE49-F238E27FC236}">
                <a16:creationId xmlns:a16="http://schemas.microsoft.com/office/drawing/2014/main" id="{DDB38E24-48BC-4484-B99E-EAF7785CD589}"/>
              </a:ext>
            </a:extLst>
          </xdr:cNvPr>
          <xdr:cNvSpPr txBox="1"/>
        </xdr:nvSpPr>
        <xdr:spPr>
          <a:xfrm>
            <a:off x="8639175" y="5400675"/>
            <a:ext cx="1790700" cy="238125"/>
          </a:xfrm>
          <a:prstGeom prst="rect">
            <a:avLst/>
          </a:prstGeom>
          <a:solidFill>
            <a:schemeClr val="bg1"/>
          </a:solidFill>
          <a:ln w="9525" cmpd="sng">
            <a:noFill/>
          </a:ln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dk1"/>
          </a:fontRef>
        </xdr:style>
        <xdr:txBody>
          <a:bodyPr vertOverflow="clip" horzOverflow="clip" wrap="square" rtlCol="0" anchor="ctr" anchorCtr="0"/>
          <a:lstStyle/>
          <a:p>
            <a:pPr algn="r"/>
            <a:r>
              <a:rPr lang="pt-BR" sz="1600" b="1">
                <a:solidFill>
                  <a:schemeClr val="dk1"/>
                </a:solidFill>
                <a:effectLst/>
                <a:latin typeface="+mn-lt"/>
                <a:ea typeface="+mn-ea"/>
                <a:cs typeface="+mn-cs"/>
              </a:rPr>
              <a:t>Conceptual model</a:t>
            </a:r>
            <a:endParaRPr lang="en-150" sz="1600">
              <a:effectLst/>
            </a:endParaRPr>
          </a:p>
        </xdr:txBody>
      </xdr:sp>
    </xdr:grpSp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1</xdr:col>
      <xdr:colOff>0</xdr:colOff>
      <xdr:row>1</xdr:row>
      <xdr:rowOff>0</xdr:rowOff>
    </xdr:from>
    <xdr:to>
      <xdr:col>41</xdr:col>
      <xdr:colOff>197541</xdr:colOff>
      <xdr:row>1</xdr:row>
      <xdr:rowOff>0</xdr:rowOff>
    </xdr:to>
    <xdr:sp macro="" textlink="">
      <xdr:nvSpPr>
        <xdr:cNvPr id="5" name="TextBox 4">
          <a:extLst>
            <a:ext uri="{FF2B5EF4-FFF2-40B4-BE49-F238E27FC236}">
              <a16:creationId xmlns:a16="http://schemas.microsoft.com/office/drawing/2014/main" id="{58159BAA-ABD1-49F6-9D71-BBE950DF7953}"/>
            </a:ext>
          </a:extLst>
        </xdr:cNvPr>
        <xdr:cNvSpPr txBox="1"/>
      </xdr:nvSpPr>
      <xdr:spPr>
        <a:xfrm>
          <a:off x="381000" y="190500"/>
          <a:ext cx="11856141" cy="0"/>
        </a:xfrm>
        <a:prstGeom prst="rect">
          <a:avLst/>
        </a:prstGeom>
        <a:solidFill>
          <a:schemeClr val="accent2"/>
        </a:solidFill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overflow" horzOverflow="overflow" wrap="none" lIns="0" tIns="0" rIns="0" bIns="0" rtlCol="0" anchor="t">
          <a:noAutofit/>
        </a:bodyPr>
        <a:lstStyle/>
        <a:p>
          <a:pPr algn="l"/>
          <a:r>
            <a:rPr lang="en-US" sz="800"/>
            <a:t>www.betami.com.br</a:t>
          </a:r>
        </a:p>
      </xdr:txBody>
    </xdr:sp>
    <xdr:clientData/>
  </xdr:twoCellAnchor>
  <xdr:twoCellAnchor>
    <xdr:from>
      <xdr:col>20</xdr:col>
      <xdr:colOff>0</xdr:colOff>
      <xdr:row>15</xdr:row>
      <xdr:rowOff>0</xdr:rowOff>
    </xdr:from>
    <xdr:to>
      <xdr:col>33</xdr:col>
      <xdr:colOff>200025</xdr:colOff>
      <xdr:row>35</xdr:row>
      <xdr:rowOff>66675</xdr:rowOff>
    </xdr:to>
    <xdr:grpSp>
      <xdr:nvGrpSpPr>
        <xdr:cNvPr id="30" name="Group 29">
          <a:extLst>
            <a:ext uri="{FF2B5EF4-FFF2-40B4-BE49-F238E27FC236}">
              <a16:creationId xmlns:a16="http://schemas.microsoft.com/office/drawing/2014/main" id="{BB3E70FE-6DD1-6135-FD51-24F4F8642135}"/>
            </a:ext>
          </a:extLst>
        </xdr:cNvPr>
        <xdr:cNvGrpSpPr/>
      </xdr:nvGrpSpPr>
      <xdr:grpSpPr>
        <a:xfrm>
          <a:off x="5848350" y="2790825"/>
          <a:ext cx="4638675" cy="2952750"/>
          <a:chOff x="5848350" y="2790825"/>
          <a:chExt cx="4638675" cy="2952750"/>
        </a:xfrm>
      </xdr:grpSpPr>
      <xdr:graphicFrame macro="">
        <xdr:nvGraphicFramePr>
          <xdr:cNvPr id="21" name="Chart 20">
            <a:extLst>
              <a:ext uri="{FF2B5EF4-FFF2-40B4-BE49-F238E27FC236}">
                <a16:creationId xmlns:a16="http://schemas.microsoft.com/office/drawing/2014/main" id="{F5EAF047-7CB6-48DB-B099-ABBEC7B20220}"/>
              </a:ext>
            </a:extLst>
          </xdr:cNvPr>
          <xdr:cNvGraphicFramePr>
            <a:graphicFrameLocks/>
          </xdr:cNvGraphicFramePr>
        </xdr:nvGraphicFramePr>
        <xdr:xfrm>
          <a:off x="5848350" y="2790825"/>
          <a:ext cx="4638675" cy="2952750"/>
        </xdr:xfrm>
        <a:graphic>
          <a:graphicData uri="http://schemas.openxmlformats.org/drawingml/2006/chart">
            <c:chart xmlns:c="http://schemas.openxmlformats.org/drawingml/2006/chart" xmlns:r="http://schemas.openxmlformats.org/officeDocument/2006/relationships" r:id="rId1"/>
          </a:graphicData>
        </a:graphic>
      </xdr:graphicFrame>
      <xdr:grpSp>
        <xdr:nvGrpSpPr>
          <xdr:cNvPr id="22" name="Group 21">
            <a:extLst>
              <a:ext uri="{FF2B5EF4-FFF2-40B4-BE49-F238E27FC236}">
                <a16:creationId xmlns:a16="http://schemas.microsoft.com/office/drawing/2014/main" id="{148F44F1-F489-4069-8CC4-F5D130350AD4}"/>
              </a:ext>
            </a:extLst>
          </xdr:cNvPr>
          <xdr:cNvGrpSpPr/>
        </xdr:nvGrpSpPr>
        <xdr:grpSpPr>
          <a:xfrm>
            <a:off x="6038850" y="3371850"/>
            <a:ext cx="3736274" cy="1612811"/>
            <a:chOff x="6640214" y="3448050"/>
            <a:chExt cx="3736274" cy="1612811"/>
          </a:xfrm>
        </xdr:grpSpPr>
        <xdr:sp macro="" textlink="">
          <xdr:nvSpPr>
            <xdr:cNvPr id="23" name="TextBox 22">
              <a:extLst>
                <a:ext uri="{FF2B5EF4-FFF2-40B4-BE49-F238E27FC236}">
                  <a16:creationId xmlns:a16="http://schemas.microsoft.com/office/drawing/2014/main" id="{40A85554-A945-FB14-375B-160E6E2BDD40}"/>
                </a:ext>
              </a:extLst>
            </xdr:cNvPr>
            <xdr:cNvSpPr txBox="1"/>
          </xdr:nvSpPr>
          <xdr:spPr>
            <a:xfrm>
              <a:off x="9705360" y="4295775"/>
              <a:ext cx="671128" cy="765086"/>
            </a:xfrm>
            <a:prstGeom prst="rect">
              <a:avLst/>
            </a:prstGeom>
            <a:solidFill>
              <a:schemeClr val="bg1"/>
            </a:solidFill>
            <a:ln w="3175" cmpd="sng">
              <a:solidFill>
                <a:schemeClr val="tx1"/>
              </a:solidFill>
            </a:ln>
            <a:effectLst>
              <a:outerShdw blurRad="50800" dist="38100" dir="8100000" algn="tr" rotWithShape="0">
                <a:prstClr val="black">
                  <a:alpha val="40000"/>
                </a:prstClr>
              </a:outerShdw>
            </a:effectLst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dk1"/>
            </a:fontRef>
          </xdr:style>
          <xdr:txBody>
            <a:bodyPr vertOverflow="clip" horzOverflow="clip" wrap="square" lIns="0" tIns="0" rIns="45720" bIns="0" rtlCol="0" anchor="ctr" anchorCtr="0"/>
            <a:lstStyle/>
            <a:p>
              <a:pPr algn="r"/>
              <a:r>
                <a:rPr lang="pt-BR" sz="1600" b="1"/>
                <a:t>XY↔</a:t>
              </a:r>
            </a:p>
            <a:p>
              <a:pPr algn="r"/>
              <a:r>
                <a:rPr lang="pt-BR" sz="1600" b="1"/>
                <a:t>Z↓</a:t>
              </a:r>
              <a:endParaRPr lang="LID4096" sz="1600" b="1"/>
            </a:p>
          </xdr:txBody>
        </xdr:sp>
        <xdr:sp macro="" textlink="">
          <xdr:nvSpPr>
            <xdr:cNvPr id="24" name="TextBox 23">
              <a:extLst>
                <a:ext uri="{FF2B5EF4-FFF2-40B4-BE49-F238E27FC236}">
                  <a16:creationId xmlns:a16="http://schemas.microsoft.com/office/drawing/2014/main" id="{34ECCBD4-DD74-C19A-5EB2-5DEA0350B4BF}"/>
                </a:ext>
              </a:extLst>
            </xdr:cNvPr>
            <xdr:cNvSpPr txBox="1"/>
          </xdr:nvSpPr>
          <xdr:spPr>
            <a:xfrm>
              <a:off x="6640214" y="3448050"/>
              <a:ext cx="1036936" cy="238125"/>
            </a:xfrm>
            <a:prstGeom prst="rect">
              <a:avLst/>
            </a:prstGeom>
            <a:noFill/>
            <a:ln w="9525" cmpd="sng">
              <a:noFill/>
            </a:ln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dk1"/>
            </a:fontRef>
          </xdr:style>
          <xdr:txBody>
            <a:bodyPr vertOverflow="clip" horzOverflow="clip" wrap="square" rtlCol="0" anchor="ctr" anchorCtr="0"/>
            <a:lstStyle/>
            <a:p>
              <a:pPr algn="ctr"/>
              <a:r>
                <a:rPr lang="pt-BR" sz="1300" b="1">
                  <a:solidFill>
                    <a:schemeClr val="dk1"/>
                  </a:solidFill>
                  <a:effectLst/>
                  <a:latin typeface="+mn-lt"/>
                  <a:ea typeface="+mn-ea"/>
                  <a:cs typeface="+mn-cs"/>
                </a:rPr>
                <a:t>Top</a:t>
              </a:r>
              <a:endParaRPr lang="en-150" sz="1300">
                <a:effectLst/>
              </a:endParaRPr>
            </a:p>
          </xdr:txBody>
        </xdr:sp>
        <xdr:sp macro="" textlink="">
          <xdr:nvSpPr>
            <xdr:cNvPr id="25" name="TextBox 24">
              <a:extLst>
                <a:ext uri="{FF2B5EF4-FFF2-40B4-BE49-F238E27FC236}">
                  <a16:creationId xmlns:a16="http://schemas.microsoft.com/office/drawing/2014/main" id="{46CB3CE7-9D05-7E7D-9B77-0DBF29FE60A7}"/>
                </a:ext>
              </a:extLst>
            </xdr:cNvPr>
            <xdr:cNvSpPr txBox="1"/>
          </xdr:nvSpPr>
          <xdr:spPr>
            <a:xfrm>
              <a:off x="8296275" y="3867150"/>
              <a:ext cx="1257300" cy="238125"/>
            </a:xfrm>
            <a:prstGeom prst="rect">
              <a:avLst/>
            </a:prstGeom>
            <a:noFill/>
            <a:ln w="9525" cmpd="sng">
              <a:noFill/>
            </a:ln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dk1"/>
            </a:fontRef>
          </xdr:style>
          <xdr:txBody>
            <a:bodyPr vertOverflow="clip" horzOverflow="clip" wrap="square" rtlCol="0" anchor="ctr" anchorCtr="0"/>
            <a:lstStyle/>
            <a:p>
              <a:pPr algn="ctr"/>
              <a:r>
                <a:rPr lang="pt-BR" sz="1300" b="1">
                  <a:solidFill>
                    <a:schemeClr val="dk1"/>
                  </a:solidFill>
                  <a:effectLst/>
                  <a:latin typeface="+mn-lt"/>
                  <a:ea typeface="+mn-ea"/>
                  <a:cs typeface="+mn-cs"/>
                </a:rPr>
                <a:t>Layer 1 K = 10</a:t>
              </a:r>
              <a:endParaRPr lang="en-150" sz="1300">
                <a:effectLst/>
              </a:endParaRPr>
            </a:p>
          </xdr:txBody>
        </xdr:sp>
        <xdr:sp macro="" textlink="">
          <xdr:nvSpPr>
            <xdr:cNvPr id="26" name="TextBox 25">
              <a:extLst>
                <a:ext uri="{FF2B5EF4-FFF2-40B4-BE49-F238E27FC236}">
                  <a16:creationId xmlns:a16="http://schemas.microsoft.com/office/drawing/2014/main" id="{B04BEC0D-95D1-3F4B-770E-63A9C2AFA360}"/>
                </a:ext>
              </a:extLst>
            </xdr:cNvPr>
            <xdr:cNvSpPr txBox="1"/>
          </xdr:nvSpPr>
          <xdr:spPr>
            <a:xfrm>
              <a:off x="6753225" y="3924301"/>
              <a:ext cx="800101" cy="561974"/>
            </a:xfrm>
            <a:prstGeom prst="rect">
              <a:avLst/>
            </a:prstGeom>
            <a:noFill/>
            <a:ln w="9525" cmpd="sng">
              <a:noFill/>
            </a:ln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dk1"/>
            </a:fontRef>
          </xdr:style>
          <xdr:txBody>
            <a:bodyPr vertOverflow="clip" horzOverflow="clip" wrap="square" rtlCol="0" anchor="ctr" anchorCtr="0"/>
            <a:lstStyle/>
            <a:p>
              <a:pPr algn="ctr"/>
              <a:r>
                <a:rPr lang="pt-BR" sz="1300" b="1">
                  <a:solidFill>
                    <a:schemeClr val="dk1"/>
                  </a:solidFill>
                  <a:effectLst/>
                  <a:latin typeface="+mn-lt"/>
                  <a:ea typeface="+mn-ea"/>
                  <a:cs typeface="+mn-cs"/>
                </a:rPr>
                <a:t>Botn_1</a:t>
              </a:r>
            </a:p>
          </xdr:txBody>
        </xdr:sp>
        <xdr:sp macro="" textlink="">
          <xdr:nvSpPr>
            <xdr:cNvPr id="27" name="TextBox 26">
              <a:extLst>
                <a:ext uri="{FF2B5EF4-FFF2-40B4-BE49-F238E27FC236}">
                  <a16:creationId xmlns:a16="http://schemas.microsoft.com/office/drawing/2014/main" id="{055B8543-9B1A-80FE-936C-5C1C9CB13409}"/>
                </a:ext>
              </a:extLst>
            </xdr:cNvPr>
            <xdr:cNvSpPr txBox="1"/>
          </xdr:nvSpPr>
          <xdr:spPr>
            <a:xfrm>
              <a:off x="8343899" y="4791076"/>
              <a:ext cx="1247775" cy="238124"/>
            </a:xfrm>
            <a:prstGeom prst="rect">
              <a:avLst/>
            </a:prstGeom>
            <a:noFill/>
            <a:ln w="9525" cmpd="sng">
              <a:noFill/>
            </a:ln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dk1"/>
            </a:fontRef>
          </xdr:style>
          <xdr:txBody>
            <a:bodyPr vertOverflow="clip" horzOverflow="clip" wrap="square" rtlCol="0" anchor="ctr" anchorCtr="0"/>
            <a:lstStyle/>
            <a:p>
              <a:pPr algn="ctr"/>
              <a:r>
                <a:rPr lang="pt-BR" sz="1300" b="1">
                  <a:solidFill>
                    <a:schemeClr val="dk1"/>
                  </a:solidFill>
                  <a:effectLst/>
                  <a:latin typeface="+mn-lt"/>
                  <a:ea typeface="+mn-ea"/>
                  <a:cs typeface="+mn-cs"/>
                </a:rPr>
                <a:t>Layer 1 K = 5</a:t>
              </a:r>
            </a:p>
          </xdr:txBody>
        </xdr:sp>
        <xdr:sp macro="" textlink="">
          <xdr:nvSpPr>
            <xdr:cNvPr id="28" name="TextBox 27">
              <a:extLst>
                <a:ext uri="{FF2B5EF4-FFF2-40B4-BE49-F238E27FC236}">
                  <a16:creationId xmlns:a16="http://schemas.microsoft.com/office/drawing/2014/main" id="{F449B333-B455-F3EB-0038-7669568AF1C5}"/>
                </a:ext>
              </a:extLst>
            </xdr:cNvPr>
            <xdr:cNvSpPr txBox="1"/>
          </xdr:nvSpPr>
          <xdr:spPr>
            <a:xfrm>
              <a:off x="6743700" y="4781551"/>
              <a:ext cx="819150" cy="238124"/>
            </a:xfrm>
            <a:prstGeom prst="rect">
              <a:avLst/>
            </a:prstGeom>
            <a:noFill/>
            <a:ln w="9525" cmpd="sng">
              <a:noFill/>
            </a:ln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dk1"/>
            </a:fontRef>
          </xdr:style>
          <xdr:txBody>
            <a:bodyPr vertOverflow="clip" horzOverflow="clip" wrap="square" rtlCol="0" anchor="ctr" anchorCtr="0"/>
            <a:lstStyle/>
            <a:p>
              <a:pPr algn="ctr"/>
              <a:r>
                <a:rPr lang="pt-BR" sz="1300" b="1">
                  <a:solidFill>
                    <a:schemeClr val="dk1"/>
                  </a:solidFill>
                  <a:effectLst/>
                  <a:latin typeface="+mn-lt"/>
                  <a:ea typeface="+mn-ea"/>
                  <a:cs typeface="+mn-cs"/>
                </a:rPr>
                <a:t>Botn_2</a:t>
              </a:r>
              <a:endParaRPr lang="en-150" sz="1300">
                <a:effectLst/>
              </a:endParaRPr>
            </a:p>
          </xdr:txBody>
        </xdr:sp>
      </xdr:grpSp>
      <xdr:sp macro="" textlink="">
        <xdr:nvSpPr>
          <xdr:cNvPr id="29" name="TextBox 28">
            <a:extLst>
              <a:ext uri="{FF2B5EF4-FFF2-40B4-BE49-F238E27FC236}">
                <a16:creationId xmlns:a16="http://schemas.microsoft.com/office/drawing/2014/main" id="{54CFD3D0-8C43-40E5-A5B0-A0BF414DCD04}"/>
              </a:ext>
            </a:extLst>
          </xdr:cNvPr>
          <xdr:cNvSpPr txBox="1"/>
        </xdr:nvSpPr>
        <xdr:spPr>
          <a:xfrm>
            <a:off x="6057900" y="2971800"/>
            <a:ext cx="1790700" cy="238125"/>
          </a:xfrm>
          <a:prstGeom prst="rect">
            <a:avLst/>
          </a:prstGeom>
          <a:noFill/>
          <a:ln w="9525" cmpd="sng">
            <a:noFill/>
          </a:ln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dk1"/>
          </a:fontRef>
        </xdr:style>
        <xdr:txBody>
          <a:bodyPr vertOverflow="clip" horzOverflow="clip" wrap="square" rtlCol="0" anchor="ctr" anchorCtr="0"/>
          <a:lstStyle/>
          <a:p>
            <a:pPr algn="ctr"/>
            <a:r>
              <a:rPr lang="pt-BR" sz="1600" b="1">
                <a:solidFill>
                  <a:schemeClr val="dk1"/>
                </a:solidFill>
                <a:effectLst/>
                <a:latin typeface="+mn-lt"/>
                <a:ea typeface="+mn-ea"/>
                <a:cs typeface="+mn-cs"/>
              </a:rPr>
              <a:t>Conceptual model</a:t>
            </a:r>
            <a:endParaRPr lang="en-150" sz="1600">
              <a:effectLst/>
            </a:endParaRPr>
          </a:p>
        </xdr:txBody>
      </xdr:sp>
    </xdr:grpSp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110</xdr:col>
      <xdr:colOff>102051</xdr:colOff>
      <xdr:row>271</xdr:row>
      <xdr:rowOff>6803</xdr:rowOff>
    </xdr:from>
    <xdr:to>
      <xdr:col>110</xdr:col>
      <xdr:colOff>585105</xdr:colOff>
      <xdr:row>316</xdr:row>
      <xdr:rowOff>0</xdr:rowOff>
    </xdr:to>
    <xdr:sp macro="" textlink="">
      <xdr:nvSpPr>
        <xdr:cNvPr id="3" name="TextBox 2">
          <a:extLst>
            <a:ext uri="{FF2B5EF4-FFF2-40B4-BE49-F238E27FC236}">
              <a16:creationId xmlns:a16="http://schemas.microsoft.com/office/drawing/2014/main" id="{871FEB81-E9EC-6E2C-1B3A-8BCBBE53DB92}"/>
            </a:ext>
          </a:extLst>
        </xdr:cNvPr>
        <xdr:cNvSpPr txBox="1"/>
      </xdr:nvSpPr>
      <xdr:spPr>
        <a:xfrm>
          <a:off x="8497658" y="3565071"/>
          <a:ext cx="483054" cy="299358"/>
        </a:xfrm>
        <a:prstGeom prst="rect">
          <a:avLst/>
        </a:prstGeom>
        <a:solidFill>
          <a:schemeClr val="lt1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pPr algn="ctr"/>
          <a:r>
            <a:rPr lang="pt-BR" sz="1100" b="1"/>
            <a:t>PHI</a:t>
          </a:r>
          <a:endParaRPr lang="LID4096" sz="1100" b="1"/>
        </a:p>
      </xdr:txBody>
    </xdr:sp>
    <xdr:clientData/>
  </xdr:twoCellAnchor>
  <xdr:twoCellAnchor>
    <xdr:from>
      <xdr:col>110</xdr:col>
      <xdr:colOff>88446</xdr:colOff>
      <xdr:row>163</xdr:row>
      <xdr:rowOff>0</xdr:rowOff>
    </xdr:from>
    <xdr:to>
      <xdr:col>111</xdr:col>
      <xdr:colOff>20409</xdr:colOff>
      <xdr:row>207</xdr:row>
      <xdr:rowOff>1</xdr:rowOff>
    </xdr:to>
    <xdr:sp macro="" textlink="">
      <xdr:nvSpPr>
        <xdr:cNvPr id="4" name="TextBox 3">
          <a:extLst>
            <a:ext uri="{FF2B5EF4-FFF2-40B4-BE49-F238E27FC236}">
              <a16:creationId xmlns:a16="http://schemas.microsoft.com/office/drawing/2014/main" id="{FE25D0BB-DA8A-41FB-8F38-24C97843778D}"/>
            </a:ext>
          </a:extLst>
        </xdr:cNvPr>
        <xdr:cNvSpPr txBox="1"/>
      </xdr:nvSpPr>
      <xdr:spPr>
        <a:xfrm>
          <a:off x="8484053" y="2823482"/>
          <a:ext cx="544285" cy="299358"/>
        </a:xfrm>
        <a:prstGeom prst="rect">
          <a:avLst/>
        </a:prstGeom>
        <a:solidFill>
          <a:schemeClr val="lt1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pPr algn="ctr"/>
          <a:r>
            <a:rPr lang="pt-BR" sz="1100" b="1"/>
            <a:t>u(qx)</a:t>
          </a:r>
          <a:endParaRPr lang="LID4096" sz="1100" b="1"/>
        </a:p>
      </xdr:txBody>
    </xdr:sp>
    <xdr:clientData/>
  </xdr:twoCellAnchor>
  <xdr:twoCellAnchor>
    <xdr:from>
      <xdr:col>8</xdr:col>
      <xdr:colOff>210910</xdr:colOff>
      <xdr:row>0</xdr:row>
      <xdr:rowOff>0</xdr:rowOff>
    </xdr:from>
    <xdr:to>
      <xdr:col>110</xdr:col>
      <xdr:colOff>183696</xdr:colOff>
      <xdr:row>6</xdr:row>
      <xdr:rowOff>40822</xdr:rowOff>
    </xdr:to>
    <xdr:graphicFrame macro="">
      <xdr:nvGraphicFramePr>
        <xdr:cNvPr id="11" name="Chart 10">
          <a:extLst>
            <a:ext uri="{FF2B5EF4-FFF2-40B4-BE49-F238E27FC236}">
              <a16:creationId xmlns:a16="http://schemas.microsoft.com/office/drawing/2014/main" id="{83F59328-F725-FBF7-4714-6C9E1327B2B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>
    <xdr:from>
      <xdr:col>1</xdr:col>
      <xdr:colOff>57150</xdr:colOff>
      <xdr:row>7</xdr:row>
      <xdr:rowOff>28575</xdr:rowOff>
    </xdr:from>
    <xdr:to>
      <xdr:col>11</xdr:col>
      <xdr:colOff>190500</xdr:colOff>
      <xdr:row>14</xdr:row>
      <xdr:rowOff>28575</xdr:rowOff>
    </xdr:to>
    <xdr:graphicFrame macro="">
      <xdr:nvGraphicFramePr>
        <xdr:cNvPr id="10" name="Chart 9">
          <a:extLst>
            <a:ext uri="{FF2B5EF4-FFF2-40B4-BE49-F238E27FC236}">
              <a16:creationId xmlns:a16="http://schemas.microsoft.com/office/drawing/2014/main" id="{F0D41141-2569-4AF7-92FF-321B3FAB1027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oneCellAnchor>
    <xdr:from>
      <xdr:col>0</xdr:col>
      <xdr:colOff>211829</xdr:colOff>
      <xdr:row>22</xdr:row>
      <xdr:rowOff>66675</xdr:rowOff>
    </xdr:from>
    <xdr:ext cx="5001682" cy="3705226"/>
    <xdr:grpSp>
      <xdr:nvGrpSpPr>
        <xdr:cNvPr id="5" name="Group 4">
          <a:extLst>
            <a:ext uri="{FF2B5EF4-FFF2-40B4-BE49-F238E27FC236}">
              <a16:creationId xmlns:a16="http://schemas.microsoft.com/office/drawing/2014/main" id="{8BF2A056-C9D0-27FB-DC0B-3396DA34EE74}"/>
            </a:ext>
          </a:extLst>
        </xdr:cNvPr>
        <xdr:cNvGrpSpPr>
          <a:grpSpLocks noChangeAspect="1"/>
        </xdr:cNvGrpSpPr>
      </xdr:nvGrpSpPr>
      <xdr:grpSpPr>
        <a:xfrm>
          <a:off x="211829" y="3571875"/>
          <a:ext cx="5001682" cy="3705226"/>
          <a:chOff x="211829" y="3571875"/>
          <a:chExt cx="5001682" cy="3705226"/>
        </a:xfrm>
      </xdr:grpSpPr>
      <xdr:grpSp>
        <xdr:nvGrpSpPr>
          <xdr:cNvPr id="22" name="Group 21">
            <a:extLst>
              <a:ext uri="{FF2B5EF4-FFF2-40B4-BE49-F238E27FC236}">
                <a16:creationId xmlns:a16="http://schemas.microsoft.com/office/drawing/2014/main" id="{CD316671-835A-54CE-8A68-D410C7F6BADD}"/>
              </a:ext>
            </a:extLst>
          </xdr:cNvPr>
          <xdr:cNvGrpSpPr/>
        </xdr:nvGrpSpPr>
        <xdr:grpSpPr>
          <a:xfrm>
            <a:off x="211829" y="3571875"/>
            <a:ext cx="5001682" cy="3705226"/>
            <a:chOff x="140738" y="3611749"/>
            <a:chExt cx="4064552" cy="3719941"/>
          </a:xfrm>
        </xdr:grpSpPr>
        <xdr:graphicFrame macro="">
          <xdr:nvGraphicFramePr>
            <xdr:cNvPr id="12" name="Chart 11">
              <a:extLst>
                <a:ext uri="{FF2B5EF4-FFF2-40B4-BE49-F238E27FC236}">
                  <a16:creationId xmlns:a16="http://schemas.microsoft.com/office/drawing/2014/main" id="{31E9D42D-8E4D-4E0E-9CB0-83E94BC92B75}"/>
                </a:ext>
              </a:extLst>
            </xdr:cNvPr>
            <xdr:cNvGraphicFramePr>
              <a:graphicFrameLocks/>
            </xdr:cNvGraphicFramePr>
          </xdr:nvGraphicFramePr>
          <xdr:xfrm>
            <a:off x="164892" y="3611749"/>
            <a:ext cx="4039284" cy="923940"/>
          </xdr:xfrm>
          <a:graphic>
            <a:graphicData uri="http://schemas.openxmlformats.org/drawingml/2006/chart">
              <c:chart xmlns:c="http://schemas.openxmlformats.org/drawingml/2006/chart" xmlns:r="http://schemas.openxmlformats.org/officeDocument/2006/relationships" r:id="rId2"/>
            </a:graphicData>
          </a:graphic>
        </xdr:graphicFrame>
        <xdr:grpSp>
          <xdr:nvGrpSpPr>
            <xdr:cNvPr id="17" name="Group 16">
              <a:extLst>
                <a:ext uri="{FF2B5EF4-FFF2-40B4-BE49-F238E27FC236}">
                  <a16:creationId xmlns:a16="http://schemas.microsoft.com/office/drawing/2014/main" id="{86EEDE28-E186-F5A6-6103-13AD50413869}"/>
                </a:ext>
              </a:extLst>
            </xdr:cNvPr>
            <xdr:cNvGrpSpPr>
              <a:grpSpLocks noChangeAspect="1"/>
            </xdr:cNvGrpSpPr>
          </xdr:nvGrpSpPr>
          <xdr:grpSpPr>
            <a:xfrm>
              <a:off x="140738" y="4103554"/>
              <a:ext cx="4064552" cy="3228136"/>
              <a:chOff x="139760" y="4103554"/>
              <a:chExt cx="3829456" cy="3228136"/>
            </a:xfrm>
          </xdr:grpSpPr>
          <xdr:grpSp>
            <xdr:nvGrpSpPr>
              <xdr:cNvPr id="31" name="Group 30">
                <a:extLst>
                  <a:ext uri="{FF2B5EF4-FFF2-40B4-BE49-F238E27FC236}">
                    <a16:creationId xmlns:a16="http://schemas.microsoft.com/office/drawing/2014/main" id="{62608EBE-A9B2-D1E0-F4BD-50D917DD400A}"/>
                  </a:ext>
                </a:extLst>
              </xdr:cNvPr>
              <xdr:cNvGrpSpPr/>
            </xdr:nvGrpSpPr>
            <xdr:grpSpPr>
              <a:xfrm>
                <a:off x="158873" y="4542944"/>
                <a:ext cx="3810343" cy="2788746"/>
                <a:chOff x="207473" y="3796682"/>
                <a:chExt cx="4951885" cy="3488917"/>
              </a:xfrm>
            </xdr:grpSpPr>
            <xdr:grpSp>
              <xdr:nvGrpSpPr>
                <xdr:cNvPr id="9" name="Group 8">
                  <a:extLst>
                    <a:ext uri="{FF2B5EF4-FFF2-40B4-BE49-F238E27FC236}">
                      <a16:creationId xmlns:a16="http://schemas.microsoft.com/office/drawing/2014/main" id="{884FC222-42D8-CC77-BFF8-9138931FF10C}"/>
                    </a:ext>
                  </a:extLst>
                </xdr:cNvPr>
                <xdr:cNvGrpSpPr>
                  <a:grpSpLocks noChangeAspect="1"/>
                </xdr:cNvGrpSpPr>
              </xdr:nvGrpSpPr>
              <xdr:grpSpPr>
                <a:xfrm>
                  <a:off x="207473" y="3796682"/>
                  <a:ext cx="4951885" cy="1913408"/>
                  <a:chOff x="537177" y="4924424"/>
                  <a:chExt cx="5588424" cy="2652516"/>
                </a:xfrm>
              </xdr:grpSpPr>
              <xdr:graphicFrame macro="">
                <xdr:nvGraphicFramePr>
                  <xdr:cNvPr id="4" name="Chart 3">
                    <a:extLst>
                      <a:ext uri="{FF2B5EF4-FFF2-40B4-BE49-F238E27FC236}">
                        <a16:creationId xmlns:a16="http://schemas.microsoft.com/office/drawing/2014/main" id="{6A2E6257-D39E-A6B3-75C5-0DC12ACD8050}"/>
                      </a:ext>
                    </a:extLst>
                  </xdr:cNvPr>
                  <xdr:cNvGraphicFramePr/>
                </xdr:nvGraphicFramePr>
                <xdr:xfrm>
                  <a:off x="537177" y="4924424"/>
                  <a:ext cx="5585749" cy="1557339"/>
                </xdr:xfrm>
                <a:graphic>
                  <a:graphicData uri="http://schemas.openxmlformats.org/drawingml/2006/chart">
                    <c:chart xmlns:c="http://schemas.openxmlformats.org/drawingml/2006/chart" xmlns:r="http://schemas.openxmlformats.org/officeDocument/2006/relationships" r:id="rId3"/>
                  </a:graphicData>
                </a:graphic>
              </xdr:graphicFrame>
              <xdr:graphicFrame macro="">
                <xdr:nvGraphicFramePr>
                  <xdr:cNvPr id="8" name="Chart 7">
                    <a:extLst>
                      <a:ext uri="{FF2B5EF4-FFF2-40B4-BE49-F238E27FC236}">
                        <a16:creationId xmlns:a16="http://schemas.microsoft.com/office/drawing/2014/main" id="{E5ED6FA4-0E38-4616-95EE-9FA3F2172C29}"/>
                      </a:ext>
                    </a:extLst>
                  </xdr:cNvPr>
                  <xdr:cNvGraphicFramePr>
                    <a:graphicFrameLocks/>
                  </xdr:cNvGraphicFramePr>
                </xdr:nvGraphicFramePr>
                <xdr:xfrm>
                  <a:off x="539852" y="6467278"/>
                  <a:ext cx="5585749" cy="1109662"/>
                </xdr:xfrm>
                <a:graphic>
                  <a:graphicData uri="http://schemas.openxmlformats.org/drawingml/2006/chart">
                    <c:chart xmlns:c="http://schemas.openxmlformats.org/drawingml/2006/chart" xmlns:r="http://schemas.openxmlformats.org/officeDocument/2006/relationships" r:id="rId4"/>
                  </a:graphicData>
                </a:graphic>
              </xdr:graphicFrame>
            </xdr:grpSp>
            <xdr:grpSp>
              <xdr:nvGrpSpPr>
                <xdr:cNvPr id="28" name="Group 27">
                  <a:extLst>
                    <a:ext uri="{FF2B5EF4-FFF2-40B4-BE49-F238E27FC236}">
                      <a16:creationId xmlns:a16="http://schemas.microsoft.com/office/drawing/2014/main" id="{E000E567-654B-974F-A389-81EF239B3F71}"/>
                    </a:ext>
                  </a:extLst>
                </xdr:cNvPr>
                <xdr:cNvGrpSpPr/>
              </xdr:nvGrpSpPr>
              <xdr:grpSpPr>
                <a:xfrm>
                  <a:off x="209454" y="5700366"/>
                  <a:ext cx="4949563" cy="1585233"/>
                  <a:chOff x="476154" y="2118966"/>
                  <a:chExt cx="4949563" cy="1585233"/>
                </a:xfrm>
              </xdr:grpSpPr>
              <xdr:graphicFrame macro="">
                <xdr:nvGraphicFramePr>
                  <xdr:cNvPr id="26" name="Chart 25">
                    <a:extLst>
                      <a:ext uri="{FF2B5EF4-FFF2-40B4-BE49-F238E27FC236}">
                        <a16:creationId xmlns:a16="http://schemas.microsoft.com/office/drawing/2014/main" id="{757E0560-4B1C-45C3-AF28-4649CF1098A7}"/>
                      </a:ext>
                    </a:extLst>
                  </xdr:cNvPr>
                  <xdr:cNvGraphicFramePr>
                    <a:graphicFrameLocks/>
                  </xdr:cNvGraphicFramePr>
                </xdr:nvGraphicFramePr>
                <xdr:xfrm>
                  <a:off x="476203" y="2118966"/>
                  <a:ext cx="4949514" cy="800464"/>
                </xdr:xfrm>
                <a:graphic>
                  <a:graphicData uri="http://schemas.openxmlformats.org/drawingml/2006/chart">
                    <c:chart xmlns:c="http://schemas.openxmlformats.org/drawingml/2006/chart" xmlns:r="http://schemas.openxmlformats.org/officeDocument/2006/relationships" r:id="rId5"/>
                  </a:graphicData>
                </a:graphic>
              </xdr:graphicFrame>
              <xdr:graphicFrame macro="">
                <xdr:nvGraphicFramePr>
                  <xdr:cNvPr id="27" name="Chart 26">
                    <a:extLst>
                      <a:ext uri="{FF2B5EF4-FFF2-40B4-BE49-F238E27FC236}">
                        <a16:creationId xmlns:a16="http://schemas.microsoft.com/office/drawing/2014/main" id="{1D1CDF76-2131-4690-BBBC-9DCE6FBEC57F}"/>
                      </a:ext>
                    </a:extLst>
                  </xdr:cNvPr>
                  <xdr:cNvGraphicFramePr>
                    <a:graphicFrameLocks/>
                  </xdr:cNvGraphicFramePr>
                </xdr:nvGraphicFramePr>
                <xdr:xfrm>
                  <a:off x="476154" y="2903739"/>
                  <a:ext cx="4949516" cy="800460"/>
                </xdr:xfrm>
                <a:graphic>
                  <a:graphicData uri="http://schemas.openxmlformats.org/drawingml/2006/chart">
                    <c:chart xmlns:c="http://schemas.openxmlformats.org/drawingml/2006/chart" xmlns:r="http://schemas.openxmlformats.org/officeDocument/2006/relationships" r:id="rId6"/>
                  </a:graphicData>
                </a:graphic>
              </xdr:graphicFrame>
            </xdr:grpSp>
            <xdr:sp macro="" textlink="">
              <xdr:nvSpPr>
                <xdr:cNvPr id="29" name="TextBox 28">
                  <a:extLst>
                    <a:ext uri="{FF2B5EF4-FFF2-40B4-BE49-F238E27FC236}">
                      <a16:creationId xmlns:a16="http://schemas.microsoft.com/office/drawing/2014/main" id="{298E5004-CD0E-4900-8F16-066C4849E0BB}"/>
                    </a:ext>
                  </a:extLst>
                </xdr:cNvPr>
                <xdr:cNvSpPr txBox="1"/>
              </xdr:nvSpPr>
              <xdr:spPr>
                <a:xfrm>
                  <a:off x="3677447" y="6704141"/>
                  <a:ext cx="1448364" cy="391251"/>
                </a:xfrm>
                <a:prstGeom prst="rect">
                  <a:avLst/>
                </a:prstGeom>
                <a:solidFill>
                  <a:schemeClr val="lt1"/>
                </a:solidFill>
                <a:ln w="9525" cmpd="sng">
                  <a:solidFill>
                    <a:schemeClr val="lt1">
                      <a:shade val="50000"/>
                    </a:schemeClr>
                  </a:solidFill>
                </a:ln>
              </xdr:spPr>
              <xdr:style>
                <a:lnRef idx="0">
                  <a:scrgbClr r="0" g="0" b="0"/>
                </a:lnRef>
                <a:fillRef idx="0">
                  <a:scrgbClr r="0" g="0" b="0"/>
                </a:fillRef>
                <a:effectRef idx="0">
                  <a:scrgbClr r="0" g="0" b="0"/>
                </a:effectRef>
                <a:fontRef idx="minor">
                  <a:schemeClr val="dk1"/>
                </a:fontRef>
              </xdr:style>
              <xdr:txBody>
                <a:bodyPr vertOverflow="clip" horzOverflow="clip" wrap="square" rtlCol="0" anchor="ctr" anchorCtr="0">
                  <a:noAutofit/>
                </a:bodyPr>
                <a:lstStyle/>
                <a:p>
                  <a:pPr algn="ctr"/>
                  <a:r>
                    <a:rPr lang="en-US" sz="1400" b="1"/>
                    <a:t>H1_13_8</a:t>
                  </a:r>
                  <a:endParaRPr lang="LID4096" sz="1400" b="1"/>
                </a:p>
              </xdr:txBody>
            </xdr:sp>
            <xdr:sp macro="" textlink="">
              <xdr:nvSpPr>
                <xdr:cNvPr id="30" name="TextBox 29">
                  <a:extLst>
                    <a:ext uri="{FF2B5EF4-FFF2-40B4-BE49-F238E27FC236}">
                      <a16:creationId xmlns:a16="http://schemas.microsoft.com/office/drawing/2014/main" id="{E19C187E-D038-438B-96DF-EEDA0800464E}"/>
                    </a:ext>
                  </a:extLst>
                </xdr:cNvPr>
                <xdr:cNvSpPr txBox="1"/>
              </xdr:nvSpPr>
              <xdr:spPr>
                <a:xfrm>
                  <a:off x="4724400" y="5821454"/>
                  <a:ext cx="391885" cy="391251"/>
                </a:xfrm>
                <a:prstGeom prst="rect">
                  <a:avLst/>
                </a:prstGeom>
                <a:solidFill>
                  <a:schemeClr val="lt1"/>
                </a:solidFill>
                <a:ln w="9525" cmpd="sng">
                  <a:solidFill>
                    <a:schemeClr val="lt1">
                      <a:shade val="50000"/>
                    </a:schemeClr>
                  </a:solidFill>
                </a:ln>
              </xdr:spPr>
              <xdr:style>
                <a:lnRef idx="0">
                  <a:scrgbClr r="0" g="0" b="0"/>
                </a:lnRef>
                <a:fillRef idx="0">
                  <a:scrgbClr r="0" g="0" b="0"/>
                </a:fillRef>
                <a:effectRef idx="0">
                  <a:scrgbClr r="0" g="0" b="0"/>
                </a:effectRef>
                <a:fontRef idx="minor">
                  <a:schemeClr val="dk1"/>
                </a:fontRef>
              </xdr:style>
              <xdr:txBody>
                <a:bodyPr vertOverflow="clip" horzOverflow="clip" wrap="square" rtlCol="0" anchor="ctr" anchorCtr="0">
                  <a:noAutofit/>
                </a:bodyPr>
                <a:lstStyle/>
                <a:p>
                  <a:pPr algn="ctr"/>
                  <a:r>
                    <a:rPr lang="pt-BR" sz="1400" b="1"/>
                    <a:t>Q</a:t>
                  </a:r>
                  <a:endParaRPr lang="LID4096" sz="1400" b="1"/>
                </a:p>
              </xdr:txBody>
            </xdr:sp>
          </xdr:grpSp>
          <xdr:sp macro="" textlink="">
            <xdr:nvSpPr>
              <xdr:cNvPr id="13" name="TextBox 12">
                <a:extLst>
                  <a:ext uri="{FF2B5EF4-FFF2-40B4-BE49-F238E27FC236}">
                    <a16:creationId xmlns:a16="http://schemas.microsoft.com/office/drawing/2014/main" id="{956F628E-BE53-44AA-A784-6C06130C6524}"/>
                  </a:ext>
                </a:extLst>
              </xdr:cNvPr>
              <xdr:cNvSpPr txBox="1"/>
            </xdr:nvSpPr>
            <xdr:spPr>
              <a:xfrm>
                <a:off x="139760" y="4103554"/>
                <a:ext cx="619125" cy="239281"/>
              </a:xfrm>
              <a:prstGeom prst="rect">
                <a:avLst/>
              </a:prstGeom>
              <a:noFill/>
              <a:ln w="9525" cmpd="sng">
                <a:noFill/>
              </a:ln>
            </xdr:spPr>
            <xdr:style>
              <a:lnRef idx="0">
                <a:scrgbClr r="0" g="0" b="0"/>
              </a:lnRef>
              <a:fillRef idx="0">
                <a:scrgbClr r="0" g="0" b="0"/>
              </a:fillRef>
              <a:effectRef idx="0">
                <a:scrgbClr r="0" g="0" b="0"/>
              </a:effectRef>
              <a:fontRef idx="minor">
                <a:schemeClr val="dk1"/>
              </a:fontRef>
            </xdr:style>
            <xdr:txBody>
              <a:bodyPr vertOverflow="clip" horzOverflow="clip" wrap="square" rtlCol="0" anchor="ctr" anchorCtr="0">
                <a:noAutofit/>
              </a:bodyPr>
              <a:lstStyle/>
              <a:p>
                <a:pPr algn="l"/>
                <a:r>
                  <a:rPr lang="en-US" sz="900" b="1"/>
                  <a:t>Analytical</a:t>
                </a:r>
                <a:endParaRPr lang="LID4096" sz="900" b="1"/>
              </a:p>
            </xdr:txBody>
          </xdr:sp>
          <xdr:sp macro="" textlink="">
            <xdr:nvSpPr>
              <xdr:cNvPr id="14" name="TextBox 13">
                <a:extLst>
                  <a:ext uri="{FF2B5EF4-FFF2-40B4-BE49-F238E27FC236}">
                    <a16:creationId xmlns:a16="http://schemas.microsoft.com/office/drawing/2014/main" id="{1F502736-0553-426C-9E0C-F3A135C9C397}"/>
                  </a:ext>
                </a:extLst>
              </xdr:cNvPr>
              <xdr:cNvSpPr txBox="1"/>
            </xdr:nvSpPr>
            <xdr:spPr>
              <a:xfrm>
                <a:off x="3313390" y="5091351"/>
                <a:ext cx="441784" cy="249839"/>
              </a:xfrm>
              <a:prstGeom prst="rect">
                <a:avLst/>
              </a:prstGeom>
              <a:solidFill>
                <a:schemeClr val="lt1"/>
              </a:solidFill>
              <a:ln w="9525" cmpd="sng">
                <a:solidFill>
                  <a:schemeClr val="lt1">
                    <a:shade val="50000"/>
                  </a:schemeClr>
                </a:solidFill>
              </a:ln>
            </xdr:spPr>
            <xdr:style>
              <a:lnRef idx="0">
                <a:scrgbClr r="0" g="0" b="0"/>
              </a:lnRef>
              <a:fillRef idx="0">
                <a:scrgbClr r="0" g="0" b="0"/>
              </a:fillRef>
              <a:effectRef idx="0">
                <a:scrgbClr r="0" g="0" b="0"/>
              </a:effectRef>
              <a:fontRef idx="minor">
                <a:schemeClr val="dk1"/>
              </a:fontRef>
            </xdr:style>
            <xdr:txBody>
              <a:bodyPr vertOverflow="clip" horzOverflow="clip" wrap="square" rtlCol="0" anchor="ctr" anchorCtr="0">
                <a:noAutofit/>
              </a:bodyPr>
              <a:lstStyle/>
              <a:p>
                <a:pPr algn="ctr"/>
                <a:r>
                  <a:rPr lang="en-US" sz="1000" b="1"/>
                  <a:t>MOD</a:t>
                </a:r>
                <a:endParaRPr lang="LID4096" sz="1000" b="1"/>
              </a:p>
            </xdr:txBody>
          </xdr:sp>
        </xdr:grpSp>
      </xdr:grpSp>
      <xdr:sp macro="" textlink="">
        <xdr:nvSpPr>
          <xdr:cNvPr id="2" name="TextBox 1">
            <a:extLst>
              <a:ext uri="{FF2B5EF4-FFF2-40B4-BE49-F238E27FC236}">
                <a16:creationId xmlns:a16="http://schemas.microsoft.com/office/drawing/2014/main" id="{C7CE783E-6380-43F5-BF97-38575A772A2C}"/>
              </a:ext>
            </a:extLst>
          </xdr:cNvPr>
          <xdr:cNvSpPr txBox="1"/>
        </xdr:nvSpPr>
        <xdr:spPr>
          <a:xfrm>
            <a:off x="276225" y="4638286"/>
            <a:ext cx="476249" cy="172227"/>
          </a:xfrm>
          <a:prstGeom prst="rect">
            <a:avLst/>
          </a:prstGeom>
          <a:solidFill>
            <a:schemeClr val="accent5">
              <a:lumMod val="20000"/>
              <a:lumOff val="80000"/>
            </a:schemeClr>
          </a:solidFill>
          <a:ln w="9525" cmpd="sng">
            <a:noFill/>
          </a:ln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dk1"/>
          </a:fontRef>
        </xdr:style>
        <xdr:txBody>
          <a:bodyPr vertOverflow="clip" horzOverflow="clip" wrap="square" lIns="0" tIns="0" rIns="0" bIns="0" rtlCol="0" anchor="ctr" anchorCtr="0">
            <a:noAutofit/>
          </a:bodyPr>
          <a:lstStyle/>
          <a:p>
            <a:pPr algn="ctr"/>
            <a:r>
              <a:rPr lang="en-US" sz="1100" b="1"/>
              <a:t>RES_A</a:t>
            </a:r>
            <a:endParaRPr lang="LID4096" sz="1100" b="1"/>
          </a:p>
        </xdr:txBody>
      </xdr:sp>
      <xdr:sp macro="" textlink="">
        <xdr:nvSpPr>
          <xdr:cNvPr id="3" name="TextBox 2">
            <a:extLst>
              <a:ext uri="{FF2B5EF4-FFF2-40B4-BE49-F238E27FC236}">
                <a16:creationId xmlns:a16="http://schemas.microsoft.com/office/drawing/2014/main" id="{7B373BC3-30A3-43B2-BF28-06A42614B90A}"/>
              </a:ext>
            </a:extLst>
          </xdr:cNvPr>
          <xdr:cNvSpPr txBox="1"/>
        </xdr:nvSpPr>
        <xdr:spPr>
          <a:xfrm>
            <a:off x="276225" y="5409811"/>
            <a:ext cx="476249" cy="172227"/>
          </a:xfrm>
          <a:prstGeom prst="rect">
            <a:avLst/>
          </a:prstGeom>
          <a:solidFill>
            <a:schemeClr val="accent5">
              <a:lumMod val="20000"/>
              <a:lumOff val="80000"/>
            </a:schemeClr>
          </a:solidFill>
          <a:ln w="9525" cmpd="sng">
            <a:noFill/>
          </a:ln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dk1"/>
          </a:fontRef>
        </xdr:style>
        <xdr:txBody>
          <a:bodyPr vertOverflow="clip" horzOverflow="clip" wrap="square" lIns="0" tIns="0" rIns="0" bIns="0" rtlCol="0" anchor="ctr" anchorCtr="0">
            <a:noAutofit/>
          </a:bodyPr>
          <a:lstStyle/>
          <a:p>
            <a:pPr algn="ctr"/>
            <a:r>
              <a:rPr lang="en-US" sz="1100" b="1"/>
              <a:t>RES_B</a:t>
            </a:r>
            <a:endParaRPr lang="LID4096" sz="1100" b="1"/>
          </a:p>
        </xdr:txBody>
      </xdr:sp>
    </xdr:grpSp>
    <xdr:clientData/>
  </xdr:oneCellAnchor>
</xdr:wsDr>
</file>

<file path=xl/drawings/drawing5.xml><?xml version="1.0" encoding="utf-8"?>
<xdr:wsDr xmlns:xdr="http://schemas.openxmlformats.org/drawingml/2006/spreadsheetDrawing" xmlns:a="http://schemas.openxmlformats.org/drawingml/2006/main">
  <xdr:twoCellAnchor>
    <xdr:from>
      <xdr:col>45</xdr:col>
      <xdr:colOff>34741</xdr:colOff>
      <xdr:row>0</xdr:row>
      <xdr:rowOff>142875</xdr:rowOff>
    </xdr:from>
    <xdr:to>
      <xdr:col>56</xdr:col>
      <xdr:colOff>170634</xdr:colOff>
      <xdr:row>43</xdr:row>
      <xdr:rowOff>133350</xdr:rowOff>
    </xdr:to>
    <xdr:grpSp>
      <xdr:nvGrpSpPr>
        <xdr:cNvPr id="2" name="Group 1">
          <a:extLst>
            <a:ext uri="{FF2B5EF4-FFF2-40B4-BE49-F238E27FC236}">
              <a16:creationId xmlns:a16="http://schemas.microsoft.com/office/drawing/2014/main" id="{6C5F5C67-5BC4-46E2-9E27-48E05CE58BFD}"/>
            </a:ext>
          </a:extLst>
        </xdr:cNvPr>
        <xdr:cNvGrpSpPr/>
      </xdr:nvGrpSpPr>
      <xdr:grpSpPr>
        <a:xfrm>
          <a:off x="13626916" y="142875"/>
          <a:ext cx="4822193" cy="6696075"/>
          <a:chOff x="13484041" y="66675"/>
          <a:chExt cx="4822193" cy="6696075"/>
        </a:xfrm>
      </xdr:grpSpPr>
      <xdr:grpSp>
        <xdr:nvGrpSpPr>
          <xdr:cNvPr id="3" name="Group 2">
            <a:extLst>
              <a:ext uri="{FF2B5EF4-FFF2-40B4-BE49-F238E27FC236}">
                <a16:creationId xmlns:a16="http://schemas.microsoft.com/office/drawing/2014/main" id="{F7640413-86DE-B466-573A-2FC19203D856}"/>
              </a:ext>
            </a:extLst>
          </xdr:cNvPr>
          <xdr:cNvGrpSpPr/>
        </xdr:nvGrpSpPr>
        <xdr:grpSpPr>
          <a:xfrm>
            <a:off x="13484041" y="66675"/>
            <a:ext cx="2860508" cy="4602170"/>
            <a:chOff x="13407841" y="57150"/>
            <a:chExt cx="2860508" cy="5554670"/>
          </a:xfrm>
        </xdr:grpSpPr>
        <xdr:grpSp>
          <xdr:nvGrpSpPr>
            <xdr:cNvPr id="10" name="Group 9">
              <a:extLst>
                <a:ext uri="{FF2B5EF4-FFF2-40B4-BE49-F238E27FC236}">
                  <a16:creationId xmlns:a16="http://schemas.microsoft.com/office/drawing/2014/main" id="{589B052B-C7CA-F802-B239-AE22140BD04E}"/>
                </a:ext>
              </a:extLst>
            </xdr:cNvPr>
            <xdr:cNvGrpSpPr>
              <a:grpSpLocks noChangeAspect="1"/>
            </xdr:cNvGrpSpPr>
          </xdr:nvGrpSpPr>
          <xdr:grpSpPr>
            <a:xfrm>
              <a:off x="13407841" y="57150"/>
              <a:ext cx="2860508" cy="5554670"/>
              <a:chOff x="14201775" y="104775"/>
              <a:chExt cx="2819049" cy="5533333"/>
            </a:xfrm>
          </xdr:grpSpPr>
          <xdr:pic>
            <xdr:nvPicPr>
              <xdr:cNvPr id="12" name="Picture 11">
                <a:extLst>
                  <a:ext uri="{FF2B5EF4-FFF2-40B4-BE49-F238E27FC236}">
                    <a16:creationId xmlns:a16="http://schemas.microsoft.com/office/drawing/2014/main" id="{A32300CD-8CB1-C4B2-C4CC-3A7381CA1956}"/>
                  </a:ext>
                </a:extLst>
              </xdr:cNvPr>
              <xdr:cNvPicPr>
                <a:picLocks noChangeAspect="1"/>
              </xdr:cNvPicPr>
            </xdr:nvPicPr>
            <xdr:blipFill>
              <a:blip xmlns:r="http://schemas.openxmlformats.org/officeDocument/2006/relationships" r:embed="rId1"/>
              <a:stretch>
                <a:fillRect/>
              </a:stretch>
            </xdr:blipFill>
            <xdr:spPr>
              <a:xfrm>
                <a:off x="14211300" y="104775"/>
                <a:ext cx="2809524" cy="5533333"/>
              </a:xfrm>
              <a:prstGeom prst="rect">
                <a:avLst/>
              </a:prstGeom>
            </xdr:spPr>
          </xdr:pic>
          <xdr:sp macro="" textlink="">
            <xdr:nvSpPr>
              <xdr:cNvPr id="13" name="Rectangle 12">
                <a:extLst>
                  <a:ext uri="{FF2B5EF4-FFF2-40B4-BE49-F238E27FC236}">
                    <a16:creationId xmlns:a16="http://schemas.microsoft.com/office/drawing/2014/main" id="{7377EE8A-74A0-8903-6C9B-A55C9F9253AC}"/>
                  </a:ext>
                </a:extLst>
              </xdr:cNvPr>
              <xdr:cNvSpPr/>
            </xdr:nvSpPr>
            <xdr:spPr>
              <a:xfrm>
                <a:off x="14220825" y="2249157"/>
                <a:ext cx="2266950" cy="732169"/>
              </a:xfrm>
              <a:prstGeom prst="rect">
                <a:avLst/>
              </a:prstGeom>
              <a:noFill/>
              <a:ln w="19050">
                <a:solidFill>
                  <a:schemeClr val="accent2"/>
                </a:solidFill>
              </a:ln>
            </xdr:spPr>
            <xdr:style>
              <a:lnRef idx="2">
                <a:schemeClr val="accent1">
                  <a:shade val="15000"/>
                </a:schemeClr>
              </a:lnRef>
              <a:fillRef idx="1">
                <a:schemeClr val="accent1"/>
              </a:fillRef>
              <a:effectRef idx="0">
                <a:schemeClr val="accent1"/>
              </a:effectRef>
              <a:fontRef idx="minor">
                <a:schemeClr val="lt1"/>
              </a:fontRef>
            </xdr:style>
            <xdr:txBody>
              <a:bodyPr vertOverflow="clip" horzOverflow="clip" rtlCol="0" anchor="t"/>
              <a:lstStyle/>
              <a:p>
                <a:pPr algn="l"/>
                <a:endParaRPr lang="LID4096" sz="1100"/>
              </a:p>
            </xdr:txBody>
          </xdr:sp>
          <xdr:sp macro="" textlink="">
            <xdr:nvSpPr>
              <xdr:cNvPr id="14" name="Rectangle 13">
                <a:extLst>
                  <a:ext uri="{FF2B5EF4-FFF2-40B4-BE49-F238E27FC236}">
                    <a16:creationId xmlns:a16="http://schemas.microsoft.com/office/drawing/2014/main" id="{8ADDAE68-721A-470E-B70F-F04781B738B1}"/>
                  </a:ext>
                </a:extLst>
              </xdr:cNvPr>
              <xdr:cNvSpPr/>
            </xdr:nvSpPr>
            <xdr:spPr>
              <a:xfrm>
                <a:off x="14201775" y="5010284"/>
                <a:ext cx="1317483" cy="161789"/>
              </a:xfrm>
              <a:prstGeom prst="rect">
                <a:avLst/>
              </a:prstGeom>
              <a:noFill/>
              <a:ln w="19050">
                <a:solidFill>
                  <a:schemeClr val="accent2"/>
                </a:solidFill>
              </a:ln>
            </xdr:spPr>
            <xdr:style>
              <a:lnRef idx="2">
                <a:schemeClr val="accent1">
                  <a:shade val="15000"/>
                </a:schemeClr>
              </a:lnRef>
              <a:fillRef idx="1">
                <a:schemeClr val="accent1"/>
              </a:fillRef>
              <a:effectRef idx="0">
                <a:schemeClr val="accent1"/>
              </a:effectRef>
              <a:fontRef idx="minor">
                <a:schemeClr val="lt1"/>
              </a:fontRef>
            </xdr:style>
            <xdr:txBody>
              <a:bodyPr vertOverflow="clip" horzOverflow="clip" rtlCol="0" anchor="t"/>
              <a:lstStyle/>
              <a:p>
                <a:pPr algn="l"/>
                <a:endParaRPr lang="LID4096" sz="1100"/>
              </a:p>
            </xdr:txBody>
          </xdr:sp>
        </xdr:grpSp>
        <xdr:pic>
          <xdr:nvPicPr>
            <xdr:cNvPr id="11" name="Picture 10">
              <a:extLst>
                <a:ext uri="{FF2B5EF4-FFF2-40B4-BE49-F238E27FC236}">
                  <a16:creationId xmlns:a16="http://schemas.microsoft.com/office/drawing/2014/main" id="{269760C0-F55F-4DBB-BD3E-2EC7C308C642}"/>
                </a:ext>
              </a:extLst>
            </xdr:cNvPr>
            <xdr:cNvPicPr>
              <a:picLocks noChangeAspect="1" noChangeArrowheads="1"/>
            </xdr:cNvPicPr>
          </xdr:nvPicPr>
          <xdr:blipFill rotWithShape="1">
            <a:blip xmlns:r="http://schemas.openxmlformats.org/officeDocument/2006/relationships" r:embed="rId2">
              <a:extLst>
                <a:ext uri="{28A0092B-C50C-407E-A947-70E740481C1C}">
                  <a14:useLocalDpi xmlns:a14="http://schemas.microsoft.com/office/drawing/2010/main" val="0"/>
                </a:ext>
              </a:extLst>
            </a:blip>
            <a:srcRect r="35025" b="4878"/>
            <a:stretch/>
          </xdr:blipFill>
          <xdr:spPr bwMode="auto">
            <a:xfrm>
              <a:off x="14878051" y="1590675"/>
              <a:ext cx="1219200" cy="371475"/>
            </a:xfrm>
            <a:prstGeom prst="rect">
              <a:avLst/>
            </a:prstGeom>
            <a:noFill/>
            <a:extLst>
              <a:ext uri="{909E8E84-426E-40DD-AFC4-6F175D3DCCD1}">
                <a14:hiddenFill xmlns:a14="http://schemas.microsoft.com/office/drawing/2010/main">
                  <a:solidFill>
                    <a:srgbClr val="FFFFFF"/>
                  </a:solidFill>
                </a14:hiddenFill>
              </a:ext>
            </a:extLst>
          </xdr:spPr>
        </xdr:pic>
      </xdr:grpSp>
      <xdr:grpSp>
        <xdr:nvGrpSpPr>
          <xdr:cNvPr id="4" name="Group 3">
            <a:extLst>
              <a:ext uri="{FF2B5EF4-FFF2-40B4-BE49-F238E27FC236}">
                <a16:creationId xmlns:a16="http://schemas.microsoft.com/office/drawing/2014/main" id="{028A525B-9590-2550-C17C-C11A25069CBA}"/>
              </a:ext>
            </a:extLst>
          </xdr:cNvPr>
          <xdr:cNvGrpSpPr/>
        </xdr:nvGrpSpPr>
        <xdr:grpSpPr>
          <a:xfrm>
            <a:off x="13535025" y="4800600"/>
            <a:ext cx="4771209" cy="1407226"/>
            <a:chOff x="11353800" y="5524500"/>
            <a:chExt cx="6580959" cy="1816801"/>
          </a:xfrm>
        </xdr:grpSpPr>
        <xdr:pic>
          <xdr:nvPicPr>
            <xdr:cNvPr id="6" name="Picture 5">
              <a:extLst>
                <a:ext uri="{FF2B5EF4-FFF2-40B4-BE49-F238E27FC236}">
                  <a16:creationId xmlns:a16="http://schemas.microsoft.com/office/drawing/2014/main" id="{112E0381-7849-FF5A-E357-45A8F75B36B6}"/>
                </a:ext>
              </a:extLst>
            </xdr:cNvPr>
            <xdr:cNvPicPr>
              <a:picLocks noChangeAspect="1"/>
            </xdr:cNvPicPr>
          </xdr:nvPicPr>
          <xdr:blipFill>
            <a:blip xmlns:r="http://schemas.openxmlformats.org/officeDocument/2006/relationships" r:embed="rId3"/>
            <a:stretch>
              <a:fillRect/>
            </a:stretch>
          </xdr:blipFill>
          <xdr:spPr>
            <a:xfrm>
              <a:off x="11363325" y="5524500"/>
              <a:ext cx="6571434" cy="1816502"/>
            </a:xfrm>
            <a:prstGeom prst="rect">
              <a:avLst/>
            </a:prstGeom>
            <a:effectLst>
              <a:outerShdw blurRad="50800" dist="38100" dir="8100000" algn="tr" rotWithShape="0">
                <a:prstClr val="black">
                  <a:alpha val="40000"/>
                </a:prstClr>
              </a:outerShdw>
            </a:effectLst>
          </xdr:spPr>
        </xdr:pic>
        <xdr:sp macro="" textlink="">
          <xdr:nvSpPr>
            <xdr:cNvPr id="7" name="TextBox 6">
              <a:extLst>
                <a:ext uri="{FF2B5EF4-FFF2-40B4-BE49-F238E27FC236}">
                  <a16:creationId xmlns:a16="http://schemas.microsoft.com/office/drawing/2014/main" id="{5D47BABC-C239-7EDB-879C-A23C21322E69}"/>
                </a:ext>
              </a:extLst>
            </xdr:cNvPr>
            <xdr:cNvSpPr txBox="1"/>
          </xdr:nvSpPr>
          <xdr:spPr>
            <a:xfrm>
              <a:off x="15113377" y="5600995"/>
              <a:ext cx="552290" cy="300512"/>
            </a:xfrm>
            <a:prstGeom prst="rect">
              <a:avLst/>
            </a:prstGeom>
            <a:solidFill>
              <a:schemeClr val="lt1"/>
            </a:solidFill>
            <a:ln w="9525" cmpd="sng">
              <a:solidFill>
                <a:schemeClr val="lt1">
                  <a:shade val="50000"/>
                </a:schemeClr>
              </a:solidFill>
            </a:ln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dk1"/>
            </a:fontRef>
          </xdr:style>
          <xdr:txBody>
            <a:bodyPr vertOverflow="clip" horzOverflow="clip" wrap="square" rtlCol="0" anchor="t"/>
            <a:lstStyle/>
            <a:p>
              <a:pPr algn="ctr"/>
              <a:r>
                <a:rPr lang="pt-BR" sz="1400" b="1"/>
                <a:t>+ 1</a:t>
              </a:r>
              <a:endParaRPr lang="LID4096" sz="1400" b="1"/>
            </a:p>
          </xdr:txBody>
        </xdr:sp>
        <xdr:sp macro="" textlink="">
          <xdr:nvSpPr>
            <xdr:cNvPr id="8" name="Rectangle 7">
              <a:extLst>
                <a:ext uri="{FF2B5EF4-FFF2-40B4-BE49-F238E27FC236}">
                  <a16:creationId xmlns:a16="http://schemas.microsoft.com/office/drawing/2014/main" id="{49BD8940-FB23-527C-CF50-9A9A1D61A5F6}"/>
                </a:ext>
              </a:extLst>
            </xdr:cNvPr>
            <xdr:cNvSpPr/>
          </xdr:nvSpPr>
          <xdr:spPr>
            <a:xfrm>
              <a:off x="11353800" y="5531553"/>
              <a:ext cx="3295653" cy="595337"/>
            </a:xfrm>
            <a:prstGeom prst="rect">
              <a:avLst/>
            </a:prstGeom>
            <a:noFill/>
            <a:ln w="19050">
              <a:solidFill>
                <a:schemeClr val="accent2"/>
              </a:solidFill>
            </a:ln>
          </xdr:spPr>
          <xdr:style>
            <a:lnRef idx="2">
              <a:schemeClr val="accent1">
                <a:shade val="15000"/>
              </a:schemeClr>
            </a:lnRef>
            <a:fillRef idx="1">
              <a:schemeClr val="accent1"/>
            </a:fillRef>
            <a:effectRef idx="0">
              <a:schemeClr val="accent1"/>
            </a:effectRef>
            <a:fontRef idx="minor">
              <a:schemeClr val="lt1"/>
            </a:fontRef>
          </xdr:style>
          <xdr:txBody>
            <a:bodyPr vertOverflow="clip" horzOverflow="clip" rtlCol="0" anchor="t"/>
            <a:lstStyle/>
            <a:p>
              <a:pPr algn="l"/>
              <a:endParaRPr lang="LID4096" sz="1100"/>
            </a:p>
          </xdr:txBody>
        </xdr:sp>
        <xdr:sp macro="" textlink="">
          <xdr:nvSpPr>
            <xdr:cNvPr id="9" name="Rectangle 8">
              <a:extLst>
                <a:ext uri="{FF2B5EF4-FFF2-40B4-BE49-F238E27FC236}">
                  <a16:creationId xmlns:a16="http://schemas.microsoft.com/office/drawing/2014/main" id="{BAC74ABE-65CF-295E-4677-5D832AD94D47}"/>
                </a:ext>
              </a:extLst>
            </xdr:cNvPr>
            <xdr:cNvSpPr/>
          </xdr:nvSpPr>
          <xdr:spPr>
            <a:xfrm>
              <a:off x="11566292" y="7103176"/>
              <a:ext cx="1940159" cy="238125"/>
            </a:xfrm>
            <a:prstGeom prst="rect">
              <a:avLst/>
            </a:prstGeom>
            <a:noFill/>
            <a:ln w="19050">
              <a:solidFill>
                <a:schemeClr val="accent2"/>
              </a:solidFill>
            </a:ln>
          </xdr:spPr>
          <xdr:style>
            <a:lnRef idx="2">
              <a:schemeClr val="accent1">
                <a:shade val="15000"/>
              </a:schemeClr>
            </a:lnRef>
            <a:fillRef idx="1">
              <a:schemeClr val="accent1"/>
            </a:fillRef>
            <a:effectRef idx="0">
              <a:schemeClr val="accent1"/>
            </a:effectRef>
            <a:fontRef idx="minor">
              <a:schemeClr val="lt1"/>
            </a:fontRef>
          </xdr:style>
          <xdr:txBody>
            <a:bodyPr vertOverflow="clip" horzOverflow="clip" rtlCol="0" anchor="t"/>
            <a:lstStyle/>
            <a:p>
              <a:pPr algn="l"/>
              <a:endParaRPr lang="LID4096" sz="1100"/>
            </a:p>
          </xdr:txBody>
        </xdr:sp>
      </xdr:grpSp>
      <xdr:pic>
        <xdr:nvPicPr>
          <xdr:cNvPr id="5" name="Picture 4">
            <a:extLst>
              <a:ext uri="{FF2B5EF4-FFF2-40B4-BE49-F238E27FC236}">
                <a16:creationId xmlns:a16="http://schemas.microsoft.com/office/drawing/2014/main" id="{FAA5D226-1D3E-DB53-8FA8-15E1B4FE59CA}"/>
              </a:ext>
            </a:extLst>
          </xdr:cNvPr>
          <xdr:cNvPicPr>
            <a:picLocks noChangeAspect="1" noChangeArrowheads="1"/>
          </xdr:cNvPicPr>
        </xdr:nvPicPr>
        <xdr:blipFill rotWithShape="1">
          <a:blip xmlns:r="http://schemas.openxmlformats.org/officeDocument/2006/relationships" r:embed="rId2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rcRect r="35025" b="4878"/>
          <a:stretch/>
        </xdr:blipFill>
        <xdr:spPr bwMode="auto">
          <a:xfrm>
            <a:off x="14906625" y="6315075"/>
            <a:ext cx="1219200" cy="447675"/>
          </a:xfrm>
          <a:prstGeom prst="rect">
            <a:avLst/>
          </a:prstGeom>
          <a:noFill/>
          <a:extLst>
            <a:ext uri="{909E8E84-426E-40DD-AFC4-6F175D3DCCD1}">
              <a14:hiddenFill xmlns:a14="http://schemas.microsoft.com/office/drawing/2010/main">
                <a:solidFill>
                  <a:srgbClr val="FFFFFF"/>
                </a:solidFill>
              </a14:hiddenFill>
            </a:ext>
          </a:extLst>
        </xdr:spPr>
      </xdr:pic>
    </xdr:grpSp>
    <xdr:clientData/>
  </xdr:twoCellAnchor>
  <xdr:twoCellAnchor>
    <xdr:from>
      <xdr:col>2</xdr:col>
      <xdr:colOff>75077</xdr:colOff>
      <xdr:row>19</xdr:row>
      <xdr:rowOff>149894</xdr:rowOff>
    </xdr:from>
    <xdr:to>
      <xdr:col>16</xdr:col>
      <xdr:colOff>125365</xdr:colOff>
      <xdr:row>48</xdr:row>
      <xdr:rowOff>44477</xdr:rowOff>
    </xdr:to>
    <xdr:grpSp>
      <xdr:nvGrpSpPr>
        <xdr:cNvPr id="15" name="Group 14">
          <a:extLst>
            <a:ext uri="{FF2B5EF4-FFF2-40B4-BE49-F238E27FC236}">
              <a16:creationId xmlns:a16="http://schemas.microsoft.com/office/drawing/2014/main" id="{89EF08E9-9D22-4E39-A64C-5EE63D6FF4B4}"/>
            </a:ext>
          </a:extLst>
        </xdr:cNvPr>
        <xdr:cNvGrpSpPr/>
      </xdr:nvGrpSpPr>
      <xdr:grpSpPr>
        <a:xfrm>
          <a:off x="656102" y="3197894"/>
          <a:ext cx="4126988" cy="4314183"/>
          <a:chOff x="147163" y="3114675"/>
          <a:chExt cx="4070897" cy="4312644"/>
        </a:xfrm>
      </xdr:grpSpPr>
      <xdr:graphicFrame macro="">
        <xdr:nvGraphicFramePr>
          <xdr:cNvPr id="16" name="Chart 15">
            <a:extLst>
              <a:ext uri="{FF2B5EF4-FFF2-40B4-BE49-F238E27FC236}">
                <a16:creationId xmlns:a16="http://schemas.microsoft.com/office/drawing/2014/main" id="{8009F0AD-1AD9-A152-5FC2-A0448040A6D9}"/>
              </a:ext>
            </a:extLst>
          </xdr:cNvPr>
          <xdr:cNvGraphicFramePr>
            <a:graphicFrameLocks/>
          </xdr:cNvGraphicFramePr>
        </xdr:nvGraphicFramePr>
        <xdr:xfrm>
          <a:off x="172632" y="3114675"/>
          <a:ext cx="4039284" cy="1411452"/>
        </xdr:xfrm>
        <a:graphic>
          <a:graphicData uri="http://schemas.openxmlformats.org/drawingml/2006/chart">
            <c:chart xmlns:c="http://schemas.openxmlformats.org/drawingml/2006/chart" xmlns:r="http://schemas.openxmlformats.org/officeDocument/2006/relationships" r:id="rId4"/>
          </a:graphicData>
        </a:graphic>
      </xdr:graphicFrame>
      <xdr:grpSp>
        <xdr:nvGrpSpPr>
          <xdr:cNvPr id="17" name="Group 16">
            <a:extLst>
              <a:ext uri="{FF2B5EF4-FFF2-40B4-BE49-F238E27FC236}">
                <a16:creationId xmlns:a16="http://schemas.microsoft.com/office/drawing/2014/main" id="{C6A901A5-1726-5A6A-682D-4A2AC0329645}"/>
              </a:ext>
            </a:extLst>
          </xdr:cNvPr>
          <xdr:cNvGrpSpPr>
            <a:grpSpLocks noChangeAspect="1"/>
          </xdr:cNvGrpSpPr>
        </xdr:nvGrpSpPr>
        <xdr:grpSpPr>
          <a:xfrm>
            <a:off x="147163" y="4542947"/>
            <a:ext cx="4070897" cy="2884372"/>
            <a:chOff x="145813" y="4542947"/>
            <a:chExt cx="3835434" cy="2884372"/>
          </a:xfrm>
        </xdr:grpSpPr>
        <xdr:grpSp>
          <xdr:nvGrpSpPr>
            <xdr:cNvPr id="18" name="Group 17">
              <a:extLst>
                <a:ext uri="{FF2B5EF4-FFF2-40B4-BE49-F238E27FC236}">
                  <a16:creationId xmlns:a16="http://schemas.microsoft.com/office/drawing/2014/main" id="{75C4A4B9-3161-8CE1-D059-0FD2F9F170BA}"/>
                </a:ext>
              </a:extLst>
            </xdr:cNvPr>
            <xdr:cNvGrpSpPr/>
          </xdr:nvGrpSpPr>
          <xdr:grpSpPr>
            <a:xfrm>
              <a:off x="145813" y="4542947"/>
              <a:ext cx="3835434" cy="2884372"/>
              <a:chOff x="190500" y="3796685"/>
              <a:chExt cx="4984493" cy="3608553"/>
            </a:xfrm>
          </xdr:grpSpPr>
          <xdr:grpSp>
            <xdr:nvGrpSpPr>
              <xdr:cNvPr id="21" name="Group 20">
                <a:extLst>
                  <a:ext uri="{FF2B5EF4-FFF2-40B4-BE49-F238E27FC236}">
                    <a16:creationId xmlns:a16="http://schemas.microsoft.com/office/drawing/2014/main" id="{0B288C08-93D6-0B95-222B-10A6492652F5}"/>
                  </a:ext>
                </a:extLst>
              </xdr:cNvPr>
              <xdr:cNvGrpSpPr>
                <a:grpSpLocks noChangeAspect="1"/>
              </xdr:cNvGrpSpPr>
            </xdr:nvGrpSpPr>
            <xdr:grpSpPr>
              <a:xfrm>
                <a:off x="200366" y="3796685"/>
                <a:ext cx="4974627" cy="1949300"/>
                <a:chOff x="529156" y="4924424"/>
                <a:chExt cx="5614090" cy="2702271"/>
              </a:xfrm>
            </xdr:grpSpPr>
            <xdr:graphicFrame macro="">
              <xdr:nvGraphicFramePr>
                <xdr:cNvPr id="27" name="Chart 26">
                  <a:extLst>
                    <a:ext uri="{FF2B5EF4-FFF2-40B4-BE49-F238E27FC236}">
                      <a16:creationId xmlns:a16="http://schemas.microsoft.com/office/drawing/2014/main" id="{B8FDA2FD-5600-A675-697E-9514B3578054}"/>
                    </a:ext>
                  </a:extLst>
                </xdr:cNvPr>
                <xdr:cNvGraphicFramePr/>
              </xdr:nvGraphicFramePr>
              <xdr:xfrm>
                <a:off x="537177" y="4924424"/>
                <a:ext cx="5606069" cy="1557338"/>
              </xdr:xfrm>
              <a:graphic>
                <a:graphicData uri="http://schemas.openxmlformats.org/drawingml/2006/chart">
                  <c:chart xmlns:c="http://schemas.openxmlformats.org/drawingml/2006/chart" xmlns:r="http://schemas.openxmlformats.org/officeDocument/2006/relationships" r:id="rId5"/>
                </a:graphicData>
              </a:graphic>
            </xdr:graphicFrame>
            <xdr:graphicFrame macro="">
              <xdr:nvGraphicFramePr>
                <xdr:cNvPr id="28" name="Chart 27">
                  <a:extLst>
                    <a:ext uri="{FF2B5EF4-FFF2-40B4-BE49-F238E27FC236}">
                      <a16:creationId xmlns:a16="http://schemas.microsoft.com/office/drawing/2014/main" id="{7543DBC7-BFA6-0A2F-473A-67B366FF2185}"/>
                    </a:ext>
                  </a:extLst>
                </xdr:cNvPr>
                <xdr:cNvGraphicFramePr>
                  <a:graphicFrameLocks/>
                </xdr:cNvGraphicFramePr>
              </xdr:nvGraphicFramePr>
              <xdr:xfrm>
                <a:off x="529156" y="6517033"/>
                <a:ext cx="5614090" cy="1109662"/>
              </xdr:xfrm>
              <a:graphic>
                <a:graphicData uri="http://schemas.openxmlformats.org/drawingml/2006/chart">
                  <c:chart xmlns:c="http://schemas.openxmlformats.org/drawingml/2006/chart" xmlns:r="http://schemas.openxmlformats.org/officeDocument/2006/relationships" r:id="rId6"/>
                </a:graphicData>
              </a:graphic>
            </xdr:graphicFrame>
          </xdr:grpSp>
          <xdr:grpSp>
            <xdr:nvGrpSpPr>
              <xdr:cNvPr id="22" name="Group 21">
                <a:extLst>
                  <a:ext uri="{FF2B5EF4-FFF2-40B4-BE49-F238E27FC236}">
                    <a16:creationId xmlns:a16="http://schemas.microsoft.com/office/drawing/2014/main" id="{2DE6EFE6-6FFF-278B-B3DF-C470066FD91B}"/>
                  </a:ext>
                </a:extLst>
              </xdr:cNvPr>
              <xdr:cNvGrpSpPr/>
            </xdr:nvGrpSpPr>
            <xdr:grpSpPr>
              <a:xfrm>
                <a:off x="190500" y="5772150"/>
                <a:ext cx="4984493" cy="1633088"/>
                <a:chOff x="457200" y="2190750"/>
                <a:chExt cx="4984493" cy="1633088"/>
              </a:xfrm>
            </xdr:grpSpPr>
            <xdr:graphicFrame macro="">
              <xdr:nvGraphicFramePr>
                <xdr:cNvPr id="25" name="Chart 24">
                  <a:extLst>
                    <a:ext uri="{FF2B5EF4-FFF2-40B4-BE49-F238E27FC236}">
                      <a16:creationId xmlns:a16="http://schemas.microsoft.com/office/drawing/2014/main" id="{8C1D8ADB-1412-722A-F438-45C60E3273EA}"/>
                    </a:ext>
                  </a:extLst>
                </xdr:cNvPr>
                <xdr:cNvGraphicFramePr>
                  <a:graphicFrameLocks/>
                </xdr:cNvGraphicFramePr>
              </xdr:nvGraphicFramePr>
              <xdr:xfrm>
                <a:off x="466725" y="2190750"/>
                <a:ext cx="4974968" cy="800463"/>
              </xdr:xfrm>
              <a:graphic>
                <a:graphicData uri="http://schemas.openxmlformats.org/drawingml/2006/chart">
                  <c:chart xmlns:c="http://schemas.openxmlformats.org/drawingml/2006/chart" xmlns:r="http://schemas.openxmlformats.org/officeDocument/2006/relationships" r:id="rId7"/>
                </a:graphicData>
              </a:graphic>
            </xdr:graphicFrame>
            <xdr:graphicFrame macro="">
              <xdr:nvGraphicFramePr>
                <xdr:cNvPr id="26" name="Chart 25">
                  <a:extLst>
                    <a:ext uri="{FF2B5EF4-FFF2-40B4-BE49-F238E27FC236}">
                      <a16:creationId xmlns:a16="http://schemas.microsoft.com/office/drawing/2014/main" id="{5DBAB674-3989-C181-C263-3DDF96072E2C}"/>
                    </a:ext>
                  </a:extLst>
                </xdr:cNvPr>
                <xdr:cNvGraphicFramePr>
                  <a:graphicFrameLocks/>
                </xdr:cNvGraphicFramePr>
              </xdr:nvGraphicFramePr>
              <xdr:xfrm>
                <a:off x="457200" y="3023377"/>
                <a:ext cx="4978531" cy="800461"/>
              </xdr:xfrm>
              <a:graphic>
                <a:graphicData uri="http://schemas.openxmlformats.org/drawingml/2006/chart">
                  <c:chart xmlns:c="http://schemas.openxmlformats.org/drawingml/2006/chart" xmlns:r="http://schemas.openxmlformats.org/officeDocument/2006/relationships" r:id="rId8"/>
                </a:graphicData>
              </a:graphic>
            </xdr:graphicFrame>
          </xdr:grpSp>
          <xdr:sp macro="" textlink="">
            <xdr:nvSpPr>
              <xdr:cNvPr id="23" name="TextBox 22">
                <a:extLst>
                  <a:ext uri="{FF2B5EF4-FFF2-40B4-BE49-F238E27FC236}">
                    <a16:creationId xmlns:a16="http://schemas.microsoft.com/office/drawing/2014/main" id="{C04C140D-3B76-638F-A194-EC08EF11987A}"/>
                  </a:ext>
                </a:extLst>
              </xdr:cNvPr>
              <xdr:cNvSpPr txBox="1"/>
            </xdr:nvSpPr>
            <xdr:spPr>
              <a:xfrm>
                <a:off x="3677447" y="6750086"/>
                <a:ext cx="1448364" cy="299358"/>
              </a:xfrm>
              <a:prstGeom prst="rect">
                <a:avLst/>
              </a:prstGeom>
              <a:solidFill>
                <a:schemeClr val="lt1"/>
              </a:solidFill>
              <a:ln w="9525" cmpd="sng">
                <a:solidFill>
                  <a:schemeClr val="lt1">
                    <a:shade val="50000"/>
                  </a:schemeClr>
                </a:solidFill>
              </a:ln>
            </xdr:spPr>
            <xdr:style>
              <a:lnRef idx="0">
                <a:scrgbClr r="0" g="0" b="0"/>
              </a:lnRef>
              <a:fillRef idx="0">
                <a:scrgbClr r="0" g="0" b="0"/>
              </a:fillRef>
              <a:effectRef idx="0">
                <a:scrgbClr r="0" g="0" b="0"/>
              </a:effectRef>
              <a:fontRef idx="minor">
                <a:schemeClr val="dk1"/>
              </a:fontRef>
            </xdr:style>
            <xdr:txBody>
              <a:bodyPr vertOverflow="clip" horzOverflow="clip" wrap="square" rtlCol="0" anchor="ctr" anchorCtr="0"/>
              <a:lstStyle/>
              <a:p>
                <a:pPr algn="ctr"/>
                <a:r>
                  <a:rPr lang="en-US" sz="1400" b="1"/>
                  <a:t>H1_13_8</a:t>
                </a:r>
                <a:endParaRPr lang="LID4096" sz="1400" b="1"/>
              </a:p>
            </xdr:txBody>
          </xdr:sp>
          <xdr:sp macro="" textlink="">
            <xdr:nvSpPr>
              <xdr:cNvPr id="24" name="TextBox 23">
                <a:extLst>
                  <a:ext uri="{FF2B5EF4-FFF2-40B4-BE49-F238E27FC236}">
                    <a16:creationId xmlns:a16="http://schemas.microsoft.com/office/drawing/2014/main" id="{C0DF6509-BA4F-DBDB-B64F-70F4D0B8FCF5}"/>
                  </a:ext>
                </a:extLst>
              </xdr:cNvPr>
              <xdr:cNvSpPr txBox="1"/>
            </xdr:nvSpPr>
            <xdr:spPr>
              <a:xfrm>
                <a:off x="4724400" y="5867400"/>
                <a:ext cx="391885" cy="299358"/>
              </a:xfrm>
              <a:prstGeom prst="rect">
                <a:avLst/>
              </a:prstGeom>
              <a:solidFill>
                <a:schemeClr val="lt1"/>
              </a:solidFill>
              <a:ln w="9525" cmpd="sng">
                <a:solidFill>
                  <a:schemeClr val="lt1">
                    <a:shade val="50000"/>
                  </a:schemeClr>
                </a:solidFill>
              </a:ln>
            </xdr:spPr>
            <xdr:style>
              <a:lnRef idx="0">
                <a:scrgbClr r="0" g="0" b="0"/>
              </a:lnRef>
              <a:fillRef idx="0">
                <a:scrgbClr r="0" g="0" b="0"/>
              </a:fillRef>
              <a:effectRef idx="0">
                <a:scrgbClr r="0" g="0" b="0"/>
              </a:effectRef>
              <a:fontRef idx="minor">
                <a:schemeClr val="dk1"/>
              </a:fontRef>
            </xdr:style>
            <xdr:txBody>
              <a:bodyPr vertOverflow="clip" horzOverflow="clip" wrap="square" rtlCol="0" anchor="ctr" anchorCtr="0"/>
              <a:lstStyle/>
              <a:p>
                <a:pPr algn="ctr"/>
                <a:r>
                  <a:rPr lang="pt-BR" sz="1400" b="1"/>
                  <a:t>Q</a:t>
                </a:r>
                <a:endParaRPr lang="LID4096" sz="1400" b="1"/>
              </a:p>
            </xdr:txBody>
          </xdr:sp>
        </xdr:grpSp>
        <xdr:sp macro="" textlink="">
          <xdr:nvSpPr>
            <xdr:cNvPr id="19" name="TextBox 18">
              <a:extLst>
                <a:ext uri="{FF2B5EF4-FFF2-40B4-BE49-F238E27FC236}">
                  <a16:creationId xmlns:a16="http://schemas.microsoft.com/office/drawing/2014/main" id="{F0E31E76-030C-BFC8-C43C-3C760619C711}"/>
                </a:ext>
              </a:extLst>
            </xdr:cNvPr>
            <xdr:cNvSpPr txBox="1"/>
          </xdr:nvSpPr>
          <xdr:spPr>
            <a:xfrm>
              <a:off x="752475" y="5276850"/>
              <a:ext cx="619125" cy="239281"/>
            </a:xfrm>
            <a:prstGeom prst="rect">
              <a:avLst/>
            </a:prstGeom>
            <a:solidFill>
              <a:schemeClr val="lt1"/>
            </a:solidFill>
            <a:ln w="9525" cmpd="sng">
              <a:solidFill>
                <a:schemeClr val="lt1">
                  <a:shade val="50000"/>
                </a:schemeClr>
              </a:solidFill>
            </a:ln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dk1"/>
            </a:fontRef>
          </xdr:style>
          <xdr:txBody>
            <a:bodyPr vertOverflow="clip" horzOverflow="clip" wrap="square" rtlCol="0" anchor="ctr" anchorCtr="0"/>
            <a:lstStyle/>
            <a:p>
              <a:pPr algn="ctr"/>
              <a:r>
                <a:rPr lang="en-US" sz="1400" b="1"/>
                <a:t>MED</a:t>
              </a:r>
              <a:endParaRPr lang="LID4096" sz="1400" b="1"/>
            </a:p>
          </xdr:txBody>
        </xdr:sp>
        <xdr:sp macro="" textlink="">
          <xdr:nvSpPr>
            <xdr:cNvPr id="20" name="TextBox 19">
              <a:extLst>
                <a:ext uri="{FF2B5EF4-FFF2-40B4-BE49-F238E27FC236}">
                  <a16:creationId xmlns:a16="http://schemas.microsoft.com/office/drawing/2014/main" id="{4F0F49A2-FF8F-2881-6042-6761C0311FE9}"/>
                </a:ext>
              </a:extLst>
            </xdr:cNvPr>
            <xdr:cNvSpPr txBox="1"/>
          </xdr:nvSpPr>
          <xdr:spPr>
            <a:xfrm>
              <a:off x="695325" y="6648450"/>
              <a:ext cx="619125" cy="239281"/>
            </a:xfrm>
            <a:prstGeom prst="rect">
              <a:avLst/>
            </a:prstGeom>
            <a:solidFill>
              <a:schemeClr val="lt1"/>
            </a:solidFill>
            <a:ln w="9525" cmpd="sng">
              <a:solidFill>
                <a:schemeClr val="lt1">
                  <a:shade val="50000"/>
                </a:schemeClr>
              </a:solidFill>
            </a:ln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dk1"/>
            </a:fontRef>
          </xdr:style>
          <xdr:txBody>
            <a:bodyPr vertOverflow="clip" horzOverflow="clip" wrap="square" rtlCol="0" anchor="ctr" anchorCtr="0"/>
            <a:lstStyle/>
            <a:p>
              <a:pPr algn="ctr"/>
              <a:r>
                <a:rPr lang="en-US" sz="1400" b="1"/>
                <a:t>MOD</a:t>
              </a:r>
              <a:endParaRPr lang="LID4096" sz="1400" b="1"/>
            </a:p>
          </xdr:txBody>
        </xdr:sp>
      </xdr:grpSp>
    </xdr:grpSp>
    <xdr:clientData/>
  </xdr:twoCellAnchor>
</xdr:wsDr>
</file>

<file path=xl/drawings/drawing6.xml><?xml version="1.0" encoding="utf-8"?>
<xdr:wsDr xmlns:xdr="http://schemas.openxmlformats.org/drawingml/2006/spreadsheetDrawing" xmlns:a="http://schemas.openxmlformats.org/drawingml/2006/main">
  <xdr:twoCellAnchor>
    <xdr:from>
      <xdr:col>27</xdr:col>
      <xdr:colOff>24848</xdr:colOff>
      <xdr:row>6</xdr:row>
      <xdr:rowOff>182219</xdr:rowOff>
    </xdr:from>
    <xdr:to>
      <xdr:col>41</xdr:col>
      <xdr:colOff>921854</xdr:colOff>
      <xdr:row>24</xdr:row>
      <xdr:rowOff>82827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BE4A2F1F-84E5-BCA4-3495-753584A95AB2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7.xml><?xml version="1.0" encoding="utf-8"?>
<xdr:wsDr xmlns:xdr="http://schemas.openxmlformats.org/drawingml/2006/spreadsheetDrawing" xmlns:a="http://schemas.openxmlformats.org/drawingml/2006/main">
  <xdr:twoCellAnchor editAs="oneCell">
    <xdr:from>
      <xdr:col>47</xdr:col>
      <xdr:colOff>123825</xdr:colOff>
      <xdr:row>1</xdr:row>
      <xdr:rowOff>99954</xdr:rowOff>
    </xdr:from>
    <xdr:to>
      <xdr:col>57</xdr:col>
      <xdr:colOff>207719</xdr:colOff>
      <xdr:row>18</xdr:row>
      <xdr:rowOff>85726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57D14D48-4F8A-4964-400B-BB26D559EEA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8562975" y="290454"/>
          <a:ext cx="2474669" cy="2252722"/>
        </a:xfrm>
        <a:prstGeom prst="rect">
          <a:avLst/>
        </a:prstGeom>
      </xdr:spPr>
    </xdr:pic>
    <xdr:clientData/>
  </xdr:twoCellAnchor>
  <xdr:twoCellAnchor>
    <xdr:from>
      <xdr:col>36</xdr:col>
      <xdr:colOff>95250</xdr:colOff>
      <xdr:row>8</xdr:row>
      <xdr:rowOff>123825</xdr:rowOff>
    </xdr:from>
    <xdr:to>
      <xdr:col>43</xdr:col>
      <xdr:colOff>76200</xdr:colOff>
      <xdr:row>14</xdr:row>
      <xdr:rowOff>9525</xdr:rowOff>
    </xdr:to>
    <xdr:sp macro="" textlink="">
      <xdr:nvSpPr>
        <xdr:cNvPr id="3" name="TextBox 2">
          <a:extLst>
            <a:ext uri="{FF2B5EF4-FFF2-40B4-BE49-F238E27FC236}">
              <a16:creationId xmlns:a16="http://schemas.microsoft.com/office/drawing/2014/main" id="{28EA661E-DFC4-6F33-CF1C-8F777DAE70D2}"/>
            </a:ext>
          </a:extLst>
        </xdr:cNvPr>
        <xdr:cNvSpPr txBox="1"/>
      </xdr:nvSpPr>
      <xdr:spPr>
        <a:xfrm>
          <a:off x="8763000" y="1304925"/>
          <a:ext cx="1514475" cy="800100"/>
        </a:xfrm>
        <a:prstGeom prst="rect">
          <a:avLst/>
        </a:prstGeom>
        <a:solidFill>
          <a:schemeClr val="lt1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ctr" anchorCtr="0"/>
        <a:lstStyle/>
        <a:p>
          <a:pPr algn="r"/>
          <a:r>
            <a:rPr lang="en-US" b="1"/>
            <a:t>nested grid </a:t>
          </a:r>
        </a:p>
        <a:p>
          <a:pPr algn="r"/>
          <a:r>
            <a:rPr lang="en-US" b="1"/>
            <a:t>USG</a:t>
          </a:r>
        </a:p>
        <a:p>
          <a:pPr algn="r"/>
          <a:r>
            <a:rPr lang="pt-BR" sz="1100" b="1"/>
            <a:t>LRG</a:t>
          </a:r>
        </a:p>
        <a:p>
          <a:pPr algn="r"/>
          <a:r>
            <a:rPr lang="pt-BR" sz="1100" b="1"/>
            <a:t>another</a:t>
          </a:r>
          <a:r>
            <a:rPr lang="pt-BR" sz="1100" b="1" baseline="0"/>
            <a:t> strategy 1D </a:t>
          </a:r>
          <a:endParaRPr lang="LID4096" sz="1100" b="1"/>
        </a:p>
      </xdr:txBody>
    </xdr:sp>
    <xdr:clientData/>
  </xdr:twoCellAnchor>
  <xdr:twoCellAnchor>
    <xdr:from>
      <xdr:col>2</xdr:col>
      <xdr:colOff>28576</xdr:colOff>
      <xdr:row>38</xdr:row>
      <xdr:rowOff>76200</xdr:rowOff>
    </xdr:from>
    <xdr:to>
      <xdr:col>10</xdr:col>
      <xdr:colOff>104775</xdr:colOff>
      <xdr:row>39</xdr:row>
      <xdr:rowOff>142876</xdr:rowOff>
    </xdr:to>
    <xdr:sp macro="" textlink="">
      <xdr:nvSpPr>
        <xdr:cNvPr id="4" name="TextBox 3">
          <a:extLst>
            <a:ext uri="{FF2B5EF4-FFF2-40B4-BE49-F238E27FC236}">
              <a16:creationId xmlns:a16="http://schemas.microsoft.com/office/drawing/2014/main" id="{D8E4D2FE-B7E6-4E1C-91CD-65BB05E75FE9}"/>
            </a:ext>
          </a:extLst>
        </xdr:cNvPr>
        <xdr:cNvSpPr txBox="1"/>
      </xdr:nvSpPr>
      <xdr:spPr>
        <a:xfrm>
          <a:off x="466726" y="6019800"/>
          <a:ext cx="1447799" cy="219076"/>
        </a:xfrm>
        <a:prstGeom prst="rect">
          <a:avLst/>
        </a:prstGeom>
        <a:solidFill>
          <a:schemeClr val="lt1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ctr" anchorCtr="0"/>
        <a:lstStyle/>
        <a:p>
          <a:pPr algn="ctr"/>
          <a:r>
            <a:rPr lang="pt-BR" sz="1100" b="1"/>
            <a:t>earlier approach 2D</a:t>
          </a:r>
          <a:endParaRPr lang="LID4096" sz="1100" b="1"/>
        </a:p>
      </xdr:txBody>
    </xdr:sp>
    <xdr:clientData/>
  </xdr:twoCellAnchor>
  <xdr:twoCellAnchor>
    <xdr:from>
      <xdr:col>51</xdr:col>
      <xdr:colOff>28576</xdr:colOff>
      <xdr:row>24</xdr:row>
      <xdr:rowOff>28575</xdr:rowOff>
    </xdr:from>
    <xdr:to>
      <xdr:col>53</xdr:col>
      <xdr:colOff>123826</xdr:colOff>
      <xdr:row>26</xdr:row>
      <xdr:rowOff>66675</xdr:rowOff>
    </xdr:to>
    <xdr:sp macro="" textlink="">
      <xdr:nvSpPr>
        <xdr:cNvPr id="5" name="TextBox 4">
          <a:extLst>
            <a:ext uri="{FF2B5EF4-FFF2-40B4-BE49-F238E27FC236}">
              <a16:creationId xmlns:a16="http://schemas.microsoft.com/office/drawing/2014/main" id="{D33EFAA1-B220-45A7-A07E-5CBE8C7A037B}"/>
            </a:ext>
          </a:extLst>
        </xdr:cNvPr>
        <xdr:cNvSpPr txBox="1"/>
      </xdr:nvSpPr>
      <xdr:spPr>
        <a:xfrm>
          <a:off x="9448801" y="3838575"/>
          <a:ext cx="571500" cy="342900"/>
        </a:xfrm>
        <a:prstGeom prst="rect">
          <a:avLst/>
        </a:prstGeom>
        <a:solidFill>
          <a:schemeClr val="lt1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ctr" anchorCtr="0"/>
        <a:lstStyle/>
        <a:p>
          <a:pPr algn="ctr"/>
          <a:r>
            <a:rPr lang="pt-BR" sz="1200" b="1"/>
            <a:t>REF</a:t>
          </a:r>
          <a:endParaRPr lang="LID4096" sz="1200" b="1"/>
        </a:p>
      </xdr:txBody>
    </xdr:sp>
    <xdr:clientData/>
  </xdr:twoCellAnchor>
  <xdr:twoCellAnchor>
    <xdr:from>
      <xdr:col>33</xdr:col>
      <xdr:colOff>123826</xdr:colOff>
      <xdr:row>21</xdr:row>
      <xdr:rowOff>66675</xdr:rowOff>
    </xdr:from>
    <xdr:to>
      <xdr:col>45</xdr:col>
      <xdr:colOff>57150</xdr:colOff>
      <xdr:row>32</xdr:row>
      <xdr:rowOff>104775</xdr:rowOff>
    </xdr:to>
    <xdr:sp macro="" textlink="">
      <xdr:nvSpPr>
        <xdr:cNvPr id="6" name="TextBox 5">
          <a:extLst>
            <a:ext uri="{FF2B5EF4-FFF2-40B4-BE49-F238E27FC236}">
              <a16:creationId xmlns:a16="http://schemas.microsoft.com/office/drawing/2014/main" id="{2BB1B8AA-7A97-3A31-A796-D1381A2B447E}"/>
            </a:ext>
          </a:extLst>
        </xdr:cNvPr>
        <xdr:cNvSpPr txBox="1"/>
      </xdr:nvSpPr>
      <xdr:spPr>
        <a:xfrm>
          <a:off x="6115051" y="3419475"/>
          <a:ext cx="1990724" cy="1714500"/>
        </a:xfrm>
        <a:prstGeom prst="rect">
          <a:avLst/>
        </a:prstGeom>
        <a:solidFill>
          <a:schemeClr val="lt1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en-US" sz="1500" b="1"/>
            <a:t>chd_spd_L +=  </a:t>
          </a:r>
          <a:r>
            <a:rPr lang="en-US" sz="1500" b="0"/>
            <a:t>[[0, i, 1.0]  </a:t>
          </a:r>
          <a:r>
            <a:rPr lang="en-US" sz="1500" b="1"/>
            <a:t>for i in  </a:t>
          </a:r>
          <a:r>
            <a:rPr lang="en-US" sz="1500" b="0"/>
            <a:t> [0, 7, 14, 18, 22, 26, 33]] </a:t>
          </a:r>
        </a:p>
        <a:p>
          <a:endParaRPr lang="en-US" sz="500" b="0"/>
        </a:p>
        <a:p>
          <a:r>
            <a:rPr lang="en-US" sz="1500" b="1"/>
            <a:t>chd_spd_R += </a:t>
          </a:r>
          <a:r>
            <a:rPr lang="en-US" sz="1500" b="0"/>
            <a:t>[[0, i, 0.0]  </a:t>
          </a:r>
          <a:r>
            <a:rPr lang="en-US" sz="1500" b="1"/>
            <a:t> for i in   </a:t>
          </a:r>
          <a:r>
            <a:rPr lang="en-US" sz="1500" b="0"/>
            <a:t>[6, 13, 17, 21, 25, 32, 39]]</a:t>
          </a:r>
          <a:endParaRPr lang="LID4096" sz="1500" b="0"/>
        </a:p>
      </xdr:txBody>
    </xdr:sp>
    <xdr:clientData/>
  </xdr:twoCellAnchor>
  <xdr:twoCellAnchor>
    <xdr:from>
      <xdr:col>25</xdr:col>
      <xdr:colOff>66674</xdr:colOff>
      <xdr:row>34</xdr:row>
      <xdr:rowOff>38099</xdr:rowOff>
    </xdr:from>
    <xdr:to>
      <xdr:col>28</xdr:col>
      <xdr:colOff>123824</xdr:colOff>
      <xdr:row>35</xdr:row>
      <xdr:rowOff>85724</xdr:rowOff>
    </xdr:to>
    <xdr:sp macro="" textlink="">
      <xdr:nvSpPr>
        <xdr:cNvPr id="7" name="TextBox 6">
          <a:extLst>
            <a:ext uri="{FF2B5EF4-FFF2-40B4-BE49-F238E27FC236}">
              <a16:creationId xmlns:a16="http://schemas.microsoft.com/office/drawing/2014/main" id="{282CE49C-9EC6-422D-9912-D2F7D1F7DC62}"/>
            </a:ext>
          </a:extLst>
        </xdr:cNvPr>
        <xdr:cNvSpPr txBox="1"/>
      </xdr:nvSpPr>
      <xdr:spPr>
        <a:xfrm>
          <a:off x="4657724" y="4571999"/>
          <a:ext cx="600075" cy="180975"/>
        </a:xfrm>
        <a:prstGeom prst="rect">
          <a:avLst/>
        </a:prstGeom>
        <a:solidFill>
          <a:srgbClr val="00B0F0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ctr" anchorCtr="0"/>
        <a:lstStyle/>
        <a:p>
          <a:pPr algn="ctr"/>
          <a:r>
            <a:rPr lang="pt-BR" b="1">
              <a:solidFill>
                <a:srgbClr val="FFFF00"/>
              </a:solidFill>
            </a:rPr>
            <a:t>ex .07</a:t>
          </a:r>
          <a:endParaRPr lang="LID4096" sz="1100" b="1">
            <a:solidFill>
              <a:srgbClr val="FFFF00"/>
            </a:solidFill>
          </a:endParaRPr>
        </a:p>
      </xdr:txBody>
    </xdr:sp>
    <xdr:clientData/>
  </xdr:twoCellAnchor>
  <xdr:twoCellAnchor>
    <xdr:from>
      <xdr:col>66</xdr:col>
      <xdr:colOff>104774</xdr:colOff>
      <xdr:row>5</xdr:row>
      <xdr:rowOff>104774</xdr:rowOff>
    </xdr:from>
    <xdr:to>
      <xdr:col>69</xdr:col>
      <xdr:colOff>161924</xdr:colOff>
      <xdr:row>6</xdr:row>
      <xdr:rowOff>152399</xdr:rowOff>
    </xdr:to>
    <xdr:sp macro="" textlink="">
      <xdr:nvSpPr>
        <xdr:cNvPr id="8" name="TextBox 7">
          <a:extLst>
            <a:ext uri="{FF2B5EF4-FFF2-40B4-BE49-F238E27FC236}">
              <a16:creationId xmlns:a16="http://schemas.microsoft.com/office/drawing/2014/main" id="{D3530F8E-7144-4D7A-BCC5-2B9F76278993}"/>
            </a:ext>
          </a:extLst>
        </xdr:cNvPr>
        <xdr:cNvSpPr txBox="1"/>
      </xdr:nvSpPr>
      <xdr:spPr>
        <a:xfrm>
          <a:off x="12553949" y="1019174"/>
          <a:ext cx="600075" cy="200025"/>
        </a:xfrm>
        <a:prstGeom prst="rect">
          <a:avLst/>
        </a:prstGeom>
        <a:solidFill>
          <a:srgbClr val="FFCCFF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ctr" anchorCtr="0"/>
        <a:lstStyle/>
        <a:p>
          <a:pPr algn="ctr"/>
          <a:r>
            <a:rPr lang="pt-BR" b="1"/>
            <a:t>ex .07</a:t>
          </a:r>
          <a:endParaRPr lang="LID4096" sz="1100" b="1"/>
        </a:p>
      </xdr:txBody>
    </xdr:sp>
    <xdr:clientData/>
  </xdr:twoCellAnchor>
  <xdr:twoCellAnchor>
    <xdr:from>
      <xdr:col>1</xdr:col>
      <xdr:colOff>38100</xdr:colOff>
      <xdr:row>0</xdr:row>
      <xdr:rowOff>114300</xdr:rowOff>
    </xdr:from>
    <xdr:to>
      <xdr:col>4</xdr:col>
      <xdr:colOff>123825</xdr:colOff>
      <xdr:row>1</xdr:row>
      <xdr:rowOff>123825</xdr:rowOff>
    </xdr:to>
    <xdr:sp macro="" textlink="">
      <xdr:nvSpPr>
        <xdr:cNvPr id="9" name="TextBox 8">
          <a:extLst>
            <a:ext uri="{FF2B5EF4-FFF2-40B4-BE49-F238E27FC236}">
              <a16:creationId xmlns:a16="http://schemas.microsoft.com/office/drawing/2014/main" id="{A63BED7B-5132-4F3B-B496-FBF65FB0BCF5}"/>
            </a:ext>
          </a:extLst>
        </xdr:cNvPr>
        <xdr:cNvSpPr txBox="1"/>
      </xdr:nvSpPr>
      <xdr:spPr>
        <a:xfrm>
          <a:off x="304800" y="114300"/>
          <a:ext cx="600075" cy="200025"/>
        </a:xfrm>
        <a:prstGeom prst="rect">
          <a:avLst/>
        </a:prstGeom>
        <a:solidFill>
          <a:srgbClr val="00B0F0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ctr" anchorCtr="0"/>
        <a:lstStyle/>
        <a:p>
          <a:pPr algn="ctr"/>
          <a:r>
            <a:rPr lang="pt-BR" b="1">
              <a:solidFill>
                <a:srgbClr val="FFFF00"/>
              </a:solidFill>
            </a:rPr>
            <a:t>ex .06</a:t>
          </a:r>
          <a:endParaRPr lang="LID4096" sz="1100" b="1">
            <a:solidFill>
              <a:srgbClr val="FFFF00"/>
            </a:solidFill>
          </a:endParaRPr>
        </a:p>
      </xdr:txBody>
    </xdr:sp>
    <xdr:clientData/>
  </xdr:twoCellAnchor>
  <xdr:twoCellAnchor>
    <xdr:from>
      <xdr:col>80</xdr:col>
      <xdr:colOff>381000</xdr:colOff>
      <xdr:row>2</xdr:row>
      <xdr:rowOff>76199</xdr:rowOff>
    </xdr:from>
    <xdr:to>
      <xdr:col>86</xdr:col>
      <xdr:colOff>47625</xdr:colOff>
      <xdr:row>9</xdr:row>
      <xdr:rowOff>104774</xdr:rowOff>
    </xdr:to>
    <xdr:sp macro="" textlink="">
      <xdr:nvSpPr>
        <xdr:cNvPr id="10" name="TextBox 9">
          <a:extLst>
            <a:ext uri="{FF2B5EF4-FFF2-40B4-BE49-F238E27FC236}">
              <a16:creationId xmlns:a16="http://schemas.microsoft.com/office/drawing/2014/main" id="{CFE93971-27FB-4DFC-A917-19170A8BE8FB}"/>
            </a:ext>
          </a:extLst>
        </xdr:cNvPr>
        <xdr:cNvSpPr txBox="1"/>
      </xdr:nvSpPr>
      <xdr:spPr>
        <a:xfrm>
          <a:off x="15840075" y="342899"/>
          <a:ext cx="1181100" cy="962025"/>
        </a:xfrm>
        <a:prstGeom prst="rect">
          <a:avLst/>
        </a:prstGeom>
        <a:solidFill>
          <a:schemeClr val="lt1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ctr" anchorCtr="0"/>
        <a:lstStyle/>
        <a:p>
          <a:pPr algn="ctr"/>
          <a:r>
            <a:rPr lang="en-US" sz="1100" b="1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exgdata</a:t>
          </a:r>
        </a:p>
        <a:p>
          <a:pPr algn="ctr"/>
          <a:endParaRPr lang="pt-BR" sz="1500" b="1"/>
        </a:p>
        <a:p>
          <a:pPr algn="ctr"/>
          <a:r>
            <a:rPr lang="pt-BR" sz="1500" b="1"/>
            <a:t>Exchange</a:t>
          </a:r>
          <a:endParaRPr lang="LID4096" sz="1500" b="1"/>
        </a:p>
      </xdr:txBody>
    </xdr:sp>
    <xdr:clientData/>
  </xdr:twoCellAnchor>
</xdr:wsDr>
</file>

<file path=xl/drawings/drawing8.xml><?xml version="1.0" encoding="utf-8"?>
<xdr:wsDr xmlns:xdr="http://schemas.openxmlformats.org/drawingml/2006/spreadsheetDrawing" xmlns:a="http://schemas.openxmlformats.org/drawingml/2006/main">
  <xdr:twoCellAnchor>
    <xdr:from>
      <xdr:col>47</xdr:col>
      <xdr:colOff>9525</xdr:colOff>
      <xdr:row>45</xdr:row>
      <xdr:rowOff>38100</xdr:rowOff>
    </xdr:from>
    <xdr:to>
      <xdr:col>84</xdr:col>
      <xdr:colOff>0</xdr:colOff>
      <xdr:row>49</xdr:row>
      <xdr:rowOff>180975</xdr:rowOff>
    </xdr:to>
    <xdr:sp macro="" textlink="">
      <xdr:nvSpPr>
        <xdr:cNvPr id="3" name="Cube 2">
          <a:extLst>
            <a:ext uri="{FF2B5EF4-FFF2-40B4-BE49-F238E27FC236}">
              <a16:creationId xmlns:a16="http://schemas.microsoft.com/office/drawing/2014/main" id="{F00020E0-B6CB-CEDA-2669-1CBA6606AEC4}"/>
            </a:ext>
          </a:extLst>
        </xdr:cNvPr>
        <xdr:cNvSpPr/>
      </xdr:nvSpPr>
      <xdr:spPr>
        <a:xfrm>
          <a:off x="6353175" y="4800600"/>
          <a:ext cx="3514725" cy="904875"/>
        </a:xfrm>
        <a:prstGeom prst="cube">
          <a:avLst>
            <a:gd name="adj" fmla="val 76266"/>
          </a:avLst>
        </a:prstGeom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LID4096" sz="1100"/>
        </a:p>
      </xdr:txBody>
    </xdr:sp>
    <xdr:clientData/>
  </xdr:twoCellAnchor>
  <xdr:twoCellAnchor>
    <xdr:from>
      <xdr:col>6</xdr:col>
      <xdr:colOff>66675</xdr:colOff>
      <xdr:row>44</xdr:row>
      <xdr:rowOff>171450</xdr:rowOff>
    </xdr:from>
    <xdr:to>
      <xdr:col>19</xdr:col>
      <xdr:colOff>38100</xdr:colOff>
      <xdr:row>50</xdr:row>
      <xdr:rowOff>114300</xdr:rowOff>
    </xdr:to>
    <xdr:grpSp>
      <xdr:nvGrpSpPr>
        <xdr:cNvPr id="8" name="Group 7">
          <a:extLst>
            <a:ext uri="{FF2B5EF4-FFF2-40B4-BE49-F238E27FC236}">
              <a16:creationId xmlns:a16="http://schemas.microsoft.com/office/drawing/2014/main" id="{1EE96442-568B-1F3D-6ADA-1D896BF47E42}"/>
            </a:ext>
          </a:extLst>
        </xdr:cNvPr>
        <xdr:cNvGrpSpPr/>
      </xdr:nvGrpSpPr>
      <xdr:grpSpPr>
        <a:xfrm>
          <a:off x="1990725" y="4743450"/>
          <a:ext cx="1209675" cy="1085850"/>
          <a:chOff x="1990725" y="4743450"/>
          <a:chExt cx="1209675" cy="1085850"/>
        </a:xfrm>
      </xdr:grpSpPr>
      <xdr:sp macro="" textlink="">
        <xdr:nvSpPr>
          <xdr:cNvPr id="4" name="Rectangle 3">
            <a:extLst>
              <a:ext uri="{FF2B5EF4-FFF2-40B4-BE49-F238E27FC236}">
                <a16:creationId xmlns:a16="http://schemas.microsoft.com/office/drawing/2014/main" id="{A4F3AF07-C741-F035-7B04-12DCDDF705C2}"/>
              </a:ext>
            </a:extLst>
          </xdr:cNvPr>
          <xdr:cNvSpPr/>
        </xdr:nvSpPr>
        <xdr:spPr>
          <a:xfrm>
            <a:off x="1990725" y="4743450"/>
            <a:ext cx="752475" cy="628650"/>
          </a:xfrm>
          <a:prstGeom prst="rect">
            <a:avLst/>
          </a:prstGeom>
        </xdr:spPr>
        <xdr:style>
          <a:lnRef idx="2">
            <a:schemeClr val="accent1">
              <a:shade val="15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lang="LID4096" sz="1100"/>
          </a:p>
        </xdr:txBody>
      </xdr:sp>
      <xdr:sp macro="" textlink="">
        <xdr:nvSpPr>
          <xdr:cNvPr id="5" name="Rectangle 4">
            <a:extLst>
              <a:ext uri="{FF2B5EF4-FFF2-40B4-BE49-F238E27FC236}">
                <a16:creationId xmlns:a16="http://schemas.microsoft.com/office/drawing/2014/main" id="{FF8224AF-0D3A-42EE-8DDE-DAC1DD3D7FB2}"/>
              </a:ext>
            </a:extLst>
          </xdr:cNvPr>
          <xdr:cNvSpPr/>
        </xdr:nvSpPr>
        <xdr:spPr>
          <a:xfrm>
            <a:off x="2143125" y="4895850"/>
            <a:ext cx="752475" cy="628650"/>
          </a:xfrm>
          <a:prstGeom prst="rect">
            <a:avLst/>
          </a:prstGeom>
        </xdr:spPr>
        <xdr:style>
          <a:lnRef idx="2">
            <a:schemeClr val="accent1">
              <a:shade val="15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lang="LID4096" sz="1100"/>
          </a:p>
        </xdr:txBody>
      </xdr:sp>
      <xdr:sp macro="" textlink="">
        <xdr:nvSpPr>
          <xdr:cNvPr id="6" name="Rectangle 5">
            <a:extLst>
              <a:ext uri="{FF2B5EF4-FFF2-40B4-BE49-F238E27FC236}">
                <a16:creationId xmlns:a16="http://schemas.microsoft.com/office/drawing/2014/main" id="{5D022471-EFBA-49F6-9E11-47FB61CAE40F}"/>
              </a:ext>
            </a:extLst>
          </xdr:cNvPr>
          <xdr:cNvSpPr/>
        </xdr:nvSpPr>
        <xdr:spPr>
          <a:xfrm>
            <a:off x="2295525" y="5048250"/>
            <a:ext cx="752475" cy="628650"/>
          </a:xfrm>
          <a:prstGeom prst="rect">
            <a:avLst/>
          </a:prstGeom>
        </xdr:spPr>
        <xdr:style>
          <a:lnRef idx="2">
            <a:schemeClr val="accent1">
              <a:shade val="15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lang="LID4096" sz="1100"/>
          </a:p>
        </xdr:txBody>
      </xdr:sp>
      <xdr:sp macro="" textlink="">
        <xdr:nvSpPr>
          <xdr:cNvPr id="7" name="Rectangle 6">
            <a:extLst>
              <a:ext uri="{FF2B5EF4-FFF2-40B4-BE49-F238E27FC236}">
                <a16:creationId xmlns:a16="http://schemas.microsoft.com/office/drawing/2014/main" id="{D55C4699-F44B-4442-B55D-A57C4EC8CD76}"/>
              </a:ext>
            </a:extLst>
          </xdr:cNvPr>
          <xdr:cNvSpPr/>
        </xdr:nvSpPr>
        <xdr:spPr>
          <a:xfrm>
            <a:off x="2447925" y="5200650"/>
            <a:ext cx="752475" cy="628650"/>
          </a:xfrm>
          <a:prstGeom prst="rect">
            <a:avLst/>
          </a:prstGeom>
        </xdr:spPr>
        <xdr:style>
          <a:lnRef idx="2">
            <a:schemeClr val="accent1">
              <a:shade val="15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lang="LID4096" sz="1100"/>
          </a:p>
        </xdr:txBody>
      </xdr:sp>
    </xdr:grpSp>
    <xdr:clientData/>
  </xdr:twoCellAnchor>
</xdr:wsDr>
</file>

<file path=xl/drawings/drawing9.xml><?xml version="1.0" encoding="utf-8"?>
<xdr:wsDr xmlns:xdr="http://schemas.openxmlformats.org/drawingml/2006/spreadsheetDrawing" xmlns:a="http://schemas.openxmlformats.org/drawingml/2006/main">
  <xdr:twoCellAnchor>
    <xdr:from>
      <xdr:col>61</xdr:col>
      <xdr:colOff>142875</xdr:colOff>
      <xdr:row>34</xdr:row>
      <xdr:rowOff>104775</xdr:rowOff>
    </xdr:from>
    <xdr:to>
      <xdr:col>81</xdr:col>
      <xdr:colOff>85725</xdr:colOff>
      <xdr:row>47</xdr:row>
      <xdr:rowOff>9525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03CA2A6D-80C9-E7CA-3A40-FADC352E4A71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5</xdr:col>
      <xdr:colOff>95250</xdr:colOff>
      <xdr:row>18</xdr:row>
      <xdr:rowOff>0</xdr:rowOff>
    </xdr:from>
    <xdr:to>
      <xdr:col>12</xdr:col>
      <xdr:colOff>161926</xdr:colOff>
      <xdr:row>33</xdr:row>
      <xdr:rowOff>4762</xdr:rowOff>
    </xdr:to>
    <xdr:graphicFrame macro="">
      <xdr:nvGraphicFramePr>
        <xdr:cNvPr id="15" name="Chart 14">
          <a:extLst>
            <a:ext uri="{FF2B5EF4-FFF2-40B4-BE49-F238E27FC236}">
              <a16:creationId xmlns:a16="http://schemas.microsoft.com/office/drawing/2014/main" id="{EACCA865-8D75-43A7-90DE-1A144021CB03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56</xdr:col>
      <xdr:colOff>133351</xdr:colOff>
      <xdr:row>18</xdr:row>
      <xdr:rowOff>123825</xdr:rowOff>
    </xdr:from>
    <xdr:to>
      <xdr:col>81</xdr:col>
      <xdr:colOff>85726</xdr:colOff>
      <xdr:row>32</xdr:row>
      <xdr:rowOff>52386</xdr:rowOff>
    </xdr:to>
    <xdr:graphicFrame macro="">
      <xdr:nvGraphicFramePr>
        <xdr:cNvPr id="20" name="Chart 19">
          <a:extLst>
            <a:ext uri="{FF2B5EF4-FFF2-40B4-BE49-F238E27FC236}">
              <a16:creationId xmlns:a16="http://schemas.microsoft.com/office/drawing/2014/main" id="{39A1D6C2-097A-2B38-F273-742803D94EA8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>
    <xdr:from>
      <xdr:col>99</xdr:col>
      <xdr:colOff>590550</xdr:colOff>
      <xdr:row>4</xdr:row>
      <xdr:rowOff>57150</xdr:rowOff>
    </xdr:from>
    <xdr:to>
      <xdr:col>110</xdr:col>
      <xdr:colOff>38100</xdr:colOff>
      <xdr:row>47</xdr:row>
      <xdr:rowOff>47625</xdr:rowOff>
    </xdr:to>
    <xdr:grpSp>
      <xdr:nvGrpSpPr>
        <xdr:cNvPr id="62" name="Group 61">
          <a:extLst>
            <a:ext uri="{FF2B5EF4-FFF2-40B4-BE49-F238E27FC236}">
              <a16:creationId xmlns:a16="http://schemas.microsoft.com/office/drawing/2014/main" id="{9435325C-007B-D217-F05B-91AAD18545C3}"/>
            </a:ext>
          </a:extLst>
        </xdr:cNvPr>
        <xdr:cNvGrpSpPr>
          <a:grpSpLocks noChangeAspect="1"/>
        </xdr:cNvGrpSpPr>
      </xdr:nvGrpSpPr>
      <xdr:grpSpPr>
        <a:xfrm>
          <a:off x="22974300" y="638175"/>
          <a:ext cx="5648325" cy="6829425"/>
          <a:chOff x="21345525" y="238125"/>
          <a:chExt cx="5648325" cy="6829425"/>
        </a:xfrm>
      </xdr:grpSpPr>
      <xdr:grpSp>
        <xdr:nvGrpSpPr>
          <xdr:cNvPr id="52" name="Group 51">
            <a:extLst>
              <a:ext uri="{FF2B5EF4-FFF2-40B4-BE49-F238E27FC236}">
                <a16:creationId xmlns:a16="http://schemas.microsoft.com/office/drawing/2014/main" id="{10213AB2-6D5A-4DBD-984A-C1C0B0EA63E0}"/>
              </a:ext>
            </a:extLst>
          </xdr:cNvPr>
          <xdr:cNvGrpSpPr>
            <a:grpSpLocks noChangeAspect="1"/>
          </xdr:cNvGrpSpPr>
        </xdr:nvGrpSpPr>
        <xdr:grpSpPr>
          <a:xfrm>
            <a:off x="24183975" y="238125"/>
            <a:ext cx="2809875" cy="6829425"/>
            <a:chOff x="22250400" y="581025"/>
            <a:chExt cx="2809875" cy="6829425"/>
          </a:xfrm>
        </xdr:grpSpPr>
        <xdr:graphicFrame macro="">
          <xdr:nvGraphicFramePr>
            <xdr:cNvPr id="53" name="Chart 52">
              <a:extLst>
                <a:ext uri="{FF2B5EF4-FFF2-40B4-BE49-F238E27FC236}">
                  <a16:creationId xmlns:a16="http://schemas.microsoft.com/office/drawing/2014/main" id="{8439089E-D5AE-E588-06C2-14754A35C801}"/>
                </a:ext>
              </a:extLst>
            </xdr:cNvPr>
            <xdr:cNvGraphicFramePr>
              <a:graphicFrameLocks/>
            </xdr:cNvGraphicFramePr>
          </xdr:nvGraphicFramePr>
          <xdr:xfrm>
            <a:off x="22250400" y="581025"/>
            <a:ext cx="2809875" cy="1685925"/>
          </xdr:xfrm>
          <a:graphic>
            <a:graphicData uri="http://schemas.openxmlformats.org/drawingml/2006/chart">
              <c:chart xmlns:c="http://schemas.openxmlformats.org/drawingml/2006/chart" xmlns:r="http://schemas.openxmlformats.org/officeDocument/2006/relationships" r:id="rId4"/>
            </a:graphicData>
          </a:graphic>
        </xdr:graphicFrame>
        <xdr:graphicFrame macro="">
          <xdr:nvGraphicFramePr>
            <xdr:cNvPr id="54" name="Chart 53">
              <a:extLst>
                <a:ext uri="{FF2B5EF4-FFF2-40B4-BE49-F238E27FC236}">
                  <a16:creationId xmlns:a16="http://schemas.microsoft.com/office/drawing/2014/main" id="{5AEDEEEB-06D1-3C4E-29F9-92FD267ED49B}"/>
                </a:ext>
              </a:extLst>
            </xdr:cNvPr>
            <xdr:cNvGraphicFramePr>
              <a:graphicFrameLocks/>
            </xdr:cNvGraphicFramePr>
          </xdr:nvGraphicFramePr>
          <xdr:xfrm>
            <a:off x="22250400" y="2295525"/>
            <a:ext cx="2809875" cy="1685925"/>
          </xdr:xfrm>
          <a:graphic>
            <a:graphicData uri="http://schemas.openxmlformats.org/drawingml/2006/chart">
              <c:chart xmlns:c="http://schemas.openxmlformats.org/drawingml/2006/chart" xmlns:r="http://schemas.openxmlformats.org/officeDocument/2006/relationships" r:id="rId5"/>
            </a:graphicData>
          </a:graphic>
        </xdr:graphicFrame>
        <xdr:graphicFrame macro="">
          <xdr:nvGraphicFramePr>
            <xdr:cNvPr id="55" name="Chart 54">
              <a:extLst>
                <a:ext uri="{FF2B5EF4-FFF2-40B4-BE49-F238E27FC236}">
                  <a16:creationId xmlns:a16="http://schemas.microsoft.com/office/drawing/2014/main" id="{22E86597-83B4-8035-F2CE-0CFD4932D278}"/>
                </a:ext>
              </a:extLst>
            </xdr:cNvPr>
            <xdr:cNvGraphicFramePr>
              <a:graphicFrameLocks/>
            </xdr:cNvGraphicFramePr>
          </xdr:nvGraphicFramePr>
          <xdr:xfrm>
            <a:off x="22250400" y="4010025"/>
            <a:ext cx="2809875" cy="1685925"/>
          </xdr:xfrm>
          <a:graphic>
            <a:graphicData uri="http://schemas.openxmlformats.org/drawingml/2006/chart">
              <c:chart xmlns:c="http://schemas.openxmlformats.org/drawingml/2006/chart" xmlns:r="http://schemas.openxmlformats.org/officeDocument/2006/relationships" r:id="rId6"/>
            </a:graphicData>
          </a:graphic>
        </xdr:graphicFrame>
        <xdr:graphicFrame macro="">
          <xdr:nvGraphicFramePr>
            <xdr:cNvPr id="56" name="Chart 55">
              <a:extLst>
                <a:ext uri="{FF2B5EF4-FFF2-40B4-BE49-F238E27FC236}">
                  <a16:creationId xmlns:a16="http://schemas.microsoft.com/office/drawing/2014/main" id="{344E3D7D-8273-209E-951A-7C8B7AC8B5F1}"/>
                </a:ext>
              </a:extLst>
            </xdr:cNvPr>
            <xdr:cNvGraphicFramePr>
              <a:graphicFrameLocks/>
            </xdr:cNvGraphicFramePr>
          </xdr:nvGraphicFramePr>
          <xdr:xfrm>
            <a:off x="22250400" y="5724525"/>
            <a:ext cx="2809875" cy="1685925"/>
          </xdr:xfrm>
          <a:graphic>
            <a:graphicData uri="http://schemas.openxmlformats.org/drawingml/2006/chart">
              <c:chart xmlns:c="http://schemas.openxmlformats.org/drawingml/2006/chart" xmlns:r="http://schemas.openxmlformats.org/officeDocument/2006/relationships" r:id="rId7"/>
            </a:graphicData>
          </a:graphic>
        </xdr:graphicFrame>
      </xdr:grpSp>
      <xdr:grpSp>
        <xdr:nvGrpSpPr>
          <xdr:cNvPr id="57" name="Group 56">
            <a:extLst>
              <a:ext uri="{FF2B5EF4-FFF2-40B4-BE49-F238E27FC236}">
                <a16:creationId xmlns:a16="http://schemas.microsoft.com/office/drawing/2014/main" id="{A91379BF-173A-4007-996C-22EFF730E816}"/>
              </a:ext>
            </a:extLst>
          </xdr:cNvPr>
          <xdr:cNvGrpSpPr>
            <a:grpSpLocks noChangeAspect="1"/>
          </xdr:cNvGrpSpPr>
        </xdr:nvGrpSpPr>
        <xdr:grpSpPr>
          <a:xfrm>
            <a:off x="21345525" y="238125"/>
            <a:ext cx="2809875" cy="6829425"/>
            <a:chOff x="22250400" y="581025"/>
            <a:chExt cx="2809875" cy="6829425"/>
          </a:xfrm>
        </xdr:grpSpPr>
        <xdr:graphicFrame macro="">
          <xdr:nvGraphicFramePr>
            <xdr:cNvPr id="58" name="Chart 57">
              <a:extLst>
                <a:ext uri="{FF2B5EF4-FFF2-40B4-BE49-F238E27FC236}">
                  <a16:creationId xmlns:a16="http://schemas.microsoft.com/office/drawing/2014/main" id="{2303FBDC-A636-26F0-EAEE-FEE2BCC52AA3}"/>
                </a:ext>
              </a:extLst>
            </xdr:cNvPr>
            <xdr:cNvGraphicFramePr>
              <a:graphicFrameLocks/>
            </xdr:cNvGraphicFramePr>
          </xdr:nvGraphicFramePr>
          <xdr:xfrm>
            <a:off x="22250400" y="581025"/>
            <a:ext cx="2809875" cy="1685925"/>
          </xdr:xfrm>
          <a:graphic>
            <a:graphicData uri="http://schemas.openxmlformats.org/drawingml/2006/chart">
              <c:chart xmlns:c="http://schemas.openxmlformats.org/drawingml/2006/chart" xmlns:r="http://schemas.openxmlformats.org/officeDocument/2006/relationships" r:id="rId8"/>
            </a:graphicData>
          </a:graphic>
        </xdr:graphicFrame>
        <xdr:graphicFrame macro="">
          <xdr:nvGraphicFramePr>
            <xdr:cNvPr id="59" name="Chart 58">
              <a:extLst>
                <a:ext uri="{FF2B5EF4-FFF2-40B4-BE49-F238E27FC236}">
                  <a16:creationId xmlns:a16="http://schemas.microsoft.com/office/drawing/2014/main" id="{9A913A21-F881-1417-8D52-659CC9A32B87}"/>
                </a:ext>
              </a:extLst>
            </xdr:cNvPr>
            <xdr:cNvGraphicFramePr>
              <a:graphicFrameLocks/>
            </xdr:cNvGraphicFramePr>
          </xdr:nvGraphicFramePr>
          <xdr:xfrm>
            <a:off x="22250400" y="2295525"/>
            <a:ext cx="2809875" cy="1685925"/>
          </xdr:xfrm>
          <a:graphic>
            <a:graphicData uri="http://schemas.openxmlformats.org/drawingml/2006/chart">
              <c:chart xmlns:c="http://schemas.openxmlformats.org/drawingml/2006/chart" xmlns:r="http://schemas.openxmlformats.org/officeDocument/2006/relationships" r:id="rId9"/>
            </a:graphicData>
          </a:graphic>
        </xdr:graphicFrame>
        <xdr:graphicFrame macro="">
          <xdr:nvGraphicFramePr>
            <xdr:cNvPr id="60" name="Chart 59">
              <a:extLst>
                <a:ext uri="{FF2B5EF4-FFF2-40B4-BE49-F238E27FC236}">
                  <a16:creationId xmlns:a16="http://schemas.microsoft.com/office/drawing/2014/main" id="{79FD9CAA-F37D-A472-1E0D-10934F307B37}"/>
                </a:ext>
              </a:extLst>
            </xdr:cNvPr>
            <xdr:cNvGraphicFramePr>
              <a:graphicFrameLocks/>
            </xdr:cNvGraphicFramePr>
          </xdr:nvGraphicFramePr>
          <xdr:xfrm>
            <a:off x="22250400" y="4010025"/>
            <a:ext cx="2809875" cy="1685925"/>
          </xdr:xfrm>
          <a:graphic>
            <a:graphicData uri="http://schemas.openxmlformats.org/drawingml/2006/chart">
              <c:chart xmlns:c="http://schemas.openxmlformats.org/drawingml/2006/chart" xmlns:r="http://schemas.openxmlformats.org/officeDocument/2006/relationships" r:id="rId10"/>
            </a:graphicData>
          </a:graphic>
        </xdr:graphicFrame>
        <xdr:graphicFrame macro="">
          <xdr:nvGraphicFramePr>
            <xdr:cNvPr id="61" name="Chart 60">
              <a:extLst>
                <a:ext uri="{FF2B5EF4-FFF2-40B4-BE49-F238E27FC236}">
                  <a16:creationId xmlns:a16="http://schemas.microsoft.com/office/drawing/2014/main" id="{359F09C8-21CB-C489-82E1-B196A3A494D0}"/>
                </a:ext>
              </a:extLst>
            </xdr:cNvPr>
            <xdr:cNvGraphicFramePr>
              <a:graphicFrameLocks/>
            </xdr:cNvGraphicFramePr>
          </xdr:nvGraphicFramePr>
          <xdr:xfrm>
            <a:off x="22250400" y="5724525"/>
            <a:ext cx="2809875" cy="1685925"/>
          </xdr:xfrm>
          <a:graphic>
            <a:graphicData uri="http://schemas.openxmlformats.org/drawingml/2006/chart">
              <c:chart xmlns:c="http://schemas.openxmlformats.org/drawingml/2006/chart" xmlns:r="http://schemas.openxmlformats.org/officeDocument/2006/relationships" r:id="rId11"/>
            </a:graphicData>
          </a:graphic>
        </xdr:graphicFrame>
      </xdr:grpSp>
    </xdr:grpSp>
    <xdr:clientData/>
  </xdr:twoCellAnchor>
  <xdr:twoCellAnchor>
    <xdr:from>
      <xdr:col>85</xdr:col>
      <xdr:colOff>209550</xdr:colOff>
      <xdr:row>1</xdr:row>
      <xdr:rowOff>38100</xdr:rowOff>
    </xdr:from>
    <xdr:to>
      <xdr:col>86</xdr:col>
      <xdr:colOff>247650</xdr:colOff>
      <xdr:row>3</xdr:row>
      <xdr:rowOff>104775</xdr:rowOff>
    </xdr:to>
    <xdr:sp macro="" textlink="">
      <xdr:nvSpPr>
        <xdr:cNvPr id="63" name="Arrow: Right 62">
          <a:extLst>
            <a:ext uri="{FF2B5EF4-FFF2-40B4-BE49-F238E27FC236}">
              <a16:creationId xmlns:a16="http://schemas.microsoft.com/office/drawing/2014/main" id="{EBED075E-0F5C-E322-6FAD-0DD50C5C1D0A}"/>
            </a:ext>
          </a:extLst>
        </xdr:cNvPr>
        <xdr:cNvSpPr/>
      </xdr:nvSpPr>
      <xdr:spPr>
        <a:xfrm>
          <a:off x="16954500" y="104775"/>
          <a:ext cx="314325" cy="409575"/>
        </a:xfrm>
        <a:prstGeom prst="rightArrow">
          <a:avLst/>
        </a:prstGeom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LID4096" sz="1100"/>
        </a:p>
      </xdr:txBody>
    </xdr:sp>
    <xdr:clientData/>
  </xdr:twoCellAnchor>
  <xdr:twoCellAnchor editAs="oneCell">
    <xdr:from>
      <xdr:col>2</xdr:col>
      <xdr:colOff>114301</xdr:colOff>
      <xdr:row>49</xdr:row>
      <xdr:rowOff>47625</xdr:rowOff>
    </xdr:from>
    <xdr:to>
      <xdr:col>22</xdr:col>
      <xdr:colOff>19051</xdr:colOff>
      <xdr:row>70</xdr:row>
      <xdr:rowOff>165666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FE427DD6-92A9-F18F-4783-828CDFBB025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"/>
        <a:stretch>
          <a:fillRect/>
        </a:stretch>
      </xdr:blipFill>
      <xdr:spPr>
        <a:xfrm>
          <a:off x="533401" y="7658100"/>
          <a:ext cx="5543550" cy="3718491"/>
        </a:xfrm>
        <a:prstGeom prst="rect">
          <a:avLst/>
        </a:prstGeom>
      </xdr:spPr>
    </xdr:pic>
    <xdr:clientData/>
  </xdr:twoCellAnchor>
  <xdr:twoCellAnchor editAs="oneCell">
    <xdr:from>
      <xdr:col>56</xdr:col>
      <xdr:colOff>114300</xdr:colOff>
      <xdr:row>49</xdr:row>
      <xdr:rowOff>142875</xdr:rowOff>
    </xdr:from>
    <xdr:to>
      <xdr:col>84</xdr:col>
      <xdr:colOff>38100</xdr:colOff>
      <xdr:row>86</xdr:row>
      <xdr:rowOff>128538</xdr:rowOff>
    </xdr:to>
    <xdr:pic>
      <xdr:nvPicPr>
        <xdr:cNvPr id="4" name="Picture 3">
          <a:extLst>
            <a:ext uri="{FF2B5EF4-FFF2-40B4-BE49-F238E27FC236}">
              <a16:creationId xmlns:a16="http://schemas.microsoft.com/office/drawing/2014/main" id="{71C2AAC5-6C9D-C847-8BB3-C05A71350CE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3"/>
        <a:stretch>
          <a:fillRect/>
        </a:stretch>
      </xdr:blipFill>
      <xdr:spPr>
        <a:xfrm>
          <a:off x="12630150" y="7753350"/>
          <a:ext cx="4457700" cy="6329313"/>
        </a:xfrm>
        <a:prstGeom prst="rect">
          <a:avLst/>
        </a:prstGeom>
      </xdr:spPr>
    </xdr:pic>
    <xdr:clientData/>
  </xdr:twoCellAnchor>
  <xdr:twoCellAnchor editAs="oneCell">
    <xdr:from>
      <xdr:col>2</xdr:col>
      <xdr:colOff>66675</xdr:colOff>
      <xdr:row>72</xdr:row>
      <xdr:rowOff>19050</xdr:rowOff>
    </xdr:from>
    <xdr:to>
      <xdr:col>28</xdr:col>
      <xdr:colOff>8715</xdr:colOff>
      <xdr:row>78</xdr:row>
      <xdr:rowOff>95112</xdr:rowOff>
    </xdr:to>
    <xdr:pic>
      <xdr:nvPicPr>
        <xdr:cNvPr id="5" name="Picture 4">
          <a:extLst>
            <a:ext uri="{FF2B5EF4-FFF2-40B4-BE49-F238E27FC236}">
              <a16:creationId xmlns:a16="http://schemas.microsoft.com/office/drawing/2014/main" id="{198AC07E-1644-B84E-A288-A1FACF1F9D8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4"/>
        <a:stretch>
          <a:fillRect/>
        </a:stretch>
      </xdr:blipFill>
      <xdr:spPr>
        <a:xfrm>
          <a:off x="276225" y="11572875"/>
          <a:ext cx="6476190" cy="1104762"/>
        </a:xfrm>
        <a:prstGeom prst="rect">
          <a:avLst/>
        </a:prstGeom>
      </xdr:spPr>
    </xdr:pic>
    <xdr:clientData/>
  </xdr:twoCellAnchor>
  <xdr:twoCellAnchor>
    <xdr:from>
      <xdr:col>91</xdr:col>
      <xdr:colOff>0</xdr:colOff>
      <xdr:row>9</xdr:row>
      <xdr:rowOff>0</xdr:rowOff>
    </xdr:from>
    <xdr:to>
      <xdr:col>98</xdr:col>
      <xdr:colOff>161925</xdr:colOff>
      <xdr:row>18</xdr:row>
      <xdr:rowOff>142875</xdr:rowOff>
    </xdr:to>
    <xdr:graphicFrame macro="">
      <xdr:nvGraphicFramePr>
        <xdr:cNvPr id="6" name="Chart 5">
          <a:extLst>
            <a:ext uri="{FF2B5EF4-FFF2-40B4-BE49-F238E27FC236}">
              <a16:creationId xmlns:a16="http://schemas.microsoft.com/office/drawing/2014/main" id="{EABA56C9-9780-4FC7-ADA4-B0F469A9EBF4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5"/>
        </a:graphicData>
      </a:graphic>
    </xdr:graphicFrame>
    <xdr:clientData/>
  </xdr:twoCellAnchor>
  <xdr:twoCellAnchor>
    <xdr:from>
      <xdr:col>35</xdr:col>
      <xdr:colOff>57150</xdr:colOff>
      <xdr:row>48</xdr:row>
      <xdr:rowOff>9525</xdr:rowOff>
    </xdr:from>
    <xdr:to>
      <xdr:col>51</xdr:col>
      <xdr:colOff>104775</xdr:colOff>
      <xdr:row>61</xdr:row>
      <xdr:rowOff>161925</xdr:rowOff>
    </xdr:to>
    <xdr:graphicFrame macro="">
      <xdr:nvGraphicFramePr>
        <xdr:cNvPr id="7" name="Chart 6">
          <a:extLst>
            <a:ext uri="{FF2B5EF4-FFF2-40B4-BE49-F238E27FC236}">
              <a16:creationId xmlns:a16="http://schemas.microsoft.com/office/drawing/2014/main" id="{6A352C06-84E6-47B0-982B-8D3EA7883031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6"/>
        </a:graphicData>
      </a:graphic>
    </xdr:graphicFrame>
    <xdr:clientData/>
  </xdr:twoCellAnchor>
</xdr:wsDr>
</file>

<file path=xl/drawings/drawing10.xml><?xml version="1.0" encoding="utf-8"?>
<xdr:wsDr xmlns:xdr="http://schemas.openxmlformats.org/drawingml/2006/spreadsheetDrawing" xmlns:a="http://schemas.openxmlformats.org/drawingml/2006/main">
  <xdr:twoCellAnchor>
    <xdr:from>
      <xdr:col>20</xdr:col>
      <xdr:colOff>12121</xdr:colOff>
      <xdr:row>6</xdr:row>
      <xdr:rowOff>62298</xdr:rowOff>
    </xdr:from>
    <xdr:to>
      <xdr:col>26</xdr:col>
      <xdr:colOff>185863</xdr:colOff>
      <xdr:row>46</xdr:row>
      <xdr:rowOff>97847</xdr:rowOff>
    </xdr:to>
    <xdr:grpSp>
      <xdr:nvGrpSpPr>
        <xdr:cNvPr id="7" name="Group 6">
          <a:extLst>
            <a:ext uri="{FF2B5EF4-FFF2-40B4-BE49-F238E27FC236}">
              <a16:creationId xmlns:a16="http://schemas.microsoft.com/office/drawing/2014/main" id="{FB975508-728C-4DF6-8FAD-DFCB28F5E7B8}"/>
            </a:ext>
          </a:extLst>
        </xdr:cNvPr>
        <xdr:cNvGrpSpPr/>
      </xdr:nvGrpSpPr>
      <xdr:grpSpPr>
        <a:xfrm>
          <a:off x="3345871" y="789662"/>
          <a:ext cx="2130697" cy="4884640"/>
          <a:chOff x="5410200" y="47626"/>
          <a:chExt cx="2924175" cy="5648324"/>
        </a:xfrm>
      </xdr:grpSpPr>
      <xdr:sp macro="" textlink="">
        <xdr:nvSpPr>
          <xdr:cNvPr id="8" name="Rectangle 7">
            <a:extLst>
              <a:ext uri="{FF2B5EF4-FFF2-40B4-BE49-F238E27FC236}">
                <a16:creationId xmlns:a16="http://schemas.microsoft.com/office/drawing/2014/main" id="{8D56E2EE-817B-60C8-8DE0-432BEF5BC5BA}"/>
              </a:ext>
            </a:extLst>
          </xdr:cNvPr>
          <xdr:cNvSpPr/>
        </xdr:nvSpPr>
        <xdr:spPr>
          <a:xfrm>
            <a:off x="5410200" y="47626"/>
            <a:ext cx="2924175" cy="5648324"/>
          </a:xfrm>
          <a:prstGeom prst="rect">
            <a:avLst/>
          </a:prstGeom>
          <a:solidFill>
            <a:schemeClr val="accent2"/>
          </a:solidFill>
        </xdr:spPr>
        <xdr:style>
          <a:lnRef idx="2">
            <a:schemeClr val="accent1">
              <a:shade val="15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lang="LID4096" sz="1100"/>
          </a:p>
        </xdr:txBody>
      </xdr:sp>
      <xdr:grpSp>
        <xdr:nvGrpSpPr>
          <xdr:cNvPr id="9" name="Group 8">
            <a:extLst>
              <a:ext uri="{FF2B5EF4-FFF2-40B4-BE49-F238E27FC236}">
                <a16:creationId xmlns:a16="http://schemas.microsoft.com/office/drawing/2014/main" id="{CB14B9FC-E8BE-F0A7-F7CA-60F5A352476D}"/>
              </a:ext>
            </a:extLst>
          </xdr:cNvPr>
          <xdr:cNvGrpSpPr/>
        </xdr:nvGrpSpPr>
        <xdr:grpSpPr>
          <a:xfrm>
            <a:off x="5572125" y="228600"/>
            <a:ext cx="2609569" cy="5292024"/>
            <a:chOff x="5438775" y="28575"/>
            <a:chExt cx="2609569" cy="5292024"/>
          </a:xfrm>
          <a:effectLst>
            <a:outerShdw blurRad="50800" dist="38100" dir="8100000" algn="tr" rotWithShape="0">
              <a:prstClr val="black">
                <a:alpha val="40000"/>
              </a:prstClr>
            </a:outerShdw>
          </a:effectLst>
        </xdr:grpSpPr>
        <xdr:pic>
          <xdr:nvPicPr>
            <xdr:cNvPr id="10" name="Picture 9">
              <a:extLst>
                <a:ext uri="{FF2B5EF4-FFF2-40B4-BE49-F238E27FC236}">
                  <a16:creationId xmlns:a16="http://schemas.microsoft.com/office/drawing/2014/main" id="{42E1A961-200A-E3B4-7AAA-EE6A11FA9AE2}"/>
                </a:ext>
              </a:extLst>
            </xdr:cNvPr>
            <xdr:cNvPicPr>
              <a:picLocks noChangeAspect="1"/>
            </xdr:cNvPicPr>
          </xdr:nvPicPr>
          <xdr:blipFill>
            <a:blip xmlns:r="http://schemas.openxmlformats.org/officeDocument/2006/relationships" r:embed="rId1"/>
            <a:stretch>
              <a:fillRect/>
            </a:stretch>
          </xdr:blipFill>
          <xdr:spPr>
            <a:xfrm>
              <a:off x="5438775" y="28575"/>
              <a:ext cx="2609569" cy="3705225"/>
            </a:xfrm>
            <a:prstGeom prst="rect">
              <a:avLst/>
            </a:prstGeom>
          </xdr:spPr>
        </xdr:pic>
        <xdr:pic>
          <xdr:nvPicPr>
            <xdr:cNvPr id="11" name="Picture 10">
              <a:extLst>
                <a:ext uri="{FF2B5EF4-FFF2-40B4-BE49-F238E27FC236}">
                  <a16:creationId xmlns:a16="http://schemas.microsoft.com/office/drawing/2014/main" id="{11F002D6-B6CC-A7C8-12CA-275CAF95098B}"/>
                </a:ext>
              </a:extLst>
            </xdr:cNvPr>
            <xdr:cNvPicPr>
              <a:picLocks noChangeAspect="1"/>
            </xdr:cNvPicPr>
          </xdr:nvPicPr>
          <xdr:blipFill>
            <a:blip xmlns:r="http://schemas.openxmlformats.org/officeDocument/2006/relationships" r:embed="rId2"/>
            <a:stretch>
              <a:fillRect/>
            </a:stretch>
          </xdr:blipFill>
          <xdr:spPr>
            <a:xfrm>
              <a:off x="5438776" y="3781871"/>
              <a:ext cx="2600324" cy="1538728"/>
            </a:xfrm>
            <a:prstGeom prst="rect">
              <a:avLst/>
            </a:prstGeom>
          </xdr:spPr>
        </xdr:pic>
      </xdr:grpSp>
    </xdr:grpSp>
    <xdr:clientData/>
  </xdr:twoCellAnchor>
  <xdr:twoCellAnchor>
    <xdr:from>
      <xdr:col>19</xdr:col>
      <xdr:colOff>95248</xdr:colOff>
      <xdr:row>9</xdr:row>
      <xdr:rowOff>86591</xdr:rowOff>
    </xdr:from>
    <xdr:to>
      <xdr:col>27</xdr:col>
      <xdr:colOff>207819</xdr:colOff>
      <xdr:row>49</xdr:row>
      <xdr:rowOff>57731</xdr:rowOff>
    </xdr:to>
    <xdr:grpSp>
      <xdr:nvGrpSpPr>
        <xdr:cNvPr id="12" name="Group 11">
          <a:extLst>
            <a:ext uri="{FF2B5EF4-FFF2-40B4-BE49-F238E27FC236}">
              <a16:creationId xmlns:a16="http://schemas.microsoft.com/office/drawing/2014/main" id="{8AB8B7C3-B2DA-4EE4-B5EA-0C7AF042DFAE}"/>
            </a:ext>
          </a:extLst>
        </xdr:cNvPr>
        <xdr:cNvGrpSpPr>
          <a:grpSpLocks noChangeAspect="1"/>
        </xdr:cNvGrpSpPr>
      </xdr:nvGrpSpPr>
      <xdr:grpSpPr>
        <a:xfrm>
          <a:off x="3212521" y="1177636"/>
          <a:ext cx="2597730" cy="4820231"/>
          <a:chOff x="8477250" y="409575"/>
          <a:chExt cx="3429000" cy="6362700"/>
        </a:xfrm>
        <a:effectLst>
          <a:outerShdw blurRad="50800" dist="38100" dir="8100000" algn="tr" rotWithShape="0">
            <a:prstClr val="black">
              <a:alpha val="40000"/>
            </a:prstClr>
          </a:outerShdw>
        </a:effectLst>
      </xdr:grpSpPr>
      <xdr:sp macro="" textlink="">
        <xdr:nvSpPr>
          <xdr:cNvPr id="13" name="Rectangle 12">
            <a:extLst>
              <a:ext uri="{FF2B5EF4-FFF2-40B4-BE49-F238E27FC236}">
                <a16:creationId xmlns:a16="http://schemas.microsoft.com/office/drawing/2014/main" id="{03CB0005-2838-09FE-2E82-BE6B22A02AE3}"/>
              </a:ext>
            </a:extLst>
          </xdr:cNvPr>
          <xdr:cNvSpPr/>
        </xdr:nvSpPr>
        <xdr:spPr>
          <a:xfrm>
            <a:off x="8477250" y="409575"/>
            <a:ext cx="3429000" cy="6362700"/>
          </a:xfrm>
          <a:prstGeom prst="rect">
            <a:avLst/>
          </a:prstGeom>
        </xdr:spPr>
        <xdr:style>
          <a:lnRef idx="2">
            <a:schemeClr val="accent1">
              <a:shade val="15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lang="LID4096" sz="1100"/>
          </a:p>
        </xdr:txBody>
      </xdr:sp>
      <xdr:grpSp>
        <xdr:nvGrpSpPr>
          <xdr:cNvPr id="14" name="Group 13">
            <a:extLst>
              <a:ext uri="{FF2B5EF4-FFF2-40B4-BE49-F238E27FC236}">
                <a16:creationId xmlns:a16="http://schemas.microsoft.com/office/drawing/2014/main" id="{6DA35239-B7CD-90FD-6532-70F87EA92143}"/>
              </a:ext>
            </a:extLst>
          </xdr:cNvPr>
          <xdr:cNvGrpSpPr>
            <a:grpSpLocks noChangeAspect="1"/>
          </xdr:cNvGrpSpPr>
        </xdr:nvGrpSpPr>
        <xdr:grpSpPr>
          <a:xfrm>
            <a:off x="8543926" y="485776"/>
            <a:ext cx="3333751" cy="6153149"/>
            <a:chOff x="8210551" y="159152"/>
            <a:chExt cx="3627079" cy="6694549"/>
          </a:xfrm>
        </xdr:grpSpPr>
        <xdr:pic>
          <xdr:nvPicPr>
            <xdr:cNvPr id="15" name="Picture 14">
              <a:extLst>
                <a:ext uri="{FF2B5EF4-FFF2-40B4-BE49-F238E27FC236}">
                  <a16:creationId xmlns:a16="http://schemas.microsoft.com/office/drawing/2014/main" id="{829E35C2-C5D6-C5BF-D78D-E33AD232912D}"/>
                </a:ext>
              </a:extLst>
            </xdr:cNvPr>
            <xdr:cNvPicPr>
              <a:picLocks noChangeAspect="1"/>
            </xdr:cNvPicPr>
          </xdr:nvPicPr>
          <xdr:blipFill>
            <a:blip xmlns:r="http://schemas.openxmlformats.org/officeDocument/2006/relationships" r:embed="rId3"/>
            <a:stretch>
              <a:fillRect/>
            </a:stretch>
          </xdr:blipFill>
          <xdr:spPr>
            <a:xfrm>
              <a:off x="8210551" y="159152"/>
              <a:ext cx="3614509" cy="4563037"/>
            </a:xfrm>
            <a:prstGeom prst="rect">
              <a:avLst/>
            </a:prstGeom>
          </xdr:spPr>
        </xdr:pic>
        <xdr:pic>
          <xdr:nvPicPr>
            <xdr:cNvPr id="16" name="Picture 15">
              <a:extLst>
                <a:ext uri="{FF2B5EF4-FFF2-40B4-BE49-F238E27FC236}">
                  <a16:creationId xmlns:a16="http://schemas.microsoft.com/office/drawing/2014/main" id="{342DDB63-B3E7-4D6A-2518-40E28F7659C5}"/>
                </a:ext>
              </a:extLst>
            </xdr:cNvPr>
            <xdr:cNvPicPr>
              <a:picLocks noChangeAspect="1"/>
            </xdr:cNvPicPr>
          </xdr:nvPicPr>
          <xdr:blipFill>
            <a:blip xmlns:r="http://schemas.openxmlformats.org/officeDocument/2006/relationships" r:embed="rId4"/>
            <a:stretch>
              <a:fillRect/>
            </a:stretch>
          </xdr:blipFill>
          <xdr:spPr>
            <a:xfrm>
              <a:off x="8217563" y="4758614"/>
              <a:ext cx="3620067" cy="2095087"/>
            </a:xfrm>
            <a:prstGeom prst="rect">
              <a:avLst/>
            </a:prstGeom>
          </xdr:spPr>
        </xdr:pic>
      </xdr:grpSp>
    </xdr:grpSp>
    <xdr:clientData/>
  </xdr:twoCellAnchor>
  <xdr:twoCellAnchor>
    <xdr:from>
      <xdr:col>36</xdr:col>
      <xdr:colOff>310860</xdr:colOff>
      <xdr:row>6</xdr:row>
      <xdr:rowOff>80532</xdr:rowOff>
    </xdr:from>
    <xdr:to>
      <xdr:col>43</xdr:col>
      <xdr:colOff>63225</xdr:colOff>
      <xdr:row>34</xdr:row>
      <xdr:rowOff>25978</xdr:rowOff>
    </xdr:to>
    <xdr:grpSp>
      <xdr:nvGrpSpPr>
        <xdr:cNvPr id="19" name="Group 18">
          <a:extLst>
            <a:ext uri="{FF2B5EF4-FFF2-40B4-BE49-F238E27FC236}">
              <a16:creationId xmlns:a16="http://schemas.microsoft.com/office/drawing/2014/main" id="{58FBAAEC-3993-BEAC-E435-2472AF70A4E4}"/>
            </a:ext>
          </a:extLst>
        </xdr:cNvPr>
        <xdr:cNvGrpSpPr>
          <a:grpSpLocks noChangeAspect="1"/>
        </xdr:cNvGrpSpPr>
      </xdr:nvGrpSpPr>
      <xdr:grpSpPr>
        <a:xfrm>
          <a:off x="8060746" y="807896"/>
          <a:ext cx="1735297" cy="3339809"/>
          <a:chOff x="3272270" y="851190"/>
          <a:chExt cx="1978249" cy="3807402"/>
        </a:xfrm>
      </xdr:grpSpPr>
      <xdr:grpSp>
        <xdr:nvGrpSpPr>
          <xdr:cNvPr id="22" name="Group 21">
            <a:extLst>
              <a:ext uri="{FF2B5EF4-FFF2-40B4-BE49-F238E27FC236}">
                <a16:creationId xmlns:a16="http://schemas.microsoft.com/office/drawing/2014/main" id="{03A35A23-AE64-480D-AAE9-70F6F880D818}"/>
              </a:ext>
            </a:extLst>
          </xdr:cNvPr>
          <xdr:cNvGrpSpPr>
            <a:grpSpLocks noChangeAspect="1"/>
          </xdr:cNvGrpSpPr>
        </xdr:nvGrpSpPr>
        <xdr:grpSpPr>
          <a:xfrm>
            <a:off x="3272270" y="851190"/>
            <a:ext cx="1978249" cy="3807402"/>
            <a:chOff x="1905001" y="847725"/>
            <a:chExt cx="2435694" cy="5400675"/>
          </a:xfrm>
        </xdr:grpSpPr>
        <xdr:grpSp>
          <xdr:nvGrpSpPr>
            <xdr:cNvPr id="23" name="Group 22">
              <a:extLst>
                <a:ext uri="{FF2B5EF4-FFF2-40B4-BE49-F238E27FC236}">
                  <a16:creationId xmlns:a16="http://schemas.microsoft.com/office/drawing/2014/main" id="{2B3DE903-B980-8A22-F94A-2AB2FCD621A0}"/>
                </a:ext>
              </a:extLst>
            </xdr:cNvPr>
            <xdr:cNvGrpSpPr/>
          </xdr:nvGrpSpPr>
          <xdr:grpSpPr>
            <a:xfrm>
              <a:off x="1905001" y="847725"/>
              <a:ext cx="2435694" cy="5400675"/>
              <a:chOff x="2105025" y="3371850"/>
              <a:chExt cx="2600325" cy="5765714"/>
            </a:xfrm>
          </xdr:grpSpPr>
          <xdr:sp macro="" textlink="">
            <xdr:nvSpPr>
              <xdr:cNvPr id="29" name="TextBox 28">
                <a:extLst>
                  <a:ext uri="{FF2B5EF4-FFF2-40B4-BE49-F238E27FC236}">
                    <a16:creationId xmlns:a16="http://schemas.microsoft.com/office/drawing/2014/main" id="{FA782FB2-5FF8-D952-5B3F-8187D7D5E427}"/>
                  </a:ext>
                </a:extLst>
              </xdr:cNvPr>
              <xdr:cNvSpPr txBox="1"/>
            </xdr:nvSpPr>
            <xdr:spPr>
              <a:xfrm>
                <a:off x="2105025" y="3371850"/>
                <a:ext cx="2600325" cy="5765714"/>
              </a:xfrm>
              <a:prstGeom prst="rect">
                <a:avLst/>
              </a:prstGeom>
              <a:solidFill>
                <a:schemeClr val="accent6">
                  <a:lumMod val="40000"/>
                  <a:lumOff val="60000"/>
                </a:schemeClr>
              </a:solidFill>
              <a:ln w="9525" cmpd="sng">
                <a:noFill/>
              </a:ln>
            </xdr:spPr>
            <xdr:style>
              <a:lnRef idx="0">
                <a:scrgbClr r="0" g="0" b="0"/>
              </a:lnRef>
              <a:fillRef idx="0">
                <a:scrgbClr r="0" g="0" b="0"/>
              </a:fillRef>
              <a:effectRef idx="0">
                <a:scrgbClr r="0" g="0" b="0"/>
              </a:effectRef>
              <a:fontRef idx="minor">
                <a:schemeClr val="dk1"/>
              </a:fontRef>
            </xdr:style>
            <xdr:txBody>
              <a:bodyPr vertOverflow="clip" horzOverflow="clip" wrap="square" rtlCol="0" anchor="t"/>
              <a:lstStyle/>
              <a:p>
                <a:r>
                  <a:rPr lang="en-US" sz="1100" b="1" i="0" u="none" strike="noStrike">
                    <a:solidFill>
                      <a:sysClr val="windowText" lastClr="000000"/>
                    </a:solidFill>
                    <a:effectLst/>
                    <a:latin typeface="+mn-lt"/>
                    <a:ea typeface="+mn-ea"/>
                    <a:cs typeface="+mn-cs"/>
                  </a:rPr>
                  <a:t>aa1</a:t>
                </a:r>
                <a:r>
                  <a:rPr lang="en-US" sz="1100" b="1">
                    <a:solidFill>
                      <a:sysClr val="windowText" lastClr="000000"/>
                    </a:solidFill>
                  </a:rPr>
                  <a:t> </a:t>
                </a:r>
              </a:p>
              <a:p>
                <a:r>
                  <a:rPr lang="en-US" sz="1100" b="1" i="0" u="none" strike="noStrike">
                    <a:solidFill>
                      <a:sysClr val="windowText" lastClr="000000"/>
                    </a:solidFill>
                    <a:effectLst/>
                    <a:latin typeface="+mn-lt"/>
                    <a:ea typeface="+mn-ea"/>
                    <a:cs typeface="+mn-cs"/>
                  </a:rPr>
                  <a:t>aa2</a:t>
                </a:r>
                <a:r>
                  <a:rPr lang="en-US" sz="1100" b="1">
                    <a:solidFill>
                      <a:sysClr val="windowText" lastClr="000000"/>
                    </a:solidFill>
                  </a:rPr>
                  <a:t> </a:t>
                </a:r>
              </a:p>
              <a:p>
                <a:r>
                  <a:rPr lang="en-US" sz="1100" b="1" i="0" u="none" strike="noStrike">
                    <a:solidFill>
                      <a:sysClr val="windowText" lastClr="000000"/>
                    </a:solidFill>
                    <a:effectLst/>
                    <a:latin typeface="+mn-lt"/>
                    <a:ea typeface="+mn-ea"/>
                    <a:cs typeface="+mn-cs"/>
                  </a:rPr>
                  <a:t>aa3</a:t>
                </a:r>
                <a:r>
                  <a:rPr lang="en-US" sz="1100" b="1">
                    <a:solidFill>
                      <a:sysClr val="windowText" lastClr="000000"/>
                    </a:solidFill>
                  </a:rPr>
                  <a:t> </a:t>
                </a:r>
              </a:p>
              <a:p>
                <a:r>
                  <a:rPr lang="en-US" sz="1100" b="1" i="0" u="none" strike="noStrike">
                    <a:solidFill>
                      <a:sysClr val="windowText" lastClr="000000"/>
                    </a:solidFill>
                    <a:effectLst/>
                    <a:latin typeface="+mn-lt"/>
                    <a:ea typeface="+mn-ea"/>
                    <a:cs typeface="+mn-cs"/>
                  </a:rPr>
                  <a:t>aa4</a:t>
                </a:r>
                <a:r>
                  <a:rPr lang="en-US" sz="1100" b="1">
                    <a:solidFill>
                      <a:sysClr val="windowText" lastClr="000000"/>
                    </a:solidFill>
                  </a:rPr>
                  <a:t> </a:t>
                </a:r>
              </a:p>
              <a:p>
                <a:r>
                  <a:rPr lang="en-US" sz="1100" b="1" i="0" u="none" strike="noStrike">
                    <a:solidFill>
                      <a:sysClr val="windowText" lastClr="000000"/>
                    </a:solidFill>
                    <a:effectLst/>
                    <a:latin typeface="+mn-lt"/>
                    <a:ea typeface="+mn-ea"/>
                    <a:cs typeface="+mn-cs"/>
                  </a:rPr>
                  <a:t>aa5</a:t>
                </a:r>
                <a:r>
                  <a:rPr lang="en-US" sz="1100" b="1">
                    <a:solidFill>
                      <a:sysClr val="windowText" lastClr="000000"/>
                    </a:solidFill>
                  </a:rPr>
                  <a:t> </a:t>
                </a:r>
              </a:p>
              <a:p>
                <a:r>
                  <a:rPr lang="en-US" sz="1100" b="1" i="0" u="none" strike="noStrike">
                    <a:solidFill>
                      <a:sysClr val="windowText" lastClr="000000"/>
                    </a:solidFill>
                    <a:effectLst/>
                    <a:latin typeface="+mn-lt"/>
                    <a:ea typeface="+mn-ea"/>
                    <a:cs typeface="+mn-cs"/>
                  </a:rPr>
                  <a:t>aa6</a:t>
                </a:r>
                <a:r>
                  <a:rPr lang="en-US" sz="1100" b="1">
                    <a:solidFill>
                      <a:sysClr val="windowText" lastClr="000000"/>
                    </a:solidFill>
                  </a:rPr>
                  <a:t> </a:t>
                </a:r>
              </a:p>
              <a:p>
                <a:r>
                  <a:rPr lang="en-US" sz="1100" b="1" i="0" u="none" strike="noStrike">
                    <a:solidFill>
                      <a:sysClr val="windowText" lastClr="000000"/>
                    </a:solidFill>
                    <a:effectLst/>
                    <a:latin typeface="+mn-lt"/>
                    <a:ea typeface="+mn-ea"/>
                    <a:cs typeface="+mn-cs"/>
                  </a:rPr>
                  <a:t>aa7</a:t>
                </a:r>
                <a:r>
                  <a:rPr lang="en-US" sz="1100" b="1">
                    <a:solidFill>
                      <a:sysClr val="windowText" lastClr="000000"/>
                    </a:solidFill>
                  </a:rPr>
                  <a:t> </a:t>
                </a:r>
                <a:endParaRPr lang="LID4096" sz="1100" b="1">
                  <a:solidFill>
                    <a:sysClr val="windowText" lastClr="000000"/>
                  </a:solidFill>
                </a:endParaRPr>
              </a:p>
            </xdr:txBody>
          </xdr:sp>
          <xdr:pic>
            <xdr:nvPicPr>
              <xdr:cNvPr id="30" name="Picture 29">
                <a:extLst>
                  <a:ext uri="{FF2B5EF4-FFF2-40B4-BE49-F238E27FC236}">
                    <a16:creationId xmlns:a16="http://schemas.microsoft.com/office/drawing/2014/main" id="{53D316E3-5E13-2F77-EE71-3AA967D1B656}"/>
                  </a:ext>
                </a:extLst>
              </xdr:cNvPr>
              <xdr:cNvPicPr>
                <a:picLocks noChangeAspect="1"/>
              </xdr:cNvPicPr>
            </xdr:nvPicPr>
            <xdr:blipFill>
              <a:blip xmlns:r="http://schemas.openxmlformats.org/officeDocument/2006/relationships" r:embed="rId5"/>
              <a:stretch>
                <a:fillRect/>
              </a:stretch>
            </xdr:blipFill>
            <xdr:spPr>
              <a:xfrm>
                <a:off x="2667001" y="3448050"/>
                <a:ext cx="1928474" cy="2105025"/>
              </a:xfrm>
              <a:prstGeom prst="rect">
                <a:avLst/>
              </a:prstGeom>
            </xdr:spPr>
          </xdr:pic>
        </xdr:grpSp>
        <xdr:pic>
          <xdr:nvPicPr>
            <xdr:cNvPr id="24" name="Picture 23">
              <a:extLst>
                <a:ext uri="{FF2B5EF4-FFF2-40B4-BE49-F238E27FC236}">
                  <a16:creationId xmlns:a16="http://schemas.microsoft.com/office/drawing/2014/main" id="{5D690A9F-C571-3D27-1924-B6E23FA79276}"/>
                </a:ext>
              </a:extLst>
            </xdr:cNvPr>
            <xdr:cNvPicPr>
              <a:picLocks noChangeAspect="1"/>
            </xdr:cNvPicPr>
          </xdr:nvPicPr>
          <xdr:blipFill>
            <a:blip xmlns:r="http://schemas.openxmlformats.org/officeDocument/2006/relationships" r:embed="rId6"/>
            <a:stretch>
              <a:fillRect/>
            </a:stretch>
          </xdr:blipFill>
          <xdr:spPr>
            <a:xfrm>
              <a:off x="2076449" y="2933699"/>
              <a:ext cx="1971675" cy="3272431"/>
            </a:xfrm>
            <a:prstGeom prst="rect">
              <a:avLst/>
            </a:prstGeom>
          </xdr:spPr>
        </xdr:pic>
        <xdr:sp macro="" textlink="">
          <xdr:nvSpPr>
            <xdr:cNvPr id="25" name="Rectangle 24">
              <a:extLst>
                <a:ext uri="{FF2B5EF4-FFF2-40B4-BE49-F238E27FC236}">
                  <a16:creationId xmlns:a16="http://schemas.microsoft.com/office/drawing/2014/main" id="{EFB7BABE-ACB6-32E3-378D-23288EE5530E}"/>
                </a:ext>
              </a:extLst>
            </xdr:cNvPr>
            <xdr:cNvSpPr/>
          </xdr:nvSpPr>
          <xdr:spPr>
            <a:xfrm>
              <a:off x="1971675" y="5229225"/>
              <a:ext cx="2228850" cy="952500"/>
            </a:xfrm>
            <a:prstGeom prst="rect">
              <a:avLst/>
            </a:prstGeom>
            <a:noFill/>
            <a:effectLst>
              <a:outerShdw blurRad="50800" dist="38100" dir="8100000" algn="tr" rotWithShape="0">
                <a:prstClr val="black">
                  <a:alpha val="40000"/>
                </a:prstClr>
              </a:outerShdw>
            </a:effectLst>
          </xdr:spPr>
          <xdr:style>
            <a:lnRef idx="2">
              <a:schemeClr val="accent1">
                <a:shade val="15000"/>
              </a:schemeClr>
            </a:lnRef>
            <a:fillRef idx="1">
              <a:schemeClr val="accent1"/>
            </a:fillRef>
            <a:effectRef idx="0">
              <a:schemeClr val="accent1"/>
            </a:effectRef>
            <a:fontRef idx="minor">
              <a:schemeClr val="lt1"/>
            </a:fontRef>
          </xdr:style>
          <xdr:txBody>
            <a:bodyPr vertOverflow="clip" horzOverflow="clip" rtlCol="0" anchor="t"/>
            <a:lstStyle/>
            <a:p>
              <a:pPr algn="l"/>
              <a:endParaRPr lang="LID4096" sz="1100"/>
            </a:p>
          </xdr:txBody>
        </xdr:sp>
        <xdr:sp macro="" textlink="">
          <xdr:nvSpPr>
            <xdr:cNvPr id="26" name="Rectangle 25">
              <a:extLst>
                <a:ext uri="{FF2B5EF4-FFF2-40B4-BE49-F238E27FC236}">
                  <a16:creationId xmlns:a16="http://schemas.microsoft.com/office/drawing/2014/main" id="{868241CA-78F2-F3AD-6585-84759CD3821D}"/>
                </a:ext>
              </a:extLst>
            </xdr:cNvPr>
            <xdr:cNvSpPr/>
          </xdr:nvSpPr>
          <xdr:spPr>
            <a:xfrm>
              <a:off x="1971675" y="4086225"/>
              <a:ext cx="2228850" cy="304800"/>
            </a:xfrm>
            <a:prstGeom prst="rect">
              <a:avLst/>
            </a:prstGeom>
            <a:noFill/>
            <a:effectLst>
              <a:outerShdw blurRad="50800" dist="38100" dir="8100000" algn="tr" rotWithShape="0">
                <a:prstClr val="black">
                  <a:alpha val="40000"/>
                </a:prstClr>
              </a:outerShdw>
            </a:effectLst>
          </xdr:spPr>
          <xdr:style>
            <a:lnRef idx="2">
              <a:schemeClr val="accent1">
                <a:shade val="15000"/>
              </a:schemeClr>
            </a:lnRef>
            <a:fillRef idx="1">
              <a:schemeClr val="accent1"/>
            </a:fillRef>
            <a:effectRef idx="0">
              <a:schemeClr val="accent1"/>
            </a:effectRef>
            <a:fontRef idx="minor">
              <a:schemeClr val="lt1"/>
            </a:fontRef>
          </xdr:style>
          <xdr:txBody>
            <a:bodyPr vertOverflow="clip" horzOverflow="clip" rtlCol="0" anchor="t"/>
            <a:lstStyle/>
            <a:p>
              <a:pPr algn="l"/>
              <a:endParaRPr lang="LID4096" sz="1100"/>
            </a:p>
          </xdr:txBody>
        </xdr:sp>
      </xdr:grpSp>
      <xdr:sp macro="" textlink="">
        <xdr:nvSpPr>
          <xdr:cNvPr id="17" name="TextBox 16">
            <a:extLst>
              <a:ext uri="{FF2B5EF4-FFF2-40B4-BE49-F238E27FC236}">
                <a16:creationId xmlns:a16="http://schemas.microsoft.com/office/drawing/2014/main" id="{5DFD7DB3-361F-E664-EDC0-E90FB6D3C7F9}"/>
              </a:ext>
            </a:extLst>
          </xdr:cNvPr>
          <xdr:cNvSpPr txBox="1"/>
        </xdr:nvSpPr>
        <xdr:spPr>
          <a:xfrm>
            <a:off x="4927025" y="3160568"/>
            <a:ext cx="181840" cy="164523"/>
          </a:xfrm>
          <a:prstGeom prst="rect">
            <a:avLst/>
          </a:prstGeom>
        </xdr:spPr>
        <xdr:style>
          <a:lnRef idx="2">
            <a:schemeClr val="accent1">
              <a:shade val="15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lIns="0" tIns="0" rIns="0" bIns="0" rtlCol="0" anchor="ctr" anchorCtr="0"/>
          <a:lstStyle/>
          <a:p>
            <a:pPr marL="0" indent="0" algn="ctr"/>
            <a:r>
              <a:rPr lang="pt-BR" sz="1100">
                <a:solidFill>
                  <a:schemeClr val="lt1"/>
                </a:solidFill>
                <a:latin typeface="+mn-lt"/>
                <a:ea typeface="+mn-ea"/>
                <a:cs typeface="+mn-cs"/>
              </a:rPr>
              <a:t>c1</a:t>
            </a:r>
            <a:endParaRPr lang="LID4096" sz="1100">
              <a:solidFill>
                <a:schemeClr val="lt1"/>
              </a:solidFill>
              <a:latin typeface="+mn-lt"/>
              <a:ea typeface="+mn-ea"/>
              <a:cs typeface="+mn-cs"/>
            </a:endParaRPr>
          </a:p>
        </xdr:txBody>
      </xdr:sp>
      <xdr:sp macro="" textlink="">
        <xdr:nvSpPr>
          <xdr:cNvPr id="18" name="TextBox 17">
            <a:extLst>
              <a:ext uri="{FF2B5EF4-FFF2-40B4-BE49-F238E27FC236}">
                <a16:creationId xmlns:a16="http://schemas.microsoft.com/office/drawing/2014/main" id="{CC9AA0B1-43CB-484C-862E-BE45E13EBF9E}"/>
              </a:ext>
            </a:extLst>
          </xdr:cNvPr>
          <xdr:cNvSpPr txBox="1"/>
        </xdr:nvSpPr>
        <xdr:spPr>
          <a:xfrm>
            <a:off x="4923561" y="2762250"/>
            <a:ext cx="193961" cy="256309"/>
          </a:xfrm>
          <a:prstGeom prst="rect">
            <a:avLst/>
          </a:prstGeom>
        </xdr:spPr>
        <xdr:style>
          <a:lnRef idx="2">
            <a:schemeClr val="accent1">
              <a:shade val="15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lIns="0" tIns="0" rIns="0" bIns="0" rtlCol="0" anchor="ctr" anchorCtr="0"/>
          <a:lstStyle/>
          <a:p>
            <a:pPr marL="0" indent="0" algn="ctr"/>
            <a:r>
              <a:rPr lang="pt-BR" sz="1100">
                <a:solidFill>
                  <a:schemeClr val="lt1"/>
                </a:solidFill>
                <a:latin typeface="+mn-lt"/>
                <a:ea typeface="+mn-ea"/>
                <a:cs typeface="+mn-cs"/>
              </a:rPr>
              <a:t>c2</a:t>
            </a:r>
            <a:endParaRPr lang="LID4096" sz="1100">
              <a:solidFill>
                <a:schemeClr val="lt1"/>
              </a:solidFill>
              <a:latin typeface="+mn-lt"/>
              <a:ea typeface="+mn-ea"/>
              <a:cs typeface="+mn-cs"/>
            </a:endParaRPr>
          </a:p>
        </xdr:txBody>
      </xdr:sp>
    </xdr:grpSp>
    <xdr:clientData/>
  </xdr:twoCellAnchor>
</xdr:wsDr>
</file>

<file path=xl/drawings/drawing11.xml><?xml version="1.0" encoding="utf-8"?>
<xdr:wsDr xmlns:xdr="http://schemas.openxmlformats.org/drawingml/2006/spreadsheetDrawing" xmlns:a="http://schemas.openxmlformats.org/drawingml/2006/main">
  <xdr:twoCellAnchor>
    <xdr:from>
      <xdr:col>57</xdr:col>
      <xdr:colOff>228601</xdr:colOff>
      <xdr:row>7</xdr:row>
      <xdr:rowOff>180975</xdr:rowOff>
    </xdr:from>
    <xdr:to>
      <xdr:col>70</xdr:col>
      <xdr:colOff>133351</xdr:colOff>
      <xdr:row>19</xdr:row>
      <xdr:rowOff>104774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2B075702-E815-4FA7-882B-1330C013A59A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57</xdr:col>
      <xdr:colOff>219075</xdr:colOff>
      <xdr:row>19</xdr:row>
      <xdr:rowOff>133349</xdr:rowOff>
    </xdr:from>
    <xdr:to>
      <xdr:col>70</xdr:col>
      <xdr:colOff>133350</xdr:colOff>
      <xdr:row>31</xdr:row>
      <xdr:rowOff>66675</xdr:rowOff>
    </xdr:to>
    <xdr:graphicFrame macro="">
      <xdr:nvGraphicFramePr>
        <xdr:cNvPr id="11" name="Chart 10">
          <a:extLst>
            <a:ext uri="{FF2B5EF4-FFF2-40B4-BE49-F238E27FC236}">
              <a16:creationId xmlns:a16="http://schemas.microsoft.com/office/drawing/2014/main" id="{B84FE7A7-A552-401D-9607-D6DDBF6F80A7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23</xdr:col>
      <xdr:colOff>57150</xdr:colOff>
      <xdr:row>6</xdr:row>
      <xdr:rowOff>76199</xdr:rowOff>
    </xdr:from>
    <xdr:to>
      <xdr:col>37</xdr:col>
      <xdr:colOff>47626</xdr:colOff>
      <xdr:row>24</xdr:row>
      <xdr:rowOff>47625</xdr:rowOff>
    </xdr:to>
    <xdr:sp macro="" textlink="">
      <xdr:nvSpPr>
        <xdr:cNvPr id="13" name="TextBox 12">
          <a:extLst>
            <a:ext uri="{FF2B5EF4-FFF2-40B4-BE49-F238E27FC236}">
              <a16:creationId xmlns:a16="http://schemas.microsoft.com/office/drawing/2014/main" id="{959B0804-91BE-43F7-5C16-E2526034749F}"/>
            </a:ext>
          </a:extLst>
        </xdr:cNvPr>
        <xdr:cNvSpPr txBox="1"/>
      </xdr:nvSpPr>
      <xdr:spPr>
        <a:xfrm>
          <a:off x="3590925" y="1371599"/>
          <a:ext cx="1590676" cy="2714626"/>
        </a:xfrm>
        <a:prstGeom prst="rect">
          <a:avLst/>
        </a:prstGeom>
        <a:solidFill>
          <a:schemeClr val="lt1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en-US" sz="1100" b="1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1 _ ifno</a:t>
          </a:r>
        </a:p>
        <a:p>
          <a:r>
            <a:rPr lang="en-US" sz="1100" b="1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2 _ 0</a:t>
          </a:r>
        </a:p>
        <a:p>
          <a:r>
            <a:rPr lang="en-US" sz="1100" b="1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3 _ ifno </a:t>
          </a:r>
        </a:p>
        <a:p>
          <a:r>
            <a:rPr lang="en-US" sz="1100" b="1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4 _ jcol_sfr</a:t>
          </a:r>
        </a:p>
        <a:p>
          <a:r>
            <a:rPr lang="en-US" sz="1100" b="1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5 _ delc</a:t>
          </a:r>
        </a:p>
        <a:p>
          <a:r>
            <a:rPr lang="en-US" sz="1100" b="1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6 _ delr[7]</a:t>
          </a:r>
        </a:p>
        <a:p>
          <a:r>
            <a:rPr lang="en-US" sz="1100" b="1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7 _ slope </a:t>
          </a:r>
        </a:p>
        <a:p>
          <a:r>
            <a:rPr lang="en-US" sz="1100" b="1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8 _ top[ifno  ,   jcol_sfr] </a:t>
          </a:r>
        </a:p>
        <a:p>
          <a:r>
            <a:rPr lang="en-US" sz="1100" b="1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9 _ 1.0</a:t>
          </a:r>
        </a:p>
        <a:p>
          <a:r>
            <a:rPr lang="en-US" sz="1100" b="1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1 _ leakance2</a:t>
          </a:r>
        </a:p>
        <a:p>
          <a:r>
            <a:rPr lang="en-US" sz="1100" b="1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1 _ roughness</a:t>
          </a:r>
        </a:p>
        <a:p>
          <a:r>
            <a:rPr lang="en-US" sz="1100" b="1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2 _ nconn[ifno]</a:t>
          </a:r>
        </a:p>
        <a:p>
          <a:r>
            <a:rPr lang="en-US" sz="1100" b="1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3 _ upstream_frac[ifno]</a:t>
          </a:r>
        </a:p>
        <a:p>
          <a:r>
            <a:rPr lang="en-US" sz="1100" b="1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4 _ 0 </a:t>
          </a:r>
        </a:p>
        <a:p>
          <a:r>
            <a:rPr lang="en-US" sz="1100" b="1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5 _ </a:t>
          </a:r>
          <a:r>
            <a:rPr lang="en-US" sz="1100" b="1"/>
            <a:t>int(obs_loc / delc)</a:t>
          </a:r>
          <a:endParaRPr lang="LID4096" sz="1100" b="1"/>
        </a:p>
      </xdr:txBody>
    </xdr:sp>
    <xdr:clientData/>
  </xdr:twoCellAnchor>
  <xdr:twoCellAnchor>
    <xdr:from>
      <xdr:col>5</xdr:col>
      <xdr:colOff>95250</xdr:colOff>
      <xdr:row>24</xdr:row>
      <xdr:rowOff>104775</xdr:rowOff>
    </xdr:from>
    <xdr:to>
      <xdr:col>37</xdr:col>
      <xdr:colOff>19049</xdr:colOff>
      <xdr:row>33</xdr:row>
      <xdr:rowOff>66675</xdr:rowOff>
    </xdr:to>
    <xdr:graphicFrame macro="">
      <xdr:nvGraphicFramePr>
        <xdr:cNvPr id="15" name="Chart 14">
          <a:extLst>
            <a:ext uri="{FF2B5EF4-FFF2-40B4-BE49-F238E27FC236}">
              <a16:creationId xmlns:a16="http://schemas.microsoft.com/office/drawing/2014/main" id="{9162318E-8CFC-4CED-BCF8-CE5C91289E7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>
    <xdr:from>
      <xdr:col>32</xdr:col>
      <xdr:colOff>47625</xdr:colOff>
      <xdr:row>0</xdr:row>
      <xdr:rowOff>66675</xdr:rowOff>
    </xdr:from>
    <xdr:to>
      <xdr:col>37</xdr:col>
      <xdr:colOff>57150</xdr:colOff>
      <xdr:row>2</xdr:row>
      <xdr:rowOff>295275</xdr:rowOff>
    </xdr:to>
    <xdr:sp macro="" textlink="">
      <xdr:nvSpPr>
        <xdr:cNvPr id="18" name="TextBox 17">
          <a:extLst>
            <a:ext uri="{FF2B5EF4-FFF2-40B4-BE49-F238E27FC236}">
              <a16:creationId xmlns:a16="http://schemas.microsoft.com/office/drawing/2014/main" id="{B19D1B61-78B3-4CD5-93EB-70476CAEE326}"/>
            </a:ext>
          </a:extLst>
        </xdr:cNvPr>
        <xdr:cNvSpPr txBox="1"/>
      </xdr:nvSpPr>
      <xdr:spPr>
        <a:xfrm>
          <a:off x="4610100" y="66675"/>
          <a:ext cx="581025" cy="533400"/>
        </a:xfrm>
        <a:prstGeom prst="rect">
          <a:avLst/>
        </a:prstGeom>
        <a:solidFill>
          <a:schemeClr val="lt1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en-US" sz="1400" b="1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SFR</a:t>
          </a:r>
        </a:p>
        <a:p>
          <a:r>
            <a:rPr lang="en-US" sz="1400" b="1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STR</a:t>
          </a:r>
          <a:endParaRPr lang="LID4096" sz="1400" b="1"/>
        </a:p>
      </xdr:txBody>
    </xdr:sp>
    <xdr:clientData/>
  </xdr:twoCellAnchor>
</xdr:wsDr>
</file>

<file path=xl/externalLinks/_rels/externalLink1.xml.rels><?xml version="1.0" encoding="UTF-8" standalone="yes"?>
<Relationships xmlns="http://schemas.openxmlformats.org/package/2006/relationships"><Relationship Id="rId2" Type="http://schemas.openxmlformats.org/officeDocument/2006/relationships/externalLinkPath" Target="file:///E:\15_REPOS\00_BETAMI\95_Excel_____________\03_Summary.xlsx" TargetMode="External"/><Relationship Id="rId1" Type="http://schemas.openxmlformats.org/officeDocument/2006/relationships/externalLinkPath" Target="/15_REPOS/00_BETAMI/95_Excel_____________/03_Summary.xlsx" TargetMode="External"/></Relationships>
</file>

<file path=xl/externalLinks/_rels/externalLink2.xml.rels><?xml version="1.0" encoding="UTF-8" standalone="yes"?>
<Relationships xmlns="http://schemas.openxmlformats.org/package/2006/relationships"><Relationship Id="rId2" Type="http://schemas.openxmlformats.org/officeDocument/2006/relationships/externalLinkPath" Target="file:///D:\13_2024_copia____BKP\a12_Jardim_America_B\A_Beta_15.xlsm" TargetMode="External"/><Relationship Id="rId1" Type="http://schemas.openxmlformats.org/officeDocument/2006/relationships/externalLinkPath" Target="file:///D:\13_2024_copia____BKP\a12_Jardim_America_B\A_Beta_15.xlsm" TargetMode="External"/></Relationships>
</file>

<file path=xl/externalLinks/_rels/externalLink3.xml.rels><?xml version="1.0" encoding="UTF-8" standalone="yes"?>
<Relationships xmlns="http://schemas.openxmlformats.org/package/2006/relationships"><Relationship Id="rId2" Type="http://schemas.openxmlformats.org/officeDocument/2006/relationships/externalLinkPath" Target="file:///E:\02_RMG%20Servi&#231;os\25_Eduardo\B_Transp.xlsx" TargetMode="External"/><Relationship Id="rId1" Type="http://schemas.openxmlformats.org/officeDocument/2006/relationships/externalLinkPath" Target="/02_RMG%20Servi&#231;os/25_Eduardo/B_Transp.xlsx" TargetMode="External"/></Relationships>
</file>

<file path=xl/externalLinks/externalLink1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xxl21:alternateUrls>
      <xxl21:absoluteUrl r:id="rId2"/>
    </xxl21:alternateUrls>
    <sheetNames>
      <sheetName val="01"/>
      <sheetName val="02"/>
      <sheetName val="03.04"/>
      <sheetName val="03_MVT"/>
      <sheetName val="10M"/>
      <sheetName val="10"/>
      <sheetName val="____IN_____"/>
      <sheetName val="06"/>
      <sheetName val="06b"/>
      <sheetName val="6M"/>
      <sheetName val="08"/>
      <sheetName val="09"/>
      <sheetName val="____________"/>
    </sheetNames>
    <sheetDataSet>
      <sheetData sheetId="0"/>
      <sheetData sheetId="1"/>
      <sheetData sheetId="2"/>
      <sheetData sheetId="3"/>
      <sheetData sheetId="4"/>
      <sheetData sheetId="5"/>
      <sheetData sheetId="6">
        <row r="4">
          <cell r="FO4" t="str">
            <v>med_F</v>
          </cell>
        </row>
      </sheetData>
      <sheetData sheetId="7"/>
      <sheetData sheetId="8"/>
      <sheetData sheetId="9"/>
      <sheetData sheetId="10"/>
      <sheetData sheetId="11"/>
      <sheetData sheetId="12"/>
    </sheetDataSet>
  </externalBook>
</externalLink>
</file>

<file path=xl/externalLinks/externalLink2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xxl21:alternateUrls>
      <xxl21:absoluteUrl r:id="rId2"/>
    </xxl21:alternateUrls>
    <sheetNames>
      <sheetName val="o11n"/>
      <sheetName val="o10n"/>
      <sheetName val="o09n"/>
      <sheetName val="o08n"/>
      <sheetName val="R2"/>
      <sheetName val="tES"/>
      <sheetName val="cES"/>
      <sheetName val="RES"/>
      <sheetName val="SEO"/>
      <sheetName val="SEO_T"/>
      <sheetName val="PAR"/>
      <sheetName val="BPA"/>
      <sheetName val="SEN"/>
      <sheetName val="sSEN"/>
      <sheetName val="IN"/>
      <sheetName val="o01"/>
      <sheetName val="o03"/>
      <sheetName val="o04"/>
      <sheetName val="o05"/>
      <sheetName val="o08"/>
      <sheetName val="o09"/>
      <sheetName val="o10"/>
      <sheetName val="o11"/>
      <sheetName val="o02"/>
      <sheetName val="o06"/>
      <sheetName val="o07"/>
      <sheetName val="A"/>
      <sheetName val="B"/>
      <sheetName val="C"/>
      <sheetName val="p02"/>
      <sheetName val="p03"/>
      <sheetName val="p04"/>
      <sheetName val="p05"/>
      <sheetName val="p06"/>
      <sheetName val="k07"/>
      <sheetName val="k08"/>
      <sheetName val="k09"/>
      <sheetName val="k10"/>
      <sheetName val="k11"/>
      <sheetName val="p12"/>
      <sheetName val="p13"/>
      <sheetName val="14"/>
      <sheetName val="K"/>
      <sheetName val="D"/>
      <sheetName val="E"/>
      <sheetName val="F"/>
      <sheetName val="exemplo"/>
      <sheetName val="t01"/>
      <sheetName val="t02"/>
      <sheetName val="1"/>
      <sheetName val="2"/>
      <sheetName val="3"/>
      <sheetName val="4"/>
      <sheetName val="5"/>
      <sheetName val="Phi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>
        <row r="2">
          <cell r="DA2">
            <v>0</v>
          </cell>
        </row>
      </sheetData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  <sheetData sheetId="45" refreshError="1"/>
      <sheetData sheetId="46" refreshError="1"/>
      <sheetData sheetId="47" refreshError="1"/>
      <sheetData sheetId="48" refreshError="1"/>
      <sheetData sheetId="49" refreshError="1"/>
      <sheetData sheetId="50" refreshError="1"/>
      <sheetData sheetId="51" refreshError="1"/>
      <sheetData sheetId="52" refreshError="1"/>
      <sheetData sheetId="53" refreshError="1"/>
      <sheetData sheetId="54" refreshError="1"/>
    </sheetDataSet>
  </externalBook>
</externalLink>
</file>

<file path=xl/externalLinks/externalLink3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xxl21:alternateUrls>
      <xxl21:absoluteUrl r:id="rId2"/>
    </xxl21:alternateUrls>
    <sheetNames>
      <sheetName val="MASSA (2)"/>
      <sheetName val="M (2)"/>
      <sheetName val="Gd"/>
      <sheetName val="A"/>
      <sheetName val="B"/>
      <sheetName val="All_b"/>
      <sheetName val="export"/>
      <sheetName val="MASSA"/>
      <sheetName val="m2"/>
      <sheetName val="OBS"/>
      <sheetName val="Graphcs"/>
      <sheetName val="Pocos"/>
      <sheetName val="K"/>
      <sheetName val="Transp_Par (2)"/>
      <sheetName val="0"/>
      <sheetName val="C"/>
      <sheetName val="M1 (2)"/>
      <sheetName val="Sheet11"/>
      <sheetName val="Graphcs (2)"/>
      <sheetName val="g_here"/>
      <sheetName val="B_Transp"/>
    </sheetNames>
    <sheetDataSet>
      <sheetData sheetId="0" refreshError="1"/>
      <sheetData sheetId="1">
        <row r="3">
          <cell r="B3" t="str">
            <v xml:space="preserve"> -</v>
          </cell>
        </row>
      </sheetData>
      <sheetData sheetId="2" refreshError="1"/>
      <sheetData sheetId="3" refreshError="1"/>
      <sheetData sheetId="4">
        <row r="2">
          <cell r="G2">
            <v>1</v>
          </cell>
        </row>
        <row r="13">
          <cell r="O13">
            <v>736.34180000000003</v>
          </cell>
        </row>
        <row r="14">
          <cell r="O14">
            <v>736.34699999999998</v>
          </cell>
        </row>
        <row r="29">
          <cell r="X29">
            <v>3</v>
          </cell>
        </row>
      </sheetData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</sheetDataSet>
  </externalBook>
</externalLink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theme/themeOverride1.xml><?xml version="1.0" encoding="utf-8"?>
<a:themeOverride xmlns:a="http://schemas.openxmlformats.org/drawingml/2006/main">
  <a:clrScheme name="Office">
    <a:dk1>
      <a:sysClr val="windowText" lastClr="000000"/>
    </a:dk1>
    <a:lt1>
      <a:sysClr val="window" lastClr="FFFFFF"/>
    </a:lt1>
    <a:dk2>
      <a:srgbClr val="44546A"/>
    </a:dk2>
    <a:lt2>
      <a:srgbClr val="E7E6E6"/>
    </a:lt2>
    <a:accent1>
      <a:srgbClr val="4472C4"/>
    </a:accent1>
    <a:accent2>
      <a:srgbClr val="ED7D31"/>
    </a:accent2>
    <a:accent3>
      <a:srgbClr val="A5A5A5"/>
    </a:accent3>
    <a:accent4>
      <a:srgbClr val="FFC000"/>
    </a:accent4>
    <a:accent5>
      <a:srgbClr val="5B9BD5"/>
    </a:accent5>
    <a:accent6>
      <a:srgbClr val="70AD47"/>
    </a:accent6>
    <a:hlink>
      <a:srgbClr val="0563C1"/>
    </a:hlink>
    <a:folHlink>
      <a:srgbClr val="954F72"/>
    </a:folHlink>
  </a:clrScheme>
  <a:fontScheme name="Office">
    <a:majorFont>
      <a:latin typeface="Calibri Light" panose="020F0302020204030204"/>
      <a:ea typeface=""/>
      <a:cs typeface=""/>
      <a:font script="Jpan" typeface="游ゴシック Light"/>
      <a:font script="Hang" typeface="맑은 고딕"/>
      <a:font script="Hans" typeface="等线 Light"/>
      <a:font script="Hant" typeface="新細明體"/>
      <a:font script="Arab" typeface="Times New Roman"/>
      <a:font script="Hebr" typeface="Times New Roman"/>
      <a:font script="Thai" typeface="Tahoma"/>
      <a:font script="Ethi" typeface="Nyala"/>
      <a:font script="Beng" typeface="Vrinda"/>
      <a:font script="Gujr" typeface="Shruti"/>
      <a:font script="Khmr" typeface="MoolBoran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Times New Roman"/>
      <a:font script="Uigh" typeface="Microsoft Uighur"/>
      <a:font script="Geor" typeface="Sylfaen"/>
      <a:font script="Armn" typeface="Arial"/>
      <a:font script="Bugi" typeface="Leelawadee UI"/>
      <a:font script="Bopo" typeface="Microsoft JhengHei"/>
      <a:font script="Java" typeface="Javanese Text"/>
      <a:font script="Lisu" typeface="Segoe UI"/>
      <a:font script="Mymr" typeface="Myanmar Text"/>
      <a:font script="Nkoo" typeface="Ebrima"/>
      <a:font script="Olck" typeface="Nirmala UI"/>
      <a:font script="Osma" typeface="Ebrima"/>
      <a:font script="Phag" typeface="Phagspa"/>
      <a:font script="Syrn" typeface="Estrangelo Edessa"/>
      <a:font script="Syrj" typeface="Estrangelo Edessa"/>
      <a:font script="Syre" typeface="Estrangelo Edessa"/>
      <a:font script="Sora" typeface="Nirmala UI"/>
      <a:font script="Tale" typeface="Microsoft Tai Le"/>
      <a:font script="Talu" typeface="Microsoft New Tai Lue"/>
      <a:font script="Tfng" typeface="Ebrima"/>
    </a:majorFont>
    <a:minorFont>
      <a:latin typeface="Calibri" panose="020F0502020204030204"/>
      <a:ea typeface=""/>
      <a:cs typeface=""/>
      <a:font script="Jpan" typeface="游ゴシック"/>
      <a:font script="Hang" typeface="맑은 고딕"/>
      <a:font script="Hans" typeface="等线"/>
      <a:font script="Hant" typeface="新細明體"/>
      <a:font script="Arab" typeface="Arial"/>
      <a:font script="Hebr" typeface="Arial"/>
      <a:font script="Thai" typeface="Tahoma"/>
      <a:font script="Ethi" typeface="Nyala"/>
      <a:font script="Beng" typeface="Vrinda"/>
      <a:font script="Gujr" typeface="Shruti"/>
      <a:font script="Khmr" typeface="DaunPenh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Arial"/>
      <a:font script="Uigh" typeface="Microsoft Uighur"/>
      <a:font script="Geor" typeface="Sylfaen"/>
      <a:font script="Armn" typeface="Arial"/>
      <a:font script="Bugi" typeface="Leelawadee UI"/>
      <a:font script="Bopo" typeface="Microsoft JhengHei"/>
      <a:font script="Java" typeface="Javanese Text"/>
      <a:font script="Lisu" typeface="Segoe UI"/>
      <a:font script="Mymr" typeface="Myanmar Text"/>
      <a:font script="Nkoo" typeface="Ebrima"/>
      <a:font script="Olck" typeface="Nirmala UI"/>
      <a:font script="Osma" typeface="Ebrima"/>
      <a:font script="Phag" typeface="Phagspa"/>
      <a:font script="Syrn" typeface="Estrangelo Edessa"/>
      <a:font script="Syrj" typeface="Estrangelo Edessa"/>
      <a:font script="Syre" typeface="Estrangelo Edessa"/>
      <a:font script="Sora" typeface="Nirmala UI"/>
      <a:font script="Tale" typeface="Microsoft Tai Le"/>
      <a:font script="Talu" typeface="Microsoft New Tai Lue"/>
      <a:font script="Tfng" typeface="Ebrima"/>
    </a:minorFont>
  </a:fontScheme>
  <a:fmtScheme name="Office">
    <a:fillStyleLst>
      <a:solidFill>
        <a:schemeClr val="phClr"/>
      </a:solidFill>
      <a:gradFill rotWithShape="1">
        <a:gsLst>
          <a:gs pos="0">
            <a:schemeClr val="phClr">
              <a:lumMod val="110000"/>
              <a:satMod val="105000"/>
              <a:tint val="67000"/>
            </a:schemeClr>
          </a:gs>
          <a:gs pos="50000">
            <a:schemeClr val="phClr">
              <a:lumMod val="105000"/>
              <a:satMod val="103000"/>
              <a:tint val="73000"/>
            </a:schemeClr>
          </a:gs>
          <a:gs pos="100000">
            <a:schemeClr val="phClr">
              <a:lumMod val="105000"/>
              <a:satMod val="109000"/>
              <a:tint val="81000"/>
            </a:schemeClr>
          </a:gs>
        </a:gsLst>
        <a:lin ang="5400000" scaled="0"/>
      </a:gradFill>
      <a:gradFill rotWithShape="1">
        <a:gsLst>
          <a:gs pos="0">
            <a:schemeClr val="phClr">
              <a:satMod val="103000"/>
              <a:lumMod val="102000"/>
              <a:tint val="94000"/>
            </a:schemeClr>
          </a:gs>
          <a:gs pos="50000">
            <a:schemeClr val="phClr">
              <a:satMod val="110000"/>
              <a:lumMod val="100000"/>
              <a:shade val="100000"/>
            </a:schemeClr>
          </a:gs>
          <a:gs pos="100000">
            <a:schemeClr val="phClr">
              <a:lumMod val="99000"/>
              <a:satMod val="120000"/>
              <a:shade val="78000"/>
            </a:schemeClr>
          </a:gs>
        </a:gsLst>
        <a:lin ang="5400000" scaled="0"/>
      </a:gradFill>
    </a:fillStyleLst>
    <a:lnStyleLst>
      <a:ln w="6350" cap="flat" cmpd="sng" algn="ctr">
        <a:solidFill>
          <a:schemeClr val="phClr"/>
        </a:solidFill>
        <a:prstDash val="solid"/>
        <a:miter lim="800000"/>
      </a:ln>
      <a:ln w="12700" cap="flat" cmpd="sng" algn="ctr">
        <a:solidFill>
          <a:schemeClr val="phClr"/>
        </a:solidFill>
        <a:prstDash val="solid"/>
        <a:miter lim="800000"/>
      </a:ln>
      <a:ln w="19050" cap="flat" cmpd="sng" algn="ctr">
        <a:solidFill>
          <a:schemeClr val="phClr"/>
        </a:solidFill>
        <a:prstDash val="solid"/>
        <a:miter lim="800000"/>
      </a:ln>
    </a:lnStyleLst>
    <a:effectStyleLst>
      <a:effectStyle>
        <a:effectLst/>
      </a:effectStyle>
      <a:effectStyle>
        <a:effectLst/>
      </a:effectStyle>
      <a:effectStyle>
        <a:effectLst>
          <a:outerShdw blurRad="57150" dist="19050" dir="5400000" algn="ctr" rotWithShape="0">
            <a:srgbClr val="000000">
              <a:alpha val="63000"/>
            </a:srgbClr>
          </a:outerShdw>
        </a:effectLst>
      </a:effectStyle>
    </a:effectStyleLst>
    <a:bgFillStyleLst>
      <a:solidFill>
        <a:schemeClr val="phClr"/>
      </a:solidFill>
      <a:solidFill>
        <a:schemeClr val="phClr">
          <a:tint val="95000"/>
          <a:satMod val="170000"/>
        </a:schemeClr>
      </a:solidFill>
      <a:gradFill rotWithShape="1">
        <a:gsLst>
          <a:gs pos="0">
            <a:schemeClr val="phClr">
              <a:tint val="93000"/>
              <a:satMod val="150000"/>
              <a:shade val="98000"/>
              <a:lumMod val="102000"/>
            </a:schemeClr>
          </a:gs>
          <a:gs pos="50000">
            <a:schemeClr val="phClr">
              <a:tint val="98000"/>
              <a:satMod val="130000"/>
              <a:shade val="90000"/>
              <a:lumMod val="103000"/>
            </a:schemeClr>
          </a:gs>
          <a:gs pos="100000">
            <a:schemeClr val="phClr">
              <a:shade val="63000"/>
              <a:satMod val="120000"/>
            </a:schemeClr>
          </a:gs>
        </a:gsLst>
        <a:lin ang="5400000" scaled="0"/>
      </a:gradFill>
    </a:bgFillStyleLst>
  </a:fmtScheme>
</a:themeOverride>
</file>

<file path=xl/theme/themeOverride2.xml><?xml version="1.0" encoding="utf-8"?>
<a:themeOverride xmlns:a="http://schemas.openxmlformats.org/drawingml/2006/main">
  <a:clrScheme name="Office">
    <a:dk1>
      <a:sysClr val="windowText" lastClr="000000"/>
    </a:dk1>
    <a:lt1>
      <a:sysClr val="window" lastClr="FFFFFF"/>
    </a:lt1>
    <a:dk2>
      <a:srgbClr val="44546A"/>
    </a:dk2>
    <a:lt2>
      <a:srgbClr val="E7E6E6"/>
    </a:lt2>
    <a:accent1>
      <a:srgbClr val="4472C4"/>
    </a:accent1>
    <a:accent2>
      <a:srgbClr val="ED7D31"/>
    </a:accent2>
    <a:accent3>
      <a:srgbClr val="A5A5A5"/>
    </a:accent3>
    <a:accent4>
      <a:srgbClr val="FFC000"/>
    </a:accent4>
    <a:accent5>
      <a:srgbClr val="5B9BD5"/>
    </a:accent5>
    <a:accent6>
      <a:srgbClr val="70AD47"/>
    </a:accent6>
    <a:hlink>
      <a:srgbClr val="0563C1"/>
    </a:hlink>
    <a:folHlink>
      <a:srgbClr val="954F72"/>
    </a:folHlink>
  </a:clrScheme>
  <a:fontScheme name="Office">
    <a:majorFont>
      <a:latin typeface="Calibri Light" panose="020F0302020204030204"/>
      <a:ea typeface=""/>
      <a:cs typeface=""/>
      <a:font script="Jpan" typeface="游ゴシック Light"/>
      <a:font script="Hang" typeface="맑은 고딕"/>
      <a:font script="Hans" typeface="等线 Light"/>
      <a:font script="Hant" typeface="新細明體"/>
      <a:font script="Arab" typeface="Times New Roman"/>
      <a:font script="Hebr" typeface="Times New Roman"/>
      <a:font script="Thai" typeface="Tahoma"/>
      <a:font script="Ethi" typeface="Nyala"/>
      <a:font script="Beng" typeface="Vrinda"/>
      <a:font script="Gujr" typeface="Shruti"/>
      <a:font script="Khmr" typeface="MoolBoran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Times New Roman"/>
      <a:font script="Uigh" typeface="Microsoft Uighur"/>
      <a:font script="Geor" typeface="Sylfaen"/>
      <a:font script="Armn" typeface="Arial"/>
      <a:font script="Bugi" typeface="Leelawadee UI"/>
      <a:font script="Bopo" typeface="Microsoft JhengHei"/>
      <a:font script="Java" typeface="Javanese Text"/>
      <a:font script="Lisu" typeface="Segoe UI"/>
      <a:font script="Mymr" typeface="Myanmar Text"/>
      <a:font script="Nkoo" typeface="Ebrima"/>
      <a:font script="Olck" typeface="Nirmala UI"/>
      <a:font script="Osma" typeface="Ebrima"/>
      <a:font script="Phag" typeface="Phagspa"/>
      <a:font script="Syrn" typeface="Estrangelo Edessa"/>
      <a:font script="Syrj" typeface="Estrangelo Edessa"/>
      <a:font script="Syre" typeface="Estrangelo Edessa"/>
      <a:font script="Sora" typeface="Nirmala UI"/>
      <a:font script="Tale" typeface="Microsoft Tai Le"/>
      <a:font script="Talu" typeface="Microsoft New Tai Lue"/>
      <a:font script="Tfng" typeface="Ebrima"/>
    </a:majorFont>
    <a:minorFont>
      <a:latin typeface="Calibri" panose="020F0502020204030204"/>
      <a:ea typeface=""/>
      <a:cs typeface=""/>
      <a:font script="Jpan" typeface="游ゴシック"/>
      <a:font script="Hang" typeface="맑은 고딕"/>
      <a:font script="Hans" typeface="等线"/>
      <a:font script="Hant" typeface="新細明體"/>
      <a:font script="Arab" typeface="Arial"/>
      <a:font script="Hebr" typeface="Arial"/>
      <a:font script="Thai" typeface="Tahoma"/>
      <a:font script="Ethi" typeface="Nyala"/>
      <a:font script="Beng" typeface="Vrinda"/>
      <a:font script="Gujr" typeface="Shruti"/>
      <a:font script="Khmr" typeface="DaunPenh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Arial"/>
      <a:font script="Uigh" typeface="Microsoft Uighur"/>
      <a:font script="Geor" typeface="Sylfaen"/>
      <a:font script="Armn" typeface="Arial"/>
      <a:font script="Bugi" typeface="Leelawadee UI"/>
      <a:font script="Bopo" typeface="Microsoft JhengHei"/>
      <a:font script="Java" typeface="Javanese Text"/>
      <a:font script="Lisu" typeface="Segoe UI"/>
      <a:font script="Mymr" typeface="Myanmar Text"/>
      <a:font script="Nkoo" typeface="Ebrima"/>
      <a:font script="Olck" typeface="Nirmala UI"/>
      <a:font script="Osma" typeface="Ebrima"/>
      <a:font script="Phag" typeface="Phagspa"/>
      <a:font script="Syrn" typeface="Estrangelo Edessa"/>
      <a:font script="Syrj" typeface="Estrangelo Edessa"/>
      <a:font script="Syre" typeface="Estrangelo Edessa"/>
      <a:font script="Sora" typeface="Nirmala UI"/>
      <a:font script="Tale" typeface="Microsoft Tai Le"/>
      <a:font script="Talu" typeface="Microsoft New Tai Lue"/>
      <a:font script="Tfng" typeface="Ebrima"/>
    </a:minorFont>
  </a:fontScheme>
  <a:fmtScheme name="Office">
    <a:fillStyleLst>
      <a:solidFill>
        <a:schemeClr val="phClr"/>
      </a:solidFill>
      <a:gradFill rotWithShape="1">
        <a:gsLst>
          <a:gs pos="0">
            <a:schemeClr val="phClr">
              <a:lumMod val="110000"/>
              <a:satMod val="105000"/>
              <a:tint val="67000"/>
            </a:schemeClr>
          </a:gs>
          <a:gs pos="50000">
            <a:schemeClr val="phClr">
              <a:lumMod val="105000"/>
              <a:satMod val="103000"/>
              <a:tint val="73000"/>
            </a:schemeClr>
          </a:gs>
          <a:gs pos="100000">
            <a:schemeClr val="phClr">
              <a:lumMod val="105000"/>
              <a:satMod val="109000"/>
              <a:tint val="81000"/>
            </a:schemeClr>
          </a:gs>
        </a:gsLst>
        <a:lin ang="5400000" scaled="0"/>
      </a:gradFill>
      <a:gradFill rotWithShape="1">
        <a:gsLst>
          <a:gs pos="0">
            <a:schemeClr val="phClr">
              <a:satMod val="103000"/>
              <a:lumMod val="102000"/>
              <a:tint val="94000"/>
            </a:schemeClr>
          </a:gs>
          <a:gs pos="50000">
            <a:schemeClr val="phClr">
              <a:satMod val="110000"/>
              <a:lumMod val="100000"/>
              <a:shade val="100000"/>
            </a:schemeClr>
          </a:gs>
          <a:gs pos="100000">
            <a:schemeClr val="phClr">
              <a:lumMod val="99000"/>
              <a:satMod val="120000"/>
              <a:shade val="78000"/>
            </a:schemeClr>
          </a:gs>
        </a:gsLst>
        <a:lin ang="5400000" scaled="0"/>
      </a:gradFill>
    </a:fillStyleLst>
    <a:lnStyleLst>
      <a:ln w="6350" cap="flat" cmpd="sng" algn="ctr">
        <a:solidFill>
          <a:schemeClr val="phClr"/>
        </a:solidFill>
        <a:prstDash val="solid"/>
        <a:miter lim="800000"/>
      </a:ln>
      <a:ln w="12700" cap="flat" cmpd="sng" algn="ctr">
        <a:solidFill>
          <a:schemeClr val="phClr"/>
        </a:solidFill>
        <a:prstDash val="solid"/>
        <a:miter lim="800000"/>
      </a:ln>
      <a:ln w="19050" cap="flat" cmpd="sng" algn="ctr">
        <a:solidFill>
          <a:schemeClr val="phClr"/>
        </a:solidFill>
        <a:prstDash val="solid"/>
        <a:miter lim="800000"/>
      </a:ln>
    </a:lnStyleLst>
    <a:effectStyleLst>
      <a:effectStyle>
        <a:effectLst/>
      </a:effectStyle>
      <a:effectStyle>
        <a:effectLst/>
      </a:effectStyle>
      <a:effectStyle>
        <a:effectLst>
          <a:outerShdw blurRad="57150" dist="19050" dir="5400000" algn="ctr" rotWithShape="0">
            <a:srgbClr val="000000">
              <a:alpha val="63000"/>
            </a:srgbClr>
          </a:outerShdw>
        </a:effectLst>
      </a:effectStyle>
    </a:effectStyleLst>
    <a:bgFillStyleLst>
      <a:solidFill>
        <a:schemeClr val="phClr"/>
      </a:solidFill>
      <a:solidFill>
        <a:schemeClr val="phClr">
          <a:tint val="95000"/>
          <a:satMod val="170000"/>
        </a:schemeClr>
      </a:solidFill>
      <a:gradFill rotWithShape="1">
        <a:gsLst>
          <a:gs pos="0">
            <a:schemeClr val="phClr">
              <a:tint val="93000"/>
              <a:satMod val="150000"/>
              <a:shade val="98000"/>
              <a:lumMod val="102000"/>
            </a:schemeClr>
          </a:gs>
          <a:gs pos="50000">
            <a:schemeClr val="phClr">
              <a:tint val="98000"/>
              <a:satMod val="130000"/>
              <a:shade val="90000"/>
              <a:lumMod val="103000"/>
            </a:schemeClr>
          </a:gs>
          <a:gs pos="100000">
            <a:schemeClr val="phClr">
              <a:shade val="63000"/>
              <a:satMod val="120000"/>
            </a:schemeClr>
          </a:gs>
        </a:gsLst>
        <a:lin ang="5400000" scaled="0"/>
      </a:gradFill>
    </a:bgFillStyleLst>
  </a:fmtScheme>
</a:themeOverride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1.bin"/></Relationships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rinterSettings" Target="../printerSettings/printerSettings2.bin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.xml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.xml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5.xml"/></Relationships>
</file>

<file path=xl/worksheets/_rels/sheet7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6.xml"/></Relationships>
</file>

<file path=xl/worksheets/_rels/sheet8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7.xml"/><Relationship Id="rId1" Type="http://schemas.openxmlformats.org/officeDocument/2006/relationships/printerSettings" Target="../printerSettings/printerSettings3.bin"/></Relationships>
</file>

<file path=xl/worksheets/_rels/sheet9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8.xml"/></Relationships>
</file>

<file path=xl/worksheets/_rels/sheet10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9.xml"/></Relationships>
</file>

<file path=xl/worksheets/_rels/sheet1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0.xml"/></Relationships>
</file>

<file path=xl/worksheets/_rels/sheet1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1B25C71-20EA-4BDA-B869-B9817D6DE628}">
  <dimension ref="A1:AR2126"/>
  <sheetViews>
    <sheetView zoomScale="130" zoomScaleNormal="130" workbookViewId="0">
      <selection activeCell="AW24" sqref="AW24"/>
    </sheetView>
  </sheetViews>
  <sheetFormatPr defaultRowHeight="8.1" customHeight="1"/>
  <cols>
    <col min="1" max="1" width="3" style="366" customWidth="1"/>
    <col min="2" max="4" width="5.140625" style="90" customWidth="1"/>
    <col min="5" max="5" width="2.28515625" style="90" customWidth="1"/>
    <col min="6" max="6" width="6.5703125" style="90" customWidth="1"/>
    <col min="7" max="7" width="5" customWidth="1"/>
    <col min="8" max="9" width="3.85546875" customWidth="1"/>
    <col min="10" max="43" width="2.5703125" customWidth="1"/>
    <col min="44" max="210" width="3.7109375" customWidth="1"/>
  </cols>
  <sheetData>
    <row r="1" spans="1:44" ht="11.25" customHeight="1">
      <c r="A1" s="365"/>
      <c r="B1" s="365"/>
      <c r="C1" s="365"/>
      <c r="D1" s="439" t="s">
        <v>196</v>
      </c>
      <c r="E1" s="353"/>
      <c r="F1" s="353"/>
      <c r="G1" s="353"/>
      <c r="H1" s="353"/>
      <c r="I1" s="353"/>
      <c r="J1" s="353"/>
      <c r="K1" s="353"/>
      <c r="L1" s="353"/>
      <c r="M1" s="353"/>
      <c r="N1" s="353"/>
      <c r="O1" s="353"/>
      <c r="P1" s="353"/>
      <c r="Q1" s="353"/>
      <c r="R1" s="353"/>
      <c r="S1" s="353"/>
      <c r="T1" s="353"/>
      <c r="U1" s="353"/>
      <c r="V1" s="353"/>
      <c r="W1" s="353"/>
      <c r="X1" s="353"/>
      <c r="Y1" s="353"/>
      <c r="Z1" s="353"/>
      <c r="AA1" s="353"/>
      <c r="AB1" s="353"/>
      <c r="AC1" s="353"/>
      <c r="AD1" s="353"/>
      <c r="AE1" s="353"/>
      <c r="AF1" s="353"/>
      <c r="AG1" s="353"/>
      <c r="AH1" s="353"/>
      <c r="AI1" s="353"/>
      <c r="AJ1" s="353"/>
      <c r="AK1" s="353"/>
      <c r="AL1" s="353"/>
      <c r="AM1" s="353"/>
      <c r="AN1" s="353"/>
      <c r="AO1" s="353"/>
      <c r="AP1" s="353"/>
      <c r="AQ1" s="353"/>
      <c r="AR1" s="356"/>
    </row>
    <row r="2" spans="1:44" ht="27" customHeight="1">
      <c r="A2" s="365"/>
      <c r="B2" s="358">
        <v>8</v>
      </c>
      <c r="C2" s="358">
        <v>20</v>
      </c>
      <c r="D2" s="360">
        <f>MAX(I27:AR27)+1</f>
        <v>24</v>
      </c>
      <c r="E2" s="353"/>
      <c r="F2" s="441" t="s">
        <v>663</v>
      </c>
      <c r="G2" s="442" t="s">
        <v>29</v>
      </c>
      <c r="H2" s="442" t="s">
        <v>662</v>
      </c>
      <c r="I2" s="442" t="s">
        <v>5</v>
      </c>
      <c r="J2" s="443">
        <v>2000</v>
      </c>
      <c r="K2" s="443">
        <v>1600</v>
      </c>
      <c r="L2" s="443">
        <v>800</v>
      </c>
      <c r="M2" s="443">
        <v>400</v>
      </c>
      <c r="N2" s="443">
        <v>200</v>
      </c>
      <c r="O2" s="443">
        <v>100</v>
      </c>
      <c r="P2" s="443">
        <v>50</v>
      </c>
      <c r="Q2" s="443">
        <v>50</v>
      </c>
      <c r="R2" s="443">
        <v>50</v>
      </c>
      <c r="S2" s="443">
        <v>50</v>
      </c>
      <c r="T2" s="443">
        <v>50</v>
      </c>
      <c r="U2" s="443">
        <v>50</v>
      </c>
      <c r="V2" s="443">
        <v>50</v>
      </c>
      <c r="W2" s="443">
        <v>50</v>
      </c>
      <c r="X2" s="443">
        <v>50</v>
      </c>
      <c r="Y2" s="443">
        <v>50</v>
      </c>
      <c r="Z2" s="443">
        <v>50</v>
      </c>
      <c r="AA2" s="443">
        <v>50</v>
      </c>
      <c r="AB2" s="443">
        <v>50</v>
      </c>
      <c r="AC2" s="443">
        <v>50</v>
      </c>
      <c r="AD2" s="443">
        <v>50</v>
      </c>
      <c r="AE2" s="443">
        <v>51</v>
      </c>
      <c r="AF2" s="443">
        <v>52</v>
      </c>
      <c r="AG2" s="443">
        <v>53</v>
      </c>
      <c r="AH2" s="443">
        <v>54</v>
      </c>
      <c r="AI2" s="443">
        <v>55</v>
      </c>
      <c r="AJ2" s="443">
        <v>56</v>
      </c>
      <c r="AK2" s="443">
        <v>57</v>
      </c>
      <c r="AL2" s="443">
        <v>58</v>
      </c>
      <c r="AM2" s="443">
        <v>59</v>
      </c>
      <c r="AN2" s="443">
        <v>60</v>
      </c>
      <c r="AO2" s="443">
        <v>61</v>
      </c>
      <c r="AP2" s="443">
        <v>62</v>
      </c>
      <c r="AQ2" s="443">
        <v>63</v>
      </c>
      <c r="AR2" s="356"/>
    </row>
    <row r="3" spans="1:44" ht="11.25" customHeight="1">
      <c r="A3" s="365"/>
      <c r="B3" s="355" t="s">
        <v>703</v>
      </c>
      <c r="C3" s="355" t="s">
        <v>704</v>
      </c>
      <c r="D3" s="360">
        <f>MAX(H44:H74)+1</f>
        <v>32</v>
      </c>
      <c r="E3" s="353"/>
      <c r="F3" s="442" t="s">
        <v>662</v>
      </c>
      <c r="G3" s="437" t="s">
        <v>29</v>
      </c>
      <c r="H3" s="437" t="s">
        <v>29</v>
      </c>
      <c r="I3" s="437" t="s">
        <v>29</v>
      </c>
      <c r="J3" s="362">
        <f t="shared" ref="J3:AQ3" si="0">J2/MIN($J$2:$AD$2)</f>
        <v>40</v>
      </c>
      <c r="K3" s="362">
        <f t="shared" si="0"/>
        <v>32</v>
      </c>
      <c r="L3" s="362">
        <f t="shared" si="0"/>
        <v>16</v>
      </c>
      <c r="M3" s="362">
        <f t="shared" si="0"/>
        <v>8</v>
      </c>
      <c r="N3" s="362">
        <f t="shared" si="0"/>
        <v>4</v>
      </c>
      <c r="O3" s="362">
        <f t="shared" si="0"/>
        <v>2</v>
      </c>
      <c r="P3" s="362">
        <f t="shared" si="0"/>
        <v>1</v>
      </c>
      <c r="Q3" s="362">
        <f t="shared" si="0"/>
        <v>1</v>
      </c>
      <c r="R3" s="362">
        <f t="shared" si="0"/>
        <v>1</v>
      </c>
      <c r="S3" s="362">
        <f t="shared" si="0"/>
        <v>1</v>
      </c>
      <c r="T3" s="362">
        <f t="shared" si="0"/>
        <v>1</v>
      </c>
      <c r="U3" s="362">
        <f t="shared" si="0"/>
        <v>1</v>
      </c>
      <c r="V3" s="362">
        <f t="shared" si="0"/>
        <v>1</v>
      </c>
      <c r="W3" s="362">
        <f t="shared" si="0"/>
        <v>1</v>
      </c>
      <c r="X3" s="362">
        <f t="shared" si="0"/>
        <v>1</v>
      </c>
      <c r="Y3" s="362">
        <f t="shared" si="0"/>
        <v>1</v>
      </c>
      <c r="Z3" s="362">
        <f t="shared" si="0"/>
        <v>1</v>
      </c>
      <c r="AA3" s="362">
        <f t="shared" si="0"/>
        <v>1</v>
      </c>
      <c r="AB3" s="362">
        <f t="shared" si="0"/>
        <v>1</v>
      </c>
      <c r="AC3" s="362">
        <f t="shared" si="0"/>
        <v>1</v>
      </c>
      <c r="AD3" s="363">
        <f t="shared" si="0"/>
        <v>1</v>
      </c>
      <c r="AE3" s="363">
        <f t="shared" si="0"/>
        <v>1.02</v>
      </c>
      <c r="AF3" s="363">
        <f t="shared" si="0"/>
        <v>1.04</v>
      </c>
      <c r="AG3" s="363">
        <f t="shared" si="0"/>
        <v>1.06</v>
      </c>
      <c r="AH3" s="363">
        <f t="shared" si="0"/>
        <v>1.08</v>
      </c>
      <c r="AI3" s="363">
        <f t="shared" si="0"/>
        <v>1.1000000000000001</v>
      </c>
      <c r="AJ3" s="363">
        <f t="shared" si="0"/>
        <v>1.1200000000000001</v>
      </c>
      <c r="AK3" s="363">
        <f t="shared" si="0"/>
        <v>1.1399999999999999</v>
      </c>
      <c r="AL3" s="363">
        <f t="shared" si="0"/>
        <v>1.1599999999999999</v>
      </c>
      <c r="AM3" s="363">
        <f t="shared" si="0"/>
        <v>1.18</v>
      </c>
      <c r="AN3" s="363">
        <f t="shared" si="0"/>
        <v>1.2</v>
      </c>
      <c r="AO3" s="363">
        <f t="shared" si="0"/>
        <v>1.22</v>
      </c>
      <c r="AP3" s="363">
        <f t="shared" si="0"/>
        <v>1.24</v>
      </c>
      <c r="AQ3" s="363">
        <f t="shared" si="0"/>
        <v>1.26</v>
      </c>
      <c r="AR3" s="356"/>
    </row>
    <row r="4" spans="1:44" ht="11.25" customHeight="1">
      <c r="A4" s="440">
        <f>ROW()</f>
        <v>4</v>
      </c>
      <c r="B4" s="355" t="s">
        <v>701</v>
      </c>
      <c r="C4" s="355" t="s">
        <v>702</v>
      </c>
      <c r="D4" s="120">
        <f>C2*B2</f>
        <v>160</v>
      </c>
      <c r="E4" s="353"/>
      <c r="F4" s="442" t="s">
        <v>4</v>
      </c>
      <c r="G4" s="438"/>
      <c r="H4" s="353"/>
      <c r="I4" s="361"/>
      <c r="J4" s="361">
        <f t="shared" ref="J4:AD4" si="1">I4+1</f>
        <v>1</v>
      </c>
      <c r="K4" s="361">
        <f t="shared" si="1"/>
        <v>2</v>
      </c>
      <c r="L4" s="361">
        <f t="shared" si="1"/>
        <v>3</v>
      </c>
      <c r="M4" s="361">
        <f t="shared" si="1"/>
        <v>4</v>
      </c>
      <c r="N4" s="361">
        <f t="shared" si="1"/>
        <v>5</v>
      </c>
      <c r="O4" s="361">
        <f t="shared" si="1"/>
        <v>6</v>
      </c>
      <c r="P4" s="361">
        <f t="shared" si="1"/>
        <v>7</v>
      </c>
      <c r="Q4" s="361">
        <f t="shared" si="1"/>
        <v>8</v>
      </c>
      <c r="R4" s="361">
        <f t="shared" si="1"/>
        <v>9</v>
      </c>
      <c r="S4" s="361">
        <f t="shared" si="1"/>
        <v>10</v>
      </c>
      <c r="T4" s="361">
        <f t="shared" si="1"/>
        <v>11</v>
      </c>
      <c r="U4" s="361">
        <f t="shared" si="1"/>
        <v>12</v>
      </c>
      <c r="V4" s="361">
        <f t="shared" si="1"/>
        <v>13</v>
      </c>
      <c r="W4" s="361">
        <f t="shared" si="1"/>
        <v>14</v>
      </c>
      <c r="X4" s="361">
        <f t="shared" si="1"/>
        <v>15</v>
      </c>
      <c r="Y4" s="361">
        <f t="shared" si="1"/>
        <v>16</v>
      </c>
      <c r="Z4" s="361">
        <f t="shared" si="1"/>
        <v>17</v>
      </c>
      <c r="AA4" s="361">
        <f t="shared" si="1"/>
        <v>18</v>
      </c>
      <c r="AB4" s="361">
        <f t="shared" si="1"/>
        <v>19</v>
      </c>
      <c r="AC4" s="361">
        <f t="shared" si="1"/>
        <v>20</v>
      </c>
      <c r="AD4" s="255">
        <f t="shared" si="1"/>
        <v>21</v>
      </c>
      <c r="AE4" s="255">
        <f t="shared" ref="AE4:AQ4" si="2">AD4+1</f>
        <v>22</v>
      </c>
      <c r="AF4" s="255">
        <f t="shared" si="2"/>
        <v>23</v>
      </c>
      <c r="AG4" s="255">
        <f t="shared" si="2"/>
        <v>24</v>
      </c>
      <c r="AH4" s="255">
        <f t="shared" si="2"/>
        <v>25</v>
      </c>
      <c r="AI4" s="255">
        <f t="shared" si="2"/>
        <v>26</v>
      </c>
      <c r="AJ4" s="255">
        <f t="shared" si="2"/>
        <v>27</v>
      </c>
      <c r="AK4" s="255">
        <f t="shared" si="2"/>
        <v>28</v>
      </c>
      <c r="AL4" s="255">
        <f t="shared" si="2"/>
        <v>29</v>
      </c>
      <c r="AM4" s="255">
        <f t="shared" si="2"/>
        <v>30</v>
      </c>
      <c r="AN4" s="255">
        <f t="shared" si="2"/>
        <v>31</v>
      </c>
      <c r="AO4" s="255">
        <f t="shared" si="2"/>
        <v>32</v>
      </c>
      <c r="AP4" s="255">
        <f t="shared" si="2"/>
        <v>33</v>
      </c>
      <c r="AQ4" s="255">
        <f t="shared" si="2"/>
        <v>34</v>
      </c>
      <c r="AR4" s="356"/>
    </row>
    <row r="5" spans="1:44" ht="5.0999999999999996" customHeight="1">
      <c r="A5" s="365">
        <f t="shared" ref="A5:A68" si="3">IF(ROW()-A$4&lt;=$D$4,ROW()-A$4,"")</f>
        <v>1</v>
      </c>
      <c r="B5" s="50">
        <f>IF(A5="","",IF(A3="",1,IF(ISNUMBER(A5),INT(A4/$C$2)+1,"")))</f>
        <v>1</v>
      </c>
      <c r="C5" s="50">
        <f>IF(B2&lt;&gt;B5,1,C2+1)</f>
        <v>1</v>
      </c>
      <c r="D5" s="315" t="str">
        <f>IF(AND(ISNUMBER(B5),ISNUMBER(C5)),_xlfn.CONCAT(C5-1,",",B5-1),"")</f>
        <v>0,0</v>
      </c>
      <c r="E5" s="353"/>
      <c r="F5" s="444">
        <v>2000</v>
      </c>
      <c r="G5" s="362">
        <f t="shared" ref="G5:G36" si="4">F5/MIN($F$5:$F$65)</f>
        <v>40</v>
      </c>
      <c r="H5" s="356"/>
      <c r="I5" s="361">
        <f t="shared" ref="I5:I24" si="5">I4+1</f>
        <v>1</v>
      </c>
      <c r="J5" s="364">
        <f t="shared" ref="J5:AQ5" si="6">IF(ISNUMBER(MATCH(J44,$D$5:$D$4999,0)),IF(ISNUMBER(MATCH(J44,$AL$5:$AL$24,0)),2,1),0)</f>
        <v>1</v>
      </c>
      <c r="K5" s="364">
        <f t="shared" si="6"/>
        <v>1</v>
      </c>
      <c r="L5" s="364">
        <f t="shared" si="6"/>
        <v>1</v>
      </c>
      <c r="M5" s="364">
        <f t="shared" si="6"/>
        <v>1</v>
      </c>
      <c r="N5" s="364">
        <f t="shared" si="6"/>
        <v>1</v>
      </c>
      <c r="O5" s="364">
        <f t="shared" si="6"/>
        <v>1</v>
      </c>
      <c r="P5" s="364">
        <f t="shared" si="6"/>
        <v>1</v>
      </c>
      <c r="Q5" s="364">
        <f t="shared" si="6"/>
        <v>1</v>
      </c>
      <c r="R5" s="364">
        <f t="shared" si="6"/>
        <v>1</v>
      </c>
      <c r="S5" s="364">
        <f t="shared" si="6"/>
        <v>1</v>
      </c>
      <c r="T5" s="364">
        <f t="shared" si="6"/>
        <v>1</v>
      </c>
      <c r="U5" s="364">
        <f t="shared" si="6"/>
        <v>1</v>
      </c>
      <c r="V5" s="364">
        <f t="shared" si="6"/>
        <v>1</v>
      </c>
      <c r="W5" s="364">
        <f t="shared" si="6"/>
        <v>1</v>
      </c>
      <c r="X5" s="364">
        <f t="shared" si="6"/>
        <v>1</v>
      </c>
      <c r="Y5" s="364">
        <f t="shared" si="6"/>
        <v>1</v>
      </c>
      <c r="Z5" s="364">
        <f t="shared" si="6"/>
        <v>1</v>
      </c>
      <c r="AA5" s="364">
        <f t="shared" si="6"/>
        <v>1</v>
      </c>
      <c r="AB5" s="364">
        <f t="shared" si="6"/>
        <v>1</v>
      </c>
      <c r="AC5" s="364">
        <f t="shared" si="6"/>
        <v>1</v>
      </c>
      <c r="AD5" s="364">
        <f t="shared" si="6"/>
        <v>0</v>
      </c>
      <c r="AE5" s="364">
        <f t="shared" si="6"/>
        <v>0</v>
      </c>
      <c r="AF5" s="364">
        <f t="shared" si="6"/>
        <v>0</v>
      </c>
      <c r="AG5" s="364">
        <f t="shared" si="6"/>
        <v>0</v>
      </c>
      <c r="AH5" s="364">
        <f t="shared" si="6"/>
        <v>0</v>
      </c>
      <c r="AI5" s="364">
        <f t="shared" si="6"/>
        <v>0</v>
      </c>
      <c r="AJ5" s="364">
        <f t="shared" si="6"/>
        <v>0</v>
      </c>
      <c r="AK5" s="364">
        <f t="shared" si="6"/>
        <v>0</v>
      </c>
      <c r="AL5" s="364">
        <f t="shared" si="6"/>
        <v>0</v>
      </c>
      <c r="AM5" s="364">
        <f t="shared" si="6"/>
        <v>0</v>
      </c>
      <c r="AN5" s="364">
        <f t="shared" si="6"/>
        <v>0</v>
      </c>
      <c r="AO5" s="364">
        <f t="shared" si="6"/>
        <v>0</v>
      </c>
      <c r="AP5" s="364">
        <f t="shared" si="6"/>
        <v>0</v>
      </c>
      <c r="AQ5" s="364">
        <f t="shared" si="6"/>
        <v>0</v>
      </c>
      <c r="AR5" s="356"/>
    </row>
    <row r="6" spans="1:44" ht="5.0999999999999996" customHeight="1">
      <c r="A6" s="365">
        <f t="shared" si="3"/>
        <v>2</v>
      </c>
      <c r="B6" s="50">
        <f t="shared" ref="B6:B69" si="7">IF(A6="","",IF(A4="",1,IF(ISNUMBER(A6),INT(A5/$C$2)+1,"")))</f>
        <v>1</v>
      </c>
      <c r="C6" s="50">
        <f t="shared" ref="C6:C69" si="8">IF(ISNUMBER(A6),IF(B5&lt;&gt;B6,1,C5+1),"")</f>
        <v>2</v>
      </c>
      <c r="D6" s="315" t="str">
        <f t="shared" ref="D6:D69" si="9">IF(AND(ISNUMBER(B6),ISNUMBER(C6)),_xlfn.CONCAT(C6-1,",",B6-1),"")</f>
        <v>1,0</v>
      </c>
      <c r="E6" s="353"/>
      <c r="F6" s="444">
        <v>2000</v>
      </c>
      <c r="G6" s="362">
        <f t="shared" si="4"/>
        <v>40</v>
      </c>
      <c r="H6" s="356"/>
      <c r="I6" s="361">
        <f t="shared" si="5"/>
        <v>2</v>
      </c>
      <c r="J6" s="364">
        <f t="shared" ref="J6:AQ6" si="10">IF(ISNUMBER(MATCH(J45,$D$5:$D$4999,0)),IF(ISNUMBER(MATCH(J45,$AL$5:$AL$24,0)),2,1),0)</f>
        <v>1</v>
      </c>
      <c r="K6" s="364">
        <f t="shared" si="10"/>
        <v>1</v>
      </c>
      <c r="L6" s="364">
        <f t="shared" si="10"/>
        <v>1</v>
      </c>
      <c r="M6" s="364">
        <f t="shared" si="10"/>
        <v>1</v>
      </c>
      <c r="N6" s="364">
        <f t="shared" si="10"/>
        <v>1</v>
      </c>
      <c r="O6" s="364">
        <f t="shared" si="10"/>
        <v>1</v>
      </c>
      <c r="P6" s="364">
        <f t="shared" si="10"/>
        <v>1</v>
      </c>
      <c r="Q6" s="364">
        <f t="shared" si="10"/>
        <v>1</v>
      </c>
      <c r="R6" s="364">
        <f t="shared" si="10"/>
        <v>1</v>
      </c>
      <c r="S6" s="364">
        <f t="shared" si="10"/>
        <v>1</v>
      </c>
      <c r="T6" s="364">
        <f t="shared" si="10"/>
        <v>1</v>
      </c>
      <c r="U6" s="364">
        <f t="shared" si="10"/>
        <v>1</v>
      </c>
      <c r="V6" s="364">
        <f t="shared" si="10"/>
        <v>1</v>
      </c>
      <c r="W6" s="364">
        <f t="shared" si="10"/>
        <v>1</v>
      </c>
      <c r="X6" s="364">
        <f t="shared" si="10"/>
        <v>1</v>
      </c>
      <c r="Y6" s="364">
        <f t="shared" si="10"/>
        <v>1</v>
      </c>
      <c r="Z6" s="364">
        <f t="shared" si="10"/>
        <v>1</v>
      </c>
      <c r="AA6" s="364">
        <f t="shared" si="10"/>
        <v>1</v>
      </c>
      <c r="AB6" s="364">
        <f t="shared" si="10"/>
        <v>1</v>
      </c>
      <c r="AC6" s="364">
        <f t="shared" si="10"/>
        <v>1</v>
      </c>
      <c r="AD6" s="364">
        <f t="shared" si="10"/>
        <v>0</v>
      </c>
      <c r="AE6" s="364">
        <f t="shared" si="10"/>
        <v>0</v>
      </c>
      <c r="AF6" s="364">
        <f t="shared" si="10"/>
        <v>0</v>
      </c>
      <c r="AG6" s="364">
        <f t="shared" si="10"/>
        <v>0</v>
      </c>
      <c r="AH6" s="364">
        <f t="shared" si="10"/>
        <v>0</v>
      </c>
      <c r="AI6" s="364">
        <f t="shared" si="10"/>
        <v>0</v>
      </c>
      <c r="AJ6" s="364">
        <f t="shared" si="10"/>
        <v>0</v>
      </c>
      <c r="AK6" s="364">
        <f t="shared" si="10"/>
        <v>0</v>
      </c>
      <c r="AL6" s="364">
        <f t="shared" si="10"/>
        <v>0</v>
      </c>
      <c r="AM6" s="364">
        <f t="shared" si="10"/>
        <v>0</v>
      </c>
      <c r="AN6" s="364">
        <f t="shared" si="10"/>
        <v>0</v>
      </c>
      <c r="AO6" s="364">
        <f t="shared" si="10"/>
        <v>0</v>
      </c>
      <c r="AP6" s="364">
        <f t="shared" si="10"/>
        <v>0</v>
      </c>
      <c r="AQ6" s="364">
        <f t="shared" si="10"/>
        <v>0</v>
      </c>
      <c r="AR6" s="356"/>
    </row>
    <row r="7" spans="1:44" ht="5.0999999999999996" customHeight="1">
      <c r="A7" s="365">
        <f t="shared" si="3"/>
        <v>3</v>
      </c>
      <c r="B7" s="50">
        <f t="shared" si="7"/>
        <v>1</v>
      </c>
      <c r="C7" s="50">
        <f t="shared" si="8"/>
        <v>3</v>
      </c>
      <c r="D7" s="315" t="str">
        <f t="shared" si="9"/>
        <v>2,0</v>
      </c>
      <c r="E7" s="353"/>
      <c r="F7" s="444">
        <v>2000</v>
      </c>
      <c r="G7" s="362">
        <f t="shared" si="4"/>
        <v>40</v>
      </c>
      <c r="H7" s="356"/>
      <c r="I7" s="361">
        <f t="shared" si="5"/>
        <v>3</v>
      </c>
      <c r="J7" s="364">
        <f t="shared" ref="J7:AQ7" si="11">IF(ISNUMBER(MATCH(J46,$D$5:$D$4999,0)),IF(ISNUMBER(MATCH(J46,$AL$5:$AL$24,0)),2,1),0)</f>
        <v>1</v>
      </c>
      <c r="K7" s="364">
        <f t="shared" si="11"/>
        <v>1</v>
      </c>
      <c r="L7" s="364">
        <f t="shared" si="11"/>
        <v>1</v>
      </c>
      <c r="M7" s="364">
        <f t="shared" si="11"/>
        <v>1</v>
      </c>
      <c r="N7" s="364">
        <f t="shared" si="11"/>
        <v>1</v>
      </c>
      <c r="O7" s="364">
        <f t="shared" si="11"/>
        <v>1</v>
      </c>
      <c r="P7" s="364">
        <f t="shared" si="11"/>
        <v>1</v>
      </c>
      <c r="Q7" s="364">
        <f t="shared" si="11"/>
        <v>1</v>
      </c>
      <c r="R7" s="364">
        <f t="shared" si="11"/>
        <v>1</v>
      </c>
      <c r="S7" s="364">
        <f t="shared" si="11"/>
        <v>1</v>
      </c>
      <c r="T7" s="364">
        <f t="shared" si="11"/>
        <v>1</v>
      </c>
      <c r="U7" s="364">
        <f t="shared" si="11"/>
        <v>1</v>
      </c>
      <c r="V7" s="364">
        <f t="shared" si="11"/>
        <v>1</v>
      </c>
      <c r="W7" s="364">
        <f t="shared" si="11"/>
        <v>1</v>
      </c>
      <c r="X7" s="364">
        <f t="shared" si="11"/>
        <v>1</v>
      </c>
      <c r="Y7" s="364">
        <f t="shared" si="11"/>
        <v>1</v>
      </c>
      <c r="Z7" s="364">
        <f t="shared" si="11"/>
        <v>1</v>
      </c>
      <c r="AA7" s="364">
        <f t="shared" si="11"/>
        <v>1</v>
      </c>
      <c r="AB7" s="364">
        <f t="shared" si="11"/>
        <v>1</v>
      </c>
      <c r="AC7" s="364">
        <f t="shared" si="11"/>
        <v>1</v>
      </c>
      <c r="AD7" s="364">
        <f t="shared" si="11"/>
        <v>0</v>
      </c>
      <c r="AE7" s="364">
        <f t="shared" si="11"/>
        <v>0</v>
      </c>
      <c r="AF7" s="364">
        <f t="shared" si="11"/>
        <v>0</v>
      </c>
      <c r="AG7" s="364">
        <f t="shared" si="11"/>
        <v>0</v>
      </c>
      <c r="AH7" s="364">
        <f t="shared" si="11"/>
        <v>0</v>
      </c>
      <c r="AI7" s="364">
        <f t="shared" si="11"/>
        <v>0</v>
      </c>
      <c r="AJ7" s="364">
        <f t="shared" si="11"/>
        <v>0</v>
      </c>
      <c r="AK7" s="364">
        <f t="shared" si="11"/>
        <v>0</v>
      </c>
      <c r="AL7" s="364">
        <f t="shared" si="11"/>
        <v>0</v>
      </c>
      <c r="AM7" s="364">
        <f t="shared" si="11"/>
        <v>0</v>
      </c>
      <c r="AN7" s="364">
        <f t="shared" si="11"/>
        <v>0</v>
      </c>
      <c r="AO7" s="364">
        <f t="shared" si="11"/>
        <v>0</v>
      </c>
      <c r="AP7" s="364">
        <f t="shared" si="11"/>
        <v>0</v>
      </c>
      <c r="AQ7" s="364">
        <f t="shared" si="11"/>
        <v>0</v>
      </c>
      <c r="AR7" s="356"/>
    </row>
    <row r="8" spans="1:44" ht="5.0999999999999996" customHeight="1">
      <c r="A8" s="365">
        <f t="shared" si="3"/>
        <v>4</v>
      </c>
      <c r="B8" s="50">
        <f t="shared" si="7"/>
        <v>1</v>
      </c>
      <c r="C8" s="50">
        <f t="shared" si="8"/>
        <v>4</v>
      </c>
      <c r="D8" s="315" t="str">
        <f t="shared" si="9"/>
        <v>3,0</v>
      </c>
      <c r="E8" s="353"/>
      <c r="F8" s="444">
        <v>1600</v>
      </c>
      <c r="G8" s="362">
        <f t="shared" si="4"/>
        <v>32</v>
      </c>
      <c r="H8" s="356"/>
      <c r="I8" s="361">
        <f t="shared" si="5"/>
        <v>4</v>
      </c>
      <c r="J8" s="364">
        <f t="shared" ref="J8:AQ8" si="12">IF(ISNUMBER(MATCH(J47,$D$5:$D$4999,0)),IF(ISNUMBER(MATCH(J47,$AL$5:$AL$24,0)),2,1),0)</f>
        <v>1</v>
      </c>
      <c r="K8" s="364">
        <f t="shared" si="12"/>
        <v>1</v>
      </c>
      <c r="L8" s="364">
        <f t="shared" si="12"/>
        <v>1</v>
      </c>
      <c r="M8" s="364">
        <f t="shared" si="12"/>
        <v>1</v>
      </c>
      <c r="N8" s="364">
        <f t="shared" si="12"/>
        <v>1</v>
      </c>
      <c r="O8" s="364">
        <f t="shared" si="12"/>
        <v>1</v>
      </c>
      <c r="P8" s="364">
        <f t="shared" si="12"/>
        <v>1</v>
      </c>
      <c r="Q8" s="364">
        <f t="shared" si="12"/>
        <v>1</v>
      </c>
      <c r="R8" s="364">
        <f t="shared" si="12"/>
        <v>1</v>
      </c>
      <c r="S8" s="364">
        <f t="shared" si="12"/>
        <v>1</v>
      </c>
      <c r="T8" s="364">
        <f t="shared" si="12"/>
        <v>1</v>
      </c>
      <c r="U8" s="364">
        <f t="shared" si="12"/>
        <v>1</v>
      </c>
      <c r="V8" s="364">
        <f t="shared" si="12"/>
        <v>1</v>
      </c>
      <c r="W8" s="364">
        <f t="shared" si="12"/>
        <v>1</v>
      </c>
      <c r="X8" s="364">
        <f t="shared" si="12"/>
        <v>1</v>
      </c>
      <c r="Y8" s="364">
        <f t="shared" si="12"/>
        <v>1</v>
      </c>
      <c r="Z8" s="364">
        <f t="shared" si="12"/>
        <v>1</v>
      </c>
      <c r="AA8" s="364">
        <f t="shared" si="12"/>
        <v>1</v>
      </c>
      <c r="AB8" s="364">
        <f t="shared" si="12"/>
        <v>1</v>
      </c>
      <c r="AC8" s="364">
        <f t="shared" si="12"/>
        <v>1</v>
      </c>
      <c r="AD8" s="364">
        <f t="shared" si="12"/>
        <v>0</v>
      </c>
      <c r="AE8" s="364">
        <f t="shared" si="12"/>
        <v>0</v>
      </c>
      <c r="AF8" s="364">
        <f t="shared" si="12"/>
        <v>0</v>
      </c>
      <c r="AG8" s="364">
        <f t="shared" si="12"/>
        <v>0</v>
      </c>
      <c r="AH8" s="364">
        <f t="shared" si="12"/>
        <v>0</v>
      </c>
      <c r="AI8" s="364">
        <f t="shared" si="12"/>
        <v>0</v>
      </c>
      <c r="AJ8" s="364">
        <f t="shared" si="12"/>
        <v>0</v>
      </c>
      <c r="AK8" s="364">
        <f t="shared" si="12"/>
        <v>0</v>
      </c>
      <c r="AL8" s="364">
        <f t="shared" si="12"/>
        <v>0</v>
      </c>
      <c r="AM8" s="364">
        <f t="shared" si="12"/>
        <v>0</v>
      </c>
      <c r="AN8" s="364">
        <f t="shared" si="12"/>
        <v>0</v>
      </c>
      <c r="AO8" s="364">
        <f t="shared" si="12"/>
        <v>0</v>
      </c>
      <c r="AP8" s="364">
        <f t="shared" si="12"/>
        <v>0</v>
      </c>
      <c r="AQ8" s="364">
        <f t="shared" si="12"/>
        <v>0</v>
      </c>
      <c r="AR8" s="356"/>
    </row>
    <row r="9" spans="1:44" ht="5.0999999999999996" customHeight="1">
      <c r="A9" s="365">
        <f t="shared" si="3"/>
        <v>5</v>
      </c>
      <c r="B9" s="50">
        <f t="shared" si="7"/>
        <v>1</v>
      </c>
      <c r="C9" s="50">
        <f t="shared" si="8"/>
        <v>5</v>
      </c>
      <c r="D9" s="315" t="str">
        <f t="shared" si="9"/>
        <v>4,0</v>
      </c>
      <c r="E9" s="353"/>
      <c r="F9" s="444">
        <v>800</v>
      </c>
      <c r="G9" s="362">
        <f t="shared" si="4"/>
        <v>16</v>
      </c>
      <c r="H9" s="356"/>
      <c r="I9" s="361">
        <f t="shared" si="5"/>
        <v>5</v>
      </c>
      <c r="J9" s="364">
        <f t="shared" ref="J9:AQ9" si="13">IF(ISNUMBER(MATCH(J48,$D$5:$D$4999,0)),IF(ISNUMBER(MATCH(J48,$AL$5:$AL$24,0)),2,1),0)</f>
        <v>1</v>
      </c>
      <c r="K9" s="364">
        <f t="shared" si="13"/>
        <v>1</v>
      </c>
      <c r="L9" s="364">
        <f t="shared" si="13"/>
        <v>1</v>
      </c>
      <c r="M9" s="364">
        <f t="shared" si="13"/>
        <v>1</v>
      </c>
      <c r="N9" s="364">
        <f t="shared" si="13"/>
        <v>1</v>
      </c>
      <c r="O9" s="364">
        <f t="shared" si="13"/>
        <v>1</v>
      </c>
      <c r="P9" s="364">
        <f t="shared" si="13"/>
        <v>1</v>
      </c>
      <c r="Q9" s="364">
        <f t="shared" si="13"/>
        <v>1</v>
      </c>
      <c r="R9" s="364">
        <f t="shared" si="13"/>
        <v>1</v>
      </c>
      <c r="S9" s="364">
        <f t="shared" si="13"/>
        <v>1</v>
      </c>
      <c r="T9" s="364">
        <f t="shared" si="13"/>
        <v>1</v>
      </c>
      <c r="U9" s="364">
        <f t="shared" si="13"/>
        <v>1</v>
      </c>
      <c r="V9" s="364">
        <f t="shared" si="13"/>
        <v>1</v>
      </c>
      <c r="W9" s="364">
        <f t="shared" si="13"/>
        <v>1</v>
      </c>
      <c r="X9" s="364">
        <f t="shared" si="13"/>
        <v>1</v>
      </c>
      <c r="Y9" s="364">
        <f t="shared" si="13"/>
        <v>1</v>
      </c>
      <c r="Z9" s="364">
        <f t="shared" si="13"/>
        <v>1</v>
      </c>
      <c r="AA9" s="364">
        <f t="shared" si="13"/>
        <v>1</v>
      </c>
      <c r="AB9" s="364">
        <f t="shared" si="13"/>
        <v>1</v>
      </c>
      <c r="AC9" s="364">
        <f t="shared" si="13"/>
        <v>1</v>
      </c>
      <c r="AD9" s="364">
        <f t="shared" si="13"/>
        <v>0</v>
      </c>
      <c r="AE9" s="364">
        <f t="shared" si="13"/>
        <v>0</v>
      </c>
      <c r="AF9" s="364">
        <f t="shared" si="13"/>
        <v>0</v>
      </c>
      <c r="AG9" s="364">
        <f t="shared" si="13"/>
        <v>0</v>
      </c>
      <c r="AH9" s="364">
        <f t="shared" si="13"/>
        <v>0</v>
      </c>
      <c r="AI9" s="364">
        <f t="shared" si="13"/>
        <v>0</v>
      </c>
      <c r="AJ9" s="364">
        <f t="shared" si="13"/>
        <v>0</v>
      </c>
      <c r="AK9" s="364">
        <f t="shared" si="13"/>
        <v>0</v>
      </c>
      <c r="AL9" s="364">
        <f t="shared" si="13"/>
        <v>0</v>
      </c>
      <c r="AM9" s="364">
        <f t="shared" si="13"/>
        <v>0</v>
      </c>
      <c r="AN9" s="364">
        <f t="shared" si="13"/>
        <v>0</v>
      </c>
      <c r="AO9" s="364">
        <f t="shared" si="13"/>
        <v>0</v>
      </c>
      <c r="AP9" s="364">
        <f t="shared" si="13"/>
        <v>0</v>
      </c>
      <c r="AQ9" s="364">
        <f t="shared" si="13"/>
        <v>0</v>
      </c>
      <c r="AR9" s="356"/>
    </row>
    <row r="10" spans="1:44" ht="5.0999999999999996" customHeight="1">
      <c r="A10" s="365">
        <f t="shared" si="3"/>
        <v>6</v>
      </c>
      <c r="B10" s="50">
        <f t="shared" si="7"/>
        <v>1</v>
      </c>
      <c r="C10" s="50">
        <f t="shared" si="8"/>
        <v>6</v>
      </c>
      <c r="D10" s="315" t="str">
        <f t="shared" si="9"/>
        <v>5,0</v>
      </c>
      <c r="E10" s="353"/>
      <c r="F10" s="444">
        <v>400</v>
      </c>
      <c r="G10" s="362">
        <f t="shared" si="4"/>
        <v>8</v>
      </c>
      <c r="H10" s="356"/>
      <c r="I10" s="361">
        <f t="shared" si="5"/>
        <v>6</v>
      </c>
      <c r="J10" s="364">
        <f t="shared" ref="J10:AQ10" si="14">IF(ISNUMBER(MATCH(J49,$D$5:$D$4999,0)),IF(ISNUMBER(MATCH(J49,$AL$5:$AL$24,0)),2,1),0)</f>
        <v>1</v>
      </c>
      <c r="K10" s="364">
        <f t="shared" si="14"/>
        <v>1</v>
      </c>
      <c r="L10" s="364">
        <f t="shared" si="14"/>
        <v>1</v>
      </c>
      <c r="M10" s="364">
        <f t="shared" si="14"/>
        <v>1</v>
      </c>
      <c r="N10" s="364">
        <f t="shared" si="14"/>
        <v>1</v>
      </c>
      <c r="O10" s="364">
        <f t="shared" si="14"/>
        <v>1</v>
      </c>
      <c r="P10" s="364">
        <f t="shared" si="14"/>
        <v>1</v>
      </c>
      <c r="Q10" s="364">
        <f t="shared" si="14"/>
        <v>1</v>
      </c>
      <c r="R10" s="364">
        <f t="shared" si="14"/>
        <v>1</v>
      </c>
      <c r="S10" s="364">
        <f t="shared" si="14"/>
        <v>1</v>
      </c>
      <c r="T10" s="364">
        <f t="shared" si="14"/>
        <v>1</v>
      </c>
      <c r="U10" s="364">
        <f t="shared" si="14"/>
        <v>1</v>
      </c>
      <c r="V10" s="364">
        <f t="shared" si="14"/>
        <v>1</v>
      </c>
      <c r="W10" s="364">
        <f t="shared" si="14"/>
        <v>1</v>
      </c>
      <c r="X10" s="364">
        <f t="shared" si="14"/>
        <v>1</v>
      </c>
      <c r="Y10" s="364">
        <f t="shared" si="14"/>
        <v>1</v>
      </c>
      <c r="Z10" s="364">
        <f t="shared" si="14"/>
        <v>1</v>
      </c>
      <c r="AA10" s="364">
        <f t="shared" si="14"/>
        <v>1</v>
      </c>
      <c r="AB10" s="364">
        <f t="shared" si="14"/>
        <v>1</v>
      </c>
      <c r="AC10" s="364">
        <f t="shared" si="14"/>
        <v>1</v>
      </c>
      <c r="AD10" s="364">
        <f t="shared" si="14"/>
        <v>0</v>
      </c>
      <c r="AE10" s="364">
        <f t="shared" si="14"/>
        <v>0</v>
      </c>
      <c r="AF10" s="364">
        <f t="shared" si="14"/>
        <v>0</v>
      </c>
      <c r="AG10" s="364">
        <f t="shared" si="14"/>
        <v>0</v>
      </c>
      <c r="AH10" s="364">
        <f t="shared" si="14"/>
        <v>0</v>
      </c>
      <c r="AI10" s="364">
        <f t="shared" si="14"/>
        <v>0</v>
      </c>
      <c r="AJ10" s="364">
        <f t="shared" si="14"/>
        <v>0</v>
      </c>
      <c r="AK10" s="364">
        <f t="shared" si="14"/>
        <v>0</v>
      </c>
      <c r="AL10" s="364">
        <f t="shared" si="14"/>
        <v>0</v>
      </c>
      <c r="AM10" s="364">
        <f t="shared" si="14"/>
        <v>0</v>
      </c>
      <c r="AN10" s="364">
        <f t="shared" si="14"/>
        <v>0</v>
      </c>
      <c r="AO10" s="364">
        <f t="shared" si="14"/>
        <v>0</v>
      </c>
      <c r="AP10" s="364">
        <f t="shared" si="14"/>
        <v>0</v>
      </c>
      <c r="AQ10" s="364">
        <f t="shared" si="14"/>
        <v>0</v>
      </c>
      <c r="AR10" s="356"/>
    </row>
    <row r="11" spans="1:44" ht="5.0999999999999996" customHeight="1">
      <c r="A11" s="365">
        <f t="shared" si="3"/>
        <v>7</v>
      </c>
      <c r="B11" s="50">
        <f t="shared" si="7"/>
        <v>1</v>
      </c>
      <c r="C11" s="50">
        <f t="shared" si="8"/>
        <v>7</v>
      </c>
      <c r="D11" s="315" t="str">
        <f t="shared" si="9"/>
        <v>6,0</v>
      </c>
      <c r="E11" s="353"/>
      <c r="F11" s="444">
        <v>200</v>
      </c>
      <c r="G11" s="362">
        <f t="shared" si="4"/>
        <v>4</v>
      </c>
      <c r="H11" s="356"/>
      <c r="I11" s="361">
        <f t="shared" si="5"/>
        <v>7</v>
      </c>
      <c r="J11" s="364">
        <f t="shared" ref="J11:AQ11" si="15">IF(ISNUMBER(MATCH(J50,$D$5:$D$4999,0)),IF(ISNUMBER(MATCH(J50,$AL$5:$AL$24,0)),2,1),0)</f>
        <v>1</v>
      </c>
      <c r="K11" s="364">
        <f t="shared" si="15"/>
        <v>1</v>
      </c>
      <c r="L11" s="364">
        <f t="shared" si="15"/>
        <v>1</v>
      </c>
      <c r="M11" s="364">
        <f t="shared" si="15"/>
        <v>1</v>
      </c>
      <c r="N11" s="364">
        <f t="shared" si="15"/>
        <v>1</v>
      </c>
      <c r="O11" s="364">
        <f t="shared" si="15"/>
        <v>1</v>
      </c>
      <c r="P11" s="364">
        <f t="shared" si="15"/>
        <v>1</v>
      </c>
      <c r="Q11" s="364">
        <f t="shared" si="15"/>
        <v>1</v>
      </c>
      <c r="R11" s="364">
        <f t="shared" si="15"/>
        <v>1</v>
      </c>
      <c r="S11" s="364">
        <f t="shared" si="15"/>
        <v>1</v>
      </c>
      <c r="T11" s="364">
        <f t="shared" si="15"/>
        <v>1</v>
      </c>
      <c r="U11" s="364">
        <f t="shared" si="15"/>
        <v>1</v>
      </c>
      <c r="V11" s="364">
        <f t="shared" si="15"/>
        <v>1</v>
      </c>
      <c r="W11" s="364">
        <f t="shared" si="15"/>
        <v>1</v>
      </c>
      <c r="X11" s="364">
        <f t="shared" si="15"/>
        <v>1</v>
      </c>
      <c r="Y11" s="364">
        <f t="shared" si="15"/>
        <v>1</v>
      </c>
      <c r="Z11" s="364">
        <f t="shared" si="15"/>
        <v>1</v>
      </c>
      <c r="AA11" s="364">
        <f t="shared" si="15"/>
        <v>1</v>
      </c>
      <c r="AB11" s="364">
        <f t="shared" si="15"/>
        <v>1</v>
      </c>
      <c r="AC11" s="364">
        <f t="shared" si="15"/>
        <v>1</v>
      </c>
      <c r="AD11" s="364">
        <f t="shared" si="15"/>
        <v>0</v>
      </c>
      <c r="AE11" s="364">
        <f t="shared" si="15"/>
        <v>0</v>
      </c>
      <c r="AF11" s="364">
        <f t="shared" si="15"/>
        <v>0</v>
      </c>
      <c r="AG11" s="364">
        <f t="shared" si="15"/>
        <v>0</v>
      </c>
      <c r="AH11" s="364">
        <f t="shared" si="15"/>
        <v>0</v>
      </c>
      <c r="AI11" s="364">
        <f t="shared" si="15"/>
        <v>0</v>
      </c>
      <c r="AJ11" s="364">
        <f t="shared" si="15"/>
        <v>0</v>
      </c>
      <c r="AK11" s="364">
        <f t="shared" si="15"/>
        <v>0</v>
      </c>
      <c r="AL11" s="364">
        <f t="shared" si="15"/>
        <v>0</v>
      </c>
      <c r="AM11" s="364">
        <f t="shared" si="15"/>
        <v>0</v>
      </c>
      <c r="AN11" s="364">
        <f t="shared" si="15"/>
        <v>0</v>
      </c>
      <c r="AO11" s="364">
        <f t="shared" si="15"/>
        <v>0</v>
      </c>
      <c r="AP11" s="364">
        <f t="shared" si="15"/>
        <v>0</v>
      </c>
      <c r="AQ11" s="364">
        <f t="shared" si="15"/>
        <v>0</v>
      </c>
      <c r="AR11" s="356"/>
    </row>
    <row r="12" spans="1:44" ht="5.0999999999999996" customHeight="1">
      <c r="A12" s="365">
        <f t="shared" si="3"/>
        <v>8</v>
      </c>
      <c r="B12" s="50">
        <f t="shared" si="7"/>
        <v>1</v>
      </c>
      <c r="C12" s="50">
        <f t="shared" si="8"/>
        <v>8</v>
      </c>
      <c r="D12" s="315" t="str">
        <f t="shared" si="9"/>
        <v>7,0</v>
      </c>
      <c r="E12" s="353"/>
      <c r="F12" s="444">
        <v>100</v>
      </c>
      <c r="G12" s="362">
        <f t="shared" si="4"/>
        <v>2</v>
      </c>
      <c r="H12" s="356"/>
      <c r="I12" s="361">
        <f t="shared" si="5"/>
        <v>8</v>
      </c>
      <c r="J12" s="364">
        <f t="shared" ref="J12:AQ12" si="16">IF(ISNUMBER(MATCH(J51,$D$5:$D$4999,0)),IF(ISNUMBER(MATCH(J51,$AL$5:$AL$24,0)),2,1),0)</f>
        <v>1</v>
      </c>
      <c r="K12" s="364">
        <f t="shared" si="16"/>
        <v>1</v>
      </c>
      <c r="L12" s="364">
        <f t="shared" si="16"/>
        <v>1</v>
      </c>
      <c r="M12" s="364">
        <f t="shared" si="16"/>
        <v>1</v>
      </c>
      <c r="N12" s="364">
        <f t="shared" si="16"/>
        <v>1</v>
      </c>
      <c r="O12" s="364">
        <f t="shared" si="16"/>
        <v>1</v>
      </c>
      <c r="P12" s="364">
        <f t="shared" si="16"/>
        <v>1</v>
      </c>
      <c r="Q12" s="364">
        <f t="shared" si="16"/>
        <v>1</v>
      </c>
      <c r="R12" s="364">
        <f t="shared" si="16"/>
        <v>1</v>
      </c>
      <c r="S12" s="364">
        <f t="shared" si="16"/>
        <v>1</v>
      </c>
      <c r="T12" s="364">
        <f t="shared" si="16"/>
        <v>1</v>
      </c>
      <c r="U12" s="364">
        <f t="shared" si="16"/>
        <v>1</v>
      </c>
      <c r="V12" s="364">
        <f t="shared" si="16"/>
        <v>1</v>
      </c>
      <c r="W12" s="364">
        <f t="shared" si="16"/>
        <v>1</v>
      </c>
      <c r="X12" s="364">
        <f t="shared" si="16"/>
        <v>1</v>
      </c>
      <c r="Y12" s="364">
        <f t="shared" si="16"/>
        <v>1</v>
      </c>
      <c r="Z12" s="364">
        <f t="shared" si="16"/>
        <v>1</v>
      </c>
      <c r="AA12" s="364">
        <f t="shared" si="16"/>
        <v>1</v>
      </c>
      <c r="AB12" s="364">
        <f t="shared" si="16"/>
        <v>1</v>
      </c>
      <c r="AC12" s="364">
        <f t="shared" si="16"/>
        <v>1</v>
      </c>
      <c r="AD12" s="364">
        <f t="shared" si="16"/>
        <v>0</v>
      </c>
      <c r="AE12" s="364">
        <f t="shared" si="16"/>
        <v>0</v>
      </c>
      <c r="AF12" s="364">
        <f t="shared" si="16"/>
        <v>0</v>
      </c>
      <c r="AG12" s="364">
        <f t="shared" si="16"/>
        <v>0</v>
      </c>
      <c r="AH12" s="364">
        <f t="shared" si="16"/>
        <v>0</v>
      </c>
      <c r="AI12" s="364">
        <f t="shared" si="16"/>
        <v>0</v>
      </c>
      <c r="AJ12" s="364">
        <f t="shared" si="16"/>
        <v>0</v>
      </c>
      <c r="AK12" s="364">
        <f t="shared" si="16"/>
        <v>0</v>
      </c>
      <c r="AL12" s="364">
        <f t="shared" si="16"/>
        <v>0</v>
      </c>
      <c r="AM12" s="364">
        <f t="shared" si="16"/>
        <v>0</v>
      </c>
      <c r="AN12" s="364">
        <f t="shared" si="16"/>
        <v>0</v>
      </c>
      <c r="AO12" s="364">
        <f t="shared" si="16"/>
        <v>0</v>
      </c>
      <c r="AP12" s="364">
        <f t="shared" si="16"/>
        <v>0</v>
      </c>
      <c r="AQ12" s="364">
        <f t="shared" si="16"/>
        <v>0</v>
      </c>
      <c r="AR12" s="356"/>
    </row>
    <row r="13" spans="1:44" ht="5.0999999999999996" customHeight="1">
      <c r="A13" s="365">
        <f t="shared" si="3"/>
        <v>9</v>
      </c>
      <c r="B13" s="50">
        <f t="shared" si="7"/>
        <v>1</v>
      </c>
      <c r="C13" s="50">
        <f t="shared" si="8"/>
        <v>9</v>
      </c>
      <c r="D13" s="315" t="str">
        <f t="shared" si="9"/>
        <v>8,0</v>
      </c>
      <c r="E13" s="353"/>
      <c r="F13" s="444">
        <v>50</v>
      </c>
      <c r="G13" s="362">
        <f t="shared" si="4"/>
        <v>1</v>
      </c>
      <c r="H13" s="356"/>
      <c r="I13" s="361">
        <f t="shared" si="5"/>
        <v>9</v>
      </c>
      <c r="J13" s="364">
        <f t="shared" ref="J13:AQ13" si="17">IF(ISNUMBER(MATCH(J52,$D$5:$D$4999,0)),IF(ISNUMBER(MATCH(J52,$AL$5:$AL$24,0)),2,1),0)</f>
        <v>0</v>
      </c>
      <c r="K13" s="364">
        <f t="shared" si="17"/>
        <v>0</v>
      </c>
      <c r="L13" s="364">
        <f t="shared" si="17"/>
        <v>0</v>
      </c>
      <c r="M13" s="364">
        <f t="shared" si="17"/>
        <v>0</v>
      </c>
      <c r="N13" s="364">
        <f t="shared" si="17"/>
        <v>0</v>
      </c>
      <c r="O13" s="364">
        <f t="shared" si="17"/>
        <v>0</v>
      </c>
      <c r="P13" s="364">
        <f t="shared" si="17"/>
        <v>0</v>
      </c>
      <c r="Q13" s="364">
        <f t="shared" si="17"/>
        <v>0</v>
      </c>
      <c r="R13" s="364">
        <f t="shared" si="17"/>
        <v>0</v>
      </c>
      <c r="S13" s="364">
        <f t="shared" si="17"/>
        <v>0</v>
      </c>
      <c r="T13" s="364">
        <f t="shared" si="17"/>
        <v>0</v>
      </c>
      <c r="U13" s="364">
        <f t="shared" si="17"/>
        <v>0</v>
      </c>
      <c r="V13" s="364">
        <f t="shared" si="17"/>
        <v>0</v>
      </c>
      <c r="W13" s="364">
        <f t="shared" si="17"/>
        <v>0</v>
      </c>
      <c r="X13" s="364">
        <f t="shared" si="17"/>
        <v>0</v>
      </c>
      <c r="Y13" s="364">
        <f t="shared" si="17"/>
        <v>0</v>
      </c>
      <c r="Z13" s="364">
        <f t="shared" si="17"/>
        <v>0</v>
      </c>
      <c r="AA13" s="364">
        <f t="shared" si="17"/>
        <v>0</v>
      </c>
      <c r="AB13" s="364">
        <f t="shared" si="17"/>
        <v>0</v>
      </c>
      <c r="AC13" s="364">
        <f t="shared" si="17"/>
        <v>0</v>
      </c>
      <c r="AD13" s="364">
        <f t="shared" si="17"/>
        <v>0</v>
      </c>
      <c r="AE13" s="364">
        <f t="shared" si="17"/>
        <v>0</v>
      </c>
      <c r="AF13" s="364">
        <f t="shared" si="17"/>
        <v>0</v>
      </c>
      <c r="AG13" s="364">
        <f t="shared" si="17"/>
        <v>0</v>
      </c>
      <c r="AH13" s="364">
        <f t="shared" si="17"/>
        <v>0</v>
      </c>
      <c r="AI13" s="364">
        <f t="shared" si="17"/>
        <v>0</v>
      </c>
      <c r="AJ13" s="364">
        <f t="shared" si="17"/>
        <v>0</v>
      </c>
      <c r="AK13" s="364">
        <f t="shared" si="17"/>
        <v>0</v>
      </c>
      <c r="AL13" s="364">
        <f t="shared" si="17"/>
        <v>0</v>
      </c>
      <c r="AM13" s="364">
        <f t="shared" si="17"/>
        <v>0</v>
      </c>
      <c r="AN13" s="364">
        <f t="shared" si="17"/>
        <v>0</v>
      </c>
      <c r="AO13" s="364">
        <f t="shared" si="17"/>
        <v>0</v>
      </c>
      <c r="AP13" s="364">
        <f t="shared" si="17"/>
        <v>0</v>
      </c>
      <c r="AQ13" s="364">
        <f t="shared" si="17"/>
        <v>0</v>
      </c>
      <c r="AR13" s="356"/>
    </row>
    <row r="14" spans="1:44" ht="5.0999999999999996" customHeight="1">
      <c r="A14" s="365">
        <f t="shared" si="3"/>
        <v>10</v>
      </c>
      <c r="B14" s="50">
        <f t="shared" si="7"/>
        <v>1</v>
      </c>
      <c r="C14" s="50">
        <f t="shared" si="8"/>
        <v>10</v>
      </c>
      <c r="D14" s="315" t="str">
        <f t="shared" si="9"/>
        <v>9,0</v>
      </c>
      <c r="E14" s="353"/>
      <c r="F14" s="444">
        <v>50</v>
      </c>
      <c r="G14" s="362">
        <f t="shared" si="4"/>
        <v>1</v>
      </c>
      <c r="H14" s="356"/>
      <c r="I14" s="361">
        <f t="shared" si="5"/>
        <v>10</v>
      </c>
      <c r="J14" s="364">
        <f t="shared" ref="J14:AQ14" si="18">IF(ISNUMBER(MATCH(J53,$D$5:$D$4999,0)),IF(ISNUMBER(MATCH(J53,$AL$5:$AL$24,0)),2,1),0)</f>
        <v>0</v>
      </c>
      <c r="K14" s="364">
        <f t="shared" si="18"/>
        <v>0</v>
      </c>
      <c r="L14" s="364">
        <f t="shared" si="18"/>
        <v>0</v>
      </c>
      <c r="M14" s="364">
        <f t="shared" si="18"/>
        <v>0</v>
      </c>
      <c r="N14" s="364">
        <f t="shared" si="18"/>
        <v>0</v>
      </c>
      <c r="O14" s="364">
        <f t="shared" si="18"/>
        <v>0</v>
      </c>
      <c r="P14" s="364">
        <f t="shared" si="18"/>
        <v>0</v>
      </c>
      <c r="Q14" s="364">
        <f t="shared" si="18"/>
        <v>0</v>
      </c>
      <c r="R14" s="364">
        <f t="shared" si="18"/>
        <v>0</v>
      </c>
      <c r="S14" s="364">
        <f t="shared" si="18"/>
        <v>0</v>
      </c>
      <c r="T14" s="364">
        <f t="shared" si="18"/>
        <v>0</v>
      </c>
      <c r="U14" s="364">
        <f t="shared" si="18"/>
        <v>0</v>
      </c>
      <c r="V14" s="364">
        <f t="shared" si="18"/>
        <v>0</v>
      </c>
      <c r="W14" s="364">
        <f t="shared" si="18"/>
        <v>0</v>
      </c>
      <c r="X14" s="364">
        <f t="shared" si="18"/>
        <v>0</v>
      </c>
      <c r="Y14" s="364">
        <f t="shared" si="18"/>
        <v>0</v>
      </c>
      <c r="Z14" s="364">
        <f t="shared" si="18"/>
        <v>0</v>
      </c>
      <c r="AA14" s="364">
        <f t="shared" si="18"/>
        <v>0</v>
      </c>
      <c r="AB14" s="364">
        <f t="shared" si="18"/>
        <v>0</v>
      </c>
      <c r="AC14" s="364">
        <f t="shared" si="18"/>
        <v>0</v>
      </c>
      <c r="AD14" s="364">
        <f t="shared" si="18"/>
        <v>0</v>
      </c>
      <c r="AE14" s="364">
        <f t="shared" si="18"/>
        <v>0</v>
      </c>
      <c r="AF14" s="364">
        <f t="shared" si="18"/>
        <v>0</v>
      </c>
      <c r="AG14" s="364">
        <f t="shared" si="18"/>
        <v>0</v>
      </c>
      <c r="AH14" s="364">
        <f t="shared" si="18"/>
        <v>0</v>
      </c>
      <c r="AI14" s="364">
        <f t="shared" si="18"/>
        <v>0</v>
      </c>
      <c r="AJ14" s="364">
        <f t="shared" si="18"/>
        <v>0</v>
      </c>
      <c r="AK14" s="364">
        <f t="shared" si="18"/>
        <v>0</v>
      </c>
      <c r="AL14" s="364">
        <f t="shared" si="18"/>
        <v>0</v>
      </c>
      <c r="AM14" s="364">
        <f t="shared" si="18"/>
        <v>0</v>
      </c>
      <c r="AN14" s="364">
        <f t="shared" si="18"/>
        <v>0</v>
      </c>
      <c r="AO14" s="364">
        <f t="shared" si="18"/>
        <v>0</v>
      </c>
      <c r="AP14" s="364">
        <f t="shared" si="18"/>
        <v>0</v>
      </c>
      <c r="AQ14" s="364">
        <f t="shared" si="18"/>
        <v>0</v>
      </c>
      <c r="AR14" s="356"/>
    </row>
    <row r="15" spans="1:44" ht="5.0999999999999996" customHeight="1">
      <c r="A15" s="365">
        <f t="shared" si="3"/>
        <v>11</v>
      </c>
      <c r="B15" s="50">
        <f t="shared" si="7"/>
        <v>1</v>
      </c>
      <c r="C15" s="50">
        <f t="shared" si="8"/>
        <v>11</v>
      </c>
      <c r="D15" s="315" t="str">
        <f t="shared" si="9"/>
        <v>10,0</v>
      </c>
      <c r="E15" s="353"/>
      <c r="F15" s="444">
        <v>50</v>
      </c>
      <c r="G15" s="362">
        <f t="shared" si="4"/>
        <v>1</v>
      </c>
      <c r="H15" s="356"/>
      <c r="I15" s="361">
        <f t="shared" si="5"/>
        <v>11</v>
      </c>
      <c r="J15" s="364">
        <f t="shared" ref="J15:AQ15" si="19">IF(ISNUMBER(MATCH(J54,$D$5:$D$4999,0)),IF(ISNUMBER(MATCH(J54,$AL$5:$AL$24,0)),2,1),0)</f>
        <v>0</v>
      </c>
      <c r="K15" s="364">
        <f t="shared" si="19"/>
        <v>0</v>
      </c>
      <c r="L15" s="364">
        <f t="shared" si="19"/>
        <v>0</v>
      </c>
      <c r="M15" s="364">
        <f t="shared" si="19"/>
        <v>0</v>
      </c>
      <c r="N15" s="364">
        <f t="shared" si="19"/>
        <v>0</v>
      </c>
      <c r="O15" s="364">
        <f t="shared" si="19"/>
        <v>0</v>
      </c>
      <c r="P15" s="364">
        <f t="shared" si="19"/>
        <v>0</v>
      </c>
      <c r="Q15" s="364">
        <f t="shared" si="19"/>
        <v>0</v>
      </c>
      <c r="R15" s="364">
        <f t="shared" si="19"/>
        <v>0</v>
      </c>
      <c r="S15" s="364">
        <f t="shared" si="19"/>
        <v>0</v>
      </c>
      <c r="T15" s="364">
        <f t="shared" si="19"/>
        <v>0</v>
      </c>
      <c r="U15" s="364">
        <f t="shared" si="19"/>
        <v>0</v>
      </c>
      <c r="V15" s="364">
        <f t="shared" si="19"/>
        <v>0</v>
      </c>
      <c r="W15" s="364">
        <f t="shared" si="19"/>
        <v>0</v>
      </c>
      <c r="X15" s="364">
        <f t="shared" si="19"/>
        <v>0</v>
      </c>
      <c r="Y15" s="364">
        <f t="shared" si="19"/>
        <v>0</v>
      </c>
      <c r="Z15" s="364">
        <f t="shared" si="19"/>
        <v>0</v>
      </c>
      <c r="AA15" s="364">
        <f t="shared" si="19"/>
        <v>0</v>
      </c>
      <c r="AB15" s="364">
        <f t="shared" si="19"/>
        <v>0</v>
      </c>
      <c r="AC15" s="364">
        <f t="shared" si="19"/>
        <v>0</v>
      </c>
      <c r="AD15" s="364">
        <f t="shared" si="19"/>
        <v>0</v>
      </c>
      <c r="AE15" s="364">
        <f t="shared" si="19"/>
        <v>0</v>
      </c>
      <c r="AF15" s="364">
        <f t="shared" si="19"/>
        <v>0</v>
      </c>
      <c r="AG15" s="364">
        <f t="shared" si="19"/>
        <v>0</v>
      </c>
      <c r="AH15" s="364">
        <f t="shared" si="19"/>
        <v>0</v>
      </c>
      <c r="AI15" s="364">
        <f t="shared" si="19"/>
        <v>0</v>
      </c>
      <c r="AJ15" s="364">
        <f t="shared" si="19"/>
        <v>0</v>
      </c>
      <c r="AK15" s="364">
        <f t="shared" si="19"/>
        <v>0</v>
      </c>
      <c r="AL15" s="364">
        <f t="shared" si="19"/>
        <v>0</v>
      </c>
      <c r="AM15" s="364">
        <f t="shared" si="19"/>
        <v>0</v>
      </c>
      <c r="AN15" s="364">
        <f t="shared" si="19"/>
        <v>0</v>
      </c>
      <c r="AO15" s="364">
        <f t="shared" si="19"/>
        <v>0</v>
      </c>
      <c r="AP15" s="364">
        <f t="shared" si="19"/>
        <v>0</v>
      </c>
      <c r="AQ15" s="364">
        <f t="shared" si="19"/>
        <v>0</v>
      </c>
      <c r="AR15" s="356"/>
    </row>
    <row r="16" spans="1:44" ht="5.0999999999999996" customHeight="1">
      <c r="A16" s="365">
        <f t="shared" si="3"/>
        <v>12</v>
      </c>
      <c r="B16" s="50">
        <f t="shared" si="7"/>
        <v>1</v>
      </c>
      <c r="C16" s="50">
        <f t="shared" si="8"/>
        <v>12</v>
      </c>
      <c r="D16" s="315" t="str">
        <f t="shared" si="9"/>
        <v>11,0</v>
      </c>
      <c r="E16" s="353"/>
      <c r="F16" s="444">
        <v>50</v>
      </c>
      <c r="G16" s="362">
        <f t="shared" si="4"/>
        <v>1</v>
      </c>
      <c r="H16" s="356"/>
      <c r="I16" s="361">
        <f t="shared" si="5"/>
        <v>12</v>
      </c>
      <c r="J16" s="364">
        <f t="shared" ref="J16:AQ16" si="20">IF(ISNUMBER(MATCH(J55,$D$5:$D$4999,0)),IF(ISNUMBER(MATCH(J55,$AL$5:$AL$24,0)),2,1),0)</f>
        <v>0</v>
      </c>
      <c r="K16" s="364">
        <f t="shared" si="20"/>
        <v>0</v>
      </c>
      <c r="L16" s="364">
        <f t="shared" si="20"/>
        <v>0</v>
      </c>
      <c r="M16" s="364">
        <f t="shared" si="20"/>
        <v>0</v>
      </c>
      <c r="N16" s="364">
        <f t="shared" si="20"/>
        <v>0</v>
      </c>
      <c r="O16" s="364">
        <f t="shared" si="20"/>
        <v>0</v>
      </c>
      <c r="P16" s="364">
        <f t="shared" si="20"/>
        <v>0</v>
      </c>
      <c r="Q16" s="364">
        <f t="shared" si="20"/>
        <v>0</v>
      </c>
      <c r="R16" s="364">
        <f t="shared" si="20"/>
        <v>0</v>
      </c>
      <c r="S16" s="364">
        <f t="shared" si="20"/>
        <v>0</v>
      </c>
      <c r="T16" s="364">
        <f t="shared" si="20"/>
        <v>0</v>
      </c>
      <c r="U16" s="364">
        <f t="shared" si="20"/>
        <v>0</v>
      </c>
      <c r="V16" s="364">
        <f t="shared" si="20"/>
        <v>0</v>
      </c>
      <c r="W16" s="364">
        <f t="shared" si="20"/>
        <v>0</v>
      </c>
      <c r="X16" s="364">
        <f t="shared" si="20"/>
        <v>0</v>
      </c>
      <c r="Y16" s="364">
        <f t="shared" si="20"/>
        <v>0</v>
      </c>
      <c r="Z16" s="364">
        <f t="shared" si="20"/>
        <v>0</v>
      </c>
      <c r="AA16" s="364">
        <f t="shared" si="20"/>
        <v>0</v>
      </c>
      <c r="AB16" s="364">
        <f t="shared" si="20"/>
        <v>0</v>
      </c>
      <c r="AC16" s="364">
        <f t="shared" si="20"/>
        <v>0</v>
      </c>
      <c r="AD16" s="364">
        <f t="shared" si="20"/>
        <v>0</v>
      </c>
      <c r="AE16" s="364">
        <f t="shared" si="20"/>
        <v>0</v>
      </c>
      <c r="AF16" s="364">
        <f t="shared" si="20"/>
        <v>0</v>
      </c>
      <c r="AG16" s="364">
        <f t="shared" si="20"/>
        <v>0</v>
      </c>
      <c r="AH16" s="364">
        <f t="shared" si="20"/>
        <v>0</v>
      </c>
      <c r="AI16" s="364">
        <f t="shared" si="20"/>
        <v>0</v>
      </c>
      <c r="AJ16" s="364">
        <f t="shared" si="20"/>
        <v>0</v>
      </c>
      <c r="AK16" s="364">
        <f t="shared" si="20"/>
        <v>0</v>
      </c>
      <c r="AL16" s="364">
        <f t="shared" si="20"/>
        <v>0</v>
      </c>
      <c r="AM16" s="364">
        <f t="shared" si="20"/>
        <v>0</v>
      </c>
      <c r="AN16" s="364">
        <f t="shared" si="20"/>
        <v>0</v>
      </c>
      <c r="AO16" s="364">
        <f t="shared" si="20"/>
        <v>0</v>
      </c>
      <c r="AP16" s="364">
        <f t="shared" si="20"/>
        <v>0</v>
      </c>
      <c r="AQ16" s="364">
        <f t="shared" si="20"/>
        <v>0</v>
      </c>
      <c r="AR16" s="356"/>
    </row>
    <row r="17" spans="1:44" ht="5.0999999999999996" customHeight="1">
      <c r="A17" s="365">
        <f t="shared" si="3"/>
        <v>13</v>
      </c>
      <c r="B17" s="50">
        <f t="shared" si="7"/>
        <v>1</v>
      </c>
      <c r="C17" s="50">
        <f t="shared" si="8"/>
        <v>13</v>
      </c>
      <c r="D17" s="315" t="str">
        <f t="shared" si="9"/>
        <v>12,0</v>
      </c>
      <c r="E17" s="353"/>
      <c r="F17" s="444">
        <v>50</v>
      </c>
      <c r="G17" s="362">
        <f t="shared" si="4"/>
        <v>1</v>
      </c>
      <c r="H17" s="356"/>
      <c r="I17" s="361">
        <f t="shared" si="5"/>
        <v>13</v>
      </c>
      <c r="J17" s="364">
        <f t="shared" ref="J17:AQ17" si="21">IF(ISNUMBER(MATCH(J56,$D$5:$D$4999,0)),IF(ISNUMBER(MATCH(J56,$AL$5:$AL$24,0)),2,1),0)</f>
        <v>0</v>
      </c>
      <c r="K17" s="364">
        <f t="shared" si="21"/>
        <v>0</v>
      </c>
      <c r="L17" s="364">
        <f t="shared" si="21"/>
        <v>0</v>
      </c>
      <c r="M17" s="364">
        <f t="shared" si="21"/>
        <v>0</v>
      </c>
      <c r="N17" s="364">
        <f t="shared" si="21"/>
        <v>0</v>
      </c>
      <c r="O17" s="364">
        <f t="shared" si="21"/>
        <v>0</v>
      </c>
      <c r="P17" s="364">
        <f t="shared" si="21"/>
        <v>0</v>
      </c>
      <c r="Q17" s="364">
        <f t="shared" si="21"/>
        <v>0</v>
      </c>
      <c r="R17" s="364">
        <f t="shared" si="21"/>
        <v>0</v>
      </c>
      <c r="S17" s="364">
        <f t="shared" si="21"/>
        <v>0</v>
      </c>
      <c r="T17" s="364">
        <f t="shared" si="21"/>
        <v>0</v>
      </c>
      <c r="U17" s="364">
        <f t="shared" si="21"/>
        <v>0</v>
      </c>
      <c r="V17" s="364">
        <f t="shared" si="21"/>
        <v>0</v>
      </c>
      <c r="W17" s="364">
        <f t="shared" si="21"/>
        <v>0</v>
      </c>
      <c r="X17" s="364">
        <f t="shared" si="21"/>
        <v>0</v>
      </c>
      <c r="Y17" s="364">
        <f t="shared" si="21"/>
        <v>0</v>
      </c>
      <c r="Z17" s="364">
        <f t="shared" si="21"/>
        <v>0</v>
      </c>
      <c r="AA17" s="364">
        <f t="shared" si="21"/>
        <v>0</v>
      </c>
      <c r="AB17" s="364">
        <f t="shared" si="21"/>
        <v>0</v>
      </c>
      <c r="AC17" s="364">
        <f t="shared" si="21"/>
        <v>0</v>
      </c>
      <c r="AD17" s="364">
        <f t="shared" si="21"/>
        <v>0</v>
      </c>
      <c r="AE17" s="364">
        <f t="shared" si="21"/>
        <v>0</v>
      </c>
      <c r="AF17" s="364">
        <f t="shared" si="21"/>
        <v>0</v>
      </c>
      <c r="AG17" s="364">
        <f t="shared" si="21"/>
        <v>0</v>
      </c>
      <c r="AH17" s="364">
        <f t="shared" si="21"/>
        <v>0</v>
      </c>
      <c r="AI17" s="364">
        <f t="shared" si="21"/>
        <v>0</v>
      </c>
      <c r="AJ17" s="364">
        <f t="shared" si="21"/>
        <v>0</v>
      </c>
      <c r="AK17" s="364">
        <f t="shared" si="21"/>
        <v>0</v>
      </c>
      <c r="AL17" s="364">
        <f t="shared" si="21"/>
        <v>0</v>
      </c>
      <c r="AM17" s="364">
        <f t="shared" si="21"/>
        <v>0</v>
      </c>
      <c r="AN17" s="364">
        <f t="shared" si="21"/>
        <v>0</v>
      </c>
      <c r="AO17" s="364">
        <f t="shared" si="21"/>
        <v>0</v>
      </c>
      <c r="AP17" s="364">
        <f t="shared" si="21"/>
        <v>0</v>
      </c>
      <c r="AQ17" s="364">
        <f t="shared" si="21"/>
        <v>0</v>
      </c>
      <c r="AR17" s="356"/>
    </row>
    <row r="18" spans="1:44" ht="5.0999999999999996" customHeight="1">
      <c r="A18" s="365">
        <f t="shared" si="3"/>
        <v>14</v>
      </c>
      <c r="B18" s="50">
        <f t="shared" si="7"/>
        <v>1</v>
      </c>
      <c r="C18" s="50">
        <f t="shared" si="8"/>
        <v>14</v>
      </c>
      <c r="D18" s="315" t="str">
        <f t="shared" si="9"/>
        <v>13,0</v>
      </c>
      <c r="E18" s="353"/>
      <c r="F18" s="444">
        <v>50</v>
      </c>
      <c r="G18" s="362">
        <f t="shared" si="4"/>
        <v>1</v>
      </c>
      <c r="H18" s="356"/>
      <c r="I18" s="361">
        <f t="shared" si="5"/>
        <v>14</v>
      </c>
      <c r="J18" s="364">
        <f t="shared" ref="J18:AQ18" si="22">IF(ISNUMBER(MATCH(J57,$D$5:$D$4999,0)),IF(ISNUMBER(MATCH(J57,$AL$5:$AL$24,0)),2,1),0)</f>
        <v>0</v>
      </c>
      <c r="K18" s="364">
        <f t="shared" si="22"/>
        <v>0</v>
      </c>
      <c r="L18" s="364">
        <f t="shared" si="22"/>
        <v>0</v>
      </c>
      <c r="M18" s="364">
        <f t="shared" si="22"/>
        <v>0</v>
      </c>
      <c r="N18" s="364">
        <f t="shared" si="22"/>
        <v>0</v>
      </c>
      <c r="O18" s="364">
        <f t="shared" si="22"/>
        <v>0</v>
      </c>
      <c r="P18" s="364">
        <f t="shared" si="22"/>
        <v>0</v>
      </c>
      <c r="Q18" s="364">
        <f t="shared" si="22"/>
        <v>0</v>
      </c>
      <c r="R18" s="364">
        <f t="shared" si="22"/>
        <v>0</v>
      </c>
      <c r="S18" s="364">
        <f t="shared" si="22"/>
        <v>0</v>
      </c>
      <c r="T18" s="364">
        <f t="shared" si="22"/>
        <v>0</v>
      </c>
      <c r="U18" s="364">
        <f t="shared" si="22"/>
        <v>0</v>
      </c>
      <c r="V18" s="364">
        <f t="shared" si="22"/>
        <v>0</v>
      </c>
      <c r="W18" s="364">
        <f t="shared" si="22"/>
        <v>0</v>
      </c>
      <c r="X18" s="364">
        <f t="shared" si="22"/>
        <v>0</v>
      </c>
      <c r="Y18" s="364">
        <f t="shared" si="22"/>
        <v>0</v>
      </c>
      <c r="Z18" s="364">
        <f t="shared" si="22"/>
        <v>0</v>
      </c>
      <c r="AA18" s="364">
        <f t="shared" si="22"/>
        <v>0</v>
      </c>
      <c r="AB18" s="364">
        <f t="shared" si="22"/>
        <v>0</v>
      </c>
      <c r="AC18" s="364">
        <f t="shared" si="22"/>
        <v>0</v>
      </c>
      <c r="AD18" s="364">
        <f t="shared" si="22"/>
        <v>0</v>
      </c>
      <c r="AE18" s="364">
        <f t="shared" si="22"/>
        <v>0</v>
      </c>
      <c r="AF18" s="364">
        <f t="shared" si="22"/>
        <v>0</v>
      </c>
      <c r="AG18" s="364">
        <f t="shared" si="22"/>
        <v>0</v>
      </c>
      <c r="AH18" s="364">
        <f t="shared" si="22"/>
        <v>0</v>
      </c>
      <c r="AI18" s="364">
        <f t="shared" si="22"/>
        <v>0</v>
      </c>
      <c r="AJ18" s="364">
        <f t="shared" si="22"/>
        <v>0</v>
      </c>
      <c r="AK18" s="364">
        <f t="shared" si="22"/>
        <v>0</v>
      </c>
      <c r="AL18" s="364">
        <f t="shared" si="22"/>
        <v>0</v>
      </c>
      <c r="AM18" s="364">
        <f t="shared" si="22"/>
        <v>0</v>
      </c>
      <c r="AN18" s="364">
        <f t="shared" si="22"/>
        <v>0</v>
      </c>
      <c r="AO18" s="364">
        <f t="shared" si="22"/>
        <v>0</v>
      </c>
      <c r="AP18" s="364">
        <f t="shared" si="22"/>
        <v>0</v>
      </c>
      <c r="AQ18" s="364">
        <f t="shared" si="22"/>
        <v>0</v>
      </c>
      <c r="AR18" s="356"/>
    </row>
    <row r="19" spans="1:44" ht="5.0999999999999996" customHeight="1">
      <c r="A19" s="365">
        <f t="shared" si="3"/>
        <v>15</v>
      </c>
      <c r="B19" s="50">
        <f t="shared" si="7"/>
        <v>1</v>
      </c>
      <c r="C19" s="50">
        <f t="shared" si="8"/>
        <v>15</v>
      </c>
      <c r="D19" s="315" t="str">
        <f t="shared" si="9"/>
        <v>14,0</v>
      </c>
      <c r="E19" s="353"/>
      <c r="F19" s="444">
        <v>50</v>
      </c>
      <c r="G19" s="362">
        <f t="shared" si="4"/>
        <v>1</v>
      </c>
      <c r="H19" s="356"/>
      <c r="I19" s="361">
        <f t="shared" si="5"/>
        <v>15</v>
      </c>
      <c r="J19" s="364">
        <f t="shared" ref="J19:AQ19" si="23">IF(ISNUMBER(MATCH(J58,$D$5:$D$4999,0)),IF(ISNUMBER(MATCH(J58,$AL$5:$AL$24,0)),2,1),0)</f>
        <v>0</v>
      </c>
      <c r="K19" s="364">
        <f t="shared" si="23"/>
        <v>0</v>
      </c>
      <c r="L19" s="364">
        <f t="shared" si="23"/>
        <v>0</v>
      </c>
      <c r="M19" s="364">
        <f t="shared" si="23"/>
        <v>0</v>
      </c>
      <c r="N19" s="364">
        <f t="shared" si="23"/>
        <v>0</v>
      </c>
      <c r="O19" s="364">
        <f t="shared" si="23"/>
        <v>0</v>
      </c>
      <c r="P19" s="364">
        <f t="shared" si="23"/>
        <v>0</v>
      </c>
      <c r="Q19" s="364">
        <f t="shared" si="23"/>
        <v>0</v>
      </c>
      <c r="R19" s="364">
        <f t="shared" si="23"/>
        <v>0</v>
      </c>
      <c r="S19" s="364">
        <f t="shared" si="23"/>
        <v>0</v>
      </c>
      <c r="T19" s="364">
        <f t="shared" si="23"/>
        <v>0</v>
      </c>
      <c r="U19" s="364">
        <f t="shared" si="23"/>
        <v>0</v>
      </c>
      <c r="V19" s="364">
        <f t="shared" si="23"/>
        <v>0</v>
      </c>
      <c r="W19" s="364">
        <f t="shared" si="23"/>
        <v>0</v>
      </c>
      <c r="X19" s="364">
        <f t="shared" si="23"/>
        <v>0</v>
      </c>
      <c r="Y19" s="364">
        <f t="shared" si="23"/>
        <v>0</v>
      </c>
      <c r="Z19" s="364">
        <f t="shared" si="23"/>
        <v>0</v>
      </c>
      <c r="AA19" s="364">
        <f t="shared" si="23"/>
        <v>0</v>
      </c>
      <c r="AB19" s="364">
        <f t="shared" si="23"/>
        <v>0</v>
      </c>
      <c r="AC19" s="364">
        <f t="shared" si="23"/>
        <v>0</v>
      </c>
      <c r="AD19" s="364">
        <f t="shared" si="23"/>
        <v>0</v>
      </c>
      <c r="AE19" s="364">
        <f t="shared" si="23"/>
        <v>0</v>
      </c>
      <c r="AF19" s="364">
        <f t="shared" si="23"/>
        <v>0</v>
      </c>
      <c r="AG19" s="364">
        <f t="shared" si="23"/>
        <v>0</v>
      </c>
      <c r="AH19" s="364">
        <f t="shared" si="23"/>
        <v>0</v>
      </c>
      <c r="AI19" s="364">
        <f t="shared" si="23"/>
        <v>0</v>
      </c>
      <c r="AJ19" s="364">
        <f t="shared" si="23"/>
        <v>0</v>
      </c>
      <c r="AK19" s="364">
        <f t="shared" si="23"/>
        <v>0</v>
      </c>
      <c r="AL19" s="364">
        <f t="shared" si="23"/>
        <v>0</v>
      </c>
      <c r="AM19" s="364">
        <f t="shared" si="23"/>
        <v>0</v>
      </c>
      <c r="AN19" s="364">
        <f t="shared" si="23"/>
        <v>0</v>
      </c>
      <c r="AO19" s="364">
        <f t="shared" si="23"/>
        <v>0</v>
      </c>
      <c r="AP19" s="364">
        <f t="shared" si="23"/>
        <v>0</v>
      </c>
      <c r="AQ19" s="364">
        <f t="shared" si="23"/>
        <v>0</v>
      </c>
      <c r="AR19" s="356"/>
    </row>
    <row r="20" spans="1:44" ht="5.0999999999999996" customHeight="1">
      <c r="A20" s="365">
        <f t="shared" si="3"/>
        <v>16</v>
      </c>
      <c r="B20" s="50">
        <f t="shared" si="7"/>
        <v>1</v>
      </c>
      <c r="C20" s="50">
        <f t="shared" si="8"/>
        <v>16</v>
      </c>
      <c r="D20" s="315" t="str">
        <f t="shared" si="9"/>
        <v>15,0</v>
      </c>
      <c r="E20" s="353"/>
      <c r="F20" s="444">
        <v>50</v>
      </c>
      <c r="G20" s="362">
        <f t="shared" si="4"/>
        <v>1</v>
      </c>
      <c r="H20" s="356"/>
      <c r="I20" s="361">
        <f t="shared" si="5"/>
        <v>16</v>
      </c>
      <c r="J20" s="364">
        <f t="shared" ref="J20:AQ20" si="24">IF(ISNUMBER(MATCH(J59,$D$5:$D$4999,0)),IF(ISNUMBER(MATCH(J59,$AL$5:$AL$24,0)),2,1),0)</f>
        <v>0</v>
      </c>
      <c r="K20" s="364">
        <f t="shared" si="24"/>
        <v>0</v>
      </c>
      <c r="L20" s="364">
        <f t="shared" si="24"/>
        <v>0</v>
      </c>
      <c r="M20" s="364">
        <f t="shared" si="24"/>
        <v>0</v>
      </c>
      <c r="N20" s="364">
        <f t="shared" si="24"/>
        <v>0</v>
      </c>
      <c r="O20" s="364">
        <f t="shared" si="24"/>
        <v>0</v>
      </c>
      <c r="P20" s="364">
        <f t="shared" si="24"/>
        <v>0</v>
      </c>
      <c r="Q20" s="364">
        <f t="shared" si="24"/>
        <v>0</v>
      </c>
      <c r="R20" s="364">
        <f t="shared" si="24"/>
        <v>0</v>
      </c>
      <c r="S20" s="364">
        <f t="shared" si="24"/>
        <v>0</v>
      </c>
      <c r="T20" s="364">
        <f t="shared" si="24"/>
        <v>0</v>
      </c>
      <c r="U20" s="364">
        <f t="shared" si="24"/>
        <v>0</v>
      </c>
      <c r="V20" s="364">
        <f t="shared" si="24"/>
        <v>0</v>
      </c>
      <c r="W20" s="364">
        <f t="shared" si="24"/>
        <v>0</v>
      </c>
      <c r="X20" s="364">
        <f t="shared" si="24"/>
        <v>0</v>
      </c>
      <c r="Y20" s="364">
        <f t="shared" si="24"/>
        <v>0</v>
      </c>
      <c r="Z20" s="364">
        <f t="shared" si="24"/>
        <v>0</v>
      </c>
      <c r="AA20" s="364">
        <f t="shared" si="24"/>
        <v>0</v>
      </c>
      <c r="AB20" s="364">
        <f t="shared" si="24"/>
        <v>0</v>
      </c>
      <c r="AC20" s="364">
        <f t="shared" si="24"/>
        <v>0</v>
      </c>
      <c r="AD20" s="364">
        <f t="shared" si="24"/>
        <v>0</v>
      </c>
      <c r="AE20" s="364">
        <f t="shared" si="24"/>
        <v>0</v>
      </c>
      <c r="AF20" s="364">
        <f t="shared" si="24"/>
        <v>0</v>
      </c>
      <c r="AG20" s="364">
        <f t="shared" si="24"/>
        <v>0</v>
      </c>
      <c r="AH20" s="364">
        <f t="shared" si="24"/>
        <v>0</v>
      </c>
      <c r="AI20" s="364">
        <f t="shared" si="24"/>
        <v>0</v>
      </c>
      <c r="AJ20" s="364">
        <f t="shared" si="24"/>
        <v>0</v>
      </c>
      <c r="AK20" s="364">
        <f t="shared" si="24"/>
        <v>0</v>
      </c>
      <c r="AL20" s="364">
        <f t="shared" si="24"/>
        <v>0</v>
      </c>
      <c r="AM20" s="364">
        <f t="shared" si="24"/>
        <v>0</v>
      </c>
      <c r="AN20" s="364">
        <f t="shared" si="24"/>
        <v>0</v>
      </c>
      <c r="AO20" s="364">
        <f t="shared" si="24"/>
        <v>0</v>
      </c>
      <c r="AP20" s="364">
        <f t="shared" si="24"/>
        <v>0</v>
      </c>
      <c r="AQ20" s="364">
        <f t="shared" si="24"/>
        <v>0</v>
      </c>
      <c r="AR20" s="356"/>
    </row>
    <row r="21" spans="1:44" ht="5.0999999999999996" customHeight="1">
      <c r="A21" s="365">
        <f t="shared" si="3"/>
        <v>17</v>
      </c>
      <c r="B21" s="50">
        <f t="shared" si="7"/>
        <v>1</v>
      </c>
      <c r="C21" s="50">
        <f t="shared" si="8"/>
        <v>17</v>
      </c>
      <c r="D21" s="315" t="str">
        <f t="shared" si="9"/>
        <v>16,0</v>
      </c>
      <c r="E21" s="353"/>
      <c r="F21" s="444">
        <v>50</v>
      </c>
      <c r="G21" s="362">
        <f t="shared" si="4"/>
        <v>1</v>
      </c>
      <c r="H21" s="356"/>
      <c r="I21" s="361">
        <f t="shared" si="5"/>
        <v>17</v>
      </c>
      <c r="J21" s="364">
        <f t="shared" ref="J21:AQ21" si="25">IF(ISNUMBER(MATCH(J60,$D$5:$D$4999,0)),IF(ISNUMBER(MATCH(J60,$AL$5:$AL$24,0)),2,1),0)</f>
        <v>0</v>
      </c>
      <c r="K21" s="364">
        <f t="shared" si="25"/>
        <v>0</v>
      </c>
      <c r="L21" s="364">
        <f t="shared" si="25"/>
        <v>0</v>
      </c>
      <c r="M21" s="364">
        <f t="shared" si="25"/>
        <v>0</v>
      </c>
      <c r="N21" s="364">
        <f t="shared" si="25"/>
        <v>0</v>
      </c>
      <c r="O21" s="364">
        <f t="shared" si="25"/>
        <v>0</v>
      </c>
      <c r="P21" s="364">
        <f t="shared" si="25"/>
        <v>0</v>
      </c>
      <c r="Q21" s="364">
        <f t="shared" si="25"/>
        <v>0</v>
      </c>
      <c r="R21" s="364">
        <f t="shared" si="25"/>
        <v>0</v>
      </c>
      <c r="S21" s="364">
        <f t="shared" si="25"/>
        <v>0</v>
      </c>
      <c r="T21" s="364">
        <f t="shared" si="25"/>
        <v>0</v>
      </c>
      <c r="U21" s="364">
        <f t="shared" si="25"/>
        <v>0</v>
      </c>
      <c r="V21" s="364">
        <f t="shared" si="25"/>
        <v>0</v>
      </c>
      <c r="W21" s="364">
        <f t="shared" si="25"/>
        <v>0</v>
      </c>
      <c r="X21" s="364">
        <f t="shared" si="25"/>
        <v>0</v>
      </c>
      <c r="Y21" s="364">
        <f t="shared" si="25"/>
        <v>0</v>
      </c>
      <c r="Z21" s="364">
        <f t="shared" si="25"/>
        <v>0</v>
      </c>
      <c r="AA21" s="364">
        <f t="shared" si="25"/>
        <v>0</v>
      </c>
      <c r="AB21" s="364">
        <f t="shared" si="25"/>
        <v>0</v>
      </c>
      <c r="AC21" s="364">
        <f t="shared" si="25"/>
        <v>0</v>
      </c>
      <c r="AD21" s="364">
        <f t="shared" si="25"/>
        <v>0</v>
      </c>
      <c r="AE21" s="364">
        <f t="shared" si="25"/>
        <v>0</v>
      </c>
      <c r="AF21" s="364">
        <f t="shared" si="25"/>
        <v>0</v>
      </c>
      <c r="AG21" s="364">
        <f t="shared" si="25"/>
        <v>0</v>
      </c>
      <c r="AH21" s="364">
        <f t="shared" si="25"/>
        <v>0</v>
      </c>
      <c r="AI21" s="364">
        <f t="shared" si="25"/>
        <v>0</v>
      </c>
      <c r="AJ21" s="364">
        <f t="shared" si="25"/>
        <v>0</v>
      </c>
      <c r="AK21" s="364">
        <f t="shared" si="25"/>
        <v>0</v>
      </c>
      <c r="AL21" s="364">
        <f t="shared" si="25"/>
        <v>0</v>
      </c>
      <c r="AM21" s="364">
        <f t="shared" si="25"/>
        <v>0</v>
      </c>
      <c r="AN21" s="364">
        <f t="shared" si="25"/>
        <v>0</v>
      </c>
      <c r="AO21" s="364">
        <f t="shared" si="25"/>
        <v>0</v>
      </c>
      <c r="AP21" s="364">
        <f t="shared" si="25"/>
        <v>0</v>
      </c>
      <c r="AQ21" s="364">
        <f t="shared" si="25"/>
        <v>0</v>
      </c>
      <c r="AR21" s="356"/>
    </row>
    <row r="22" spans="1:44" ht="5.0999999999999996" customHeight="1">
      <c r="A22" s="365">
        <f t="shared" si="3"/>
        <v>18</v>
      </c>
      <c r="B22" s="50">
        <f t="shared" si="7"/>
        <v>1</v>
      </c>
      <c r="C22" s="50">
        <f t="shared" si="8"/>
        <v>18</v>
      </c>
      <c r="D22" s="315" t="str">
        <f t="shared" si="9"/>
        <v>17,0</v>
      </c>
      <c r="E22" s="353"/>
      <c r="F22" s="444">
        <v>50</v>
      </c>
      <c r="G22" s="362">
        <f t="shared" si="4"/>
        <v>1</v>
      </c>
      <c r="H22" s="356"/>
      <c r="I22" s="361">
        <f t="shared" si="5"/>
        <v>18</v>
      </c>
      <c r="J22" s="364">
        <f t="shared" ref="J22:AQ22" si="26">IF(ISNUMBER(MATCH(J61,$D$5:$D$4999,0)),IF(ISNUMBER(MATCH(J61,$AL$5:$AL$24,0)),2,1),0)</f>
        <v>0</v>
      </c>
      <c r="K22" s="364">
        <f t="shared" si="26"/>
        <v>0</v>
      </c>
      <c r="L22" s="364">
        <f t="shared" si="26"/>
        <v>0</v>
      </c>
      <c r="M22" s="364">
        <f t="shared" si="26"/>
        <v>0</v>
      </c>
      <c r="N22" s="364">
        <f t="shared" si="26"/>
        <v>0</v>
      </c>
      <c r="O22" s="364">
        <f t="shared" si="26"/>
        <v>0</v>
      </c>
      <c r="P22" s="364">
        <f t="shared" si="26"/>
        <v>0</v>
      </c>
      <c r="Q22" s="364">
        <f t="shared" si="26"/>
        <v>0</v>
      </c>
      <c r="R22" s="364">
        <f t="shared" si="26"/>
        <v>0</v>
      </c>
      <c r="S22" s="364">
        <f t="shared" si="26"/>
        <v>0</v>
      </c>
      <c r="T22" s="364">
        <f t="shared" si="26"/>
        <v>0</v>
      </c>
      <c r="U22" s="364">
        <f t="shared" si="26"/>
        <v>0</v>
      </c>
      <c r="V22" s="364">
        <f t="shared" si="26"/>
        <v>0</v>
      </c>
      <c r="W22" s="364">
        <f t="shared" si="26"/>
        <v>0</v>
      </c>
      <c r="X22" s="364">
        <f t="shared" si="26"/>
        <v>0</v>
      </c>
      <c r="Y22" s="364">
        <f t="shared" si="26"/>
        <v>0</v>
      </c>
      <c r="Z22" s="364">
        <f t="shared" si="26"/>
        <v>0</v>
      </c>
      <c r="AA22" s="364">
        <f t="shared" si="26"/>
        <v>0</v>
      </c>
      <c r="AB22" s="364">
        <f t="shared" si="26"/>
        <v>0</v>
      </c>
      <c r="AC22" s="364">
        <f t="shared" si="26"/>
        <v>0</v>
      </c>
      <c r="AD22" s="364">
        <f t="shared" si="26"/>
        <v>0</v>
      </c>
      <c r="AE22" s="364">
        <f t="shared" si="26"/>
        <v>0</v>
      </c>
      <c r="AF22" s="364">
        <f t="shared" si="26"/>
        <v>0</v>
      </c>
      <c r="AG22" s="364">
        <f t="shared" si="26"/>
        <v>0</v>
      </c>
      <c r="AH22" s="364">
        <f t="shared" si="26"/>
        <v>0</v>
      </c>
      <c r="AI22" s="364">
        <f t="shared" si="26"/>
        <v>0</v>
      </c>
      <c r="AJ22" s="364">
        <f t="shared" si="26"/>
        <v>0</v>
      </c>
      <c r="AK22" s="364">
        <f t="shared" si="26"/>
        <v>0</v>
      </c>
      <c r="AL22" s="364">
        <f t="shared" si="26"/>
        <v>0</v>
      </c>
      <c r="AM22" s="364">
        <f t="shared" si="26"/>
        <v>0</v>
      </c>
      <c r="AN22" s="364">
        <f t="shared" si="26"/>
        <v>0</v>
      </c>
      <c r="AO22" s="364">
        <f t="shared" si="26"/>
        <v>0</v>
      </c>
      <c r="AP22" s="364">
        <f t="shared" si="26"/>
        <v>0</v>
      </c>
      <c r="AQ22" s="364">
        <f t="shared" si="26"/>
        <v>0</v>
      </c>
      <c r="AR22" s="356"/>
    </row>
    <row r="23" spans="1:44" ht="5.0999999999999996" customHeight="1">
      <c r="A23" s="365">
        <f t="shared" si="3"/>
        <v>19</v>
      </c>
      <c r="B23" s="50">
        <f t="shared" si="7"/>
        <v>1</v>
      </c>
      <c r="C23" s="50">
        <f t="shared" si="8"/>
        <v>19</v>
      </c>
      <c r="D23" s="315" t="str">
        <f t="shared" si="9"/>
        <v>18,0</v>
      </c>
      <c r="E23" s="353"/>
      <c r="F23" s="444">
        <v>50</v>
      </c>
      <c r="G23" s="362">
        <f t="shared" si="4"/>
        <v>1</v>
      </c>
      <c r="H23" s="356"/>
      <c r="I23" s="361">
        <f t="shared" si="5"/>
        <v>19</v>
      </c>
      <c r="J23" s="364">
        <f t="shared" ref="J23:AQ23" si="27">IF(ISNUMBER(MATCH(J62,$D$5:$D$4999,0)),IF(ISNUMBER(MATCH(J62,$AL$5:$AL$24,0)),2,1),0)</f>
        <v>0</v>
      </c>
      <c r="K23" s="364">
        <f t="shared" si="27"/>
        <v>0</v>
      </c>
      <c r="L23" s="364">
        <f t="shared" si="27"/>
        <v>0</v>
      </c>
      <c r="M23" s="364">
        <f t="shared" si="27"/>
        <v>0</v>
      </c>
      <c r="N23" s="364">
        <f t="shared" si="27"/>
        <v>0</v>
      </c>
      <c r="O23" s="364">
        <f t="shared" si="27"/>
        <v>0</v>
      </c>
      <c r="P23" s="364">
        <f t="shared" si="27"/>
        <v>0</v>
      </c>
      <c r="Q23" s="364">
        <f t="shared" si="27"/>
        <v>0</v>
      </c>
      <c r="R23" s="364">
        <f t="shared" si="27"/>
        <v>0</v>
      </c>
      <c r="S23" s="364">
        <f t="shared" si="27"/>
        <v>0</v>
      </c>
      <c r="T23" s="364">
        <f t="shared" si="27"/>
        <v>0</v>
      </c>
      <c r="U23" s="364">
        <f t="shared" si="27"/>
        <v>0</v>
      </c>
      <c r="V23" s="364">
        <f t="shared" si="27"/>
        <v>0</v>
      </c>
      <c r="W23" s="364">
        <f t="shared" si="27"/>
        <v>0</v>
      </c>
      <c r="X23" s="364">
        <f t="shared" si="27"/>
        <v>0</v>
      </c>
      <c r="Y23" s="364">
        <f t="shared" si="27"/>
        <v>0</v>
      </c>
      <c r="Z23" s="364">
        <f t="shared" si="27"/>
        <v>0</v>
      </c>
      <c r="AA23" s="364">
        <f t="shared" si="27"/>
        <v>0</v>
      </c>
      <c r="AB23" s="364">
        <f t="shared" si="27"/>
        <v>0</v>
      </c>
      <c r="AC23" s="364">
        <f t="shared" si="27"/>
        <v>0</v>
      </c>
      <c r="AD23" s="364">
        <f t="shared" si="27"/>
        <v>0</v>
      </c>
      <c r="AE23" s="364">
        <f t="shared" si="27"/>
        <v>0</v>
      </c>
      <c r="AF23" s="364">
        <f t="shared" si="27"/>
        <v>0</v>
      </c>
      <c r="AG23" s="364">
        <f t="shared" si="27"/>
        <v>0</v>
      </c>
      <c r="AH23" s="364">
        <f t="shared" si="27"/>
        <v>0</v>
      </c>
      <c r="AI23" s="364">
        <f t="shared" si="27"/>
        <v>0</v>
      </c>
      <c r="AJ23" s="364">
        <f t="shared" si="27"/>
        <v>0</v>
      </c>
      <c r="AK23" s="364">
        <f t="shared" si="27"/>
        <v>0</v>
      </c>
      <c r="AL23" s="364">
        <f t="shared" si="27"/>
        <v>0</v>
      </c>
      <c r="AM23" s="364">
        <f t="shared" si="27"/>
        <v>0</v>
      </c>
      <c r="AN23" s="364">
        <f t="shared" si="27"/>
        <v>0</v>
      </c>
      <c r="AO23" s="364">
        <f t="shared" si="27"/>
        <v>0</v>
      </c>
      <c r="AP23" s="364">
        <f t="shared" si="27"/>
        <v>0</v>
      </c>
      <c r="AQ23" s="364">
        <f t="shared" si="27"/>
        <v>0</v>
      </c>
      <c r="AR23" s="356"/>
    </row>
    <row r="24" spans="1:44" ht="5.0999999999999996" customHeight="1">
      <c r="A24" s="365">
        <f t="shared" si="3"/>
        <v>20</v>
      </c>
      <c r="B24" s="50">
        <f t="shared" si="7"/>
        <v>1</v>
      </c>
      <c r="C24" s="50">
        <f t="shared" si="8"/>
        <v>20</v>
      </c>
      <c r="D24" s="315" t="str">
        <f t="shared" si="9"/>
        <v>19,0</v>
      </c>
      <c r="E24" s="353"/>
      <c r="F24" s="444">
        <v>50</v>
      </c>
      <c r="G24" s="362">
        <f t="shared" si="4"/>
        <v>1</v>
      </c>
      <c r="H24" s="356"/>
      <c r="I24" s="361">
        <f t="shared" si="5"/>
        <v>20</v>
      </c>
      <c r="J24" s="364">
        <f t="shared" ref="J24:AQ24" si="28">IF(ISNUMBER(MATCH(J63,$D$5:$D$4999,0)),IF(ISNUMBER(MATCH(J63,$AL$5:$AL$24,0)),2,1),0)</f>
        <v>0</v>
      </c>
      <c r="K24" s="364">
        <f t="shared" si="28"/>
        <v>0</v>
      </c>
      <c r="L24" s="364">
        <f t="shared" si="28"/>
        <v>0</v>
      </c>
      <c r="M24" s="364">
        <f t="shared" si="28"/>
        <v>0</v>
      </c>
      <c r="N24" s="364">
        <f t="shared" si="28"/>
        <v>0</v>
      </c>
      <c r="O24" s="364">
        <f t="shared" si="28"/>
        <v>0</v>
      </c>
      <c r="P24" s="364">
        <f t="shared" si="28"/>
        <v>0</v>
      </c>
      <c r="Q24" s="364">
        <f t="shared" si="28"/>
        <v>0</v>
      </c>
      <c r="R24" s="364">
        <f t="shared" si="28"/>
        <v>0</v>
      </c>
      <c r="S24" s="364">
        <f t="shared" si="28"/>
        <v>0</v>
      </c>
      <c r="T24" s="364">
        <f t="shared" si="28"/>
        <v>0</v>
      </c>
      <c r="U24" s="364">
        <f t="shared" si="28"/>
        <v>0</v>
      </c>
      <c r="V24" s="364">
        <f t="shared" si="28"/>
        <v>0</v>
      </c>
      <c r="W24" s="364">
        <f t="shared" si="28"/>
        <v>0</v>
      </c>
      <c r="X24" s="364">
        <f t="shared" si="28"/>
        <v>0</v>
      </c>
      <c r="Y24" s="364">
        <f t="shared" si="28"/>
        <v>0</v>
      </c>
      <c r="Z24" s="364">
        <f t="shared" si="28"/>
        <v>0</v>
      </c>
      <c r="AA24" s="364">
        <f t="shared" si="28"/>
        <v>0</v>
      </c>
      <c r="AB24" s="364">
        <f t="shared" si="28"/>
        <v>0</v>
      </c>
      <c r="AC24" s="364">
        <f t="shared" si="28"/>
        <v>0</v>
      </c>
      <c r="AD24" s="364">
        <f t="shared" si="28"/>
        <v>0</v>
      </c>
      <c r="AE24" s="364">
        <f t="shared" si="28"/>
        <v>0</v>
      </c>
      <c r="AF24" s="364">
        <f t="shared" si="28"/>
        <v>0</v>
      </c>
      <c r="AG24" s="364">
        <f t="shared" si="28"/>
        <v>0</v>
      </c>
      <c r="AH24" s="364">
        <f t="shared" si="28"/>
        <v>0</v>
      </c>
      <c r="AI24" s="364">
        <f t="shared" si="28"/>
        <v>0</v>
      </c>
      <c r="AJ24" s="364">
        <f t="shared" si="28"/>
        <v>0</v>
      </c>
      <c r="AK24" s="364">
        <f t="shared" si="28"/>
        <v>0</v>
      </c>
      <c r="AL24" s="364">
        <f t="shared" si="28"/>
        <v>0</v>
      </c>
      <c r="AM24" s="364">
        <f t="shared" si="28"/>
        <v>0</v>
      </c>
      <c r="AN24" s="364">
        <f t="shared" si="28"/>
        <v>0</v>
      </c>
      <c r="AO24" s="364">
        <f t="shared" si="28"/>
        <v>0</v>
      </c>
      <c r="AP24" s="364">
        <f t="shared" si="28"/>
        <v>0</v>
      </c>
      <c r="AQ24" s="364">
        <f t="shared" si="28"/>
        <v>0</v>
      </c>
      <c r="AR24" s="356"/>
    </row>
    <row r="25" spans="1:44" ht="5.0999999999999996" customHeight="1">
      <c r="A25" s="365">
        <f t="shared" si="3"/>
        <v>21</v>
      </c>
      <c r="B25" s="50">
        <f t="shared" si="7"/>
        <v>2</v>
      </c>
      <c r="C25" s="50">
        <f t="shared" si="8"/>
        <v>1</v>
      </c>
      <c r="D25" s="315" t="str">
        <f t="shared" si="9"/>
        <v>0,1</v>
      </c>
      <c r="E25" s="353"/>
      <c r="F25" s="444">
        <v>50</v>
      </c>
      <c r="G25" s="362">
        <f t="shared" si="4"/>
        <v>1</v>
      </c>
      <c r="H25" s="356"/>
      <c r="I25" s="361">
        <f t="shared" ref="I25:I36" si="29">I24+1</f>
        <v>21</v>
      </c>
      <c r="J25" s="364">
        <f t="shared" ref="J25:AQ25" si="30">IF(ISNUMBER(MATCH(J64,$D$5:$D$4999,0)),IF(ISNUMBER(MATCH(J64,$AL$5:$AL$24,0)),2,1),0)</f>
        <v>0</v>
      </c>
      <c r="K25" s="364">
        <f t="shared" si="30"/>
        <v>0</v>
      </c>
      <c r="L25" s="364">
        <f t="shared" si="30"/>
        <v>0</v>
      </c>
      <c r="M25" s="364">
        <f t="shared" si="30"/>
        <v>0</v>
      </c>
      <c r="N25" s="364">
        <f t="shared" si="30"/>
        <v>0</v>
      </c>
      <c r="O25" s="364">
        <f t="shared" si="30"/>
        <v>0</v>
      </c>
      <c r="P25" s="364">
        <f t="shared" si="30"/>
        <v>0</v>
      </c>
      <c r="Q25" s="364">
        <f t="shared" si="30"/>
        <v>0</v>
      </c>
      <c r="R25" s="364">
        <f t="shared" si="30"/>
        <v>0</v>
      </c>
      <c r="S25" s="364">
        <f t="shared" si="30"/>
        <v>0</v>
      </c>
      <c r="T25" s="364">
        <f t="shared" si="30"/>
        <v>0</v>
      </c>
      <c r="U25" s="364">
        <f t="shared" si="30"/>
        <v>0</v>
      </c>
      <c r="V25" s="364">
        <f t="shared" si="30"/>
        <v>0</v>
      </c>
      <c r="W25" s="364">
        <f t="shared" si="30"/>
        <v>0</v>
      </c>
      <c r="X25" s="364">
        <f t="shared" si="30"/>
        <v>0</v>
      </c>
      <c r="Y25" s="364">
        <f t="shared" si="30"/>
        <v>0</v>
      </c>
      <c r="Z25" s="364">
        <f t="shared" si="30"/>
        <v>0</v>
      </c>
      <c r="AA25" s="364">
        <f t="shared" si="30"/>
        <v>0</v>
      </c>
      <c r="AB25" s="364">
        <f t="shared" si="30"/>
        <v>0</v>
      </c>
      <c r="AC25" s="364">
        <f t="shared" si="30"/>
        <v>0</v>
      </c>
      <c r="AD25" s="364">
        <f t="shared" si="30"/>
        <v>0</v>
      </c>
      <c r="AE25" s="364">
        <f t="shared" si="30"/>
        <v>0</v>
      </c>
      <c r="AF25" s="364">
        <f t="shared" si="30"/>
        <v>0</v>
      </c>
      <c r="AG25" s="364">
        <f t="shared" si="30"/>
        <v>0</v>
      </c>
      <c r="AH25" s="364">
        <f t="shared" si="30"/>
        <v>0</v>
      </c>
      <c r="AI25" s="364">
        <f t="shared" si="30"/>
        <v>0</v>
      </c>
      <c r="AJ25" s="364">
        <f t="shared" si="30"/>
        <v>0</v>
      </c>
      <c r="AK25" s="364">
        <f t="shared" si="30"/>
        <v>0</v>
      </c>
      <c r="AL25" s="364">
        <f t="shared" si="30"/>
        <v>0</v>
      </c>
      <c r="AM25" s="364">
        <f t="shared" si="30"/>
        <v>0</v>
      </c>
      <c r="AN25" s="364">
        <f t="shared" si="30"/>
        <v>0</v>
      </c>
      <c r="AO25" s="364">
        <f t="shared" si="30"/>
        <v>0</v>
      </c>
      <c r="AP25" s="364">
        <f t="shared" si="30"/>
        <v>0</v>
      </c>
      <c r="AQ25" s="364">
        <f t="shared" si="30"/>
        <v>0</v>
      </c>
      <c r="AR25" s="356"/>
    </row>
    <row r="26" spans="1:44" ht="5.0999999999999996" customHeight="1">
      <c r="A26" s="365">
        <f t="shared" si="3"/>
        <v>22</v>
      </c>
      <c r="B26" s="50">
        <f t="shared" si="7"/>
        <v>2</v>
      </c>
      <c r="C26" s="50">
        <f t="shared" si="8"/>
        <v>2</v>
      </c>
      <c r="D26" s="315" t="str">
        <f t="shared" si="9"/>
        <v>1,1</v>
      </c>
      <c r="E26" s="353"/>
      <c r="F26" s="444">
        <v>50</v>
      </c>
      <c r="G26" s="362">
        <f t="shared" si="4"/>
        <v>1</v>
      </c>
      <c r="H26" s="356"/>
      <c r="I26" s="361">
        <f t="shared" si="29"/>
        <v>22</v>
      </c>
      <c r="J26" s="364">
        <f t="shared" ref="J26:AQ26" si="31">IF(ISNUMBER(MATCH(J65,$D$5:$D$4999,0)),IF(ISNUMBER(MATCH(J65,$AL$5:$AL$24,0)),2,1),0)</f>
        <v>0</v>
      </c>
      <c r="K26" s="364">
        <f t="shared" si="31"/>
        <v>0</v>
      </c>
      <c r="L26" s="364">
        <f t="shared" si="31"/>
        <v>0</v>
      </c>
      <c r="M26" s="364">
        <f t="shared" si="31"/>
        <v>0</v>
      </c>
      <c r="N26" s="364">
        <f t="shared" si="31"/>
        <v>0</v>
      </c>
      <c r="O26" s="364">
        <f t="shared" si="31"/>
        <v>0</v>
      </c>
      <c r="P26" s="364">
        <f t="shared" si="31"/>
        <v>0</v>
      </c>
      <c r="Q26" s="364">
        <f t="shared" si="31"/>
        <v>0</v>
      </c>
      <c r="R26" s="364">
        <f t="shared" si="31"/>
        <v>0</v>
      </c>
      <c r="S26" s="364">
        <f t="shared" si="31"/>
        <v>0</v>
      </c>
      <c r="T26" s="364">
        <f t="shared" si="31"/>
        <v>0</v>
      </c>
      <c r="U26" s="364">
        <f t="shared" si="31"/>
        <v>0</v>
      </c>
      <c r="V26" s="364">
        <f t="shared" si="31"/>
        <v>0</v>
      </c>
      <c r="W26" s="364">
        <f t="shared" si="31"/>
        <v>0</v>
      </c>
      <c r="X26" s="364">
        <f t="shared" si="31"/>
        <v>0</v>
      </c>
      <c r="Y26" s="364">
        <f t="shared" si="31"/>
        <v>0</v>
      </c>
      <c r="Z26" s="364">
        <f t="shared" si="31"/>
        <v>0</v>
      </c>
      <c r="AA26" s="364">
        <f t="shared" si="31"/>
        <v>0</v>
      </c>
      <c r="AB26" s="364">
        <f t="shared" si="31"/>
        <v>0</v>
      </c>
      <c r="AC26" s="364">
        <f t="shared" si="31"/>
        <v>0</v>
      </c>
      <c r="AD26" s="364">
        <f t="shared" si="31"/>
        <v>0</v>
      </c>
      <c r="AE26" s="364">
        <f t="shared" si="31"/>
        <v>0</v>
      </c>
      <c r="AF26" s="364">
        <f t="shared" si="31"/>
        <v>0</v>
      </c>
      <c r="AG26" s="364">
        <f t="shared" si="31"/>
        <v>0</v>
      </c>
      <c r="AH26" s="364">
        <f t="shared" si="31"/>
        <v>0</v>
      </c>
      <c r="AI26" s="364">
        <f t="shared" si="31"/>
        <v>0</v>
      </c>
      <c r="AJ26" s="364">
        <f t="shared" si="31"/>
        <v>0</v>
      </c>
      <c r="AK26" s="364">
        <f t="shared" si="31"/>
        <v>0</v>
      </c>
      <c r="AL26" s="364">
        <f t="shared" si="31"/>
        <v>0</v>
      </c>
      <c r="AM26" s="364">
        <f t="shared" si="31"/>
        <v>0</v>
      </c>
      <c r="AN26" s="364">
        <f t="shared" si="31"/>
        <v>0</v>
      </c>
      <c r="AO26" s="364">
        <f t="shared" si="31"/>
        <v>0</v>
      </c>
      <c r="AP26" s="364">
        <f t="shared" si="31"/>
        <v>0</v>
      </c>
      <c r="AQ26" s="364">
        <f t="shared" si="31"/>
        <v>0</v>
      </c>
      <c r="AR26" s="356"/>
    </row>
    <row r="27" spans="1:44" ht="5.0999999999999996" customHeight="1">
      <c r="A27" s="365">
        <f t="shared" si="3"/>
        <v>23</v>
      </c>
      <c r="B27" s="50">
        <f t="shared" si="7"/>
        <v>2</v>
      </c>
      <c r="C27" s="50">
        <f t="shared" si="8"/>
        <v>3</v>
      </c>
      <c r="D27" s="315" t="str">
        <f t="shared" si="9"/>
        <v>2,1</v>
      </c>
      <c r="E27" s="353"/>
      <c r="F27" s="444">
        <v>50</v>
      </c>
      <c r="G27" s="362">
        <f t="shared" si="4"/>
        <v>1</v>
      </c>
      <c r="H27" s="356"/>
      <c r="I27" s="361">
        <f t="shared" si="29"/>
        <v>23</v>
      </c>
      <c r="J27" s="364">
        <f t="shared" ref="J27:AQ27" si="32">IF(ISNUMBER(MATCH(J66,$D$5:$D$4999,0)),IF(ISNUMBER(MATCH(J66,$AL$5:$AL$24,0)),2,1),0)</f>
        <v>0</v>
      </c>
      <c r="K27" s="364">
        <f t="shared" si="32"/>
        <v>0</v>
      </c>
      <c r="L27" s="364">
        <f t="shared" si="32"/>
        <v>0</v>
      </c>
      <c r="M27" s="364">
        <f t="shared" si="32"/>
        <v>0</v>
      </c>
      <c r="N27" s="364">
        <f t="shared" si="32"/>
        <v>0</v>
      </c>
      <c r="O27" s="364">
        <f t="shared" si="32"/>
        <v>0</v>
      </c>
      <c r="P27" s="364">
        <f t="shared" si="32"/>
        <v>0</v>
      </c>
      <c r="Q27" s="364">
        <f t="shared" si="32"/>
        <v>0</v>
      </c>
      <c r="R27" s="364">
        <f t="shared" si="32"/>
        <v>0</v>
      </c>
      <c r="S27" s="364">
        <f t="shared" si="32"/>
        <v>0</v>
      </c>
      <c r="T27" s="364">
        <f t="shared" si="32"/>
        <v>0</v>
      </c>
      <c r="U27" s="364">
        <f t="shared" si="32"/>
        <v>0</v>
      </c>
      <c r="V27" s="364">
        <f t="shared" si="32"/>
        <v>0</v>
      </c>
      <c r="W27" s="364">
        <f t="shared" si="32"/>
        <v>0</v>
      </c>
      <c r="X27" s="364">
        <f t="shared" si="32"/>
        <v>0</v>
      </c>
      <c r="Y27" s="364">
        <f t="shared" si="32"/>
        <v>0</v>
      </c>
      <c r="Z27" s="364">
        <f t="shared" si="32"/>
        <v>0</v>
      </c>
      <c r="AA27" s="364">
        <f t="shared" si="32"/>
        <v>0</v>
      </c>
      <c r="AB27" s="364">
        <f t="shared" si="32"/>
        <v>0</v>
      </c>
      <c r="AC27" s="364">
        <f t="shared" si="32"/>
        <v>0</v>
      </c>
      <c r="AD27" s="364">
        <f t="shared" si="32"/>
        <v>0</v>
      </c>
      <c r="AE27" s="364">
        <f t="shared" si="32"/>
        <v>0</v>
      </c>
      <c r="AF27" s="364">
        <f t="shared" si="32"/>
        <v>0</v>
      </c>
      <c r="AG27" s="364">
        <f t="shared" si="32"/>
        <v>0</v>
      </c>
      <c r="AH27" s="364">
        <f t="shared" si="32"/>
        <v>0</v>
      </c>
      <c r="AI27" s="364">
        <f t="shared" si="32"/>
        <v>0</v>
      </c>
      <c r="AJ27" s="364">
        <f t="shared" si="32"/>
        <v>0</v>
      </c>
      <c r="AK27" s="364">
        <f t="shared" si="32"/>
        <v>0</v>
      </c>
      <c r="AL27" s="364">
        <f t="shared" si="32"/>
        <v>0</v>
      </c>
      <c r="AM27" s="364">
        <f t="shared" si="32"/>
        <v>0</v>
      </c>
      <c r="AN27" s="364">
        <f t="shared" si="32"/>
        <v>0</v>
      </c>
      <c r="AO27" s="364">
        <f t="shared" si="32"/>
        <v>0</v>
      </c>
      <c r="AP27" s="364">
        <f t="shared" si="32"/>
        <v>0</v>
      </c>
      <c r="AQ27" s="364">
        <f t="shared" si="32"/>
        <v>0</v>
      </c>
      <c r="AR27" s="356"/>
    </row>
    <row r="28" spans="1:44" ht="5.0999999999999996" customHeight="1">
      <c r="A28" s="365">
        <f t="shared" si="3"/>
        <v>24</v>
      </c>
      <c r="B28" s="50">
        <f t="shared" si="7"/>
        <v>2</v>
      </c>
      <c r="C28" s="50">
        <f t="shared" si="8"/>
        <v>4</v>
      </c>
      <c r="D28" s="315" t="str">
        <f t="shared" si="9"/>
        <v>3,1</v>
      </c>
      <c r="E28" s="353"/>
      <c r="F28" s="444">
        <v>50</v>
      </c>
      <c r="G28" s="362">
        <f t="shared" si="4"/>
        <v>1</v>
      </c>
      <c r="H28" s="356"/>
      <c r="I28" s="361">
        <f t="shared" si="29"/>
        <v>24</v>
      </c>
      <c r="J28" s="364">
        <f t="shared" ref="J28:AQ28" si="33">IF(ISNUMBER(MATCH(J67,$D$5:$D$4999,0)),IF(ISNUMBER(MATCH(J67,$AL$5:$AL$24,0)),2,1),0)</f>
        <v>0</v>
      </c>
      <c r="K28" s="364">
        <f t="shared" si="33"/>
        <v>0</v>
      </c>
      <c r="L28" s="364">
        <f t="shared" si="33"/>
        <v>0</v>
      </c>
      <c r="M28" s="364">
        <f t="shared" si="33"/>
        <v>0</v>
      </c>
      <c r="N28" s="364">
        <f t="shared" si="33"/>
        <v>0</v>
      </c>
      <c r="O28" s="364">
        <f t="shared" si="33"/>
        <v>0</v>
      </c>
      <c r="P28" s="364">
        <f t="shared" si="33"/>
        <v>0</v>
      </c>
      <c r="Q28" s="364">
        <f t="shared" si="33"/>
        <v>0</v>
      </c>
      <c r="R28" s="364">
        <f t="shared" si="33"/>
        <v>0</v>
      </c>
      <c r="S28" s="364">
        <f t="shared" si="33"/>
        <v>0</v>
      </c>
      <c r="T28" s="364">
        <f t="shared" si="33"/>
        <v>0</v>
      </c>
      <c r="U28" s="364">
        <f t="shared" si="33"/>
        <v>0</v>
      </c>
      <c r="V28" s="364">
        <f t="shared" si="33"/>
        <v>0</v>
      </c>
      <c r="W28" s="364">
        <f t="shared" si="33"/>
        <v>0</v>
      </c>
      <c r="X28" s="364">
        <f t="shared" si="33"/>
        <v>0</v>
      </c>
      <c r="Y28" s="364">
        <f t="shared" si="33"/>
        <v>0</v>
      </c>
      <c r="Z28" s="364">
        <f t="shared" si="33"/>
        <v>0</v>
      </c>
      <c r="AA28" s="364">
        <f t="shared" si="33"/>
        <v>0</v>
      </c>
      <c r="AB28" s="364">
        <f t="shared" si="33"/>
        <v>0</v>
      </c>
      <c r="AC28" s="364">
        <f t="shared" si="33"/>
        <v>0</v>
      </c>
      <c r="AD28" s="364">
        <f t="shared" si="33"/>
        <v>0</v>
      </c>
      <c r="AE28" s="364">
        <f t="shared" si="33"/>
        <v>0</v>
      </c>
      <c r="AF28" s="364">
        <f t="shared" si="33"/>
        <v>0</v>
      </c>
      <c r="AG28" s="364">
        <f t="shared" si="33"/>
        <v>0</v>
      </c>
      <c r="AH28" s="364">
        <f t="shared" si="33"/>
        <v>0</v>
      </c>
      <c r="AI28" s="364">
        <f t="shared" si="33"/>
        <v>0</v>
      </c>
      <c r="AJ28" s="364">
        <f t="shared" si="33"/>
        <v>0</v>
      </c>
      <c r="AK28" s="364">
        <f t="shared" si="33"/>
        <v>0</v>
      </c>
      <c r="AL28" s="364">
        <f t="shared" si="33"/>
        <v>0</v>
      </c>
      <c r="AM28" s="364">
        <f t="shared" si="33"/>
        <v>0</v>
      </c>
      <c r="AN28" s="364">
        <f t="shared" si="33"/>
        <v>0</v>
      </c>
      <c r="AO28" s="364">
        <f t="shared" si="33"/>
        <v>0</v>
      </c>
      <c r="AP28" s="364">
        <f t="shared" si="33"/>
        <v>0</v>
      </c>
      <c r="AQ28" s="364">
        <f t="shared" si="33"/>
        <v>0</v>
      </c>
      <c r="AR28" s="356"/>
    </row>
    <row r="29" spans="1:44" ht="5.0999999999999996" customHeight="1">
      <c r="A29" s="365">
        <f t="shared" si="3"/>
        <v>25</v>
      </c>
      <c r="B29" s="50">
        <f t="shared" si="7"/>
        <v>2</v>
      </c>
      <c r="C29" s="50">
        <f t="shared" si="8"/>
        <v>5</v>
      </c>
      <c r="D29" s="315" t="str">
        <f t="shared" si="9"/>
        <v>4,1</v>
      </c>
      <c r="E29" s="353"/>
      <c r="F29" s="444">
        <v>50</v>
      </c>
      <c r="G29" s="362">
        <f t="shared" si="4"/>
        <v>1</v>
      </c>
      <c r="H29" s="356"/>
      <c r="I29" s="361">
        <f t="shared" si="29"/>
        <v>25</v>
      </c>
      <c r="J29" s="364">
        <f t="shared" ref="J29:AQ29" si="34">IF(ISNUMBER(MATCH(J68,$D$5:$D$4999,0)),IF(ISNUMBER(MATCH(J68,$AL$5:$AL$24,0)),2,1),0)</f>
        <v>0</v>
      </c>
      <c r="K29" s="364">
        <f t="shared" si="34"/>
        <v>0</v>
      </c>
      <c r="L29" s="364">
        <f t="shared" si="34"/>
        <v>0</v>
      </c>
      <c r="M29" s="364">
        <f t="shared" si="34"/>
        <v>0</v>
      </c>
      <c r="N29" s="364">
        <f t="shared" si="34"/>
        <v>0</v>
      </c>
      <c r="O29" s="364">
        <f t="shared" si="34"/>
        <v>0</v>
      </c>
      <c r="P29" s="364">
        <f t="shared" si="34"/>
        <v>0</v>
      </c>
      <c r="Q29" s="364">
        <f t="shared" si="34"/>
        <v>0</v>
      </c>
      <c r="R29" s="364">
        <f t="shared" si="34"/>
        <v>0</v>
      </c>
      <c r="S29" s="364">
        <f t="shared" si="34"/>
        <v>0</v>
      </c>
      <c r="T29" s="364">
        <f t="shared" si="34"/>
        <v>0</v>
      </c>
      <c r="U29" s="364">
        <f t="shared" si="34"/>
        <v>0</v>
      </c>
      <c r="V29" s="364">
        <f t="shared" si="34"/>
        <v>0</v>
      </c>
      <c r="W29" s="364">
        <f t="shared" si="34"/>
        <v>0</v>
      </c>
      <c r="X29" s="364">
        <f t="shared" si="34"/>
        <v>0</v>
      </c>
      <c r="Y29" s="364">
        <f t="shared" si="34"/>
        <v>0</v>
      </c>
      <c r="Z29" s="364">
        <f t="shared" si="34"/>
        <v>0</v>
      </c>
      <c r="AA29" s="364">
        <f t="shared" si="34"/>
        <v>0</v>
      </c>
      <c r="AB29" s="364">
        <f t="shared" si="34"/>
        <v>0</v>
      </c>
      <c r="AC29" s="364">
        <f t="shared" si="34"/>
        <v>0</v>
      </c>
      <c r="AD29" s="364">
        <f t="shared" si="34"/>
        <v>0</v>
      </c>
      <c r="AE29" s="364">
        <f t="shared" si="34"/>
        <v>0</v>
      </c>
      <c r="AF29" s="364">
        <f t="shared" si="34"/>
        <v>0</v>
      </c>
      <c r="AG29" s="364">
        <f t="shared" si="34"/>
        <v>0</v>
      </c>
      <c r="AH29" s="364">
        <f t="shared" si="34"/>
        <v>0</v>
      </c>
      <c r="AI29" s="364">
        <f t="shared" si="34"/>
        <v>0</v>
      </c>
      <c r="AJ29" s="364">
        <f t="shared" si="34"/>
        <v>0</v>
      </c>
      <c r="AK29" s="364">
        <f t="shared" si="34"/>
        <v>0</v>
      </c>
      <c r="AL29" s="364">
        <f t="shared" si="34"/>
        <v>0</v>
      </c>
      <c r="AM29" s="364">
        <f t="shared" si="34"/>
        <v>0</v>
      </c>
      <c r="AN29" s="364">
        <f t="shared" si="34"/>
        <v>0</v>
      </c>
      <c r="AO29" s="364">
        <f t="shared" si="34"/>
        <v>0</v>
      </c>
      <c r="AP29" s="364">
        <f t="shared" si="34"/>
        <v>0</v>
      </c>
      <c r="AQ29" s="364">
        <f t="shared" si="34"/>
        <v>0</v>
      </c>
      <c r="AR29" s="356"/>
    </row>
    <row r="30" spans="1:44" ht="5.0999999999999996" customHeight="1">
      <c r="A30" s="365">
        <f t="shared" si="3"/>
        <v>26</v>
      </c>
      <c r="B30" s="50">
        <f t="shared" si="7"/>
        <v>2</v>
      </c>
      <c r="C30" s="50">
        <f t="shared" si="8"/>
        <v>6</v>
      </c>
      <c r="D30" s="315" t="str">
        <f t="shared" si="9"/>
        <v>5,1</v>
      </c>
      <c r="E30" s="353"/>
      <c r="F30" s="444">
        <v>50</v>
      </c>
      <c r="G30" s="362">
        <f t="shared" si="4"/>
        <v>1</v>
      </c>
      <c r="H30" s="356"/>
      <c r="I30" s="361">
        <f t="shared" si="29"/>
        <v>26</v>
      </c>
      <c r="J30" s="364">
        <f t="shared" ref="J30:AQ30" si="35">IF(ISNUMBER(MATCH(J69,$D$5:$D$4999,0)),IF(ISNUMBER(MATCH(J69,$AL$5:$AL$24,0)),2,1),0)</f>
        <v>0</v>
      </c>
      <c r="K30" s="364">
        <f t="shared" si="35"/>
        <v>0</v>
      </c>
      <c r="L30" s="364">
        <f t="shared" si="35"/>
        <v>0</v>
      </c>
      <c r="M30" s="364">
        <f t="shared" si="35"/>
        <v>0</v>
      </c>
      <c r="N30" s="364">
        <f t="shared" si="35"/>
        <v>0</v>
      </c>
      <c r="O30" s="364">
        <f t="shared" si="35"/>
        <v>0</v>
      </c>
      <c r="P30" s="364">
        <f t="shared" si="35"/>
        <v>0</v>
      </c>
      <c r="Q30" s="364">
        <f t="shared" si="35"/>
        <v>0</v>
      </c>
      <c r="R30" s="364">
        <f t="shared" si="35"/>
        <v>0</v>
      </c>
      <c r="S30" s="364">
        <f t="shared" si="35"/>
        <v>0</v>
      </c>
      <c r="T30" s="364">
        <f t="shared" si="35"/>
        <v>0</v>
      </c>
      <c r="U30" s="364">
        <f t="shared" si="35"/>
        <v>0</v>
      </c>
      <c r="V30" s="364">
        <f t="shared" si="35"/>
        <v>0</v>
      </c>
      <c r="W30" s="364">
        <f t="shared" si="35"/>
        <v>0</v>
      </c>
      <c r="X30" s="364">
        <f t="shared" si="35"/>
        <v>0</v>
      </c>
      <c r="Y30" s="364">
        <f t="shared" si="35"/>
        <v>0</v>
      </c>
      <c r="Z30" s="364">
        <f t="shared" si="35"/>
        <v>0</v>
      </c>
      <c r="AA30" s="364">
        <f t="shared" si="35"/>
        <v>0</v>
      </c>
      <c r="AB30" s="364">
        <f t="shared" si="35"/>
        <v>0</v>
      </c>
      <c r="AC30" s="364">
        <f t="shared" si="35"/>
        <v>0</v>
      </c>
      <c r="AD30" s="364">
        <f t="shared" si="35"/>
        <v>0</v>
      </c>
      <c r="AE30" s="364">
        <f t="shared" si="35"/>
        <v>0</v>
      </c>
      <c r="AF30" s="364">
        <f t="shared" si="35"/>
        <v>0</v>
      </c>
      <c r="AG30" s="364">
        <f t="shared" si="35"/>
        <v>0</v>
      </c>
      <c r="AH30" s="364">
        <f t="shared" si="35"/>
        <v>0</v>
      </c>
      <c r="AI30" s="364">
        <f t="shared" si="35"/>
        <v>0</v>
      </c>
      <c r="AJ30" s="364">
        <f t="shared" si="35"/>
        <v>0</v>
      </c>
      <c r="AK30" s="364">
        <f t="shared" si="35"/>
        <v>0</v>
      </c>
      <c r="AL30" s="364">
        <f t="shared" si="35"/>
        <v>0</v>
      </c>
      <c r="AM30" s="364">
        <f t="shared" si="35"/>
        <v>0</v>
      </c>
      <c r="AN30" s="364">
        <f t="shared" si="35"/>
        <v>0</v>
      </c>
      <c r="AO30" s="364">
        <f t="shared" si="35"/>
        <v>0</v>
      </c>
      <c r="AP30" s="364">
        <f t="shared" si="35"/>
        <v>0</v>
      </c>
      <c r="AQ30" s="364">
        <f t="shared" si="35"/>
        <v>0</v>
      </c>
      <c r="AR30" s="356"/>
    </row>
    <row r="31" spans="1:44" ht="5.0999999999999996" customHeight="1">
      <c r="A31" s="365">
        <f t="shared" si="3"/>
        <v>27</v>
      </c>
      <c r="B31" s="50">
        <f t="shared" si="7"/>
        <v>2</v>
      </c>
      <c r="C31" s="50">
        <f t="shared" si="8"/>
        <v>7</v>
      </c>
      <c r="D31" s="315" t="str">
        <f t="shared" si="9"/>
        <v>6,1</v>
      </c>
      <c r="E31" s="353"/>
      <c r="F31" s="444">
        <v>50</v>
      </c>
      <c r="G31" s="362">
        <f t="shared" si="4"/>
        <v>1</v>
      </c>
      <c r="H31" s="356"/>
      <c r="I31" s="361">
        <f t="shared" si="29"/>
        <v>27</v>
      </c>
      <c r="J31" s="364">
        <f t="shared" ref="J31:AQ31" si="36">IF(ISNUMBER(MATCH(J70,$D$5:$D$4999,0)),IF(ISNUMBER(MATCH(J70,$AL$5:$AL$24,0)),2,1),0)</f>
        <v>0</v>
      </c>
      <c r="K31" s="364">
        <f t="shared" si="36"/>
        <v>0</v>
      </c>
      <c r="L31" s="364">
        <f t="shared" si="36"/>
        <v>0</v>
      </c>
      <c r="M31" s="364">
        <f t="shared" si="36"/>
        <v>0</v>
      </c>
      <c r="N31" s="364">
        <f t="shared" si="36"/>
        <v>0</v>
      </c>
      <c r="O31" s="364">
        <f t="shared" si="36"/>
        <v>0</v>
      </c>
      <c r="P31" s="364">
        <f t="shared" si="36"/>
        <v>0</v>
      </c>
      <c r="Q31" s="364">
        <f t="shared" si="36"/>
        <v>0</v>
      </c>
      <c r="R31" s="364">
        <f t="shared" si="36"/>
        <v>0</v>
      </c>
      <c r="S31" s="364">
        <f t="shared" si="36"/>
        <v>0</v>
      </c>
      <c r="T31" s="364">
        <f t="shared" si="36"/>
        <v>0</v>
      </c>
      <c r="U31" s="364">
        <f t="shared" si="36"/>
        <v>0</v>
      </c>
      <c r="V31" s="364">
        <f t="shared" si="36"/>
        <v>0</v>
      </c>
      <c r="W31" s="364">
        <f t="shared" si="36"/>
        <v>0</v>
      </c>
      <c r="X31" s="364">
        <f t="shared" si="36"/>
        <v>0</v>
      </c>
      <c r="Y31" s="364">
        <f t="shared" si="36"/>
        <v>0</v>
      </c>
      <c r="Z31" s="364">
        <f t="shared" si="36"/>
        <v>0</v>
      </c>
      <c r="AA31" s="364">
        <f t="shared" si="36"/>
        <v>0</v>
      </c>
      <c r="AB31" s="364">
        <f t="shared" si="36"/>
        <v>0</v>
      </c>
      <c r="AC31" s="364">
        <f t="shared" si="36"/>
        <v>0</v>
      </c>
      <c r="AD31" s="364">
        <f t="shared" si="36"/>
        <v>0</v>
      </c>
      <c r="AE31" s="364">
        <f t="shared" si="36"/>
        <v>0</v>
      </c>
      <c r="AF31" s="364">
        <f t="shared" si="36"/>
        <v>0</v>
      </c>
      <c r="AG31" s="364">
        <f t="shared" si="36"/>
        <v>0</v>
      </c>
      <c r="AH31" s="364">
        <f t="shared" si="36"/>
        <v>0</v>
      </c>
      <c r="AI31" s="364">
        <f t="shared" si="36"/>
        <v>0</v>
      </c>
      <c r="AJ31" s="364">
        <f t="shared" si="36"/>
        <v>0</v>
      </c>
      <c r="AK31" s="364">
        <f t="shared" si="36"/>
        <v>0</v>
      </c>
      <c r="AL31" s="364">
        <f t="shared" si="36"/>
        <v>0</v>
      </c>
      <c r="AM31" s="364">
        <f t="shared" si="36"/>
        <v>0</v>
      </c>
      <c r="AN31" s="364">
        <f t="shared" si="36"/>
        <v>0</v>
      </c>
      <c r="AO31" s="364">
        <f t="shared" si="36"/>
        <v>0</v>
      </c>
      <c r="AP31" s="364">
        <f t="shared" si="36"/>
        <v>0</v>
      </c>
      <c r="AQ31" s="364">
        <f t="shared" si="36"/>
        <v>0</v>
      </c>
      <c r="AR31" s="356"/>
    </row>
    <row r="32" spans="1:44" ht="5.0999999999999996" customHeight="1">
      <c r="A32" s="365">
        <f t="shared" si="3"/>
        <v>28</v>
      </c>
      <c r="B32" s="50">
        <f t="shared" si="7"/>
        <v>2</v>
      </c>
      <c r="C32" s="50">
        <f t="shared" si="8"/>
        <v>8</v>
      </c>
      <c r="D32" s="315" t="str">
        <f t="shared" si="9"/>
        <v>7,1</v>
      </c>
      <c r="E32" s="353"/>
      <c r="F32" s="444">
        <v>50</v>
      </c>
      <c r="G32" s="362">
        <f t="shared" si="4"/>
        <v>1</v>
      </c>
      <c r="H32" s="356"/>
      <c r="I32" s="361">
        <f t="shared" si="29"/>
        <v>28</v>
      </c>
      <c r="J32" s="364">
        <f t="shared" ref="J32:AQ32" si="37">IF(ISNUMBER(MATCH(J71,$D$5:$D$4999,0)),IF(ISNUMBER(MATCH(J71,$AL$5:$AL$24,0)),2,1),0)</f>
        <v>0</v>
      </c>
      <c r="K32" s="364">
        <f t="shared" si="37"/>
        <v>0</v>
      </c>
      <c r="L32" s="364">
        <f t="shared" si="37"/>
        <v>0</v>
      </c>
      <c r="M32" s="364">
        <f t="shared" si="37"/>
        <v>0</v>
      </c>
      <c r="N32" s="364">
        <f t="shared" si="37"/>
        <v>0</v>
      </c>
      <c r="O32" s="364">
        <f t="shared" si="37"/>
        <v>0</v>
      </c>
      <c r="P32" s="364">
        <f t="shared" si="37"/>
        <v>0</v>
      </c>
      <c r="Q32" s="364">
        <f t="shared" si="37"/>
        <v>0</v>
      </c>
      <c r="R32" s="364">
        <f t="shared" si="37"/>
        <v>0</v>
      </c>
      <c r="S32" s="364">
        <f t="shared" si="37"/>
        <v>0</v>
      </c>
      <c r="T32" s="364">
        <f t="shared" si="37"/>
        <v>0</v>
      </c>
      <c r="U32" s="364">
        <f t="shared" si="37"/>
        <v>0</v>
      </c>
      <c r="V32" s="364">
        <f t="shared" si="37"/>
        <v>0</v>
      </c>
      <c r="W32" s="364">
        <f t="shared" si="37"/>
        <v>0</v>
      </c>
      <c r="X32" s="364">
        <f t="shared" si="37"/>
        <v>0</v>
      </c>
      <c r="Y32" s="364">
        <f t="shared" si="37"/>
        <v>0</v>
      </c>
      <c r="Z32" s="364">
        <f t="shared" si="37"/>
        <v>0</v>
      </c>
      <c r="AA32" s="364">
        <f t="shared" si="37"/>
        <v>0</v>
      </c>
      <c r="AB32" s="364">
        <f t="shared" si="37"/>
        <v>0</v>
      </c>
      <c r="AC32" s="364">
        <f t="shared" si="37"/>
        <v>0</v>
      </c>
      <c r="AD32" s="364">
        <f t="shared" si="37"/>
        <v>0</v>
      </c>
      <c r="AE32" s="364">
        <f t="shared" si="37"/>
        <v>0</v>
      </c>
      <c r="AF32" s="364">
        <f t="shared" si="37"/>
        <v>0</v>
      </c>
      <c r="AG32" s="364">
        <f t="shared" si="37"/>
        <v>0</v>
      </c>
      <c r="AH32" s="364">
        <f t="shared" si="37"/>
        <v>0</v>
      </c>
      <c r="AI32" s="364">
        <f t="shared" si="37"/>
        <v>0</v>
      </c>
      <c r="AJ32" s="364">
        <f t="shared" si="37"/>
        <v>0</v>
      </c>
      <c r="AK32" s="364">
        <f t="shared" si="37"/>
        <v>0</v>
      </c>
      <c r="AL32" s="364">
        <f t="shared" si="37"/>
        <v>0</v>
      </c>
      <c r="AM32" s="364">
        <f t="shared" si="37"/>
        <v>0</v>
      </c>
      <c r="AN32" s="364">
        <f t="shared" si="37"/>
        <v>0</v>
      </c>
      <c r="AO32" s="364">
        <f t="shared" si="37"/>
        <v>0</v>
      </c>
      <c r="AP32" s="364">
        <f t="shared" si="37"/>
        <v>0</v>
      </c>
      <c r="AQ32" s="364">
        <f t="shared" si="37"/>
        <v>0</v>
      </c>
      <c r="AR32" s="356"/>
    </row>
    <row r="33" spans="1:44" ht="5.0999999999999996" customHeight="1">
      <c r="A33" s="365">
        <f t="shared" si="3"/>
        <v>29</v>
      </c>
      <c r="B33" s="50">
        <f t="shared" si="7"/>
        <v>2</v>
      </c>
      <c r="C33" s="50">
        <f t="shared" si="8"/>
        <v>9</v>
      </c>
      <c r="D33" s="315" t="str">
        <f t="shared" si="9"/>
        <v>8,1</v>
      </c>
      <c r="E33" s="353"/>
      <c r="F33" s="444">
        <v>50</v>
      </c>
      <c r="G33" s="362">
        <f t="shared" si="4"/>
        <v>1</v>
      </c>
      <c r="H33" s="356"/>
      <c r="I33" s="361">
        <f t="shared" si="29"/>
        <v>29</v>
      </c>
      <c r="J33" s="364">
        <f t="shared" ref="J33:AQ33" si="38">IF(ISNUMBER(MATCH(J72,$D$5:$D$4999,0)),IF(ISNUMBER(MATCH(J72,$AL$5:$AL$24,0)),2,1),0)</f>
        <v>0</v>
      </c>
      <c r="K33" s="364">
        <f t="shared" si="38"/>
        <v>0</v>
      </c>
      <c r="L33" s="364">
        <f t="shared" si="38"/>
        <v>0</v>
      </c>
      <c r="M33" s="364">
        <f t="shared" si="38"/>
        <v>0</v>
      </c>
      <c r="N33" s="364">
        <f t="shared" si="38"/>
        <v>0</v>
      </c>
      <c r="O33" s="364">
        <f t="shared" si="38"/>
        <v>0</v>
      </c>
      <c r="P33" s="364">
        <f t="shared" si="38"/>
        <v>0</v>
      </c>
      <c r="Q33" s="364">
        <f t="shared" si="38"/>
        <v>0</v>
      </c>
      <c r="R33" s="364">
        <f t="shared" si="38"/>
        <v>0</v>
      </c>
      <c r="S33" s="364">
        <f t="shared" si="38"/>
        <v>0</v>
      </c>
      <c r="T33" s="364">
        <f t="shared" si="38"/>
        <v>0</v>
      </c>
      <c r="U33" s="364">
        <f t="shared" si="38"/>
        <v>0</v>
      </c>
      <c r="V33" s="364">
        <f t="shared" si="38"/>
        <v>0</v>
      </c>
      <c r="W33" s="364">
        <f t="shared" si="38"/>
        <v>0</v>
      </c>
      <c r="X33" s="364">
        <f t="shared" si="38"/>
        <v>0</v>
      </c>
      <c r="Y33" s="364">
        <f t="shared" si="38"/>
        <v>0</v>
      </c>
      <c r="Z33" s="364">
        <f t="shared" si="38"/>
        <v>0</v>
      </c>
      <c r="AA33" s="364">
        <f t="shared" si="38"/>
        <v>0</v>
      </c>
      <c r="AB33" s="364">
        <f t="shared" si="38"/>
        <v>0</v>
      </c>
      <c r="AC33" s="364">
        <f t="shared" si="38"/>
        <v>0</v>
      </c>
      <c r="AD33" s="364">
        <f t="shared" si="38"/>
        <v>0</v>
      </c>
      <c r="AE33" s="364">
        <f t="shared" si="38"/>
        <v>0</v>
      </c>
      <c r="AF33" s="364">
        <f t="shared" si="38"/>
        <v>0</v>
      </c>
      <c r="AG33" s="364">
        <f t="shared" si="38"/>
        <v>0</v>
      </c>
      <c r="AH33" s="364">
        <f t="shared" si="38"/>
        <v>0</v>
      </c>
      <c r="AI33" s="364">
        <f t="shared" si="38"/>
        <v>0</v>
      </c>
      <c r="AJ33" s="364">
        <f t="shared" si="38"/>
        <v>0</v>
      </c>
      <c r="AK33" s="364">
        <f t="shared" si="38"/>
        <v>0</v>
      </c>
      <c r="AL33" s="364">
        <f t="shared" si="38"/>
        <v>0</v>
      </c>
      <c r="AM33" s="364">
        <f t="shared" si="38"/>
        <v>0</v>
      </c>
      <c r="AN33" s="364">
        <f t="shared" si="38"/>
        <v>0</v>
      </c>
      <c r="AO33" s="364">
        <f t="shared" si="38"/>
        <v>0</v>
      </c>
      <c r="AP33" s="364">
        <f t="shared" si="38"/>
        <v>0</v>
      </c>
      <c r="AQ33" s="364">
        <f t="shared" si="38"/>
        <v>0</v>
      </c>
      <c r="AR33" s="356"/>
    </row>
    <row r="34" spans="1:44" ht="5.0999999999999996" customHeight="1">
      <c r="A34" s="365">
        <f t="shared" si="3"/>
        <v>30</v>
      </c>
      <c r="B34" s="50">
        <f t="shared" si="7"/>
        <v>2</v>
      </c>
      <c r="C34" s="50">
        <f t="shared" si="8"/>
        <v>10</v>
      </c>
      <c r="D34" s="315" t="str">
        <f t="shared" si="9"/>
        <v>9,1</v>
      </c>
      <c r="E34" s="353"/>
      <c r="F34" s="444">
        <v>50</v>
      </c>
      <c r="G34" s="362">
        <f t="shared" si="4"/>
        <v>1</v>
      </c>
      <c r="H34" s="356"/>
      <c r="I34" s="361">
        <f t="shared" si="29"/>
        <v>30</v>
      </c>
      <c r="J34" s="364">
        <f t="shared" ref="J34:AQ34" si="39">IF(ISNUMBER(MATCH(J73,$D$5:$D$4999,0)),IF(ISNUMBER(MATCH(J73,$AL$5:$AL$24,0)),2,1),0)</f>
        <v>0</v>
      </c>
      <c r="K34" s="364">
        <f t="shared" si="39"/>
        <v>0</v>
      </c>
      <c r="L34" s="364">
        <f t="shared" si="39"/>
        <v>0</v>
      </c>
      <c r="M34" s="364">
        <f t="shared" si="39"/>
        <v>0</v>
      </c>
      <c r="N34" s="364">
        <f t="shared" si="39"/>
        <v>0</v>
      </c>
      <c r="O34" s="364">
        <f t="shared" si="39"/>
        <v>0</v>
      </c>
      <c r="P34" s="364">
        <f t="shared" si="39"/>
        <v>0</v>
      </c>
      <c r="Q34" s="364">
        <f t="shared" si="39"/>
        <v>0</v>
      </c>
      <c r="R34" s="364">
        <f t="shared" si="39"/>
        <v>0</v>
      </c>
      <c r="S34" s="364">
        <f t="shared" si="39"/>
        <v>0</v>
      </c>
      <c r="T34" s="364">
        <f t="shared" si="39"/>
        <v>0</v>
      </c>
      <c r="U34" s="364">
        <f t="shared" si="39"/>
        <v>0</v>
      </c>
      <c r="V34" s="364">
        <f t="shared" si="39"/>
        <v>0</v>
      </c>
      <c r="W34" s="364">
        <f t="shared" si="39"/>
        <v>0</v>
      </c>
      <c r="X34" s="364">
        <f t="shared" si="39"/>
        <v>0</v>
      </c>
      <c r="Y34" s="364">
        <f t="shared" si="39"/>
        <v>0</v>
      </c>
      <c r="Z34" s="364">
        <f t="shared" si="39"/>
        <v>0</v>
      </c>
      <c r="AA34" s="364">
        <f t="shared" si="39"/>
        <v>0</v>
      </c>
      <c r="AB34" s="364">
        <f t="shared" si="39"/>
        <v>0</v>
      </c>
      <c r="AC34" s="364">
        <f t="shared" si="39"/>
        <v>0</v>
      </c>
      <c r="AD34" s="364">
        <f t="shared" si="39"/>
        <v>0</v>
      </c>
      <c r="AE34" s="364">
        <f t="shared" si="39"/>
        <v>0</v>
      </c>
      <c r="AF34" s="364">
        <f t="shared" si="39"/>
        <v>0</v>
      </c>
      <c r="AG34" s="364">
        <f t="shared" si="39"/>
        <v>0</v>
      </c>
      <c r="AH34" s="364">
        <f t="shared" si="39"/>
        <v>0</v>
      </c>
      <c r="AI34" s="364">
        <f t="shared" si="39"/>
        <v>0</v>
      </c>
      <c r="AJ34" s="364">
        <f t="shared" si="39"/>
        <v>0</v>
      </c>
      <c r="AK34" s="364">
        <f t="shared" si="39"/>
        <v>0</v>
      </c>
      <c r="AL34" s="364">
        <f t="shared" si="39"/>
        <v>0</v>
      </c>
      <c r="AM34" s="364">
        <f t="shared" si="39"/>
        <v>0</v>
      </c>
      <c r="AN34" s="364">
        <f t="shared" si="39"/>
        <v>0</v>
      </c>
      <c r="AO34" s="364">
        <f t="shared" si="39"/>
        <v>0</v>
      </c>
      <c r="AP34" s="364">
        <f t="shared" si="39"/>
        <v>0</v>
      </c>
      <c r="AQ34" s="364">
        <f t="shared" si="39"/>
        <v>0</v>
      </c>
      <c r="AR34" s="356"/>
    </row>
    <row r="35" spans="1:44" ht="5.0999999999999996" customHeight="1">
      <c r="A35" s="365">
        <f t="shared" si="3"/>
        <v>31</v>
      </c>
      <c r="B35" s="50">
        <f t="shared" si="7"/>
        <v>2</v>
      </c>
      <c r="C35" s="50">
        <f t="shared" si="8"/>
        <v>11</v>
      </c>
      <c r="D35" s="315" t="str">
        <f t="shared" si="9"/>
        <v>10,1</v>
      </c>
      <c r="E35" s="353"/>
      <c r="F35" s="444">
        <v>50</v>
      </c>
      <c r="G35" s="362">
        <f t="shared" si="4"/>
        <v>1</v>
      </c>
      <c r="H35" s="356"/>
      <c r="I35" s="361">
        <f t="shared" si="29"/>
        <v>31</v>
      </c>
      <c r="J35" s="364">
        <f t="shared" ref="J35:AQ35" si="40">IF(ISNUMBER(MATCH(J74,$D$5:$D$4999,0)),IF(ISNUMBER(MATCH(J74,$AL$5:$AL$24,0)),2,1),0)</f>
        <v>0</v>
      </c>
      <c r="K35" s="364">
        <f t="shared" si="40"/>
        <v>0</v>
      </c>
      <c r="L35" s="364">
        <f t="shared" si="40"/>
        <v>0</v>
      </c>
      <c r="M35" s="364">
        <f t="shared" si="40"/>
        <v>0</v>
      </c>
      <c r="N35" s="364">
        <f t="shared" si="40"/>
        <v>0</v>
      </c>
      <c r="O35" s="364">
        <f t="shared" si="40"/>
        <v>0</v>
      </c>
      <c r="P35" s="364">
        <f t="shared" si="40"/>
        <v>0</v>
      </c>
      <c r="Q35" s="364">
        <f t="shared" si="40"/>
        <v>0</v>
      </c>
      <c r="R35" s="364">
        <f t="shared" si="40"/>
        <v>0</v>
      </c>
      <c r="S35" s="364">
        <f t="shared" si="40"/>
        <v>0</v>
      </c>
      <c r="T35" s="364">
        <f t="shared" si="40"/>
        <v>0</v>
      </c>
      <c r="U35" s="364">
        <f t="shared" si="40"/>
        <v>0</v>
      </c>
      <c r="V35" s="364">
        <f t="shared" si="40"/>
        <v>0</v>
      </c>
      <c r="W35" s="364">
        <f t="shared" si="40"/>
        <v>0</v>
      </c>
      <c r="X35" s="364">
        <f t="shared" si="40"/>
        <v>0</v>
      </c>
      <c r="Y35" s="364">
        <f t="shared" si="40"/>
        <v>0</v>
      </c>
      <c r="Z35" s="364">
        <f t="shared" si="40"/>
        <v>0</v>
      </c>
      <c r="AA35" s="364">
        <f t="shared" si="40"/>
        <v>0</v>
      </c>
      <c r="AB35" s="364">
        <f t="shared" si="40"/>
        <v>0</v>
      </c>
      <c r="AC35" s="364">
        <f t="shared" si="40"/>
        <v>0</v>
      </c>
      <c r="AD35" s="364">
        <f t="shared" si="40"/>
        <v>0</v>
      </c>
      <c r="AE35" s="364">
        <f t="shared" si="40"/>
        <v>0</v>
      </c>
      <c r="AF35" s="364">
        <f t="shared" si="40"/>
        <v>0</v>
      </c>
      <c r="AG35" s="364">
        <f t="shared" si="40"/>
        <v>0</v>
      </c>
      <c r="AH35" s="364">
        <f t="shared" si="40"/>
        <v>0</v>
      </c>
      <c r="AI35" s="364">
        <f t="shared" si="40"/>
        <v>0</v>
      </c>
      <c r="AJ35" s="364">
        <f t="shared" si="40"/>
        <v>0</v>
      </c>
      <c r="AK35" s="364">
        <f t="shared" si="40"/>
        <v>0</v>
      </c>
      <c r="AL35" s="364">
        <f t="shared" si="40"/>
        <v>0</v>
      </c>
      <c r="AM35" s="364">
        <f t="shared" si="40"/>
        <v>0</v>
      </c>
      <c r="AN35" s="364">
        <f t="shared" si="40"/>
        <v>0</v>
      </c>
      <c r="AO35" s="364">
        <f t="shared" si="40"/>
        <v>0</v>
      </c>
      <c r="AP35" s="364">
        <f t="shared" si="40"/>
        <v>0</v>
      </c>
      <c r="AQ35" s="364">
        <f t="shared" si="40"/>
        <v>0</v>
      </c>
      <c r="AR35" s="356"/>
    </row>
    <row r="36" spans="1:44" ht="5.0999999999999996" customHeight="1">
      <c r="A36" s="365">
        <f t="shared" si="3"/>
        <v>32</v>
      </c>
      <c r="B36" s="50">
        <f t="shared" si="7"/>
        <v>2</v>
      </c>
      <c r="C36" s="50">
        <f t="shared" si="8"/>
        <v>12</v>
      </c>
      <c r="D36" s="315" t="str">
        <f t="shared" si="9"/>
        <v>11,1</v>
      </c>
      <c r="E36" s="353"/>
      <c r="F36" s="444">
        <v>50</v>
      </c>
      <c r="G36" s="362">
        <f t="shared" si="4"/>
        <v>1</v>
      </c>
      <c r="H36" s="356"/>
      <c r="I36" s="361">
        <f t="shared" si="29"/>
        <v>32</v>
      </c>
      <c r="J36" s="364">
        <f t="shared" ref="J36:AQ36" si="41">IF(ISNUMBER(MATCH(J75,$D$5:$D$4999,0)),IF(ISNUMBER(MATCH(J75,$AL$5:$AL$24,0)),2,1),0)</f>
        <v>0</v>
      </c>
      <c r="K36" s="364">
        <f t="shared" si="41"/>
        <v>0</v>
      </c>
      <c r="L36" s="364">
        <f t="shared" si="41"/>
        <v>0</v>
      </c>
      <c r="M36" s="364">
        <f t="shared" si="41"/>
        <v>0</v>
      </c>
      <c r="N36" s="364">
        <f t="shared" si="41"/>
        <v>0</v>
      </c>
      <c r="O36" s="364">
        <f t="shared" si="41"/>
        <v>0</v>
      </c>
      <c r="P36" s="364">
        <f t="shared" si="41"/>
        <v>0</v>
      </c>
      <c r="Q36" s="364">
        <f t="shared" si="41"/>
        <v>0</v>
      </c>
      <c r="R36" s="364">
        <f t="shared" si="41"/>
        <v>0</v>
      </c>
      <c r="S36" s="364">
        <f t="shared" si="41"/>
        <v>0</v>
      </c>
      <c r="T36" s="364">
        <f t="shared" si="41"/>
        <v>0</v>
      </c>
      <c r="U36" s="364">
        <f t="shared" si="41"/>
        <v>0</v>
      </c>
      <c r="V36" s="364">
        <f t="shared" si="41"/>
        <v>0</v>
      </c>
      <c r="W36" s="364">
        <f t="shared" si="41"/>
        <v>0</v>
      </c>
      <c r="X36" s="364">
        <f t="shared" si="41"/>
        <v>0</v>
      </c>
      <c r="Y36" s="364">
        <f t="shared" si="41"/>
        <v>0</v>
      </c>
      <c r="Z36" s="364">
        <f t="shared" si="41"/>
        <v>0</v>
      </c>
      <c r="AA36" s="364">
        <f t="shared" si="41"/>
        <v>0</v>
      </c>
      <c r="AB36" s="364">
        <f t="shared" si="41"/>
        <v>0</v>
      </c>
      <c r="AC36" s="364">
        <f t="shared" si="41"/>
        <v>0</v>
      </c>
      <c r="AD36" s="364">
        <f t="shared" si="41"/>
        <v>0</v>
      </c>
      <c r="AE36" s="364">
        <f t="shared" si="41"/>
        <v>0</v>
      </c>
      <c r="AF36" s="364">
        <f t="shared" si="41"/>
        <v>0</v>
      </c>
      <c r="AG36" s="364">
        <f t="shared" si="41"/>
        <v>0</v>
      </c>
      <c r="AH36" s="364">
        <f t="shared" si="41"/>
        <v>0</v>
      </c>
      <c r="AI36" s="364">
        <f t="shared" si="41"/>
        <v>0</v>
      </c>
      <c r="AJ36" s="364">
        <f t="shared" si="41"/>
        <v>0</v>
      </c>
      <c r="AK36" s="364">
        <f t="shared" si="41"/>
        <v>0</v>
      </c>
      <c r="AL36" s="364">
        <f t="shared" si="41"/>
        <v>0</v>
      </c>
      <c r="AM36" s="364">
        <f t="shared" si="41"/>
        <v>0</v>
      </c>
      <c r="AN36" s="364">
        <f t="shared" si="41"/>
        <v>0</v>
      </c>
      <c r="AO36" s="364">
        <f t="shared" si="41"/>
        <v>0</v>
      </c>
      <c r="AP36" s="364">
        <f t="shared" si="41"/>
        <v>0</v>
      </c>
      <c r="AQ36" s="364">
        <f t="shared" si="41"/>
        <v>0</v>
      </c>
      <c r="AR36" s="356"/>
    </row>
    <row r="37" spans="1:44" ht="5.0999999999999996" customHeight="1">
      <c r="A37" s="365">
        <f t="shared" si="3"/>
        <v>33</v>
      </c>
      <c r="B37" s="50">
        <f t="shared" si="7"/>
        <v>2</v>
      </c>
      <c r="C37" s="50">
        <f t="shared" si="8"/>
        <v>13</v>
      </c>
      <c r="D37" s="315" t="str">
        <f t="shared" si="9"/>
        <v>12,1</v>
      </c>
      <c r="E37" s="353"/>
      <c r="F37" s="444">
        <v>50</v>
      </c>
      <c r="G37" s="362">
        <f t="shared" ref="G37:G65" si="42">F37/MIN($F$5:$F$65)</f>
        <v>1</v>
      </c>
      <c r="H37" s="356"/>
      <c r="I37" s="361">
        <f>I36+1</f>
        <v>33</v>
      </c>
      <c r="J37" s="364">
        <f t="shared" ref="J37:AQ37" si="43">IF(ISNUMBER(MATCH(J76,$D$5:$D$4999,0)),IF(ISNUMBER(MATCH(J76,$AL$5:$AL$24,0)),2,1),0)</f>
        <v>0</v>
      </c>
      <c r="K37" s="364">
        <f t="shared" si="43"/>
        <v>0</v>
      </c>
      <c r="L37" s="364">
        <f t="shared" si="43"/>
        <v>0</v>
      </c>
      <c r="M37" s="364">
        <f t="shared" si="43"/>
        <v>0</v>
      </c>
      <c r="N37" s="364">
        <f t="shared" si="43"/>
        <v>0</v>
      </c>
      <c r="O37" s="364">
        <f t="shared" si="43"/>
        <v>0</v>
      </c>
      <c r="P37" s="364">
        <f t="shared" si="43"/>
        <v>0</v>
      </c>
      <c r="Q37" s="364">
        <f t="shared" si="43"/>
        <v>0</v>
      </c>
      <c r="R37" s="364">
        <f t="shared" si="43"/>
        <v>0</v>
      </c>
      <c r="S37" s="364">
        <f t="shared" si="43"/>
        <v>0</v>
      </c>
      <c r="T37" s="364">
        <f t="shared" si="43"/>
        <v>0</v>
      </c>
      <c r="U37" s="364">
        <f t="shared" si="43"/>
        <v>0</v>
      </c>
      <c r="V37" s="364">
        <f t="shared" si="43"/>
        <v>0</v>
      </c>
      <c r="W37" s="364">
        <f t="shared" si="43"/>
        <v>0</v>
      </c>
      <c r="X37" s="364">
        <f t="shared" si="43"/>
        <v>0</v>
      </c>
      <c r="Y37" s="364">
        <f t="shared" si="43"/>
        <v>0</v>
      </c>
      <c r="Z37" s="364">
        <f t="shared" si="43"/>
        <v>0</v>
      </c>
      <c r="AA37" s="364">
        <f t="shared" si="43"/>
        <v>0</v>
      </c>
      <c r="AB37" s="364">
        <f t="shared" si="43"/>
        <v>0</v>
      </c>
      <c r="AC37" s="364">
        <f t="shared" si="43"/>
        <v>0</v>
      </c>
      <c r="AD37" s="364">
        <f t="shared" si="43"/>
        <v>0</v>
      </c>
      <c r="AE37" s="364">
        <f t="shared" si="43"/>
        <v>0</v>
      </c>
      <c r="AF37" s="364">
        <f t="shared" si="43"/>
        <v>0</v>
      </c>
      <c r="AG37" s="364">
        <f t="shared" si="43"/>
        <v>0</v>
      </c>
      <c r="AH37" s="364">
        <f t="shared" si="43"/>
        <v>0</v>
      </c>
      <c r="AI37" s="364">
        <f t="shared" si="43"/>
        <v>0</v>
      </c>
      <c r="AJ37" s="364">
        <f t="shared" si="43"/>
        <v>0</v>
      </c>
      <c r="AK37" s="364">
        <f t="shared" si="43"/>
        <v>0</v>
      </c>
      <c r="AL37" s="364">
        <f t="shared" si="43"/>
        <v>0</v>
      </c>
      <c r="AM37" s="364">
        <f t="shared" si="43"/>
        <v>0</v>
      </c>
      <c r="AN37" s="364">
        <f t="shared" si="43"/>
        <v>0</v>
      </c>
      <c r="AO37" s="364">
        <f t="shared" si="43"/>
        <v>0</v>
      </c>
      <c r="AP37" s="364">
        <f t="shared" si="43"/>
        <v>0</v>
      </c>
      <c r="AQ37" s="364">
        <f t="shared" si="43"/>
        <v>0</v>
      </c>
      <c r="AR37" s="356"/>
    </row>
    <row r="38" spans="1:44" ht="5.0999999999999996" customHeight="1">
      <c r="A38" s="365">
        <f t="shared" si="3"/>
        <v>34</v>
      </c>
      <c r="B38" s="50">
        <f t="shared" si="7"/>
        <v>2</v>
      </c>
      <c r="C38" s="50">
        <f t="shared" si="8"/>
        <v>14</v>
      </c>
      <c r="D38" s="315" t="str">
        <f t="shared" si="9"/>
        <v>13,1</v>
      </c>
      <c r="E38" s="353"/>
      <c r="F38" s="444">
        <v>50</v>
      </c>
      <c r="G38" s="362">
        <f t="shared" si="42"/>
        <v>1</v>
      </c>
      <c r="H38" s="356"/>
      <c r="I38" s="361">
        <f>I37+1</f>
        <v>34</v>
      </c>
      <c r="J38" s="364">
        <f t="shared" ref="J38:AQ38" si="44">IF(ISNUMBER(MATCH(J77,$D$5:$D$4999,0)),IF(ISNUMBER(MATCH(J77,$AL$5:$AL$24,0)),2,1),0)</f>
        <v>0</v>
      </c>
      <c r="K38" s="364">
        <f t="shared" si="44"/>
        <v>0</v>
      </c>
      <c r="L38" s="364">
        <f t="shared" si="44"/>
        <v>0</v>
      </c>
      <c r="M38" s="364">
        <f t="shared" si="44"/>
        <v>0</v>
      </c>
      <c r="N38" s="364">
        <f t="shared" si="44"/>
        <v>0</v>
      </c>
      <c r="O38" s="364">
        <f t="shared" si="44"/>
        <v>0</v>
      </c>
      <c r="P38" s="364">
        <f t="shared" si="44"/>
        <v>0</v>
      </c>
      <c r="Q38" s="364">
        <f t="shared" si="44"/>
        <v>0</v>
      </c>
      <c r="R38" s="364">
        <f t="shared" si="44"/>
        <v>0</v>
      </c>
      <c r="S38" s="364">
        <f t="shared" si="44"/>
        <v>0</v>
      </c>
      <c r="T38" s="364">
        <f t="shared" si="44"/>
        <v>0</v>
      </c>
      <c r="U38" s="364">
        <f t="shared" si="44"/>
        <v>0</v>
      </c>
      <c r="V38" s="364">
        <f t="shared" si="44"/>
        <v>0</v>
      </c>
      <c r="W38" s="364">
        <f t="shared" si="44"/>
        <v>0</v>
      </c>
      <c r="X38" s="364">
        <f t="shared" si="44"/>
        <v>0</v>
      </c>
      <c r="Y38" s="364">
        <f t="shared" si="44"/>
        <v>0</v>
      </c>
      <c r="Z38" s="364">
        <f t="shared" si="44"/>
        <v>0</v>
      </c>
      <c r="AA38" s="364">
        <f t="shared" si="44"/>
        <v>0</v>
      </c>
      <c r="AB38" s="364">
        <f t="shared" si="44"/>
        <v>0</v>
      </c>
      <c r="AC38" s="364">
        <f t="shared" si="44"/>
        <v>0</v>
      </c>
      <c r="AD38" s="364">
        <f t="shared" si="44"/>
        <v>0</v>
      </c>
      <c r="AE38" s="364">
        <f t="shared" si="44"/>
        <v>0</v>
      </c>
      <c r="AF38" s="364">
        <f t="shared" si="44"/>
        <v>0</v>
      </c>
      <c r="AG38" s="364">
        <f t="shared" si="44"/>
        <v>0</v>
      </c>
      <c r="AH38" s="364">
        <f t="shared" si="44"/>
        <v>0</v>
      </c>
      <c r="AI38" s="364">
        <f t="shared" si="44"/>
        <v>0</v>
      </c>
      <c r="AJ38" s="364">
        <f t="shared" si="44"/>
        <v>0</v>
      </c>
      <c r="AK38" s="364">
        <f t="shared" si="44"/>
        <v>0</v>
      </c>
      <c r="AL38" s="364">
        <f t="shared" si="44"/>
        <v>0</v>
      </c>
      <c r="AM38" s="364">
        <f t="shared" si="44"/>
        <v>0</v>
      </c>
      <c r="AN38" s="364">
        <f t="shared" si="44"/>
        <v>0</v>
      </c>
      <c r="AO38" s="364">
        <f t="shared" si="44"/>
        <v>0</v>
      </c>
      <c r="AP38" s="364">
        <f t="shared" si="44"/>
        <v>0</v>
      </c>
      <c r="AQ38" s="364">
        <f t="shared" si="44"/>
        <v>0</v>
      </c>
      <c r="AR38" s="356"/>
    </row>
    <row r="39" spans="1:44" ht="5.0999999999999996" customHeight="1">
      <c r="A39" s="365">
        <f t="shared" si="3"/>
        <v>35</v>
      </c>
      <c r="B39" s="50">
        <f t="shared" si="7"/>
        <v>2</v>
      </c>
      <c r="C39" s="50">
        <f t="shared" si="8"/>
        <v>15</v>
      </c>
      <c r="D39" s="315" t="str">
        <f t="shared" si="9"/>
        <v>14,1</v>
      </c>
      <c r="E39" s="353"/>
      <c r="F39" s="444">
        <v>50</v>
      </c>
      <c r="G39" s="362">
        <f t="shared" si="42"/>
        <v>1</v>
      </c>
      <c r="H39" s="356"/>
      <c r="I39" s="356"/>
      <c r="J39" s="356"/>
      <c r="K39" s="356"/>
      <c r="L39" s="356"/>
      <c r="M39" s="356"/>
      <c r="N39" s="356"/>
      <c r="O39" s="356"/>
      <c r="P39" s="356"/>
      <c r="Q39" s="356"/>
      <c r="R39" s="356"/>
      <c r="S39" s="356"/>
      <c r="T39" s="356"/>
      <c r="U39" s="356"/>
      <c r="V39" s="356"/>
      <c r="W39" s="356"/>
      <c r="X39" s="356"/>
      <c r="Y39" s="356"/>
      <c r="Z39" s="356"/>
      <c r="AA39" s="356"/>
      <c r="AB39" s="356"/>
      <c r="AC39" s="356"/>
      <c r="AD39" s="356"/>
      <c r="AE39" s="356"/>
      <c r="AF39" s="356"/>
      <c r="AG39" s="356"/>
      <c r="AH39" s="356"/>
      <c r="AI39" s="356"/>
      <c r="AJ39" s="356"/>
      <c r="AK39" s="356"/>
      <c r="AL39" s="356"/>
      <c r="AM39" s="356"/>
      <c r="AN39" s="356"/>
      <c r="AO39" s="356"/>
      <c r="AP39" s="356"/>
      <c r="AQ39" s="356"/>
      <c r="AR39" s="356"/>
    </row>
    <row r="40" spans="1:44" ht="5.0999999999999996" customHeight="1">
      <c r="A40" s="365">
        <f t="shared" si="3"/>
        <v>36</v>
      </c>
      <c r="B40" s="50">
        <f t="shared" si="7"/>
        <v>2</v>
      </c>
      <c r="C40" s="50">
        <f t="shared" si="8"/>
        <v>16</v>
      </c>
      <c r="D40" s="315" t="str">
        <f t="shared" si="9"/>
        <v>15,1</v>
      </c>
      <c r="E40" s="353"/>
      <c r="F40" s="444">
        <v>50</v>
      </c>
      <c r="G40" s="362">
        <f t="shared" si="42"/>
        <v>1</v>
      </c>
      <c r="H40" s="356"/>
      <c r="I40" s="356"/>
      <c r="J40" s="356"/>
      <c r="K40" s="356"/>
      <c r="L40" s="356"/>
      <c r="M40" s="356"/>
      <c r="N40" s="356"/>
      <c r="O40" s="356"/>
      <c r="P40" s="356"/>
      <c r="Q40" s="356"/>
      <c r="R40" s="356"/>
      <c r="S40" s="356"/>
      <c r="T40" s="356"/>
      <c r="U40" s="356"/>
      <c r="V40" s="356"/>
      <c r="W40" s="356"/>
      <c r="X40" s="356"/>
      <c r="Y40" s="356"/>
      <c r="Z40" s="356"/>
      <c r="AA40" s="356"/>
      <c r="AB40" s="356"/>
      <c r="AC40" s="356"/>
      <c r="AD40" s="356"/>
      <c r="AE40" s="356"/>
      <c r="AF40" s="356"/>
      <c r="AG40" s="356"/>
      <c r="AH40" s="356"/>
      <c r="AI40" s="356"/>
      <c r="AJ40" s="356"/>
      <c r="AK40" s="356"/>
      <c r="AL40" s="356"/>
      <c r="AM40" s="356"/>
      <c r="AN40" s="356"/>
      <c r="AO40" s="356"/>
      <c r="AP40" s="356"/>
      <c r="AQ40" s="356"/>
      <c r="AR40" s="356"/>
    </row>
    <row r="41" spans="1:44" ht="5.0999999999999996" customHeight="1">
      <c r="A41" s="365">
        <f t="shared" si="3"/>
        <v>37</v>
      </c>
      <c r="B41" s="50">
        <f t="shared" si="7"/>
        <v>2</v>
      </c>
      <c r="C41" s="50">
        <f t="shared" si="8"/>
        <v>17</v>
      </c>
      <c r="D41" s="315" t="str">
        <f t="shared" si="9"/>
        <v>16,1</v>
      </c>
      <c r="E41" s="353"/>
      <c r="F41" s="444">
        <v>50</v>
      </c>
      <c r="G41" s="362">
        <f t="shared" si="42"/>
        <v>1</v>
      </c>
      <c r="H41" s="356"/>
      <c r="I41" s="356"/>
      <c r="J41" s="356"/>
      <c r="K41" s="356"/>
      <c r="L41" s="356"/>
      <c r="M41" s="356"/>
      <c r="N41" s="356"/>
      <c r="O41" s="356"/>
      <c r="P41" s="356"/>
      <c r="Q41" s="356"/>
      <c r="R41" s="356"/>
      <c r="S41" s="356"/>
      <c r="T41" s="356"/>
      <c r="U41" s="356"/>
      <c r="V41" s="356"/>
      <c r="W41" s="356"/>
      <c r="X41" s="356"/>
      <c r="Y41" s="356"/>
      <c r="Z41" s="356"/>
      <c r="AA41" s="356"/>
      <c r="AB41" s="356"/>
      <c r="AC41" s="356"/>
      <c r="AD41" s="356"/>
      <c r="AE41" s="356"/>
      <c r="AF41" s="356"/>
      <c r="AG41" s="356"/>
      <c r="AH41" s="356"/>
      <c r="AI41" s="356"/>
      <c r="AJ41" s="356"/>
      <c r="AK41" s="356"/>
      <c r="AL41" s="356"/>
      <c r="AM41" s="356"/>
      <c r="AN41" s="356"/>
      <c r="AO41" s="356"/>
      <c r="AP41" s="356"/>
      <c r="AQ41" s="356"/>
      <c r="AR41" s="356"/>
    </row>
    <row r="42" spans="1:44" ht="5.0999999999999996" customHeight="1">
      <c r="A42" s="365">
        <f t="shared" si="3"/>
        <v>38</v>
      </c>
      <c r="B42" s="50">
        <f t="shared" si="7"/>
        <v>2</v>
      </c>
      <c r="C42" s="50">
        <f t="shared" si="8"/>
        <v>18</v>
      </c>
      <c r="D42" s="315" t="str">
        <f t="shared" si="9"/>
        <v>17,1</v>
      </c>
      <c r="E42" s="353"/>
      <c r="F42" s="444">
        <v>50</v>
      </c>
      <c r="G42" s="362">
        <f t="shared" si="42"/>
        <v>1</v>
      </c>
      <c r="H42" s="359" t="s">
        <v>660</v>
      </c>
      <c r="I42" s="361">
        <v>0</v>
      </c>
      <c r="J42" s="361">
        <f t="shared" ref="J42:AD42" si="45">I42+1</f>
        <v>1</v>
      </c>
      <c r="K42" s="361">
        <f t="shared" si="45"/>
        <v>2</v>
      </c>
      <c r="L42" s="361">
        <f t="shared" si="45"/>
        <v>3</v>
      </c>
      <c r="M42" s="361">
        <f t="shared" si="45"/>
        <v>4</v>
      </c>
      <c r="N42" s="361">
        <f t="shared" si="45"/>
        <v>5</v>
      </c>
      <c r="O42" s="361">
        <f t="shared" si="45"/>
        <v>6</v>
      </c>
      <c r="P42" s="361">
        <f t="shared" si="45"/>
        <v>7</v>
      </c>
      <c r="Q42" s="361">
        <f t="shared" si="45"/>
        <v>8</v>
      </c>
      <c r="R42" s="361">
        <f t="shared" si="45"/>
        <v>9</v>
      </c>
      <c r="S42" s="361">
        <f t="shared" si="45"/>
        <v>10</v>
      </c>
      <c r="T42" s="361">
        <f t="shared" si="45"/>
        <v>11</v>
      </c>
      <c r="U42" s="361">
        <f t="shared" si="45"/>
        <v>12</v>
      </c>
      <c r="V42" s="361">
        <f t="shared" si="45"/>
        <v>13</v>
      </c>
      <c r="W42" s="361">
        <f t="shared" si="45"/>
        <v>14</v>
      </c>
      <c r="X42" s="361">
        <f t="shared" si="45"/>
        <v>15</v>
      </c>
      <c r="Y42" s="361">
        <f t="shared" si="45"/>
        <v>16</v>
      </c>
      <c r="Z42" s="361">
        <f t="shared" si="45"/>
        <v>17</v>
      </c>
      <c r="AA42" s="361">
        <f t="shared" si="45"/>
        <v>18</v>
      </c>
      <c r="AB42" s="361">
        <f t="shared" si="45"/>
        <v>19</v>
      </c>
      <c r="AC42" s="361">
        <f t="shared" si="45"/>
        <v>20</v>
      </c>
      <c r="AD42" s="255">
        <f t="shared" si="45"/>
        <v>21</v>
      </c>
      <c r="AE42" s="255">
        <f t="shared" ref="AE42:AQ42" si="46">AD42+1</f>
        <v>22</v>
      </c>
      <c r="AF42" s="255">
        <f t="shared" si="46"/>
        <v>23</v>
      </c>
      <c r="AG42" s="255">
        <f t="shared" si="46"/>
        <v>24</v>
      </c>
      <c r="AH42" s="255">
        <f t="shared" si="46"/>
        <v>25</v>
      </c>
      <c r="AI42" s="255">
        <f t="shared" si="46"/>
        <v>26</v>
      </c>
      <c r="AJ42" s="255">
        <f t="shared" si="46"/>
        <v>27</v>
      </c>
      <c r="AK42" s="255">
        <f t="shared" si="46"/>
        <v>28</v>
      </c>
      <c r="AL42" s="255">
        <f t="shared" si="46"/>
        <v>29</v>
      </c>
      <c r="AM42" s="255">
        <f t="shared" si="46"/>
        <v>30</v>
      </c>
      <c r="AN42" s="255">
        <f t="shared" si="46"/>
        <v>31</v>
      </c>
      <c r="AO42" s="255">
        <f t="shared" si="46"/>
        <v>32</v>
      </c>
      <c r="AP42" s="255">
        <f t="shared" si="46"/>
        <v>33</v>
      </c>
      <c r="AQ42" s="255">
        <f t="shared" si="46"/>
        <v>34</v>
      </c>
      <c r="AR42" s="356"/>
    </row>
    <row r="43" spans="1:44" ht="5.0999999999999996" customHeight="1">
      <c r="A43" s="365">
        <f t="shared" si="3"/>
        <v>39</v>
      </c>
      <c r="B43" s="50">
        <f t="shared" si="7"/>
        <v>2</v>
      </c>
      <c r="C43" s="50">
        <f t="shared" si="8"/>
        <v>19</v>
      </c>
      <c r="D43" s="315" t="str">
        <f t="shared" si="9"/>
        <v>18,1</v>
      </c>
      <c r="E43" s="353"/>
      <c r="F43" s="444">
        <v>50</v>
      </c>
      <c r="G43" s="362">
        <f t="shared" si="42"/>
        <v>1</v>
      </c>
      <c r="H43" s="353"/>
      <c r="I43" s="359" t="s">
        <v>660</v>
      </c>
      <c r="J43" s="357">
        <f>ROW()</f>
        <v>43</v>
      </c>
      <c r="K43" s="357">
        <f>ROW()</f>
        <v>43</v>
      </c>
      <c r="L43" s="357">
        <f>ROW()</f>
        <v>43</v>
      </c>
      <c r="M43" s="357">
        <f>ROW()</f>
        <v>43</v>
      </c>
      <c r="N43" s="357">
        <f>ROW()</f>
        <v>43</v>
      </c>
      <c r="O43" s="357">
        <f>ROW()</f>
        <v>43</v>
      </c>
      <c r="P43" s="357">
        <f>ROW()</f>
        <v>43</v>
      </c>
      <c r="Q43" s="357">
        <f>ROW()</f>
        <v>43</v>
      </c>
      <c r="R43" s="357">
        <f>ROW()</f>
        <v>43</v>
      </c>
      <c r="S43" s="357">
        <f>ROW()</f>
        <v>43</v>
      </c>
      <c r="T43" s="357">
        <f>ROW()</f>
        <v>43</v>
      </c>
      <c r="U43" s="357">
        <f>ROW()</f>
        <v>43</v>
      </c>
      <c r="V43" s="357">
        <f>ROW()</f>
        <v>43</v>
      </c>
      <c r="W43" s="357">
        <f>ROW()</f>
        <v>43</v>
      </c>
      <c r="X43" s="357">
        <f>ROW()</f>
        <v>43</v>
      </c>
      <c r="Y43" s="357">
        <f>ROW()</f>
        <v>43</v>
      </c>
      <c r="Z43" s="357">
        <f>ROW()</f>
        <v>43</v>
      </c>
      <c r="AA43" s="357">
        <f>ROW()</f>
        <v>43</v>
      </c>
      <c r="AB43" s="357">
        <f>ROW()</f>
        <v>43</v>
      </c>
      <c r="AC43" s="357">
        <f>ROW()</f>
        <v>43</v>
      </c>
      <c r="AD43" s="357">
        <f>ROW()</f>
        <v>43</v>
      </c>
      <c r="AE43" s="357">
        <f>ROW()</f>
        <v>43</v>
      </c>
      <c r="AF43" s="357">
        <f>ROW()</f>
        <v>43</v>
      </c>
      <c r="AG43" s="357">
        <f>ROW()</f>
        <v>43</v>
      </c>
      <c r="AH43" s="357">
        <f>ROW()</f>
        <v>43</v>
      </c>
      <c r="AI43" s="357">
        <f>ROW()</f>
        <v>43</v>
      </c>
      <c r="AJ43" s="357">
        <f>ROW()</f>
        <v>43</v>
      </c>
      <c r="AK43" s="357">
        <f>ROW()</f>
        <v>43</v>
      </c>
      <c r="AL43" s="357">
        <f>ROW()</f>
        <v>43</v>
      </c>
      <c r="AM43" s="357">
        <f>ROW()</f>
        <v>43</v>
      </c>
      <c r="AN43" s="357">
        <f>ROW()</f>
        <v>43</v>
      </c>
      <c r="AO43" s="357">
        <f>ROW()</f>
        <v>43</v>
      </c>
      <c r="AP43" s="357">
        <f>ROW()</f>
        <v>43</v>
      </c>
      <c r="AQ43" s="357">
        <f>ROW()</f>
        <v>43</v>
      </c>
      <c r="AR43" s="356"/>
    </row>
    <row r="44" spans="1:44" ht="5.0999999999999996" customHeight="1">
      <c r="A44" s="365">
        <f t="shared" si="3"/>
        <v>40</v>
      </c>
      <c r="B44" s="50">
        <f t="shared" si="7"/>
        <v>2</v>
      </c>
      <c r="C44" s="50">
        <f t="shared" si="8"/>
        <v>20</v>
      </c>
      <c r="D44" s="315" t="str">
        <f t="shared" si="9"/>
        <v>19,1</v>
      </c>
      <c r="E44" s="353"/>
      <c r="F44" s="444">
        <v>50</v>
      </c>
      <c r="G44" s="362">
        <f t="shared" si="42"/>
        <v>1</v>
      </c>
      <c r="H44" s="361">
        <v>1</v>
      </c>
      <c r="I44" s="357">
        <f>COLUMN()</f>
        <v>9</v>
      </c>
      <c r="J44" s="445" t="str">
        <f t="shared" ref="J44:S53" si="47">_xlfn.CONCAT(COLUMN()-$I44-1,",",ROW()-J$43-1)</f>
        <v>0,0</v>
      </c>
      <c r="K44" s="445" t="str">
        <f t="shared" si="47"/>
        <v>1,0</v>
      </c>
      <c r="L44" s="445" t="str">
        <f t="shared" si="47"/>
        <v>2,0</v>
      </c>
      <c r="M44" s="445" t="str">
        <f t="shared" si="47"/>
        <v>3,0</v>
      </c>
      <c r="N44" s="445" t="str">
        <f t="shared" si="47"/>
        <v>4,0</v>
      </c>
      <c r="O44" s="445" t="str">
        <f t="shared" si="47"/>
        <v>5,0</v>
      </c>
      <c r="P44" s="445" t="str">
        <f t="shared" si="47"/>
        <v>6,0</v>
      </c>
      <c r="Q44" s="445" t="str">
        <f t="shared" si="47"/>
        <v>7,0</v>
      </c>
      <c r="R44" s="445" t="str">
        <f t="shared" si="47"/>
        <v>8,0</v>
      </c>
      <c r="S44" s="445" t="str">
        <f t="shared" si="47"/>
        <v>9,0</v>
      </c>
      <c r="T44" s="445" t="str">
        <f t="shared" ref="T44:AC53" si="48">_xlfn.CONCAT(COLUMN()-$I44-1,",",ROW()-T$43-1)</f>
        <v>10,0</v>
      </c>
      <c r="U44" s="445" t="str">
        <f t="shared" si="48"/>
        <v>11,0</v>
      </c>
      <c r="V44" s="445" t="str">
        <f t="shared" si="48"/>
        <v>12,0</v>
      </c>
      <c r="W44" s="445" t="str">
        <f t="shared" si="48"/>
        <v>13,0</v>
      </c>
      <c r="X44" s="445" t="str">
        <f t="shared" si="48"/>
        <v>14,0</v>
      </c>
      <c r="Y44" s="445" t="str">
        <f t="shared" si="48"/>
        <v>15,0</v>
      </c>
      <c r="Z44" s="445" t="str">
        <f t="shared" si="48"/>
        <v>16,0</v>
      </c>
      <c r="AA44" s="445" t="str">
        <f t="shared" si="48"/>
        <v>17,0</v>
      </c>
      <c r="AB44" s="445" t="str">
        <f t="shared" si="48"/>
        <v>18,0</v>
      </c>
      <c r="AC44" s="445" t="str">
        <f t="shared" si="48"/>
        <v>19,0</v>
      </c>
      <c r="AD44" s="446" t="str">
        <f t="shared" ref="AD44:AQ53" si="49">_xlfn.CONCAT(COLUMN()-$I44-1,",",ROW()-AD$43-1)</f>
        <v>20,0</v>
      </c>
      <c r="AE44" s="446" t="str">
        <f t="shared" si="49"/>
        <v>21,0</v>
      </c>
      <c r="AF44" s="446" t="str">
        <f t="shared" si="49"/>
        <v>22,0</v>
      </c>
      <c r="AG44" s="446" t="str">
        <f t="shared" si="49"/>
        <v>23,0</v>
      </c>
      <c r="AH44" s="446" t="str">
        <f t="shared" si="49"/>
        <v>24,0</v>
      </c>
      <c r="AI44" s="446" t="str">
        <f t="shared" si="49"/>
        <v>25,0</v>
      </c>
      <c r="AJ44" s="446" t="str">
        <f t="shared" si="49"/>
        <v>26,0</v>
      </c>
      <c r="AK44" s="446" t="str">
        <f t="shared" si="49"/>
        <v>27,0</v>
      </c>
      <c r="AL44" s="446" t="str">
        <f t="shared" si="49"/>
        <v>28,0</v>
      </c>
      <c r="AM44" s="446" t="str">
        <f t="shared" si="49"/>
        <v>29,0</v>
      </c>
      <c r="AN44" s="446" t="str">
        <f t="shared" si="49"/>
        <v>30,0</v>
      </c>
      <c r="AO44" s="446" t="str">
        <f t="shared" si="49"/>
        <v>31,0</v>
      </c>
      <c r="AP44" s="446" t="str">
        <f t="shared" si="49"/>
        <v>32,0</v>
      </c>
      <c r="AQ44" s="446" t="str">
        <f t="shared" si="49"/>
        <v>33,0</v>
      </c>
      <c r="AR44" s="356"/>
    </row>
    <row r="45" spans="1:44" ht="5.0999999999999996" customHeight="1">
      <c r="A45" s="365">
        <f t="shared" si="3"/>
        <v>41</v>
      </c>
      <c r="B45" s="50">
        <f t="shared" si="7"/>
        <v>3</v>
      </c>
      <c r="C45" s="50">
        <f t="shared" si="8"/>
        <v>1</v>
      </c>
      <c r="D45" s="315" t="str">
        <f t="shared" si="9"/>
        <v>0,2</v>
      </c>
      <c r="E45" s="353"/>
      <c r="F45" s="444">
        <v>50</v>
      </c>
      <c r="G45" s="362">
        <f t="shared" si="42"/>
        <v>1</v>
      </c>
      <c r="H45" s="361">
        <f t="shared" ref="H45:H77" si="50">H44+1</f>
        <v>2</v>
      </c>
      <c r="I45" s="357">
        <f>COLUMN()</f>
        <v>9</v>
      </c>
      <c r="J45" s="445" t="str">
        <f t="shared" si="47"/>
        <v>0,1</v>
      </c>
      <c r="K45" s="445" t="str">
        <f t="shared" si="47"/>
        <v>1,1</v>
      </c>
      <c r="L45" s="445" t="str">
        <f t="shared" si="47"/>
        <v>2,1</v>
      </c>
      <c r="M45" s="445" t="str">
        <f t="shared" si="47"/>
        <v>3,1</v>
      </c>
      <c r="N45" s="445" t="str">
        <f t="shared" si="47"/>
        <v>4,1</v>
      </c>
      <c r="O45" s="445" t="str">
        <f t="shared" si="47"/>
        <v>5,1</v>
      </c>
      <c r="P45" s="445" t="str">
        <f t="shared" si="47"/>
        <v>6,1</v>
      </c>
      <c r="Q45" s="445" t="str">
        <f t="shared" si="47"/>
        <v>7,1</v>
      </c>
      <c r="R45" s="445" t="str">
        <f t="shared" si="47"/>
        <v>8,1</v>
      </c>
      <c r="S45" s="445" t="str">
        <f t="shared" si="47"/>
        <v>9,1</v>
      </c>
      <c r="T45" s="445" t="str">
        <f t="shared" si="48"/>
        <v>10,1</v>
      </c>
      <c r="U45" s="445" t="str">
        <f t="shared" si="48"/>
        <v>11,1</v>
      </c>
      <c r="V45" s="445" t="str">
        <f t="shared" si="48"/>
        <v>12,1</v>
      </c>
      <c r="W45" s="445" t="str">
        <f t="shared" si="48"/>
        <v>13,1</v>
      </c>
      <c r="X45" s="445" t="str">
        <f t="shared" si="48"/>
        <v>14,1</v>
      </c>
      <c r="Y45" s="445" t="str">
        <f t="shared" si="48"/>
        <v>15,1</v>
      </c>
      <c r="Z45" s="445" t="str">
        <f t="shared" si="48"/>
        <v>16,1</v>
      </c>
      <c r="AA45" s="445" t="str">
        <f t="shared" si="48"/>
        <v>17,1</v>
      </c>
      <c r="AB45" s="445" t="str">
        <f t="shared" si="48"/>
        <v>18,1</v>
      </c>
      <c r="AC45" s="445" t="str">
        <f t="shared" si="48"/>
        <v>19,1</v>
      </c>
      <c r="AD45" s="446" t="str">
        <f t="shared" si="49"/>
        <v>20,1</v>
      </c>
      <c r="AE45" s="446" t="str">
        <f t="shared" si="49"/>
        <v>21,1</v>
      </c>
      <c r="AF45" s="446" t="str">
        <f t="shared" si="49"/>
        <v>22,1</v>
      </c>
      <c r="AG45" s="446" t="str">
        <f t="shared" si="49"/>
        <v>23,1</v>
      </c>
      <c r="AH45" s="446" t="str">
        <f t="shared" si="49"/>
        <v>24,1</v>
      </c>
      <c r="AI45" s="446" t="str">
        <f t="shared" si="49"/>
        <v>25,1</v>
      </c>
      <c r="AJ45" s="446" t="str">
        <f t="shared" si="49"/>
        <v>26,1</v>
      </c>
      <c r="AK45" s="446" t="str">
        <f t="shared" si="49"/>
        <v>27,1</v>
      </c>
      <c r="AL45" s="446" t="str">
        <f t="shared" si="49"/>
        <v>28,1</v>
      </c>
      <c r="AM45" s="446" t="str">
        <f t="shared" si="49"/>
        <v>29,1</v>
      </c>
      <c r="AN45" s="446" t="str">
        <f t="shared" si="49"/>
        <v>30,1</v>
      </c>
      <c r="AO45" s="446" t="str">
        <f t="shared" si="49"/>
        <v>31,1</v>
      </c>
      <c r="AP45" s="446" t="str">
        <f t="shared" si="49"/>
        <v>32,1</v>
      </c>
      <c r="AQ45" s="446" t="str">
        <f t="shared" si="49"/>
        <v>33,1</v>
      </c>
      <c r="AR45" s="356"/>
    </row>
    <row r="46" spans="1:44" ht="5.0999999999999996" customHeight="1">
      <c r="A46" s="365">
        <f t="shared" si="3"/>
        <v>42</v>
      </c>
      <c r="B46" s="50">
        <f t="shared" si="7"/>
        <v>3</v>
      </c>
      <c r="C46" s="50">
        <f t="shared" si="8"/>
        <v>2</v>
      </c>
      <c r="D46" s="315" t="str">
        <f t="shared" si="9"/>
        <v>1,2</v>
      </c>
      <c r="E46" s="353"/>
      <c r="F46" s="444">
        <v>50</v>
      </c>
      <c r="G46" s="362">
        <f t="shared" si="42"/>
        <v>1</v>
      </c>
      <c r="H46" s="361">
        <f t="shared" si="50"/>
        <v>3</v>
      </c>
      <c r="I46" s="357">
        <f>COLUMN()</f>
        <v>9</v>
      </c>
      <c r="J46" s="445" t="str">
        <f t="shared" si="47"/>
        <v>0,2</v>
      </c>
      <c r="K46" s="445" t="str">
        <f t="shared" si="47"/>
        <v>1,2</v>
      </c>
      <c r="L46" s="445" t="str">
        <f t="shared" si="47"/>
        <v>2,2</v>
      </c>
      <c r="M46" s="445" t="str">
        <f t="shared" si="47"/>
        <v>3,2</v>
      </c>
      <c r="N46" s="445" t="str">
        <f t="shared" si="47"/>
        <v>4,2</v>
      </c>
      <c r="O46" s="445" t="str">
        <f t="shared" si="47"/>
        <v>5,2</v>
      </c>
      <c r="P46" s="445" t="str">
        <f t="shared" si="47"/>
        <v>6,2</v>
      </c>
      <c r="Q46" s="445" t="str">
        <f t="shared" si="47"/>
        <v>7,2</v>
      </c>
      <c r="R46" s="445" t="str">
        <f t="shared" si="47"/>
        <v>8,2</v>
      </c>
      <c r="S46" s="445" t="str">
        <f t="shared" si="47"/>
        <v>9,2</v>
      </c>
      <c r="T46" s="445" t="str">
        <f t="shared" si="48"/>
        <v>10,2</v>
      </c>
      <c r="U46" s="445" t="str">
        <f t="shared" si="48"/>
        <v>11,2</v>
      </c>
      <c r="V46" s="445" t="str">
        <f t="shared" si="48"/>
        <v>12,2</v>
      </c>
      <c r="W46" s="445" t="str">
        <f t="shared" si="48"/>
        <v>13,2</v>
      </c>
      <c r="X46" s="445" t="str">
        <f t="shared" si="48"/>
        <v>14,2</v>
      </c>
      <c r="Y46" s="445" t="str">
        <f t="shared" si="48"/>
        <v>15,2</v>
      </c>
      <c r="Z46" s="445" t="str">
        <f t="shared" si="48"/>
        <v>16,2</v>
      </c>
      <c r="AA46" s="445" t="str">
        <f t="shared" si="48"/>
        <v>17,2</v>
      </c>
      <c r="AB46" s="445" t="str">
        <f t="shared" si="48"/>
        <v>18,2</v>
      </c>
      <c r="AC46" s="445" t="str">
        <f t="shared" si="48"/>
        <v>19,2</v>
      </c>
      <c r="AD46" s="446" t="str">
        <f t="shared" si="49"/>
        <v>20,2</v>
      </c>
      <c r="AE46" s="446" t="str">
        <f t="shared" si="49"/>
        <v>21,2</v>
      </c>
      <c r="AF46" s="446" t="str">
        <f t="shared" si="49"/>
        <v>22,2</v>
      </c>
      <c r="AG46" s="446" t="str">
        <f t="shared" si="49"/>
        <v>23,2</v>
      </c>
      <c r="AH46" s="446" t="str">
        <f t="shared" si="49"/>
        <v>24,2</v>
      </c>
      <c r="AI46" s="446" t="str">
        <f t="shared" si="49"/>
        <v>25,2</v>
      </c>
      <c r="AJ46" s="446" t="str">
        <f t="shared" si="49"/>
        <v>26,2</v>
      </c>
      <c r="AK46" s="446" t="str">
        <f t="shared" si="49"/>
        <v>27,2</v>
      </c>
      <c r="AL46" s="446" t="str">
        <f t="shared" si="49"/>
        <v>28,2</v>
      </c>
      <c r="AM46" s="446" t="str">
        <f t="shared" si="49"/>
        <v>29,2</v>
      </c>
      <c r="AN46" s="446" t="str">
        <f t="shared" si="49"/>
        <v>30,2</v>
      </c>
      <c r="AO46" s="446" t="str">
        <f t="shared" si="49"/>
        <v>31,2</v>
      </c>
      <c r="AP46" s="446" t="str">
        <f t="shared" si="49"/>
        <v>32,2</v>
      </c>
      <c r="AQ46" s="446" t="str">
        <f t="shared" si="49"/>
        <v>33,2</v>
      </c>
      <c r="AR46" s="356"/>
    </row>
    <row r="47" spans="1:44" ht="5.0999999999999996" customHeight="1">
      <c r="A47" s="365">
        <f t="shared" si="3"/>
        <v>43</v>
      </c>
      <c r="B47" s="50">
        <f t="shared" si="7"/>
        <v>3</v>
      </c>
      <c r="C47" s="50">
        <f t="shared" si="8"/>
        <v>3</v>
      </c>
      <c r="D47" s="315" t="str">
        <f t="shared" si="9"/>
        <v>2,2</v>
      </c>
      <c r="E47" s="353"/>
      <c r="F47" s="444">
        <v>50</v>
      </c>
      <c r="G47" s="362">
        <f t="shared" si="42"/>
        <v>1</v>
      </c>
      <c r="H47" s="361">
        <f t="shared" si="50"/>
        <v>4</v>
      </c>
      <c r="I47" s="357">
        <f>COLUMN()</f>
        <v>9</v>
      </c>
      <c r="J47" s="445" t="str">
        <f t="shared" si="47"/>
        <v>0,3</v>
      </c>
      <c r="K47" s="445" t="str">
        <f t="shared" si="47"/>
        <v>1,3</v>
      </c>
      <c r="L47" s="445" t="str">
        <f t="shared" si="47"/>
        <v>2,3</v>
      </c>
      <c r="M47" s="445" t="str">
        <f t="shared" si="47"/>
        <v>3,3</v>
      </c>
      <c r="N47" s="445" t="str">
        <f t="shared" si="47"/>
        <v>4,3</v>
      </c>
      <c r="O47" s="445" t="str">
        <f t="shared" si="47"/>
        <v>5,3</v>
      </c>
      <c r="P47" s="445" t="str">
        <f t="shared" si="47"/>
        <v>6,3</v>
      </c>
      <c r="Q47" s="445" t="str">
        <f t="shared" si="47"/>
        <v>7,3</v>
      </c>
      <c r="R47" s="445" t="str">
        <f t="shared" si="47"/>
        <v>8,3</v>
      </c>
      <c r="S47" s="445" t="str">
        <f t="shared" si="47"/>
        <v>9,3</v>
      </c>
      <c r="T47" s="445" t="str">
        <f t="shared" si="48"/>
        <v>10,3</v>
      </c>
      <c r="U47" s="445" t="str">
        <f t="shared" si="48"/>
        <v>11,3</v>
      </c>
      <c r="V47" s="445" t="str">
        <f t="shared" si="48"/>
        <v>12,3</v>
      </c>
      <c r="W47" s="445" t="str">
        <f t="shared" si="48"/>
        <v>13,3</v>
      </c>
      <c r="X47" s="445" t="str">
        <f t="shared" si="48"/>
        <v>14,3</v>
      </c>
      <c r="Y47" s="445" t="str">
        <f t="shared" si="48"/>
        <v>15,3</v>
      </c>
      <c r="Z47" s="445" t="str">
        <f t="shared" si="48"/>
        <v>16,3</v>
      </c>
      <c r="AA47" s="445" t="str">
        <f t="shared" si="48"/>
        <v>17,3</v>
      </c>
      <c r="AB47" s="445" t="str">
        <f t="shared" si="48"/>
        <v>18,3</v>
      </c>
      <c r="AC47" s="445" t="str">
        <f t="shared" si="48"/>
        <v>19,3</v>
      </c>
      <c r="AD47" s="446" t="str">
        <f t="shared" si="49"/>
        <v>20,3</v>
      </c>
      <c r="AE47" s="446" t="str">
        <f t="shared" si="49"/>
        <v>21,3</v>
      </c>
      <c r="AF47" s="446" t="str">
        <f t="shared" si="49"/>
        <v>22,3</v>
      </c>
      <c r="AG47" s="446" t="str">
        <f t="shared" si="49"/>
        <v>23,3</v>
      </c>
      <c r="AH47" s="446" t="str">
        <f t="shared" si="49"/>
        <v>24,3</v>
      </c>
      <c r="AI47" s="446" t="str">
        <f t="shared" si="49"/>
        <v>25,3</v>
      </c>
      <c r="AJ47" s="446" t="str">
        <f t="shared" si="49"/>
        <v>26,3</v>
      </c>
      <c r="AK47" s="446" t="str">
        <f t="shared" si="49"/>
        <v>27,3</v>
      </c>
      <c r="AL47" s="446" t="str">
        <f t="shared" si="49"/>
        <v>28,3</v>
      </c>
      <c r="AM47" s="446" t="str">
        <f t="shared" si="49"/>
        <v>29,3</v>
      </c>
      <c r="AN47" s="446" t="str">
        <f t="shared" si="49"/>
        <v>30,3</v>
      </c>
      <c r="AO47" s="446" t="str">
        <f t="shared" si="49"/>
        <v>31,3</v>
      </c>
      <c r="AP47" s="446" t="str">
        <f t="shared" si="49"/>
        <v>32,3</v>
      </c>
      <c r="AQ47" s="446" t="str">
        <f t="shared" si="49"/>
        <v>33,3</v>
      </c>
      <c r="AR47" s="356"/>
    </row>
    <row r="48" spans="1:44" ht="5.0999999999999996" customHeight="1">
      <c r="A48" s="365">
        <f t="shared" si="3"/>
        <v>44</v>
      </c>
      <c r="B48" s="50">
        <f t="shared" si="7"/>
        <v>3</v>
      </c>
      <c r="C48" s="50">
        <f t="shared" si="8"/>
        <v>4</v>
      </c>
      <c r="D48" s="315" t="str">
        <f t="shared" si="9"/>
        <v>3,2</v>
      </c>
      <c r="E48" s="353"/>
      <c r="F48" s="444">
        <v>50</v>
      </c>
      <c r="G48" s="362">
        <f t="shared" si="42"/>
        <v>1</v>
      </c>
      <c r="H48" s="361">
        <f t="shared" si="50"/>
        <v>5</v>
      </c>
      <c r="I48" s="357">
        <f>COLUMN()</f>
        <v>9</v>
      </c>
      <c r="J48" s="445" t="str">
        <f t="shared" si="47"/>
        <v>0,4</v>
      </c>
      <c r="K48" s="445" t="str">
        <f t="shared" si="47"/>
        <v>1,4</v>
      </c>
      <c r="L48" s="445" t="str">
        <f t="shared" si="47"/>
        <v>2,4</v>
      </c>
      <c r="M48" s="445" t="str">
        <f t="shared" si="47"/>
        <v>3,4</v>
      </c>
      <c r="N48" s="445" t="str">
        <f t="shared" si="47"/>
        <v>4,4</v>
      </c>
      <c r="O48" s="445" t="str">
        <f t="shared" si="47"/>
        <v>5,4</v>
      </c>
      <c r="P48" s="445" t="str">
        <f t="shared" si="47"/>
        <v>6,4</v>
      </c>
      <c r="Q48" s="445" t="str">
        <f t="shared" si="47"/>
        <v>7,4</v>
      </c>
      <c r="R48" s="445" t="str">
        <f t="shared" si="47"/>
        <v>8,4</v>
      </c>
      <c r="S48" s="445" t="str">
        <f t="shared" si="47"/>
        <v>9,4</v>
      </c>
      <c r="T48" s="445" t="str">
        <f t="shared" si="48"/>
        <v>10,4</v>
      </c>
      <c r="U48" s="445" t="str">
        <f t="shared" si="48"/>
        <v>11,4</v>
      </c>
      <c r="V48" s="445" t="str">
        <f t="shared" si="48"/>
        <v>12,4</v>
      </c>
      <c r="W48" s="445" t="str">
        <f t="shared" si="48"/>
        <v>13,4</v>
      </c>
      <c r="X48" s="445" t="str">
        <f t="shared" si="48"/>
        <v>14,4</v>
      </c>
      <c r="Y48" s="445" t="str">
        <f t="shared" si="48"/>
        <v>15,4</v>
      </c>
      <c r="Z48" s="445" t="str">
        <f t="shared" si="48"/>
        <v>16,4</v>
      </c>
      <c r="AA48" s="445" t="str">
        <f t="shared" si="48"/>
        <v>17,4</v>
      </c>
      <c r="AB48" s="445" t="str">
        <f t="shared" si="48"/>
        <v>18,4</v>
      </c>
      <c r="AC48" s="445" t="str">
        <f t="shared" si="48"/>
        <v>19,4</v>
      </c>
      <c r="AD48" s="446" t="str">
        <f t="shared" si="49"/>
        <v>20,4</v>
      </c>
      <c r="AE48" s="446" t="str">
        <f t="shared" si="49"/>
        <v>21,4</v>
      </c>
      <c r="AF48" s="446" t="str">
        <f t="shared" si="49"/>
        <v>22,4</v>
      </c>
      <c r="AG48" s="446" t="str">
        <f t="shared" si="49"/>
        <v>23,4</v>
      </c>
      <c r="AH48" s="446" t="str">
        <f t="shared" si="49"/>
        <v>24,4</v>
      </c>
      <c r="AI48" s="446" t="str">
        <f t="shared" si="49"/>
        <v>25,4</v>
      </c>
      <c r="AJ48" s="446" t="str">
        <f t="shared" si="49"/>
        <v>26,4</v>
      </c>
      <c r="AK48" s="446" t="str">
        <f t="shared" si="49"/>
        <v>27,4</v>
      </c>
      <c r="AL48" s="446" t="str">
        <f t="shared" si="49"/>
        <v>28,4</v>
      </c>
      <c r="AM48" s="446" t="str">
        <f t="shared" si="49"/>
        <v>29,4</v>
      </c>
      <c r="AN48" s="446" t="str">
        <f t="shared" si="49"/>
        <v>30,4</v>
      </c>
      <c r="AO48" s="446" t="str">
        <f t="shared" si="49"/>
        <v>31,4</v>
      </c>
      <c r="AP48" s="446" t="str">
        <f t="shared" si="49"/>
        <v>32,4</v>
      </c>
      <c r="AQ48" s="446" t="str">
        <f t="shared" si="49"/>
        <v>33,4</v>
      </c>
      <c r="AR48" s="356"/>
    </row>
    <row r="49" spans="1:44" ht="5.0999999999999996" customHeight="1">
      <c r="A49" s="365">
        <f t="shared" si="3"/>
        <v>45</v>
      </c>
      <c r="B49" s="50">
        <f t="shared" si="7"/>
        <v>3</v>
      </c>
      <c r="C49" s="50">
        <f t="shared" si="8"/>
        <v>5</v>
      </c>
      <c r="D49" s="315" t="str">
        <f t="shared" si="9"/>
        <v>4,2</v>
      </c>
      <c r="E49" s="353"/>
      <c r="F49" s="444">
        <v>50</v>
      </c>
      <c r="G49" s="362">
        <f t="shared" si="42"/>
        <v>1</v>
      </c>
      <c r="H49" s="361">
        <f t="shared" si="50"/>
        <v>6</v>
      </c>
      <c r="I49" s="357">
        <f>COLUMN()</f>
        <v>9</v>
      </c>
      <c r="J49" s="445" t="str">
        <f t="shared" si="47"/>
        <v>0,5</v>
      </c>
      <c r="K49" s="445" t="str">
        <f t="shared" si="47"/>
        <v>1,5</v>
      </c>
      <c r="L49" s="445" t="str">
        <f t="shared" si="47"/>
        <v>2,5</v>
      </c>
      <c r="M49" s="445" t="str">
        <f t="shared" si="47"/>
        <v>3,5</v>
      </c>
      <c r="N49" s="445" t="str">
        <f t="shared" si="47"/>
        <v>4,5</v>
      </c>
      <c r="O49" s="445" t="str">
        <f t="shared" si="47"/>
        <v>5,5</v>
      </c>
      <c r="P49" s="445" t="str">
        <f t="shared" si="47"/>
        <v>6,5</v>
      </c>
      <c r="Q49" s="445" t="str">
        <f t="shared" si="47"/>
        <v>7,5</v>
      </c>
      <c r="R49" s="445" t="str">
        <f t="shared" si="47"/>
        <v>8,5</v>
      </c>
      <c r="S49" s="445" t="str">
        <f t="shared" si="47"/>
        <v>9,5</v>
      </c>
      <c r="T49" s="445" t="str">
        <f t="shared" si="48"/>
        <v>10,5</v>
      </c>
      <c r="U49" s="445" t="str">
        <f t="shared" si="48"/>
        <v>11,5</v>
      </c>
      <c r="V49" s="445" t="str">
        <f t="shared" si="48"/>
        <v>12,5</v>
      </c>
      <c r="W49" s="445" t="str">
        <f t="shared" si="48"/>
        <v>13,5</v>
      </c>
      <c r="X49" s="445" t="str">
        <f t="shared" si="48"/>
        <v>14,5</v>
      </c>
      <c r="Y49" s="445" t="str">
        <f t="shared" si="48"/>
        <v>15,5</v>
      </c>
      <c r="Z49" s="445" t="str">
        <f t="shared" si="48"/>
        <v>16,5</v>
      </c>
      <c r="AA49" s="445" t="str">
        <f t="shared" si="48"/>
        <v>17,5</v>
      </c>
      <c r="AB49" s="445" t="str">
        <f t="shared" si="48"/>
        <v>18,5</v>
      </c>
      <c r="AC49" s="445" t="str">
        <f t="shared" si="48"/>
        <v>19,5</v>
      </c>
      <c r="AD49" s="446" t="str">
        <f t="shared" si="49"/>
        <v>20,5</v>
      </c>
      <c r="AE49" s="446" t="str">
        <f t="shared" si="49"/>
        <v>21,5</v>
      </c>
      <c r="AF49" s="446" t="str">
        <f t="shared" si="49"/>
        <v>22,5</v>
      </c>
      <c r="AG49" s="446" t="str">
        <f t="shared" si="49"/>
        <v>23,5</v>
      </c>
      <c r="AH49" s="446" t="str">
        <f t="shared" si="49"/>
        <v>24,5</v>
      </c>
      <c r="AI49" s="446" t="str">
        <f t="shared" si="49"/>
        <v>25,5</v>
      </c>
      <c r="AJ49" s="446" t="str">
        <f t="shared" si="49"/>
        <v>26,5</v>
      </c>
      <c r="AK49" s="446" t="str">
        <f t="shared" si="49"/>
        <v>27,5</v>
      </c>
      <c r="AL49" s="446" t="str">
        <f t="shared" si="49"/>
        <v>28,5</v>
      </c>
      <c r="AM49" s="446" t="str">
        <f t="shared" si="49"/>
        <v>29,5</v>
      </c>
      <c r="AN49" s="446" t="str">
        <f t="shared" si="49"/>
        <v>30,5</v>
      </c>
      <c r="AO49" s="446" t="str">
        <f t="shared" si="49"/>
        <v>31,5</v>
      </c>
      <c r="AP49" s="446" t="str">
        <f t="shared" si="49"/>
        <v>32,5</v>
      </c>
      <c r="AQ49" s="446" t="str">
        <f t="shared" si="49"/>
        <v>33,5</v>
      </c>
      <c r="AR49" s="356"/>
    </row>
    <row r="50" spans="1:44" ht="5.0999999999999996" customHeight="1">
      <c r="A50" s="365">
        <f t="shared" si="3"/>
        <v>46</v>
      </c>
      <c r="B50" s="50">
        <f t="shared" si="7"/>
        <v>3</v>
      </c>
      <c r="C50" s="50">
        <f t="shared" si="8"/>
        <v>6</v>
      </c>
      <c r="D50" s="315" t="str">
        <f t="shared" si="9"/>
        <v>5,2</v>
      </c>
      <c r="E50" s="353"/>
      <c r="F50" s="444">
        <v>50</v>
      </c>
      <c r="G50" s="362">
        <f t="shared" si="42"/>
        <v>1</v>
      </c>
      <c r="H50" s="361">
        <f t="shared" si="50"/>
        <v>7</v>
      </c>
      <c r="I50" s="357">
        <f>COLUMN()</f>
        <v>9</v>
      </c>
      <c r="J50" s="445" t="str">
        <f t="shared" si="47"/>
        <v>0,6</v>
      </c>
      <c r="K50" s="445" t="str">
        <f t="shared" si="47"/>
        <v>1,6</v>
      </c>
      <c r="L50" s="445" t="str">
        <f t="shared" si="47"/>
        <v>2,6</v>
      </c>
      <c r="M50" s="445" t="str">
        <f t="shared" si="47"/>
        <v>3,6</v>
      </c>
      <c r="N50" s="445" t="str">
        <f t="shared" si="47"/>
        <v>4,6</v>
      </c>
      <c r="O50" s="445" t="str">
        <f t="shared" si="47"/>
        <v>5,6</v>
      </c>
      <c r="P50" s="445" t="str">
        <f t="shared" si="47"/>
        <v>6,6</v>
      </c>
      <c r="Q50" s="445" t="str">
        <f t="shared" si="47"/>
        <v>7,6</v>
      </c>
      <c r="R50" s="445" t="str">
        <f t="shared" si="47"/>
        <v>8,6</v>
      </c>
      <c r="S50" s="445" t="str">
        <f t="shared" si="47"/>
        <v>9,6</v>
      </c>
      <c r="T50" s="445" t="str">
        <f t="shared" si="48"/>
        <v>10,6</v>
      </c>
      <c r="U50" s="445" t="str">
        <f t="shared" si="48"/>
        <v>11,6</v>
      </c>
      <c r="V50" s="445" t="str">
        <f t="shared" si="48"/>
        <v>12,6</v>
      </c>
      <c r="W50" s="445" t="str">
        <f t="shared" si="48"/>
        <v>13,6</v>
      </c>
      <c r="X50" s="445" t="str">
        <f t="shared" si="48"/>
        <v>14,6</v>
      </c>
      <c r="Y50" s="445" t="str">
        <f t="shared" si="48"/>
        <v>15,6</v>
      </c>
      <c r="Z50" s="445" t="str">
        <f t="shared" si="48"/>
        <v>16,6</v>
      </c>
      <c r="AA50" s="445" t="str">
        <f t="shared" si="48"/>
        <v>17,6</v>
      </c>
      <c r="AB50" s="445" t="str">
        <f t="shared" si="48"/>
        <v>18,6</v>
      </c>
      <c r="AC50" s="445" t="str">
        <f t="shared" si="48"/>
        <v>19,6</v>
      </c>
      <c r="AD50" s="446" t="str">
        <f t="shared" si="49"/>
        <v>20,6</v>
      </c>
      <c r="AE50" s="446" t="str">
        <f t="shared" si="49"/>
        <v>21,6</v>
      </c>
      <c r="AF50" s="446" t="str">
        <f t="shared" si="49"/>
        <v>22,6</v>
      </c>
      <c r="AG50" s="446" t="str">
        <f t="shared" si="49"/>
        <v>23,6</v>
      </c>
      <c r="AH50" s="446" t="str">
        <f t="shared" si="49"/>
        <v>24,6</v>
      </c>
      <c r="AI50" s="446" t="str">
        <f t="shared" si="49"/>
        <v>25,6</v>
      </c>
      <c r="AJ50" s="446" t="str">
        <f t="shared" si="49"/>
        <v>26,6</v>
      </c>
      <c r="AK50" s="446" t="str">
        <f t="shared" si="49"/>
        <v>27,6</v>
      </c>
      <c r="AL50" s="446" t="str">
        <f t="shared" si="49"/>
        <v>28,6</v>
      </c>
      <c r="AM50" s="446" t="str">
        <f t="shared" si="49"/>
        <v>29,6</v>
      </c>
      <c r="AN50" s="446" t="str">
        <f t="shared" si="49"/>
        <v>30,6</v>
      </c>
      <c r="AO50" s="446" t="str">
        <f t="shared" si="49"/>
        <v>31,6</v>
      </c>
      <c r="AP50" s="446" t="str">
        <f t="shared" si="49"/>
        <v>32,6</v>
      </c>
      <c r="AQ50" s="446" t="str">
        <f t="shared" si="49"/>
        <v>33,6</v>
      </c>
      <c r="AR50" s="356"/>
    </row>
    <row r="51" spans="1:44" ht="5.0999999999999996" customHeight="1">
      <c r="A51" s="365">
        <f t="shared" si="3"/>
        <v>47</v>
      </c>
      <c r="B51" s="50">
        <f t="shared" si="7"/>
        <v>3</v>
      </c>
      <c r="C51" s="50">
        <f t="shared" si="8"/>
        <v>7</v>
      </c>
      <c r="D51" s="315" t="str">
        <f t="shared" si="9"/>
        <v>6,2</v>
      </c>
      <c r="E51" s="353"/>
      <c r="F51" s="444">
        <v>50</v>
      </c>
      <c r="G51" s="362">
        <f t="shared" si="42"/>
        <v>1</v>
      </c>
      <c r="H51" s="361">
        <f t="shared" si="50"/>
        <v>8</v>
      </c>
      <c r="I51" s="357">
        <f>COLUMN()</f>
        <v>9</v>
      </c>
      <c r="J51" s="445" t="str">
        <f t="shared" si="47"/>
        <v>0,7</v>
      </c>
      <c r="K51" s="445" t="str">
        <f t="shared" si="47"/>
        <v>1,7</v>
      </c>
      <c r="L51" s="445" t="str">
        <f t="shared" si="47"/>
        <v>2,7</v>
      </c>
      <c r="M51" s="445" t="str">
        <f t="shared" si="47"/>
        <v>3,7</v>
      </c>
      <c r="N51" s="445" t="str">
        <f t="shared" si="47"/>
        <v>4,7</v>
      </c>
      <c r="O51" s="445" t="str">
        <f t="shared" si="47"/>
        <v>5,7</v>
      </c>
      <c r="P51" s="445" t="str">
        <f t="shared" si="47"/>
        <v>6,7</v>
      </c>
      <c r="Q51" s="445" t="str">
        <f t="shared" si="47"/>
        <v>7,7</v>
      </c>
      <c r="R51" s="445" t="str">
        <f t="shared" si="47"/>
        <v>8,7</v>
      </c>
      <c r="S51" s="445" t="str">
        <f t="shared" si="47"/>
        <v>9,7</v>
      </c>
      <c r="T51" s="445" t="str">
        <f t="shared" si="48"/>
        <v>10,7</v>
      </c>
      <c r="U51" s="445" t="str">
        <f t="shared" si="48"/>
        <v>11,7</v>
      </c>
      <c r="V51" s="445" t="str">
        <f t="shared" si="48"/>
        <v>12,7</v>
      </c>
      <c r="W51" s="445" t="str">
        <f t="shared" si="48"/>
        <v>13,7</v>
      </c>
      <c r="X51" s="445" t="str">
        <f t="shared" si="48"/>
        <v>14,7</v>
      </c>
      <c r="Y51" s="445" t="str">
        <f t="shared" si="48"/>
        <v>15,7</v>
      </c>
      <c r="Z51" s="445" t="str">
        <f t="shared" si="48"/>
        <v>16,7</v>
      </c>
      <c r="AA51" s="445" t="str">
        <f t="shared" si="48"/>
        <v>17,7</v>
      </c>
      <c r="AB51" s="445" t="str">
        <f t="shared" si="48"/>
        <v>18,7</v>
      </c>
      <c r="AC51" s="445" t="str">
        <f t="shared" si="48"/>
        <v>19,7</v>
      </c>
      <c r="AD51" s="446" t="str">
        <f t="shared" si="49"/>
        <v>20,7</v>
      </c>
      <c r="AE51" s="446" t="str">
        <f t="shared" si="49"/>
        <v>21,7</v>
      </c>
      <c r="AF51" s="446" t="str">
        <f t="shared" si="49"/>
        <v>22,7</v>
      </c>
      <c r="AG51" s="446" t="str">
        <f t="shared" si="49"/>
        <v>23,7</v>
      </c>
      <c r="AH51" s="446" t="str">
        <f t="shared" si="49"/>
        <v>24,7</v>
      </c>
      <c r="AI51" s="446" t="str">
        <f t="shared" si="49"/>
        <v>25,7</v>
      </c>
      <c r="AJ51" s="446" t="str">
        <f t="shared" si="49"/>
        <v>26,7</v>
      </c>
      <c r="AK51" s="446" t="str">
        <f t="shared" si="49"/>
        <v>27,7</v>
      </c>
      <c r="AL51" s="446" t="str">
        <f t="shared" si="49"/>
        <v>28,7</v>
      </c>
      <c r="AM51" s="446" t="str">
        <f t="shared" si="49"/>
        <v>29,7</v>
      </c>
      <c r="AN51" s="446" t="str">
        <f t="shared" si="49"/>
        <v>30,7</v>
      </c>
      <c r="AO51" s="446" t="str">
        <f t="shared" si="49"/>
        <v>31,7</v>
      </c>
      <c r="AP51" s="446" t="str">
        <f t="shared" si="49"/>
        <v>32,7</v>
      </c>
      <c r="AQ51" s="446" t="str">
        <f t="shared" si="49"/>
        <v>33,7</v>
      </c>
      <c r="AR51" s="356"/>
    </row>
    <row r="52" spans="1:44" ht="5.0999999999999996" customHeight="1">
      <c r="A52" s="365">
        <f t="shared" si="3"/>
        <v>48</v>
      </c>
      <c r="B52" s="50">
        <f t="shared" si="7"/>
        <v>3</v>
      </c>
      <c r="C52" s="50">
        <f t="shared" si="8"/>
        <v>8</v>
      </c>
      <c r="D52" s="315" t="str">
        <f t="shared" si="9"/>
        <v>7,2</v>
      </c>
      <c r="E52" s="353"/>
      <c r="F52" s="444">
        <v>50</v>
      </c>
      <c r="G52" s="362">
        <f t="shared" si="42"/>
        <v>1</v>
      </c>
      <c r="H52" s="361">
        <f t="shared" si="50"/>
        <v>9</v>
      </c>
      <c r="I52" s="357">
        <f>COLUMN()</f>
        <v>9</v>
      </c>
      <c r="J52" s="445" t="str">
        <f t="shared" si="47"/>
        <v>0,8</v>
      </c>
      <c r="K52" s="445" t="str">
        <f t="shared" si="47"/>
        <v>1,8</v>
      </c>
      <c r="L52" s="445" t="str">
        <f t="shared" si="47"/>
        <v>2,8</v>
      </c>
      <c r="M52" s="445" t="str">
        <f t="shared" si="47"/>
        <v>3,8</v>
      </c>
      <c r="N52" s="445" t="str">
        <f t="shared" si="47"/>
        <v>4,8</v>
      </c>
      <c r="O52" s="445" t="str">
        <f t="shared" si="47"/>
        <v>5,8</v>
      </c>
      <c r="P52" s="445" t="str">
        <f t="shared" si="47"/>
        <v>6,8</v>
      </c>
      <c r="Q52" s="445" t="str">
        <f t="shared" si="47"/>
        <v>7,8</v>
      </c>
      <c r="R52" s="445" t="str">
        <f t="shared" si="47"/>
        <v>8,8</v>
      </c>
      <c r="S52" s="445" t="str">
        <f t="shared" si="47"/>
        <v>9,8</v>
      </c>
      <c r="T52" s="445" t="str">
        <f t="shared" si="48"/>
        <v>10,8</v>
      </c>
      <c r="U52" s="445" t="str">
        <f t="shared" si="48"/>
        <v>11,8</v>
      </c>
      <c r="V52" s="445" t="str">
        <f t="shared" si="48"/>
        <v>12,8</v>
      </c>
      <c r="W52" s="445" t="str">
        <f t="shared" si="48"/>
        <v>13,8</v>
      </c>
      <c r="X52" s="445" t="str">
        <f t="shared" si="48"/>
        <v>14,8</v>
      </c>
      <c r="Y52" s="445" t="str">
        <f t="shared" si="48"/>
        <v>15,8</v>
      </c>
      <c r="Z52" s="445" t="str">
        <f t="shared" si="48"/>
        <v>16,8</v>
      </c>
      <c r="AA52" s="445" t="str">
        <f t="shared" si="48"/>
        <v>17,8</v>
      </c>
      <c r="AB52" s="445" t="str">
        <f t="shared" si="48"/>
        <v>18,8</v>
      </c>
      <c r="AC52" s="445" t="str">
        <f t="shared" si="48"/>
        <v>19,8</v>
      </c>
      <c r="AD52" s="446" t="str">
        <f t="shared" si="49"/>
        <v>20,8</v>
      </c>
      <c r="AE52" s="446" t="str">
        <f t="shared" si="49"/>
        <v>21,8</v>
      </c>
      <c r="AF52" s="446" t="str">
        <f t="shared" si="49"/>
        <v>22,8</v>
      </c>
      <c r="AG52" s="446" t="str">
        <f t="shared" si="49"/>
        <v>23,8</v>
      </c>
      <c r="AH52" s="446" t="str">
        <f t="shared" si="49"/>
        <v>24,8</v>
      </c>
      <c r="AI52" s="446" t="str">
        <f t="shared" si="49"/>
        <v>25,8</v>
      </c>
      <c r="AJ52" s="446" t="str">
        <f t="shared" si="49"/>
        <v>26,8</v>
      </c>
      <c r="AK52" s="446" t="str">
        <f t="shared" si="49"/>
        <v>27,8</v>
      </c>
      <c r="AL52" s="446" t="str">
        <f t="shared" si="49"/>
        <v>28,8</v>
      </c>
      <c r="AM52" s="446" t="str">
        <f t="shared" si="49"/>
        <v>29,8</v>
      </c>
      <c r="AN52" s="446" t="str">
        <f t="shared" si="49"/>
        <v>30,8</v>
      </c>
      <c r="AO52" s="446" t="str">
        <f t="shared" si="49"/>
        <v>31,8</v>
      </c>
      <c r="AP52" s="446" t="str">
        <f t="shared" si="49"/>
        <v>32,8</v>
      </c>
      <c r="AQ52" s="446" t="str">
        <f t="shared" si="49"/>
        <v>33,8</v>
      </c>
      <c r="AR52" s="356"/>
    </row>
    <row r="53" spans="1:44" ht="5.0999999999999996" customHeight="1">
      <c r="A53" s="365">
        <f t="shared" si="3"/>
        <v>49</v>
      </c>
      <c r="B53" s="50">
        <f t="shared" si="7"/>
        <v>3</v>
      </c>
      <c r="C53" s="50">
        <f t="shared" si="8"/>
        <v>9</v>
      </c>
      <c r="D53" s="315" t="str">
        <f t="shared" si="9"/>
        <v>8,2</v>
      </c>
      <c r="E53" s="353"/>
      <c r="F53" s="444">
        <v>50</v>
      </c>
      <c r="G53" s="362">
        <f t="shared" si="42"/>
        <v>1</v>
      </c>
      <c r="H53" s="361">
        <f t="shared" si="50"/>
        <v>10</v>
      </c>
      <c r="I53" s="357">
        <f>COLUMN()</f>
        <v>9</v>
      </c>
      <c r="J53" s="445" t="str">
        <f t="shared" si="47"/>
        <v>0,9</v>
      </c>
      <c r="K53" s="445" t="str">
        <f t="shared" si="47"/>
        <v>1,9</v>
      </c>
      <c r="L53" s="445" t="str">
        <f t="shared" si="47"/>
        <v>2,9</v>
      </c>
      <c r="M53" s="445" t="str">
        <f t="shared" si="47"/>
        <v>3,9</v>
      </c>
      <c r="N53" s="445" t="str">
        <f t="shared" si="47"/>
        <v>4,9</v>
      </c>
      <c r="O53" s="445" t="str">
        <f t="shared" si="47"/>
        <v>5,9</v>
      </c>
      <c r="P53" s="445" t="str">
        <f t="shared" si="47"/>
        <v>6,9</v>
      </c>
      <c r="Q53" s="445" t="str">
        <f t="shared" si="47"/>
        <v>7,9</v>
      </c>
      <c r="R53" s="445" t="str">
        <f t="shared" si="47"/>
        <v>8,9</v>
      </c>
      <c r="S53" s="445" t="str">
        <f t="shared" si="47"/>
        <v>9,9</v>
      </c>
      <c r="T53" s="445" t="str">
        <f t="shared" si="48"/>
        <v>10,9</v>
      </c>
      <c r="U53" s="445" t="str">
        <f t="shared" si="48"/>
        <v>11,9</v>
      </c>
      <c r="V53" s="445" t="str">
        <f t="shared" si="48"/>
        <v>12,9</v>
      </c>
      <c r="W53" s="445" t="str">
        <f t="shared" si="48"/>
        <v>13,9</v>
      </c>
      <c r="X53" s="445" t="str">
        <f t="shared" si="48"/>
        <v>14,9</v>
      </c>
      <c r="Y53" s="445" t="str">
        <f t="shared" si="48"/>
        <v>15,9</v>
      </c>
      <c r="Z53" s="445" t="str">
        <f t="shared" si="48"/>
        <v>16,9</v>
      </c>
      <c r="AA53" s="445" t="str">
        <f t="shared" si="48"/>
        <v>17,9</v>
      </c>
      <c r="AB53" s="445" t="str">
        <f t="shared" si="48"/>
        <v>18,9</v>
      </c>
      <c r="AC53" s="445" t="str">
        <f t="shared" si="48"/>
        <v>19,9</v>
      </c>
      <c r="AD53" s="446" t="str">
        <f t="shared" si="49"/>
        <v>20,9</v>
      </c>
      <c r="AE53" s="446" t="str">
        <f t="shared" si="49"/>
        <v>21,9</v>
      </c>
      <c r="AF53" s="446" t="str">
        <f t="shared" si="49"/>
        <v>22,9</v>
      </c>
      <c r="AG53" s="446" t="str">
        <f t="shared" si="49"/>
        <v>23,9</v>
      </c>
      <c r="AH53" s="446" t="str">
        <f t="shared" si="49"/>
        <v>24,9</v>
      </c>
      <c r="AI53" s="446" t="str">
        <f t="shared" si="49"/>
        <v>25,9</v>
      </c>
      <c r="AJ53" s="446" t="str">
        <f t="shared" si="49"/>
        <v>26,9</v>
      </c>
      <c r="AK53" s="446" t="str">
        <f t="shared" si="49"/>
        <v>27,9</v>
      </c>
      <c r="AL53" s="446" t="str">
        <f t="shared" si="49"/>
        <v>28,9</v>
      </c>
      <c r="AM53" s="446" t="str">
        <f t="shared" si="49"/>
        <v>29,9</v>
      </c>
      <c r="AN53" s="446" t="str">
        <f t="shared" si="49"/>
        <v>30,9</v>
      </c>
      <c r="AO53" s="446" t="str">
        <f t="shared" si="49"/>
        <v>31,9</v>
      </c>
      <c r="AP53" s="446" t="str">
        <f t="shared" si="49"/>
        <v>32,9</v>
      </c>
      <c r="AQ53" s="446" t="str">
        <f t="shared" si="49"/>
        <v>33,9</v>
      </c>
      <c r="AR53" s="356"/>
    </row>
    <row r="54" spans="1:44" ht="5.0999999999999996" customHeight="1">
      <c r="A54" s="365">
        <f t="shared" si="3"/>
        <v>50</v>
      </c>
      <c r="B54" s="50">
        <f t="shared" si="7"/>
        <v>3</v>
      </c>
      <c r="C54" s="50">
        <f t="shared" si="8"/>
        <v>10</v>
      </c>
      <c r="D54" s="315" t="str">
        <f t="shared" si="9"/>
        <v>9,2</v>
      </c>
      <c r="E54" s="353"/>
      <c r="F54" s="444">
        <v>50</v>
      </c>
      <c r="G54" s="362">
        <f t="shared" si="42"/>
        <v>1</v>
      </c>
      <c r="H54" s="361">
        <f t="shared" si="50"/>
        <v>11</v>
      </c>
      <c r="I54" s="357">
        <f>COLUMN()</f>
        <v>9</v>
      </c>
      <c r="J54" s="445" t="str">
        <f t="shared" ref="J54:S63" si="51">_xlfn.CONCAT(COLUMN()-$I54-1,",",ROW()-J$43-1)</f>
        <v>0,10</v>
      </c>
      <c r="K54" s="445" t="str">
        <f t="shared" si="51"/>
        <v>1,10</v>
      </c>
      <c r="L54" s="445" t="str">
        <f t="shared" si="51"/>
        <v>2,10</v>
      </c>
      <c r="M54" s="445" t="str">
        <f t="shared" si="51"/>
        <v>3,10</v>
      </c>
      <c r="N54" s="445" t="str">
        <f t="shared" si="51"/>
        <v>4,10</v>
      </c>
      <c r="O54" s="445" t="str">
        <f t="shared" si="51"/>
        <v>5,10</v>
      </c>
      <c r="P54" s="445" t="str">
        <f t="shared" si="51"/>
        <v>6,10</v>
      </c>
      <c r="Q54" s="445" t="str">
        <f t="shared" si="51"/>
        <v>7,10</v>
      </c>
      <c r="R54" s="445" t="str">
        <f t="shared" si="51"/>
        <v>8,10</v>
      </c>
      <c r="S54" s="445" t="str">
        <f t="shared" si="51"/>
        <v>9,10</v>
      </c>
      <c r="T54" s="445" t="str">
        <f t="shared" ref="T54:AC63" si="52">_xlfn.CONCAT(COLUMN()-$I54-1,",",ROW()-T$43-1)</f>
        <v>10,10</v>
      </c>
      <c r="U54" s="445" t="str">
        <f t="shared" si="52"/>
        <v>11,10</v>
      </c>
      <c r="V54" s="445" t="str">
        <f t="shared" si="52"/>
        <v>12,10</v>
      </c>
      <c r="W54" s="445" t="str">
        <f t="shared" si="52"/>
        <v>13,10</v>
      </c>
      <c r="X54" s="445" t="str">
        <f t="shared" si="52"/>
        <v>14,10</v>
      </c>
      <c r="Y54" s="445" t="str">
        <f t="shared" si="52"/>
        <v>15,10</v>
      </c>
      <c r="Z54" s="445" t="str">
        <f t="shared" si="52"/>
        <v>16,10</v>
      </c>
      <c r="AA54" s="445" t="str">
        <f t="shared" si="52"/>
        <v>17,10</v>
      </c>
      <c r="AB54" s="445" t="str">
        <f t="shared" si="52"/>
        <v>18,10</v>
      </c>
      <c r="AC54" s="445" t="str">
        <f t="shared" si="52"/>
        <v>19,10</v>
      </c>
      <c r="AD54" s="446" t="str">
        <f t="shared" ref="AD54:AQ63" si="53">_xlfn.CONCAT(COLUMN()-$I54-1,",",ROW()-AD$43-1)</f>
        <v>20,10</v>
      </c>
      <c r="AE54" s="446" t="str">
        <f t="shared" si="53"/>
        <v>21,10</v>
      </c>
      <c r="AF54" s="446" t="str">
        <f t="shared" si="53"/>
        <v>22,10</v>
      </c>
      <c r="AG54" s="446" t="str">
        <f t="shared" si="53"/>
        <v>23,10</v>
      </c>
      <c r="AH54" s="446" t="str">
        <f t="shared" si="53"/>
        <v>24,10</v>
      </c>
      <c r="AI54" s="446" t="str">
        <f t="shared" si="53"/>
        <v>25,10</v>
      </c>
      <c r="AJ54" s="446" t="str">
        <f t="shared" si="53"/>
        <v>26,10</v>
      </c>
      <c r="AK54" s="446" t="str">
        <f t="shared" si="53"/>
        <v>27,10</v>
      </c>
      <c r="AL54" s="446" t="str">
        <f t="shared" si="53"/>
        <v>28,10</v>
      </c>
      <c r="AM54" s="446" t="str">
        <f t="shared" si="53"/>
        <v>29,10</v>
      </c>
      <c r="AN54" s="446" t="str">
        <f t="shared" si="53"/>
        <v>30,10</v>
      </c>
      <c r="AO54" s="446" t="str">
        <f t="shared" si="53"/>
        <v>31,10</v>
      </c>
      <c r="AP54" s="446" t="str">
        <f t="shared" si="53"/>
        <v>32,10</v>
      </c>
      <c r="AQ54" s="446" t="str">
        <f t="shared" si="53"/>
        <v>33,10</v>
      </c>
      <c r="AR54" s="356"/>
    </row>
    <row r="55" spans="1:44" ht="5.0999999999999996" customHeight="1">
      <c r="A55" s="365">
        <f t="shared" si="3"/>
        <v>51</v>
      </c>
      <c r="B55" s="50">
        <f t="shared" si="7"/>
        <v>3</v>
      </c>
      <c r="C55" s="50">
        <f t="shared" si="8"/>
        <v>11</v>
      </c>
      <c r="D55" s="315" t="str">
        <f t="shared" si="9"/>
        <v>10,2</v>
      </c>
      <c r="E55" s="353"/>
      <c r="F55" s="444">
        <v>50</v>
      </c>
      <c r="G55" s="362">
        <f t="shared" si="42"/>
        <v>1</v>
      </c>
      <c r="H55" s="361">
        <f t="shared" si="50"/>
        <v>12</v>
      </c>
      <c r="I55" s="357">
        <f>COLUMN()</f>
        <v>9</v>
      </c>
      <c r="J55" s="445" t="str">
        <f t="shared" si="51"/>
        <v>0,11</v>
      </c>
      <c r="K55" s="445" t="str">
        <f t="shared" si="51"/>
        <v>1,11</v>
      </c>
      <c r="L55" s="445" t="str">
        <f t="shared" si="51"/>
        <v>2,11</v>
      </c>
      <c r="M55" s="445" t="str">
        <f t="shared" si="51"/>
        <v>3,11</v>
      </c>
      <c r="N55" s="445" t="str">
        <f t="shared" si="51"/>
        <v>4,11</v>
      </c>
      <c r="O55" s="445" t="str">
        <f t="shared" si="51"/>
        <v>5,11</v>
      </c>
      <c r="P55" s="445" t="str">
        <f t="shared" si="51"/>
        <v>6,11</v>
      </c>
      <c r="Q55" s="445" t="str">
        <f t="shared" si="51"/>
        <v>7,11</v>
      </c>
      <c r="R55" s="445" t="str">
        <f t="shared" si="51"/>
        <v>8,11</v>
      </c>
      <c r="S55" s="445" t="str">
        <f t="shared" si="51"/>
        <v>9,11</v>
      </c>
      <c r="T55" s="445" t="str">
        <f t="shared" si="52"/>
        <v>10,11</v>
      </c>
      <c r="U55" s="445" t="str">
        <f t="shared" si="52"/>
        <v>11,11</v>
      </c>
      <c r="V55" s="445" t="str">
        <f t="shared" si="52"/>
        <v>12,11</v>
      </c>
      <c r="W55" s="445" t="str">
        <f t="shared" si="52"/>
        <v>13,11</v>
      </c>
      <c r="X55" s="445" t="str">
        <f t="shared" si="52"/>
        <v>14,11</v>
      </c>
      <c r="Y55" s="445" t="str">
        <f t="shared" si="52"/>
        <v>15,11</v>
      </c>
      <c r="Z55" s="445" t="str">
        <f t="shared" si="52"/>
        <v>16,11</v>
      </c>
      <c r="AA55" s="445" t="str">
        <f t="shared" si="52"/>
        <v>17,11</v>
      </c>
      <c r="AB55" s="445" t="str">
        <f t="shared" si="52"/>
        <v>18,11</v>
      </c>
      <c r="AC55" s="445" t="str">
        <f t="shared" si="52"/>
        <v>19,11</v>
      </c>
      <c r="AD55" s="446" t="str">
        <f t="shared" si="53"/>
        <v>20,11</v>
      </c>
      <c r="AE55" s="446" t="str">
        <f t="shared" si="53"/>
        <v>21,11</v>
      </c>
      <c r="AF55" s="446" t="str">
        <f t="shared" si="53"/>
        <v>22,11</v>
      </c>
      <c r="AG55" s="446" t="str">
        <f t="shared" si="53"/>
        <v>23,11</v>
      </c>
      <c r="AH55" s="446" t="str">
        <f t="shared" si="53"/>
        <v>24,11</v>
      </c>
      <c r="AI55" s="446" t="str">
        <f t="shared" si="53"/>
        <v>25,11</v>
      </c>
      <c r="AJ55" s="446" t="str">
        <f t="shared" si="53"/>
        <v>26,11</v>
      </c>
      <c r="AK55" s="446" t="str">
        <f t="shared" si="53"/>
        <v>27,11</v>
      </c>
      <c r="AL55" s="446" t="str">
        <f t="shared" si="53"/>
        <v>28,11</v>
      </c>
      <c r="AM55" s="446" t="str">
        <f t="shared" si="53"/>
        <v>29,11</v>
      </c>
      <c r="AN55" s="446" t="str">
        <f t="shared" si="53"/>
        <v>30,11</v>
      </c>
      <c r="AO55" s="446" t="str">
        <f t="shared" si="53"/>
        <v>31,11</v>
      </c>
      <c r="AP55" s="446" t="str">
        <f t="shared" si="53"/>
        <v>32,11</v>
      </c>
      <c r="AQ55" s="446" t="str">
        <f t="shared" si="53"/>
        <v>33,11</v>
      </c>
      <c r="AR55" s="356"/>
    </row>
    <row r="56" spans="1:44" ht="5.0999999999999996" customHeight="1">
      <c r="A56" s="365">
        <f t="shared" si="3"/>
        <v>52</v>
      </c>
      <c r="B56" s="50">
        <f t="shared" si="7"/>
        <v>3</v>
      </c>
      <c r="C56" s="50">
        <f t="shared" si="8"/>
        <v>12</v>
      </c>
      <c r="D56" s="315" t="str">
        <f t="shared" si="9"/>
        <v>11,2</v>
      </c>
      <c r="E56" s="353"/>
      <c r="F56" s="444">
        <v>50</v>
      </c>
      <c r="G56" s="362">
        <f t="shared" si="42"/>
        <v>1</v>
      </c>
      <c r="H56" s="361">
        <f t="shared" si="50"/>
        <v>13</v>
      </c>
      <c r="I56" s="357">
        <f>COLUMN()</f>
        <v>9</v>
      </c>
      <c r="J56" s="445" t="str">
        <f t="shared" si="51"/>
        <v>0,12</v>
      </c>
      <c r="K56" s="445" t="str">
        <f t="shared" si="51"/>
        <v>1,12</v>
      </c>
      <c r="L56" s="445" t="str">
        <f t="shared" si="51"/>
        <v>2,12</v>
      </c>
      <c r="M56" s="445" t="str">
        <f t="shared" si="51"/>
        <v>3,12</v>
      </c>
      <c r="N56" s="445" t="str">
        <f t="shared" si="51"/>
        <v>4,12</v>
      </c>
      <c r="O56" s="445" t="str">
        <f t="shared" si="51"/>
        <v>5,12</v>
      </c>
      <c r="P56" s="445" t="str">
        <f t="shared" si="51"/>
        <v>6,12</v>
      </c>
      <c r="Q56" s="445" t="str">
        <f t="shared" si="51"/>
        <v>7,12</v>
      </c>
      <c r="R56" s="445" t="str">
        <f t="shared" si="51"/>
        <v>8,12</v>
      </c>
      <c r="S56" s="445" t="str">
        <f t="shared" si="51"/>
        <v>9,12</v>
      </c>
      <c r="T56" s="445" t="str">
        <f t="shared" si="52"/>
        <v>10,12</v>
      </c>
      <c r="U56" s="445" t="str">
        <f t="shared" si="52"/>
        <v>11,12</v>
      </c>
      <c r="V56" s="445" t="str">
        <f t="shared" si="52"/>
        <v>12,12</v>
      </c>
      <c r="W56" s="445" t="str">
        <f t="shared" si="52"/>
        <v>13,12</v>
      </c>
      <c r="X56" s="445" t="str">
        <f t="shared" si="52"/>
        <v>14,12</v>
      </c>
      <c r="Y56" s="445" t="str">
        <f t="shared" si="52"/>
        <v>15,12</v>
      </c>
      <c r="Z56" s="445" t="str">
        <f t="shared" si="52"/>
        <v>16,12</v>
      </c>
      <c r="AA56" s="445" t="str">
        <f t="shared" si="52"/>
        <v>17,12</v>
      </c>
      <c r="AB56" s="445" t="str">
        <f t="shared" si="52"/>
        <v>18,12</v>
      </c>
      <c r="AC56" s="445" t="str">
        <f t="shared" si="52"/>
        <v>19,12</v>
      </c>
      <c r="AD56" s="446" t="str">
        <f t="shared" si="53"/>
        <v>20,12</v>
      </c>
      <c r="AE56" s="446" t="str">
        <f t="shared" si="53"/>
        <v>21,12</v>
      </c>
      <c r="AF56" s="446" t="str">
        <f t="shared" si="53"/>
        <v>22,12</v>
      </c>
      <c r="AG56" s="446" t="str">
        <f t="shared" si="53"/>
        <v>23,12</v>
      </c>
      <c r="AH56" s="446" t="str">
        <f t="shared" si="53"/>
        <v>24,12</v>
      </c>
      <c r="AI56" s="446" t="str">
        <f t="shared" si="53"/>
        <v>25,12</v>
      </c>
      <c r="AJ56" s="446" t="str">
        <f t="shared" si="53"/>
        <v>26,12</v>
      </c>
      <c r="AK56" s="446" t="str">
        <f t="shared" si="53"/>
        <v>27,12</v>
      </c>
      <c r="AL56" s="446" t="str">
        <f t="shared" si="53"/>
        <v>28,12</v>
      </c>
      <c r="AM56" s="446" t="str">
        <f t="shared" si="53"/>
        <v>29,12</v>
      </c>
      <c r="AN56" s="446" t="str">
        <f t="shared" si="53"/>
        <v>30,12</v>
      </c>
      <c r="AO56" s="446" t="str">
        <f t="shared" si="53"/>
        <v>31,12</v>
      </c>
      <c r="AP56" s="446" t="str">
        <f t="shared" si="53"/>
        <v>32,12</v>
      </c>
      <c r="AQ56" s="446" t="str">
        <f t="shared" si="53"/>
        <v>33,12</v>
      </c>
      <c r="AR56" s="356"/>
    </row>
    <row r="57" spans="1:44" ht="5.0999999999999996" customHeight="1">
      <c r="A57" s="365">
        <f t="shared" si="3"/>
        <v>53</v>
      </c>
      <c r="B57" s="50">
        <f t="shared" si="7"/>
        <v>3</v>
      </c>
      <c r="C57" s="50">
        <f t="shared" si="8"/>
        <v>13</v>
      </c>
      <c r="D57" s="315" t="str">
        <f t="shared" si="9"/>
        <v>12,2</v>
      </c>
      <c r="E57" s="353"/>
      <c r="F57" s="444">
        <v>50</v>
      </c>
      <c r="G57" s="362">
        <f t="shared" si="42"/>
        <v>1</v>
      </c>
      <c r="H57" s="361">
        <f t="shared" si="50"/>
        <v>14</v>
      </c>
      <c r="I57" s="357">
        <f>COLUMN()</f>
        <v>9</v>
      </c>
      <c r="J57" s="445" t="str">
        <f t="shared" si="51"/>
        <v>0,13</v>
      </c>
      <c r="K57" s="445" t="str">
        <f t="shared" si="51"/>
        <v>1,13</v>
      </c>
      <c r="L57" s="445" t="str">
        <f t="shared" si="51"/>
        <v>2,13</v>
      </c>
      <c r="M57" s="445" t="str">
        <f t="shared" si="51"/>
        <v>3,13</v>
      </c>
      <c r="N57" s="445" t="str">
        <f t="shared" si="51"/>
        <v>4,13</v>
      </c>
      <c r="O57" s="445" t="str">
        <f t="shared" si="51"/>
        <v>5,13</v>
      </c>
      <c r="P57" s="445" t="str">
        <f t="shared" si="51"/>
        <v>6,13</v>
      </c>
      <c r="Q57" s="445" t="str">
        <f t="shared" si="51"/>
        <v>7,13</v>
      </c>
      <c r="R57" s="445" t="str">
        <f t="shared" si="51"/>
        <v>8,13</v>
      </c>
      <c r="S57" s="445" t="str">
        <f t="shared" si="51"/>
        <v>9,13</v>
      </c>
      <c r="T57" s="445" t="str">
        <f t="shared" si="52"/>
        <v>10,13</v>
      </c>
      <c r="U57" s="445" t="str">
        <f t="shared" si="52"/>
        <v>11,13</v>
      </c>
      <c r="V57" s="445" t="str">
        <f t="shared" si="52"/>
        <v>12,13</v>
      </c>
      <c r="W57" s="445" t="str">
        <f t="shared" si="52"/>
        <v>13,13</v>
      </c>
      <c r="X57" s="445" t="str">
        <f t="shared" si="52"/>
        <v>14,13</v>
      </c>
      <c r="Y57" s="445" t="str">
        <f t="shared" si="52"/>
        <v>15,13</v>
      </c>
      <c r="Z57" s="445" t="str">
        <f t="shared" si="52"/>
        <v>16,13</v>
      </c>
      <c r="AA57" s="445" t="str">
        <f t="shared" si="52"/>
        <v>17,13</v>
      </c>
      <c r="AB57" s="445" t="str">
        <f t="shared" si="52"/>
        <v>18,13</v>
      </c>
      <c r="AC57" s="445" t="str">
        <f t="shared" si="52"/>
        <v>19,13</v>
      </c>
      <c r="AD57" s="446" t="str">
        <f t="shared" si="53"/>
        <v>20,13</v>
      </c>
      <c r="AE57" s="446" t="str">
        <f t="shared" si="53"/>
        <v>21,13</v>
      </c>
      <c r="AF57" s="446" t="str">
        <f t="shared" si="53"/>
        <v>22,13</v>
      </c>
      <c r="AG57" s="446" t="str">
        <f t="shared" si="53"/>
        <v>23,13</v>
      </c>
      <c r="AH57" s="446" t="str">
        <f t="shared" si="53"/>
        <v>24,13</v>
      </c>
      <c r="AI57" s="446" t="str">
        <f t="shared" si="53"/>
        <v>25,13</v>
      </c>
      <c r="AJ57" s="446" t="str">
        <f t="shared" si="53"/>
        <v>26,13</v>
      </c>
      <c r="AK57" s="446" t="str">
        <f t="shared" si="53"/>
        <v>27,13</v>
      </c>
      <c r="AL57" s="446" t="str">
        <f t="shared" si="53"/>
        <v>28,13</v>
      </c>
      <c r="AM57" s="446" t="str">
        <f t="shared" si="53"/>
        <v>29,13</v>
      </c>
      <c r="AN57" s="446" t="str">
        <f t="shared" si="53"/>
        <v>30,13</v>
      </c>
      <c r="AO57" s="446" t="str">
        <f t="shared" si="53"/>
        <v>31,13</v>
      </c>
      <c r="AP57" s="446" t="str">
        <f t="shared" si="53"/>
        <v>32,13</v>
      </c>
      <c r="AQ57" s="446" t="str">
        <f t="shared" si="53"/>
        <v>33,13</v>
      </c>
      <c r="AR57" s="356"/>
    </row>
    <row r="58" spans="1:44" ht="5.0999999999999996" customHeight="1">
      <c r="A58" s="365">
        <f t="shared" si="3"/>
        <v>54</v>
      </c>
      <c r="B58" s="50">
        <f t="shared" si="7"/>
        <v>3</v>
      </c>
      <c r="C58" s="50">
        <f t="shared" si="8"/>
        <v>14</v>
      </c>
      <c r="D58" s="315" t="str">
        <f t="shared" si="9"/>
        <v>13,2</v>
      </c>
      <c r="E58" s="353"/>
      <c r="F58" s="444">
        <v>100</v>
      </c>
      <c r="G58" s="362">
        <f t="shared" si="42"/>
        <v>2</v>
      </c>
      <c r="H58" s="361">
        <f t="shared" si="50"/>
        <v>15</v>
      </c>
      <c r="I58" s="357">
        <f>COLUMN()</f>
        <v>9</v>
      </c>
      <c r="J58" s="445" t="str">
        <f t="shared" si="51"/>
        <v>0,14</v>
      </c>
      <c r="K58" s="445" t="str">
        <f t="shared" si="51"/>
        <v>1,14</v>
      </c>
      <c r="L58" s="445" t="str">
        <f t="shared" si="51"/>
        <v>2,14</v>
      </c>
      <c r="M58" s="445" t="str">
        <f t="shared" si="51"/>
        <v>3,14</v>
      </c>
      <c r="N58" s="445" t="str">
        <f t="shared" si="51"/>
        <v>4,14</v>
      </c>
      <c r="O58" s="445" t="str">
        <f t="shared" si="51"/>
        <v>5,14</v>
      </c>
      <c r="P58" s="445" t="str">
        <f t="shared" si="51"/>
        <v>6,14</v>
      </c>
      <c r="Q58" s="445" t="str">
        <f t="shared" si="51"/>
        <v>7,14</v>
      </c>
      <c r="R58" s="445" t="str">
        <f t="shared" si="51"/>
        <v>8,14</v>
      </c>
      <c r="S58" s="445" t="str">
        <f t="shared" si="51"/>
        <v>9,14</v>
      </c>
      <c r="T58" s="445" t="str">
        <f t="shared" si="52"/>
        <v>10,14</v>
      </c>
      <c r="U58" s="445" t="str">
        <f t="shared" si="52"/>
        <v>11,14</v>
      </c>
      <c r="V58" s="445" t="str">
        <f t="shared" si="52"/>
        <v>12,14</v>
      </c>
      <c r="W58" s="445" t="str">
        <f t="shared" si="52"/>
        <v>13,14</v>
      </c>
      <c r="X58" s="445" t="str">
        <f t="shared" si="52"/>
        <v>14,14</v>
      </c>
      <c r="Y58" s="445" t="str">
        <f t="shared" si="52"/>
        <v>15,14</v>
      </c>
      <c r="Z58" s="445" t="str">
        <f t="shared" si="52"/>
        <v>16,14</v>
      </c>
      <c r="AA58" s="445" t="str">
        <f t="shared" si="52"/>
        <v>17,14</v>
      </c>
      <c r="AB58" s="445" t="str">
        <f t="shared" si="52"/>
        <v>18,14</v>
      </c>
      <c r="AC58" s="445" t="str">
        <f t="shared" si="52"/>
        <v>19,14</v>
      </c>
      <c r="AD58" s="446" t="str">
        <f t="shared" si="53"/>
        <v>20,14</v>
      </c>
      <c r="AE58" s="446" t="str">
        <f t="shared" si="53"/>
        <v>21,14</v>
      </c>
      <c r="AF58" s="446" t="str">
        <f t="shared" si="53"/>
        <v>22,14</v>
      </c>
      <c r="AG58" s="446" t="str">
        <f t="shared" si="53"/>
        <v>23,14</v>
      </c>
      <c r="AH58" s="446" t="str">
        <f t="shared" si="53"/>
        <v>24,14</v>
      </c>
      <c r="AI58" s="446" t="str">
        <f t="shared" si="53"/>
        <v>25,14</v>
      </c>
      <c r="AJ58" s="446" t="str">
        <f t="shared" si="53"/>
        <v>26,14</v>
      </c>
      <c r="AK58" s="446" t="str">
        <f t="shared" si="53"/>
        <v>27,14</v>
      </c>
      <c r="AL58" s="446" t="str">
        <f t="shared" si="53"/>
        <v>28,14</v>
      </c>
      <c r="AM58" s="446" t="str">
        <f t="shared" si="53"/>
        <v>29,14</v>
      </c>
      <c r="AN58" s="446" t="str">
        <f t="shared" si="53"/>
        <v>30,14</v>
      </c>
      <c r="AO58" s="446" t="str">
        <f t="shared" si="53"/>
        <v>31,14</v>
      </c>
      <c r="AP58" s="446" t="str">
        <f t="shared" si="53"/>
        <v>32,14</v>
      </c>
      <c r="AQ58" s="446" t="str">
        <f t="shared" si="53"/>
        <v>33,14</v>
      </c>
      <c r="AR58" s="356"/>
    </row>
    <row r="59" spans="1:44" ht="5.0999999999999996" customHeight="1">
      <c r="A59" s="365">
        <f t="shared" si="3"/>
        <v>55</v>
      </c>
      <c r="B59" s="50">
        <f t="shared" si="7"/>
        <v>3</v>
      </c>
      <c r="C59" s="50">
        <f t="shared" si="8"/>
        <v>15</v>
      </c>
      <c r="D59" s="315" t="str">
        <f t="shared" si="9"/>
        <v>14,2</v>
      </c>
      <c r="E59" s="353"/>
      <c r="F59" s="444">
        <v>200</v>
      </c>
      <c r="G59" s="362">
        <f t="shared" si="42"/>
        <v>4</v>
      </c>
      <c r="H59" s="361">
        <f t="shared" si="50"/>
        <v>16</v>
      </c>
      <c r="I59" s="357">
        <f>COLUMN()</f>
        <v>9</v>
      </c>
      <c r="J59" s="445" t="str">
        <f t="shared" si="51"/>
        <v>0,15</v>
      </c>
      <c r="K59" s="445" t="str">
        <f t="shared" si="51"/>
        <v>1,15</v>
      </c>
      <c r="L59" s="445" t="str">
        <f t="shared" si="51"/>
        <v>2,15</v>
      </c>
      <c r="M59" s="445" t="str">
        <f t="shared" si="51"/>
        <v>3,15</v>
      </c>
      <c r="N59" s="445" t="str">
        <f t="shared" si="51"/>
        <v>4,15</v>
      </c>
      <c r="O59" s="445" t="str">
        <f t="shared" si="51"/>
        <v>5,15</v>
      </c>
      <c r="P59" s="445" t="str">
        <f t="shared" si="51"/>
        <v>6,15</v>
      </c>
      <c r="Q59" s="445" t="str">
        <f t="shared" si="51"/>
        <v>7,15</v>
      </c>
      <c r="R59" s="445" t="str">
        <f t="shared" si="51"/>
        <v>8,15</v>
      </c>
      <c r="S59" s="445" t="str">
        <f t="shared" si="51"/>
        <v>9,15</v>
      </c>
      <c r="T59" s="445" t="str">
        <f t="shared" si="52"/>
        <v>10,15</v>
      </c>
      <c r="U59" s="445" t="str">
        <f t="shared" si="52"/>
        <v>11,15</v>
      </c>
      <c r="V59" s="445" t="str">
        <f t="shared" si="52"/>
        <v>12,15</v>
      </c>
      <c r="W59" s="445" t="str">
        <f t="shared" si="52"/>
        <v>13,15</v>
      </c>
      <c r="X59" s="445" t="str">
        <f t="shared" si="52"/>
        <v>14,15</v>
      </c>
      <c r="Y59" s="445" t="str">
        <f t="shared" si="52"/>
        <v>15,15</v>
      </c>
      <c r="Z59" s="445" t="str">
        <f t="shared" si="52"/>
        <v>16,15</v>
      </c>
      <c r="AA59" s="445" t="str">
        <f t="shared" si="52"/>
        <v>17,15</v>
      </c>
      <c r="AB59" s="445" t="str">
        <f t="shared" si="52"/>
        <v>18,15</v>
      </c>
      <c r="AC59" s="445" t="str">
        <f t="shared" si="52"/>
        <v>19,15</v>
      </c>
      <c r="AD59" s="446" t="str">
        <f t="shared" si="53"/>
        <v>20,15</v>
      </c>
      <c r="AE59" s="446" t="str">
        <f t="shared" si="53"/>
        <v>21,15</v>
      </c>
      <c r="AF59" s="446" t="str">
        <f t="shared" si="53"/>
        <v>22,15</v>
      </c>
      <c r="AG59" s="446" t="str">
        <f t="shared" si="53"/>
        <v>23,15</v>
      </c>
      <c r="AH59" s="446" t="str">
        <f t="shared" si="53"/>
        <v>24,15</v>
      </c>
      <c r="AI59" s="446" t="str">
        <f t="shared" si="53"/>
        <v>25,15</v>
      </c>
      <c r="AJ59" s="446" t="str">
        <f t="shared" si="53"/>
        <v>26,15</v>
      </c>
      <c r="AK59" s="446" t="str">
        <f t="shared" si="53"/>
        <v>27,15</v>
      </c>
      <c r="AL59" s="446" t="str">
        <f t="shared" si="53"/>
        <v>28,15</v>
      </c>
      <c r="AM59" s="446" t="str">
        <f t="shared" si="53"/>
        <v>29,15</v>
      </c>
      <c r="AN59" s="446" t="str">
        <f t="shared" si="53"/>
        <v>30,15</v>
      </c>
      <c r="AO59" s="446" t="str">
        <f t="shared" si="53"/>
        <v>31,15</v>
      </c>
      <c r="AP59" s="446" t="str">
        <f t="shared" si="53"/>
        <v>32,15</v>
      </c>
      <c r="AQ59" s="446" t="str">
        <f t="shared" si="53"/>
        <v>33,15</v>
      </c>
      <c r="AR59" s="356"/>
    </row>
    <row r="60" spans="1:44" ht="5.0999999999999996" customHeight="1">
      <c r="A60" s="365">
        <f t="shared" si="3"/>
        <v>56</v>
      </c>
      <c r="B60" s="50">
        <f t="shared" si="7"/>
        <v>3</v>
      </c>
      <c r="C60" s="50">
        <f t="shared" si="8"/>
        <v>16</v>
      </c>
      <c r="D60" s="315" t="str">
        <f t="shared" si="9"/>
        <v>15,2</v>
      </c>
      <c r="E60" s="353"/>
      <c r="F60" s="444">
        <v>400</v>
      </c>
      <c r="G60" s="362">
        <f t="shared" si="42"/>
        <v>8</v>
      </c>
      <c r="H60" s="361">
        <f t="shared" si="50"/>
        <v>17</v>
      </c>
      <c r="I60" s="357">
        <f>COLUMN()</f>
        <v>9</v>
      </c>
      <c r="J60" s="445" t="str">
        <f t="shared" si="51"/>
        <v>0,16</v>
      </c>
      <c r="K60" s="445" t="str">
        <f t="shared" si="51"/>
        <v>1,16</v>
      </c>
      <c r="L60" s="445" t="str">
        <f t="shared" si="51"/>
        <v>2,16</v>
      </c>
      <c r="M60" s="445" t="str">
        <f t="shared" si="51"/>
        <v>3,16</v>
      </c>
      <c r="N60" s="445" t="str">
        <f t="shared" si="51"/>
        <v>4,16</v>
      </c>
      <c r="O60" s="445" t="str">
        <f t="shared" si="51"/>
        <v>5,16</v>
      </c>
      <c r="P60" s="445" t="str">
        <f t="shared" si="51"/>
        <v>6,16</v>
      </c>
      <c r="Q60" s="445" t="str">
        <f t="shared" si="51"/>
        <v>7,16</v>
      </c>
      <c r="R60" s="445" t="str">
        <f t="shared" si="51"/>
        <v>8,16</v>
      </c>
      <c r="S60" s="445" t="str">
        <f t="shared" si="51"/>
        <v>9,16</v>
      </c>
      <c r="T60" s="445" t="str">
        <f t="shared" si="52"/>
        <v>10,16</v>
      </c>
      <c r="U60" s="445" t="str">
        <f t="shared" si="52"/>
        <v>11,16</v>
      </c>
      <c r="V60" s="445" t="str">
        <f t="shared" si="52"/>
        <v>12,16</v>
      </c>
      <c r="W60" s="445" t="str">
        <f t="shared" si="52"/>
        <v>13,16</v>
      </c>
      <c r="X60" s="445" t="str">
        <f t="shared" si="52"/>
        <v>14,16</v>
      </c>
      <c r="Y60" s="445" t="str">
        <f t="shared" si="52"/>
        <v>15,16</v>
      </c>
      <c r="Z60" s="445" t="str">
        <f t="shared" si="52"/>
        <v>16,16</v>
      </c>
      <c r="AA60" s="445" t="str">
        <f t="shared" si="52"/>
        <v>17,16</v>
      </c>
      <c r="AB60" s="445" t="str">
        <f t="shared" si="52"/>
        <v>18,16</v>
      </c>
      <c r="AC60" s="445" t="str">
        <f t="shared" si="52"/>
        <v>19,16</v>
      </c>
      <c r="AD60" s="446" t="str">
        <f t="shared" si="53"/>
        <v>20,16</v>
      </c>
      <c r="AE60" s="446" t="str">
        <f t="shared" si="53"/>
        <v>21,16</v>
      </c>
      <c r="AF60" s="446" t="str">
        <f t="shared" si="53"/>
        <v>22,16</v>
      </c>
      <c r="AG60" s="446" t="str">
        <f t="shared" si="53"/>
        <v>23,16</v>
      </c>
      <c r="AH60" s="446" t="str">
        <f t="shared" si="53"/>
        <v>24,16</v>
      </c>
      <c r="AI60" s="446" t="str">
        <f t="shared" si="53"/>
        <v>25,16</v>
      </c>
      <c r="AJ60" s="446" t="str">
        <f t="shared" si="53"/>
        <v>26,16</v>
      </c>
      <c r="AK60" s="446" t="str">
        <f t="shared" si="53"/>
        <v>27,16</v>
      </c>
      <c r="AL60" s="446" t="str">
        <f t="shared" si="53"/>
        <v>28,16</v>
      </c>
      <c r="AM60" s="446" t="str">
        <f t="shared" si="53"/>
        <v>29,16</v>
      </c>
      <c r="AN60" s="446" t="str">
        <f t="shared" si="53"/>
        <v>30,16</v>
      </c>
      <c r="AO60" s="446" t="str">
        <f t="shared" si="53"/>
        <v>31,16</v>
      </c>
      <c r="AP60" s="446" t="str">
        <f t="shared" si="53"/>
        <v>32,16</v>
      </c>
      <c r="AQ60" s="446" t="str">
        <f t="shared" si="53"/>
        <v>33,16</v>
      </c>
      <c r="AR60" s="356"/>
    </row>
    <row r="61" spans="1:44" ht="5.0999999999999996" customHeight="1">
      <c r="A61" s="365">
        <f t="shared" si="3"/>
        <v>57</v>
      </c>
      <c r="B61" s="50">
        <f t="shared" si="7"/>
        <v>3</v>
      </c>
      <c r="C61" s="50">
        <f t="shared" si="8"/>
        <v>17</v>
      </c>
      <c r="D61" s="315" t="str">
        <f t="shared" si="9"/>
        <v>16,2</v>
      </c>
      <c r="E61" s="353"/>
      <c r="F61" s="444">
        <v>800</v>
      </c>
      <c r="G61" s="362">
        <f t="shared" si="42"/>
        <v>16</v>
      </c>
      <c r="H61" s="361">
        <f t="shared" si="50"/>
        <v>18</v>
      </c>
      <c r="I61" s="357">
        <f>COLUMN()</f>
        <v>9</v>
      </c>
      <c r="J61" s="445" t="str">
        <f t="shared" si="51"/>
        <v>0,17</v>
      </c>
      <c r="K61" s="445" t="str">
        <f t="shared" si="51"/>
        <v>1,17</v>
      </c>
      <c r="L61" s="445" t="str">
        <f t="shared" si="51"/>
        <v>2,17</v>
      </c>
      <c r="M61" s="445" t="str">
        <f t="shared" si="51"/>
        <v>3,17</v>
      </c>
      <c r="N61" s="445" t="str">
        <f t="shared" si="51"/>
        <v>4,17</v>
      </c>
      <c r="O61" s="445" t="str">
        <f t="shared" si="51"/>
        <v>5,17</v>
      </c>
      <c r="P61" s="445" t="str">
        <f t="shared" si="51"/>
        <v>6,17</v>
      </c>
      <c r="Q61" s="445" t="str">
        <f t="shared" si="51"/>
        <v>7,17</v>
      </c>
      <c r="R61" s="445" t="str">
        <f t="shared" si="51"/>
        <v>8,17</v>
      </c>
      <c r="S61" s="445" t="str">
        <f t="shared" si="51"/>
        <v>9,17</v>
      </c>
      <c r="T61" s="445" t="str">
        <f t="shared" si="52"/>
        <v>10,17</v>
      </c>
      <c r="U61" s="445" t="str">
        <f t="shared" si="52"/>
        <v>11,17</v>
      </c>
      <c r="V61" s="445" t="str">
        <f t="shared" si="52"/>
        <v>12,17</v>
      </c>
      <c r="W61" s="445" t="str">
        <f t="shared" si="52"/>
        <v>13,17</v>
      </c>
      <c r="X61" s="445" t="str">
        <f t="shared" si="52"/>
        <v>14,17</v>
      </c>
      <c r="Y61" s="445" t="str">
        <f t="shared" si="52"/>
        <v>15,17</v>
      </c>
      <c r="Z61" s="445" t="str">
        <f t="shared" si="52"/>
        <v>16,17</v>
      </c>
      <c r="AA61" s="445" t="str">
        <f t="shared" si="52"/>
        <v>17,17</v>
      </c>
      <c r="AB61" s="445" t="str">
        <f t="shared" si="52"/>
        <v>18,17</v>
      </c>
      <c r="AC61" s="445" t="str">
        <f t="shared" si="52"/>
        <v>19,17</v>
      </c>
      <c r="AD61" s="446" t="str">
        <f t="shared" si="53"/>
        <v>20,17</v>
      </c>
      <c r="AE61" s="446" t="str">
        <f t="shared" si="53"/>
        <v>21,17</v>
      </c>
      <c r="AF61" s="446" t="str">
        <f t="shared" si="53"/>
        <v>22,17</v>
      </c>
      <c r="AG61" s="446" t="str">
        <f t="shared" si="53"/>
        <v>23,17</v>
      </c>
      <c r="AH61" s="446" t="str">
        <f t="shared" si="53"/>
        <v>24,17</v>
      </c>
      <c r="AI61" s="446" t="str">
        <f t="shared" si="53"/>
        <v>25,17</v>
      </c>
      <c r="AJ61" s="446" t="str">
        <f t="shared" si="53"/>
        <v>26,17</v>
      </c>
      <c r="AK61" s="446" t="str">
        <f t="shared" si="53"/>
        <v>27,17</v>
      </c>
      <c r="AL61" s="446" t="str">
        <f t="shared" si="53"/>
        <v>28,17</v>
      </c>
      <c r="AM61" s="446" t="str">
        <f t="shared" si="53"/>
        <v>29,17</v>
      </c>
      <c r="AN61" s="446" t="str">
        <f t="shared" si="53"/>
        <v>30,17</v>
      </c>
      <c r="AO61" s="446" t="str">
        <f t="shared" si="53"/>
        <v>31,17</v>
      </c>
      <c r="AP61" s="446" t="str">
        <f t="shared" si="53"/>
        <v>32,17</v>
      </c>
      <c r="AQ61" s="446" t="str">
        <f t="shared" si="53"/>
        <v>33,17</v>
      </c>
      <c r="AR61" s="356"/>
    </row>
    <row r="62" spans="1:44" ht="5.0999999999999996" customHeight="1">
      <c r="A62" s="365">
        <f t="shared" si="3"/>
        <v>58</v>
      </c>
      <c r="B62" s="50">
        <f t="shared" si="7"/>
        <v>3</v>
      </c>
      <c r="C62" s="50">
        <f t="shared" si="8"/>
        <v>18</v>
      </c>
      <c r="D62" s="315" t="str">
        <f t="shared" si="9"/>
        <v>17,2</v>
      </c>
      <c r="E62" s="353"/>
      <c r="F62" s="444">
        <v>1600</v>
      </c>
      <c r="G62" s="362">
        <f t="shared" si="42"/>
        <v>32</v>
      </c>
      <c r="H62" s="361">
        <f t="shared" si="50"/>
        <v>19</v>
      </c>
      <c r="I62" s="357">
        <f>COLUMN()</f>
        <v>9</v>
      </c>
      <c r="J62" s="445" t="str">
        <f t="shared" si="51"/>
        <v>0,18</v>
      </c>
      <c r="K62" s="445" t="str">
        <f t="shared" si="51"/>
        <v>1,18</v>
      </c>
      <c r="L62" s="445" t="str">
        <f t="shared" si="51"/>
        <v>2,18</v>
      </c>
      <c r="M62" s="445" t="str">
        <f t="shared" si="51"/>
        <v>3,18</v>
      </c>
      <c r="N62" s="445" t="str">
        <f t="shared" si="51"/>
        <v>4,18</v>
      </c>
      <c r="O62" s="445" t="str">
        <f t="shared" si="51"/>
        <v>5,18</v>
      </c>
      <c r="P62" s="445" t="str">
        <f t="shared" si="51"/>
        <v>6,18</v>
      </c>
      <c r="Q62" s="445" t="str">
        <f t="shared" si="51"/>
        <v>7,18</v>
      </c>
      <c r="R62" s="445" t="str">
        <f t="shared" si="51"/>
        <v>8,18</v>
      </c>
      <c r="S62" s="445" t="str">
        <f t="shared" si="51"/>
        <v>9,18</v>
      </c>
      <c r="T62" s="445" t="str">
        <f t="shared" si="52"/>
        <v>10,18</v>
      </c>
      <c r="U62" s="445" t="str">
        <f t="shared" si="52"/>
        <v>11,18</v>
      </c>
      <c r="V62" s="445" t="str">
        <f t="shared" si="52"/>
        <v>12,18</v>
      </c>
      <c r="W62" s="445" t="str">
        <f t="shared" si="52"/>
        <v>13,18</v>
      </c>
      <c r="X62" s="445" t="str">
        <f t="shared" si="52"/>
        <v>14,18</v>
      </c>
      <c r="Y62" s="445" t="str">
        <f t="shared" si="52"/>
        <v>15,18</v>
      </c>
      <c r="Z62" s="445" t="str">
        <f t="shared" si="52"/>
        <v>16,18</v>
      </c>
      <c r="AA62" s="445" t="str">
        <f t="shared" si="52"/>
        <v>17,18</v>
      </c>
      <c r="AB62" s="445" t="str">
        <f t="shared" si="52"/>
        <v>18,18</v>
      </c>
      <c r="AC62" s="445" t="str">
        <f t="shared" si="52"/>
        <v>19,18</v>
      </c>
      <c r="AD62" s="446" t="str">
        <f t="shared" si="53"/>
        <v>20,18</v>
      </c>
      <c r="AE62" s="446" t="str">
        <f t="shared" si="53"/>
        <v>21,18</v>
      </c>
      <c r="AF62" s="446" t="str">
        <f t="shared" si="53"/>
        <v>22,18</v>
      </c>
      <c r="AG62" s="446" t="str">
        <f t="shared" si="53"/>
        <v>23,18</v>
      </c>
      <c r="AH62" s="446" t="str">
        <f t="shared" si="53"/>
        <v>24,18</v>
      </c>
      <c r="AI62" s="446" t="str">
        <f t="shared" si="53"/>
        <v>25,18</v>
      </c>
      <c r="AJ62" s="446" t="str">
        <f t="shared" si="53"/>
        <v>26,18</v>
      </c>
      <c r="AK62" s="446" t="str">
        <f t="shared" si="53"/>
        <v>27,18</v>
      </c>
      <c r="AL62" s="446" t="str">
        <f t="shared" si="53"/>
        <v>28,18</v>
      </c>
      <c r="AM62" s="446" t="str">
        <f t="shared" si="53"/>
        <v>29,18</v>
      </c>
      <c r="AN62" s="446" t="str">
        <f t="shared" si="53"/>
        <v>30,18</v>
      </c>
      <c r="AO62" s="446" t="str">
        <f t="shared" si="53"/>
        <v>31,18</v>
      </c>
      <c r="AP62" s="446" t="str">
        <f t="shared" si="53"/>
        <v>32,18</v>
      </c>
      <c r="AQ62" s="446" t="str">
        <f t="shared" si="53"/>
        <v>33,18</v>
      </c>
      <c r="AR62" s="356"/>
    </row>
    <row r="63" spans="1:44" ht="5.0999999999999996" customHeight="1">
      <c r="A63" s="365">
        <f t="shared" si="3"/>
        <v>59</v>
      </c>
      <c r="B63" s="50">
        <f t="shared" si="7"/>
        <v>3</v>
      </c>
      <c r="C63" s="50">
        <f t="shared" si="8"/>
        <v>19</v>
      </c>
      <c r="D63" s="315" t="str">
        <f t="shared" si="9"/>
        <v>18,2</v>
      </c>
      <c r="E63" s="353"/>
      <c r="F63" s="444">
        <v>2000</v>
      </c>
      <c r="G63" s="362">
        <f t="shared" si="42"/>
        <v>40</v>
      </c>
      <c r="H63" s="361">
        <f t="shared" si="50"/>
        <v>20</v>
      </c>
      <c r="I63" s="357">
        <f>COLUMN()</f>
        <v>9</v>
      </c>
      <c r="J63" s="445" t="str">
        <f t="shared" si="51"/>
        <v>0,19</v>
      </c>
      <c r="K63" s="445" t="str">
        <f t="shared" si="51"/>
        <v>1,19</v>
      </c>
      <c r="L63" s="445" t="str">
        <f t="shared" si="51"/>
        <v>2,19</v>
      </c>
      <c r="M63" s="445" t="str">
        <f t="shared" si="51"/>
        <v>3,19</v>
      </c>
      <c r="N63" s="445" t="str">
        <f t="shared" si="51"/>
        <v>4,19</v>
      </c>
      <c r="O63" s="445" t="str">
        <f t="shared" si="51"/>
        <v>5,19</v>
      </c>
      <c r="P63" s="445" t="str">
        <f t="shared" si="51"/>
        <v>6,19</v>
      </c>
      <c r="Q63" s="445" t="str">
        <f t="shared" si="51"/>
        <v>7,19</v>
      </c>
      <c r="R63" s="445" t="str">
        <f t="shared" si="51"/>
        <v>8,19</v>
      </c>
      <c r="S63" s="445" t="str">
        <f t="shared" si="51"/>
        <v>9,19</v>
      </c>
      <c r="T63" s="445" t="str">
        <f t="shared" si="52"/>
        <v>10,19</v>
      </c>
      <c r="U63" s="445" t="str">
        <f t="shared" si="52"/>
        <v>11,19</v>
      </c>
      <c r="V63" s="445" t="str">
        <f t="shared" si="52"/>
        <v>12,19</v>
      </c>
      <c r="W63" s="445" t="str">
        <f t="shared" si="52"/>
        <v>13,19</v>
      </c>
      <c r="X63" s="445" t="str">
        <f t="shared" si="52"/>
        <v>14,19</v>
      </c>
      <c r="Y63" s="445" t="str">
        <f t="shared" si="52"/>
        <v>15,19</v>
      </c>
      <c r="Z63" s="445" t="str">
        <f t="shared" si="52"/>
        <v>16,19</v>
      </c>
      <c r="AA63" s="445" t="str">
        <f t="shared" si="52"/>
        <v>17,19</v>
      </c>
      <c r="AB63" s="445" t="str">
        <f t="shared" si="52"/>
        <v>18,19</v>
      </c>
      <c r="AC63" s="445" t="str">
        <f t="shared" si="52"/>
        <v>19,19</v>
      </c>
      <c r="AD63" s="446" t="str">
        <f t="shared" si="53"/>
        <v>20,19</v>
      </c>
      <c r="AE63" s="446" t="str">
        <f t="shared" si="53"/>
        <v>21,19</v>
      </c>
      <c r="AF63" s="446" t="str">
        <f t="shared" si="53"/>
        <v>22,19</v>
      </c>
      <c r="AG63" s="446" t="str">
        <f t="shared" si="53"/>
        <v>23,19</v>
      </c>
      <c r="AH63" s="446" t="str">
        <f t="shared" si="53"/>
        <v>24,19</v>
      </c>
      <c r="AI63" s="446" t="str">
        <f t="shared" si="53"/>
        <v>25,19</v>
      </c>
      <c r="AJ63" s="446" t="str">
        <f t="shared" si="53"/>
        <v>26,19</v>
      </c>
      <c r="AK63" s="446" t="str">
        <f t="shared" si="53"/>
        <v>27,19</v>
      </c>
      <c r="AL63" s="446" t="str">
        <f t="shared" si="53"/>
        <v>28,19</v>
      </c>
      <c r="AM63" s="446" t="str">
        <f t="shared" si="53"/>
        <v>29,19</v>
      </c>
      <c r="AN63" s="446" t="str">
        <f t="shared" si="53"/>
        <v>30,19</v>
      </c>
      <c r="AO63" s="446" t="str">
        <f t="shared" si="53"/>
        <v>31,19</v>
      </c>
      <c r="AP63" s="446" t="str">
        <f t="shared" si="53"/>
        <v>32,19</v>
      </c>
      <c r="AQ63" s="446" t="str">
        <f t="shared" si="53"/>
        <v>33,19</v>
      </c>
      <c r="AR63" s="356"/>
    </row>
    <row r="64" spans="1:44" ht="5.0999999999999996" customHeight="1">
      <c r="A64" s="365">
        <f t="shared" si="3"/>
        <v>60</v>
      </c>
      <c r="B64" s="50">
        <f t="shared" si="7"/>
        <v>3</v>
      </c>
      <c r="C64" s="50">
        <f t="shared" si="8"/>
        <v>20</v>
      </c>
      <c r="D64" s="315" t="str">
        <f t="shared" si="9"/>
        <v>19,2</v>
      </c>
      <c r="E64" s="353"/>
      <c r="F64" s="444">
        <v>2000</v>
      </c>
      <c r="G64" s="362">
        <f t="shared" si="42"/>
        <v>40</v>
      </c>
      <c r="H64" s="361">
        <f t="shared" si="50"/>
        <v>21</v>
      </c>
      <c r="I64" s="357">
        <f>COLUMN()</f>
        <v>9</v>
      </c>
      <c r="J64" s="445" t="str">
        <f t="shared" ref="J64:S77" si="54">_xlfn.CONCAT(COLUMN()-$I64-1,",",ROW()-J$43-1)</f>
        <v>0,20</v>
      </c>
      <c r="K64" s="445" t="str">
        <f t="shared" si="54"/>
        <v>1,20</v>
      </c>
      <c r="L64" s="445" t="str">
        <f t="shared" si="54"/>
        <v>2,20</v>
      </c>
      <c r="M64" s="445" t="str">
        <f t="shared" si="54"/>
        <v>3,20</v>
      </c>
      <c r="N64" s="445" t="str">
        <f t="shared" si="54"/>
        <v>4,20</v>
      </c>
      <c r="O64" s="445" t="str">
        <f t="shared" si="54"/>
        <v>5,20</v>
      </c>
      <c r="P64" s="445" t="str">
        <f t="shared" si="54"/>
        <v>6,20</v>
      </c>
      <c r="Q64" s="445" t="str">
        <f t="shared" si="54"/>
        <v>7,20</v>
      </c>
      <c r="R64" s="445" t="str">
        <f t="shared" si="54"/>
        <v>8,20</v>
      </c>
      <c r="S64" s="445" t="str">
        <f t="shared" si="54"/>
        <v>9,20</v>
      </c>
      <c r="T64" s="445" t="str">
        <f t="shared" ref="T64:AC77" si="55">_xlfn.CONCAT(COLUMN()-$I64-1,",",ROW()-T$43-1)</f>
        <v>10,20</v>
      </c>
      <c r="U64" s="445" t="str">
        <f t="shared" si="55"/>
        <v>11,20</v>
      </c>
      <c r="V64" s="445" t="str">
        <f t="shared" si="55"/>
        <v>12,20</v>
      </c>
      <c r="W64" s="445" t="str">
        <f t="shared" si="55"/>
        <v>13,20</v>
      </c>
      <c r="X64" s="445" t="str">
        <f t="shared" si="55"/>
        <v>14,20</v>
      </c>
      <c r="Y64" s="445" t="str">
        <f t="shared" si="55"/>
        <v>15,20</v>
      </c>
      <c r="Z64" s="445" t="str">
        <f t="shared" si="55"/>
        <v>16,20</v>
      </c>
      <c r="AA64" s="445" t="str">
        <f t="shared" si="55"/>
        <v>17,20</v>
      </c>
      <c r="AB64" s="445" t="str">
        <f t="shared" si="55"/>
        <v>18,20</v>
      </c>
      <c r="AC64" s="445" t="str">
        <f t="shared" si="55"/>
        <v>19,20</v>
      </c>
      <c r="AD64" s="446" t="str">
        <f t="shared" ref="AD64:AQ77" si="56">_xlfn.CONCAT(COLUMN()-$I64-1,",",ROW()-AD$43-1)</f>
        <v>20,20</v>
      </c>
      <c r="AE64" s="446" t="str">
        <f t="shared" si="56"/>
        <v>21,20</v>
      </c>
      <c r="AF64" s="446" t="str">
        <f t="shared" si="56"/>
        <v>22,20</v>
      </c>
      <c r="AG64" s="446" t="str">
        <f t="shared" si="56"/>
        <v>23,20</v>
      </c>
      <c r="AH64" s="446" t="str">
        <f t="shared" si="56"/>
        <v>24,20</v>
      </c>
      <c r="AI64" s="446" t="str">
        <f t="shared" si="56"/>
        <v>25,20</v>
      </c>
      <c r="AJ64" s="446" t="str">
        <f t="shared" si="56"/>
        <v>26,20</v>
      </c>
      <c r="AK64" s="446" t="str">
        <f t="shared" si="56"/>
        <v>27,20</v>
      </c>
      <c r="AL64" s="446" t="str">
        <f t="shared" si="56"/>
        <v>28,20</v>
      </c>
      <c r="AM64" s="446" t="str">
        <f t="shared" si="56"/>
        <v>29,20</v>
      </c>
      <c r="AN64" s="446" t="str">
        <f t="shared" si="56"/>
        <v>30,20</v>
      </c>
      <c r="AO64" s="446" t="str">
        <f t="shared" si="56"/>
        <v>31,20</v>
      </c>
      <c r="AP64" s="446" t="str">
        <f t="shared" si="56"/>
        <v>32,20</v>
      </c>
      <c r="AQ64" s="446" t="str">
        <f t="shared" si="56"/>
        <v>33,20</v>
      </c>
      <c r="AR64" s="356"/>
    </row>
    <row r="65" spans="1:44" ht="5.0999999999999996" customHeight="1">
      <c r="A65" s="365">
        <f t="shared" si="3"/>
        <v>61</v>
      </c>
      <c r="B65" s="50">
        <f t="shared" si="7"/>
        <v>4</v>
      </c>
      <c r="C65" s="50">
        <f t="shared" si="8"/>
        <v>1</v>
      </c>
      <c r="D65" s="315" t="str">
        <f t="shared" si="9"/>
        <v>0,3</v>
      </c>
      <c r="E65" s="353"/>
      <c r="F65" s="444">
        <v>2000</v>
      </c>
      <c r="G65" s="362">
        <f t="shared" si="42"/>
        <v>40</v>
      </c>
      <c r="H65" s="361">
        <f t="shared" si="50"/>
        <v>22</v>
      </c>
      <c r="I65" s="357">
        <f>COLUMN()</f>
        <v>9</v>
      </c>
      <c r="J65" s="445" t="str">
        <f t="shared" si="54"/>
        <v>0,21</v>
      </c>
      <c r="K65" s="445" t="str">
        <f t="shared" si="54"/>
        <v>1,21</v>
      </c>
      <c r="L65" s="445" t="str">
        <f t="shared" si="54"/>
        <v>2,21</v>
      </c>
      <c r="M65" s="445" t="str">
        <f t="shared" si="54"/>
        <v>3,21</v>
      </c>
      <c r="N65" s="445" t="str">
        <f t="shared" si="54"/>
        <v>4,21</v>
      </c>
      <c r="O65" s="445" t="str">
        <f t="shared" si="54"/>
        <v>5,21</v>
      </c>
      <c r="P65" s="445" t="str">
        <f t="shared" si="54"/>
        <v>6,21</v>
      </c>
      <c r="Q65" s="445" t="str">
        <f t="shared" si="54"/>
        <v>7,21</v>
      </c>
      <c r="R65" s="445" t="str">
        <f t="shared" si="54"/>
        <v>8,21</v>
      </c>
      <c r="S65" s="445" t="str">
        <f t="shared" si="54"/>
        <v>9,21</v>
      </c>
      <c r="T65" s="445" t="str">
        <f t="shared" si="55"/>
        <v>10,21</v>
      </c>
      <c r="U65" s="445" t="str">
        <f t="shared" si="55"/>
        <v>11,21</v>
      </c>
      <c r="V65" s="445" t="str">
        <f t="shared" si="55"/>
        <v>12,21</v>
      </c>
      <c r="W65" s="445" t="str">
        <f t="shared" si="55"/>
        <v>13,21</v>
      </c>
      <c r="X65" s="445" t="str">
        <f t="shared" si="55"/>
        <v>14,21</v>
      </c>
      <c r="Y65" s="445" t="str">
        <f t="shared" si="55"/>
        <v>15,21</v>
      </c>
      <c r="Z65" s="445" t="str">
        <f t="shared" si="55"/>
        <v>16,21</v>
      </c>
      <c r="AA65" s="445" t="str">
        <f t="shared" si="55"/>
        <v>17,21</v>
      </c>
      <c r="AB65" s="445" t="str">
        <f t="shared" si="55"/>
        <v>18,21</v>
      </c>
      <c r="AC65" s="445" t="str">
        <f t="shared" si="55"/>
        <v>19,21</v>
      </c>
      <c r="AD65" s="446" t="str">
        <f t="shared" si="56"/>
        <v>20,21</v>
      </c>
      <c r="AE65" s="446" t="str">
        <f t="shared" si="56"/>
        <v>21,21</v>
      </c>
      <c r="AF65" s="446" t="str">
        <f t="shared" si="56"/>
        <v>22,21</v>
      </c>
      <c r="AG65" s="446" t="str">
        <f t="shared" si="56"/>
        <v>23,21</v>
      </c>
      <c r="AH65" s="446" t="str">
        <f t="shared" si="56"/>
        <v>24,21</v>
      </c>
      <c r="AI65" s="446" t="str">
        <f t="shared" si="56"/>
        <v>25,21</v>
      </c>
      <c r="AJ65" s="446" t="str">
        <f t="shared" si="56"/>
        <v>26,21</v>
      </c>
      <c r="AK65" s="446" t="str">
        <f t="shared" si="56"/>
        <v>27,21</v>
      </c>
      <c r="AL65" s="446" t="str">
        <f t="shared" si="56"/>
        <v>28,21</v>
      </c>
      <c r="AM65" s="446" t="str">
        <f t="shared" si="56"/>
        <v>29,21</v>
      </c>
      <c r="AN65" s="446" t="str">
        <f t="shared" si="56"/>
        <v>30,21</v>
      </c>
      <c r="AO65" s="446" t="str">
        <f t="shared" si="56"/>
        <v>31,21</v>
      </c>
      <c r="AP65" s="446" t="str">
        <f t="shared" si="56"/>
        <v>32,21</v>
      </c>
      <c r="AQ65" s="446" t="str">
        <f t="shared" si="56"/>
        <v>33,21</v>
      </c>
      <c r="AR65" s="356"/>
    </row>
    <row r="66" spans="1:44" ht="5.0999999999999996" customHeight="1">
      <c r="A66" s="365">
        <f t="shared" si="3"/>
        <v>62</v>
      </c>
      <c r="B66" s="50">
        <f t="shared" si="7"/>
        <v>4</v>
      </c>
      <c r="C66" s="50">
        <f t="shared" si="8"/>
        <v>2</v>
      </c>
      <c r="D66" s="315" t="str">
        <f t="shared" si="9"/>
        <v>1,3</v>
      </c>
      <c r="E66" s="353"/>
      <c r="F66" s="354"/>
      <c r="G66" s="354"/>
      <c r="H66" s="361">
        <f t="shared" si="50"/>
        <v>23</v>
      </c>
      <c r="I66" s="357">
        <f>COLUMN()</f>
        <v>9</v>
      </c>
      <c r="J66" s="445" t="str">
        <f t="shared" si="54"/>
        <v>0,22</v>
      </c>
      <c r="K66" s="445" t="str">
        <f t="shared" si="54"/>
        <v>1,22</v>
      </c>
      <c r="L66" s="445" t="str">
        <f t="shared" si="54"/>
        <v>2,22</v>
      </c>
      <c r="M66" s="445" t="str">
        <f t="shared" si="54"/>
        <v>3,22</v>
      </c>
      <c r="N66" s="445" t="str">
        <f t="shared" si="54"/>
        <v>4,22</v>
      </c>
      <c r="O66" s="445" t="str">
        <f t="shared" si="54"/>
        <v>5,22</v>
      </c>
      <c r="P66" s="445" t="str">
        <f t="shared" si="54"/>
        <v>6,22</v>
      </c>
      <c r="Q66" s="445" t="str">
        <f t="shared" si="54"/>
        <v>7,22</v>
      </c>
      <c r="R66" s="445" t="str">
        <f t="shared" si="54"/>
        <v>8,22</v>
      </c>
      <c r="S66" s="445" t="str">
        <f t="shared" si="54"/>
        <v>9,22</v>
      </c>
      <c r="T66" s="445" t="str">
        <f t="shared" si="55"/>
        <v>10,22</v>
      </c>
      <c r="U66" s="445" t="str">
        <f t="shared" si="55"/>
        <v>11,22</v>
      </c>
      <c r="V66" s="445" t="str">
        <f t="shared" si="55"/>
        <v>12,22</v>
      </c>
      <c r="W66" s="445" t="str">
        <f t="shared" si="55"/>
        <v>13,22</v>
      </c>
      <c r="X66" s="445" t="str">
        <f t="shared" si="55"/>
        <v>14,22</v>
      </c>
      <c r="Y66" s="445" t="str">
        <f t="shared" si="55"/>
        <v>15,22</v>
      </c>
      <c r="Z66" s="445" t="str">
        <f t="shared" si="55"/>
        <v>16,22</v>
      </c>
      <c r="AA66" s="445" t="str">
        <f t="shared" si="55"/>
        <v>17,22</v>
      </c>
      <c r="AB66" s="445" t="str">
        <f t="shared" si="55"/>
        <v>18,22</v>
      </c>
      <c r="AC66" s="445" t="str">
        <f t="shared" si="55"/>
        <v>19,22</v>
      </c>
      <c r="AD66" s="446" t="str">
        <f t="shared" si="56"/>
        <v>20,22</v>
      </c>
      <c r="AE66" s="446" t="str">
        <f t="shared" si="56"/>
        <v>21,22</v>
      </c>
      <c r="AF66" s="446" t="str">
        <f t="shared" si="56"/>
        <v>22,22</v>
      </c>
      <c r="AG66" s="446" t="str">
        <f t="shared" si="56"/>
        <v>23,22</v>
      </c>
      <c r="AH66" s="446" t="str">
        <f t="shared" si="56"/>
        <v>24,22</v>
      </c>
      <c r="AI66" s="446" t="str">
        <f t="shared" si="56"/>
        <v>25,22</v>
      </c>
      <c r="AJ66" s="446" t="str">
        <f t="shared" si="56"/>
        <v>26,22</v>
      </c>
      <c r="AK66" s="446" t="str">
        <f t="shared" si="56"/>
        <v>27,22</v>
      </c>
      <c r="AL66" s="446" t="str">
        <f t="shared" si="56"/>
        <v>28,22</v>
      </c>
      <c r="AM66" s="446" t="str">
        <f t="shared" si="56"/>
        <v>29,22</v>
      </c>
      <c r="AN66" s="446" t="str">
        <f t="shared" si="56"/>
        <v>30,22</v>
      </c>
      <c r="AO66" s="446" t="str">
        <f t="shared" si="56"/>
        <v>31,22</v>
      </c>
      <c r="AP66" s="446" t="str">
        <f t="shared" si="56"/>
        <v>32,22</v>
      </c>
      <c r="AQ66" s="446" t="str">
        <f t="shared" si="56"/>
        <v>33,22</v>
      </c>
      <c r="AR66" s="356"/>
    </row>
    <row r="67" spans="1:44" ht="5.0999999999999996" customHeight="1">
      <c r="A67" s="365">
        <f t="shared" si="3"/>
        <v>63</v>
      </c>
      <c r="B67" s="50">
        <f t="shared" si="7"/>
        <v>4</v>
      </c>
      <c r="C67" s="50">
        <f t="shared" si="8"/>
        <v>3</v>
      </c>
      <c r="D67" s="315" t="str">
        <f t="shared" si="9"/>
        <v>2,3</v>
      </c>
      <c r="E67" s="353"/>
      <c r="F67" s="354"/>
      <c r="G67" s="354"/>
      <c r="H67" s="361">
        <f t="shared" si="50"/>
        <v>24</v>
      </c>
      <c r="I67" s="357">
        <f>COLUMN()</f>
        <v>9</v>
      </c>
      <c r="J67" s="445" t="str">
        <f t="shared" si="54"/>
        <v>0,23</v>
      </c>
      <c r="K67" s="445" t="str">
        <f t="shared" si="54"/>
        <v>1,23</v>
      </c>
      <c r="L67" s="445" t="str">
        <f t="shared" si="54"/>
        <v>2,23</v>
      </c>
      <c r="M67" s="445" t="str">
        <f t="shared" si="54"/>
        <v>3,23</v>
      </c>
      <c r="N67" s="445" t="str">
        <f t="shared" si="54"/>
        <v>4,23</v>
      </c>
      <c r="O67" s="445" t="str">
        <f t="shared" si="54"/>
        <v>5,23</v>
      </c>
      <c r="P67" s="445" t="str">
        <f t="shared" si="54"/>
        <v>6,23</v>
      </c>
      <c r="Q67" s="445" t="str">
        <f t="shared" si="54"/>
        <v>7,23</v>
      </c>
      <c r="R67" s="445" t="str">
        <f t="shared" si="54"/>
        <v>8,23</v>
      </c>
      <c r="S67" s="445" t="str">
        <f t="shared" si="54"/>
        <v>9,23</v>
      </c>
      <c r="T67" s="445" t="str">
        <f t="shared" si="55"/>
        <v>10,23</v>
      </c>
      <c r="U67" s="445" t="str">
        <f t="shared" si="55"/>
        <v>11,23</v>
      </c>
      <c r="V67" s="445" t="str">
        <f t="shared" si="55"/>
        <v>12,23</v>
      </c>
      <c r="W67" s="445" t="str">
        <f t="shared" si="55"/>
        <v>13,23</v>
      </c>
      <c r="X67" s="445" t="str">
        <f t="shared" si="55"/>
        <v>14,23</v>
      </c>
      <c r="Y67" s="445" t="str">
        <f t="shared" si="55"/>
        <v>15,23</v>
      </c>
      <c r="Z67" s="445" t="str">
        <f t="shared" si="55"/>
        <v>16,23</v>
      </c>
      <c r="AA67" s="445" t="str">
        <f t="shared" si="55"/>
        <v>17,23</v>
      </c>
      <c r="AB67" s="445" t="str">
        <f t="shared" si="55"/>
        <v>18,23</v>
      </c>
      <c r="AC67" s="445" t="str">
        <f t="shared" si="55"/>
        <v>19,23</v>
      </c>
      <c r="AD67" s="446" t="str">
        <f t="shared" si="56"/>
        <v>20,23</v>
      </c>
      <c r="AE67" s="446" t="str">
        <f t="shared" si="56"/>
        <v>21,23</v>
      </c>
      <c r="AF67" s="446" t="str">
        <f t="shared" si="56"/>
        <v>22,23</v>
      </c>
      <c r="AG67" s="446" t="str">
        <f t="shared" si="56"/>
        <v>23,23</v>
      </c>
      <c r="AH67" s="446" t="str">
        <f t="shared" si="56"/>
        <v>24,23</v>
      </c>
      <c r="AI67" s="446" t="str">
        <f t="shared" si="56"/>
        <v>25,23</v>
      </c>
      <c r="AJ67" s="446" t="str">
        <f t="shared" si="56"/>
        <v>26,23</v>
      </c>
      <c r="AK67" s="446" t="str">
        <f t="shared" si="56"/>
        <v>27,23</v>
      </c>
      <c r="AL67" s="446" t="str">
        <f t="shared" si="56"/>
        <v>28,23</v>
      </c>
      <c r="AM67" s="446" t="str">
        <f t="shared" si="56"/>
        <v>29,23</v>
      </c>
      <c r="AN67" s="446" t="str">
        <f t="shared" si="56"/>
        <v>30,23</v>
      </c>
      <c r="AO67" s="446" t="str">
        <f t="shared" si="56"/>
        <v>31,23</v>
      </c>
      <c r="AP67" s="446" t="str">
        <f t="shared" si="56"/>
        <v>32,23</v>
      </c>
      <c r="AQ67" s="446" t="str">
        <f t="shared" si="56"/>
        <v>33,23</v>
      </c>
      <c r="AR67" s="356"/>
    </row>
    <row r="68" spans="1:44" ht="5.0999999999999996" customHeight="1">
      <c r="A68" s="365">
        <f t="shared" si="3"/>
        <v>64</v>
      </c>
      <c r="B68" s="50">
        <f t="shared" si="7"/>
        <v>4</v>
      </c>
      <c r="C68" s="50">
        <f t="shared" si="8"/>
        <v>4</v>
      </c>
      <c r="D68" s="315" t="str">
        <f t="shared" si="9"/>
        <v>3,3</v>
      </c>
      <c r="E68" s="353"/>
      <c r="F68" s="354"/>
      <c r="G68" s="354"/>
      <c r="H68" s="361">
        <f t="shared" si="50"/>
        <v>25</v>
      </c>
      <c r="I68" s="357">
        <f>COLUMN()</f>
        <v>9</v>
      </c>
      <c r="J68" s="445" t="str">
        <f t="shared" si="54"/>
        <v>0,24</v>
      </c>
      <c r="K68" s="445" t="str">
        <f t="shared" si="54"/>
        <v>1,24</v>
      </c>
      <c r="L68" s="445" t="str">
        <f t="shared" si="54"/>
        <v>2,24</v>
      </c>
      <c r="M68" s="445" t="str">
        <f t="shared" si="54"/>
        <v>3,24</v>
      </c>
      <c r="N68" s="445" t="str">
        <f t="shared" si="54"/>
        <v>4,24</v>
      </c>
      <c r="O68" s="445" t="str">
        <f t="shared" si="54"/>
        <v>5,24</v>
      </c>
      <c r="P68" s="445" t="str">
        <f t="shared" si="54"/>
        <v>6,24</v>
      </c>
      <c r="Q68" s="445" t="str">
        <f t="shared" si="54"/>
        <v>7,24</v>
      </c>
      <c r="R68" s="445" t="str">
        <f t="shared" si="54"/>
        <v>8,24</v>
      </c>
      <c r="S68" s="445" t="str">
        <f t="shared" si="54"/>
        <v>9,24</v>
      </c>
      <c r="T68" s="445" t="str">
        <f t="shared" si="55"/>
        <v>10,24</v>
      </c>
      <c r="U68" s="445" t="str">
        <f t="shared" si="55"/>
        <v>11,24</v>
      </c>
      <c r="V68" s="445" t="str">
        <f t="shared" si="55"/>
        <v>12,24</v>
      </c>
      <c r="W68" s="445" t="str">
        <f t="shared" si="55"/>
        <v>13,24</v>
      </c>
      <c r="X68" s="445" t="str">
        <f t="shared" si="55"/>
        <v>14,24</v>
      </c>
      <c r="Y68" s="445" t="str">
        <f t="shared" si="55"/>
        <v>15,24</v>
      </c>
      <c r="Z68" s="445" t="str">
        <f t="shared" si="55"/>
        <v>16,24</v>
      </c>
      <c r="AA68" s="445" t="str">
        <f t="shared" si="55"/>
        <v>17,24</v>
      </c>
      <c r="AB68" s="445" t="str">
        <f t="shared" si="55"/>
        <v>18,24</v>
      </c>
      <c r="AC68" s="445" t="str">
        <f t="shared" si="55"/>
        <v>19,24</v>
      </c>
      <c r="AD68" s="446" t="str">
        <f t="shared" si="56"/>
        <v>20,24</v>
      </c>
      <c r="AE68" s="446" t="str">
        <f t="shared" si="56"/>
        <v>21,24</v>
      </c>
      <c r="AF68" s="446" t="str">
        <f t="shared" si="56"/>
        <v>22,24</v>
      </c>
      <c r="AG68" s="446" t="str">
        <f t="shared" si="56"/>
        <v>23,24</v>
      </c>
      <c r="AH68" s="446" t="str">
        <f t="shared" si="56"/>
        <v>24,24</v>
      </c>
      <c r="AI68" s="446" t="str">
        <f t="shared" si="56"/>
        <v>25,24</v>
      </c>
      <c r="AJ68" s="446" t="str">
        <f t="shared" si="56"/>
        <v>26,24</v>
      </c>
      <c r="AK68" s="446" t="str">
        <f t="shared" si="56"/>
        <v>27,24</v>
      </c>
      <c r="AL68" s="446" t="str">
        <f t="shared" si="56"/>
        <v>28,24</v>
      </c>
      <c r="AM68" s="446" t="str">
        <f t="shared" si="56"/>
        <v>29,24</v>
      </c>
      <c r="AN68" s="446" t="str">
        <f t="shared" si="56"/>
        <v>30,24</v>
      </c>
      <c r="AO68" s="446" t="str">
        <f t="shared" si="56"/>
        <v>31,24</v>
      </c>
      <c r="AP68" s="446" t="str">
        <f t="shared" si="56"/>
        <v>32,24</v>
      </c>
      <c r="AQ68" s="446" t="str">
        <f t="shared" si="56"/>
        <v>33,24</v>
      </c>
      <c r="AR68" s="356"/>
    </row>
    <row r="69" spans="1:44" ht="5.0999999999999996" customHeight="1">
      <c r="A69" s="365">
        <f t="shared" ref="A69:A132" si="57">IF(ROW()-A$4&lt;=$D$4,ROW()-A$4,"")</f>
        <v>65</v>
      </c>
      <c r="B69" s="50">
        <f t="shared" si="7"/>
        <v>4</v>
      </c>
      <c r="C69" s="50">
        <f t="shared" si="8"/>
        <v>5</v>
      </c>
      <c r="D69" s="315" t="str">
        <f t="shared" si="9"/>
        <v>4,3</v>
      </c>
      <c r="E69" s="353"/>
      <c r="F69" s="354"/>
      <c r="G69" s="354"/>
      <c r="H69" s="361">
        <f t="shared" si="50"/>
        <v>26</v>
      </c>
      <c r="I69" s="357">
        <f>COLUMN()</f>
        <v>9</v>
      </c>
      <c r="J69" s="445" t="str">
        <f t="shared" si="54"/>
        <v>0,25</v>
      </c>
      <c r="K69" s="445" t="str">
        <f t="shared" si="54"/>
        <v>1,25</v>
      </c>
      <c r="L69" s="445" t="str">
        <f t="shared" si="54"/>
        <v>2,25</v>
      </c>
      <c r="M69" s="445" t="str">
        <f t="shared" si="54"/>
        <v>3,25</v>
      </c>
      <c r="N69" s="445" t="str">
        <f t="shared" si="54"/>
        <v>4,25</v>
      </c>
      <c r="O69" s="445" t="str">
        <f t="shared" si="54"/>
        <v>5,25</v>
      </c>
      <c r="P69" s="445" t="str">
        <f t="shared" si="54"/>
        <v>6,25</v>
      </c>
      <c r="Q69" s="445" t="str">
        <f t="shared" si="54"/>
        <v>7,25</v>
      </c>
      <c r="R69" s="445" t="str">
        <f t="shared" si="54"/>
        <v>8,25</v>
      </c>
      <c r="S69" s="445" t="str">
        <f t="shared" si="54"/>
        <v>9,25</v>
      </c>
      <c r="T69" s="445" t="str">
        <f t="shared" si="55"/>
        <v>10,25</v>
      </c>
      <c r="U69" s="445" t="str">
        <f t="shared" si="55"/>
        <v>11,25</v>
      </c>
      <c r="V69" s="445" t="str">
        <f t="shared" si="55"/>
        <v>12,25</v>
      </c>
      <c r="W69" s="445" t="str">
        <f t="shared" si="55"/>
        <v>13,25</v>
      </c>
      <c r="X69" s="445" t="str">
        <f t="shared" si="55"/>
        <v>14,25</v>
      </c>
      <c r="Y69" s="445" t="str">
        <f t="shared" si="55"/>
        <v>15,25</v>
      </c>
      <c r="Z69" s="445" t="str">
        <f t="shared" si="55"/>
        <v>16,25</v>
      </c>
      <c r="AA69" s="445" t="str">
        <f t="shared" si="55"/>
        <v>17,25</v>
      </c>
      <c r="AB69" s="445" t="str">
        <f t="shared" si="55"/>
        <v>18,25</v>
      </c>
      <c r="AC69" s="445" t="str">
        <f t="shared" si="55"/>
        <v>19,25</v>
      </c>
      <c r="AD69" s="446" t="str">
        <f t="shared" si="56"/>
        <v>20,25</v>
      </c>
      <c r="AE69" s="446" t="str">
        <f t="shared" si="56"/>
        <v>21,25</v>
      </c>
      <c r="AF69" s="446" t="str">
        <f t="shared" si="56"/>
        <v>22,25</v>
      </c>
      <c r="AG69" s="446" t="str">
        <f t="shared" si="56"/>
        <v>23,25</v>
      </c>
      <c r="AH69" s="446" t="str">
        <f t="shared" si="56"/>
        <v>24,25</v>
      </c>
      <c r="AI69" s="446" t="str">
        <f t="shared" si="56"/>
        <v>25,25</v>
      </c>
      <c r="AJ69" s="446" t="str">
        <f t="shared" si="56"/>
        <v>26,25</v>
      </c>
      <c r="AK69" s="446" t="str">
        <f t="shared" si="56"/>
        <v>27,25</v>
      </c>
      <c r="AL69" s="446" t="str">
        <f t="shared" si="56"/>
        <v>28,25</v>
      </c>
      <c r="AM69" s="446" t="str">
        <f t="shared" si="56"/>
        <v>29,25</v>
      </c>
      <c r="AN69" s="446" t="str">
        <f t="shared" si="56"/>
        <v>30,25</v>
      </c>
      <c r="AO69" s="446" t="str">
        <f t="shared" si="56"/>
        <v>31,25</v>
      </c>
      <c r="AP69" s="446" t="str">
        <f t="shared" si="56"/>
        <v>32,25</v>
      </c>
      <c r="AQ69" s="446" t="str">
        <f t="shared" si="56"/>
        <v>33,25</v>
      </c>
      <c r="AR69" s="356"/>
    </row>
    <row r="70" spans="1:44" ht="5.0999999999999996" customHeight="1">
      <c r="A70" s="365">
        <f t="shared" si="57"/>
        <v>66</v>
      </c>
      <c r="B70" s="50">
        <f t="shared" ref="B70:B133" si="58">IF(A70="","",IF(A68="",1,IF(ISNUMBER(A70),INT(A69/$C$2)+1,"")))</f>
        <v>4</v>
      </c>
      <c r="C70" s="50">
        <f t="shared" ref="C70:C133" si="59">IF(ISNUMBER(A70),IF(B69&lt;&gt;B70,1,C69+1),"")</f>
        <v>6</v>
      </c>
      <c r="D70" s="315" t="str">
        <f t="shared" ref="D70:D133" si="60">IF(AND(ISNUMBER(B70),ISNUMBER(C70)),_xlfn.CONCAT(C70-1,",",B70-1),"")</f>
        <v>5,3</v>
      </c>
      <c r="E70" s="353"/>
      <c r="F70" s="354"/>
      <c r="G70" s="354"/>
      <c r="H70" s="361">
        <f t="shared" si="50"/>
        <v>27</v>
      </c>
      <c r="I70" s="357">
        <f>COLUMN()</f>
        <v>9</v>
      </c>
      <c r="J70" s="445" t="str">
        <f t="shared" si="54"/>
        <v>0,26</v>
      </c>
      <c r="K70" s="445" t="str">
        <f t="shared" si="54"/>
        <v>1,26</v>
      </c>
      <c r="L70" s="445" t="str">
        <f t="shared" si="54"/>
        <v>2,26</v>
      </c>
      <c r="M70" s="445" t="str">
        <f t="shared" si="54"/>
        <v>3,26</v>
      </c>
      <c r="N70" s="445" t="str">
        <f t="shared" si="54"/>
        <v>4,26</v>
      </c>
      <c r="O70" s="445" t="str">
        <f t="shared" si="54"/>
        <v>5,26</v>
      </c>
      <c r="P70" s="445" t="str">
        <f t="shared" si="54"/>
        <v>6,26</v>
      </c>
      <c r="Q70" s="445" t="str">
        <f t="shared" si="54"/>
        <v>7,26</v>
      </c>
      <c r="R70" s="445" t="str">
        <f t="shared" si="54"/>
        <v>8,26</v>
      </c>
      <c r="S70" s="445" t="str">
        <f t="shared" si="54"/>
        <v>9,26</v>
      </c>
      <c r="T70" s="445" t="str">
        <f t="shared" si="55"/>
        <v>10,26</v>
      </c>
      <c r="U70" s="445" t="str">
        <f t="shared" si="55"/>
        <v>11,26</v>
      </c>
      <c r="V70" s="445" t="str">
        <f t="shared" si="55"/>
        <v>12,26</v>
      </c>
      <c r="W70" s="445" t="str">
        <f t="shared" si="55"/>
        <v>13,26</v>
      </c>
      <c r="X70" s="445" t="str">
        <f t="shared" si="55"/>
        <v>14,26</v>
      </c>
      <c r="Y70" s="445" t="str">
        <f t="shared" si="55"/>
        <v>15,26</v>
      </c>
      <c r="Z70" s="445" t="str">
        <f t="shared" si="55"/>
        <v>16,26</v>
      </c>
      <c r="AA70" s="445" t="str">
        <f t="shared" si="55"/>
        <v>17,26</v>
      </c>
      <c r="AB70" s="445" t="str">
        <f t="shared" si="55"/>
        <v>18,26</v>
      </c>
      <c r="AC70" s="445" t="str">
        <f t="shared" si="55"/>
        <v>19,26</v>
      </c>
      <c r="AD70" s="446" t="str">
        <f t="shared" si="56"/>
        <v>20,26</v>
      </c>
      <c r="AE70" s="446" t="str">
        <f t="shared" si="56"/>
        <v>21,26</v>
      </c>
      <c r="AF70" s="446" t="str">
        <f t="shared" si="56"/>
        <v>22,26</v>
      </c>
      <c r="AG70" s="446" t="str">
        <f t="shared" si="56"/>
        <v>23,26</v>
      </c>
      <c r="AH70" s="446" t="str">
        <f t="shared" si="56"/>
        <v>24,26</v>
      </c>
      <c r="AI70" s="446" t="str">
        <f t="shared" si="56"/>
        <v>25,26</v>
      </c>
      <c r="AJ70" s="446" t="str">
        <f t="shared" si="56"/>
        <v>26,26</v>
      </c>
      <c r="AK70" s="446" t="str">
        <f t="shared" si="56"/>
        <v>27,26</v>
      </c>
      <c r="AL70" s="446" t="str">
        <f t="shared" si="56"/>
        <v>28,26</v>
      </c>
      <c r="AM70" s="446" t="str">
        <f t="shared" si="56"/>
        <v>29,26</v>
      </c>
      <c r="AN70" s="446" t="str">
        <f t="shared" si="56"/>
        <v>30,26</v>
      </c>
      <c r="AO70" s="446" t="str">
        <f t="shared" si="56"/>
        <v>31,26</v>
      </c>
      <c r="AP70" s="446" t="str">
        <f t="shared" si="56"/>
        <v>32,26</v>
      </c>
      <c r="AQ70" s="446" t="str">
        <f t="shared" si="56"/>
        <v>33,26</v>
      </c>
      <c r="AR70" s="356"/>
    </row>
    <row r="71" spans="1:44" ht="5.0999999999999996" customHeight="1">
      <c r="A71" s="365">
        <f t="shared" si="57"/>
        <v>67</v>
      </c>
      <c r="B71" s="50">
        <f t="shared" si="58"/>
        <v>4</v>
      </c>
      <c r="C71" s="50">
        <f t="shared" si="59"/>
        <v>7</v>
      </c>
      <c r="D71" s="315" t="str">
        <f t="shared" si="60"/>
        <v>6,3</v>
      </c>
      <c r="E71" s="353"/>
      <c r="F71" s="354"/>
      <c r="G71" s="354"/>
      <c r="H71" s="361">
        <f t="shared" si="50"/>
        <v>28</v>
      </c>
      <c r="I71" s="357">
        <f>COLUMN()</f>
        <v>9</v>
      </c>
      <c r="J71" s="445" t="str">
        <f t="shared" si="54"/>
        <v>0,27</v>
      </c>
      <c r="K71" s="445" t="str">
        <f t="shared" si="54"/>
        <v>1,27</v>
      </c>
      <c r="L71" s="445" t="str">
        <f t="shared" si="54"/>
        <v>2,27</v>
      </c>
      <c r="M71" s="445" t="str">
        <f t="shared" si="54"/>
        <v>3,27</v>
      </c>
      <c r="N71" s="445" t="str">
        <f t="shared" si="54"/>
        <v>4,27</v>
      </c>
      <c r="O71" s="445" t="str">
        <f t="shared" si="54"/>
        <v>5,27</v>
      </c>
      <c r="P71" s="445" t="str">
        <f t="shared" si="54"/>
        <v>6,27</v>
      </c>
      <c r="Q71" s="445" t="str">
        <f t="shared" si="54"/>
        <v>7,27</v>
      </c>
      <c r="R71" s="445" t="str">
        <f t="shared" si="54"/>
        <v>8,27</v>
      </c>
      <c r="S71" s="445" t="str">
        <f t="shared" si="54"/>
        <v>9,27</v>
      </c>
      <c r="T71" s="445" t="str">
        <f t="shared" si="55"/>
        <v>10,27</v>
      </c>
      <c r="U71" s="445" t="str">
        <f t="shared" si="55"/>
        <v>11,27</v>
      </c>
      <c r="V71" s="445" t="str">
        <f t="shared" si="55"/>
        <v>12,27</v>
      </c>
      <c r="W71" s="445" t="str">
        <f t="shared" si="55"/>
        <v>13,27</v>
      </c>
      <c r="X71" s="445" t="str">
        <f t="shared" si="55"/>
        <v>14,27</v>
      </c>
      <c r="Y71" s="445" t="str">
        <f t="shared" si="55"/>
        <v>15,27</v>
      </c>
      <c r="Z71" s="445" t="str">
        <f t="shared" si="55"/>
        <v>16,27</v>
      </c>
      <c r="AA71" s="445" t="str">
        <f t="shared" si="55"/>
        <v>17,27</v>
      </c>
      <c r="AB71" s="445" t="str">
        <f t="shared" si="55"/>
        <v>18,27</v>
      </c>
      <c r="AC71" s="445" t="str">
        <f t="shared" si="55"/>
        <v>19,27</v>
      </c>
      <c r="AD71" s="446" t="str">
        <f t="shared" si="56"/>
        <v>20,27</v>
      </c>
      <c r="AE71" s="446" t="str">
        <f t="shared" si="56"/>
        <v>21,27</v>
      </c>
      <c r="AF71" s="446" t="str">
        <f t="shared" si="56"/>
        <v>22,27</v>
      </c>
      <c r="AG71" s="446" t="str">
        <f t="shared" si="56"/>
        <v>23,27</v>
      </c>
      <c r="AH71" s="446" t="str">
        <f t="shared" si="56"/>
        <v>24,27</v>
      </c>
      <c r="AI71" s="446" t="str">
        <f t="shared" si="56"/>
        <v>25,27</v>
      </c>
      <c r="AJ71" s="446" t="str">
        <f t="shared" si="56"/>
        <v>26,27</v>
      </c>
      <c r="AK71" s="446" t="str">
        <f t="shared" si="56"/>
        <v>27,27</v>
      </c>
      <c r="AL71" s="446" t="str">
        <f t="shared" si="56"/>
        <v>28,27</v>
      </c>
      <c r="AM71" s="446" t="str">
        <f t="shared" si="56"/>
        <v>29,27</v>
      </c>
      <c r="AN71" s="446" t="str">
        <f t="shared" si="56"/>
        <v>30,27</v>
      </c>
      <c r="AO71" s="446" t="str">
        <f t="shared" si="56"/>
        <v>31,27</v>
      </c>
      <c r="AP71" s="446" t="str">
        <f t="shared" si="56"/>
        <v>32,27</v>
      </c>
      <c r="AQ71" s="446" t="str">
        <f t="shared" si="56"/>
        <v>33,27</v>
      </c>
      <c r="AR71" s="356"/>
    </row>
    <row r="72" spans="1:44" ht="5.0999999999999996" customHeight="1">
      <c r="A72" s="365">
        <f t="shared" si="57"/>
        <v>68</v>
      </c>
      <c r="B72" s="50">
        <f t="shared" si="58"/>
        <v>4</v>
      </c>
      <c r="C72" s="50">
        <f t="shared" si="59"/>
        <v>8</v>
      </c>
      <c r="D72" s="315" t="str">
        <f t="shared" si="60"/>
        <v>7,3</v>
      </c>
      <c r="E72" s="353"/>
      <c r="F72" s="354"/>
      <c r="G72" s="354"/>
      <c r="H72" s="361">
        <f t="shared" si="50"/>
        <v>29</v>
      </c>
      <c r="I72" s="357">
        <f>COLUMN()</f>
        <v>9</v>
      </c>
      <c r="J72" s="445" t="str">
        <f t="shared" si="54"/>
        <v>0,28</v>
      </c>
      <c r="K72" s="445" t="str">
        <f t="shared" si="54"/>
        <v>1,28</v>
      </c>
      <c r="L72" s="445" t="str">
        <f t="shared" si="54"/>
        <v>2,28</v>
      </c>
      <c r="M72" s="445" t="str">
        <f t="shared" si="54"/>
        <v>3,28</v>
      </c>
      <c r="N72" s="445" t="str">
        <f t="shared" si="54"/>
        <v>4,28</v>
      </c>
      <c r="O72" s="445" t="str">
        <f t="shared" si="54"/>
        <v>5,28</v>
      </c>
      <c r="P72" s="445" t="str">
        <f t="shared" si="54"/>
        <v>6,28</v>
      </c>
      <c r="Q72" s="445" t="str">
        <f t="shared" si="54"/>
        <v>7,28</v>
      </c>
      <c r="R72" s="445" t="str">
        <f t="shared" si="54"/>
        <v>8,28</v>
      </c>
      <c r="S72" s="445" t="str">
        <f t="shared" si="54"/>
        <v>9,28</v>
      </c>
      <c r="T72" s="445" t="str">
        <f t="shared" si="55"/>
        <v>10,28</v>
      </c>
      <c r="U72" s="445" t="str">
        <f t="shared" si="55"/>
        <v>11,28</v>
      </c>
      <c r="V72" s="445" t="str">
        <f t="shared" si="55"/>
        <v>12,28</v>
      </c>
      <c r="W72" s="445" t="str">
        <f t="shared" si="55"/>
        <v>13,28</v>
      </c>
      <c r="X72" s="445" t="str">
        <f t="shared" si="55"/>
        <v>14,28</v>
      </c>
      <c r="Y72" s="445" t="str">
        <f t="shared" si="55"/>
        <v>15,28</v>
      </c>
      <c r="Z72" s="445" t="str">
        <f t="shared" si="55"/>
        <v>16,28</v>
      </c>
      <c r="AA72" s="445" t="str">
        <f t="shared" si="55"/>
        <v>17,28</v>
      </c>
      <c r="AB72" s="445" t="str">
        <f t="shared" si="55"/>
        <v>18,28</v>
      </c>
      <c r="AC72" s="445" t="str">
        <f t="shared" si="55"/>
        <v>19,28</v>
      </c>
      <c r="AD72" s="446" t="str">
        <f t="shared" si="56"/>
        <v>20,28</v>
      </c>
      <c r="AE72" s="446" t="str">
        <f t="shared" si="56"/>
        <v>21,28</v>
      </c>
      <c r="AF72" s="446" t="str">
        <f t="shared" si="56"/>
        <v>22,28</v>
      </c>
      <c r="AG72" s="446" t="str">
        <f t="shared" si="56"/>
        <v>23,28</v>
      </c>
      <c r="AH72" s="446" t="str">
        <f t="shared" si="56"/>
        <v>24,28</v>
      </c>
      <c r="AI72" s="446" t="str">
        <f t="shared" si="56"/>
        <v>25,28</v>
      </c>
      <c r="AJ72" s="446" t="str">
        <f t="shared" si="56"/>
        <v>26,28</v>
      </c>
      <c r="AK72" s="446" t="str">
        <f t="shared" si="56"/>
        <v>27,28</v>
      </c>
      <c r="AL72" s="446" t="str">
        <f t="shared" si="56"/>
        <v>28,28</v>
      </c>
      <c r="AM72" s="446" t="str">
        <f t="shared" si="56"/>
        <v>29,28</v>
      </c>
      <c r="AN72" s="446" t="str">
        <f t="shared" si="56"/>
        <v>30,28</v>
      </c>
      <c r="AO72" s="446" t="str">
        <f t="shared" si="56"/>
        <v>31,28</v>
      </c>
      <c r="AP72" s="446" t="str">
        <f t="shared" si="56"/>
        <v>32,28</v>
      </c>
      <c r="AQ72" s="446" t="str">
        <f t="shared" si="56"/>
        <v>33,28</v>
      </c>
      <c r="AR72" s="356"/>
    </row>
    <row r="73" spans="1:44" ht="5.0999999999999996" customHeight="1">
      <c r="A73" s="365">
        <f t="shared" si="57"/>
        <v>69</v>
      </c>
      <c r="B73" s="50">
        <f t="shared" si="58"/>
        <v>4</v>
      </c>
      <c r="C73" s="50">
        <f t="shared" si="59"/>
        <v>9</v>
      </c>
      <c r="D73" s="315" t="str">
        <f t="shared" si="60"/>
        <v>8,3</v>
      </c>
      <c r="E73" s="353"/>
      <c r="F73" s="354"/>
      <c r="G73" s="354"/>
      <c r="H73" s="361">
        <f t="shared" si="50"/>
        <v>30</v>
      </c>
      <c r="I73" s="357">
        <f>COLUMN()</f>
        <v>9</v>
      </c>
      <c r="J73" s="445" t="str">
        <f t="shared" si="54"/>
        <v>0,29</v>
      </c>
      <c r="K73" s="445" t="str">
        <f t="shared" si="54"/>
        <v>1,29</v>
      </c>
      <c r="L73" s="445" t="str">
        <f t="shared" si="54"/>
        <v>2,29</v>
      </c>
      <c r="M73" s="445" t="str">
        <f t="shared" si="54"/>
        <v>3,29</v>
      </c>
      <c r="N73" s="445" t="str">
        <f t="shared" si="54"/>
        <v>4,29</v>
      </c>
      <c r="O73" s="445" t="str">
        <f t="shared" si="54"/>
        <v>5,29</v>
      </c>
      <c r="P73" s="445" t="str">
        <f t="shared" si="54"/>
        <v>6,29</v>
      </c>
      <c r="Q73" s="445" t="str">
        <f t="shared" si="54"/>
        <v>7,29</v>
      </c>
      <c r="R73" s="445" t="str">
        <f t="shared" si="54"/>
        <v>8,29</v>
      </c>
      <c r="S73" s="445" t="str">
        <f t="shared" si="54"/>
        <v>9,29</v>
      </c>
      <c r="T73" s="445" t="str">
        <f t="shared" si="55"/>
        <v>10,29</v>
      </c>
      <c r="U73" s="445" t="str">
        <f t="shared" si="55"/>
        <v>11,29</v>
      </c>
      <c r="V73" s="445" t="str">
        <f t="shared" si="55"/>
        <v>12,29</v>
      </c>
      <c r="W73" s="445" t="str">
        <f t="shared" si="55"/>
        <v>13,29</v>
      </c>
      <c r="X73" s="445" t="str">
        <f t="shared" si="55"/>
        <v>14,29</v>
      </c>
      <c r="Y73" s="445" t="str">
        <f t="shared" si="55"/>
        <v>15,29</v>
      </c>
      <c r="Z73" s="445" t="str">
        <f t="shared" si="55"/>
        <v>16,29</v>
      </c>
      <c r="AA73" s="445" t="str">
        <f t="shared" si="55"/>
        <v>17,29</v>
      </c>
      <c r="AB73" s="445" t="str">
        <f t="shared" si="55"/>
        <v>18,29</v>
      </c>
      <c r="AC73" s="445" t="str">
        <f t="shared" si="55"/>
        <v>19,29</v>
      </c>
      <c r="AD73" s="446" t="str">
        <f t="shared" si="56"/>
        <v>20,29</v>
      </c>
      <c r="AE73" s="446" t="str">
        <f t="shared" si="56"/>
        <v>21,29</v>
      </c>
      <c r="AF73" s="446" t="str">
        <f t="shared" si="56"/>
        <v>22,29</v>
      </c>
      <c r="AG73" s="446" t="str">
        <f t="shared" si="56"/>
        <v>23,29</v>
      </c>
      <c r="AH73" s="446" t="str">
        <f t="shared" si="56"/>
        <v>24,29</v>
      </c>
      <c r="AI73" s="446" t="str">
        <f t="shared" si="56"/>
        <v>25,29</v>
      </c>
      <c r="AJ73" s="446" t="str">
        <f t="shared" si="56"/>
        <v>26,29</v>
      </c>
      <c r="AK73" s="446" t="str">
        <f t="shared" si="56"/>
        <v>27,29</v>
      </c>
      <c r="AL73" s="446" t="str">
        <f t="shared" si="56"/>
        <v>28,29</v>
      </c>
      <c r="AM73" s="446" t="str">
        <f t="shared" si="56"/>
        <v>29,29</v>
      </c>
      <c r="AN73" s="446" t="str">
        <f t="shared" si="56"/>
        <v>30,29</v>
      </c>
      <c r="AO73" s="446" t="str">
        <f t="shared" si="56"/>
        <v>31,29</v>
      </c>
      <c r="AP73" s="446" t="str">
        <f t="shared" si="56"/>
        <v>32,29</v>
      </c>
      <c r="AQ73" s="446" t="str">
        <f t="shared" si="56"/>
        <v>33,29</v>
      </c>
      <c r="AR73" s="356"/>
    </row>
    <row r="74" spans="1:44" ht="5.0999999999999996" customHeight="1">
      <c r="A74" s="365">
        <f t="shared" si="57"/>
        <v>70</v>
      </c>
      <c r="B74" s="50">
        <f t="shared" si="58"/>
        <v>4</v>
      </c>
      <c r="C74" s="50">
        <f t="shared" si="59"/>
        <v>10</v>
      </c>
      <c r="D74" s="315" t="str">
        <f t="shared" si="60"/>
        <v>9,3</v>
      </c>
      <c r="E74" s="353"/>
      <c r="F74" s="354"/>
      <c r="G74" s="354"/>
      <c r="H74" s="361">
        <f t="shared" si="50"/>
        <v>31</v>
      </c>
      <c r="I74" s="357">
        <f>COLUMN()</f>
        <v>9</v>
      </c>
      <c r="J74" s="445" t="str">
        <f t="shared" si="54"/>
        <v>0,30</v>
      </c>
      <c r="K74" s="445" t="str">
        <f t="shared" si="54"/>
        <v>1,30</v>
      </c>
      <c r="L74" s="445" t="str">
        <f t="shared" si="54"/>
        <v>2,30</v>
      </c>
      <c r="M74" s="445" t="str">
        <f t="shared" si="54"/>
        <v>3,30</v>
      </c>
      <c r="N74" s="445" t="str">
        <f t="shared" si="54"/>
        <v>4,30</v>
      </c>
      <c r="O74" s="445" t="str">
        <f t="shared" si="54"/>
        <v>5,30</v>
      </c>
      <c r="P74" s="445" t="str">
        <f t="shared" si="54"/>
        <v>6,30</v>
      </c>
      <c r="Q74" s="445" t="str">
        <f t="shared" si="54"/>
        <v>7,30</v>
      </c>
      <c r="R74" s="445" t="str">
        <f t="shared" si="54"/>
        <v>8,30</v>
      </c>
      <c r="S74" s="445" t="str">
        <f t="shared" si="54"/>
        <v>9,30</v>
      </c>
      <c r="T74" s="445" t="str">
        <f t="shared" si="55"/>
        <v>10,30</v>
      </c>
      <c r="U74" s="445" t="str">
        <f t="shared" si="55"/>
        <v>11,30</v>
      </c>
      <c r="V74" s="445" t="str">
        <f t="shared" si="55"/>
        <v>12,30</v>
      </c>
      <c r="W74" s="445" t="str">
        <f t="shared" si="55"/>
        <v>13,30</v>
      </c>
      <c r="X74" s="445" t="str">
        <f t="shared" si="55"/>
        <v>14,30</v>
      </c>
      <c r="Y74" s="445" t="str">
        <f t="shared" si="55"/>
        <v>15,30</v>
      </c>
      <c r="Z74" s="445" t="str">
        <f t="shared" si="55"/>
        <v>16,30</v>
      </c>
      <c r="AA74" s="445" t="str">
        <f t="shared" si="55"/>
        <v>17,30</v>
      </c>
      <c r="AB74" s="445" t="str">
        <f t="shared" si="55"/>
        <v>18,30</v>
      </c>
      <c r="AC74" s="445" t="str">
        <f t="shared" si="55"/>
        <v>19,30</v>
      </c>
      <c r="AD74" s="446" t="str">
        <f t="shared" si="56"/>
        <v>20,30</v>
      </c>
      <c r="AE74" s="446" t="str">
        <f t="shared" si="56"/>
        <v>21,30</v>
      </c>
      <c r="AF74" s="446" t="str">
        <f t="shared" si="56"/>
        <v>22,30</v>
      </c>
      <c r="AG74" s="446" t="str">
        <f t="shared" si="56"/>
        <v>23,30</v>
      </c>
      <c r="AH74" s="446" t="str">
        <f t="shared" si="56"/>
        <v>24,30</v>
      </c>
      <c r="AI74" s="446" t="str">
        <f t="shared" si="56"/>
        <v>25,30</v>
      </c>
      <c r="AJ74" s="446" t="str">
        <f t="shared" si="56"/>
        <v>26,30</v>
      </c>
      <c r="AK74" s="446" t="str">
        <f t="shared" si="56"/>
        <v>27,30</v>
      </c>
      <c r="AL74" s="446" t="str">
        <f t="shared" si="56"/>
        <v>28,30</v>
      </c>
      <c r="AM74" s="446" t="str">
        <f t="shared" si="56"/>
        <v>29,30</v>
      </c>
      <c r="AN74" s="446" t="str">
        <f t="shared" si="56"/>
        <v>30,30</v>
      </c>
      <c r="AO74" s="446" t="str">
        <f t="shared" si="56"/>
        <v>31,30</v>
      </c>
      <c r="AP74" s="446" t="str">
        <f t="shared" si="56"/>
        <v>32,30</v>
      </c>
      <c r="AQ74" s="446" t="str">
        <f t="shared" si="56"/>
        <v>33,30</v>
      </c>
      <c r="AR74" s="356"/>
    </row>
    <row r="75" spans="1:44" ht="8.1" customHeight="1">
      <c r="A75" s="365">
        <f t="shared" si="57"/>
        <v>71</v>
      </c>
      <c r="B75" s="50">
        <f t="shared" si="58"/>
        <v>4</v>
      </c>
      <c r="C75" s="50">
        <f t="shared" si="59"/>
        <v>11</v>
      </c>
      <c r="D75" s="315" t="str">
        <f t="shared" si="60"/>
        <v>10,3</v>
      </c>
      <c r="E75" s="353"/>
      <c r="F75" s="354"/>
      <c r="G75" s="354"/>
      <c r="H75" s="361">
        <f t="shared" si="50"/>
        <v>32</v>
      </c>
      <c r="I75" s="357">
        <f>COLUMN()</f>
        <v>9</v>
      </c>
      <c r="J75" s="445" t="str">
        <f t="shared" si="54"/>
        <v>0,31</v>
      </c>
      <c r="K75" s="445" t="str">
        <f t="shared" si="54"/>
        <v>1,31</v>
      </c>
      <c r="L75" s="445" t="str">
        <f t="shared" si="54"/>
        <v>2,31</v>
      </c>
      <c r="M75" s="445" t="str">
        <f t="shared" si="54"/>
        <v>3,31</v>
      </c>
      <c r="N75" s="445" t="str">
        <f t="shared" si="54"/>
        <v>4,31</v>
      </c>
      <c r="O75" s="445" t="str">
        <f t="shared" si="54"/>
        <v>5,31</v>
      </c>
      <c r="P75" s="445" t="str">
        <f t="shared" si="54"/>
        <v>6,31</v>
      </c>
      <c r="Q75" s="445" t="str">
        <f t="shared" si="54"/>
        <v>7,31</v>
      </c>
      <c r="R75" s="445" t="str">
        <f t="shared" si="54"/>
        <v>8,31</v>
      </c>
      <c r="S75" s="445" t="str">
        <f t="shared" si="54"/>
        <v>9,31</v>
      </c>
      <c r="T75" s="445" t="str">
        <f t="shared" si="55"/>
        <v>10,31</v>
      </c>
      <c r="U75" s="445" t="str">
        <f t="shared" si="55"/>
        <v>11,31</v>
      </c>
      <c r="V75" s="445" t="str">
        <f t="shared" si="55"/>
        <v>12,31</v>
      </c>
      <c r="W75" s="445" t="str">
        <f t="shared" si="55"/>
        <v>13,31</v>
      </c>
      <c r="X75" s="445" t="str">
        <f t="shared" si="55"/>
        <v>14,31</v>
      </c>
      <c r="Y75" s="445" t="str">
        <f t="shared" si="55"/>
        <v>15,31</v>
      </c>
      <c r="Z75" s="445" t="str">
        <f t="shared" si="55"/>
        <v>16,31</v>
      </c>
      <c r="AA75" s="445" t="str">
        <f t="shared" si="55"/>
        <v>17,31</v>
      </c>
      <c r="AB75" s="445" t="str">
        <f t="shared" si="55"/>
        <v>18,31</v>
      </c>
      <c r="AC75" s="445" t="str">
        <f t="shared" si="55"/>
        <v>19,31</v>
      </c>
      <c r="AD75" s="446" t="str">
        <f t="shared" si="56"/>
        <v>20,31</v>
      </c>
      <c r="AE75" s="446" t="str">
        <f t="shared" si="56"/>
        <v>21,31</v>
      </c>
      <c r="AF75" s="446" t="str">
        <f t="shared" si="56"/>
        <v>22,31</v>
      </c>
      <c r="AG75" s="446" t="str">
        <f t="shared" si="56"/>
        <v>23,31</v>
      </c>
      <c r="AH75" s="446" t="str">
        <f t="shared" si="56"/>
        <v>24,31</v>
      </c>
      <c r="AI75" s="446" t="str">
        <f t="shared" si="56"/>
        <v>25,31</v>
      </c>
      <c r="AJ75" s="446" t="str">
        <f t="shared" si="56"/>
        <v>26,31</v>
      </c>
      <c r="AK75" s="446" t="str">
        <f t="shared" si="56"/>
        <v>27,31</v>
      </c>
      <c r="AL75" s="446" t="str">
        <f t="shared" si="56"/>
        <v>28,31</v>
      </c>
      <c r="AM75" s="446" t="str">
        <f t="shared" si="56"/>
        <v>29,31</v>
      </c>
      <c r="AN75" s="446" t="str">
        <f t="shared" si="56"/>
        <v>30,31</v>
      </c>
      <c r="AO75" s="446" t="str">
        <f t="shared" si="56"/>
        <v>31,31</v>
      </c>
      <c r="AP75" s="446" t="str">
        <f t="shared" si="56"/>
        <v>32,31</v>
      </c>
      <c r="AQ75" s="446" t="str">
        <f t="shared" si="56"/>
        <v>33,31</v>
      </c>
      <c r="AR75" s="356"/>
    </row>
    <row r="76" spans="1:44" ht="8.1" customHeight="1">
      <c r="A76" s="365">
        <f t="shared" si="57"/>
        <v>72</v>
      </c>
      <c r="B76" s="50">
        <f t="shared" si="58"/>
        <v>4</v>
      </c>
      <c r="C76" s="50">
        <f t="shared" si="59"/>
        <v>12</v>
      </c>
      <c r="D76" s="315" t="str">
        <f t="shared" si="60"/>
        <v>11,3</v>
      </c>
      <c r="E76" s="353"/>
      <c r="F76" s="354"/>
      <c r="G76" s="354"/>
      <c r="H76" s="361">
        <f t="shared" si="50"/>
        <v>33</v>
      </c>
      <c r="I76" s="357">
        <f>COLUMN()</f>
        <v>9</v>
      </c>
      <c r="J76" s="445" t="str">
        <f t="shared" si="54"/>
        <v>0,32</v>
      </c>
      <c r="K76" s="445" t="str">
        <f t="shared" si="54"/>
        <v>1,32</v>
      </c>
      <c r="L76" s="445" t="str">
        <f t="shared" si="54"/>
        <v>2,32</v>
      </c>
      <c r="M76" s="445" t="str">
        <f t="shared" si="54"/>
        <v>3,32</v>
      </c>
      <c r="N76" s="445" t="str">
        <f t="shared" si="54"/>
        <v>4,32</v>
      </c>
      <c r="O76" s="445" t="str">
        <f t="shared" si="54"/>
        <v>5,32</v>
      </c>
      <c r="P76" s="445" t="str">
        <f t="shared" si="54"/>
        <v>6,32</v>
      </c>
      <c r="Q76" s="445" t="str">
        <f t="shared" si="54"/>
        <v>7,32</v>
      </c>
      <c r="R76" s="445" t="str">
        <f t="shared" si="54"/>
        <v>8,32</v>
      </c>
      <c r="S76" s="445" t="str">
        <f t="shared" si="54"/>
        <v>9,32</v>
      </c>
      <c r="T76" s="445" t="str">
        <f t="shared" si="55"/>
        <v>10,32</v>
      </c>
      <c r="U76" s="445" t="str">
        <f t="shared" si="55"/>
        <v>11,32</v>
      </c>
      <c r="V76" s="445" t="str">
        <f t="shared" si="55"/>
        <v>12,32</v>
      </c>
      <c r="W76" s="445" t="str">
        <f t="shared" si="55"/>
        <v>13,32</v>
      </c>
      <c r="X76" s="445" t="str">
        <f t="shared" si="55"/>
        <v>14,32</v>
      </c>
      <c r="Y76" s="445" t="str">
        <f t="shared" si="55"/>
        <v>15,32</v>
      </c>
      <c r="Z76" s="445" t="str">
        <f t="shared" si="55"/>
        <v>16,32</v>
      </c>
      <c r="AA76" s="445" t="str">
        <f t="shared" si="55"/>
        <v>17,32</v>
      </c>
      <c r="AB76" s="445" t="str">
        <f t="shared" si="55"/>
        <v>18,32</v>
      </c>
      <c r="AC76" s="445" t="str">
        <f t="shared" si="55"/>
        <v>19,32</v>
      </c>
      <c r="AD76" s="446" t="str">
        <f t="shared" si="56"/>
        <v>20,32</v>
      </c>
      <c r="AE76" s="446" t="str">
        <f t="shared" si="56"/>
        <v>21,32</v>
      </c>
      <c r="AF76" s="446" t="str">
        <f t="shared" si="56"/>
        <v>22,32</v>
      </c>
      <c r="AG76" s="446" t="str">
        <f t="shared" si="56"/>
        <v>23,32</v>
      </c>
      <c r="AH76" s="446" t="str">
        <f t="shared" si="56"/>
        <v>24,32</v>
      </c>
      <c r="AI76" s="446" t="str">
        <f t="shared" si="56"/>
        <v>25,32</v>
      </c>
      <c r="AJ76" s="446" t="str">
        <f t="shared" si="56"/>
        <v>26,32</v>
      </c>
      <c r="AK76" s="446" t="str">
        <f t="shared" si="56"/>
        <v>27,32</v>
      </c>
      <c r="AL76" s="446" t="str">
        <f t="shared" si="56"/>
        <v>28,32</v>
      </c>
      <c r="AM76" s="446" t="str">
        <f t="shared" si="56"/>
        <v>29,32</v>
      </c>
      <c r="AN76" s="446" t="str">
        <f t="shared" si="56"/>
        <v>30,32</v>
      </c>
      <c r="AO76" s="446" t="str">
        <f t="shared" si="56"/>
        <v>31,32</v>
      </c>
      <c r="AP76" s="446" t="str">
        <f t="shared" si="56"/>
        <v>32,32</v>
      </c>
      <c r="AQ76" s="446" t="str">
        <f t="shared" si="56"/>
        <v>33,32</v>
      </c>
      <c r="AR76" s="356"/>
    </row>
    <row r="77" spans="1:44" ht="8.1" customHeight="1">
      <c r="A77" s="365">
        <f t="shared" si="57"/>
        <v>73</v>
      </c>
      <c r="B77" s="50">
        <f t="shared" si="58"/>
        <v>4</v>
      </c>
      <c r="C77" s="50">
        <f t="shared" si="59"/>
        <v>13</v>
      </c>
      <c r="D77" s="315" t="str">
        <f t="shared" si="60"/>
        <v>12,3</v>
      </c>
      <c r="E77" s="353"/>
      <c r="F77" s="354"/>
      <c r="G77" s="354"/>
      <c r="H77" s="361">
        <f t="shared" si="50"/>
        <v>34</v>
      </c>
      <c r="I77" s="357">
        <f>COLUMN()</f>
        <v>9</v>
      </c>
      <c r="J77" s="445" t="str">
        <f t="shared" si="54"/>
        <v>0,33</v>
      </c>
      <c r="K77" s="445" t="str">
        <f t="shared" si="54"/>
        <v>1,33</v>
      </c>
      <c r="L77" s="445" t="str">
        <f t="shared" si="54"/>
        <v>2,33</v>
      </c>
      <c r="M77" s="445" t="str">
        <f t="shared" si="54"/>
        <v>3,33</v>
      </c>
      <c r="N77" s="445" t="str">
        <f t="shared" si="54"/>
        <v>4,33</v>
      </c>
      <c r="O77" s="445" t="str">
        <f t="shared" si="54"/>
        <v>5,33</v>
      </c>
      <c r="P77" s="445" t="str">
        <f t="shared" si="54"/>
        <v>6,33</v>
      </c>
      <c r="Q77" s="445" t="str">
        <f t="shared" si="54"/>
        <v>7,33</v>
      </c>
      <c r="R77" s="445" t="str">
        <f t="shared" si="54"/>
        <v>8,33</v>
      </c>
      <c r="S77" s="445" t="str">
        <f t="shared" si="54"/>
        <v>9,33</v>
      </c>
      <c r="T77" s="445" t="str">
        <f t="shared" si="55"/>
        <v>10,33</v>
      </c>
      <c r="U77" s="445" t="str">
        <f t="shared" si="55"/>
        <v>11,33</v>
      </c>
      <c r="V77" s="445" t="str">
        <f t="shared" si="55"/>
        <v>12,33</v>
      </c>
      <c r="W77" s="445" t="str">
        <f t="shared" si="55"/>
        <v>13,33</v>
      </c>
      <c r="X77" s="445" t="str">
        <f t="shared" si="55"/>
        <v>14,33</v>
      </c>
      <c r="Y77" s="445" t="str">
        <f t="shared" si="55"/>
        <v>15,33</v>
      </c>
      <c r="Z77" s="445" t="str">
        <f t="shared" si="55"/>
        <v>16,33</v>
      </c>
      <c r="AA77" s="445" t="str">
        <f t="shared" si="55"/>
        <v>17,33</v>
      </c>
      <c r="AB77" s="445" t="str">
        <f t="shared" si="55"/>
        <v>18,33</v>
      </c>
      <c r="AC77" s="445" t="str">
        <f t="shared" si="55"/>
        <v>19,33</v>
      </c>
      <c r="AD77" s="446" t="str">
        <f t="shared" si="56"/>
        <v>20,33</v>
      </c>
      <c r="AE77" s="446" t="str">
        <f t="shared" si="56"/>
        <v>21,33</v>
      </c>
      <c r="AF77" s="446" t="str">
        <f t="shared" si="56"/>
        <v>22,33</v>
      </c>
      <c r="AG77" s="446" t="str">
        <f t="shared" si="56"/>
        <v>23,33</v>
      </c>
      <c r="AH77" s="446" t="str">
        <f t="shared" si="56"/>
        <v>24,33</v>
      </c>
      <c r="AI77" s="446" t="str">
        <f t="shared" si="56"/>
        <v>25,33</v>
      </c>
      <c r="AJ77" s="446" t="str">
        <f t="shared" si="56"/>
        <v>26,33</v>
      </c>
      <c r="AK77" s="446" t="str">
        <f t="shared" si="56"/>
        <v>27,33</v>
      </c>
      <c r="AL77" s="446" t="str">
        <f t="shared" si="56"/>
        <v>28,33</v>
      </c>
      <c r="AM77" s="446" t="str">
        <f t="shared" si="56"/>
        <v>29,33</v>
      </c>
      <c r="AN77" s="446" t="str">
        <f t="shared" si="56"/>
        <v>30,33</v>
      </c>
      <c r="AO77" s="446" t="str">
        <f t="shared" si="56"/>
        <v>31,33</v>
      </c>
      <c r="AP77" s="446" t="str">
        <f t="shared" si="56"/>
        <v>32,33</v>
      </c>
      <c r="AQ77" s="446" t="str">
        <f t="shared" si="56"/>
        <v>33,33</v>
      </c>
      <c r="AR77" s="356"/>
    </row>
    <row r="78" spans="1:44" ht="8.1" customHeight="1">
      <c r="A78" s="365">
        <f t="shared" si="57"/>
        <v>74</v>
      </c>
      <c r="B78" s="50">
        <f t="shared" si="58"/>
        <v>4</v>
      </c>
      <c r="C78" s="50">
        <f t="shared" si="59"/>
        <v>14</v>
      </c>
      <c r="D78" s="315" t="str">
        <f t="shared" si="60"/>
        <v>13,3</v>
      </c>
      <c r="E78" s="356"/>
      <c r="F78" s="356"/>
      <c r="G78" s="356"/>
      <c r="H78" s="356"/>
      <c r="I78" s="356"/>
      <c r="J78" s="356"/>
      <c r="K78" s="356"/>
      <c r="L78" s="356"/>
      <c r="M78" s="356"/>
      <c r="N78" s="356"/>
      <c r="O78" s="356"/>
      <c r="P78" s="356"/>
      <c r="Q78" s="356"/>
      <c r="R78" s="356"/>
      <c r="S78" s="356"/>
      <c r="T78" s="356"/>
      <c r="U78" s="356"/>
      <c r="V78" s="356"/>
      <c r="W78" s="356"/>
      <c r="X78" s="356"/>
      <c r="Y78" s="356"/>
      <c r="Z78" s="356"/>
      <c r="AA78" s="356"/>
      <c r="AB78" s="356"/>
      <c r="AC78" s="356"/>
      <c r="AD78" s="356"/>
      <c r="AE78" s="356"/>
      <c r="AF78" s="356"/>
      <c r="AG78" s="356"/>
      <c r="AH78" s="356"/>
      <c r="AI78" s="356"/>
      <c r="AJ78" s="356"/>
      <c r="AK78" s="356"/>
      <c r="AL78" s="356"/>
      <c r="AM78" s="356"/>
      <c r="AN78" s="356"/>
      <c r="AO78" s="356"/>
      <c r="AP78" s="356"/>
      <c r="AQ78" s="356"/>
      <c r="AR78" s="356"/>
    </row>
    <row r="79" spans="1:44" ht="8.1" customHeight="1">
      <c r="A79" s="365">
        <f t="shared" si="57"/>
        <v>75</v>
      </c>
      <c r="B79" s="50">
        <f t="shared" si="58"/>
        <v>4</v>
      </c>
      <c r="C79" s="50">
        <f t="shared" si="59"/>
        <v>15</v>
      </c>
      <c r="D79" s="315" t="str">
        <f t="shared" si="60"/>
        <v>14,3</v>
      </c>
      <c r="E79" s="353"/>
      <c r="F79" s="354"/>
      <c r="G79" s="354"/>
      <c r="H79" s="333"/>
      <c r="I79" s="333"/>
      <c r="J79" s="333"/>
      <c r="K79" s="333"/>
      <c r="L79" s="333"/>
      <c r="M79" s="333"/>
      <c r="N79" s="333"/>
      <c r="O79" s="333"/>
      <c r="P79" s="333"/>
      <c r="Q79" s="333"/>
      <c r="R79" s="333"/>
      <c r="S79" s="333"/>
      <c r="T79" s="333"/>
      <c r="U79" s="333"/>
      <c r="V79" s="333"/>
      <c r="W79" s="333"/>
      <c r="X79" s="333"/>
      <c r="Y79" s="333"/>
      <c r="Z79" s="333"/>
      <c r="AA79" s="333"/>
      <c r="AB79" s="333"/>
      <c r="AC79" s="333"/>
      <c r="AD79" s="333"/>
      <c r="AE79" s="333"/>
      <c r="AF79" s="333"/>
      <c r="AG79" s="333"/>
      <c r="AH79" s="333"/>
      <c r="AI79" s="333"/>
      <c r="AJ79" s="333"/>
      <c r="AK79" s="333"/>
      <c r="AL79" s="333"/>
      <c r="AM79" s="333"/>
      <c r="AN79" s="333"/>
      <c r="AO79" s="333"/>
      <c r="AP79" s="333"/>
      <c r="AQ79" s="333"/>
      <c r="AR79" s="333"/>
    </row>
    <row r="80" spans="1:44" ht="8.1" customHeight="1">
      <c r="A80" s="365">
        <f t="shared" si="57"/>
        <v>76</v>
      </c>
      <c r="B80" s="50">
        <f t="shared" si="58"/>
        <v>4</v>
      </c>
      <c r="C80" s="50">
        <f t="shared" si="59"/>
        <v>16</v>
      </c>
      <c r="D80" s="315" t="str">
        <f t="shared" si="60"/>
        <v>15,3</v>
      </c>
      <c r="E80" s="353"/>
      <c r="F80" s="354"/>
      <c r="G80" s="354"/>
      <c r="H80" s="333"/>
      <c r="I80" s="333"/>
      <c r="J80" s="333"/>
      <c r="K80" s="333"/>
      <c r="L80" s="333"/>
      <c r="M80" s="333"/>
      <c r="N80" s="333"/>
      <c r="O80" s="333"/>
      <c r="P80" s="333"/>
      <c r="Q80" s="333"/>
      <c r="R80" s="333"/>
      <c r="S80" s="333"/>
      <c r="T80" s="333"/>
      <c r="U80" s="333"/>
      <c r="V80" s="333"/>
      <c r="W80" s="333"/>
      <c r="X80" s="333"/>
      <c r="Y80" s="333"/>
      <c r="Z80" s="333"/>
      <c r="AA80" s="333"/>
      <c r="AB80" s="333"/>
      <c r="AC80" s="333"/>
      <c r="AD80" s="333"/>
      <c r="AE80" s="333"/>
      <c r="AF80" s="333"/>
      <c r="AG80" s="333"/>
      <c r="AH80" s="333"/>
      <c r="AI80" s="333"/>
      <c r="AJ80" s="333"/>
      <c r="AK80" s="333"/>
      <c r="AL80" s="333"/>
      <c r="AM80" s="333"/>
      <c r="AN80" s="333"/>
      <c r="AO80" s="333"/>
      <c r="AP80" s="333"/>
      <c r="AQ80" s="333"/>
      <c r="AR80" s="333"/>
    </row>
    <row r="81" spans="1:44" ht="8.1" customHeight="1">
      <c r="A81" s="365">
        <f t="shared" si="57"/>
        <v>77</v>
      </c>
      <c r="B81" s="50">
        <f t="shared" si="58"/>
        <v>4</v>
      </c>
      <c r="C81" s="50">
        <f t="shared" si="59"/>
        <v>17</v>
      </c>
      <c r="D81" s="315" t="str">
        <f t="shared" si="60"/>
        <v>16,3</v>
      </c>
      <c r="E81" s="353"/>
      <c r="F81" s="354"/>
      <c r="G81" s="354"/>
      <c r="H81" s="333"/>
      <c r="I81" s="333"/>
      <c r="J81" s="333"/>
      <c r="K81" s="333"/>
      <c r="L81" s="333"/>
      <c r="M81" s="333"/>
      <c r="N81" s="333"/>
      <c r="O81" s="333"/>
      <c r="P81" s="333"/>
      <c r="Q81" s="333"/>
      <c r="R81" s="333"/>
      <c r="S81" s="333"/>
      <c r="T81" s="333"/>
      <c r="U81" s="333"/>
      <c r="V81" s="333"/>
      <c r="W81" s="333"/>
      <c r="X81" s="333"/>
      <c r="Y81" s="333"/>
      <c r="Z81" s="333"/>
      <c r="AA81" s="333"/>
      <c r="AB81" s="333"/>
      <c r="AC81" s="333"/>
      <c r="AD81" s="333"/>
      <c r="AE81" s="333"/>
      <c r="AF81" s="333"/>
      <c r="AG81" s="333"/>
      <c r="AH81" s="333"/>
      <c r="AI81" s="333"/>
      <c r="AJ81" s="333"/>
      <c r="AK81" s="333"/>
      <c r="AL81" s="333"/>
      <c r="AM81" s="333"/>
      <c r="AN81" s="333"/>
      <c r="AO81" s="333"/>
      <c r="AP81" s="333"/>
      <c r="AQ81" s="333"/>
      <c r="AR81" s="333"/>
    </row>
    <row r="82" spans="1:44" ht="8.1" customHeight="1">
      <c r="A82" s="365">
        <f t="shared" si="57"/>
        <v>78</v>
      </c>
      <c r="B82" s="50">
        <f t="shared" si="58"/>
        <v>4</v>
      </c>
      <c r="C82" s="50">
        <f t="shared" si="59"/>
        <v>18</v>
      </c>
      <c r="D82" s="315" t="str">
        <f t="shared" si="60"/>
        <v>17,3</v>
      </c>
      <c r="E82" s="353"/>
      <c r="F82" s="354"/>
      <c r="G82" s="354"/>
      <c r="H82" s="333"/>
      <c r="I82" s="333"/>
      <c r="J82" s="333"/>
      <c r="K82" s="333"/>
      <c r="L82" s="333"/>
      <c r="M82" s="333"/>
      <c r="N82" s="333"/>
      <c r="O82" s="333"/>
      <c r="P82" s="333"/>
      <c r="Q82" s="333"/>
      <c r="R82" s="333"/>
      <c r="S82" s="333"/>
      <c r="T82" s="333"/>
      <c r="U82" s="333"/>
      <c r="V82" s="333"/>
      <c r="W82" s="333"/>
      <c r="X82" s="333"/>
      <c r="Y82" s="333"/>
      <c r="Z82" s="333"/>
      <c r="AA82" s="333"/>
      <c r="AB82" s="333"/>
      <c r="AC82" s="333"/>
      <c r="AD82" s="333"/>
      <c r="AE82" s="333"/>
      <c r="AF82" s="333"/>
      <c r="AG82" s="333"/>
      <c r="AH82" s="333"/>
      <c r="AI82" s="333"/>
      <c r="AJ82" s="333"/>
      <c r="AK82" s="333"/>
      <c r="AL82" s="333"/>
      <c r="AM82" s="333"/>
      <c r="AN82" s="333"/>
      <c r="AO82" s="333"/>
      <c r="AP82" s="333"/>
      <c r="AQ82" s="333"/>
      <c r="AR82" s="333"/>
    </row>
    <row r="83" spans="1:44" ht="8.1" customHeight="1">
      <c r="A83" s="365">
        <f t="shared" si="57"/>
        <v>79</v>
      </c>
      <c r="B83" s="50">
        <f t="shared" si="58"/>
        <v>4</v>
      </c>
      <c r="C83" s="50">
        <f t="shared" si="59"/>
        <v>19</v>
      </c>
      <c r="D83" s="315" t="str">
        <f t="shared" si="60"/>
        <v>18,3</v>
      </c>
      <c r="E83" s="353"/>
      <c r="F83" s="354"/>
      <c r="G83" s="354"/>
      <c r="H83" s="333"/>
      <c r="I83" s="333"/>
      <c r="J83" s="333"/>
      <c r="K83" s="333"/>
      <c r="L83" s="333"/>
      <c r="M83" s="333"/>
      <c r="N83" s="333"/>
      <c r="O83" s="333"/>
      <c r="P83" s="333"/>
      <c r="Q83" s="333"/>
      <c r="R83" s="333"/>
      <c r="S83" s="333"/>
      <c r="T83" s="333"/>
      <c r="U83" s="333"/>
      <c r="V83" s="333"/>
      <c r="W83" s="333"/>
      <c r="X83" s="333"/>
      <c r="Y83" s="333"/>
      <c r="Z83" s="333"/>
      <c r="AA83" s="333"/>
      <c r="AB83" s="333"/>
      <c r="AC83" s="333"/>
      <c r="AD83" s="333"/>
      <c r="AE83" s="333"/>
      <c r="AF83" s="333"/>
      <c r="AG83" s="333"/>
      <c r="AH83" s="333"/>
      <c r="AI83" s="333"/>
      <c r="AJ83" s="333"/>
      <c r="AK83" s="333"/>
      <c r="AL83" s="333"/>
      <c r="AM83" s="333"/>
      <c r="AN83" s="333"/>
      <c r="AO83" s="333"/>
      <c r="AP83" s="333"/>
      <c r="AQ83" s="333"/>
      <c r="AR83" s="333"/>
    </row>
    <row r="84" spans="1:44" ht="8.1" customHeight="1">
      <c r="A84" s="365">
        <f t="shared" si="57"/>
        <v>80</v>
      </c>
      <c r="B84" s="50">
        <f t="shared" si="58"/>
        <v>4</v>
      </c>
      <c r="C84" s="50">
        <f t="shared" si="59"/>
        <v>20</v>
      </c>
      <c r="D84" s="315" t="str">
        <f t="shared" si="60"/>
        <v>19,3</v>
      </c>
      <c r="E84" s="353"/>
      <c r="F84" s="354"/>
      <c r="G84" s="354"/>
      <c r="H84" s="333"/>
      <c r="I84" s="333"/>
      <c r="J84" s="333"/>
      <c r="K84" s="333"/>
      <c r="L84" s="333"/>
      <c r="M84" s="333"/>
      <c r="N84" s="333"/>
      <c r="O84" s="333"/>
      <c r="P84" s="333"/>
      <c r="Q84" s="333"/>
      <c r="R84" s="333"/>
      <c r="S84" s="333"/>
      <c r="T84" s="333"/>
      <c r="U84" s="333"/>
      <c r="V84" s="333"/>
      <c r="W84" s="333"/>
      <c r="X84" s="333"/>
      <c r="Y84" s="333"/>
      <c r="Z84" s="333"/>
      <c r="AA84" s="333"/>
      <c r="AB84" s="333"/>
      <c r="AC84" s="333"/>
      <c r="AD84" s="333"/>
      <c r="AE84" s="333"/>
      <c r="AF84" s="333"/>
      <c r="AG84" s="333"/>
      <c r="AH84" s="333"/>
      <c r="AI84" s="333"/>
      <c r="AJ84" s="333"/>
      <c r="AK84" s="333"/>
      <c r="AL84" s="333"/>
      <c r="AM84" s="333"/>
      <c r="AN84" s="333"/>
      <c r="AO84" s="333"/>
      <c r="AP84" s="333"/>
      <c r="AQ84" s="333"/>
      <c r="AR84" s="333"/>
    </row>
    <row r="85" spans="1:44" ht="8.1" customHeight="1">
      <c r="A85" s="365">
        <f t="shared" si="57"/>
        <v>81</v>
      </c>
      <c r="B85" s="50">
        <f t="shared" si="58"/>
        <v>5</v>
      </c>
      <c r="C85" s="50">
        <f t="shared" si="59"/>
        <v>1</v>
      </c>
      <c r="D85" s="315" t="str">
        <f t="shared" si="60"/>
        <v>0,4</v>
      </c>
      <c r="E85" s="353"/>
      <c r="F85" s="354"/>
      <c r="G85" s="354"/>
      <c r="H85" s="333"/>
      <c r="I85" s="333"/>
      <c r="J85" s="333"/>
      <c r="K85" s="333"/>
      <c r="L85" s="333"/>
      <c r="M85" s="333"/>
      <c r="N85" s="333"/>
      <c r="O85" s="333"/>
      <c r="P85" s="333"/>
      <c r="Q85" s="333"/>
      <c r="R85" s="333"/>
      <c r="S85" s="333"/>
      <c r="T85" s="333"/>
      <c r="U85" s="333"/>
      <c r="V85" s="333"/>
      <c r="W85" s="333"/>
      <c r="X85" s="333"/>
      <c r="Y85" s="333"/>
      <c r="Z85" s="333"/>
      <c r="AA85" s="333"/>
      <c r="AB85" s="333"/>
      <c r="AC85" s="333"/>
      <c r="AD85" s="333"/>
      <c r="AE85" s="333"/>
      <c r="AF85" s="333"/>
      <c r="AG85" s="333"/>
      <c r="AH85" s="333"/>
      <c r="AI85" s="333"/>
      <c r="AJ85" s="333"/>
      <c r="AK85" s="333"/>
      <c r="AL85" s="333"/>
      <c r="AM85" s="333"/>
      <c r="AN85" s="333"/>
      <c r="AO85" s="333"/>
      <c r="AP85" s="333"/>
      <c r="AQ85" s="333"/>
      <c r="AR85" s="333"/>
    </row>
    <row r="86" spans="1:44" ht="8.1" customHeight="1">
      <c r="A86" s="365">
        <f t="shared" si="57"/>
        <v>82</v>
      </c>
      <c r="B86" s="50">
        <f t="shared" si="58"/>
        <v>5</v>
      </c>
      <c r="C86" s="50">
        <f t="shared" si="59"/>
        <v>2</v>
      </c>
      <c r="D86" s="315" t="str">
        <f t="shared" si="60"/>
        <v>1,4</v>
      </c>
      <c r="E86" s="353"/>
      <c r="F86" s="354"/>
      <c r="G86" s="354"/>
      <c r="H86" s="333"/>
      <c r="I86" s="333"/>
      <c r="J86" s="333"/>
      <c r="K86" s="333"/>
      <c r="L86" s="333"/>
      <c r="M86" s="333"/>
      <c r="N86" s="333"/>
      <c r="O86" s="333"/>
      <c r="P86" s="333"/>
      <c r="Q86" s="333"/>
      <c r="R86" s="333"/>
      <c r="S86" s="333"/>
      <c r="T86" s="333"/>
      <c r="U86" s="333"/>
      <c r="V86" s="333"/>
      <c r="W86" s="333"/>
      <c r="X86" s="333"/>
      <c r="Y86" s="333"/>
      <c r="Z86" s="333"/>
      <c r="AA86" s="333"/>
      <c r="AB86" s="333"/>
      <c r="AC86" s="333"/>
      <c r="AD86" s="333"/>
      <c r="AE86" s="333"/>
      <c r="AF86" s="333"/>
      <c r="AG86" s="333"/>
      <c r="AH86" s="333"/>
      <c r="AI86" s="333"/>
      <c r="AJ86" s="333"/>
      <c r="AK86" s="333"/>
      <c r="AL86" s="333"/>
      <c r="AM86" s="333"/>
      <c r="AN86" s="333"/>
      <c r="AO86" s="333"/>
      <c r="AP86" s="333"/>
      <c r="AQ86" s="333"/>
      <c r="AR86" s="333"/>
    </row>
    <row r="87" spans="1:44" ht="8.1" customHeight="1">
      <c r="A87" s="365">
        <f t="shared" si="57"/>
        <v>83</v>
      </c>
      <c r="B87" s="50">
        <f t="shared" si="58"/>
        <v>5</v>
      </c>
      <c r="C87" s="50">
        <f t="shared" si="59"/>
        <v>3</v>
      </c>
      <c r="D87" s="315" t="str">
        <f t="shared" si="60"/>
        <v>2,4</v>
      </c>
      <c r="E87" s="353"/>
      <c r="F87" s="354"/>
      <c r="G87" s="354"/>
      <c r="H87" s="333"/>
      <c r="I87" s="333"/>
      <c r="J87" s="333"/>
      <c r="K87" s="333"/>
      <c r="L87" s="333"/>
      <c r="M87" s="333"/>
      <c r="N87" s="333"/>
      <c r="O87" s="333"/>
      <c r="P87" s="333"/>
      <c r="Q87" s="333"/>
      <c r="R87" s="333"/>
      <c r="S87" s="333"/>
      <c r="T87" s="333"/>
      <c r="U87" s="333"/>
      <c r="V87" s="333"/>
      <c r="W87" s="333"/>
      <c r="X87" s="333"/>
      <c r="Y87" s="333"/>
      <c r="Z87" s="333"/>
      <c r="AA87" s="333"/>
      <c r="AB87" s="333"/>
      <c r="AC87" s="333"/>
      <c r="AD87" s="333"/>
      <c r="AE87" s="333"/>
      <c r="AF87" s="333"/>
      <c r="AG87" s="333"/>
      <c r="AH87" s="333"/>
      <c r="AI87" s="333"/>
      <c r="AJ87" s="333"/>
      <c r="AK87" s="333"/>
      <c r="AL87" s="333"/>
      <c r="AM87" s="333"/>
      <c r="AN87" s="333"/>
      <c r="AO87" s="333"/>
      <c r="AP87" s="333"/>
      <c r="AQ87" s="333"/>
      <c r="AR87" s="333"/>
    </row>
    <row r="88" spans="1:44" ht="8.1" customHeight="1">
      <c r="A88" s="365">
        <f t="shared" si="57"/>
        <v>84</v>
      </c>
      <c r="B88" s="50">
        <f t="shared" si="58"/>
        <v>5</v>
      </c>
      <c r="C88" s="50">
        <f t="shared" si="59"/>
        <v>4</v>
      </c>
      <c r="D88" s="315" t="str">
        <f t="shared" si="60"/>
        <v>3,4</v>
      </c>
      <c r="E88" s="353"/>
      <c r="F88" s="354"/>
      <c r="G88" s="354"/>
      <c r="H88" s="333"/>
      <c r="I88" s="333"/>
      <c r="J88" s="333"/>
      <c r="K88" s="333"/>
      <c r="L88" s="333"/>
      <c r="M88" s="333"/>
      <c r="N88" s="333"/>
      <c r="O88" s="333"/>
      <c r="P88" s="333"/>
      <c r="Q88" s="333"/>
      <c r="R88" s="333"/>
      <c r="S88" s="333"/>
      <c r="T88" s="333"/>
      <c r="U88" s="333"/>
      <c r="V88" s="333"/>
      <c r="W88" s="333"/>
      <c r="X88" s="333"/>
      <c r="Y88" s="333"/>
      <c r="Z88" s="333"/>
      <c r="AA88" s="333"/>
      <c r="AB88" s="333"/>
      <c r="AC88" s="333"/>
      <c r="AD88" s="333"/>
      <c r="AE88" s="333"/>
      <c r="AF88" s="333"/>
      <c r="AG88" s="333"/>
      <c r="AH88" s="333"/>
      <c r="AI88" s="333"/>
      <c r="AJ88" s="333"/>
      <c r="AK88" s="333"/>
      <c r="AL88" s="333"/>
      <c r="AM88" s="333"/>
      <c r="AN88" s="333"/>
      <c r="AO88" s="333"/>
      <c r="AP88" s="333"/>
      <c r="AQ88" s="333"/>
      <c r="AR88" s="333"/>
    </row>
    <row r="89" spans="1:44" ht="8.1" customHeight="1">
      <c r="A89" s="365">
        <f t="shared" si="57"/>
        <v>85</v>
      </c>
      <c r="B89" s="50">
        <f t="shared" si="58"/>
        <v>5</v>
      </c>
      <c r="C89" s="50">
        <f t="shared" si="59"/>
        <v>5</v>
      </c>
      <c r="D89" s="315" t="str">
        <f t="shared" si="60"/>
        <v>4,4</v>
      </c>
      <c r="E89" s="353"/>
      <c r="F89" s="354"/>
      <c r="G89" s="354"/>
      <c r="H89" s="333"/>
      <c r="I89" s="333"/>
      <c r="J89" s="333"/>
      <c r="K89" s="333"/>
      <c r="L89" s="333"/>
      <c r="M89" s="333"/>
      <c r="N89" s="333"/>
      <c r="O89" s="333"/>
      <c r="P89" s="333"/>
      <c r="Q89" s="333"/>
      <c r="R89" s="333"/>
      <c r="S89" s="333"/>
      <c r="T89" s="333"/>
      <c r="U89" s="333"/>
      <c r="V89" s="333"/>
      <c r="W89" s="333"/>
      <c r="X89" s="333"/>
      <c r="Y89" s="333"/>
      <c r="Z89" s="333"/>
      <c r="AA89" s="333"/>
      <c r="AB89" s="333"/>
      <c r="AC89" s="333"/>
      <c r="AD89" s="333"/>
      <c r="AE89" s="333"/>
      <c r="AF89" s="333"/>
      <c r="AG89" s="333"/>
      <c r="AH89" s="333"/>
      <c r="AI89" s="333"/>
      <c r="AJ89" s="333"/>
      <c r="AK89" s="333"/>
      <c r="AL89" s="333"/>
      <c r="AM89" s="333"/>
      <c r="AN89" s="333"/>
      <c r="AO89" s="333"/>
      <c r="AP89" s="333"/>
      <c r="AQ89" s="333"/>
      <c r="AR89" s="333"/>
    </row>
    <row r="90" spans="1:44" ht="8.1" customHeight="1">
      <c r="A90" s="365">
        <f t="shared" si="57"/>
        <v>86</v>
      </c>
      <c r="B90" s="50">
        <f t="shared" si="58"/>
        <v>5</v>
      </c>
      <c r="C90" s="50">
        <f t="shared" si="59"/>
        <v>6</v>
      </c>
      <c r="D90" s="315" t="str">
        <f t="shared" si="60"/>
        <v>5,4</v>
      </c>
      <c r="E90" s="353"/>
      <c r="F90" s="354"/>
      <c r="G90" s="354"/>
      <c r="H90" s="333"/>
      <c r="I90" s="333"/>
      <c r="J90" s="333"/>
      <c r="K90" s="333"/>
      <c r="L90" s="333"/>
      <c r="M90" s="333"/>
      <c r="N90" s="333"/>
      <c r="O90" s="333"/>
      <c r="P90" s="333"/>
      <c r="Q90" s="333"/>
      <c r="R90" s="333"/>
      <c r="S90" s="333"/>
      <c r="T90" s="333"/>
      <c r="U90" s="333"/>
      <c r="V90" s="333"/>
      <c r="W90" s="333"/>
      <c r="X90" s="333"/>
      <c r="Y90" s="333"/>
      <c r="Z90" s="333"/>
      <c r="AA90" s="333"/>
      <c r="AB90" s="333"/>
      <c r="AC90" s="333"/>
      <c r="AD90" s="333"/>
      <c r="AE90" s="333"/>
      <c r="AF90" s="333"/>
      <c r="AG90" s="333"/>
      <c r="AH90" s="333"/>
      <c r="AI90" s="333"/>
      <c r="AJ90" s="333"/>
      <c r="AK90" s="333"/>
      <c r="AL90" s="333"/>
      <c r="AM90" s="333"/>
      <c r="AN90" s="333"/>
      <c r="AO90" s="333"/>
      <c r="AP90" s="333"/>
      <c r="AQ90" s="333"/>
      <c r="AR90" s="333"/>
    </row>
    <row r="91" spans="1:44" ht="8.1" customHeight="1">
      <c r="A91" s="365">
        <f t="shared" si="57"/>
        <v>87</v>
      </c>
      <c r="B91" s="50">
        <f t="shared" si="58"/>
        <v>5</v>
      </c>
      <c r="C91" s="50">
        <f t="shared" si="59"/>
        <v>7</v>
      </c>
      <c r="D91" s="315" t="str">
        <f t="shared" si="60"/>
        <v>6,4</v>
      </c>
      <c r="E91" s="353"/>
      <c r="F91" s="354"/>
      <c r="G91" s="354"/>
      <c r="H91" s="333"/>
      <c r="I91" s="333"/>
      <c r="J91" s="333"/>
      <c r="K91" s="333"/>
      <c r="L91" s="333"/>
      <c r="M91" s="333"/>
      <c r="N91" s="333"/>
      <c r="O91" s="333"/>
      <c r="P91" s="333"/>
      <c r="Q91" s="333"/>
      <c r="R91" s="333"/>
      <c r="S91" s="333"/>
      <c r="T91" s="333"/>
      <c r="U91" s="333"/>
      <c r="V91" s="333"/>
      <c r="W91" s="333"/>
      <c r="X91" s="333"/>
      <c r="Y91" s="333"/>
      <c r="Z91" s="333"/>
      <c r="AA91" s="333"/>
      <c r="AB91" s="333"/>
      <c r="AC91" s="333"/>
      <c r="AD91" s="333"/>
      <c r="AE91" s="333"/>
      <c r="AF91" s="333"/>
      <c r="AG91" s="333"/>
      <c r="AH91" s="333"/>
      <c r="AI91" s="333"/>
      <c r="AJ91" s="333"/>
      <c r="AK91" s="333"/>
      <c r="AL91" s="333"/>
      <c r="AM91" s="333"/>
      <c r="AN91" s="333"/>
      <c r="AO91" s="333"/>
      <c r="AP91" s="333"/>
      <c r="AQ91" s="333"/>
      <c r="AR91" s="333"/>
    </row>
    <row r="92" spans="1:44" ht="8.1" customHeight="1">
      <c r="A92" s="365">
        <f t="shared" si="57"/>
        <v>88</v>
      </c>
      <c r="B92" s="50">
        <f t="shared" si="58"/>
        <v>5</v>
      </c>
      <c r="C92" s="50">
        <f t="shared" si="59"/>
        <v>8</v>
      </c>
      <c r="D92" s="315" t="str">
        <f t="shared" si="60"/>
        <v>7,4</v>
      </c>
      <c r="E92" s="353"/>
      <c r="F92" s="354"/>
      <c r="G92" s="354"/>
      <c r="H92" s="333"/>
      <c r="I92" s="333"/>
      <c r="J92" s="333"/>
      <c r="K92" s="333"/>
      <c r="L92" s="333"/>
      <c r="M92" s="333"/>
      <c r="N92" s="333"/>
      <c r="O92" s="333"/>
      <c r="P92" s="333"/>
      <c r="Q92" s="333"/>
      <c r="R92" s="333"/>
      <c r="S92" s="333"/>
      <c r="T92" s="333"/>
      <c r="U92" s="333"/>
      <c r="V92" s="333"/>
      <c r="W92" s="333"/>
      <c r="X92" s="333"/>
      <c r="Y92" s="333"/>
      <c r="Z92" s="333"/>
      <c r="AA92" s="333"/>
      <c r="AB92" s="333"/>
      <c r="AC92" s="333"/>
      <c r="AD92" s="333"/>
      <c r="AE92" s="333"/>
      <c r="AF92" s="333"/>
      <c r="AG92" s="333"/>
      <c r="AH92" s="333"/>
      <c r="AI92" s="333"/>
      <c r="AJ92" s="333"/>
      <c r="AK92" s="333"/>
      <c r="AL92" s="333"/>
      <c r="AM92" s="333"/>
      <c r="AN92" s="333"/>
      <c r="AO92" s="333"/>
      <c r="AP92" s="333"/>
      <c r="AQ92" s="333"/>
      <c r="AR92" s="333"/>
    </row>
    <row r="93" spans="1:44" ht="8.1" customHeight="1">
      <c r="A93" s="365">
        <f t="shared" si="57"/>
        <v>89</v>
      </c>
      <c r="B93" s="50">
        <f t="shared" si="58"/>
        <v>5</v>
      </c>
      <c r="C93" s="50">
        <f t="shared" si="59"/>
        <v>9</v>
      </c>
      <c r="D93" s="315" t="str">
        <f t="shared" si="60"/>
        <v>8,4</v>
      </c>
      <c r="E93" s="353"/>
      <c r="F93" s="354"/>
      <c r="G93" s="354"/>
      <c r="H93" s="333"/>
      <c r="I93" s="333"/>
      <c r="J93" s="333"/>
      <c r="K93" s="333"/>
      <c r="L93" s="333"/>
      <c r="M93" s="333"/>
      <c r="N93" s="333"/>
      <c r="O93" s="333"/>
      <c r="P93" s="333"/>
      <c r="Q93" s="333"/>
      <c r="R93" s="333"/>
      <c r="S93" s="333"/>
      <c r="T93" s="333"/>
      <c r="U93" s="333"/>
      <c r="V93" s="333"/>
      <c r="W93" s="333"/>
      <c r="X93" s="333"/>
      <c r="Y93" s="333"/>
      <c r="Z93" s="333"/>
      <c r="AA93" s="333"/>
      <c r="AB93" s="333"/>
      <c r="AC93" s="333"/>
      <c r="AD93" s="333"/>
      <c r="AE93" s="333"/>
      <c r="AF93" s="333"/>
      <c r="AG93" s="333"/>
      <c r="AH93" s="333"/>
      <c r="AI93" s="333"/>
      <c r="AJ93" s="333"/>
      <c r="AK93" s="333"/>
      <c r="AL93" s="333"/>
      <c r="AM93" s="333"/>
      <c r="AN93" s="333"/>
      <c r="AO93" s="333"/>
      <c r="AP93" s="333"/>
      <c r="AQ93" s="333"/>
      <c r="AR93" s="333"/>
    </row>
    <row r="94" spans="1:44" ht="8.1" customHeight="1">
      <c r="A94" s="365">
        <f t="shared" si="57"/>
        <v>90</v>
      </c>
      <c r="B94" s="50">
        <f t="shared" si="58"/>
        <v>5</v>
      </c>
      <c r="C94" s="50">
        <f t="shared" si="59"/>
        <v>10</v>
      </c>
      <c r="D94" s="315" t="str">
        <f t="shared" si="60"/>
        <v>9,4</v>
      </c>
      <c r="E94" s="353"/>
      <c r="F94" s="354"/>
      <c r="G94" s="354"/>
      <c r="H94" s="333"/>
      <c r="I94" s="333"/>
      <c r="J94" s="333"/>
      <c r="K94" s="333"/>
      <c r="L94" s="333"/>
      <c r="M94" s="333"/>
      <c r="N94" s="333"/>
      <c r="O94" s="333"/>
      <c r="P94" s="333"/>
      <c r="Q94" s="333"/>
      <c r="R94" s="333"/>
      <c r="S94" s="333"/>
      <c r="T94" s="333"/>
      <c r="U94" s="333"/>
      <c r="V94" s="333"/>
      <c r="W94" s="333"/>
      <c r="X94" s="333"/>
      <c r="Y94" s="333"/>
      <c r="Z94" s="333"/>
      <c r="AA94" s="333"/>
      <c r="AB94" s="333"/>
      <c r="AC94" s="333"/>
      <c r="AD94" s="333"/>
      <c r="AE94" s="333"/>
      <c r="AF94" s="333"/>
      <c r="AG94" s="333"/>
      <c r="AH94" s="333"/>
      <c r="AI94" s="333"/>
      <c r="AJ94" s="333"/>
      <c r="AK94" s="333"/>
      <c r="AL94" s="333"/>
      <c r="AM94" s="333"/>
      <c r="AN94" s="333"/>
      <c r="AO94" s="333"/>
      <c r="AP94" s="333"/>
      <c r="AQ94" s="333"/>
      <c r="AR94" s="333"/>
    </row>
    <row r="95" spans="1:44" ht="8.1" customHeight="1">
      <c r="A95" s="365">
        <f t="shared" si="57"/>
        <v>91</v>
      </c>
      <c r="B95" s="50">
        <f t="shared" si="58"/>
        <v>5</v>
      </c>
      <c r="C95" s="50">
        <f t="shared" si="59"/>
        <v>11</v>
      </c>
      <c r="D95" s="315" t="str">
        <f t="shared" si="60"/>
        <v>10,4</v>
      </c>
      <c r="E95" s="353"/>
      <c r="F95" s="354"/>
      <c r="G95" s="354"/>
      <c r="H95" s="333"/>
      <c r="I95" s="333"/>
      <c r="J95" s="333"/>
      <c r="K95" s="333"/>
      <c r="L95" s="333"/>
      <c r="M95" s="333"/>
      <c r="N95" s="333"/>
      <c r="O95" s="333"/>
      <c r="P95" s="333"/>
      <c r="Q95" s="333"/>
      <c r="R95" s="333"/>
      <c r="S95" s="333"/>
      <c r="T95" s="333"/>
      <c r="U95" s="333"/>
      <c r="V95" s="333"/>
      <c r="W95" s="333"/>
      <c r="X95" s="333"/>
      <c r="Y95" s="333"/>
      <c r="Z95" s="333"/>
      <c r="AA95" s="333"/>
      <c r="AB95" s="333"/>
      <c r="AC95" s="333"/>
      <c r="AD95" s="333"/>
      <c r="AE95" s="333"/>
      <c r="AF95" s="333"/>
      <c r="AG95" s="333"/>
      <c r="AH95" s="333"/>
      <c r="AI95" s="333"/>
      <c r="AJ95" s="333"/>
      <c r="AK95" s="333"/>
      <c r="AL95" s="333"/>
      <c r="AM95" s="333"/>
      <c r="AN95" s="333"/>
      <c r="AO95" s="333"/>
      <c r="AP95" s="333"/>
      <c r="AQ95" s="333"/>
      <c r="AR95" s="333"/>
    </row>
    <row r="96" spans="1:44" ht="8.1" customHeight="1">
      <c r="A96" s="365">
        <f t="shared" si="57"/>
        <v>92</v>
      </c>
      <c r="B96" s="50">
        <f t="shared" si="58"/>
        <v>5</v>
      </c>
      <c r="C96" s="50">
        <f t="shared" si="59"/>
        <v>12</v>
      </c>
      <c r="D96" s="315" t="str">
        <f t="shared" si="60"/>
        <v>11,4</v>
      </c>
      <c r="E96" s="353"/>
      <c r="F96" s="354"/>
      <c r="G96" s="354"/>
      <c r="H96" s="333"/>
      <c r="I96" s="333"/>
      <c r="J96" s="333"/>
      <c r="K96" s="333"/>
      <c r="L96" s="333"/>
      <c r="M96" s="333"/>
      <c r="N96" s="333"/>
      <c r="O96" s="333"/>
      <c r="P96" s="333"/>
      <c r="Q96" s="333"/>
      <c r="R96" s="333"/>
      <c r="S96" s="333"/>
      <c r="T96" s="333"/>
      <c r="U96" s="333"/>
      <c r="V96" s="333"/>
      <c r="W96" s="333"/>
      <c r="X96" s="333"/>
      <c r="Y96" s="333"/>
      <c r="Z96" s="333"/>
      <c r="AA96" s="333"/>
      <c r="AB96" s="333"/>
      <c r="AC96" s="333"/>
      <c r="AD96" s="333"/>
      <c r="AE96" s="333"/>
      <c r="AF96" s="333"/>
      <c r="AG96" s="333"/>
      <c r="AH96" s="333"/>
      <c r="AI96" s="333"/>
      <c r="AJ96" s="333"/>
      <c r="AK96" s="333"/>
      <c r="AL96" s="333"/>
      <c r="AM96" s="333"/>
      <c r="AN96" s="333"/>
      <c r="AO96" s="333"/>
      <c r="AP96" s="333"/>
      <c r="AQ96" s="333"/>
      <c r="AR96" s="333"/>
    </row>
    <row r="97" spans="1:44" ht="8.1" customHeight="1">
      <c r="A97" s="365">
        <f t="shared" si="57"/>
        <v>93</v>
      </c>
      <c r="B97" s="50">
        <f t="shared" si="58"/>
        <v>5</v>
      </c>
      <c r="C97" s="50">
        <f t="shared" si="59"/>
        <v>13</v>
      </c>
      <c r="D97" s="315" t="str">
        <f t="shared" si="60"/>
        <v>12,4</v>
      </c>
      <c r="E97" s="353"/>
      <c r="F97" s="354"/>
      <c r="G97" s="354"/>
      <c r="H97" s="333"/>
      <c r="I97" s="333"/>
      <c r="J97" s="333"/>
      <c r="K97" s="333"/>
      <c r="L97" s="333"/>
      <c r="M97" s="333"/>
      <c r="N97" s="333"/>
      <c r="O97" s="333"/>
      <c r="P97" s="333"/>
      <c r="Q97" s="333"/>
      <c r="R97" s="333"/>
      <c r="S97" s="333"/>
      <c r="T97" s="333"/>
      <c r="U97" s="333"/>
      <c r="V97" s="333"/>
      <c r="W97" s="333"/>
      <c r="X97" s="333"/>
      <c r="Y97" s="333"/>
      <c r="Z97" s="333"/>
      <c r="AA97" s="333"/>
      <c r="AB97" s="333"/>
      <c r="AC97" s="333"/>
      <c r="AD97" s="333"/>
      <c r="AE97" s="333"/>
      <c r="AF97" s="333"/>
      <c r="AG97" s="333"/>
      <c r="AH97" s="333"/>
      <c r="AI97" s="333"/>
      <c r="AJ97" s="333"/>
      <c r="AK97" s="333"/>
      <c r="AL97" s="333"/>
      <c r="AM97" s="333"/>
      <c r="AN97" s="333"/>
      <c r="AO97" s="333"/>
      <c r="AP97" s="333"/>
      <c r="AQ97" s="333"/>
      <c r="AR97" s="333"/>
    </row>
    <row r="98" spans="1:44" ht="8.1" customHeight="1">
      <c r="A98" s="365">
        <f t="shared" si="57"/>
        <v>94</v>
      </c>
      <c r="B98" s="50">
        <f t="shared" si="58"/>
        <v>5</v>
      </c>
      <c r="C98" s="50">
        <f t="shared" si="59"/>
        <v>14</v>
      </c>
      <c r="D98" s="315" t="str">
        <f t="shared" si="60"/>
        <v>13,4</v>
      </c>
      <c r="E98" s="353"/>
      <c r="F98" s="354"/>
      <c r="G98" s="354"/>
      <c r="H98" s="333"/>
      <c r="I98" s="333"/>
      <c r="J98" s="333"/>
      <c r="K98" s="333"/>
      <c r="L98" s="333"/>
      <c r="M98" s="333"/>
      <c r="N98" s="333"/>
      <c r="O98" s="333"/>
      <c r="P98" s="333"/>
      <c r="Q98" s="333"/>
      <c r="R98" s="333"/>
      <c r="S98" s="333"/>
      <c r="T98" s="333"/>
      <c r="U98" s="333"/>
      <c r="V98" s="333"/>
      <c r="W98" s="333"/>
      <c r="X98" s="333"/>
      <c r="Y98" s="333"/>
      <c r="Z98" s="333"/>
      <c r="AA98" s="333"/>
      <c r="AB98" s="333"/>
      <c r="AC98" s="333"/>
      <c r="AD98" s="333"/>
      <c r="AE98" s="333"/>
      <c r="AF98" s="333"/>
      <c r="AG98" s="333"/>
      <c r="AH98" s="333"/>
      <c r="AI98" s="333"/>
      <c r="AJ98" s="333"/>
      <c r="AK98" s="333"/>
      <c r="AL98" s="333"/>
      <c r="AM98" s="333"/>
      <c r="AN98" s="333"/>
      <c r="AO98" s="333"/>
      <c r="AP98" s="333"/>
      <c r="AQ98" s="333"/>
      <c r="AR98" s="333"/>
    </row>
    <row r="99" spans="1:44" ht="8.1" customHeight="1">
      <c r="A99" s="365">
        <f t="shared" si="57"/>
        <v>95</v>
      </c>
      <c r="B99" s="50">
        <f t="shared" si="58"/>
        <v>5</v>
      </c>
      <c r="C99" s="50">
        <f t="shared" si="59"/>
        <v>15</v>
      </c>
      <c r="D99" s="315" t="str">
        <f t="shared" si="60"/>
        <v>14,4</v>
      </c>
      <c r="E99" s="353"/>
      <c r="F99" s="354"/>
      <c r="G99" s="354"/>
      <c r="H99" s="333"/>
      <c r="I99" s="333"/>
      <c r="J99" s="333"/>
      <c r="K99" s="333"/>
      <c r="L99" s="333"/>
      <c r="M99" s="333"/>
      <c r="N99" s="333"/>
      <c r="O99" s="333"/>
      <c r="P99" s="333"/>
      <c r="Q99" s="333"/>
      <c r="R99" s="333"/>
      <c r="S99" s="333"/>
      <c r="T99" s="333"/>
      <c r="U99" s="333"/>
      <c r="V99" s="333"/>
      <c r="W99" s="333"/>
      <c r="X99" s="333"/>
      <c r="Y99" s="333"/>
      <c r="Z99" s="333"/>
      <c r="AA99" s="333"/>
      <c r="AB99" s="333"/>
      <c r="AC99" s="333"/>
      <c r="AD99" s="333"/>
      <c r="AE99" s="333"/>
      <c r="AF99" s="333"/>
      <c r="AG99" s="333"/>
      <c r="AH99" s="333"/>
      <c r="AI99" s="333"/>
      <c r="AJ99" s="333"/>
      <c r="AK99" s="333"/>
      <c r="AL99" s="333"/>
      <c r="AM99" s="333"/>
      <c r="AN99" s="333"/>
      <c r="AO99" s="333"/>
      <c r="AP99" s="333"/>
      <c r="AQ99" s="333"/>
      <c r="AR99" s="333"/>
    </row>
    <row r="100" spans="1:44" ht="8.1" customHeight="1">
      <c r="A100" s="365">
        <f t="shared" si="57"/>
        <v>96</v>
      </c>
      <c r="B100" s="50">
        <f t="shared" si="58"/>
        <v>5</v>
      </c>
      <c r="C100" s="50">
        <f t="shared" si="59"/>
        <v>16</v>
      </c>
      <c r="D100" s="315" t="str">
        <f t="shared" si="60"/>
        <v>15,4</v>
      </c>
      <c r="E100" s="353"/>
      <c r="F100" s="354"/>
      <c r="G100" s="354"/>
      <c r="H100" s="333"/>
      <c r="I100" s="333"/>
      <c r="J100" s="333"/>
      <c r="K100" s="333"/>
      <c r="L100" s="333"/>
      <c r="M100" s="333"/>
      <c r="N100" s="333"/>
      <c r="O100" s="333"/>
      <c r="P100" s="333"/>
      <c r="Q100" s="333"/>
      <c r="R100" s="333"/>
      <c r="S100" s="333"/>
      <c r="T100" s="333"/>
      <c r="U100" s="333"/>
      <c r="V100" s="333"/>
      <c r="W100" s="333"/>
      <c r="X100" s="333"/>
      <c r="Y100" s="333"/>
      <c r="Z100" s="333"/>
      <c r="AA100" s="333"/>
      <c r="AB100" s="333"/>
      <c r="AC100" s="333"/>
      <c r="AD100" s="333"/>
      <c r="AE100" s="333"/>
      <c r="AF100" s="333"/>
      <c r="AG100" s="333"/>
      <c r="AH100" s="333"/>
      <c r="AI100" s="333"/>
      <c r="AJ100" s="333"/>
      <c r="AK100" s="333"/>
      <c r="AL100" s="333"/>
      <c r="AM100" s="333"/>
      <c r="AN100" s="333"/>
      <c r="AO100" s="333"/>
      <c r="AP100" s="333"/>
      <c r="AQ100" s="333"/>
      <c r="AR100" s="333"/>
    </row>
    <row r="101" spans="1:44" ht="8.1" customHeight="1">
      <c r="A101" s="365">
        <f t="shared" si="57"/>
        <v>97</v>
      </c>
      <c r="B101" s="50">
        <f t="shared" si="58"/>
        <v>5</v>
      </c>
      <c r="C101" s="50">
        <f t="shared" si="59"/>
        <v>17</v>
      </c>
      <c r="D101" s="315" t="str">
        <f t="shared" si="60"/>
        <v>16,4</v>
      </c>
      <c r="E101" s="353"/>
      <c r="F101" s="354"/>
      <c r="G101" s="354"/>
      <c r="H101" s="333"/>
      <c r="I101" s="333"/>
      <c r="J101" s="333"/>
      <c r="K101" s="333"/>
      <c r="L101" s="333"/>
      <c r="M101" s="333"/>
      <c r="N101" s="333"/>
      <c r="O101" s="333"/>
      <c r="P101" s="333"/>
      <c r="Q101" s="333"/>
      <c r="R101" s="333"/>
      <c r="S101" s="333"/>
      <c r="T101" s="333"/>
      <c r="U101" s="333"/>
      <c r="V101" s="333"/>
      <c r="W101" s="333"/>
      <c r="X101" s="333"/>
      <c r="Y101" s="333"/>
      <c r="Z101" s="333"/>
      <c r="AA101" s="333"/>
      <c r="AB101" s="333"/>
      <c r="AC101" s="333"/>
      <c r="AD101" s="333"/>
      <c r="AE101" s="333"/>
      <c r="AF101" s="333"/>
      <c r="AG101" s="333"/>
      <c r="AH101" s="333"/>
      <c r="AI101" s="333"/>
      <c r="AJ101" s="333"/>
      <c r="AK101" s="333"/>
      <c r="AL101" s="333"/>
      <c r="AM101" s="333"/>
      <c r="AN101" s="333"/>
      <c r="AO101" s="333"/>
      <c r="AP101" s="333"/>
      <c r="AQ101" s="333"/>
      <c r="AR101" s="333"/>
    </row>
    <row r="102" spans="1:44" ht="8.1" customHeight="1">
      <c r="A102" s="365">
        <f t="shared" si="57"/>
        <v>98</v>
      </c>
      <c r="B102" s="50">
        <f t="shared" si="58"/>
        <v>5</v>
      </c>
      <c r="C102" s="50">
        <f t="shared" si="59"/>
        <v>18</v>
      </c>
      <c r="D102" s="315" t="str">
        <f t="shared" si="60"/>
        <v>17,4</v>
      </c>
      <c r="E102" s="353"/>
      <c r="F102" s="354"/>
      <c r="G102" s="354"/>
      <c r="H102" s="333"/>
      <c r="I102" s="333"/>
      <c r="J102" s="333"/>
      <c r="K102" s="333"/>
      <c r="L102" s="333"/>
      <c r="M102" s="333"/>
      <c r="N102" s="333"/>
      <c r="O102" s="333"/>
      <c r="P102" s="333"/>
      <c r="Q102" s="333"/>
      <c r="R102" s="333"/>
      <c r="S102" s="333"/>
      <c r="T102" s="333"/>
      <c r="U102" s="333"/>
      <c r="V102" s="333"/>
      <c r="W102" s="333"/>
      <c r="X102" s="333"/>
      <c r="Y102" s="333"/>
      <c r="Z102" s="333"/>
      <c r="AA102" s="333"/>
      <c r="AB102" s="333"/>
      <c r="AC102" s="333"/>
      <c r="AD102" s="333"/>
      <c r="AE102" s="333"/>
      <c r="AF102" s="333"/>
      <c r="AG102" s="333"/>
      <c r="AH102" s="333"/>
      <c r="AI102" s="333"/>
      <c r="AJ102" s="333"/>
      <c r="AK102" s="333"/>
      <c r="AL102" s="333"/>
      <c r="AM102" s="333"/>
      <c r="AN102" s="333"/>
      <c r="AO102" s="333"/>
      <c r="AP102" s="333"/>
      <c r="AQ102" s="333"/>
      <c r="AR102" s="333"/>
    </row>
    <row r="103" spans="1:44" ht="8.1" customHeight="1">
      <c r="A103" s="365">
        <f t="shared" si="57"/>
        <v>99</v>
      </c>
      <c r="B103" s="50">
        <f t="shared" si="58"/>
        <v>5</v>
      </c>
      <c r="C103" s="50">
        <f t="shared" si="59"/>
        <v>19</v>
      </c>
      <c r="D103" s="315" t="str">
        <f t="shared" si="60"/>
        <v>18,4</v>
      </c>
      <c r="E103" s="353"/>
      <c r="F103" s="354"/>
      <c r="G103" s="354"/>
      <c r="H103" s="333"/>
      <c r="I103" s="333"/>
      <c r="J103" s="333"/>
      <c r="K103" s="333"/>
      <c r="L103" s="333"/>
      <c r="M103" s="333"/>
      <c r="N103" s="333"/>
      <c r="O103" s="333"/>
      <c r="P103" s="333"/>
      <c r="Q103" s="333"/>
      <c r="R103" s="333"/>
      <c r="S103" s="333"/>
      <c r="T103" s="333"/>
      <c r="U103" s="333"/>
      <c r="V103" s="333"/>
      <c r="W103" s="333"/>
      <c r="X103" s="333"/>
      <c r="Y103" s="333"/>
      <c r="Z103" s="333"/>
      <c r="AA103" s="333"/>
      <c r="AB103" s="333"/>
      <c r="AC103" s="333"/>
      <c r="AD103" s="333"/>
      <c r="AE103" s="333"/>
      <c r="AF103" s="333"/>
      <c r="AG103" s="333"/>
      <c r="AH103" s="333"/>
      <c r="AI103" s="333"/>
      <c r="AJ103" s="333"/>
      <c r="AK103" s="333"/>
      <c r="AL103" s="333"/>
      <c r="AM103" s="333"/>
      <c r="AN103" s="333"/>
      <c r="AO103" s="333"/>
      <c r="AP103" s="333"/>
      <c r="AQ103" s="333"/>
      <c r="AR103" s="333"/>
    </row>
    <row r="104" spans="1:44" ht="8.1" customHeight="1">
      <c r="A104" s="365">
        <f t="shared" si="57"/>
        <v>100</v>
      </c>
      <c r="B104" s="50">
        <f t="shared" si="58"/>
        <v>5</v>
      </c>
      <c r="C104" s="50">
        <f t="shared" si="59"/>
        <v>20</v>
      </c>
      <c r="D104" s="315" t="str">
        <f t="shared" si="60"/>
        <v>19,4</v>
      </c>
      <c r="E104" s="353"/>
      <c r="F104" s="354"/>
      <c r="G104" s="354"/>
      <c r="H104" s="333"/>
      <c r="I104" s="333"/>
      <c r="J104" s="333"/>
      <c r="K104" s="333"/>
      <c r="L104" s="333"/>
      <c r="M104" s="333"/>
      <c r="N104" s="333"/>
      <c r="O104" s="333"/>
      <c r="P104" s="333"/>
      <c r="Q104" s="333"/>
      <c r="R104" s="333"/>
      <c r="S104" s="333"/>
      <c r="T104" s="333"/>
      <c r="U104" s="333"/>
      <c r="V104" s="333"/>
      <c r="W104" s="333"/>
      <c r="X104" s="333"/>
      <c r="Y104" s="333"/>
      <c r="Z104" s="333"/>
      <c r="AA104" s="333"/>
      <c r="AB104" s="333"/>
      <c r="AC104" s="333"/>
      <c r="AD104" s="333"/>
      <c r="AE104" s="333"/>
      <c r="AF104" s="333"/>
      <c r="AG104" s="333"/>
      <c r="AH104" s="333"/>
      <c r="AI104" s="333"/>
      <c r="AJ104" s="333"/>
      <c r="AK104" s="333"/>
      <c r="AL104" s="333"/>
      <c r="AM104" s="333"/>
      <c r="AN104" s="333"/>
      <c r="AO104" s="333"/>
      <c r="AP104" s="333"/>
      <c r="AQ104" s="333"/>
      <c r="AR104" s="333"/>
    </row>
    <row r="105" spans="1:44" ht="8.1" customHeight="1">
      <c r="A105" s="365">
        <f t="shared" si="57"/>
        <v>101</v>
      </c>
      <c r="B105" s="50">
        <f t="shared" si="58"/>
        <v>6</v>
      </c>
      <c r="C105" s="50">
        <f t="shared" si="59"/>
        <v>1</v>
      </c>
      <c r="D105" s="315" t="str">
        <f t="shared" si="60"/>
        <v>0,5</v>
      </c>
      <c r="E105" s="353"/>
      <c r="F105" s="354"/>
      <c r="G105" s="354"/>
      <c r="H105" s="333"/>
      <c r="I105" s="333"/>
      <c r="J105" s="333"/>
      <c r="K105" s="333"/>
      <c r="L105" s="333"/>
      <c r="M105" s="333"/>
      <c r="N105" s="333"/>
      <c r="O105" s="333"/>
      <c r="P105" s="333"/>
      <c r="Q105" s="333"/>
      <c r="R105" s="333"/>
      <c r="S105" s="333"/>
      <c r="T105" s="333"/>
      <c r="U105" s="333"/>
      <c r="V105" s="333"/>
      <c r="W105" s="333"/>
      <c r="X105" s="333"/>
      <c r="Y105" s="333"/>
      <c r="Z105" s="333"/>
      <c r="AA105" s="333"/>
      <c r="AB105" s="333"/>
      <c r="AC105" s="333"/>
      <c r="AD105" s="333"/>
      <c r="AE105" s="333"/>
      <c r="AF105" s="333"/>
      <c r="AG105" s="333"/>
      <c r="AH105" s="333"/>
      <c r="AI105" s="333"/>
      <c r="AJ105" s="333"/>
      <c r="AK105" s="333"/>
      <c r="AL105" s="333"/>
      <c r="AM105" s="333"/>
      <c r="AN105" s="333"/>
      <c r="AO105" s="333"/>
      <c r="AP105" s="333"/>
      <c r="AQ105" s="333"/>
      <c r="AR105" s="333"/>
    </row>
    <row r="106" spans="1:44" ht="8.1" customHeight="1">
      <c r="A106" s="365">
        <f t="shared" si="57"/>
        <v>102</v>
      </c>
      <c r="B106" s="50">
        <f t="shared" si="58"/>
        <v>6</v>
      </c>
      <c r="C106" s="50">
        <f t="shared" si="59"/>
        <v>2</v>
      </c>
      <c r="D106" s="315" t="str">
        <f t="shared" si="60"/>
        <v>1,5</v>
      </c>
      <c r="E106" s="353"/>
      <c r="F106" s="354"/>
      <c r="G106" s="354"/>
      <c r="H106" s="333"/>
      <c r="I106" s="333"/>
      <c r="J106" s="333"/>
      <c r="K106" s="333"/>
      <c r="L106" s="333"/>
      <c r="M106" s="333"/>
      <c r="N106" s="333"/>
      <c r="O106" s="333"/>
      <c r="P106" s="333"/>
      <c r="Q106" s="333"/>
      <c r="R106" s="333"/>
      <c r="S106" s="333"/>
      <c r="T106" s="333"/>
      <c r="U106" s="333"/>
      <c r="V106" s="333"/>
      <c r="W106" s="333"/>
      <c r="X106" s="333"/>
      <c r="Y106" s="333"/>
      <c r="Z106" s="333"/>
      <c r="AA106" s="333"/>
      <c r="AB106" s="333"/>
      <c r="AC106" s="333"/>
      <c r="AD106" s="333"/>
      <c r="AE106" s="333"/>
      <c r="AF106" s="333"/>
      <c r="AG106" s="333"/>
      <c r="AH106" s="333"/>
      <c r="AI106" s="333"/>
      <c r="AJ106" s="333"/>
      <c r="AK106" s="333"/>
      <c r="AL106" s="333"/>
      <c r="AM106" s="333"/>
      <c r="AN106" s="333"/>
      <c r="AO106" s="333"/>
      <c r="AP106" s="333"/>
      <c r="AQ106" s="333"/>
      <c r="AR106" s="333"/>
    </row>
    <row r="107" spans="1:44" ht="8.1" customHeight="1">
      <c r="A107" s="365">
        <f t="shared" si="57"/>
        <v>103</v>
      </c>
      <c r="B107" s="50">
        <f t="shared" si="58"/>
        <v>6</v>
      </c>
      <c r="C107" s="50">
        <f t="shared" si="59"/>
        <v>3</v>
      </c>
      <c r="D107" s="315" t="str">
        <f t="shared" si="60"/>
        <v>2,5</v>
      </c>
      <c r="E107" s="353"/>
      <c r="F107" s="354"/>
      <c r="G107" s="354"/>
      <c r="H107" s="333"/>
      <c r="I107" s="333"/>
      <c r="J107" s="333"/>
      <c r="K107" s="333"/>
      <c r="L107" s="333"/>
      <c r="M107" s="333"/>
      <c r="N107" s="333"/>
      <c r="O107" s="333"/>
      <c r="P107" s="333"/>
      <c r="Q107" s="333"/>
      <c r="R107" s="333"/>
      <c r="S107" s="333"/>
      <c r="T107" s="333"/>
      <c r="U107" s="333"/>
      <c r="V107" s="333"/>
      <c r="W107" s="333"/>
      <c r="X107" s="333"/>
      <c r="Y107" s="333"/>
      <c r="Z107" s="333"/>
      <c r="AA107" s="333"/>
      <c r="AB107" s="333"/>
      <c r="AC107" s="333"/>
      <c r="AD107" s="333"/>
      <c r="AE107" s="333"/>
      <c r="AF107" s="333"/>
      <c r="AG107" s="333"/>
      <c r="AH107" s="333"/>
      <c r="AI107" s="333"/>
      <c r="AJ107" s="333"/>
      <c r="AK107" s="333"/>
      <c r="AL107" s="333"/>
      <c r="AM107" s="333"/>
      <c r="AN107" s="333"/>
      <c r="AO107" s="333"/>
      <c r="AP107" s="333"/>
      <c r="AQ107" s="333"/>
      <c r="AR107" s="333"/>
    </row>
    <row r="108" spans="1:44" ht="8.1" customHeight="1">
      <c r="A108" s="365">
        <f t="shared" si="57"/>
        <v>104</v>
      </c>
      <c r="B108" s="50">
        <f t="shared" si="58"/>
        <v>6</v>
      </c>
      <c r="C108" s="50">
        <f t="shared" si="59"/>
        <v>4</v>
      </c>
      <c r="D108" s="315" t="str">
        <f t="shared" si="60"/>
        <v>3,5</v>
      </c>
      <c r="E108" s="353"/>
      <c r="F108" s="354"/>
      <c r="G108" s="354"/>
      <c r="H108" s="333"/>
      <c r="I108" s="333"/>
      <c r="J108" s="333"/>
      <c r="K108" s="333"/>
      <c r="L108" s="333"/>
      <c r="M108" s="333"/>
      <c r="N108" s="333"/>
      <c r="O108" s="333"/>
      <c r="P108" s="333"/>
      <c r="Q108" s="333"/>
      <c r="R108" s="333"/>
      <c r="S108" s="333"/>
      <c r="T108" s="333"/>
      <c r="U108" s="333"/>
      <c r="V108" s="333"/>
      <c r="W108" s="333"/>
      <c r="X108" s="333"/>
      <c r="Y108" s="333"/>
      <c r="Z108" s="333"/>
      <c r="AA108" s="333"/>
      <c r="AB108" s="333"/>
      <c r="AC108" s="333"/>
      <c r="AD108" s="333"/>
      <c r="AE108" s="333"/>
      <c r="AF108" s="333"/>
      <c r="AG108" s="333"/>
      <c r="AH108" s="333"/>
      <c r="AI108" s="333"/>
      <c r="AJ108" s="333"/>
      <c r="AK108" s="333"/>
      <c r="AL108" s="333"/>
      <c r="AM108" s="333"/>
      <c r="AN108" s="333"/>
      <c r="AO108" s="333"/>
      <c r="AP108" s="333"/>
      <c r="AQ108" s="333"/>
      <c r="AR108" s="333"/>
    </row>
    <row r="109" spans="1:44" ht="8.1" customHeight="1">
      <c r="A109" s="365">
        <f t="shared" si="57"/>
        <v>105</v>
      </c>
      <c r="B109" s="50">
        <f t="shared" si="58"/>
        <v>6</v>
      </c>
      <c r="C109" s="50">
        <f t="shared" si="59"/>
        <v>5</v>
      </c>
      <c r="D109" s="315" t="str">
        <f t="shared" si="60"/>
        <v>4,5</v>
      </c>
      <c r="E109" s="353"/>
      <c r="F109" s="354"/>
      <c r="G109" s="354"/>
      <c r="H109" s="333"/>
      <c r="I109" s="333"/>
      <c r="J109" s="333"/>
      <c r="K109" s="333"/>
      <c r="L109" s="333"/>
      <c r="M109" s="333"/>
      <c r="N109" s="333"/>
      <c r="O109" s="333"/>
      <c r="P109" s="333"/>
      <c r="Q109" s="333"/>
      <c r="R109" s="333"/>
      <c r="S109" s="333"/>
      <c r="T109" s="333"/>
      <c r="U109" s="333"/>
      <c r="V109" s="333"/>
      <c r="W109" s="333"/>
      <c r="X109" s="333"/>
      <c r="Y109" s="333"/>
      <c r="Z109" s="333"/>
      <c r="AA109" s="333"/>
      <c r="AB109" s="333"/>
      <c r="AC109" s="333"/>
      <c r="AD109" s="333"/>
      <c r="AE109" s="333"/>
      <c r="AF109" s="333"/>
      <c r="AG109" s="333"/>
      <c r="AH109" s="333"/>
      <c r="AI109" s="333"/>
      <c r="AJ109" s="333"/>
      <c r="AK109" s="333"/>
      <c r="AL109" s="333"/>
      <c r="AM109" s="333"/>
      <c r="AN109" s="333"/>
      <c r="AO109" s="333"/>
      <c r="AP109" s="333"/>
      <c r="AQ109" s="333"/>
      <c r="AR109" s="333"/>
    </row>
    <row r="110" spans="1:44" ht="8.1" customHeight="1">
      <c r="A110" s="365">
        <f t="shared" si="57"/>
        <v>106</v>
      </c>
      <c r="B110" s="50">
        <f t="shared" si="58"/>
        <v>6</v>
      </c>
      <c r="C110" s="50">
        <f t="shared" si="59"/>
        <v>6</v>
      </c>
      <c r="D110" s="315" t="str">
        <f t="shared" si="60"/>
        <v>5,5</v>
      </c>
      <c r="E110" s="353"/>
      <c r="F110" s="354"/>
      <c r="G110" s="354"/>
      <c r="H110" s="333"/>
      <c r="I110" s="333"/>
      <c r="J110" s="333"/>
      <c r="K110" s="333"/>
      <c r="L110" s="333"/>
      <c r="M110" s="333"/>
      <c r="N110" s="333"/>
      <c r="O110" s="333"/>
      <c r="P110" s="333"/>
      <c r="Q110" s="333"/>
      <c r="R110" s="333"/>
      <c r="S110" s="333"/>
      <c r="T110" s="333"/>
      <c r="U110" s="333"/>
      <c r="V110" s="333"/>
      <c r="W110" s="333"/>
      <c r="X110" s="333"/>
      <c r="Y110" s="333"/>
      <c r="Z110" s="333"/>
      <c r="AA110" s="333"/>
      <c r="AB110" s="333"/>
      <c r="AC110" s="333"/>
      <c r="AD110" s="333"/>
      <c r="AE110" s="333"/>
      <c r="AF110" s="333"/>
      <c r="AG110" s="333"/>
      <c r="AH110" s="333"/>
      <c r="AI110" s="333"/>
      <c r="AJ110" s="333"/>
      <c r="AK110" s="333"/>
      <c r="AL110" s="333"/>
      <c r="AM110" s="333"/>
      <c r="AN110" s="333"/>
      <c r="AO110" s="333"/>
      <c r="AP110" s="333"/>
      <c r="AQ110" s="333"/>
      <c r="AR110" s="333"/>
    </row>
    <row r="111" spans="1:44" ht="8.1" customHeight="1">
      <c r="A111" s="365">
        <f t="shared" si="57"/>
        <v>107</v>
      </c>
      <c r="B111" s="50">
        <f t="shared" si="58"/>
        <v>6</v>
      </c>
      <c r="C111" s="50">
        <f t="shared" si="59"/>
        <v>7</v>
      </c>
      <c r="D111" s="315" t="str">
        <f t="shared" si="60"/>
        <v>6,5</v>
      </c>
      <c r="E111" s="353"/>
      <c r="F111" s="354"/>
      <c r="G111" s="354"/>
      <c r="H111" s="333"/>
      <c r="I111" s="333"/>
      <c r="J111" s="333"/>
      <c r="K111" s="333"/>
      <c r="L111" s="333"/>
      <c r="M111" s="333"/>
      <c r="N111" s="333"/>
      <c r="O111" s="333"/>
      <c r="P111" s="333"/>
      <c r="Q111" s="333"/>
      <c r="R111" s="333"/>
      <c r="S111" s="333"/>
      <c r="T111" s="333"/>
      <c r="U111" s="333"/>
      <c r="V111" s="333"/>
      <c r="W111" s="333"/>
      <c r="X111" s="333"/>
      <c r="Y111" s="333"/>
      <c r="Z111" s="333"/>
      <c r="AA111" s="333"/>
      <c r="AB111" s="333"/>
      <c r="AC111" s="333"/>
      <c r="AD111" s="333"/>
      <c r="AE111" s="333"/>
      <c r="AF111" s="333"/>
      <c r="AG111" s="333"/>
      <c r="AH111" s="333"/>
      <c r="AI111" s="333"/>
      <c r="AJ111" s="333"/>
      <c r="AK111" s="333"/>
      <c r="AL111" s="333"/>
      <c r="AM111" s="333"/>
      <c r="AN111" s="333"/>
      <c r="AO111" s="333"/>
      <c r="AP111" s="333"/>
      <c r="AQ111" s="333"/>
      <c r="AR111" s="333"/>
    </row>
    <row r="112" spans="1:44" ht="8.1" customHeight="1">
      <c r="A112" s="365">
        <f t="shared" si="57"/>
        <v>108</v>
      </c>
      <c r="B112" s="50">
        <f t="shared" si="58"/>
        <v>6</v>
      </c>
      <c r="C112" s="50">
        <f t="shared" si="59"/>
        <v>8</v>
      </c>
      <c r="D112" s="315" t="str">
        <f t="shared" si="60"/>
        <v>7,5</v>
      </c>
      <c r="E112" s="353"/>
      <c r="F112" s="354"/>
      <c r="G112" s="354"/>
      <c r="H112" s="333"/>
      <c r="I112" s="333"/>
      <c r="J112" s="333"/>
      <c r="K112" s="333"/>
      <c r="L112" s="333"/>
      <c r="M112" s="333"/>
      <c r="N112" s="333"/>
      <c r="O112" s="333"/>
      <c r="P112" s="333"/>
      <c r="Q112" s="333"/>
      <c r="R112" s="333"/>
      <c r="S112" s="333"/>
      <c r="T112" s="333"/>
      <c r="U112" s="333"/>
      <c r="V112" s="333"/>
      <c r="W112" s="333"/>
      <c r="X112" s="333"/>
      <c r="Y112" s="333"/>
      <c r="Z112" s="333"/>
      <c r="AA112" s="333"/>
      <c r="AB112" s="333"/>
      <c r="AC112" s="333"/>
      <c r="AD112" s="333"/>
      <c r="AE112" s="333"/>
      <c r="AF112" s="333"/>
      <c r="AG112" s="333"/>
      <c r="AH112" s="333"/>
      <c r="AI112" s="333"/>
      <c r="AJ112" s="333"/>
      <c r="AK112" s="333"/>
      <c r="AL112" s="333"/>
      <c r="AM112" s="333"/>
      <c r="AN112" s="333"/>
      <c r="AO112" s="333"/>
      <c r="AP112" s="333"/>
      <c r="AQ112" s="333"/>
      <c r="AR112" s="333"/>
    </row>
    <row r="113" spans="1:44" ht="8.1" customHeight="1">
      <c r="A113" s="365">
        <f t="shared" si="57"/>
        <v>109</v>
      </c>
      <c r="B113" s="50">
        <f t="shared" si="58"/>
        <v>6</v>
      </c>
      <c r="C113" s="50">
        <f t="shared" si="59"/>
        <v>9</v>
      </c>
      <c r="D113" s="315" t="str">
        <f t="shared" si="60"/>
        <v>8,5</v>
      </c>
      <c r="E113" s="353"/>
      <c r="F113" s="354"/>
      <c r="G113" s="354"/>
      <c r="H113" s="333"/>
      <c r="I113" s="333"/>
      <c r="J113" s="333"/>
      <c r="K113" s="333"/>
      <c r="L113" s="333"/>
      <c r="M113" s="333"/>
      <c r="N113" s="333"/>
      <c r="O113" s="333"/>
      <c r="P113" s="333"/>
      <c r="Q113" s="333"/>
      <c r="R113" s="333"/>
      <c r="S113" s="333"/>
      <c r="T113" s="333"/>
      <c r="U113" s="333"/>
      <c r="V113" s="333"/>
      <c r="W113" s="333"/>
      <c r="X113" s="333"/>
      <c r="Y113" s="333"/>
      <c r="Z113" s="333"/>
      <c r="AA113" s="333"/>
      <c r="AB113" s="333"/>
      <c r="AC113" s="333"/>
      <c r="AD113" s="333"/>
      <c r="AE113" s="333"/>
      <c r="AF113" s="333"/>
      <c r="AG113" s="333"/>
      <c r="AH113" s="333"/>
      <c r="AI113" s="333"/>
      <c r="AJ113" s="333"/>
      <c r="AK113" s="333"/>
      <c r="AL113" s="333"/>
      <c r="AM113" s="333"/>
      <c r="AN113" s="333"/>
      <c r="AO113" s="333"/>
      <c r="AP113" s="333"/>
      <c r="AQ113" s="333"/>
      <c r="AR113" s="333"/>
    </row>
    <row r="114" spans="1:44" ht="8.1" customHeight="1">
      <c r="A114" s="365">
        <f t="shared" si="57"/>
        <v>110</v>
      </c>
      <c r="B114" s="50">
        <f t="shared" si="58"/>
        <v>6</v>
      </c>
      <c r="C114" s="50">
        <f t="shared" si="59"/>
        <v>10</v>
      </c>
      <c r="D114" s="315" t="str">
        <f t="shared" si="60"/>
        <v>9,5</v>
      </c>
      <c r="E114" s="353"/>
      <c r="F114" s="354"/>
      <c r="G114" s="354"/>
      <c r="H114" s="333"/>
      <c r="I114" s="333"/>
      <c r="J114" s="333"/>
      <c r="K114" s="333"/>
      <c r="L114" s="333"/>
      <c r="M114" s="333"/>
      <c r="N114" s="333"/>
      <c r="O114" s="333"/>
      <c r="P114" s="333"/>
      <c r="Q114" s="333"/>
      <c r="R114" s="333"/>
      <c r="S114" s="333"/>
      <c r="T114" s="333"/>
      <c r="U114" s="333"/>
      <c r="V114" s="333"/>
      <c r="W114" s="333"/>
      <c r="X114" s="333"/>
      <c r="Y114" s="333"/>
      <c r="Z114" s="333"/>
      <c r="AA114" s="333"/>
      <c r="AB114" s="333"/>
      <c r="AC114" s="333"/>
      <c r="AD114" s="333"/>
      <c r="AE114" s="333"/>
      <c r="AF114" s="333"/>
      <c r="AG114" s="333"/>
      <c r="AH114" s="333"/>
      <c r="AI114" s="333"/>
      <c r="AJ114" s="333"/>
      <c r="AK114" s="333"/>
      <c r="AL114" s="333"/>
      <c r="AM114" s="333"/>
      <c r="AN114" s="333"/>
      <c r="AO114" s="333"/>
      <c r="AP114" s="333"/>
      <c r="AQ114" s="333"/>
      <c r="AR114" s="333"/>
    </row>
    <row r="115" spans="1:44" ht="8.1" customHeight="1">
      <c r="A115" s="365">
        <f t="shared" si="57"/>
        <v>111</v>
      </c>
      <c r="B115" s="50">
        <f t="shared" si="58"/>
        <v>6</v>
      </c>
      <c r="C115" s="50">
        <f t="shared" si="59"/>
        <v>11</v>
      </c>
      <c r="D115" s="315" t="str">
        <f t="shared" si="60"/>
        <v>10,5</v>
      </c>
      <c r="E115" s="353"/>
      <c r="F115" s="354"/>
      <c r="G115" s="354"/>
      <c r="H115" s="333"/>
      <c r="I115" s="333"/>
      <c r="J115" s="333"/>
      <c r="K115" s="333"/>
      <c r="L115" s="333"/>
      <c r="M115" s="333"/>
      <c r="N115" s="333"/>
      <c r="O115" s="333"/>
      <c r="P115" s="333"/>
      <c r="Q115" s="333"/>
      <c r="R115" s="333"/>
      <c r="S115" s="333"/>
      <c r="T115" s="333"/>
      <c r="U115" s="333"/>
      <c r="V115" s="333"/>
      <c r="W115" s="333"/>
      <c r="X115" s="333"/>
      <c r="Y115" s="333"/>
      <c r="Z115" s="333"/>
      <c r="AA115" s="333"/>
      <c r="AB115" s="333"/>
      <c r="AC115" s="333"/>
      <c r="AD115" s="333"/>
      <c r="AE115" s="333"/>
      <c r="AF115" s="333"/>
      <c r="AG115" s="333"/>
      <c r="AH115" s="333"/>
      <c r="AI115" s="333"/>
      <c r="AJ115" s="333"/>
      <c r="AK115" s="333"/>
      <c r="AL115" s="333"/>
      <c r="AM115" s="333"/>
      <c r="AN115" s="333"/>
      <c r="AO115" s="333"/>
      <c r="AP115" s="333"/>
      <c r="AQ115" s="333"/>
      <c r="AR115" s="333"/>
    </row>
    <row r="116" spans="1:44" ht="8.1" customHeight="1">
      <c r="A116" s="365">
        <f t="shared" si="57"/>
        <v>112</v>
      </c>
      <c r="B116" s="50">
        <f t="shared" si="58"/>
        <v>6</v>
      </c>
      <c r="C116" s="50">
        <f t="shared" si="59"/>
        <v>12</v>
      </c>
      <c r="D116" s="315" t="str">
        <f t="shared" si="60"/>
        <v>11,5</v>
      </c>
      <c r="E116" s="353"/>
      <c r="F116" s="354"/>
      <c r="G116" s="354"/>
      <c r="H116" s="333"/>
      <c r="I116" s="333"/>
      <c r="J116" s="333"/>
      <c r="K116" s="333"/>
      <c r="L116" s="333"/>
      <c r="M116" s="333"/>
      <c r="N116" s="333"/>
      <c r="O116" s="333"/>
      <c r="P116" s="333"/>
      <c r="Q116" s="333"/>
      <c r="R116" s="333"/>
      <c r="S116" s="333"/>
      <c r="T116" s="333"/>
      <c r="U116" s="333"/>
      <c r="V116" s="333"/>
      <c r="W116" s="333"/>
      <c r="X116" s="333"/>
      <c r="Y116" s="333"/>
      <c r="Z116" s="333"/>
      <c r="AA116" s="333"/>
      <c r="AB116" s="333"/>
      <c r="AC116" s="333"/>
      <c r="AD116" s="333"/>
      <c r="AE116" s="333"/>
      <c r="AF116" s="333"/>
      <c r="AG116" s="333"/>
      <c r="AH116" s="333"/>
      <c r="AI116" s="333"/>
      <c r="AJ116" s="333"/>
      <c r="AK116" s="333"/>
      <c r="AL116" s="333"/>
      <c r="AM116" s="333"/>
      <c r="AN116" s="333"/>
      <c r="AO116" s="333"/>
      <c r="AP116" s="333"/>
      <c r="AQ116" s="333"/>
      <c r="AR116" s="333"/>
    </row>
    <row r="117" spans="1:44" ht="8.1" customHeight="1">
      <c r="A117" s="365">
        <f t="shared" si="57"/>
        <v>113</v>
      </c>
      <c r="B117" s="50">
        <f t="shared" si="58"/>
        <v>6</v>
      </c>
      <c r="C117" s="50">
        <f t="shared" si="59"/>
        <v>13</v>
      </c>
      <c r="D117" s="315" t="str">
        <f t="shared" si="60"/>
        <v>12,5</v>
      </c>
      <c r="E117" s="353"/>
      <c r="F117" s="354"/>
      <c r="G117" s="354"/>
      <c r="H117" s="333"/>
      <c r="I117" s="333"/>
      <c r="J117" s="333"/>
      <c r="K117" s="333"/>
      <c r="L117" s="333"/>
      <c r="M117" s="333"/>
      <c r="N117" s="333"/>
      <c r="O117" s="333"/>
      <c r="P117" s="333"/>
      <c r="Q117" s="333"/>
      <c r="R117" s="333"/>
      <c r="S117" s="333"/>
      <c r="T117" s="333"/>
      <c r="U117" s="333"/>
      <c r="V117" s="333"/>
      <c r="W117" s="333"/>
      <c r="X117" s="333"/>
      <c r="Y117" s="333"/>
      <c r="Z117" s="333"/>
      <c r="AA117" s="333"/>
      <c r="AB117" s="333"/>
      <c r="AC117" s="333"/>
      <c r="AD117" s="333"/>
      <c r="AE117" s="333"/>
      <c r="AF117" s="333"/>
      <c r="AG117" s="333"/>
      <c r="AH117" s="333"/>
      <c r="AI117" s="333"/>
      <c r="AJ117" s="333"/>
      <c r="AK117" s="333"/>
      <c r="AL117" s="333"/>
      <c r="AM117" s="333"/>
      <c r="AN117" s="333"/>
      <c r="AO117" s="333"/>
      <c r="AP117" s="333"/>
      <c r="AQ117" s="333"/>
      <c r="AR117" s="333"/>
    </row>
    <row r="118" spans="1:44" ht="8.1" customHeight="1">
      <c r="A118" s="365">
        <f t="shared" si="57"/>
        <v>114</v>
      </c>
      <c r="B118" s="50">
        <f t="shared" si="58"/>
        <v>6</v>
      </c>
      <c r="C118" s="50">
        <f t="shared" si="59"/>
        <v>14</v>
      </c>
      <c r="D118" s="315" t="str">
        <f t="shared" si="60"/>
        <v>13,5</v>
      </c>
      <c r="E118" s="353"/>
      <c r="F118" s="354"/>
      <c r="G118" s="354"/>
      <c r="H118" s="333"/>
      <c r="I118" s="333"/>
      <c r="J118" s="333"/>
      <c r="K118" s="333"/>
      <c r="L118" s="333"/>
      <c r="M118" s="333"/>
      <c r="N118" s="333"/>
      <c r="O118" s="333"/>
      <c r="P118" s="333"/>
      <c r="Q118" s="333"/>
      <c r="R118" s="333"/>
      <c r="S118" s="333"/>
      <c r="T118" s="333"/>
      <c r="U118" s="333"/>
      <c r="V118" s="333"/>
      <c r="W118" s="333"/>
      <c r="X118" s="333"/>
      <c r="Y118" s="333"/>
      <c r="Z118" s="333"/>
      <c r="AA118" s="333"/>
      <c r="AB118" s="333"/>
      <c r="AC118" s="333"/>
      <c r="AD118" s="333"/>
      <c r="AE118" s="333"/>
      <c r="AF118" s="333"/>
      <c r="AG118" s="333"/>
      <c r="AH118" s="333"/>
      <c r="AI118" s="333"/>
      <c r="AJ118" s="333"/>
      <c r="AK118" s="333"/>
      <c r="AL118" s="333"/>
      <c r="AM118" s="333"/>
      <c r="AN118" s="333"/>
      <c r="AO118" s="333"/>
      <c r="AP118" s="333"/>
      <c r="AQ118" s="333"/>
      <c r="AR118" s="333"/>
    </row>
    <row r="119" spans="1:44" ht="8.1" customHeight="1">
      <c r="A119" s="365">
        <f t="shared" si="57"/>
        <v>115</v>
      </c>
      <c r="B119" s="50">
        <f t="shared" si="58"/>
        <v>6</v>
      </c>
      <c r="C119" s="50">
        <f t="shared" si="59"/>
        <v>15</v>
      </c>
      <c r="D119" s="315" t="str">
        <f t="shared" si="60"/>
        <v>14,5</v>
      </c>
      <c r="E119" s="353"/>
      <c r="F119" s="354"/>
      <c r="G119" s="354"/>
      <c r="H119" s="333"/>
      <c r="I119" s="333"/>
      <c r="J119" s="333"/>
      <c r="K119" s="333"/>
      <c r="L119" s="333"/>
      <c r="M119" s="333"/>
      <c r="N119" s="333"/>
      <c r="O119" s="333"/>
      <c r="P119" s="333"/>
      <c r="Q119" s="333"/>
      <c r="R119" s="333"/>
      <c r="S119" s="333"/>
      <c r="T119" s="333"/>
      <c r="U119" s="333"/>
      <c r="V119" s="333"/>
      <c r="W119" s="333"/>
      <c r="X119" s="333"/>
      <c r="Y119" s="333"/>
      <c r="Z119" s="333"/>
      <c r="AA119" s="333"/>
      <c r="AB119" s="333"/>
      <c r="AC119" s="333"/>
      <c r="AD119" s="333"/>
      <c r="AE119" s="333"/>
      <c r="AF119" s="333"/>
      <c r="AG119" s="333"/>
      <c r="AH119" s="333"/>
      <c r="AI119" s="333"/>
      <c r="AJ119" s="333"/>
      <c r="AK119" s="333"/>
      <c r="AL119" s="333"/>
      <c r="AM119" s="333"/>
      <c r="AN119" s="333"/>
      <c r="AO119" s="333"/>
      <c r="AP119" s="333"/>
      <c r="AQ119" s="333"/>
      <c r="AR119" s="333"/>
    </row>
    <row r="120" spans="1:44" ht="8.1" customHeight="1">
      <c r="A120" s="365">
        <f t="shared" si="57"/>
        <v>116</v>
      </c>
      <c r="B120" s="50">
        <f t="shared" si="58"/>
        <v>6</v>
      </c>
      <c r="C120" s="50">
        <f t="shared" si="59"/>
        <v>16</v>
      </c>
      <c r="D120" s="315" t="str">
        <f t="shared" si="60"/>
        <v>15,5</v>
      </c>
      <c r="E120" s="353"/>
      <c r="F120" s="354"/>
      <c r="G120" s="354"/>
      <c r="H120" s="333"/>
      <c r="I120" s="333"/>
      <c r="J120" s="333"/>
      <c r="K120" s="333"/>
      <c r="L120" s="333"/>
      <c r="M120" s="333"/>
      <c r="N120" s="333"/>
      <c r="O120" s="333"/>
      <c r="P120" s="333"/>
      <c r="Q120" s="333"/>
      <c r="R120" s="333"/>
      <c r="S120" s="333"/>
      <c r="T120" s="333"/>
      <c r="U120" s="333"/>
      <c r="V120" s="333"/>
      <c r="W120" s="333"/>
      <c r="X120" s="333"/>
      <c r="Y120" s="333"/>
      <c r="Z120" s="333"/>
      <c r="AA120" s="333"/>
      <c r="AB120" s="333"/>
      <c r="AC120" s="333"/>
      <c r="AD120" s="333"/>
      <c r="AE120" s="333"/>
      <c r="AF120" s="333"/>
      <c r="AG120" s="333"/>
      <c r="AH120" s="333"/>
      <c r="AI120" s="333"/>
      <c r="AJ120" s="333"/>
      <c r="AK120" s="333"/>
      <c r="AL120" s="333"/>
      <c r="AM120" s="333"/>
      <c r="AN120" s="333"/>
      <c r="AO120" s="333"/>
      <c r="AP120" s="333"/>
      <c r="AQ120" s="333"/>
      <c r="AR120" s="333"/>
    </row>
    <row r="121" spans="1:44" ht="8.1" customHeight="1">
      <c r="A121" s="365">
        <f t="shared" si="57"/>
        <v>117</v>
      </c>
      <c r="B121" s="50">
        <f t="shared" si="58"/>
        <v>6</v>
      </c>
      <c r="C121" s="50">
        <f t="shared" si="59"/>
        <v>17</v>
      </c>
      <c r="D121" s="315" t="str">
        <f t="shared" si="60"/>
        <v>16,5</v>
      </c>
      <c r="E121" s="353"/>
      <c r="F121" s="354"/>
      <c r="G121" s="354"/>
      <c r="H121" s="333"/>
      <c r="I121" s="333"/>
      <c r="J121" s="333"/>
      <c r="K121" s="333"/>
      <c r="L121" s="333"/>
      <c r="M121" s="333"/>
      <c r="N121" s="333"/>
      <c r="O121" s="333"/>
      <c r="P121" s="333"/>
      <c r="Q121" s="333"/>
      <c r="R121" s="333"/>
      <c r="S121" s="333"/>
      <c r="T121" s="333"/>
      <c r="U121" s="333"/>
      <c r="V121" s="333"/>
      <c r="W121" s="333"/>
      <c r="X121" s="333"/>
      <c r="Y121" s="333"/>
      <c r="Z121" s="333"/>
      <c r="AA121" s="333"/>
      <c r="AB121" s="333"/>
      <c r="AC121" s="333"/>
      <c r="AD121" s="333"/>
      <c r="AE121" s="333"/>
      <c r="AF121" s="333"/>
      <c r="AG121" s="333"/>
      <c r="AH121" s="333"/>
      <c r="AI121" s="333"/>
      <c r="AJ121" s="333"/>
      <c r="AK121" s="333"/>
      <c r="AL121" s="333"/>
      <c r="AM121" s="333"/>
      <c r="AN121" s="333"/>
      <c r="AO121" s="333"/>
      <c r="AP121" s="333"/>
      <c r="AQ121" s="333"/>
      <c r="AR121" s="333"/>
    </row>
    <row r="122" spans="1:44" ht="8.1" customHeight="1">
      <c r="A122" s="365">
        <f t="shared" si="57"/>
        <v>118</v>
      </c>
      <c r="B122" s="50">
        <f t="shared" si="58"/>
        <v>6</v>
      </c>
      <c r="C122" s="50">
        <f t="shared" si="59"/>
        <v>18</v>
      </c>
      <c r="D122" s="315" t="str">
        <f t="shared" si="60"/>
        <v>17,5</v>
      </c>
      <c r="E122" s="353"/>
      <c r="F122" s="354"/>
      <c r="G122" s="354"/>
      <c r="H122" s="333"/>
      <c r="I122" s="333"/>
      <c r="J122" s="333"/>
      <c r="K122" s="333"/>
      <c r="L122" s="333"/>
      <c r="M122" s="333"/>
      <c r="N122" s="333"/>
      <c r="O122" s="333"/>
      <c r="P122" s="333"/>
      <c r="Q122" s="333"/>
      <c r="R122" s="333"/>
      <c r="S122" s="333"/>
      <c r="T122" s="333"/>
      <c r="U122" s="333"/>
      <c r="V122" s="333"/>
      <c r="W122" s="333"/>
      <c r="X122" s="333"/>
      <c r="Y122" s="333"/>
      <c r="Z122" s="333"/>
      <c r="AA122" s="333"/>
      <c r="AB122" s="333"/>
      <c r="AC122" s="333"/>
      <c r="AD122" s="333"/>
      <c r="AE122" s="333"/>
      <c r="AF122" s="333"/>
      <c r="AG122" s="333"/>
      <c r="AH122" s="333"/>
      <c r="AI122" s="333"/>
      <c r="AJ122" s="333"/>
      <c r="AK122" s="333"/>
      <c r="AL122" s="333"/>
      <c r="AM122" s="333"/>
      <c r="AN122" s="333"/>
      <c r="AO122" s="333"/>
      <c r="AP122" s="333"/>
      <c r="AQ122" s="333"/>
      <c r="AR122" s="333"/>
    </row>
    <row r="123" spans="1:44" ht="8.1" customHeight="1">
      <c r="A123" s="365">
        <f t="shared" si="57"/>
        <v>119</v>
      </c>
      <c r="B123" s="50">
        <f t="shared" si="58"/>
        <v>6</v>
      </c>
      <c r="C123" s="50">
        <f t="shared" si="59"/>
        <v>19</v>
      </c>
      <c r="D123" s="315" t="str">
        <f t="shared" si="60"/>
        <v>18,5</v>
      </c>
      <c r="E123" s="353"/>
      <c r="F123" s="354"/>
      <c r="G123" s="354"/>
      <c r="H123" s="333"/>
      <c r="I123" s="333"/>
      <c r="J123" s="333"/>
      <c r="K123" s="333"/>
      <c r="L123" s="333"/>
      <c r="M123" s="333"/>
      <c r="N123" s="333"/>
      <c r="O123" s="333"/>
      <c r="P123" s="333"/>
      <c r="Q123" s="333"/>
      <c r="R123" s="333"/>
      <c r="S123" s="333"/>
      <c r="T123" s="333"/>
      <c r="U123" s="333"/>
      <c r="V123" s="333"/>
      <c r="W123" s="333"/>
      <c r="X123" s="333"/>
      <c r="Y123" s="333"/>
      <c r="Z123" s="333"/>
      <c r="AA123" s="333"/>
      <c r="AB123" s="333"/>
      <c r="AC123" s="333"/>
      <c r="AD123" s="333"/>
      <c r="AE123" s="333"/>
      <c r="AF123" s="333"/>
      <c r="AG123" s="333"/>
      <c r="AH123" s="333"/>
      <c r="AI123" s="333"/>
      <c r="AJ123" s="333"/>
      <c r="AK123" s="333"/>
      <c r="AL123" s="333"/>
      <c r="AM123" s="333"/>
      <c r="AN123" s="333"/>
      <c r="AO123" s="333"/>
      <c r="AP123" s="333"/>
      <c r="AQ123" s="333"/>
      <c r="AR123" s="333"/>
    </row>
    <row r="124" spans="1:44" ht="8.1" customHeight="1">
      <c r="A124" s="365">
        <f t="shared" si="57"/>
        <v>120</v>
      </c>
      <c r="B124" s="50">
        <f t="shared" si="58"/>
        <v>6</v>
      </c>
      <c r="C124" s="50">
        <f t="shared" si="59"/>
        <v>20</v>
      </c>
      <c r="D124" s="315" t="str">
        <f t="shared" si="60"/>
        <v>19,5</v>
      </c>
      <c r="E124" s="353"/>
      <c r="F124" s="354"/>
      <c r="G124" s="354"/>
      <c r="H124" s="333"/>
      <c r="I124" s="333"/>
      <c r="J124" s="333"/>
      <c r="K124" s="333"/>
      <c r="L124" s="333"/>
      <c r="M124" s="333"/>
      <c r="N124" s="333"/>
      <c r="O124" s="333"/>
      <c r="P124" s="333"/>
      <c r="Q124" s="333"/>
      <c r="R124" s="333"/>
      <c r="S124" s="333"/>
      <c r="T124" s="333"/>
      <c r="U124" s="333"/>
      <c r="V124" s="333"/>
      <c r="W124" s="333"/>
      <c r="X124" s="333"/>
      <c r="Y124" s="333"/>
      <c r="Z124" s="333"/>
      <c r="AA124" s="333"/>
      <c r="AB124" s="333"/>
      <c r="AC124" s="333"/>
      <c r="AD124" s="333"/>
      <c r="AE124" s="333"/>
      <c r="AF124" s="333"/>
      <c r="AG124" s="333"/>
      <c r="AH124" s="333"/>
      <c r="AI124" s="333"/>
      <c r="AJ124" s="333"/>
      <c r="AK124" s="333"/>
      <c r="AL124" s="333"/>
      <c r="AM124" s="333"/>
      <c r="AN124" s="333"/>
      <c r="AO124" s="333"/>
      <c r="AP124" s="333"/>
      <c r="AQ124" s="333"/>
      <c r="AR124" s="333"/>
    </row>
    <row r="125" spans="1:44" ht="8.1" customHeight="1">
      <c r="A125" s="365">
        <f t="shared" si="57"/>
        <v>121</v>
      </c>
      <c r="B125" s="50">
        <f t="shared" si="58"/>
        <v>7</v>
      </c>
      <c r="C125" s="50">
        <f t="shared" si="59"/>
        <v>1</v>
      </c>
      <c r="D125" s="315" t="str">
        <f t="shared" si="60"/>
        <v>0,6</v>
      </c>
      <c r="E125" s="353"/>
      <c r="F125" s="354"/>
      <c r="G125" s="354"/>
      <c r="H125" s="333"/>
      <c r="I125" s="333"/>
      <c r="J125" s="333"/>
      <c r="K125" s="333"/>
      <c r="L125" s="333"/>
      <c r="M125" s="333"/>
      <c r="N125" s="333"/>
      <c r="O125" s="333"/>
      <c r="P125" s="333"/>
      <c r="Q125" s="333"/>
      <c r="R125" s="333"/>
      <c r="S125" s="333"/>
      <c r="T125" s="333"/>
      <c r="U125" s="333"/>
      <c r="V125" s="333"/>
      <c r="W125" s="333"/>
      <c r="X125" s="333"/>
      <c r="Y125" s="333"/>
      <c r="Z125" s="333"/>
      <c r="AA125" s="333"/>
      <c r="AB125" s="333"/>
      <c r="AC125" s="333"/>
      <c r="AD125" s="333"/>
      <c r="AE125" s="333"/>
      <c r="AF125" s="333"/>
      <c r="AG125" s="333"/>
      <c r="AH125" s="333"/>
      <c r="AI125" s="333"/>
      <c r="AJ125" s="333"/>
      <c r="AK125" s="333"/>
      <c r="AL125" s="333"/>
      <c r="AM125" s="333"/>
      <c r="AN125" s="333"/>
      <c r="AO125" s="333"/>
      <c r="AP125" s="333"/>
      <c r="AQ125" s="333"/>
      <c r="AR125" s="333"/>
    </row>
    <row r="126" spans="1:44" ht="8.1" customHeight="1">
      <c r="A126" s="365">
        <f t="shared" si="57"/>
        <v>122</v>
      </c>
      <c r="B126" s="50">
        <f t="shared" si="58"/>
        <v>7</v>
      </c>
      <c r="C126" s="50">
        <f t="shared" si="59"/>
        <v>2</v>
      </c>
      <c r="D126" s="315" t="str">
        <f t="shared" si="60"/>
        <v>1,6</v>
      </c>
      <c r="E126" s="353"/>
      <c r="F126" s="354"/>
      <c r="G126" s="354"/>
      <c r="H126" s="333"/>
      <c r="I126" s="333"/>
      <c r="J126" s="333"/>
      <c r="K126" s="333"/>
      <c r="L126" s="333"/>
      <c r="M126" s="333"/>
      <c r="N126" s="333"/>
      <c r="O126" s="333"/>
      <c r="P126" s="333"/>
      <c r="Q126" s="333"/>
      <c r="R126" s="333"/>
      <c r="S126" s="333"/>
      <c r="T126" s="333"/>
      <c r="U126" s="333"/>
      <c r="V126" s="333"/>
      <c r="W126" s="333"/>
      <c r="X126" s="333"/>
      <c r="Y126" s="333"/>
      <c r="Z126" s="333"/>
      <c r="AA126" s="333"/>
      <c r="AB126" s="333"/>
      <c r="AC126" s="333"/>
      <c r="AD126" s="333"/>
      <c r="AE126" s="333"/>
      <c r="AF126" s="333"/>
      <c r="AG126" s="333"/>
      <c r="AH126" s="333"/>
      <c r="AI126" s="333"/>
      <c r="AJ126" s="333"/>
      <c r="AK126" s="333"/>
      <c r="AL126" s="333"/>
      <c r="AM126" s="333"/>
      <c r="AN126" s="333"/>
      <c r="AO126" s="333"/>
      <c r="AP126" s="333"/>
      <c r="AQ126" s="333"/>
      <c r="AR126" s="333"/>
    </row>
    <row r="127" spans="1:44" ht="8.1" customHeight="1">
      <c r="A127" s="365">
        <f t="shared" si="57"/>
        <v>123</v>
      </c>
      <c r="B127" s="50">
        <f t="shared" si="58"/>
        <v>7</v>
      </c>
      <c r="C127" s="50">
        <f t="shared" si="59"/>
        <v>3</v>
      </c>
      <c r="D127" s="315" t="str">
        <f t="shared" si="60"/>
        <v>2,6</v>
      </c>
      <c r="E127" s="353"/>
      <c r="F127" s="354"/>
      <c r="G127" s="354"/>
      <c r="H127" s="333"/>
      <c r="I127" s="333"/>
      <c r="J127" s="333"/>
      <c r="K127" s="333"/>
      <c r="L127" s="333"/>
      <c r="M127" s="333"/>
      <c r="N127" s="333"/>
      <c r="O127" s="333"/>
      <c r="P127" s="333"/>
      <c r="Q127" s="333"/>
      <c r="R127" s="333"/>
      <c r="S127" s="333"/>
      <c r="T127" s="333"/>
      <c r="U127" s="333"/>
      <c r="V127" s="333"/>
      <c r="W127" s="333"/>
      <c r="X127" s="333"/>
      <c r="Y127" s="333"/>
      <c r="Z127" s="333"/>
      <c r="AA127" s="333"/>
      <c r="AB127" s="333"/>
      <c r="AC127" s="333"/>
      <c r="AD127" s="333"/>
      <c r="AE127" s="333"/>
      <c r="AF127" s="333"/>
      <c r="AG127" s="333"/>
      <c r="AH127" s="333"/>
      <c r="AI127" s="333"/>
      <c r="AJ127" s="333"/>
      <c r="AK127" s="333"/>
      <c r="AL127" s="333"/>
      <c r="AM127" s="333"/>
      <c r="AN127" s="333"/>
      <c r="AO127" s="333"/>
      <c r="AP127" s="333"/>
      <c r="AQ127" s="333"/>
      <c r="AR127" s="333"/>
    </row>
    <row r="128" spans="1:44" ht="8.1" customHeight="1">
      <c r="A128" s="365">
        <f t="shared" si="57"/>
        <v>124</v>
      </c>
      <c r="B128" s="50">
        <f t="shared" si="58"/>
        <v>7</v>
      </c>
      <c r="C128" s="50">
        <f t="shared" si="59"/>
        <v>4</v>
      </c>
      <c r="D128" s="315" t="str">
        <f t="shared" si="60"/>
        <v>3,6</v>
      </c>
      <c r="E128" s="353"/>
      <c r="F128" s="354"/>
      <c r="G128" s="354"/>
      <c r="H128" s="333"/>
      <c r="I128" s="333"/>
      <c r="J128" s="333"/>
      <c r="K128" s="333"/>
      <c r="L128" s="333"/>
      <c r="M128" s="333"/>
      <c r="N128" s="333"/>
      <c r="O128" s="333"/>
      <c r="P128" s="333"/>
      <c r="Q128" s="333"/>
      <c r="R128" s="333"/>
      <c r="S128" s="333"/>
      <c r="T128" s="333"/>
      <c r="U128" s="333"/>
      <c r="V128" s="333"/>
      <c r="W128" s="333"/>
      <c r="X128" s="333"/>
      <c r="Y128" s="333"/>
      <c r="Z128" s="333"/>
      <c r="AA128" s="333"/>
      <c r="AB128" s="333"/>
      <c r="AC128" s="333"/>
      <c r="AD128" s="333"/>
      <c r="AE128" s="333"/>
      <c r="AF128" s="333"/>
      <c r="AG128" s="333"/>
      <c r="AH128" s="333"/>
      <c r="AI128" s="333"/>
      <c r="AJ128" s="333"/>
      <c r="AK128" s="333"/>
      <c r="AL128" s="333"/>
      <c r="AM128" s="333"/>
      <c r="AN128" s="333"/>
      <c r="AO128" s="333"/>
      <c r="AP128" s="333"/>
      <c r="AQ128" s="333"/>
      <c r="AR128" s="333"/>
    </row>
    <row r="129" spans="1:44" ht="8.1" customHeight="1">
      <c r="A129" s="365">
        <f t="shared" si="57"/>
        <v>125</v>
      </c>
      <c r="B129" s="50">
        <f t="shared" si="58"/>
        <v>7</v>
      </c>
      <c r="C129" s="50">
        <f t="shared" si="59"/>
        <v>5</v>
      </c>
      <c r="D129" s="315" t="str">
        <f t="shared" si="60"/>
        <v>4,6</v>
      </c>
      <c r="E129" s="353"/>
      <c r="F129" s="354"/>
      <c r="G129" s="354"/>
      <c r="H129" s="333"/>
      <c r="I129" s="333"/>
      <c r="J129" s="333"/>
      <c r="K129" s="333"/>
      <c r="L129" s="333"/>
      <c r="M129" s="333"/>
      <c r="N129" s="333"/>
      <c r="O129" s="333"/>
      <c r="P129" s="333"/>
      <c r="Q129" s="333"/>
      <c r="R129" s="333"/>
      <c r="S129" s="333"/>
      <c r="T129" s="333"/>
      <c r="U129" s="333"/>
      <c r="V129" s="333"/>
      <c r="W129" s="333"/>
      <c r="X129" s="333"/>
      <c r="Y129" s="333"/>
      <c r="Z129" s="333"/>
      <c r="AA129" s="333"/>
      <c r="AB129" s="333"/>
      <c r="AC129" s="333"/>
      <c r="AD129" s="333"/>
      <c r="AE129" s="333"/>
      <c r="AF129" s="333"/>
      <c r="AG129" s="333"/>
      <c r="AH129" s="333"/>
      <c r="AI129" s="333"/>
      <c r="AJ129" s="333"/>
      <c r="AK129" s="333"/>
      <c r="AL129" s="333"/>
      <c r="AM129" s="333"/>
      <c r="AN129" s="333"/>
      <c r="AO129" s="333"/>
      <c r="AP129" s="333"/>
      <c r="AQ129" s="333"/>
      <c r="AR129" s="333"/>
    </row>
    <row r="130" spans="1:44" ht="8.1" customHeight="1">
      <c r="A130" s="365">
        <f t="shared" si="57"/>
        <v>126</v>
      </c>
      <c r="B130" s="50">
        <f t="shared" si="58"/>
        <v>7</v>
      </c>
      <c r="C130" s="50">
        <f t="shared" si="59"/>
        <v>6</v>
      </c>
      <c r="D130" s="315" t="str">
        <f t="shared" si="60"/>
        <v>5,6</v>
      </c>
      <c r="E130" s="353"/>
      <c r="F130" s="354"/>
      <c r="G130" s="354"/>
      <c r="H130" s="333"/>
      <c r="I130" s="333"/>
      <c r="J130" s="333"/>
      <c r="K130" s="333"/>
      <c r="L130" s="333"/>
      <c r="M130" s="333"/>
      <c r="N130" s="333"/>
      <c r="O130" s="333"/>
      <c r="P130" s="333"/>
      <c r="Q130" s="333"/>
      <c r="R130" s="333"/>
      <c r="S130" s="333"/>
      <c r="T130" s="333"/>
      <c r="U130" s="333"/>
      <c r="V130" s="333"/>
      <c r="W130" s="333"/>
      <c r="X130" s="333"/>
      <c r="Y130" s="333"/>
      <c r="Z130" s="333"/>
      <c r="AA130" s="333"/>
      <c r="AB130" s="333"/>
      <c r="AC130" s="333"/>
      <c r="AD130" s="333"/>
      <c r="AE130" s="333"/>
      <c r="AF130" s="333"/>
      <c r="AG130" s="333"/>
      <c r="AH130" s="333"/>
      <c r="AI130" s="333"/>
      <c r="AJ130" s="333"/>
      <c r="AK130" s="333"/>
      <c r="AL130" s="333"/>
      <c r="AM130" s="333"/>
      <c r="AN130" s="333"/>
      <c r="AO130" s="333"/>
      <c r="AP130" s="333"/>
      <c r="AQ130" s="333"/>
      <c r="AR130" s="333"/>
    </row>
    <row r="131" spans="1:44" ht="8.1" customHeight="1">
      <c r="A131" s="365">
        <f t="shared" si="57"/>
        <v>127</v>
      </c>
      <c r="B131" s="50">
        <f t="shared" si="58"/>
        <v>7</v>
      </c>
      <c r="C131" s="50">
        <f t="shared" si="59"/>
        <v>7</v>
      </c>
      <c r="D131" s="315" t="str">
        <f t="shared" si="60"/>
        <v>6,6</v>
      </c>
      <c r="E131" s="353"/>
      <c r="F131" s="354"/>
      <c r="G131" s="354"/>
      <c r="H131" s="333"/>
      <c r="I131" s="333"/>
      <c r="J131" s="333"/>
      <c r="K131" s="333"/>
      <c r="L131" s="333"/>
      <c r="M131" s="333"/>
      <c r="N131" s="333"/>
      <c r="O131" s="333"/>
      <c r="P131" s="333"/>
      <c r="Q131" s="333"/>
      <c r="R131" s="333"/>
      <c r="S131" s="333"/>
      <c r="T131" s="333"/>
      <c r="U131" s="333"/>
      <c r="V131" s="333"/>
      <c r="W131" s="333"/>
      <c r="X131" s="333"/>
      <c r="Y131" s="333"/>
      <c r="Z131" s="333"/>
      <c r="AA131" s="333"/>
      <c r="AB131" s="333"/>
      <c r="AC131" s="333"/>
      <c r="AD131" s="333"/>
      <c r="AE131" s="333"/>
      <c r="AF131" s="333"/>
      <c r="AG131" s="333"/>
      <c r="AH131" s="333"/>
      <c r="AI131" s="333"/>
      <c r="AJ131" s="333"/>
      <c r="AK131" s="333"/>
      <c r="AL131" s="333"/>
      <c r="AM131" s="333"/>
      <c r="AN131" s="333"/>
      <c r="AO131" s="333"/>
      <c r="AP131" s="333"/>
      <c r="AQ131" s="333"/>
      <c r="AR131" s="333"/>
    </row>
    <row r="132" spans="1:44" ht="8.1" customHeight="1">
      <c r="A132" s="365">
        <f t="shared" si="57"/>
        <v>128</v>
      </c>
      <c r="B132" s="50">
        <f t="shared" si="58"/>
        <v>7</v>
      </c>
      <c r="C132" s="50">
        <f t="shared" si="59"/>
        <v>8</v>
      </c>
      <c r="D132" s="315" t="str">
        <f t="shared" si="60"/>
        <v>7,6</v>
      </c>
      <c r="E132" s="353"/>
      <c r="F132" s="354"/>
      <c r="G132" s="354"/>
      <c r="H132" s="333"/>
      <c r="I132" s="333"/>
      <c r="J132" s="333"/>
      <c r="K132" s="333"/>
      <c r="L132" s="333"/>
      <c r="M132" s="333"/>
      <c r="N132" s="333"/>
      <c r="O132" s="333"/>
      <c r="P132" s="333"/>
      <c r="Q132" s="333"/>
      <c r="R132" s="333"/>
      <c r="S132" s="333"/>
      <c r="T132" s="333"/>
      <c r="U132" s="333"/>
      <c r="V132" s="333"/>
      <c r="W132" s="333"/>
      <c r="X132" s="333"/>
      <c r="Y132" s="333"/>
      <c r="Z132" s="333"/>
      <c r="AA132" s="333"/>
      <c r="AB132" s="333"/>
      <c r="AC132" s="333"/>
      <c r="AD132" s="333"/>
      <c r="AE132" s="333"/>
      <c r="AF132" s="333"/>
      <c r="AG132" s="333"/>
      <c r="AH132" s="333"/>
      <c r="AI132" s="333"/>
      <c r="AJ132" s="333"/>
      <c r="AK132" s="333"/>
      <c r="AL132" s="333"/>
      <c r="AM132" s="333"/>
      <c r="AN132" s="333"/>
      <c r="AO132" s="333"/>
      <c r="AP132" s="333"/>
      <c r="AQ132" s="333"/>
      <c r="AR132" s="333"/>
    </row>
    <row r="133" spans="1:44" ht="8.1" customHeight="1">
      <c r="A133" s="365">
        <f t="shared" ref="A133:A196" si="61">IF(ROW()-A$4&lt;=$D$4,ROW()-A$4,"")</f>
        <v>129</v>
      </c>
      <c r="B133" s="50">
        <f t="shared" si="58"/>
        <v>7</v>
      </c>
      <c r="C133" s="50">
        <f t="shared" si="59"/>
        <v>9</v>
      </c>
      <c r="D133" s="315" t="str">
        <f t="shared" si="60"/>
        <v>8,6</v>
      </c>
      <c r="E133" s="353"/>
      <c r="F133" s="354"/>
      <c r="G133" s="354"/>
      <c r="H133" s="333"/>
      <c r="I133" s="333"/>
      <c r="J133" s="333"/>
      <c r="K133" s="333"/>
      <c r="L133" s="333"/>
      <c r="M133" s="333"/>
      <c r="N133" s="333"/>
      <c r="O133" s="333"/>
      <c r="P133" s="333"/>
      <c r="Q133" s="333"/>
      <c r="R133" s="333"/>
      <c r="S133" s="333"/>
      <c r="T133" s="333"/>
      <c r="U133" s="333"/>
      <c r="V133" s="333"/>
      <c r="W133" s="333"/>
      <c r="X133" s="333"/>
      <c r="Y133" s="333"/>
      <c r="Z133" s="333"/>
      <c r="AA133" s="333"/>
      <c r="AB133" s="333"/>
      <c r="AC133" s="333"/>
      <c r="AD133" s="333"/>
      <c r="AE133" s="333"/>
      <c r="AF133" s="333"/>
      <c r="AG133" s="333"/>
      <c r="AH133" s="333"/>
      <c r="AI133" s="333"/>
      <c r="AJ133" s="333"/>
      <c r="AK133" s="333"/>
      <c r="AL133" s="333"/>
      <c r="AM133" s="333"/>
      <c r="AN133" s="333"/>
      <c r="AO133" s="333"/>
      <c r="AP133" s="333"/>
      <c r="AQ133" s="333"/>
      <c r="AR133" s="333"/>
    </row>
    <row r="134" spans="1:44" ht="8.1" customHeight="1">
      <c r="A134" s="365">
        <f t="shared" si="61"/>
        <v>130</v>
      </c>
      <c r="B134" s="50">
        <f t="shared" ref="B134:B197" si="62">IF(A134="","",IF(A132="",1,IF(ISNUMBER(A134),INT(A133/$C$2)+1,"")))</f>
        <v>7</v>
      </c>
      <c r="C134" s="50">
        <f t="shared" ref="C134:C197" si="63">IF(ISNUMBER(A134),IF(B133&lt;&gt;B134,1,C133+1),"")</f>
        <v>10</v>
      </c>
      <c r="D134" s="315" t="str">
        <f t="shared" ref="D134:D197" si="64">IF(AND(ISNUMBER(B134),ISNUMBER(C134)),_xlfn.CONCAT(C134-1,",",B134-1),"")</f>
        <v>9,6</v>
      </c>
      <c r="E134" s="353"/>
      <c r="F134" s="354"/>
      <c r="G134" s="354"/>
      <c r="H134" s="333"/>
      <c r="I134" s="333"/>
      <c r="J134" s="333"/>
      <c r="K134" s="333"/>
      <c r="L134" s="333"/>
      <c r="M134" s="333"/>
      <c r="N134" s="333"/>
      <c r="O134" s="333"/>
      <c r="P134" s="333"/>
      <c r="Q134" s="333"/>
      <c r="R134" s="333"/>
      <c r="S134" s="333"/>
      <c r="T134" s="333"/>
      <c r="U134" s="333"/>
      <c r="V134" s="333"/>
      <c r="W134" s="333"/>
      <c r="X134" s="333"/>
      <c r="Y134" s="333"/>
      <c r="Z134" s="333"/>
      <c r="AA134" s="333"/>
      <c r="AB134" s="333"/>
      <c r="AC134" s="333"/>
      <c r="AD134" s="333"/>
      <c r="AE134" s="333"/>
      <c r="AF134" s="333"/>
      <c r="AG134" s="333"/>
      <c r="AH134" s="333"/>
      <c r="AI134" s="333"/>
      <c r="AJ134" s="333"/>
      <c r="AK134" s="333"/>
      <c r="AL134" s="333"/>
      <c r="AM134" s="333"/>
      <c r="AN134" s="333"/>
      <c r="AO134" s="333"/>
      <c r="AP134" s="333"/>
      <c r="AQ134" s="333"/>
      <c r="AR134" s="333"/>
    </row>
    <row r="135" spans="1:44" ht="8.1" customHeight="1">
      <c r="A135" s="365">
        <f t="shared" si="61"/>
        <v>131</v>
      </c>
      <c r="B135" s="50">
        <f t="shared" si="62"/>
        <v>7</v>
      </c>
      <c r="C135" s="50">
        <f t="shared" si="63"/>
        <v>11</v>
      </c>
      <c r="D135" s="315" t="str">
        <f t="shared" si="64"/>
        <v>10,6</v>
      </c>
      <c r="E135" s="353"/>
      <c r="F135" s="354"/>
      <c r="G135" s="354"/>
      <c r="H135" s="333"/>
      <c r="I135" s="333"/>
      <c r="J135" s="333"/>
      <c r="K135" s="333"/>
      <c r="L135" s="333"/>
      <c r="M135" s="333"/>
      <c r="N135" s="333"/>
      <c r="O135" s="333"/>
      <c r="P135" s="333"/>
      <c r="Q135" s="333"/>
      <c r="R135" s="333"/>
      <c r="S135" s="333"/>
      <c r="T135" s="333"/>
      <c r="U135" s="333"/>
      <c r="V135" s="333"/>
      <c r="W135" s="333"/>
      <c r="X135" s="333"/>
      <c r="Y135" s="333"/>
      <c r="Z135" s="333"/>
      <c r="AA135" s="333"/>
      <c r="AB135" s="333"/>
      <c r="AC135" s="333"/>
      <c r="AD135" s="333"/>
      <c r="AE135" s="333"/>
      <c r="AF135" s="333"/>
      <c r="AG135" s="333"/>
      <c r="AH135" s="333"/>
      <c r="AI135" s="333"/>
      <c r="AJ135" s="333"/>
      <c r="AK135" s="333"/>
      <c r="AL135" s="333"/>
      <c r="AM135" s="333"/>
      <c r="AN135" s="333"/>
      <c r="AO135" s="333"/>
      <c r="AP135" s="333"/>
      <c r="AQ135" s="333"/>
      <c r="AR135" s="333"/>
    </row>
    <row r="136" spans="1:44" ht="8.1" customHeight="1">
      <c r="A136" s="365">
        <f t="shared" si="61"/>
        <v>132</v>
      </c>
      <c r="B136" s="50">
        <f t="shared" si="62"/>
        <v>7</v>
      </c>
      <c r="C136" s="50">
        <f t="shared" si="63"/>
        <v>12</v>
      </c>
      <c r="D136" s="315" t="str">
        <f t="shared" si="64"/>
        <v>11,6</v>
      </c>
      <c r="E136" s="353"/>
      <c r="F136" s="354"/>
      <c r="G136" s="354"/>
      <c r="H136" s="333"/>
      <c r="I136" s="333"/>
      <c r="J136" s="333"/>
      <c r="K136" s="333"/>
      <c r="L136" s="333"/>
      <c r="M136" s="333"/>
      <c r="N136" s="333"/>
      <c r="O136" s="333"/>
      <c r="P136" s="333"/>
      <c r="Q136" s="333"/>
      <c r="R136" s="333"/>
      <c r="S136" s="333"/>
      <c r="T136" s="333"/>
      <c r="U136" s="333"/>
      <c r="V136" s="333"/>
      <c r="W136" s="333"/>
      <c r="X136" s="333"/>
      <c r="Y136" s="333"/>
      <c r="Z136" s="333"/>
      <c r="AA136" s="333"/>
      <c r="AB136" s="333"/>
      <c r="AC136" s="333"/>
      <c r="AD136" s="333"/>
      <c r="AE136" s="333"/>
      <c r="AF136" s="333"/>
      <c r="AG136" s="333"/>
      <c r="AH136" s="333"/>
      <c r="AI136" s="333"/>
      <c r="AJ136" s="333"/>
      <c r="AK136" s="333"/>
      <c r="AL136" s="333"/>
      <c r="AM136" s="333"/>
      <c r="AN136" s="333"/>
      <c r="AO136" s="333"/>
      <c r="AP136" s="333"/>
      <c r="AQ136" s="333"/>
      <c r="AR136" s="333"/>
    </row>
    <row r="137" spans="1:44" ht="8.1" customHeight="1">
      <c r="A137" s="365">
        <f t="shared" si="61"/>
        <v>133</v>
      </c>
      <c r="B137" s="50">
        <f t="shared" si="62"/>
        <v>7</v>
      </c>
      <c r="C137" s="50">
        <f t="shared" si="63"/>
        <v>13</v>
      </c>
      <c r="D137" s="315" t="str">
        <f t="shared" si="64"/>
        <v>12,6</v>
      </c>
      <c r="E137" s="353"/>
      <c r="F137" s="354"/>
      <c r="G137" s="354"/>
      <c r="H137" s="333"/>
      <c r="I137" s="333"/>
      <c r="J137" s="333"/>
      <c r="K137" s="333"/>
      <c r="L137" s="333"/>
      <c r="M137" s="333"/>
      <c r="N137" s="333"/>
      <c r="O137" s="333"/>
      <c r="P137" s="333"/>
      <c r="Q137" s="333"/>
      <c r="R137" s="333"/>
      <c r="S137" s="333"/>
      <c r="T137" s="333"/>
      <c r="U137" s="333"/>
      <c r="V137" s="333"/>
      <c r="W137" s="333"/>
      <c r="X137" s="333"/>
      <c r="Y137" s="333"/>
      <c r="Z137" s="333"/>
      <c r="AA137" s="333"/>
      <c r="AB137" s="333"/>
      <c r="AC137" s="333"/>
      <c r="AD137" s="333"/>
      <c r="AE137" s="333"/>
      <c r="AF137" s="333"/>
      <c r="AG137" s="333"/>
      <c r="AH137" s="333"/>
      <c r="AI137" s="333"/>
      <c r="AJ137" s="333"/>
      <c r="AK137" s="333"/>
      <c r="AL137" s="333"/>
      <c r="AM137" s="333"/>
      <c r="AN137" s="333"/>
      <c r="AO137" s="333"/>
      <c r="AP137" s="333"/>
      <c r="AQ137" s="333"/>
      <c r="AR137" s="333"/>
    </row>
    <row r="138" spans="1:44" ht="8.1" customHeight="1">
      <c r="A138" s="365">
        <f t="shared" si="61"/>
        <v>134</v>
      </c>
      <c r="B138" s="50">
        <f t="shared" si="62"/>
        <v>7</v>
      </c>
      <c r="C138" s="50">
        <f t="shared" si="63"/>
        <v>14</v>
      </c>
      <c r="D138" s="315" t="str">
        <f t="shared" si="64"/>
        <v>13,6</v>
      </c>
      <c r="E138" s="353"/>
      <c r="F138" s="354"/>
      <c r="G138" s="354"/>
      <c r="H138" s="333"/>
      <c r="I138" s="333"/>
      <c r="J138" s="333"/>
      <c r="K138" s="333"/>
      <c r="L138" s="333"/>
      <c r="M138" s="333"/>
      <c r="N138" s="333"/>
      <c r="O138" s="333"/>
      <c r="P138" s="333"/>
      <c r="Q138" s="333"/>
      <c r="R138" s="333"/>
      <c r="S138" s="333"/>
      <c r="T138" s="333"/>
      <c r="U138" s="333"/>
      <c r="V138" s="333"/>
      <c r="W138" s="333"/>
      <c r="X138" s="333"/>
      <c r="Y138" s="333"/>
      <c r="Z138" s="333"/>
      <c r="AA138" s="333"/>
      <c r="AB138" s="333"/>
      <c r="AC138" s="333"/>
      <c r="AD138" s="333"/>
      <c r="AE138" s="333"/>
      <c r="AF138" s="333"/>
      <c r="AG138" s="333"/>
      <c r="AH138" s="333"/>
      <c r="AI138" s="333"/>
      <c r="AJ138" s="333"/>
      <c r="AK138" s="333"/>
      <c r="AL138" s="333"/>
      <c r="AM138" s="333"/>
      <c r="AN138" s="333"/>
      <c r="AO138" s="333"/>
      <c r="AP138" s="333"/>
      <c r="AQ138" s="333"/>
      <c r="AR138" s="333"/>
    </row>
    <row r="139" spans="1:44" ht="8.1" customHeight="1">
      <c r="A139" s="365">
        <f t="shared" si="61"/>
        <v>135</v>
      </c>
      <c r="B139" s="50">
        <f t="shared" si="62"/>
        <v>7</v>
      </c>
      <c r="C139" s="50">
        <f t="shared" si="63"/>
        <v>15</v>
      </c>
      <c r="D139" s="315" t="str">
        <f t="shared" si="64"/>
        <v>14,6</v>
      </c>
      <c r="E139" s="353"/>
      <c r="F139" s="354"/>
      <c r="G139" s="354"/>
      <c r="H139" s="333"/>
      <c r="I139" s="333"/>
      <c r="J139" s="333"/>
      <c r="K139" s="333"/>
      <c r="L139" s="333"/>
      <c r="M139" s="333"/>
      <c r="N139" s="333"/>
      <c r="O139" s="333"/>
      <c r="P139" s="333"/>
      <c r="Q139" s="333"/>
      <c r="R139" s="333"/>
      <c r="S139" s="333"/>
      <c r="T139" s="333"/>
      <c r="U139" s="333"/>
      <c r="V139" s="333"/>
      <c r="W139" s="333"/>
      <c r="X139" s="333"/>
      <c r="Y139" s="333"/>
      <c r="Z139" s="333"/>
      <c r="AA139" s="333"/>
      <c r="AB139" s="333"/>
      <c r="AC139" s="333"/>
      <c r="AD139" s="333"/>
      <c r="AE139" s="333"/>
      <c r="AF139" s="333"/>
      <c r="AG139" s="333"/>
      <c r="AH139" s="333"/>
      <c r="AI139" s="333"/>
      <c r="AJ139" s="333"/>
      <c r="AK139" s="333"/>
      <c r="AL139" s="333"/>
      <c r="AM139" s="333"/>
      <c r="AN139" s="333"/>
      <c r="AO139" s="333"/>
      <c r="AP139" s="333"/>
      <c r="AQ139" s="333"/>
      <c r="AR139" s="333"/>
    </row>
    <row r="140" spans="1:44" ht="8.1" customHeight="1">
      <c r="A140" s="365">
        <f t="shared" si="61"/>
        <v>136</v>
      </c>
      <c r="B140" s="50">
        <f t="shared" si="62"/>
        <v>7</v>
      </c>
      <c r="C140" s="50">
        <f t="shared" si="63"/>
        <v>16</v>
      </c>
      <c r="D140" s="315" t="str">
        <f t="shared" si="64"/>
        <v>15,6</v>
      </c>
      <c r="E140" s="353"/>
      <c r="F140" s="354"/>
      <c r="G140" s="354"/>
      <c r="H140" s="333"/>
      <c r="I140" s="333"/>
      <c r="J140" s="333"/>
      <c r="K140" s="333"/>
      <c r="L140" s="333"/>
      <c r="M140" s="333"/>
      <c r="N140" s="333"/>
      <c r="O140" s="333"/>
      <c r="P140" s="333"/>
      <c r="Q140" s="333"/>
      <c r="R140" s="333"/>
      <c r="S140" s="333"/>
      <c r="T140" s="333"/>
      <c r="U140" s="333"/>
      <c r="V140" s="333"/>
      <c r="W140" s="333"/>
      <c r="X140" s="333"/>
      <c r="Y140" s="333"/>
      <c r="Z140" s="333"/>
      <c r="AA140" s="333"/>
      <c r="AB140" s="333"/>
      <c r="AC140" s="333"/>
      <c r="AD140" s="333"/>
      <c r="AE140" s="333"/>
      <c r="AF140" s="333"/>
      <c r="AG140" s="333"/>
      <c r="AH140" s="333"/>
      <c r="AI140" s="333"/>
      <c r="AJ140" s="333"/>
      <c r="AK140" s="333"/>
      <c r="AL140" s="333"/>
      <c r="AM140" s="333"/>
      <c r="AN140" s="333"/>
      <c r="AO140" s="333"/>
      <c r="AP140" s="333"/>
      <c r="AQ140" s="333"/>
      <c r="AR140" s="333"/>
    </row>
    <row r="141" spans="1:44" ht="8.1" customHeight="1">
      <c r="A141" s="365">
        <f t="shared" si="61"/>
        <v>137</v>
      </c>
      <c r="B141" s="50">
        <f t="shared" si="62"/>
        <v>7</v>
      </c>
      <c r="C141" s="50">
        <f t="shared" si="63"/>
        <v>17</v>
      </c>
      <c r="D141" s="315" t="str">
        <f t="shared" si="64"/>
        <v>16,6</v>
      </c>
      <c r="E141" s="353"/>
      <c r="F141" s="354"/>
      <c r="G141" s="354"/>
      <c r="H141" s="333"/>
      <c r="I141" s="333"/>
      <c r="J141" s="333"/>
      <c r="K141" s="333"/>
      <c r="L141" s="333"/>
      <c r="M141" s="333"/>
      <c r="N141" s="333"/>
      <c r="O141" s="333"/>
      <c r="P141" s="333"/>
      <c r="Q141" s="333"/>
      <c r="R141" s="333"/>
      <c r="S141" s="333"/>
      <c r="T141" s="333"/>
      <c r="U141" s="333"/>
      <c r="V141" s="333"/>
      <c r="W141" s="333"/>
      <c r="X141" s="333"/>
      <c r="Y141" s="333"/>
      <c r="Z141" s="333"/>
      <c r="AA141" s="333"/>
      <c r="AB141" s="333"/>
      <c r="AC141" s="333"/>
      <c r="AD141" s="333"/>
      <c r="AE141" s="333"/>
      <c r="AF141" s="333"/>
      <c r="AG141" s="333"/>
      <c r="AH141" s="333"/>
      <c r="AI141" s="333"/>
      <c r="AJ141" s="333"/>
      <c r="AK141" s="333"/>
      <c r="AL141" s="333"/>
      <c r="AM141" s="333"/>
      <c r="AN141" s="333"/>
      <c r="AO141" s="333"/>
      <c r="AP141" s="333"/>
      <c r="AQ141" s="333"/>
      <c r="AR141" s="333"/>
    </row>
    <row r="142" spans="1:44" ht="8.1" customHeight="1">
      <c r="A142" s="365">
        <f t="shared" si="61"/>
        <v>138</v>
      </c>
      <c r="B142" s="50">
        <f t="shared" si="62"/>
        <v>7</v>
      </c>
      <c r="C142" s="50">
        <f t="shared" si="63"/>
        <v>18</v>
      </c>
      <c r="D142" s="315" t="str">
        <f t="shared" si="64"/>
        <v>17,6</v>
      </c>
      <c r="E142" s="353"/>
      <c r="F142" s="354"/>
      <c r="G142" s="354"/>
      <c r="H142" s="333"/>
      <c r="I142" s="333"/>
      <c r="J142" s="333"/>
      <c r="K142" s="333"/>
      <c r="L142" s="333"/>
      <c r="M142" s="333"/>
      <c r="N142" s="333"/>
      <c r="O142" s="333"/>
      <c r="P142" s="333"/>
      <c r="Q142" s="333"/>
      <c r="R142" s="333"/>
      <c r="S142" s="333"/>
      <c r="T142" s="333"/>
      <c r="U142" s="333"/>
      <c r="V142" s="333"/>
      <c r="W142" s="333"/>
      <c r="X142" s="333"/>
      <c r="Y142" s="333"/>
      <c r="Z142" s="333"/>
      <c r="AA142" s="333"/>
      <c r="AB142" s="333"/>
      <c r="AC142" s="333"/>
      <c r="AD142" s="333"/>
      <c r="AE142" s="333"/>
      <c r="AF142" s="333"/>
      <c r="AG142" s="333"/>
      <c r="AH142" s="333"/>
      <c r="AI142" s="333"/>
      <c r="AJ142" s="333"/>
      <c r="AK142" s="333"/>
      <c r="AL142" s="333"/>
      <c r="AM142" s="333"/>
      <c r="AN142" s="333"/>
      <c r="AO142" s="333"/>
      <c r="AP142" s="333"/>
      <c r="AQ142" s="333"/>
      <c r="AR142" s="333"/>
    </row>
    <row r="143" spans="1:44" ht="8.1" customHeight="1">
      <c r="A143" s="365">
        <f t="shared" si="61"/>
        <v>139</v>
      </c>
      <c r="B143" s="50">
        <f t="shared" si="62"/>
        <v>7</v>
      </c>
      <c r="C143" s="50">
        <f t="shared" si="63"/>
        <v>19</v>
      </c>
      <c r="D143" s="315" t="str">
        <f t="shared" si="64"/>
        <v>18,6</v>
      </c>
      <c r="E143" s="353"/>
      <c r="F143" s="354"/>
      <c r="G143" s="354"/>
      <c r="H143" s="333"/>
      <c r="I143" s="333"/>
      <c r="J143" s="333"/>
      <c r="K143" s="333"/>
      <c r="L143" s="333"/>
      <c r="M143" s="333"/>
      <c r="N143" s="333"/>
      <c r="O143" s="333"/>
      <c r="P143" s="333"/>
      <c r="Q143" s="333"/>
      <c r="R143" s="333"/>
      <c r="S143" s="333"/>
      <c r="T143" s="333"/>
      <c r="U143" s="333"/>
      <c r="V143" s="333"/>
      <c r="W143" s="333"/>
      <c r="X143" s="333"/>
      <c r="Y143" s="333"/>
      <c r="Z143" s="333"/>
      <c r="AA143" s="333"/>
      <c r="AB143" s="333"/>
      <c r="AC143" s="333"/>
      <c r="AD143" s="333"/>
      <c r="AE143" s="333"/>
      <c r="AF143" s="333"/>
      <c r="AG143" s="333"/>
      <c r="AH143" s="333"/>
      <c r="AI143" s="333"/>
      <c r="AJ143" s="333"/>
      <c r="AK143" s="333"/>
      <c r="AL143" s="333"/>
      <c r="AM143" s="333"/>
      <c r="AN143" s="333"/>
      <c r="AO143" s="333"/>
      <c r="AP143" s="333"/>
      <c r="AQ143" s="333"/>
      <c r="AR143" s="333"/>
    </row>
    <row r="144" spans="1:44" ht="8.1" customHeight="1">
      <c r="A144" s="365">
        <f t="shared" si="61"/>
        <v>140</v>
      </c>
      <c r="B144" s="50">
        <f t="shared" si="62"/>
        <v>7</v>
      </c>
      <c r="C144" s="50">
        <f t="shared" si="63"/>
        <v>20</v>
      </c>
      <c r="D144" s="315" t="str">
        <f t="shared" si="64"/>
        <v>19,6</v>
      </c>
      <c r="E144" s="353"/>
      <c r="F144" s="354"/>
      <c r="G144" s="354"/>
      <c r="H144" s="333"/>
      <c r="I144" s="333"/>
      <c r="J144" s="333"/>
      <c r="K144" s="333"/>
      <c r="L144" s="333"/>
      <c r="M144" s="333"/>
      <c r="N144" s="333"/>
      <c r="O144" s="333"/>
      <c r="P144" s="333"/>
      <c r="Q144" s="333"/>
      <c r="R144" s="333"/>
      <c r="S144" s="333"/>
      <c r="T144" s="333"/>
      <c r="U144" s="333"/>
      <c r="V144" s="333"/>
      <c r="W144" s="333"/>
      <c r="X144" s="333"/>
      <c r="Y144" s="333"/>
      <c r="Z144" s="333"/>
      <c r="AA144" s="333"/>
      <c r="AB144" s="333"/>
      <c r="AC144" s="333"/>
      <c r="AD144" s="333"/>
      <c r="AE144" s="333"/>
      <c r="AF144" s="333"/>
      <c r="AG144" s="333"/>
      <c r="AH144" s="333"/>
      <c r="AI144" s="333"/>
      <c r="AJ144" s="333"/>
      <c r="AK144" s="333"/>
      <c r="AL144" s="333"/>
      <c r="AM144" s="333"/>
      <c r="AN144" s="333"/>
      <c r="AO144" s="333"/>
      <c r="AP144" s="333"/>
      <c r="AQ144" s="333"/>
      <c r="AR144" s="333"/>
    </row>
    <row r="145" spans="1:44" ht="8.1" customHeight="1">
      <c r="A145" s="365">
        <f t="shared" si="61"/>
        <v>141</v>
      </c>
      <c r="B145" s="50">
        <f t="shared" si="62"/>
        <v>8</v>
      </c>
      <c r="C145" s="50">
        <f t="shared" si="63"/>
        <v>1</v>
      </c>
      <c r="D145" s="315" t="str">
        <f t="shared" si="64"/>
        <v>0,7</v>
      </c>
      <c r="E145" s="353"/>
      <c r="F145" s="354"/>
      <c r="G145" s="354"/>
      <c r="H145" s="333"/>
      <c r="I145" s="333"/>
      <c r="J145" s="333"/>
      <c r="K145" s="333"/>
      <c r="L145" s="333"/>
      <c r="M145" s="333"/>
      <c r="N145" s="333"/>
      <c r="O145" s="333"/>
      <c r="P145" s="333"/>
      <c r="Q145" s="333"/>
      <c r="R145" s="333"/>
      <c r="S145" s="333"/>
      <c r="T145" s="333"/>
      <c r="U145" s="333"/>
      <c r="V145" s="333"/>
      <c r="W145" s="333"/>
      <c r="X145" s="333"/>
      <c r="Y145" s="333"/>
      <c r="Z145" s="333"/>
      <c r="AA145" s="333"/>
      <c r="AB145" s="333"/>
      <c r="AC145" s="333"/>
      <c r="AD145" s="333"/>
      <c r="AE145" s="333"/>
      <c r="AF145" s="333"/>
      <c r="AG145" s="333"/>
      <c r="AH145" s="333"/>
      <c r="AI145" s="333"/>
      <c r="AJ145" s="333"/>
      <c r="AK145" s="333"/>
      <c r="AL145" s="333"/>
      <c r="AM145" s="333"/>
      <c r="AN145" s="333"/>
      <c r="AO145" s="333"/>
      <c r="AP145" s="333"/>
      <c r="AQ145" s="333"/>
      <c r="AR145" s="333"/>
    </row>
    <row r="146" spans="1:44" ht="8.1" customHeight="1">
      <c r="A146" s="365">
        <f t="shared" si="61"/>
        <v>142</v>
      </c>
      <c r="B146" s="50">
        <f t="shared" si="62"/>
        <v>8</v>
      </c>
      <c r="C146" s="50">
        <f t="shared" si="63"/>
        <v>2</v>
      </c>
      <c r="D146" s="315" t="str">
        <f t="shared" si="64"/>
        <v>1,7</v>
      </c>
      <c r="E146" s="353"/>
      <c r="F146" s="354"/>
      <c r="G146" s="354"/>
      <c r="H146" s="333"/>
      <c r="I146" s="333"/>
      <c r="J146" s="333"/>
      <c r="K146" s="333"/>
      <c r="L146" s="333"/>
      <c r="M146" s="333"/>
      <c r="N146" s="333"/>
      <c r="O146" s="333"/>
      <c r="P146" s="333"/>
      <c r="Q146" s="333"/>
      <c r="R146" s="333"/>
      <c r="S146" s="333"/>
      <c r="T146" s="333"/>
      <c r="U146" s="333"/>
      <c r="V146" s="333"/>
      <c r="W146" s="333"/>
      <c r="X146" s="333"/>
      <c r="Y146" s="333"/>
      <c r="Z146" s="333"/>
      <c r="AA146" s="333"/>
      <c r="AB146" s="333"/>
      <c r="AC146" s="333"/>
      <c r="AD146" s="333"/>
      <c r="AE146" s="333"/>
      <c r="AF146" s="333"/>
      <c r="AG146" s="333"/>
      <c r="AH146" s="333"/>
      <c r="AI146" s="333"/>
      <c r="AJ146" s="333"/>
      <c r="AK146" s="333"/>
      <c r="AL146" s="333"/>
      <c r="AM146" s="333"/>
      <c r="AN146" s="333"/>
      <c r="AO146" s="333"/>
      <c r="AP146" s="333"/>
      <c r="AQ146" s="333"/>
      <c r="AR146" s="333"/>
    </row>
    <row r="147" spans="1:44" ht="8.1" customHeight="1">
      <c r="A147" s="365">
        <f t="shared" si="61"/>
        <v>143</v>
      </c>
      <c r="B147" s="50">
        <f t="shared" si="62"/>
        <v>8</v>
      </c>
      <c r="C147" s="50">
        <f t="shared" si="63"/>
        <v>3</v>
      </c>
      <c r="D147" s="315" t="str">
        <f t="shared" si="64"/>
        <v>2,7</v>
      </c>
      <c r="E147" s="353"/>
      <c r="F147" s="354"/>
      <c r="G147" s="354"/>
      <c r="H147" s="333"/>
      <c r="I147" s="333"/>
      <c r="J147" s="333"/>
      <c r="K147" s="333"/>
      <c r="L147" s="333"/>
      <c r="M147" s="333"/>
      <c r="N147" s="333"/>
      <c r="O147" s="333"/>
      <c r="P147" s="333"/>
      <c r="Q147" s="333"/>
      <c r="R147" s="333"/>
      <c r="S147" s="333"/>
      <c r="T147" s="333"/>
      <c r="U147" s="333"/>
      <c r="V147" s="333"/>
      <c r="W147" s="333"/>
      <c r="X147" s="333"/>
      <c r="Y147" s="333"/>
      <c r="Z147" s="333"/>
      <c r="AA147" s="333"/>
      <c r="AB147" s="333"/>
      <c r="AC147" s="333"/>
      <c r="AD147" s="333"/>
      <c r="AE147" s="333"/>
      <c r="AF147" s="333"/>
      <c r="AG147" s="333"/>
      <c r="AH147" s="333"/>
      <c r="AI147" s="333"/>
      <c r="AJ147" s="333"/>
      <c r="AK147" s="333"/>
      <c r="AL147" s="333"/>
      <c r="AM147" s="333"/>
      <c r="AN147" s="333"/>
      <c r="AO147" s="333"/>
      <c r="AP147" s="333"/>
      <c r="AQ147" s="333"/>
      <c r="AR147" s="333"/>
    </row>
    <row r="148" spans="1:44" ht="8.1" customHeight="1">
      <c r="A148" s="365">
        <f t="shared" si="61"/>
        <v>144</v>
      </c>
      <c r="B148" s="50">
        <f t="shared" si="62"/>
        <v>8</v>
      </c>
      <c r="C148" s="50">
        <f t="shared" si="63"/>
        <v>4</v>
      </c>
      <c r="D148" s="315" t="str">
        <f t="shared" si="64"/>
        <v>3,7</v>
      </c>
      <c r="E148" s="353"/>
      <c r="F148" s="354"/>
      <c r="G148" s="354"/>
      <c r="H148" s="333"/>
      <c r="I148" s="333"/>
      <c r="J148" s="333"/>
      <c r="K148" s="333"/>
      <c r="L148" s="333"/>
      <c r="M148" s="333"/>
      <c r="N148" s="333"/>
      <c r="O148" s="333"/>
      <c r="P148" s="333"/>
      <c r="Q148" s="333"/>
      <c r="R148" s="333"/>
      <c r="S148" s="333"/>
      <c r="T148" s="333"/>
      <c r="U148" s="333"/>
      <c r="V148" s="333"/>
      <c r="W148" s="333"/>
      <c r="X148" s="333"/>
      <c r="Y148" s="333"/>
      <c r="Z148" s="333"/>
      <c r="AA148" s="333"/>
      <c r="AB148" s="333"/>
      <c r="AC148" s="333"/>
      <c r="AD148" s="333"/>
      <c r="AE148" s="333"/>
      <c r="AF148" s="333"/>
      <c r="AG148" s="333"/>
      <c r="AH148" s="333"/>
      <c r="AI148" s="333"/>
      <c r="AJ148" s="333"/>
      <c r="AK148" s="333"/>
      <c r="AL148" s="333"/>
      <c r="AM148" s="333"/>
      <c r="AN148" s="333"/>
      <c r="AO148" s="333"/>
      <c r="AP148" s="333"/>
      <c r="AQ148" s="333"/>
      <c r="AR148" s="333"/>
    </row>
    <row r="149" spans="1:44" ht="8.1" customHeight="1">
      <c r="A149" s="365">
        <f t="shared" si="61"/>
        <v>145</v>
      </c>
      <c r="B149" s="50">
        <f t="shared" si="62"/>
        <v>8</v>
      </c>
      <c r="C149" s="50">
        <f t="shared" si="63"/>
        <v>5</v>
      </c>
      <c r="D149" s="315" t="str">
        <f t="shared" si="64"/>
        <v>4,7</v>
      </c>
      <c r="E149" s="353"/>
      <c r="F149" s="354"/>
      <c r="G149" s="354"/>
      <c r="H149" s="333"/>
      <c r="I149" s="333"/>
      <c r="J149" s="333"/>
      <c r="K149" s="333"/>
      <c r="L149" s="333"/>
      <c r="M149" s="333"/>
      <c r="N149" s="333"/>
      <c r="O149" s="333"/>
      <c r="P149" s="333"/>
      <c r="Q149" s="333"/>
      <c r="R149" s="333"/>
      <c r="S149" s="333"/>
      <c r="T149" s="333"/>
      <c r="U149" s="333"/>
      <c r="V149" s="333"/>
      <c r="W149" s="333"/>
      <c r="X149" s="333"/>
      <c r="Y149" s="333"/>
      <c r="Z149" s="333"/>
      <c r="AA149" s="333"/>
      <c r="AB149" s="333"/>
      <c r="AC149" s="333"/>
      <c r="AD149" s="333"/>
      <c r="AE149" s="333"/>
      <c r="AF149" s="333"/>
      <c r="AG149" s="333"/>
      <c r="AH149" s="333"/>
      <c r="AI149" s="333"/>
      <c r="AJ149" s="333"/>
      <c r="AK149" s="333"/>
      <c r="AL149" s="333"/>
      <c r="AM149" s="333"/>
      <c r="AN149" s="333"/>
      <c r="AO149" s="333"/>
      <c r="AP149" s="333"/>
      <c r="AQ149" s="333"/>
      <c r="AR149" s="333"/>
    </row>
    <row r="150" spans="1:44" ht="8.1" customHeight="1">
      <c r="A150" s="365">
        <f t="shared" si="61"/>
        <v>146</v>
      </c>
      <c r="B150" s="50">
        <f t="shared" si="62"/>
        <v>8</v>
      </c>
      <c r="C150" s="50">
        <f t="shared" si="63"/>
        <v>6</v>
      </c>
      <c r="D150" s="315" t="str">
        <f t="shared" si="64"/>
        <v>5,7</v>
      </c>
      <c r="E150" s="353"/>
      <c r="F150" s="354"/>
      <c r="G150" s="354"/>
      <c r="H150" s="333"/>
      <c r="I150" s="333"/>
      <c r="J150" s="333"/>
      <c r="K150" s="333"/>
      <c r="L150" s="333"/>
      <c r="M150" s="333"/>
      <c r="N150" s="333"/>
      <c r="O150" s="333"/>
      <c r="P150" s="333"/>
      <c r="Q150" s="333"/>
      <c r="R150" s="333"/>
      <c r="S150" s="333"/>
      <c r="T150" s="333"/>
      <c r="U150" s="333"/>
      <c r="V150" s="333"/>
      <c r="W150" s="333"/>
      <c r="X150" s="333"/>
      <c r="Y150" s="333"/>
      <c r="Z150" s="333"/>
      <c r="AA150" s="333"/>
      <c r="AB150" s="333"/>
      <c r="AC150" s="333"/>
      <c r="AD150" s="333"/>
      <c r="AE150" s="333"/>
      <c r="AF150" s="333"/>
      <c r="AG150" s="333"/>
      <c r="AH150" s="333"/>
      <c r="AI150" s="333"/>
      <c r="AJ150" s="333"/>
      <c r="AK150" s="333"/>
      <c r="AL150" s="333"/>
      <c r="AM150" s="333"/>
      <c r="AN150" s="333"/>
      <c r="AO150" s="333"/>
      <c r="AP150" s="333"/>
      <c r="AQ150" s="333"/>
      <c r="AR150" s="333"/>
    </row>
    <row r="151" spans="1:44" ht="8.1" customHeight="1">
      <c r="A151" s="365">
        <f t="shared" si="61"/>
        <v>147</v>
      </c>
      <c r="B151" s="50">
        <f t="shared" si="62"/>
        <v>8</v>
      </c>
      <c r="C151" s="50">
        <f t="shared" si="63"/>
        <v>7</v>
      </c>
      <c r="D151" s="315" t="str">
        <f t="shared" si="64"/>
        <v>6,7</v>
      </c>
      <c r="E151" s="353"/>
      <c r="F151" s="354"/>
      <c r="G151" s="354"/>
      <c r="H151" s="333"/>
      <c r="I151" s="333"/>
      <c r="J151" s="333"/>
      <c r="K151" s="333"/>
      <c r="L151" s="333"/>
      <c r="M151" s="333"/>
      <c r="N151" s="333"/>
      <c r="O151" s="333"/>
      <c r="P151" s="333"/>
      <c r="Q151" s="333"/>
      <c r="R151" s="333"/>
      <c r="S151" s="333"/>
      <c r="T151" s="333"/>
      <c r="U151" s="333"/>
      <c r="V151" s="333"/>
      <c r="W151" s="333"/>
      <c r="X151" s="333"/>
      <c r="Y151" s="333"/>
      <c r="Z151" s="333"/>
      <c r="AA151" s="333"/>
      <c r="AB151" s="333"/>
      <c r="AC151" s="333"/>
      <c r="AD151" s="333"/>
      <c r="AE151" s="333"/>
      <c r="AF151" s="333"/>
      <c r="AG151" s="333"/>
      <c r="AH151" s="333"/>
      <c r="AI151" s="333"/>
      <c r="AJ151" s="333"/>
      <c r="AK151" s="333"/>
      <c r="AL151" s="333"/>
      <c r="AM151" s="333"/>
      <c r="AN151" s="333"/>
      <c r="AO151" s="333"/>
      <c r="AP151" s="333"/>
      <c r="AQ151" s="333"/>
      <c r="AR151" s="333"/>
    </row>
    <row r="152" spans="1:44" ht="8.1" customHeight="1">
      <c r="A152" s="365">
        <f t="shared" si="61"/>
        <v>148</v>
      </c>
      <c r="B152" s="50">
        <f t="shared" si="62"/>
        <v>8</v>
      </c>
      <c r="C152" s="50">
        <f t="shared" si="63"/>
        <v>8</v>
      </c>
      <c r="D152" s="315" t="str">
        <f t="shared" si="64"/>
        <v>7,7</v>
      </c>
      <c r="E152" s="353"/>
      <c r="F152" s="354"/>
      <c r="G152" s="354"/>
      <c r="H152" s="333"/>
      <c r="I152" s="333"/>
      <c r="J152" s="333"/>
      <c r="K152" s="333"/>
      <c r="L152" s="333"/>
      <c r="M152" s="333"/>
      <c r="N152" s="333"/>
      <c r="O152" s="333"/>
      <c r="P152" s="333"/>
      <c r="Q152" s="333"/>
      <c r="R152" s="333"/>
      <c r="S152" s="333"/>
      <c r="T152" s="333"/>
      <c r="U152" s="333"/>
      <c r="V152" s="333"/>
      <c r="W152" s="333"/>
      <c r="X152" s="333"/>
      <c r="Y152" s="333"/>
      <c r="Z152" s="333"/>
      <c r="AA152" s="333"/>
      <c r="AB152" s="333"/>
      <c r="AC152" s="333"/>
      <c r="AD152" s="333"/>
      <c r="AE152" s="333"/>
      <c r="AF152" s="333"/>
      <c r="AG152" s="333"/>
      <c r="AH152" s="333"/>
      <c r="AI152" s="333"/>
      <c r="AJ152" s="333"/>
      <c r="AK152" s="333"/>
      <c r="AL152" s="333"/>
      <c r="AM152" s="333"/>
      <c r="AN152" s="333"/>
      <c r="AO152" s="333"/>
      <c r="AP152" s="333"/>
      <c r="AQ152" s="333"/>
      <c r="AR152" s="333"/>
    </row>
    <row r="153" spans="1:44" ht="8.1" customHeight="1">
      <c r="A153" s="365">
        <f t="shared" si="61"/>
        <v>149</v>
      </c>
      <c r="B153" s="50">
        <f t="shared" si="62"/>
        <v>8</v>
      </c>
      <c r="C153" s="50">
        <f t="shared" si="63"/>
        <v>9</v>
      </c>
      <c r="D153" s="315" t="str">
        <f t="shared" si="64"/>
        <v>8,7</v>
      </c>
      <c r="E153" s="353"/>
      <c r="F153" s="354"/>
      <c r="G153" s="354"/>
      <c r="H153" s="333"/>
      <c r="I153" s="333"/>
      <c r="J153" s="333"/>
      <c r="K153" s="333"/>
      <c r="L153" s="333"/>
      <c r="M153" s="333"/>
      <c r="N153" s="333"/>
      <c r="O153" s="333"/>
      <c r="P153" s="333"/>
      <c r="Q153" s="333"/>
      <c r="R153" s="333"/>
      <c r="S153" s="333"/>
      <c r="T153" s="333"/>
      <c r="U153" s="333"/>
      <c r="V153" s="333"/>
      <c r="W153" s="333"/>
      <c r="X153" s="333"/>
      <c r="Y153" s="333"/>
      <c r="Z153" s="333"/>
      <c r="AA153" s="333"/>
      <c r="AB153" s="333"/>
      <c r="AC153" s="333"/>
      <c r="AD153" s="333"/>
      <c r="AE153" s="333"/>
      <c r="AF153" s="333"/>
      <c r="AG153" s="333"/>
      <c r="AH153" s="333"/>
      <c r="AI153" s="333"/>
      <c r="AJ153" s="333"/>
      <c r="AK153" s="333"/>
      <c r="AL153" s="333"/>
      <c r="AM153" s="333"/>
      <c r="AN153" s="333"/>
      <c r="AO153" s="333"/>
      <c r="AP153" s="333"/>
      <c r="AQ153" s="333"/>
      <c r="AR153" s="333"/>
    </row>
    <row r="154" spans="1:44" ht="8.1" customHeight="1">
      <c r="A154" s="365">
        <f t="shared" si="61"/>
        <v>150</v>
      </c>
      <c r="B154" s="50">
        <f t="shared" si="62"/>
        <v>8</v>
      </c>
      <c r="C154" s="50">
        <f t="shared" si="63"/>
        <v>10</v>
      </c>
      <c r="D154" s="315" t="str">
        <f t="shared" si="64"/>
        <v>9,7</v>
      </c>
      <c r="E154" s="353"/>
      <c r="F154" s="354"/>
      <c r="G154" s="354"/>
      <c r="H154" s="333"/>
      <c r="I154" s="333"/>
      <c r="J154" s="333"/>
      <c r="K154" s="333"/>
      <c r="L154" s="333"/>
      <c r="M154" s="333"/>
      <c r="N154" s="333"/>
      <c r="O154" s="333"/>
      <c r="P154" s="333"/>
      <c r="Q154" s="333"/>
      <c r="R154" s="333"/>
      <c r="S154" s="333"/>
      <c r="T154" s="333"/>
      <c r="U154" s="333"/>
      <c r="V154" s="333"/>
      <c r="W154" s="333"/>
      <c r="X154" s="333"/>
      <c r="Y154" s="333"/>
      <c r="Z154" s="333"/>
      <c r="AA154" s="333"/>
      <c r="AB154" s="333"/>
      <c r="AC154" s="333"/>
      <c r="AD154" s="333"/>
      <c r="AE154" s="333"/>
      <c r="AF154" s="333"/>
      <c r="AG154" s="333"/>
      <c r="AH154" s="333"/>
      <c r="AI154" s="333"/>
      <c r="AJ154" s="333"/>
      <c r="AK154" s="333"/>
      <c r="AL154" s="333"/>
      <c r="AM154" s="333"/>
      <c r="AN154" s="333"/>
      <c r="AO154" s="333"/>
      <c r="AP154" s="333"/>
      <c r="AQ154" s="333"/>
      <c r="AR154" s="333"/>
    </row>
    <row r="155" spans="1:44" ht="8.1" customHeight="1">
      <c r="A155" s="365">
        <f t="shared" si="61"/>
        <v>151</v>
      </c>
      <c r="B155" s="50">
        <f t="shared" si="62"/>
        <v>8</v>
      </c>
      <c r="C155" s="50">
        <f t="shared" si="63"/>
        <v>11</v>
      </c>
      <c r="D155" s="315" t="str">
        <f t="shared" si="64"/>
        <v>10,7</v>
      </c>
      <c r="E155" s="353"/>
      <c r="F155" s="354"/>
      <c r="G155" s="354"/>
      <c r="H155" s="333"/>
      <c r="I155" s="333"/>
      <c r="J155" s="333"/>
      <c r="K155" s="333"/>
      <c r="L155" s="333"/>
      <c r="M155" s="333"/>
      <c r="N155" s="333"/>
      <c r="O155" s="333"/>
      <c r="P155" s="333"/>
      <c r="Q155" s="333"/>
      <c r="R155" s="333"/>
      <c r="S155" s="333"/>
      <c r="T155" s="333"/>
      <c r="U155" s="333"/>
      <c r="V155" s="333"/>
      <c r="W155" s="333"/>
      <c r="X155" s="333"/>
      <c r="Y155" s="333"/>
      <c r="Z155" s="333"/>
      <c r="AA155" s="333"/>
      <c r="AB155" s="333"/>
      <c r="AC155" s="333"/>
      <c r="AD155" s="333"/>
      <c r="AE155" s="333"/>
      <c r="AF155" s="333"/>
      <c r="AG155" s="333"/>
      <c r="AH155" s="333"/>
      <c r="AI155" s="333"/>
      <c r="AJ155" s="333"/>
      <c r="AK155" s="333"/>
      <c r="AL155" s="333"/>
      <c r="AM155" s="333"/>
      <c r="AN155" s="333"/>
      <c r="AO155" s="333"/>
      <c r="AP155" s="333"/>
      <c r="AQ155" s="333"/>
      <c r="AR155" s="333"/>
    </row>
    <row r="156" spans="1:44" ht="8.1" customHeight="1">
      <c r="A156" s="365">
        <f t="shared" si="61"/>
        <v>152</v>
      </c>
      <c r="B156" s="50">
        <f t="shared" si="62"/>
        <v>8</v>
      </c>
      <c r="C156" s="50">
        <f t="shared" si="63"/>
        <v>12</v>
      </c>
      <c r="D156" s="315" t="str">
        <f t="shared" si="64"/>
        <v>11,7</v>
      </c>
      <c r="E156" s="353"/>
      <c r="F156" s="354"/>
      <c r="G156" s="354"/>
      <c r="H156" s="333"/>
      <c r="I156" s="333"/>
      <c r="J156" s="333"/>
      <c r="K156" s="333"/>
      <c r="L156" s="333"/>
      <c r="M156" s="333"/>
      <c r="N156" s="333"/>
      <c r="O156" s="333"/>
      <c r="P156" s="333"/>
      <c r="Q156" s="333"/>
      <c r="R156" s="333"/>
      <c r="S156" s="333"/>
      <c r="T156" s="333"/>
      <c r="U156" s="333"/>
      <c r="V156" s="333"/>
      <c r="W156" s="333"/>
      <c r="X156" s="333"/>
      <c r="Y156" s="333"/>
      <c r="Z156" s="333"/>
      <c r="AA156" s="333"/>
      <c r="AB156" s="333"/>
      <c r="AC156" s="333"/>
      <c r="AD156" s="333"/>
      <c r="AE156" s="333"/>
      <c r="AF156" s="333"/>
      <c r="AG156" s="333"/>
      <c r="AH156" s="333"/>
      <c r="AI156" s="333"/>
      <c r="AJ156" s="333"/>
      <c r="AK156" s="333"/>
      <c r="AL156" s="333"/>
      <c r="AM156" s="333"/>
      <c r="AN156" s="333"/>
      <c r="AO156" s="333"/>
      <c r="AP156" s="333"/>
      <c r="AQ156" s="333"/>
      <c r="AR156" s="333"/>
    </row>
    <row r="157" spans="1:44" ht="8.1" customHeight="1">
      <c r="A157" s="365">
        <f t="shared" si="61"/>
        <v>153</v>
      </c>
      <c r="B157" s="50">
        <f t="shared" si="62"/>
        <v>8</v>
      </c>
      <c r="C157" s="50">
        <f t="shared" si="63"/>
        <v>13</v>
      </c>
      <c r="D157" s="315" t="str">
        <f t="shared" si="64"/>
        <v>12,7</v>
      </c>
      <c r="E157" s="353"/>
      <c r="F157" s="354"/>
      <c r="G157" s="354"/>
      <c r="H157" s="333"/>
      <c r="I157" s="333"/>
      <c r="J157" s="333"/>
      <c r="K157" s="333"/>
      <c r="L157" s="333"/>
      <c r="M157" s="333"/>
      <c r="N157" s="333"/>
      <c r="O157" s="333"/>
      <c r="P157" s="333"/>
      <c r="Q157" s="333"/>
      <c r="R157" s="333"/>
      <c r="S157" s="333"/>
      <c r="T157" s="333"/>
      <c r="U157" s="333"/>
      <c r="V157" s="333"/>
      <c r="W157" s="333"/>
      <c r="X157" s="333"/>
      <c r="Y157" s="333"/>
      <c r="Z157" s="333"/>
      <c r="AA157" s="333"/>
      <c r="AB157" s="333"/>
      <c r="AC157" s="333"/>
      <c r="AD157" s="333"/>
      <c r="AE157" s="333"/>
      <c r="AF157" s="333"/>
      <c r="AG157" s="333"/>
      <c r="AH157" s="333"/>
      <c r="AI157" s="333"/>
      <c r="AJ157" s="333"/>
      <c r="AK157" s="333"/>
      <c r="AL157" s="333"/>
      <c r="AM157" s="333"/>
      <c r="AN157" s="333"/>
      <c r="AO157" s="333"/>
      <c r="AP157" s="333"/>
      <c r="AQ157" s="333"/>
      <c r="AR157" s="333"/>
    </row>
    <row r="158" spans="1:44" ht="8.1" customHeight="1">
      <c r="A158" s="365">
        <f t="shared" si="61"/>
        <v>154</v>
      </c>
      <c r="B158" s="50">
        <f t="shared" si="62"/>
        <v>8</v>
      </c>
      <c r="C158" s="50">
        <f t="shared" si="63"/>
        <v>14</v>
      </c>
      <c r="D158" s="315" t="str">
        <f t="shared" si="64"/>
        <v>13,7</v>
      </c>
      <c r="E158" s="353"/>
      <c r="F158" s="354"/>
      <c r="G158" s="354"/>
      <c r="H158" s="333"/>
      <c r="I158" s="333"/>
      <c r="J158" s="333"/>
      <c r="K158" s="333"/>
      <c r="L158" s="333"/>
      <c r="M158" s="333"/>
      <c r="N158" s="333"/>
      <c r="O158" s="333"/>
      <c r="P158" s="333"/>
      <c r="Q158" s="333"/>
      <c r="R158" s="333"/>
      <c r="S158" s="333"/>
      <c r="T158" s="333"/>
      <c r="U158" s="333"/>
      <c r="V158" s="333"/>
      <c r="W158" s="333"/>
      <c r="X158" s="333"/>
      <c r="Y158" s="333"/>
      <c r="Z158" s="333"/>
      <c r="AA158" s="333"/>
      <c r="AB158" s="333"/>
      <c r="AC158" s="333"/>
      <c r="AD158" s="333"/>
      <c r="AE158" s="333"/>
      <c r="AF158" s="333"/>
      <c r="AG158" s="333"/>
      <c r="AH158" s="333"/>
      <c r="AI158" s="333"/>
      <c r="AJ158" s="333"/>
      <c r="AK158" s="333"/>
      <c r="AL158" s="333"/>
      <c r="AM158" s="333"/>
      <c r="AN158" s="333"/>
      <c r="AO158" s="333"/>
      <c r="AP158" s="333"/>
      <c r="AQ158" s="333"/>
      <c r="AR158" s="333"/>
    </row>
    <row r="159" spans="1:44" ht="8.1" customHeight="1">
      <c r="A159" s="365">
        <f t="shared" si="61"/>
        <v>155</v>
      </c>
      <c r="B159" s="50">
        <f t="shared" si="62"/>
        <v>8</v>
      </c>
      <c r="C159" s="50">
        <f t="shared" si="63"/>
        <v>15</v>
      </c>
      <c r="D159" s="315" t="str">
        <f t="shared" si="64"/>
        <v>14,7</v>
      </c>
      <c r="E159" s="353"/>
      <c r="F159" s="354"/>
      <c r="G159" s="354"/>
      <c r="H159" s="333"/>
      <c r="I159" s="333"/>
      <c r="J159" s="333"/>
      <c r="K159" s="333"/>
      <c r="L159" s="333"/>
      <c r="M159" s="333"/>
      <c r="N159" s="333"/>
      <c r="O159" s="333"/>
      <c r="P159" s="333"/>
      <c r="Q159" s="333"/>
      <c r="R159" s="333"/>
      <c r="S159" s="333"/>
      <c r="T159" s="333"/>
      <c r="U159" s="333"/>
      <c r="V159" s="333"/>
      <c r="W159" s="333"/>
      <c r="X159" s="333"/>
      <c r="Y159" s="333"/>
      <c r="Z159" s="333"/>
      <c r="AA159" s="333"/>
      <c r="AB159" s="333"/>
      <c r="AC159" s="333"/>
      <c r="AD159" s="333"/>
      <c r="AE159" s="333"/>
      <c r="AF159" s="333"/>
      <c r="AG159" s="333"/>
      <c r="AH159" s="333"/>
      <c r="AI159" s="333"/>
      <c r="AJ159" s="333"/>
      <c r="AK159" s="333"/>
      <c r="AL159" s="333"/>
      <c r="AM159" s="333"/>
      <c r="AN159" s="333"/>
      <c r="AO159" s="333"/>
      <c r="AP159" s="333"/>
      <c r="AQ159" s="333"/>
      <c r="AR159" s="333"/>
    </row>
    <row r="160" spans="1:44" ht="8.1" customHeight="1">
      <c r="A160" s="365">
        <f t="shared" si="61"/>
        <v>156</v>
      </c>
      <c r="B160" s="50">
        <f t="shared" si="62"/>
        <v>8</v>
      </c>
      <c r="C160" s="50">
        <f t="shared" si="63"/>
        <v>16</v>
      </c>
      <c r="D160" s="315" t="str">
        <f t="shared" si="64"/>
        <v>15,7</v>
      </c>
      <c r="E160" s="353"/>
      <c r="F160" s="354"/>
      <c r="G160" s="354"/>
      <c r="H160" s="333"/>
      <c r="I160" s="333"/>
      <c r="J160" s="333"/>
      <c r="K160" s="333"/>
      <c r="L160" s="333"/>
      <c r="M160" s="333"/>
      <c r="N160" s="333"/>
      <c r="O160" s="333"/>
      <c r="P160" s="333"/>
      <c r="Q160" s="333"/>
      <c r="R160" s="333"/>
      <c r="S160" s="333"/>
      <c r="T160" s="333"/>
      <c r="U160" s="333"/>
      <c r="V160" s="333"/>
      <c r="W160" s="333"/>
      <c r="X160" s="333"/>
      <c r="Y160" s="333"/>
      <c r="Z160" s="333"/>
      <c r="AA160" s="333"/>
      <c r="AB160" s="333"/>
      <c r="AC160" s="333"/>
      <c r="AD160" s="333"/>
      <c r="AE160" s="333"/>
      <c r="AF160" s="333"/>
      <c r="AG160" s="333"/>
      <c r="AH160" s="333"/>
      <c r="AI160" s="333"/>
      <c r="AJ160" s="333"/>
      <c r="AK160" s="333"/>
      <c r="AL160" s="333"/>
      <c r="AM160" s="333"/>
      <c r="AN160" s="333"/>
      <c r="AO160" s="333"/>
      <c r="AP160" s="333"/>
      <c r="AQ160" s="333"/>
      <c r="AR160" s="333"/>
    </row>
    <row r="161" spans="1:44" ht="8.1" customHeight="1">
      <c r="A161" s="365">
        <f t="shared" si="61"/>
        <v>157</v>
      </c>
      <c r="B161" s="50">
        <f t="shared" si="62"/>
        <v>8</v>
      </c>
      <c r="C161" s="50">
        <f t="shared" si="63"/>
        <v>17</v>
      </c>
      <c r="D161" s="315" t="str">
        <f t="shared" si="64"/>
        <v>16,7</v>
      </c>
      <c r="E161" s="353"/>
      <c r="F161" s="354"/>
      <c r="G161" s="354"/>
      <c r="H161" s="333"/>
      <c r="I161" s="333"/>
      <c r="J161" s="333"/>
      <c r="K161" s="333"/>
      <c r="L161" s="333"/>
      <c r="M161" s="333"/>
      <c r="N161" s="333"/>
      <c r="O161" s="333"/>
      <c r="P161" s="333"/>
      <c r="Q161" s="333"/>
      <c r="R161" s="333"/>
      <c r="S161" s="333"/>
      <c r="T161" s="333"/>
      <c r="U161" s="333"/>
      <c r="V161" s="333"/>
      <c r="W161" s="333"/>
      <c r="X161" s="333"/>
      <c r="Y161" s="333"/>
      <c r="Z161" s="333"/>
      <c r="AA161" s="333"/>
      <c r="AB161" s="333"/>
      <c r="AC161" s="333"/>
      <c r="AD161" s="333"/>
      <c r="AE161" s="333"/>
      <c r="AF161" s="333"/>
      <c r="AG161" s="333"/>
      <c r="AH161" s="333"/>
      <c r="AI161" s="333"/>
      <c r="AJ161" s="333"/>
      <c r="AK161" s="333"/>
      <c r="AL161" s="333"/>
      <c r="AM161" s="333"/>
      <c r="AN161" s="333"/>
      <c r="AO161" s="333"/>
      <c r="AP161" s="333"/>
      <c r="AQ161" s="333"/>
      <c r="AR161" s="333"/>
    </row>
    <row r="162" spans="1:44" ht="8.1" customHeight="1">
      <c r="A162" s="365">
        <f t="shared" si="61"/>
        <v>158</v>
      </c>
      <c r="B162" s="50">
        <f t="shared" si="62"/>
        <v>8</v>
      </c>
      <c r="C162" s="50">
        <f t="shared" si="63"/>
        <v>18</v>
      </c>
      <c r="D162" s="315" t="str">
        <f t="shared" si="64"/>
        <v>17,7</v>
      </c>
      <c r="E162" s="353"/>
      <c r="F162" s="354"/>
      <c r="G162" s="354"/>
      <c r="H162" s="333"/>
      <c r="I162" s="333"/>
      <c r="J162" s="333"/>
      <c r="K162" s="333"/>
      <c r="L162" s="333"/>
      <c r="M162" s="333"/>
      <c r="N162" s="333"/>
      <c r="O162" s="333"/>
      <c r="P162" s="333"/>
      <c r="Q162" s="333"/>
      <c r="R162" s="333"/>
      <c r="S162" s="333"/>
      <c r="T162" s="333"/>
      <c r="U162" s="333"/>
      <c r="V162" s="333"/>
      <c r="W162" s="333"/>
      <c r="X162" s="333"/>
      <c r="Y162" s="333"/>
      <c r="Z162" s="333"/>
      <c r="AA162" s="333"/>
      <c r="AB162" s="333"/>
      <c r="AC162" s="333"/>
      <c r="AD162" s="333"/>
      <c r="AE162" s="333"/>
      <c r="AF162" s="333"/>
      <c r="AG162" s="333"/>
      <c r="AH162" s="333"/>
      <c r="AI162" s="333"/>
      <c r="AJ162" s="333"/>
      <c r="AK162" s="333"/>
      <c r="AL162" s="333"/>
      <c r="AM162" s="333"/>
      <c r="AN162" s="333"/>
      <c r="AO162" s="333"/>
      <c r="AP162" s="333"/>
      <c r="AQ162" s="333"/>
      <c r="AR162" s="333"/>
    </row>
    <row r="163" spans="1:44" ht="8.1" customHeight="1">
      <c r="A163" s="365">
        <f t="shared" si="61"/>
        <v>159</v>
      </c>
      <c r="B163" s="50">
        <f t="shared" si="62"/>
        <v>8</v>
      </c>
      <c r="C163" s="50">
        <f t="shared" si="63"/>
        <v>19</v>
      </c>
      <c r="D163" s="315" t="str">
        <f t="shared" si="64"/>
        <v>18,7</v>
      </c>
      <c r="E163" s="353"/>
      <c r="F163" s="354"/>
      <c r="G163" s="354"/>
      <c r="H163" s="333"/>
      <c r="I163" s="333"/>
      <c r="J163" s="333"/>
      <c r="K163" s="333"/>
      <c r="L163" s="333"/>
      <c r="M163" s="333"/>
      <c r="N163" s="333"/>
      <c r="O163" s="333"/>
      <c r="P163" s="333"/>
      <c r="Q163" s="333"/>
      <c r="R163" s="333"/>
      <c r="S163" s="333"/>
      <c r="T163" s="333"/>
      <c r="U163" s="333"/>
      <c r="V163" s="333"/>
      <c r="W163" s="333"/>
      <c r="X163" s="333"/>
      <c r="Y163" s="333"/>
      <c r="Z163" s="333"/>
      <c r="AA163" s="333"/>
      <c r="AB163" s="333"/>
      <c r="AC163" s="333"/>
      <c r="AD163" s="333"/>
      <c r="AE163" s="333"/>
      <c r="AF163" s="333"/>
      <c r="AG163" s="333"/>
      <c r="AH163" s="333"/>
      <c r="AI163" s="333"/>
      <c r="AJ163" s="333"/>
      <c r="AK163" s="333"/>
      <c r="AL163" s="333"/>
      <c r="AM163" s="333"/>
      <c r="AN163" s="333"/>
      <c r="AO163" s="333"/>
      <c r="AP163" s="333"/>
      <c r="AQ163" s="333"/>
      <c r="AR163" s="333"/>
    </row>
    <row r="164" spans="1:44" ht="8.1" customHeight="1">
      <c r="A164" s="365">
        <f t="shared" si="61"/>
        <v>160</v>
      </c>
      <c r="B164" s="50">
        <f t="shared" si="62"/>
        <v>8</v>
      </c>
      <c r="C164" s="50">
        <f t="shared" si="63"/>
        <v>20</v>
      </c>
      <c r="D164" s="315" t="str">
        <f t="shared" si="64"/>
        <v>19,7</v>
      </c>
      <c r="E164" s="353"/>
      <c r="F164" s="354"/>
      <c r="G164" s="354"/>
      <c r="H164" s="333"/>
      <c r="I164" s="333"/>
      <c r="J164" s="333"/>
      <c r="K164" s="333"/>
      <c r="L164" s="333"/>
      <c r="M164" s="333"/>
      <c r="N164" s="333"/>
      <c r="O164" s="333"/>
      <c r="P164" s="333"/>
      <c r="Q164" s="333"/>
      <c r="R164" s="333"/>
      <c r="S164" s="333"/>
      <c r="T164" s="333"/>
      <c r="U164" s="333"/>
      <c r="V164" s="333"/>
      <c r="W164" s="333"/>
      <c r="X164" s="333"/>
      <c r="Y164" s="333"/>
      <c r="Z164" s="333"/>
      <c r="AA164" s="333"/>
      <c r="AB164" s="333"/>
      <c r="AC164" s="333"/>
      <c r="AD164" s="333"/>
      <c r="AE164" s="333"/>
      <c r="AF164" s="333"/>
      <c r="AG164" s="333"/>
      <c r="AH164" s="333"/>
      <c r="AI164" s="333"/>
      <c r="AJ164" s="333"/>
      <c r="AK164" s="333"/>
      <c r="AL164" s="333"/>
      <c r="AM164" s="333"/>
      <c r="AN164" s="333"/>
      <c r="AO164" s="333"/>
      <c r="AP164" s="333"/>
      <c r="AQ164" s="333"/>
      <c r="AR164" s="333"/>
    </row>
    <row r="165" spans="1:44" ht="8.1" customHeight="1">
      <c r="A165" s="365" t="str">
        <f t="shared" si="61"/>
        <v/>
      </c>
      <c r="B165" s="50" t="str">
        <f t="shared" si="62"/>
        <v/>
      </c>
      <c r="C165" s="50" t="str">
        <f t="shared" si="63"/>
        <v/>
      </c>
      <c r="D165" s="315" t="str">
        <f t="shared" si="64"/>
        <v/>
      </c>
      <c r="E165" s="353"/>
      <c r="F165" s="354"/>
      <c r="G165" s="354"/>
      <c r="H165" s="333"/>
      <c r="I165" s="333"/>
      <c r="J165" s="333"/>
      <c r="K165" s="333"/>
      <c r="L165" s="333"/>
      <c r="M165" s="333"/>
      <c r="N165" s="333"/>
      <c r="O165" s="333"/>
      <c r="P165" s="333"/>
      <c r="Q165" s="333"/>
      <c r="R165" s="333"/>
      <c r="S165" s="333"/>
      <c r="T165" s="333"/>
      <c r="U165" s="333"/>
      <c r="V165" s="333"/>
      <c r="W165" s="333"/>
      <c r="X165" s="333"/>
      <c r="Y165" s="333"/>
      <c r="Z165" s="333"/>
      <c r="AA165" s="333"/>
      <c r="AB165" s="333"/>
      <c r="AC165" s="333"/>
      <c r="AD165" s="333"/>
      <c r="AE165" s="333"/>
      <c r="AF165" s="333"/>
      <c r="AG165" s="333"/>
      <c r="AH165" s="333"/>
      <c r="AI165" s="333"/>
      <c r="AJ165" s="333"/>
      <c r="AK165" s="333"/>
      <c r="AL165" s="333"/>
      <c r="AM165" s="333"/>
      <c r="AN165" s="333"/>
      <c r="AO165" s="333"/>
      <c r="AP165" s="333"/>
      <c r="AQ165" s="333"/>
      <c r="AR165" s="333"/>
    </row>
    <row r="166" spans="1:44" ht="8.1" customHeight="1">
      <c r="A166" s="365" t="str">
        <f t="shared" si="61"/>
        <v/>
      </c>
      <c r="B166" s="50" t="str">
        <f t="shared" si="62"/>
        <v/>
      </c>
      <c r="C166" s="50" t="str">
        <f t="shared" si="63"/>
        <v/>
      </c>
      <c r="D166" s="315" t="str">
        <f t="shared" si="64"/>
        <v/>
      </c>
      <c r="E166" s="353"/>
      <c r="F166" s="354"/>
      <c r="G166" s="354"/>
      <c r="H166" s="333"/>
      <c r="I166" s="333"/>
      <c r="J166" s="333"/>
      <c r="K166" s="333"/>
      <c r="L166" s="333"/>
      <c r="M166" s="333"/>
      <c r="N166" s="333"/>
      <c r="O166" s="333"/>
      <c r="P166" s="333"/>
      <c r="Q166" s="333"/>
      <c r="R166" s="333"/>
      <c r="S166" s="333"/>
      <c r="T166" s="333"/>
      <c r="U166" s="333"/>
      <c r="V166" s="333"/>
      <c r="W166" s="333"/>
      <c r="X166" s="333"/>
      <c r="Y166" s="333"/>
      <c r="Z166" s="333"/>
      <c r="AA166" s="333"/>
      <c r="AB166" s="333"/>
      <c r="AC166" s="333"/>
      <c r="AD166" s="333"/>
      <c r="AE166" s="333"/>
      <c r="AF166" s="333"/>
      <c r="AG166" s="333"/>
      <c r="AH166" s="333"/>
      <c r="AI166" s="333"/>
      <c r="AJ166" s="333"/>
      <c r="AK166" s="333"/>
      <c r="AL166" s="333"/>
      <c r="AM166" s="333"/>
      <c r="AN166" s="333"/>
      <c r="AO166" s="333"/>
      <c r="AP166" s="333"/>
      <c r="AQ166" s="333"/>
      <c r="AR166" s="333"/>
    </row>
    <row r="167" spans="1:44" ht="8.1" customHeight="1">
      <c r="A167" s="365" t="str">
        <f t="shared" si="61"/>
        <v/>
      </c>
      <c r="B167" s="50" t="str">
        <f t="shared" si="62"/>
        <v/>
      </c>
      <c r="C167" s="50" t="str">
        <f t="shared" si="63"/>
        <v/>
      </c>
      <c r="D167" s="315" t="str">
        <f t="shared" si="64"/>
        <v/>
      </c>
      <c r="E167" s="353"/>
      <c r="F167" s="354"/>
      <c r="G167" s="354"/>
      <c r="H167" s="333"/>
      <c r="I167" s="333"/>
      <c r="J167" s="333"/>
      <c r="K167" s="333"/>
      <c r="L167" s="333"/>
      <c r="M167" s="333"/>
      <c r="N167" s="333"/>
      <c r="O167" s="333"/>
      <c r="P167" s="333"/>
      <c r="Q167" s="333"/>
      <c r="R167" s="333"/>
      <c r="S167" s="333"/>
      <c r="T167" s="333"/>
      <c r="U167" s="333"/>
      <c r="V167" s="333"/>
      <c r="W167" s="333"/>
      <c r="X167" s="333"/>
      <c r="Y167" s="333"/>
      <c r="Z167" s="333"/>
      <c r="AA167" s="333"/>
      <c r="AB167" s="333"/>
      <c r="AC167" s="333"/>
      <c r="AD167" s="333"/>
      <c r="AE167" s="333"/>
      <c r="AF167" s="333"/>
      <c r="AG167" s="333"/>
      <c r="AH167" s="333"/>
      <c r="AI167" s="333"/>
      <c r="AJ167" s="333"/>
      <c r="AK167" s="333"/>
      <c r="AL167" s="333"/>
      <c r="AM167" s="333"/>
      <c r="AN167" s="333"/>
      <c r="AO167" s="333"/>
      <c r="AP167" s="333"/>
      <c r="AQ167" s="333"/>
      <c r="AR167" s="333"/>
    </row>
    <row r="168" spans="1:44" ht="8.1" customHeight="1">
      <c r="A168" s="365" t="str">
        <f t="shared" si="61"/>
        <v/>
      </c>
      <c r="B168" s="50" t="str">
        <f t="shared" si="62"/>
        <v/>
      </c>
      <c r="C168" s="50" t="str">
        <f t="shared" si="63"/>
        <v/>
      </c>
      <c r="D168" s="315" t="str">
        <f t="shared" si="64"/>
        <v/>
      </c>
      <c r="E168" s="353"/>
      <c r="F168" s="354"/>
      <c r="G168" s="354"/>
      <c r="H168" s="333"/>
      <c r="I168" s="333"/>
      <c r="J168" s="333"/>
      <c r="K168" s="333"/>
      <c r="L168" s="333"/>
      <c r="M168" s="333"/>
      <c r="N168" s="333"/>
      <c r="O168" s="333"/>
      <c r="P168" s="333"/>
      <c r="Q168" s="333"/>
      <c r="R168" s="333"/>
      <c r="S168" s="333"/>
      <c r="T168" s="333"/>
      <c r="U168" s="333"/>
      <c r="V168" s="333"/>
      <c r="W168" s="333"/>
      <c r="X168" s="333"/>
      <c r="Y168" s="333"/>
      <c r="Z168" s="333"/>
      <c r="AA168" s="333"/>
      <c r="AB168" s="333"/>
      <c r="AC168" s="333"/>
      <c r="AD168" s="333"/>
      <c r="AE168" s="333"/>
      <c r="AF168" s="333"/>
      <c r="AG168" s="333"/>
      <c r="AH168" s="333"/>
      <c r="AI168" s="333"/>
      <c r="AJ168" s="333"/>
      <c r="AK168" s="333"/>
      <c r="AL168" s="333"/>
      <c r="AM168" s="333"/>
      <c r="AN168" s="333"/>
      <c r="AO168" s="333"/>
      <c r="AP168" s="333"/>
      <c r="AQ168" s="333"/>
      <c r="AR168" s="333"/>
    </row>
    <row r="169" spans="1:44" ht="8.1" customHeight="1">
      <c r="A169" s="365" t="str">
        <f t="shared" si="61"/>
        <v/>
      </c>
      <c r="B169" s="50" t="str">
        <f t="shared" si="62"/>
        <v/>
      </c>
      <c r="C169" s="50" t="str">
        <f t="shared" si="63"/>
        <v/>
      </c>
      <c r="D169" s="315" t="str">
        <f t="shared" si="64"/>
        <v/>
      </c>
      <c r="E169" s="353"/>
      <c r="F169" s="354"/>
      <c r="G169" s="354"/>
      <c r="H169" s="333"/>
      <c r="I169" s="333"/>
      <c r="J169" s="333"/>
      <c r="K169" s="333"/>
      <c r="L169" s="333"/>
      <c r="M169" s="333"/>
      <c r="N169" s="333"/>
      <c r="O169" s="333"/>
      <c r="P169" s="333"/>
      <c r="Q169" s="333"/>
      <c r="R169" s="333"/>
      <c r="S169" s="333"/>
      <c r="T169" s="333"/>
      <c r="U169" s="333"/>
      <c r="V169" s="333"/>
      <c r="W169" s="333"/>
      <c r="X169" s="333"/>
      <c r="Y169" s="333"/>
      <c r="Z169" s="333"/>
      <c r="AA169" s="333"/>
      <c r="AB169" s="333"/>
      <c r="AC169" s="333"/>
      <c r="AD169" s="333"/>
      <c r="AE169" s="333"/>
      <c r="AF169" s="333"/>
      <c r="AG169" s="333"/>
      <c r="AH169" s="333"/>
      <c r="AI169" s="333"/>
      <c r="AJ169" s="333"/>
      <c r="AK169" s="333"/>
      <c r="AL169" s="333"/>
      <c r="AM169" s="333"/>
      <c r="AN169" s="333"/>
      <c r="AO169" s="333"/>
      <c r="AP169" s="333"/>
      <c r="AQ169" s="333"/>
      <c r="AR169" s="333"/>
    </row>
    <row r="170" spans="1:44" ht="8.1" customHeight="1">
      <c r="A170" s="365" t="str">
        <f t="shared" si="61"/>
        <v/>
      </c>
      <c r="B170" s="50" t="str">
        <f t="shared" si="62"/>
        <v/>
      </c>
      <c r="C170" s="50" t="str">
        <f t="shared" si="63"/>
        <v/>
      </c>
      <c r="D170" s="315" t="str">
        <f t="shared" si="64"/>
        <v/>
      </c>
      <c r="E170" s="353"/>
      <c r="F170" s="354"/>
      <c r="G170" s="354"/>
      <c r="H170" s="333"/>
      <c r="I170" s="333"/>
      <c r="J170" s="333"/>
      <c r="K170" s="333"/>
      <c r="L170" s="333"/>
      <c r="M170" s="333"/>
      <c r="N170" s="333"/>
      <c r="O170" s="333"/>
      <c r="P170" s="333"/>
      <c r="Q170" s="333"/>
      <c r="R170" s="333"/>
      <c r="S170" s="333"/>
      <c r="T170" s="333"/>
      <c r="U170" s="333"/>
      <c r="V170" s="333"/>
      <c r="W170" s="333"/>
      <c r="X170" s="333"/>
      <c r="Y170" s="333"/>
      <c r="Z170" s="333"/>
      <c r="AA170" s="333"/>
      <c r="AB170" s="333"/>
      <c r="AC170" s="333"/>
      <c r="AD170" s="333"/>
      <c r="AE170" s="333"/>
      <c r="AF170" s="333"/>
      <c r="AG170" s="333"/>
      <c r="AH170" s="333"/>
      <c r="AI170" s="333"/>
      <c r="AJ170" s="333"/>
      <c r="AK170" s="333"/>
      <c r="AL170" s="333"/>
      <c r="AM170" s="333"/>
      <c r="AN170" s="333"/>
      <c r="AO170" s="333"/>
      <c r="AP170" s="333"/>
      <c r="AQ170" s="333"/>
      <c r="AR170" s="333"/>
    </row>
    <row r="171" spans="1:44" ht="8.1" customHeight="1">
      <c r="A171" s="365" t="str">
        <f t="shared" si="61"/>
        <v/>
      </c>
      <c r="B171" s="50" t="str">
        <f t="shared" si="62"/>
        <v/>
      </c>
      <c r="C171" s="50" t="str">
        <f t="shared" si="63"/>
        <v/>
      </c>
      <c r="D171" s="315" t="str">
        <f t="shared" si="64"/>
        <v/>
      </c>
      <c r="E171" s="353"/>
      <c r="F171" s="354"/>
      <c r="G171" s="354"/>
      <c r="H171" s="333"/>
      <c r="I171" s="333"/>
      <c r="J171" s="333"/>
      <c r="K171" s="333"/>
      <c r="L171" s="333"/>
      <c r="M171" s="333"/>
      <c r="N171" s="333"/>
      <c r="O171" s="333"/>
      <c r="P171" s="333"/>
      <c r="Q171" s="333"/>
      <c r="R171" s="333"/>
      <c r="S171" s="333"/>
      <c r="T171" s="333"/>
      <c r="U171" s="333"/>
      <c r="V171" s="333"/>
      <c r="W171" s="333"/>
      <c r="X171" s="333"/>
      <c r="Y171" s="333"/>
      <c r="Z171" s="333"/>
      <c r="AA171" s="333"/>
      <c r="AB171" s="333"/>
      <c r="AC171" s="333"/>
      <c r="AD171" s="333"/>
      <c r="AE171" s="333"/>
      <c r="AF171" s="333"/>
      <c r="AG171" s="333"/>
      <c r="AH171" s="333"/>
      <c r="AI171" s="333"/>
      <c r="AJ171" s="333"/>
      <c r="AK171" s="333"/>
      <c r="AL171" s="333"/>
      <c r="AM171" s="333"/>
      <c r="AN171" s="333"/>
      <c r="AO171" s="333"/>
      <c r="AP171" s="333"/>
      <c r="AQ171" s="333"/>
      <c r="AR171" s="333"/>
    </row>
    <row r="172" spans="1:44" ht="8.1" customHeight="1">
      <c r="A172" s="365" t="str">
        <f t="shared" si="61"/>
        <v/>
      </c>
      <c r="B172" s="50" t="str">
        <f t="shared" si="62"/>
        <v/>
      </c>
      <c r="C172" s="50" t="str">
        <f t="shared" si="63"/>
        <v/>
      </c>
      <c r="D172" s="315" t="str">
        <f t="shared" si="64"/>
        <v/>
      </c>
      <c r="E172" s="353"/>
      <c r="F172" s="354"/>
      <c r="G172" s="354"/>
      <c r="H172" s="333"/>
      <c r="I172" s="333"/>
      <c r="J172" s="333"/>
      <c r="K172" s="333"/>
      <c r="L172" s="333"/>
      <c r="M172" s="333"/>
      <c r="N172" s="333"/>
      <c r="O172" s="333"/>
      <c r="P172" s="333"/>
      <c r="Q172" s="333"/>
      <c r="R172" s="333"/>
      <c r="S172" s="333"/>
      <c r="T172" s="333"/>
      <c r="U172" s="333"/>
      <c r="V172" s="333"/>
      <c r="W172" s="333"/>
      <c r="X172" s="333"/>
      <c r="Y172" s="333"/>
      <c r="Z172" s="333"/>
      <c r="AA172" s="333"/>
      <c r="AB172" s="333"/>
      <c r="AC172" s="333"/>
      <c r="AD172" s="333"/>
      <c r="AE172" s="333"/>
      <c r="AF172" s="333"/>
      <c r="AG172" s="333"/>
      <c r="AH172" s="333"/>
      <c r="AI172" s="333"/>
      <c r="AJ172" s="333"/>
      <c r="AK172" s="333"/>
      <c r="AL172" s="333"/>
      <c r="AM172" s="333"/>
      <c r="AN172" s="333"/>
      <c r="AO172" s="333"/>
      <c r="AP172" s="333"/>
      <c r="AQ172" s="333"/>
      <c r="AR172" s="333"/>
    </row>
    <row r="173" spans="1:44" ht="8.1" customHeight="1">
      <c r="A173" s="365" t="str">
        <f t="shared" si="61"/>
        <v/>
      </c>
      <c r="B173" s="50" t="str">
        <f t="shared" si="62"/>
        <v/>
      </c>
      <c r="C173" s="50" t="str">
        <f t="shared" si="63"/>
        <v/>
      </c>
      <c r="D173" s="315" t="str">
        <f t="shared" si="64"/>
        <v/>
      </c>
      <c r="E173" s="353"/>
      <c r="F173" s="354"/>
      <c r="G173" s="354"/>
      <c r="H173" s="333"/>
      <c r="I173" s="333"/>
      <c r="J173" s="333"/>
      <c r="K173" s="333"/>
      <c r="L173" s="333"/>
      <c r="M173" s="333"/>
      <c r="N173" s="333"/>
      <c r="O173" s="333"/>
      <c r="P173" s="333"/>
      <c r="Q173" s="333"/>
      <c r="R173" s="333"/>
      <c r="S173" s="333"/>
      <c r="T173" s="333"/>
      <c r="U173" s="333"/>
      <c r="V173" s="333"/>
      <c r="W173" s="333"/>
      <c r="X173" s="333"/>
      <c r="Y173" s="333"/>
      <c r="Z173" s="333"/>
      <c r="AA173" s="333"/>
      <c r="AB173" s="333"/>
      <c r="AC173" s="333"/>
      <c r="AD173" s="333"/>
      <c r="AE173" s="333"/>
      <c r="AF173" s="333"/>
      <c r="AG173" s="333"/>
      <c r="AH173" s="333"/>
      <c r="AI173" s="333"/>
      <c r="AJ173" s="333"/>
      <c r="AK173" s="333"/>
      <c r="AL173" s="333"/>
      <c r="AM173" s="333"/>
      <c r="AN173" s="333"/>
      <c r="AO173" s="333"/>
      <c r="AP173" s="333"/>
      <c r="AQ173" s="333"/>
      <c r="AR173" s="333"/>
    </row>
    <row r="174" spans="1:44" ht="8.1" customHeight="1">
      <c r="A174" s="365" t="str">
        <f t="shared" si="61"/>
        <v/>
      </c>
      <c r="B174" s="50" t="str">
        <f t="shared" si="62"/>
        <v/>
      </c>
      <c r="C174" s="50" t="str">
        <f t="shared" si="63"/>
        <v/>
      </c>
      <c r="D174" s="315" t="str">
        <f t="shared" si="64"/>
        <v/>
      </c>
      <c r="E174" s="353"/>
      <c r="F174" s="354"/>
      <c r="G174" s="354"/>
      <c r="H174" s="333"/>
      <c r="I174" s="333"/>
      <c r="J174" s="333"/>
      <c r="K174" s="333"/>
      <c r="L174" s="333"/>
      <c r="M174" s="333"/>
      <c r="N174" s="333"/>
      <c r="O174" s="333"/>
      <c r="P174" s="333"/>
      <c r="Q174" s="333"/>
      <c r="R174" s="333"/>
      <c r="S174" s="333"/>
      <c r="T174" s="333"/>
      <c r="U174" s="333"/>
      <c r="V174" s="333"/>
      <c r="W174" s="333"/>
      <c r="X174" s="333"/>
      <c r="Y174" s="333"/>
      <c r="Z174" s="333"/>
      <c r="AA174" s="333"/>
      <c r="AB174" s="333"/>
      <c r="AC174" s="333"/>
      <c r="AD174" s="333"/>
      <c r="AE174" s="333"/>
      <c r="AF174" s="333"/>
      <c r="AG174" s="333"/>
      <c r="AH174" s="333"/>
      <c r="AI174" s="333"/>
      <c r="AJ174" s="333"/>
      <c r="AK174" s="333"/>
      <c r="AL174" s="333"/>
      <c r="AM174" s="333"/>
      <c r="AN174" s="333"/>
      <c r="AO174" s="333"/>
      <c r="AP174" s="333"/>
      <c r="AQ174" s="333"/>
      <c r="AR174" s="333"/>
    </row>
    <row r="175" spans="1:44" ht="8.1" customHeight="1">
      <c r="A175" s="365" t="str">
        <f t="shared" si="61"/>
        <v/>
      </c>
      <c r="B175" s="50" t="str">
        <f t="shared" si="62"/>
        <v/>
      </c>
      <c r="C175" s="50" t="str">
        <f t="shared" si="63"/>
        <v/>
      </c>
      <c r="D175" s="315" t="str">
        <f t="shared" si="64"/>
        <v/>
      </c>
      <c r="E175" s="353"/>
      <c r="F175" s="354"/>
      <c r="G175" s="354"/>
      <c r="H175" s="333"/>
      <c r="I175" s="333"/>
      <c r="J175" s="333"/>
      <c r="K175" s="333"/>
      <c r="L175" s="333"/>
      <c r="M175" s="333"/>
      <c r="N175" s="333"/>
      <c r="O175" s="333"/>
      <c r="P175" s="333"/>
      <c r="Q175" s="333"/>
      <c r="R175" s="333"/>
      <c r="S175" s="333"/>
      <c r="T175" s="333"/>
      <c r="U175" s="333"/>
      <c r="V175" s="333"/>
      <c r="W175" s="333"/>
      <c r="X175" s="333"/>
      <c r="Y175" s="333"/>
      <c r="Z175" s="333"/>
      <c r="AA175" s="333"/>
      <c r="AB175" s="333"/>
      <c r="AC175" s="333"/>
      <c r="AD175" s="333"/>
      <c r="AE175" s="333"/>
      <c r="AF175" s="333"/>
      <c r="AG175" s="333"/>
      <c r="AH175" s="333"/>
      <c r="AI175" s="333"/>
      <c r="AJ175" s="333"/>
      <c r="AK175" s="333"/>
      <c r="AL175" s="333"/>
      <c r="AM175" s="333"/>
      <c r="AN175" s="333"/>
      <c r="AO175" s="333"/>
      <c r="AP175" s="333"/>
      <c r="AQ175" s="333"/>
      <c r="AR175" s="333"/>
    </row>
    <row r="176" spans="1:44" ht="8.1" customHeight="1">
      <c r="A176" s="365" t="str">
        <f t="shared" si="61"/>
        <v/>
      </c>
      <c r="B176" s="50" t="str">
        <f t="shared" si="62"/>
        <v/>
      </c>
      <c r="C176" s="50" t="str">
        <f t="shared" si="63"/>
        <v/>
      </c>
      <c r="D176" s="315" t="str">
        <f t="shared" si="64"/>
        <v/>
      </c>
      <c r="E176" s="353"/>
      <c r="F176" s="354"/>
      <c r="G176" s="354"/>
      <c r="H176" s="333"/>
      <c r="I176" s="333"/>
      <c r="J176" s="333"/>
      <c r="K176" s="333"/>
      <c r="L176" s="333"/>
      <c r="M176" s="333"/>
      <c r="N176" s="333"/>
      <c r="O176" s="333"/>
      <c r="P176" s="333"/>
      <c r="Q176" s="333"/>
      <c r="R176" s="333"/>
      <c r="S176" s="333"/>
      <c r="T176" s="333"/>
      <c r="U176" s="333"/>
      <c r="V176" s="333"/>
      <c r="W176" s="333"/>
      <c r="X176" s="333"/>
      <c r="Y176" s="333"/>
      <c r="Z176" s="333"/>
      <c r="AA176" s="333"/>
      <c r="AB176" s="333"/>
      <c r="AC176" s="333"/>
      <c r="AD176" s="333"/>
      <c r="AE176" s="333"/>
      <c r="AF176" s="333"/>
      <c r="AG176" s="333"/>
      <c r="AH176" s="333"/>
      <c r="AI176" s="333"/>
      <c r="AJ176" s="333"/>
      <c r="AK176" s="333"/>
      <c r="AL176" s="333"/>
      <c r="AM176" s="333"/>
      <c r="AN176" s="333"/>
      <c r="AO176" s="333"/>
      <c r="AP176" s="333"/>
      <c r="AQ176" s="333"/>
      <c r="AR176" s="333"/>
    </row>
    <row r="177" spans="1:44" ht="8.1" customHeight="1">
      <c r="A177" s="365" t="str">
        <f t="shared" si="61"/>
        <v/>
      </c>
      <c r="B177" s="50" t="str">
        <f t="shared" si="62"/>
        <v/>
      </c>
      <c r="C177" s="50" t="str">
        <f t="shared" si="63"/>
        <v/>
      </c>
      <c r="D177" s="315" t="str">
        <f t="shared" si="64"/>
        <v/>
      </c>
      <c r="E177" s="353"/>
      <c r="F177" s="354"/>
      <c r="G177" s="354"/>
      <c r="H177" s="333"/>
      <c r="I177" s="333"/>
      <c r="J177" s="333"/>
      <c r="K177" s="333"/>
      <c r="L177" s="333"/>
      <c r="M177" s="333"/>
      <c r="N177" s="333"/>
      <c r="O177" s="333"/>
      <c r="P177" s="333"/>
      <c r="Q177" s="333"/>
      <c r="R177" s="333"/>
      <c r="S177" s="333"/>
      <c r="T177" s="333"/>
      <c r="U177" s="333"/>
      <c r="V177" s="333"/>
      <c r="W177" s="333"/>
      <c r="X177" s="333"/>
      <c r="Y177" s="333"/>
      <c r="Z177" s="333"/>
      <c r="AA177" s="333"/>
      <c r="AB177" s="333"/>
      <c r="AC177" s="333"/>
      <c r="AD177" s="333"/>
      <c r="AE177" s="333"/>
      <c r="AF177" s="333"/>
      <c r="AG177" s="333"/>
      <c r="AH177" s="333"/>
      <c r="AI177" s="333"/>
      <c r="AJ177" s="333"/>
      <c r="AK177" s="333"/>
      <c r="AL177" s="333"/>
      <c r="AM177" s="333"/>
      <c r="AN177" s="333"/>
      <c r="AO177" s="333"/>
      <c r="AP177" s="333"/>
      <c r="AQ177" s="333"/>
      <c r="AR177" s="333"/>
    </row>
    <row r="178" spans="1:44" ht="8.1" customHeight="1">
      <c r="A178" s="365" t="str">
        <f t="shared" si="61"/>
        <v/>
      </c>
      <c r="B178" s="50" t="str">
        <f t="shared" si="62"/>
        <v/>
      </c>
      <c r="C178" s="50" t="str">
        <f t="shared" si="63"/>
        <v/>
      </c>
      <c r="D178" s="315" t="str">
        <f t="shared" si="64"/>
        <v/>
      </c>
      <c r="E178" s="353"/>
      <c r="F178" s="354"/>
      <c r="G178" s="354"/>
      <c r="H178" s="333"/>
      <c r="I178" s="333"/>
      <c r="J178" s="333"/>
      <c r="K178" s="333"/>
      <c r="L178" s="333"/>
      <c r="M178" s="333"/>
      <c r="N178" s="333"/>
      <c r="O178" s="333"/>
      <c r="P178" s="333"/>
      <c r="Q178" s="333"/>
      <c r="R178" s="333"/>
      <c r="S178" s="333"/>
      <c r="T178" s="333"/>
      <c r="U178" s="333"/>
      <c r="V178" s="333"/>
      <c r="W178" s="333"/>
      <c r="X178" s="333"/>
      <c r="Y178" s="333"/>
      <c r="Z178" s="333"/>
      <c r="AA178" s="333"/>
      <c r="AB178" s="333"/>
      <c r="AC178" s="333"/>
      <c r="AD178" s="333"/>
      <c r="AE178" s="333"/>
      <c r="AF178" s="333"/>
      <c r="AG178" s="333"/>
      <c r="AH178" s="333"/>
      <c r="AI178" s="333"/>
      <c r="AJ178" s="333"/>
      <c r="AK178" s="333"/>
      <c r="AL178" s="333"/>
      <c r="AM178" s="333"/>
      <c r="AN178" s="333"/>
      <c r="AO178" s="333"/>
      <c r="AP178" s="333"/>
      <c r="AQ178" s="333"/>
      <c r="AR178" s="333"/>
    </row>
    <row r="179" spans="1:44" ht="8.1" customHeight="1">
      <c r="A179" s="365" t="str">
        <f t="shared" si="61"/>
        <v/>
      </c>
      <c r="B179" s="50" t="str">
        <f t="shared" si="62"/>
        <v/>
      </c>
      <c r="C179" s="50" t="str">
        <f t="shared" si="63"/>
        <v/>
      </c>
      <c r="D179" s="315" t="str">
        <f t="shared" si="64"/>
        <v/>
      </c>
      <c r="E179" s="353"/>
      <c r="F179" s="354"/>
      <c r="G179" s="354"/>
      <c r="H179" s="333"/>
      <c r="I179" s="333"/>
      <c r="J179" s="333"/>
      <c r="K179" s="333"/>
      <c r="L179" s="333"/>
      <c r="M179" s="333"/>
      <c r="N179" s="333"/>
      <c r="O179" s="333"/>
      <c r="P179" s="333"/>
      <c r="Q179" s="333"/>
      <c r="R179" s="333"/>
      <c r="S179" s="333"/>
      <c r="T179" s="333"/>
      <c r="U179" s="333"/>
      <c r="V179" s="333"/>
      <c r="W179" s="333"/>
      <c r="X179" s="333"/>
      <c r="Y179" s="333"/>
      <c r="Z179" s="333"/>
      <c r="AA179" s="333"/>
      <c r="AB179" s="333"/>
      <c r="AC179" s="333"/>
      <c r="AD179" s="333"/>
      <c r="AE179" s="333"/>
      <c r="AF179" s="333"/>
      <c r="AG179" s="333"/>
      <c r="AH179" s="333"/>
      <c r="AI179" s="333"/>
      <c r="AJ179" s="333"/>
      <c r="AK179" s="333"/>
      <c r="AL179" s="333"/>
      <c r="AM179" s="333"/>
      <c r="AN179" s="333"/>
      <c r="AO179" s="333"/>
      <c r="AP179" s="333"/>
      <c r="AQ179" s="333"/>
      <c r="AR179" s="333"/>
    </row>
    <row r="180" spans="1:44" ht="8.1" customHeight="1">
      <c r="A180" s="365" t="str">
        <f t="shared" si="61"/>
        <v/>
      </c>
      <c r="B180" s="50" t="str">
        <f t="shared" si="62"/>
        <v/>
      </c>
      <c r="C180" s="50" t="str">
        <f t="shared" si="63"/>
        <v/>
      </c>
      <c r="D180" s="315" t="str">
        <f t="shared" si="64"/>
        <v/>
      </c>
      <c r="E180" s="353"/>
      <c r="F180" s="354"/>
      <c r="G180" s="354"/>
      <c r="H180" s="333"/>
      <c r="I180" s="333"/>
      <c r="J180" s="333"/>
      <c r="K180" s="333"/>
      <c r="L180" s="333"/>
      <c r="M180" s="333"/>
      <c r="N180" s="333"/>
      <c r="O180" s="333"/>
      <c r="P180" s="333"/>
      <c r="Q180" s="333"/>
      <c r="R180" s="333"/>
      <c r="S180" s="333"/>
      <c r="T180" s="333"/>
      <c r="U180" s="333"/>
      <c r="V180" s="333"/>
      <c r="W180" s="333"/>
      <c r="X180" s="333"/>
      <c r="Y180" s="333"/>
      <c r="Z180" s="333"/>
      <c r="AA180" s="333"/>
      <c r="AB180" s="333"/>
      <c r="AC180" s="333"/>
      <c r="AD180" s="333"/>
      <c r="AE180" s="333"/>
      <c r="AF180" s="333"/>
      <c r="AG180" s="333"/>
      <c r="AH180" s="333"/>
      <c r="AI180" s="333"/>
      <c r="AJ180" s="333"/>
      <c r="AK180" s="333"/>
      <c r="AL180" s="333"/>
      <c r="AM180" s="333"/>
      <c r="AN180" s="333"/>
      <c r="AO180" s="333"/>
      <c r="AP180" s="333"/>
      <c r="AQ180" s="333"/>
      <c r="AR180" s="333"/>
    </row>
    <row r="181" spans="1:44" ht="8.1" customHeight="1">
      <c r="A181" s="365" t="str">
        <f t="shared" si="61"/>
        <v/>
      </c>
      <c r="B181" s="50" t="str">
        <f t="shared" si="62"/>
        <v/>
      </c>
      <c r="C181" s="50" t="str">
        <f t="shared" si="63"/>
        <v/>
      </c>
      <c r="D181" s="315" t="str">
        <f t="shared" si="64"/>
        <v/>
      </c>
      <c r="E181" s="353"/>
      <c r="F181" s="354"/>
      <c r="G181" s="354"/>
      <c r="H181" s="333"/>
      <c r="I181" s="333"/>
      <c r="J181" s="333"/>
      <c r="K181" s="333"/>
      <c r="L181" s="333"/>
      <c r="M181" s="333"/>
      <c r="N181" s="333"/>
      <c r="O181" s="333"/>
      <c r="P181" s="333"/>
      <c r="Q181" s="333"/>
      <c r="R181" s="333"/>
      <c r="S181" s="333"/>
      <c r="T181" s="333"/>
      <c r="U181" s="333"/>
      <c r="V181" s="333"/>
      <c r="W181" s="333"/>
      <c r="X181" s="333"/>
      <c r="Y181" s="333"/>
      <c r="Z181" s="333"/>
      <c r="AA181" s="333"/>
      <c r="AB181" s="333"/>
      <c r="AC181" s="333"/>
      <c r="AD181" s="333"/>
      <c r="AE181" s="333"/>
      <c r="AF181" s="333"/>
      <c r="AG181" s="333"/>
      <c r="AH181" s="333"/>
      <c r="AI181" s="333"/>
      <c r="AJ181" s="333"/>
      <c r="AK181" s="333"/>
      <c r="AL181" s="333"/>
      <c r="AM181" s="333"/>
      <c r="AN181" s="333"/>
      <c r="AO181" s="333"/>
      <c r="AP181" s="333"/>
      <c r="AQ181" s="333"/>
      <c r="AR181" s="333"/>
    </row>
    <row r="182" spans="1:44" ht="8.1" customHeight="1">
      <c r="A182" s="365" t="str">
        <f t="shared" si="61"/>
        <v/>
      </c>
      <c r="B182" s="50" t="str">
        <f t="shared" si="62"/>
        <v/>
      </c>
      <c r="C182" s="50" t="str">
        <f t="shared" si="63"/>
        <v/>
      </c>
      <c r="D182" s="315" t="str">
        <f t="shared" si="64"/>
        <v/>
      </c>
      <c r="E182" s="353"/>
      <c r="F182" s="354"/>
      <c r="G182" s="354"/>
      <c r="H182" s="333"/>
      <c r="I182" s="333"/>
      <c r="J182" s="333"/>
      <c r="K182" s="333"/>
      <c r="L182" s="333"/>
      <c r="M182" s="333"/>
      <c r="N182" s="333"/>
      <c r="O182" s="333"/>
      <c r="P182" s="333"/>
      <c r="Q182" s="333"/>
      <c r="R182" s="333"/>
      <c r="S182" s="333"/>
      <c r="T182" s="333"/>
      <c r="U182" s="333"/>
      <c r="V182" s="333"/>
      <c r="W182" s="333"/>
      <c r="X182" s="333"/>
      <c r="Y182" s="333"/>
      <c r="Z182" s="333"/>
      <c r="AA182" s="333"/>
      <c r="AB182" s="333"/>
      <c r="AC182" s="333"/>
      <c r="AD182" s="333"/>
      <c r="AE182" s="333"/>
      <c r="AF182" s="333"/>
      <c r="AG182" s="333"/>
      <c r="AH182" s="333"/>
      <c r="AI182" s="333"/>
      <c r="AJ182" s="333"/>
      <c r="AK182" s="333"/>
      <c r="AL182" s="333"/>
      <c r="AM182" s="333"/>
      <c r="AN182" s="333"/>
      <c r="AO182" s="333"/>
      <c r="AP182" s="333"/>
      <c r="AQ182" s="333"/>
      <c r="AR182" s="333"/>
    </row>
    <row r="183" spans="1:44" ht="8.1" customHeight="1">
      <c r="A183" s="365" t="str">
        <f t="shared" si="61"/>
        <v/>
      </c>
      <c r="B183" s="50" t="str">
        <f t="shared" si="62"/>
        <v/>
      </c>
      <c r="C183" s="50" t="str">
        <f t="shared" si="63"/>
        <v/>
      </c>
      <c r="D183" s="315" t="str">
        <f t="shared" si="64"/>
        <v/>
      </c>
      <c r="E183" s="353"/>
      <c r="F183" s="354"/>
      <c r="G183" s="354"/>
      <c r="H183" s="333"/>
      <c r="I183" s="333"/>
      <c r="J183" s="333"/>
      <c r="K183" s="333"/>
      <c r="L183" s="333"/>
      <c r="M183" s="333"/>
      <c r="N183" s="333"/>
      <c r="O183" s="333"/>
      <c r="P183" s="333"/>
      <c r="Q183" s="333"/>
      <c r="R183" s="333"/>
      <c r="S183" s="333"/>
      <c r="T183" s="333"/>
      <c r="U183" s="333"/>
      <c r="V183" s="333"/>
      <c r="W183" s="333"/>
      <c r="X183" s="333"/>
      <c r="Y183" s="333"/>
      <c r="Z183" s="333"/>
      <c r="AA183" s="333"/>
      <c r="AB183" s="333"/>
      <c r="AC183" s="333"/>
      <c r="AD183" s="333"/>
      <c r="AE183" s="333"/>
      <c r="AF183" s="333"/>
      <c r="AG183" s="333"/>
      <c r="AH183" s="333"/>
      <c r="AI183" s="333"/>
      <c r="AJ183" s="333"/>
      <c r="AK183" s="333"/>
      <c r="AL183" s="333"/>
      <c r="AM183" s="333"/>
      <c r="AN183" s="333"/>
      <c r="AO183" s="333"/>
      <c r="AP183" s="333"/>
      <c r="AQ183" s="333"/>
      <c r="AR183" s="333"/>
    </row>
    <row r="184" spans="1:44" ht="8.1" customHeight="1">
      <c r="A184" s="365" t="str">
        <f t="shared" si="61"/>
        <v/>
      </c>
      <c r="B184" s="50" t="str">
        <f t="shared" si="62"/>
        <v/>
      </c>
      <c r="C184" s="50" t="str">
        <f t="shared" si="63"/>
        <v/>
      </c>
      <c r="D184" s="315" t="str">
        <f t="shared" si="64"/>
        <v/>
      </c>
      <c r="E184" s="353"/>
      <c r="F184" s="354"/>
      <c r="G184" s="354"/>
      <c r="H184" s="333"/>
      <c r="I184" s="333"/>
      <c r="J184" s="333"/>
      <c r="K184" s="333"/>
      <c r="L184" s="333"/>
      <c r="M184" s="333"/>
      <c r="N184" s="333"/>
      <c r="O184" s="333"/>
      <c r="P184" s="333"/>
      <c r="Q184" s="333"/>
      <c r="R184" s="333"/>
      <c r="S184" s="333"/>
      <c r="T184" s="333"/>
      <c r="U184" s="333"/>
      <c r="V184" s="333"/>
      <c r="W184" s="333"/>
      <c r="X184" s="333"/>
      <c r="Y184" s="333"/>
      <c r="Z184" s="333"/>
      <c r="AA184" s="333"/>
      <c r="AB184" s="333"/>
      <c r="AC184" s="333"/>
      <c r="AD184" s="333"/>
      <c r="AE184" s="333"/>
      <c r="AF184" s="333"/>
      <c r="AG184" s="333"/>
      <c r="AH184" s="333"/>
      <c r="AI184" s="333"/>
      <c r="AJ184" s="333"/>
      <c r="AK184" s="333"/>
      <c r="AL184" s="333"/>
      <c r="AM184" s="333"/>
      <c r="AN184" s="333"/>
      <c r="AO184" s="333"/>
      <c r="AP184" s="333"/>
      <c r="AQ184" s="333"/>
      <c r="AR184" s="333"/>
    </row>
    <row r="185" spans="1:44" ht="8.1" customHeight="1">
      <c r="A185" s="365" t="str">
        <f t="shared" si="61"/>
        <v/>
      </c>
      <c r="B185" s="50" t="str">
        <f t="shared" si="62"/>
        <v/>
      </c>
      <c r="C185" s="50" t="str">
        <f t="shared" si="63"/>
        <v/>
      </c>
      <c r="D185" s="315" t="str">
        <f t="shared" si="64"/>
        <v/>
      </c>
      <c r="E185" s="353"/>
      <c r="F185" s="354"/>
      <c r="G185" s="354"/>
      <c r="H185" s="333"/>
      <c r="I185" s="333"/>
      <c r="J185" s="333"/>
      <c r="K185" s="333"/>
      <c r="L185" s="333"/>
      <c r="M185" s="333"/>
      <c r="N185" s="333"/>
      <c r="O185" s="333"/>
      <c r="P185" s="333"/>
      <c r="Q185" s="333"/>
      <c r="R185" s="333"/>
      <c r="S185" s="333"/>
      <c r="T185" s="333"/>
      <c r="U185" s="333"/>
      <c r="V185" s="333"/>
      <c r="W185" s="333"/>
      <c r="X185" s="333"/>
      <c r="Y185" s="333"/>
      <c r="Z185" s="333"/>
      <c r="AA185" s="333"/>
      <c r="AB185" s="333"/>
      <c r="AC185" s="333"/>
      <c r="AD185" s="333"/>
      <c r="AE185" s="333"/>
      <c r="AF185" s="333"/>
      <c r="AG185" s="333"/>
      <c r="AH185" s="333"/>
      <c r="AI185" s="333"/>
      <c r="AJ185" s="333"/>
      <c r="AK185" s="333"/>
      <c r="AL185" s="333"/>
      <c r="AM185" s="333"/>
      <c r="AN185" s="333"/>
      <c r="AO185" s="333"/>
      <c r="AP185" s="333"/>
      <c r="AQ185" s="333"/>
      <c r="AR185" s="333"/>
    </row>
    <row r="186" spans="1:44" ht="8.1" customHeight="1">
      <c r="A186" s="365" t="str">
        <f t="shared" si="61"/>
        <v/>
      </c>
      <c r="B186" s="50" t="str">
        <f t="shared" si="62"/>
        <v/>
      </c>
      <c r="C186" s="50" t="str">
        <f t="shared" si="63"/>
        <v/>
      </c>
      <c r="D186" s="315" t="str">
        <f t="shared" si="64"/>
        <v/>
      </c>
      <c r="E186" s="353"/>
      <c r="F186" s="354"/>
      <c r="G186" s="354"/>
      <c r="H186" s="333"/>
      <c r="I186" s="333"/>
      <c r="J186" s="333"/>
      <c r="K186" s="333"/>
      <c r="L186" s="333"/>
      <c r="M186" s="333"/>
      <c r="N186" s="333"/>
      <c r="O186" s="333"/>
      <c r="P186" s="333"/>
      <c r="Q186" s="333"/>
      <c r="R186" s="333"/>
      <c r="S186" s="333"/>
      <c r="T186" s="333"/>
      <c r="U186" s="333"/>
      <c r="V186" s="333"/>
      <c r="W186" s="333"/>
      <c r="X186" s="333"/>
      <c r="Y186" s="333"/>
      <c r="Z186" s="333"/>
      <c r="AA186" s="333"/>
      <c r="AB186" s="333"/>
      <c r="AC186" s="333"/>
      <c r="AD186" s="333"/>
      <c r="AE186" s="333"/>
      <c r="AF186" s="333"/>
      <c r="AG186" s="333"/>
      <c r="AH186" s="333"/>
      <c r="AI186" s="333"/>
      <c r="AJ186" s="333"/>
      <c r="AK186" s="333"/>
      <c r="AL186" s="333"/>
      <c r="AM186" s="333"/>
      <c r="AN186" s="333"/>
      <c r="AO186" s="333"/>
      <c r="AP186" s="333"/>
      <c r="AQ186" s="333"/>
      <c r="AR186" s="333"/>
    </row>
    <row r="187" spans="1:44" ht="8.1" customHeight="1">
      <c r="A187" s="365" t="str">
        <f t="shared" si="61"/>
        <v/>
      </c>
      <c r="B187" s="50" t="str">
        <f t="shared" si="62"/>
        <v/>
      </c>
      <c r="C187" s="50" t="str">
        <f t="shared" si="63"/>
        <v/>
      </c>
      <c r="D187" s="315" t="str">
        <f t="shared" si="64"/>
        <v/>
      </c>
      <c r="E187" s="353"/>
      <c r="F187" s="354"/>
      <c r="G187" s="354"/>
      <c r="H187" s="333"/>
      <c r="I187" s="333"/>
      <c r="J187" s="333"/>
      <c r="K187" s="333"/>
      <c r="L187" s="333"/>
      <c r="M187" s="333"/>
      <c r="N187" s="333"/>
      <c r="O187" s="333"/>
      <c r="P187" s="333"/>
      <c r="Q187" s="333"/>
      <c r="R187" s="333"/>
      <c r="S187" s="333"/>
      <c r="T187" s="333"/>
      <c r="U187" s="333"/>
      <c r="V187" s="333"/>
      <c r="W187" s="333"/>
      <c r="X187" s="333"/>
      <c r="Y187" s="333"/>
      <c r="Z187" s="333"/>
      <c r="AA187" s="333"/>
      <c r="AB187" s="333"/>
      <c r="AC187" s="333"/>
      <c r="AD187" s="333"/>
      <c r="AE187" s="333"/>
      <c r="AF187" s="333"/>
      <c r="AG187" s="333"/>
      <c r="AH187" s="333"/>
      <c r="AI187" s="333"/>
      <c r="AJ187" s="333"/>
      <c r="AK187" s="333"/>
      <c r="AL187" s="333"/>
      <c r="AM187" s="333"/>
      <c r="AN187" s="333"/>
      <c r="AO187" s="333"/>
      <c r="AP187" s="333"/>
      <c r="AQ187" s="333"/>
      <c r="AR187" s="333"/>
    </row>
    <row r="188" spans="1:44" ht="8.1" customHeight="1">
      <c r="A188" s="365" t="str">
        <f t="shared" si="61"/>
        <v/>
      </c>
      <c r="B188" s="50" t="str">
        <f t="shared" si="62"/>
        <v/>
      </c>
      <c r="C188" s="50" t="str">
        <f t="shared" si="63"/>
        <v/>
      </c>
      <c r="D188" s="315" t="str">
        <f t="shared" si="64"/>
        <v/>
      </c>
      <c r="E188" s="353"/>
      <c r="F188" s="354"/>
      <c r="G188" s="354"/>
      <c r="H188" s="333"/>
      <c r="I188" s="333"/>
      <c r="J188" s="333"/>
      <c r="K188" s="333"/>
      <c r="L188" s="333"/>
      <c r="M188" s="333"/>
      <c r="N188" s="333"/>
      <c r="O188" s="333"/>
      <c r="P188" s="333"/>
      <c r="Q188" s="333"/>
      <c r="R188" s="333"/>
      <c r="S188" s="333"/>
      <c r="T188" s="333"/>
      <c r="U188" s="333"/>
      <c r="V188" s="333"/>
      <c r="W188" s="333"/>
      <c r="X188" s="333"/>
      <c r="Y188" s="333"/>
      <c r="Z188" s="333"/>
      <c r="AA188" s="333"/>
      <c r="AB188" s="333"/>
      <c r="AC188" s="333"/>
      <c r="AD188" s="333"/>
      <c r="AE188" s="333"/>
      <c r="AF188" s="333"/>
      <c r="AG188" s="333"/>
      <c r="AH188" s="333"/>
      <c r="AI188" s="333"/>
      <c r="AJ188" s="333"/>
      <c r="AK188" s="333"/>
      <c r="AL188" s="333"/>
      <c r="AM188" s="333"/>
      <c r="AN188" s="333"/>
      <c r="AO188" s="333"/>
      <c r="AP188" s="333"/>
      <c r="AQ188" s="333"/>
      <c r="AR188" s="333"/>
    </row>
    <row r="189" spans="1:44" ht="8.1" customHeight="1">
      <c r="A189" s="365" t="str">
        <f t="shared" si="61"/>
        <v/>
      </c>
      <c r="B189" s="50" t="str">
        <f t="shared" si="62"/>
        <v/>
      </c>
      <c r="C189" s="50" t="str">
        <f t="shared" si="63"/>
        <v/>
      </c>
      <c r="D189" s="315" t="str">
        <f t="shared" si="64"/>
        <v/>
      </c>
      <c r="E189" s="353"/>
      <c r="F189" s="354"/>
      <c r="G189" s="354"/>
      <c r="H189" s="333"/>
      <c r="I189" s="333"/>
      <c r="J189" s="333"/>
      <c r="K189" s="333"/>
      <c r="L189" s="333"/>
      <c r="M189" s="333"/>
      <c r="N189" s="333"/>
      <c r="O189" s="333"/>
      <c r="P189" s="333"/>
      <c r="Q189" s="333"/>
      <c r="R189" s="333"/>
      <c r="S189" s="333"/>
      <c r="T189" s="333"/>
      <c r="U189" s="333"/>
      <c r="V189" s="333"/>
      <c r="W189" s="333"/>
      <c r="X189" s="333"/>
      <c r="Y189" s="333"/>
      <c r="Z189" s="333"/>
      <c r="AA189" s="333"/>
      <c r="AB189" s="333"/>
      <c r="AC189" s="333"/>
      <c r="AD189" s="333"/>
      <c r="AE189" s="333"/>
      <c r="AF189" s="333"/>
      <c r="AG189" s="333"/>
      <c r="AH189" s="333"/>
      <c r="AI189" s="333"/>
      <c r="AJ189" s="333"/>
      <c r="AK189" s="333"/>
      <c r="AL189" s="333"/>
      <c r="AM189" s="333"/>
      <c r="AN189" s="333"/>
      <c r="AO189" s="333"/>
      <c r="AP189" s="333"/>
      <c r="AQ189" s="333"/>
      <c r="AR189" s="333"/>
    </row>
    <row r="190" spans="1:44" ht="8.1" customHeight="1">
      <c r="A190" s="365" t="str">
        <f t="shared" si="61"/>
        <v/>
      </c>
      <c r="B190" s="50" t="str">
        <f t="shared" si="62"/>
        <v/>
      </c>
      <c r="C190" s="50" t="str">
        <f t="shared" si="63"/>
        <v/>
      </c>
      <c r="D190" s="315" t="str">
        <f t="shared" si="64"/>
        <v/>
      </c>
      <c r="E190" s="353"/>
      <c r="F190" s="354"/>
      <c r="G190" s="354"/>
      <c r="H190" s="333"/>
      <c r="I190" s="333"/>
      <c r="J190" s="333"/>
      <c r="K190" s="333"/>
      <c r="L190" s="333"/>
      <c r="M190" s="333"/>
      <c r="N190" s="333"/>
      <c r="O190" s="333"/>
      <c r="P190" s="333"/>
      <c r="Q190" s="333"/>
      <c r="R190" s="333"/>
      <c r="S190" s="333"/>
      <c r="T190" s="333"/>
      <c r="U190" s="333"/>
      <c r="V190" s="333"/>
      <c r="W190" s="333"/>
      <c r="X190" s="333"/>
      <c r="Y190" s="333"/>
      <c r="Z190" s="333"/>
      <c r="AA190" s="333"/>
      <c r="AB190" s="333"/>
      <c r="AC190" s="333"/>
      <c r="AD190" s="333"/>
      <c r="AE190" s="333"/>
      <c r="AF190" s="333"/>
      <c r="AG190" s="333"/>
      <c r="AH190" s="333"/>
      <c r="AI190" s="333"/>
      <c r="AJ190" s="333"/>
      <c r="AK190" s="333"/>
      <c r="AL190" s="333"/>
      <c r="AM190" s="333"/>
      <c r="AN190" s="333"/>
      <c r="AO190" s="333"/>
      <c r="AP190" s="333"/>
      <c r="AQ190" s="333"/>
      <c r="AR190" s="333"/>
    </row>
    <row r="191" spans="1:44" ht="8.1" customHeight="1">
      <c r="A191" s="365" t="str">
        <f t="shared" si="61"/>
        <v/>
      </c>
      <c r="B191" s="50" t="str">
        <f t="shared" si="62"/>
        <v/>
      </c>
      <c r="C191" s="50" t="str">
        <f t="shared" si="63"/>
        <v/>
      </c>
      <c r="D191" s="315" t="str">
        <f t="shared" si="64"/>
        <v/>
      </c>
      <c r="E191" s="353"/>
      <c r="F191" s="354"/>
      <c r="G191" s="354"/>
      <c r="H191" s="333"/>
      <c r="I191" s="333"/>
      <c r="J191" s="333"/>
      <c r="K191" s="333"/>
      <c r="L191" s="333"/>
      <c r="M191" s="333"/>
      <c r="N191" s="333"/>
      <c r="O191" s="333"/>
      <c r="P191" s="333"/>
      <c r="Q191" s="333"/>
      <c r="R191" s="333"/>
      <c r="S191" s="333"/>
      <c r="T191" s="333"/>
      <c r="U191" s="333"/>
      <c r="V191" s="333"/>
      <c r="W191" s="333"/>
      <c r="X191" s="333"/>
      <c r="Y191" s="333"/>
      <c r="Z191" s="333"/>
      <c r="AA191" s="333"/>
      <c r="AB191" s="333"/>
      <c r="AC191" s="333"/>
      <c r="AD191" s="333"/>
      <c r="AE191" s="333"/>
      <c r="AF191" s="333"/>
      <c r="AG191" s="333"/>
      <c r="AH191" s="333"/>
      <c r="AI191" s="333"/>
      <c r="AJ191" s="333"/>
      <c r="AK191" s="333"/>
      <c r="AL191" s="333"/>
      <c r="AM191" s="333"/>
      <c r="AN191" s="333"/>
      <c r="AO191" s="333"/>
      <c r="AP191" s="333"/>
      <c r="AQ191" s="333"/>
      <c r="AR191" s="333"/>
    </row>
    <row r="192" spans="1:44" ht="8.1" customHeight="1">
      <c r="A192" s="365" t="str">
        <f t="shared" si="61"/>
        <v/>
      </c>
      <c r="B192" s="50" t="str">
        <f t="shared" si="62"/>
        <v/>
      </c>
      <c r="C192" s="50" t="str">
        <f t="shared" si="63"/>
        <v/>
      </c>
      <c r="D192" s="315" t="str">
        <f t="shared" si="64"/>
        <v/>
      </c>
      <c r="E192" s="353"/>
      <c r="F192" s="354"/>
      <c r="G192" s="354"/>
      <c r="H192" s="333"/>
      <c r="I192" s="333"/>
      <c r="J192" s="333"/>
      <c r="K192" s="333"/>
      <c r="L192" s="333"/>
      <c r="M192" s="333"/>
      <c r="N192" s="333"/>
      <c r="O192" s="333"/>
      <c r="P192" s="333"/>
      <c r="Q192" s="333"/>
      <c r="R192" s="333"/>
      <c r="S192" s="333"/>
      <c r="T192" s="333"/>
      <c r="U192" s="333"/>
      <c r="V192" s="333"/>
      <c r="W192" s="333"/>
      <c r="X192" s="333"/>
      <c r="Y192" s="333"/>
      <c r="Z192" s="333"/>
      <c r="AA192" s="333"/>
      <c r="AB192" s="333"/>
      <c r="AC192" s="333"/>
      <c r="AD192" s="333"/>
      <c r="AE192" s="333"/>
      <c r="AF192" s="333"/>
      <c r="AG192" s="333"/>
      <c r="AH192" s="333"/>
      <c r="AI192" s="333"/>
      <c r="AJ192" s="333"/>
      <c r="AK192" s="333"/>
      <c r="AL192" s="333"/>
      <c r="AM192" s="333"/>
      <c r="AN192" s="333"/>
      <c r="AO192" s="333"/>
      <c r="AP192" s="333"/>
      <c r="AQ192" s="333"/>
      <c r="AR192" s="333"/>
    </row>
    <row r="193" spans="1:44" ht="8.1" customHeight="1">
      <c r="A193" s="365" t="str">
        <f t="shared" si="61"/>
        <v/>
      </c>
      <c r="B193" s="50" t="str">
        <f t="shared" si="62"/>
        <v/>
      </c>
      <c r="C193" s="50" t="str">
        <f t="shared" si="63"/>
        <v/>
      </c>
      <c r="D193" s="315" t="str">
        <f t="shared" si="64"/>
        <v/>
      </c>
      <c r="E193" s="353"/>
      <c r="F193" s="354"/>
      <c r="G193" s="354"/>
      <c r="H193" s="333"/>
      <c r="I193" s="333"/>
      <c r="J193" s="333"/>
      <c r="K193" s="333"/>
      <c r="L193" s="333"/>
      <c r="M193" s="333"/>
      <c r="N193" s="333"/>
      <c r="O193" s="333"/>
      <c r="P193" s="333"/>
      <c r="Q193" s="333"/>
      <c r="R193" s="333"/>
      <c r="S193" s="333"/>
      <c r="T193" s="333"/>
      <c r="U193" s="333"/>
      <c r="V193" s="333"/>
      <c r="W193" s="333"/>
      <c r="X193" s="333"/>
      <c r="Y193" s="333"/>
      <c r="Z193" s="333"/>
      <c r="AA193" s="333"/>
      <c r="AB193" s="333"/>
      <c r="AC193" s="333"/>
      <c r="AD193" s="333"/>
      <c r="AE193" s="333"/>
      <c r="AF193" s="333"/>
      <c r="AG193" s="333"/>
      <c r="AH193" s="333"/>
      <c r="AI193" s="333"/>
      <c r="AJ193" s="333"/>
      <c r="AK193" s="333"/>
      <c r="AL193" s="333"/>
      <c r="AM193" s="333"/>
      <c r="AN193" s="333"/>
      <c r="AO193" s="333"/>
      <c r="AP193" s="333"/>
      <c r="AQ193" s="333"/>
      <c r="AR193" s="333"/>
    </row>
    <row r="194" spans="1:44" ht="8.1" customHeight="1">
      <c r="A194" s="365" t="str">
        <f t="shared" si="61"/>
        <v/>
      </c>
      <c r="B194" s="50" t="str">
        <f t="shared" si="62"/>
        <v/>
      </c>
      <c r="C194" s="50" t="str">
        <f t="shared" si="63"/>
        <v/>
      </c>
      <c r="D194" s="315" t="str">
        <f t="shared" si="64"/>
        <v/>
      </c>
      <c r="E194" s="353"/>
      <c r="F194" s="354"/>
      <c r="G194" s="354"/>
      <c r="H194" s="333"/>
      <c r="I194" s="333"/>
      <c r="J194" s="333"/>
      <c r="K194" s="333"/>
      <c r="L194" s="333"/>
      <c r="M194" s="333"/>
      <c r="N194" s="333"/>
      <c r="O194" s="333"/>
      <c r="P194" s="333"/>
      <c r="Q194" s="333"/>
      <c r="R194" s="333"/>
      <c r="S194" s="333"/>
      <c r="T194" s="333"/>
      <c r="U194" s="333"/>
      <c r="V194" s="333"/>
      <c r="W194" s="333"/>
      <c r="X194" s="333"/>
      <c r="Y194" s="333"/>
      <c r="Z194" s="333"/>
      <c r="AA194" s="333"/>
      <c r="AB194" s="333"/>
      <c r="AC194" s="333"/>
      <c r="AD194" s="333"/>
      <c r="AE194" s="333"/>
      <c r="AF194" s="333"/>
      <c r="AG194" s="333"/>
      <c r="AH194" s="333"/>
      <c r="AI194" s="333"/>
      <c r="AJ194" s="333"/>
      <c r="AK194" s="333"/>
      <c r="AL194" s="333"/>
      <c r="AM194" s="333"/>
      <c r="AN194" s="333"/>
      <c r="AO194" s="333"/>
      <c r="AP194" s="333"/>
      <c r="AQ194" s="333"/>
      <c r="AR194" s="333"/>
    </row>
    <row r="195" spans="1:44" ht="8.1" customHeight="1">
      <c r="A195" s="365" t="str">
        <f t="shared" si="61"/>
        <v/>
      </c>
      <c r="B195" s="50" t="str">
        <f t="shared" si="62"/>
        <v/>
      </c>
      <c r="C195" s="50" t="str">
        <f t="shared" si="63"/>
        <v/>
      </c>
      <c r="D195" s="315" t="str">
        <f t="shared" si="64"/>
        <v/>
      </c>
      <c r="E195" s="353"/>
      <c r="F195" s="354"/>
      <c r="G195" s="354"/>
      <c r="H195" s="333"/>
      <c r="I195" s="333"/>
      <c r="J195" s="333"/>
      <c r="K195" s="333"/>
      <c r="L195" s="333"/>
      <c r="M195" s="333"/>
      <c r="N195" s="333"/>
      <c r="O195" s="333"/>
      <c r="P195" s="333"/>
      <c r="Q195" s="333"/>
      <c r="R195" s="333"/>
      <c r="S195" s="333"/>
      <c r="T195" s="333"/>
      <c r="U195" s="333"/>
      <c r="V195" s="333"/>
      <c r="W195" s="333"/>
      <c r="X195" s="333"/>
      <c r="Y195" s="333"/>
      <c r="Z195" s="333"/>
      <c r="AA195" s="333"/>
      <c r="AB195" s="333"/>
      <c r="AC195" s="333"/>
      <c r="AD195" s="333"/>
      <c r="AE195" s="333"/>
      <c r="AF195" s="333"/>
      <c r="AG195" s="333"/>
      <c r="AH195" s="333"/>
      <c r="AI195" s="333"/>
      <c r="AJ195" s="333"/>
      <c r="AK195" s="333"/>
      <c r="AL195" s="333"/>
      <c r="AM195" s="333"/>
      <c r="AN195" s="333"/>
      <c r="AO195" s="333"/>
      <c r="AP195" s="333"/>
      <c r="AQ195" s="333"/>
      <c r="AR195" s="333"/>
    </row>
    <row r="196" spans="1:44" ht="8.1" customHeight="1">
      <c r="A196" s="365" t="str">
        <f t="shared" si="61"/>
        <v/>
      </c>
      <c r="B196" s="50" t="str">
        <f t="shared" si="62"/>
        <v/>
      </c>
      <c r="C196" s="50" t="str">
        <f t="shared" si="63"/>
        <v/>
      </c>
      <c r="D196" s="315" t="str">
        <f t="shared" si="64"/>
        <v/>
      </c>
      <c r="E196" s="353"/>
      <c r="F196" s="354"/>
      <c r="G196" s="354"/>
      <c r="H196" s="333"/>
      <c r="I196" s="333"/>
      <c r="J196" s="333"/>
      <c r="K196" s="333"/>
      <c r="L196" s="333"/>
      <c r="M196" s="333"/>
      <c r="N196" s="333"/>
      <c r="O196" s="333"/>
      <c r="P196" s="333"/>
      <c r="Q196" s="333"/>
      <c r="R196" s="333"/>
      <c r="S196" s="333"/>
      <c r="T196" s="333"/>
      <c r="U196" s="333"/>
      <c r="V196" s="333"/>
      <c r="W196" s="333"/>
      <c r="X196" s="333"/>
      <c r="Y196" s="333"/>
      <c r="Z196" s="333"/>
      <c r="AA196" s="333"/>
      <c r="AB196" s="333"/>
      <c r="AC196" s="333"/>
      <c r="AD196" s="333"/>
      <c r="AE196" s="333"/>
      <c r="AF196" s="333"/>
      <c r="AG196" s="333"/>
      <c r="AH196" s="333"/>
      <c r="AI196" s="333"/>
      <c r="AJ196" s="333"/>
      <c r="AK196" s="333"/>
      <c r="AL196" s="333"/>
      <c r="AM196" s="333"/>
      <c r="AN196" s="333"/>
      <c r="AO196" s="333"/>
      <c r="AP196" s="333"/>
      <c r="AQ196" s="333"/>
      <c r="AR196" s="333"/>
    </row>
    <row r="197" spans="1:44" ht="8.1" customHeight="1">
      <c r="A197" s="365" t="str">
        <f t="shared" ref="A197:A260" si="65">IF(ROW()-A$4&lt;=$D$4,ROW()-A$4,"")</f>
        <v/>
      </c>
      <c r="B197" s="50" t="str">
        <f t="shared" si="62"/>
        <v/>
      </c>
      <c r="C197" s="50" t="str">
        <f t="shared" si="63"/>
        <v/>
      </c>
      <c r="D197" s="315" t="str">
        <f t="shared" si="64"/>
        <v/>
      </c>
      <c r="E197" s="353"/>
      <c r="F197" s="354"/>
      <c r="G197" s="354"/>
      <c r="H197" s="333"/>
      <c r="I197" s="333"/>
      <c r="J197" s="333"/>
      <c r="K197" s="333"/>
      <c r="L197" s="333"/>
      <c r="M197" s="333"/>
      <c r="N197" s="333"/>
      <c r="O197" s="333"/>
      <c r="P197" s="333"/>
      <c r="Q197" s="333"/>
      <c r="R197" s="333"/>
      <c r="S197" s="333"/>
      <c r="T197" s="333"/>
      <c r="U197" s="333"/>
      <c r="V197" s="333"/>
      <c r="W197" s="333"/>
      <c r="X197" s="333"/>
      <c r="Y197" s="333"/>
      <c r="Z197" s="333"/>
      <c r="AA197" s="333"/>
      <c r="AB197" s="333"/>
      <c r="AC197" s="333"/>
      <c r="AD197" s="333"/>
      <c r="AE197" s="333"/>
      <c r="AF197" s="333"/>
      <c r="AG197" s="333"/>
      <c r="AH197" s="333"/>
      <c r="AI197" s="333"/>
      <c r="AJ197" s="333"/>
      <c r="AK197" s="333"/>
      <c r="AL197" s="333"/>
      <c r="AM197" s="333"/>
      <c r="AN197" s="333"/>
      <c r="AO197" s="333"/>
      <c r="AP197" s="333"/>
      <c r="AQ197" s="333"/>
      <c r="AR197" s="333"/>
    </row>
    <row r="198" spans="1:44" ht="8.1" customHeight="1">
      <c r="A198" s="365" t="str">
        <f t="shared" si="65"/>
        <v/>
      </c>
      <c r="B198" s="50" t="str">
        <f t="shared" ref="B198:B261" si="66">IF(A198="","",IF(A196="",1,IF(ISNUMBER(A198),INT(A197/$C$2)+1,"")))</f>
        <v/>
      </c>
      <c r="C198" s="50" t="str">
        <f t="shared" ref="C198:C261" si="67">IF(ISNUMBER(A198),IF(B197&lt;&gt;B198,1,C197+1),"")</f>
        <v/>
      </c>
      <c r="D198" s="315" t="str">
        <f t="shared" ref="D198:D261" si="68">IF(AND(ISNUMBER(B198),ISNUMBER(C198)),_xlfn.CONCAT(C198-1,",",B198-1),"")</f>
        <v/>
      </c>
      <c r="E198" s="353"/>
      <c r="F198" s="354"/>
      <c r="G198" s="354"/>
      <c r="H198" s="333"/>
      <c r="I198" s="333"/>
      <c r="J198" s="333"/>
      <c r="K198" s="333"/>
      <c r="L198" s="333"/>
      <c r="M198" s="333"/>
      <c r="N198" s="333"/>
      <c r="O198" s="333"/>
      <c r="P198" s="333"/>
      <c r="Q198" s="333"/>
      <c r="R198" s="333"/>
      <c r="S198" s="333"/>
      <c r="T198" s="333"/>
      <c r="U198" s="333"/>
      <c r="V198" s="333"/>
      <c r="W198" s="333"/>
      <c r="X198" s="333"/>
      <c r="Y198" s="333"/>
      <c r="Z198" s="333"/>
      <c r="AA198" s="333"/>
      <c r="AB198" s="333"/>
      <c r="AC198" s="333"/>
      <c r="AD198" s="333"/>
      <c r="AE198" s="333"/>
      <c r="AF198" s="333"/>
      <c r="AG198" s="333"/>
      <c r="AH198" s="333"/>
      <c r="AI198" s="333"/>
      <c r="AJ198" s="333"/>
      <c r="AK198" s="333"/>
      <c r="AL198" s="333"/>
      <c r="AM198" s="333"/>
      <c r="AN198" s="333"/>
      <c r="AO198" s="333"/>
      <c r="AP198" s="333"/>
      <c r="AQ198" s="333"/>
      <c r="AR198" s="333"/>
    </row>
    <row r="199" spans="1:44" ht="8.1" customHeight="1">
      <c r="A199" s="365" t="str">
        <f t="shared" si="65"/>
        <v/>
      </c>
      <c r="B199" s="50" t="str">
        <f t="shared" si="66"/>
        <v/>
      </c>
      <c r="C199" s="50" t="str">
        <f t="shared" si="67"/>
        <v/>
      </c>
      <c r="D199" s="315" t="str">
        <f t="shared" si="68"/>
        <v/>
      </c>
      <c r="E199" s="353"/>
      <c r="F199" s="354"/>
      <c r="G199" s="354"/>
      <c r="H199" s="333"/>
      <c r="I199" s="333"/>
      <c r="J199" s="333"/>
      <c r="K199" s="333"/>
      <c r="L199" s="333"/>
      <c r="M199" s="333"/>
      <c r="N199" s="333"/>
      <c r="O199" s="333"/>
      <c r="P199" s="333"/>
      <c r="Q199" s="333"/>
      <c r="R199" s="333"/>
      <c r="S199" s="333"/>
      <c r="T199" s="333"/>
      <c r="U199" s="333"/>
      <c r="V199" s="333"/>
      <c r="W199" s="333"/>
      <c r="X199" s="333"/>
      <c r="Y199" s="333"/>
      <c r="Z199" s="333"/>
      <c r="AA199" s="333"/>
      <c r="AB199" s="333"/>
      <c r="AC199" s="333"/>
      <c r="AD199" s="333"/>
      <c r="AE199" s="333"/>
      <c r="AF199" s="333"/>
      <c r="AG199" s="333"/>
      <c r="AH199" s="333"/>
      <c r="AI199" s="333"/>
      <c r="AJ199" s="333"/>
      <c r="AK199" s="333"/>
      <c r="AL199" s="333"/>
      <c r="AM199" s="333"/>
      <c r="AN199" s="333"/>
      <c r="AO199" s="333"/>
      <c r="AP199" s="333"/>
      <c r="AQ199" s="333"/>
      <c r="AR199" s="333"/>
    </row>
    <row r="200" spans="1:44" ht="8.1" customHeight="1">
      <c r="A200" s="365" t="str">
        <f t="shared" si="65"/>
        <v/>
      </c>
      <c r="B200" s="50" t="str">
        <f t="shared" si="66"/>
        <v/>
      </c>
      <c r="C200" s="50" t="str">
        <f t="shared" si="67"/>
        <v/>
      </c>
      <c r="D200" s="315" t="str">
        <f t="shared" si="68"/>
        <v/>
      </c>
      <c r="E200" s="353"/>
      <c r="F200" s="354"/>
      <c r="G200" s="354"/>
      <c r="H200" s="333"/>
      <c r="I200" s="333"/>
      <c r="J200" s="333"/>
      <c r="K200" s="333"/>
      <c r="L200" s="333"/>
      <c r="M200" s="333"/>
      <c r="N200" s="333"/>
      <c r="O200" s="333"/>
      <c r="P200" s="333"/>
      <c r="Q200" s="333"/>
      <c r="R200" s="333"/>
      <c r="S200" s="333"/>
      <c r="T200" s="333"/>
      <c r="U200" s="333"/>
      <c r="V200" s="333"/>
      <c r="W200" s="333"/>
      <c r="X200" s="333"/>
      <c r="Y200" s="333"/>
      <c r="Z200" s="333"/>
      <c r="AA200" s="333"/>
      <c r="AB200" s="333"/>
      <c r="AC200" s="333"/>
      <c r="AD200" s="333"/>
      <c r="AE200" s="333"/>
      <c r="AF200" s="333"/>
      <c r="AG200" s="333"/>
      <c r="AH200" s="333"/>
      <c r="AI200" s="333"/>
      <c r="AJ200" s="333"/>
      <c r="AK200" s="333"/>
      <c r="AL200" s="333"/>
      <c r="AM200" s="333"/>
      <c r="AN200" s="333"/>
      <c r="AO200" s="333"/>
      <c r="AP200" s="333"/>
      <c r="AQ200" s="333"/>
      <c r="AR200" s="333"/>
    </row>
    <row r="201" spans="1:44" ht="8.1" customHeight="1">
      <c r="A201" s="365" t="str">
        <f t="shared" si="65"/>
        <v/>
      </c>
      <c r="B201" s="50" t="str">
        <f t="shared" si="66"/>
        <v/>
      </c>
      <c r="C201" s="50" t="str">
        <f t="shared" si="67"/>
        <v/>
      </c>
      <c r="D201" s="315" t="str">
        <f t="shared" si="68"/>
        <v/>
      </c>
      <c r="E201" s="353"/>
      <c r="F201" s="354"/>
      <c r="G201" s="354"/>
      <c r="H201" s="333"/>
      <c r="I201" s="333"/>
      <c r="J201" s="333"/>
      <c r="K201" s="333"/>
      <c r="L201" s="333"/>
      <c r="M201" s="333"/>
      <c r="N201" s="333"/>
      <c r="O201" s="333"/>
      <c r="P201" s="333"/>
      <c r="Q201" s="333"/>
      <c r="R201" s="333"/>
      <c r="S201" s="333"/>
      <c r="T201" s="333"/>
      <c r="U201" s="333"/>
      <c r="V201" s="333"/>
      <c r="W201" s="333"/>
      <c r="X201" s="333"/>
      <c r="Y201" s="333"/>
      <c r="Z201" s="333"/>
      <c r="AA201" s="333"/>
      <c r="AB201" s="333"/>
      <c r="AC201" s="333"/>
      <c r="AD201" s="333"/>
      <c r="AE201" s="333"/>
      <c r="AF201" s="333"/>
      <c r="AG201" s="333"/>
      <c r="AH201" s="333"/>
      <c r="AI201" s="333"/>
      <c r="AJ201" s="333"/>
      <c r="AK201" s="333"/>
      <c r="AL201" s="333"/>
      <c r="AM201" s="333"/>
      <c r="AN201" s="333"/>
      <c r="AO201" s="333"/>
      <c r="AP201" s="333"/>
      <c r="AQ201" s="333"/>
      <c r="AR201" s="333"/>
    </row>
    <row r="202" spans="1:44" ht="8.1" customHeight="1">
      <c r="A202" s="365" t="str">
        <f t="shared" si="65"/>
        <v/>
      </c>
      <c r="B202" s="50" t="str">
        <f t="shared" si="66"/>
        <v/>
      </c>
      <c r="C202" s="50" t="str">
        <f t="shared" si="67"/>
        <v/>
      </c>
      <c r="D202" s="315" t="str">
        <f t="shared" si="68"/>
        <v/>
      </c>
      <c r="E202" s="353"/>
      <c r="F202" s="354"/>
      <c r="G202" s="354"/>
      <c r="H202" s="333"/>
      <c r="I202" s="333"/>
      <c r="J202" s="333"/>
      <c r="K202" s="333"/>
      <c r="L202" s="333"/>
      <c r="M202" s="333"/>
      <c r="N202" s="333"/>
      <c r="O202" s="333"/>
      <c r="P202" s="333"/>
      <c r="Q202" s="333"/>
      <c r="R202" s="333"/>
      <c r="S202" s="333"/>
      <c r="T202" s="333"/>
      <c r="U202" s="333"/>
      <c r="V202" s="333"/>
      <c r="W202" s="333"/>
      <c r="X202" s="333"/>
      <c r="Y202" s="333"/>
      <c r="Z202" s="333"/>
      <c r="AA202" s="333"/>
      <c r="AB202" s="333"/>
      <c r="AC202" s="333"/>
      <c r="AD202" s="333"/>
      <c r="AE202" s="333"/>
      <c r="AF202" s="333"/>
      <c r="AG202" s="333"/>
      <c r="AH202" s="333"/>
      <c r="AI202" s="333"/>
      <c r="AJ202" s="333"/>
      <c r="AK202" s="333"/>
      <c r="AL202" s="333"/>
      <c r="AM202" s="333"/>
      <c r="AN202" s="333"/>
      <c r="AO202" s="333"/>
      <c r="AP202" s="333"/>
      <c r="AQ202" s="333"/>
      <c r="AR202" s="333"/>
    </row>
    <row r="203" spans="1:44" ht="8.1" customHeight="1">
      <c r="A203" s="365" t="str">
        <f t="shared" si="65"/>
        <v/>
      </c>
      <c r="B203" s="50" t="str">
        <f t="shared" si="66"/>
        <v/>
      </c>
      <c r="C203" s="50" t="str">
        <f t="shared" si="67"/>
        <v/>
      </c>
      <c r="D203" s="315" t="str">
        <f t="shared" si="68"/>
        <v/>
      </c>
      <c r="E203" s="353"/>
      <c r="F203" s="354"/>
      <c r="G203" s="354"/>
      <c r="H203" s="333"/>
      <c r="I203" s="333"/>
      <c r="J203" s="333"/>
      <c r="K203" s="333"/>
      <c r="L203" s="333"/>
      <c r="M203" s="333"/>
      <c r="N203" s="333"/>
      <c r="O203" s="333"/>
      <c r="P203" s="333"/>
      <c r="Q203" s="333"/>
      <c r="R203" s="333"/>
      <c r="S203" s="333"/>
      <c r="T203" s="333"/>
      <c r="U203" s="333"/>
      <c r="V203" s="333"/>
      <c r="W203" s="333"/>
      <c r="X203" s="333"/>
      <c r="Y203" s="333"/>
      <c r="Z203" s="333"/>
      <c r="AA203" s="333"/>
      <c r="AB203" s="333"/>
      <c r="AC203" s="333"/>
      <c r="AD203" s="333"/>
      <c r="AE203" s="333"/>
      <c r="AF203" s="333"/>
      <c r="AG203" s="333"/>
      <c r="AH203" s="333"/>
      <c r="AI203" s="333"/>
      <c r="AJ203" s="333"/>
      <c r="AK203" s="333"/>
      <c r="AL203" s="333"/>
      <c r="AM203" s="333"/>
      <c r="AN203" s="333"/>
      <c r="AO203" s="333"/>
      <c r="AP203" s="333"/>
      <c r="AQ203" s="333"/>
      <c r="AR203" s="333"/>
    </row>
    <row r="204" spans="1:44" ht="8.1" customHeight="1">
      <c r="A204" s="365" t="str">
        <f t="shared" si="65"/>
        <v/>
      </c>
      <c r="B204" s="50" t="str">
        <f t="shared" si="66"/>
        <v/>
      </c>
      <c r="C204" s="50" t="str">
        <f t="shared" si="67"/>
        <v/>
      </c>
      <c r="D204" s="315" t="str">
        <f t="shared" si="68"/>
        <v/>
      </c>
      <c r="E204" s="353"/>
      <c r="F204" s="354"/>
      <c r="G204" s="354"/>
      <c r="H204" s="333"/>
      <c r="I204" s="333"/>
      <c r="J204" s="333"/>
      <c r="K204" s="333"/>
      <c r="L204" s="333"/>
      <c r="M204" s="333"/>
      <c r="N204" s="333"/>
      <c r="O204" s="333"/>
      <c r="P204" s="333"/>
      <c r="Q204" s="333"/>
      <c r="R204" s="333"/>
      <c r="S204" s="333"/>
      <c r="T204" s="333"/>
      <c r="U204" s="333"/>
      <c r="V204" s="333"/>
      <c r="W204" s="333"/>
      <c r="X204" s="333"/>
      <c r="Y204" s="333"/>
      <c r="Z204" s="333"/>
      <c r="AA204" s="333"/>
      <c r="AB204" s="333"/>
      <c r="AC204" s="333"/>
      <c r="AD204" s="333"/>
      <c r="AE204" s="333"/>
      <c r="AF204" s="333"/>
      <c r="AG204" s="333"/>
      <c r="AH204" s="333"/>
      <c r="AI204" s="333"/>
      <c r="AJ204" s="333"/>
      <c r="AK204" s="333"/>
      <c r="AL204" s="333"/>
      <c r="AM204" s="333"/>
      <c r="AN204" s="333"/>
      <c r="AO204" s="333"/>
      <c r="AP204" s="333"/>
      <c r="AQ204" s="333"/>
      <c r="AR204" s="333"/>
    </row>
    <row r="205" spans="1:44" ht="8.1" customHeight="1">
      <c r="A205" s="365" t="str">
        <f t="shared" si="65"/>
        <v/>
      </c>
      <c r="B205" s="50" t="str">
        <f t="shared" si="66"/>
        <v/>
      </c>
      <c r="C205" s="50" t="str">
        <f t="shared" si="67"/>
        <v/>
      </c>
      <c r="D205" s="315" t="str">
        <f t="shared" si="68"/>
        <v/>
      </c>
      <c r="E205" s="353"/>
      <c r="F205" s="354"/>
      <c r="G205" s="354"/>
      <c r="H205" s="333"/>
      <c r="I205" s="333"/>
      <c r="J205" s="333"/>
      <c r="K205" s="333"/>
      <c r="L205" s="333"/>
      <c r="M205" s="333"/>
      <c r="N205" s="333"/>
      <c r="O205" s="333"/>
      <c r="P205" s="333"/>
      <c r="Q205" s="333"/>
      <c r="R205" s="333"/>
      <c r="S205" s="333"/>
      <c r="T205" s="333"/>
      <c r="U205" s="333"/>
      <c r="V205" s="333"/>
      <c r="W205" s="333"/>
      <c r="X205" s="333"/>
      <c r="Y205" s="333"/>
      <c r="Z205" s="333"/>
      <c r="AA205" s="333"/>
      <c r="AB205" s="333"/>
      <c r="AC205" s="333"/>
      <c r="AD205" s="333"/>
      <c r="AE205" s="333"/>
      <c r="AF205" s="333"/>
      <c r="AG205" s="333"/>
      <c r="AH205" s="333"/>
      <c r="AI205" s="333"/>
      <c r="AJ205" s="333"/>
      <c r="AK205" s="333"/>
      <c r="AL205" s="333"/>
      <c r="AM205" s="333"/>
      <c r="AN205" s="333"/>
      <c r="AO205" s="333"/>
      <c r="AP205" s="333"/>
      <c r="AQ205" s="333"/>
      <c r="AR205" s="333"/>
    </row>
    <row r="206" spans="1:44" ht="8.1" customHeight="1">
      <c r="A206" s="365" t="str">
        <f t="shared" si="65"/>
        <v/>
      </c>
      <c r="B206" s="50" t="str">
        <f t="shared" si="66"/>
        <v/>
      </c>
      <c r="C206" s="50" t="str">
        <f t="shared" si="67"/>
        <v/>
      </c>
      <c r="D206" s="315" t="str">
        <f t="shared" si="68"/>
        <v/>
      </c>
      <c r="E206" s="353"/>
      <c r="F206" s="354"/>
      <c r="G206" s="354"/>
      <c r="H206" s="333"/>
      <c r="I206" s="333"/>
      <c r="J206" s="333"/>
      <c r="K206" s="333"/>
      <c r="L206" s="333"/>
      <c r="M206" s="333"/>
      <c r="N206" s="333"/>
      <c r="O206" s="333"/>
      <c r="P206" s="333"/>
      <c r="Q206" s="333"/>
      <c r="R206" s="333"/>
      <c r="S206" s="333"/>
      <c r="T206" s="333"/>
      <c r="U206" s="333"/>
      <c r="V206" s="333"/>
      <c r="W206" s="333"/>
      <c r="X206" s="333"/>
      <c r="Y206" s="333"/>
      <c r="Z206" s="333"/>
      <c r="AA206" s="333"/>
      <c r="AB206" s="333"/>
      <c r="AC206" s="333"/>
      <c r="AD206" s="333"/>
      <c r="AE206" s="333"/>
      <c r="AF206" s="333"/>
      <c r="AG206" s="333"/>
      <c r="AH206" s="333"/>
      <c r="AI206" s="333"/>
      <c r="AJ206" s="333"/>
      <c r="AK206" s="333"/>
      <c r="AL206" s="333"/>
      <c r="AM206" s="333"/>
      <c r="AN206" s="333"/>
      <c r="AO206" s="333"/>
      <c r="AP206" s="333"/>
      <c r="AQ206" s="333"/>
      <c r="AR206" s="333"/>
    </row>
    <row r="207" spans="1:44" ht="8.1" customHeight="1">
      <c r="A207" s="365" t="str">
        <f t="shared" si="65"/>
        <v/>
      </c>
      <c r="B207" s="50" t="str">
        <f t="shared" si="66"/>
        <v/>
      </c>
      <c r="C207" s="50" t="str">
        <f t="shared" si="67"/>
        <v/>
      </c>
      <c r="D207" s="315" t="str">
        <f t="shared" si="68"/>
        <v/>
      </c>
      <c r="E207" s="353"/>
      <c r="F207" s="354"/>
      <c r="G207" s="354"/>
      <c r="H207" s="333"/>
      <c r="I207" s="333"/>
      <c r="J207" s="333"/>
      <c r="K207" s="333"/>
      <c r="L207" s="333"/>
      <c r="M207" s="333"/>
      <c r="N207" s="333"/>
      <c r="O207" s="333"/>
      <c r="P207" s="333"/>
      <c r="Q207" s="333"/>
      <c r="R207" s="333"/>
      <c r="S207" s="333"/>
      <c r="T207" s="333"/>
      <c r="U207" s="333"/>
      <c r="V207" s="333"/>
      <c r="W207" s="333"/>
      <c r="X207" s="333"/>
      <c r="Y207" s="333"/>
      <c r="Z207" s="333"/>
      <c r="AA207" s="333"/>
      <c r="AB207" s="333"/>
      <c r="AC207" s="333"/>
      <c r="AD207" s="333"/>
      <c r="AE207" s="333"/>
      <c r="AF207" s="333"/>
      <c r="AG207" s="333"/>
      <c r="AH207" s="333"/>
      <c r="AI207" s="333"/>
      <c r="AJ207" s="333"/>
      <c r="AK207" s="333"/>
      <c r="AL207" s="333"/>
      <c r="AM207" s="333"/>
      <c r="AN207" s="333"/>
      <c r="AO207" s="333"/>
      <c r="AP207" s="333"/>
      <c r="AQ207" s="333"/>
      <c r="AR207" s="333"/>
    </row>
    <row r="208" spans="1:44" ht="8.1" customHeight="1">
      <c r="A208" s="365" t="str">
        <f t="shared" si="65"/>
        <v/>
      </c>
      <c r="B208" s="50" t="str">
        <f t="shared" si="66"/>
        <v/>
      </c>
      <c r="C208" s="50" t="str">
        <f t="shared" si="67"/>
        <v/>
      </c>
      <c r="D208" s="315" t="str">
        <f t="shared" si="68"/>
        <v/>
      </c>
      <c r="E208" s="353"/>
      <c r="F208" s="354"/>
      <c r="G208" s="354"/>
      <c r="H208" s="333"/>
      <c r="I208" s="333"/>
      <c r="J208" s="333"/>
      <c r="K208" s="333"/>
      <c r="L208" s="333"/>
      <c r="M208" s="333"/>
      <c r="N208" s="333"/>
      <c r="O208" s="333"/>
      <c r="P208" s="333"/>
      <c r="Q208" s="333"/>
      <c r="R208" s="333"/>
      <c r="S208" s="333"/>
      <c r="T208" s="333"/>
      <c r="U208" s="333"/>
      <c r="V208" s="333"/>
      <c r="W208" s="333"/>
      <c r="X208" s="333"/>
      <c r="Y208" s="333"/>
      <c r="Z208" s="333"/>
      <c r="AA208" s="333"/>
      <c r="AB208" s="333"/>
      <c r="AC208" s="333"/>
      <c r="AD208" s="333"/>
      <c r="AE208" s="333"/>
      <c r="AF208" s="333"/>
      <c r="AG208" s="333"/>
      <c r="AH208" s="333"/>
      <c r="AI208" s="333"/>
      <c r="AJ208" s="333"/>
      <c r="AK208" s="333"/>
      <c r="AL208" s="333"/>
      <c r="AM208" s="333"/>
      <c r="AN208" s="333"/>
      <c r="AO208" s="333"/>
      <c r="AP208" s="333"/>
      <c r="AQ208" s="333"/>
      <c r="AR208" s="333"/>
    </row>
    <row r="209" spans="1:44" ht="8.1" customHeight="1">
      <c r="A209" s="365" t="str">
        <f t="shared" si="65"/>
        <v/>
      </c>
      <c r="B209" s="50" t="str">
        <f t="shared" si="66"/>
        <v/>
      </c>
      <c r="C209" s="50" t="str">
        <f t="shared" si="67"/>
        <v/>
      </c>
      <c r="D209" s="315" t="str">
        <f t="shared" si="68"/>
        <v/>
      </c>
      <c r="E209" s="353"/>
      <c r="F209" s="354"/>
      <c r="G209" s="354"/>
      <c r="H209" s="333"/>
      <c r="I209" s="333"/>
      <c r="J209" s="333"/>
      <c r="K209" s="333"/>
      <c r="L209" s="333"/>
      <c r="M209" s="333"/>
      <c r="N209" s="333"/>
      <c r="O209" s="333"/>
      <c r="P209" s="333"/>
      <c r="Q209" s="333"/>
      <c r="R209" s="333"/>
      <c r="S209" s="333"/>
      <c r="T209" s="333"/>
      <c r="U209" s="333"/>
      <c r="V209" s="333"/>
      <c r="W209" s="333"/>
      <c r="X209" s="333"/>
      <c r="Y209" s="333"/>
      <c r="Z209" s="333"/>
      <c r="AA209" s="333"/>
      <c r="AB209" s="333"/>
      <c r="AC209" s="333"/>
      <c r="AD209" s="333"/>
      <c r="AE209" s="333"/>
      <c r="AF209" s="333"/>
      <c r="AG209" s="333"/>
      <c r="AH209" s="333"/>
      <c r="AI209" s="333"/>
      <c r="AJ209" s="333"/>
      <c r="AK209" s="333"/>
      <c r="AL209" s="333"/>
      <c r="AM209" s="333"/>
      <c r="AN209" s="333"/>
      <c r="AO209" s="333"/>
      <c r="AP209" s="333"/>
      <c r="AQ209" s="333"/>
      <c r="AR209" s="333"/>
    </row>
    <row r="210" spans="1:44" ht="8.1" customHeight="1">
      <c r="A210" s="365" t="str">
        <f t="shared" si="65"/>
        <v/>
      </c>
      <c r="B210" s="50" t="str">
        <f t="shared" si="66"/>
        <v/>
      </c>
      <c r="C210" s="50" t="str">
        <f t="shared" si="67"/>
        <v/>
      </c>
      <c r="D210" s="315" t="str">
        <f t="shared" si="68"/>
        <v/>
      </c>
      <c r="E210" s="353"/>
      <c r="F210" s="354"/>
      <c r="G210" s="354"/>
      <c r="H210" s="333"/>
      <c r="I210" s="333"/>
      <c r="J210" s="333"/>
      <c r="K210" s="333"/>
      <c r="L210" s="333"/>
      <c r="M210" s="333"/>
      <c r="N210" s="333"/>
      <c r="O210" s="333"/>
      <c r="P210" s="333"/>
      <c r="Q210" s="333"/>
      <c r="R210" s="333"/>
      <c r="S210" s="333"/>
      <c r="T210" s="333"/>
      <c r="U210" s="333"/>
      <c r="V210" s="333"/>
      <c r="W210" s="333"/>
      <c r="X210" s="333"/>
      <c r="Y210" s="333"/>
      <c r="Z210" s="333"/>
      <c r="AA210" s="333"/>
      <c r="AB210" s="333"/>
      <c r="AC210" s="333"/>
      <c r="AD210" s="333"/>
      <c r="AE210" s="333"/>
      <c r="AF210" s="333"/>
      <c r="AG210" s="333"/>
      <c r="AH210" s="333"/>
      <c r="AI210" s="333"/>
      <c r="AJ210" s="333"/>
      <c r="AK210" s="333"/>
      <c r="AL210" s="333"/>
      <c r="AM210" s="333"/>
      <c r="AN210" s="333"/>
      <c r="AO210" s="333"/>
      <c r="AP210" s="333"/>
      <c r="AQ210" s="333"/>
      <c r="AR210" s="333"/>
    </row>
    <row r="211" spans="1:44" ht="8.1" customHeight="1">
      <c r="A211" s="365" t="str">
        <f t="shared" si="65"/>
        <v/>
      </c>
      <c r="B211" s="50" t="str">
        <f t="shared" si="66"/>
        <v/>
      </c>
      <c r="C211" s="50" t="str">
        <f t="shared" si="67"/>
        <v/>
      </c>
      <c r="D211" s="315" t="str">
        <f t="shared" si="68"/>
        <v/>
      </c>
      <c r="E211" s="353"/>
      <c r="F211" s="354"/>
      <c r="G211" s="354"/>
      <c r="H211" s="333"/>
      <c r="I211" s="333"/>
      <c r="J211" s="333"/>
      <c r="K211" s="333"/>
      <c r="L211" s="333"/>
      <c r="M211" s="333"/>
      <c r="N211" s="333"/>
      <c r="O211" s="333"/>
      <c r="P211" s="333"/>
      <c r="Q211" s="333"/>
      <c r="R211" s="333"/>
      <c r="S211" s="333"/>
      <c r="T211" s="333"/>
      <c r="U211" s="333"/>
      <c r="V211" s="333"/>
      <c r="W211" s="333"/>
      <c r="X211" s="333"/>
      <c r="Y211" s="333"/>
      <c r="Z211" s="333"/>
      <c r="AA211" s="333"/>
      <c r="AB211" s="333"/>
      <c r="AC211" s="333"/>
      <c r="AD211" s="333"/>
      <c r="AE211" s="333"/>
      <c r="AF211" s="333"/>
      <c r="AG211" s="333"/>
      <c r="AH211" s="333"/>
      <c r="AI211" s="333"/>
      <c r="AJ211" s="333"/>
      <c r="AK211" s="333"/>
      <c r="AL211" s="333"/>
      <c r="AM211" s="333"/>
      <c r="AN211" s="333"/>
      <c r="AO211" s="333"/>
      <c r="AP211" s="333"/>
      <c r="AQ211" s="333"/>
      <c r="AR211" s="333"/>
    </row>
    <row r="212" spans="1:44" ht="8.1" customHeight="1">
      <c r="A212" s="365" t="str">
        <f t="shared" si="65"/>
        <v/>
      </c>
      <c r="B212" s="50" t="str">
        <f t="shared" si="66"/>
        <v/>
      </c>
      <c r="C212" s="50" t="str">
        <f t="shared" si="67"/>
        <v/>
      </c>
      <c r="D212" s="315" t="str">
        <f t="shared" si="68"/>
        <v/>
      </c>
      <c r="E212" s="353"/>
      <c r="F212" s="354"/>
      <c r="G212" s="354"/>
      <c r="H212" s="333"/>
      <c r="I212" s="333"/>
      <c r="J212" s="333"/>
      <c r="K212" s="333"/>
      <c r="L212" s="333"/>
      <c r="M212" s="333"/>
      <c r="N212" s="333"/>
      <c r="O212" s="333"/>
      <c r="P212" s="333"/>
      <c r="Q212" s="333"/>
      <c r="R212" s="333"/>
      <c r="S212" s="333"/>
      <c r="T212" s="333"/>
      <c r="U212" s="333"/>
      <c r="V212" s="333"/>
      <c r="W212" s="333"/>
      <c r="X212" s="333"/>
      <c r="Y212" s="333"/>
      <c r="Z212" s="333"/>
      <c r="AA212" s="333"/>
      <c r="AB212" s="333"/>
      <c r="AC212" s="333"/>
      <c r="AD212" s="333"/>
      <c r="AE212" s="333"/>
      <c r="AF212" s="333"/>
      <c r="AG212" s="333"/>
      <c r="AH212" s="333"/>
      <c r="AI212" s="333"/>
      <c r="AJ212" s="333"/>
      <c r="AK212" s="333"/>
      <c r="AL212" s="333"/>
      <c r="AM212" s="333"/>
      <c r="AN212" s="333"/>
      <c r="AO212" s="333"/>
      <c r="AP212" s="333"/>
      <c r="AQ212" s="333"/>
      <c r="AR212" s="333"/>
    </row>
    <row r="213" spans="1:44" ht="8.1" customHeight="1">
      <c r="A213" s="365" t="str">
        <f t="shared" si="65"/>
        <v/>
      </c>
      <c r="B213" s="50" t="str">
        <f t="shared" si="66"/>
        <v/>
      </c>
      <c r="C213" s="50" t="str">
        <f t="shared" si="67"/>
        <v/>
      </c>
      <c r="D213" s="315" t="str">
        <f t="shared" si="68"/>
        <v/>
      </c>
      <c r="E213" s="353"/>
      <c r="F213" s="354"/>
      <c r="G213" s="354"/>
      <c r="H213" s="333"/>
      <c r="I213" s="333"/>
      <c r="J213" s="333"/>
      <c r="K213" s="333"/>
      <c r="L213" s="333"/>
      <c r="M213" s="333"/>
      <c r="N213" s="333"/>
      <c r="O213" s="333"/>
      <c r="P213" s="333"/>
      <c r="Q213" s="333"/>
      <c r="R213" s="333"/>
      <c r="S213" s="333"/>
      <c r="T213" s="333"/>
      <c r="U213" s="333"/>
      <c r="V213" s="333"/>
      <c r="W213" s="333"/>
      <c r="X213" s="333"/>
      <c r="Y213" s="333"/>
      <c r="Z213" s="333"/>
      <c r="AA213" s="333"/>
      <c r="AB213" s="333"/>
      <c r="AC213" s="333"/>
      <c r="AD213" s="333"/>
      <c r="AE213" s="333"/>
      <c r="AF213" s="333"/>
      <c r="AG213" s="333"/>
      <c r="AH213" s="333"/>
      <c r="AI213" s="333"/>
      <c r="AJ213" s="333"/>
      <c r="AK213" s="333"/>
      <c r="AL213" s="333"/>
      <c r="AM213" s="333"/>
      <c r="AN213" s="333"/>
      <c r="AO213" s="333"/>
      <c r="AP213" s="333"/>
      <c r="AQ213" s="333"/>
      <c r="AR213" s="333"/>
    </row>
    <row r="214" spans="1:44" ht="8.1" customHeight="1">
      <c r="A214" s="365" t="str">
        <f t="shared" si="65"/>
        <v/>
      </c>
      <c r="B214" s="50" t="str">
        <f t="shared" si="66"/>
        <v/>
      </c>
      <c r="C214" s="50" t="str">
        <f t="shared" si="67"/>
        <v/>
      </c>
      <c r="D214" s="315" t="str">
        <f t="shared" si="68"/>
        <v/>
      </c>
      <c r="E214" s="353"/>
      <c r="F214" s="354"/>
      <c r="G214" s="354"/>
      <c r="H214" s="333"/>
      <c r="I214" s="333"/>
      <c r="J214" s="333"/>
      <c r="K214" s="333"/>
      <c r="L214" s="333"/>
      <c r="M214" s="333"/>
      <c r="N214" s="333"/>
      <c r="O214" s="333"/>
      <c r="P214" s="333"/>
      <c r="Q214" s="333"/>
      <c r="R214" s="333"/>
      <c r="S214" s="333"/>
      <c r="T214" s="333"/>
      <c r="U214" s="333"/>
      <c r="V214" s="333"/>
      <c r="W214" s="333"/>
      <c r="X214" s="333"/>
      <c r="Y214" s="333"/>
      <c r="Z214" s="333"/>
      <c r="AA214" s="333"/>
      <c r="AB214" s="333"/>
      <c r="AC214" s="333"/>
      <c r="AD214" s="333"/>
      <c r="AE214" s="333"/>
      <c r="AF214" s="333"/>
      <c r="AG214" s="333"/>
      <c r="AH214" s="333"/>
      <c r="AI214" s="333"/>
      <c r="AJ214" s="333"/>
      <c r="AK214" s="333"/>
      <c r="AL214" s="333"/>
      <c r="AM214" s="333"/>
      <c r="AN214" s="333"/>
      <c r="AO214" s="333"/>
      <c r="AP214" s="333"/>
      <c r="AQ214" s="333"/>
      <c r="AR214" s="333"/>
    </row>
    <row r="215" spans="1:44" ht="8.1" customHeight="1">
      <c r="A215" s="365" t="str">
        <f t="shared" si="65"/>
        <v/>
      </c>
      <c r="B215" s="50" t="str">
        <f t="shared" si="66"/>
        <v/>
      </c>
      <c r="C215" s="50" t="str">
        <f t="shared" si="67"/>
        <v/>
      </c>
      <c r="D215" s="315" t="str">
        <f t="shared" si="68"/>
        <v/>
      </c>
      <c r="E215" s="353"/>
      <c r="F215" s="354"/>
      <c r="G215" s="354"/>
      <c r="H215" s="333"/>
      <c r="I215" s="333"/>
      <c r="J215" s="333"/>
      <c r="K215" s="333"/>
      <c r="L215" s="333"/>
      <c r="M215" s="333"/>
      <c r="N215" s="333"/>
      <c r="O215" s="333"/>
      <c r="P215" s="333"/>
      <c r="Q215" s="333"/>
      <c r="R215" s="333"/>
      <c r="S215" s="333"/>
      <c r="T215" s="333"/>
      <c r="U215" s="333"/>
      <c r="V215" s="333"/>
      <c r="W215" s="333"/>
      <c r="X215" s="333"/>
      <c r="Y215" s="333"/>
      <c r="Z215" s="333"/>
      <c r="AA215" s="333"/>
      <c r="AB215" s="333"/>
      <c r="AC215" s="333"/>
      <c r="AD215" s="333"/>
      <c r="AE215" s="333"/>
      <c r="AF215" s="333"/>
      <c r="AG215" s="333"/>
      <c r="AH215" s="333"/>
      <c r="AI215" s="333"/>
      <c r="AJ215" s="333"/>
      <c r="AK215" s="333"/>
      <c r="AL215" s="333"/>
      <c r="AM215" s="333"/>
      <c r="AN215" s="333"/>
      <c r="AO215" s="333"/>
      <c r="AP215" s="333"/>
      <c r="AQ215" s="333"/>
      <c r="AR215" s="333"/>
    </row>
    <row r="216" spans="1:44" ht="8.1" customHeight="1">
      <c r="A216" s="365" t="str">
        <f t="shared" si="65"/>
        <v/>
      </c>
      <c r="B216" s="50" t="str">
        <f t="shared" si="66"/>
        <v/>
      </c>
      <c r="C216" s="50" t="str">
        <f t="shared" si="67"/>
        <v/>
      </c>
      <c r="D216" s="315" t="str">
        <f t="shared" si="68"/>
        <v/>
      </c>
      <c r="E216" s="353"/>
      <c r="F216" s="354"/>
      <c r="G216" s="354"/>
      <c r="H216" s="333"/>
      <c r="I216" s="333"/>
      <c r="J216" s="333"/>
      <c r="K216" s="333"/>
      <c r="L216" s="333"/>
      <c r="M216" s="333"/>
      <c r="N216" s="333"/>
      <c r="O216" s="333"/>
      <c r="P216" s="333"/>
      <c r="Q216" s="333"/>
      <c r="R216" s="333"/>
      <c r="S216" s="333"/>
      <c r="T216" s="333"/>
      <c r="U216" s="333"/>
      <c r="V216" s="333"/>
      <c r="W216" s="333"/>
      <c r="X216" s="333"/>
      <c r="Y216" s="333"/>
      <c r="Z216" s="333"/>
      <c r="AA216" s="333"/>
      <c r="AB216" s="333"/>
      <c r="AC216" s="333"/>
      <c r="AD216" s="333"/>
      <c r="AE216" s="333"/>
      <c r="AF216" s="333"/>
      <c r="AG216" s="333"/>
      <c r="AH216" s="333"/>
      <c r="AI216" s="333"/>
      <c r="AJ216" s="333"/>
      <c r="AK216" s="333"/>
      <c r="AL216" s="333"/>
      <c r="AM216" s="333"/>
      <c r="AN216" s="333"/>
      <c r="AO216" s="333"/>
      <c r="AP216" s="333"/>
      <c r="AQ216" s="333"/>
      <c r="AR216" s="333"/>
    </row>
    <row r="217" spans="1:44" ht="8.1" customHeight="1">
      <c r="A217" s="365" t="str">
        <f t="shared" si="65"/>
        <v/>
      </c>
      <c r="B217" s="50" t="str">
        <f t="shared" si="66"/>
        <v/>
      </c>
      <c r="C217" s="50" t="str">
        <f t="shared" si="67"/>
        <v/>
      </c>
      <c r="D217" s="315" t="str">
        <f t="shared" si="68"/>
        <v/>
      </c>
      <c r="E217" s="353"/>
      <c r="F217" s="354"/>
      <c r="G217" s="354"/>
      <c r="H217" s="333"/>
      <c r="I217" s="333"/>
      <c r="J217" s="333"/>
      <c r="K217" s="333"/>
      <c r="L217" s="333"/>
      <c r="M217" s="333"/>
      <c r="N217" s="333"/>
      <c r="O217" s="333"/>
      <c r="P217" s="333"/>
      <c r="Q217" s="333"/>
      <c r="R217" s="333"/>
      <c r="S217" s="333"/>
      <c r="T217" s="333"/>
      <c r="U217" s="333"/>
      <c r="V217" s="333"/>
      <c r="W217" s="333"/>
      <c r="X217" s="333"/>
      <c r="Y217" s="333"/>
      <c r="Z217" s="333"/>
      <c r="AA217" s="333"/>
      <c r="AB217" s="333"/>
      <c r="AC217" s="333"/>
      <c r="AD217" s="333"/>
      <c r="AE217" s="333"/>
      <c r="AF217" s="333"/>
      <c r="AG217" s="333"/>
      <c r="AH217" s="333"/>
      <c r="AI217" s="333"/>
      <c r="AJ217" s="333"/>
      <c r="AK217" s="333"/>
      <c r="AL217" s="333"/>
      <c r="AM217" s="333"/>
      <c r="AN217" s="333"/>
      <c r="AO217" s="333"/>
      <c r="AP217" s="333"/>
      <c r="AQ217" s="333"/>
      <c r="AR217" s="333"/>
    </row>
    <row r="218" spans="1:44" ht="8.1" customHeight="1">
      <c r="A218" s="365" t="str">
        <f t="shared" si="65"/>
        <v/>
      </c>
      <c r="B218" s="50" t="str">
        <f t="shared" si="66"/>
        <v/>
      </c>
      <c r="C218" s="50" t="str">
        <f t="shared" si="67"/>
        <v/>
      </c>
      <c r="D218" s="315" t="str">
        <f t="shared" si="68"/>
        <v/>
      </c>
      <c r="E218" s="353"/>
      <c r="F218" s="354"/>
      <c r="G218" s="354"/>
      <c r="H218" s="333"/>
      <c r="I218" s="333"/>
      <c r="J218" s="333"/>
      <c r="K218" s="333"/>
      <c r="L218" s="333"/>
      <c r="M218" s="333"/>
      <c r="N218" s="333"/>
      <c r="O218" s="333"/>
      <c r="P218" s="333"/>
      <c r="Q218" s="333"/>
      <c r="R218" s="333"/>
      <c r="S218" s="333"/>
      <c r="T218" s="333"/>
      <c r="U218" s="333"/>
      <c r="V218" s="333"/>
      <c r="W218" s="333"/>
      <c r="X218" s="333"/>
      <c r="Y218" s="333"/>
      <c r="Z218" s="333"/>
      <c r="AA218" s="333"/>
      <c r="AB218" s="333"/>
      <c r="AC218" s="333"/>
      <c r="AD218" s="333"/>
      <c r="AE218" s="333"/>
      <c r="AF218" s="333"/>
      <c r="AG218" s="333"/>
      <c r="AH218" s="333"/>
      <c r="AI218" s="333"/>
      <c r="AJ218" s="333"/>
      <c r="AK218" s="333"/>
      <c r="AL218" s="333"/>
      <c r="AM218" s="333"/>
      <c r="AN218" s="333"/>
      <c r="AO218" s="333"/>
      <c r="AP218" s="333"/>
      <c r="AQ218" s="333"/>
      <c r="AR218" s="333"/>
    </row>
    <row r="219" spans="1:44" ht="8.1" customHeight="1">
      <c r="A219" s="365" t="str">
        <f t="shared" si="65"/>
        <v/>
      </c>
      <c r="B219" s="50" t="str">
        <f t="shared" si="66"/>
        <v/>
      </c>
      <c r="C219" s="50" t="str">
        <f t="shared" si="67"/>
        <v/>
      </c>
      <c r="D219" s="315" t="str">
        <f t="shared" si="68"/>
        <v/>
      </c>
      <c r="E219" s="353"/>
      <c r="F219" s="354"/>
      <c r="G219" s="354"/>
      <c r="H219" s="333"/>
      <c r="I219" s="333"/>
      <c r="J219" s="333"/>
      <c r="K219" s="333"/>
      <c r="L219" s="333"/>
      <c r="M219" s="333"/>
      <c r="N219" s="333"/>
      <c r="O219" s="333"/>
      <c r="P219" s="333"/>
      <c r="Q219" s="333"/>
      <c r="R219" s="333"/>
      <c r="S219" s="333"/>
      <c r="T219" s="333"/>
      <c r="U219" s="333"/>
      <c r="V219" s="333"/>
      <c r="W219" s="333"/>
      <c r="X219" s="333"/>
      <c r="Y219" s="333"/>
      <c r="Z219" s="333"/>
      <c r="AA219" s="333"/>
      <c r="AB219" s="333"/>
      <c r="AC219" s="333"/>
      <c r="AD219" s="333"/>
      <c r="AE219" s="333"/>
      <c r="AF219" s="333"/>
      <c r="AG219" s="333"/>
      <c r="AH219" s="333"/>
      <c r="AI219" s="333"/>
      <c r="AJ219" s="333"/>
      <c r="AK219" s="333"/>
      <c r="AL219" s="333"/>
      <c r="AM219" s="333"/>
      <c r="AN219" s="333"/>
      <c r="AO219" s="333"/>
      <c r="AP219" s="333"/>
      <c r="AQ219" s="333"/>
      <c r="AR219" s="333"/>
    </row>
    <row r="220" spans="1:44" ht="8.1" customHeight="1">
      <c r="A220" s="365" t="str">
        <f t="shared" si="65"/>
        <v/>
      </c>
      <c r="B220" s="50" t="str">
        <f t="shared" si="66"/>
        <v/>
      </c>
      <c r="C220" s="50" t="str">
        <f t="shared" si="67"/>
        <v/>
      </c>
      <c r="D220" s="315" t="str">
        <f t="shared" si="68"/>
        <v/>
      </c>
      <c r="E220" s="353"/>
      <c r="F220" s="354"/>
      <c r="G220" s="354"/>
      <c r="H220" s="333"/>
      <c r="I220" s="333"/>
      <c r="J220" s="333"/>
      <c r="K220" s="333"/>
      <c r="L220" s="333"/>
      <c r="M220" s="333"/>
      <c r="N220" s="333"/>
      <c r="O220" s="333"/>
      <c r="P220" s="333"/>
      <c r="Q220" s="333"/>
      <c r="R220" s="333"/>
      <c r="S220" s="333"/>
      <c r="T220" s="333"/>
      <c r="U220" s="333"/>
      <c r="V220" s="333"/>
      <c r="W220" s="333"/>
      <c r="X220" s="333"/>
      <c r="Y220" s="333"/>
      <c r="Z220" s="333"/>
      <c r="AA220" s="333"/>
      <c r="AB220" s="333"/>
      <c r="AC220" s="333"/>
      <c r="AD220" s="333"/>
      <c r="AE220" s="333"/>
      <c r="AF220" s="333"/>
      <c r="AG220" s="333"/>
      <c r="AH220" s="333"/>
      <c r="AI220" s="333"/>
      <c r="AJ220" s="333"/>
      <c r="AK220" s="333"/>
      <c r="AL220" s="333"/>
      <c r="AM220" s="333"/>
      <c r="AN220" s="333"/>
      <c r="AO220" s="333"/>
      <c r="AP220" s="333"/>
      <c r="AQ220" s="333"/>
      <c r="AR220" s="333"/>
    </row>
    <row r="221" spans="1:44" ht="8.1" customHeight="1">
      <c r="A221" s="365" t="str">
        <f t="shared" si="65"/>
        <v/>
      </c>
      <c r="B221" s="50" t="str">
        <f t="shared" si="66"/>
        <v/>
      </c>
      <c r="C221" s="50" t="str">
        <f t="shared" si="67"/>
        <v/>
      </c>
      <c r="D221" s="315" t="str">
        <f t="shared" si="68"/>
        <v/>
      </c>
      <c r="E221" s="353"/>
      <c r="F221" s="354"/>
      <c r="G221" s="354"/>
      <c r="H221" s="333"/>
      <c r="I221" s="333"/>
      <c r="J221" s="333"/>
      <c r="K221" s="333"/>
      <c r="L221" s="333"/>
      <c r="M221" s="333"/>
      <c r="N221" s="333"/>
      <c r="O221" s="333"/>
      <c r="P221" s="333"/>
      <c r="Q221" s="333"/>
      <c r="R221" s="333"/>
      <c r="S221" s="333"/>
      <c r="T221" s="333"/>
      <c r="U221" s="333"/>
      <c r="V221" s="333"/>
      <c r="W221" s="333"/>
      <c r="X221" s="333"/>
      <c r="Y221" s="333"/>
      <c r="Z221" s="333"/>
      <c r="AA221" s="333"/>
      <c r="AB221" s="333"/>
      <c r="AC221" s="333"/>
      <c r="AD221" s="333"/>
      <c r="AE221" s="333"/>
      <c r="AF221" s="333"/>
      <c r="AG221" s="333"/>
      <c r="AH221" s="333"/>
      <c r="AI221" s="333"/>
      <c r="AJ221" s="333"/>
      <c r="AK221" s="333"/>
      <c r="AL221" s="333"/>
      <c r="AM221" s="333"/>
      <c r="AN221" s="333"/>
      <c r="AO221" s="333"/>
      <c r="AP221" s="333"/>
      <c r="AQ221" s="333"/>
      <c r="AR221" s="333"/>
    </row>
    <row r="222" spans="1:44" ht="8.1" customHeight="1">
      <c r="A222" s="365" t="str">
        <f t="shared" si="65"/>
        <v/>
      </c>
      <c r="B222" s="50" t="str">
        <f t="shared" si="66"/>
        <v/>
      </c>
      <c r="C222" s="50" t="str">
        <f t="shared" si="67"/>
        <v/>
      </c>
      <c r="D222" s="315" t="str">
        <f t="shared" si="68"/>
        <v/>
      </c>
      <c r="E222" s="353"/>
      <c r="F222" s="354"/>
      <c r="G222" s="354"/>
      <c r="H222" s="333"/>
      <c r="I222" s="333"/>
      <c r="J222" s="333"/>
      <c r="K222" s="333"/>
      <c r="L222" s="333"/>
      <c r="M222" s="333"/>
      <c r="N222" s="333"/>
      <c r="O222" s="333"/>
      <c r="P222" s="333"/>
      <c r="Q222" s="333"/>
      <c r="R222" s="333"/>
      <c r="S222" s="333"/>
      <c r="T222" s="333"/>
      <c r="U222" s="333"/>
      <c r="V222" s="333"/>
      <c r="W222" s="333"/>
      <c r="X222" s="333"/>
      <c r="Y222" s="333"/>
      <c r="Z222" s="333"/>
      <c r="AA222" s="333"/>
      <c r="AB222" s="333"/>
      <c r="AC222" s="333"/>
      <c r="AD222" s="333"/>
      <c r="AE222" s="333"/>
      <c r="AF222" s="333"/>
      <c r="AG222" s="333"/>
      <c r="AH222" s="333"/>
      <c r="AI222" s="333"/>
      <c r="AJ222" s="333"/>
      <c r="AK222" s="333"/>
      <c r="AL222" s="333"/>
      <c r="AM222" s="333"/>
      <c r="AN222" s="333"/>
      <c r="AO222" s="333"/>
      <c r="AP222" s="333"/>
      <c r="AQ222" s="333"/>
      <c r="AR222" s="333"/>
    </row>
    <row r="223" spans="1:44" ht="8.1" customHeight="1">
      <c r="A223" s="365" t="str">
        <f t="shared" si="65"/>
        <v/>
      </c>
      <c r="B223" s="50" t="str">
        <f t="shared" si="66"/>
        <v/>
      </c>
      <c r="C223" s="50" t="str">
        <f t="shared" si="67"/>
        <v/>
      </c>
      <c r="D223" s="315" t="str">
        <f t="shared" si="68"/>
        <v/>
      </c>
      <c r="E223" s="353"/>
      <c r="F223" s="354"/>
      <c r="G223" s="354"/>
      <c r="H223" s="333"/>
      <c r="I223" s="333"/>
      <c r="J223" s="333"/>
      <c r="K223" s="333"/>
      <c r="L223" s="333"/>
      <c r="M223" s="333"/>
      <c r="N223" s="333"/>
      <c r="O223" s="333"/>
      <c r="P223" s="333"/>
      <c r="Q223" s="333"/>
      <c r="R223" s="333"/>
      <c r="S223" s="333"/>
      <c r="T223" s="333"/>
      <c r="U223" s="333"/>
      <c r="V223" s="333"/>
      <c r="W223" s="333"/>
      <c r="X223" s="333"/>
      <c r="Y223" s="333"/>
      <c r="Z223" s="333"/>
      <c r="AA223" s="333"/>
      <c r="AB223" s="333"/>
      <c r="AC223" s="333"/>
      <c r="AD223" s="333"/>
      <c r="AE223" s="333"/>
      <c r="AF223" s="333"/>
      <c r="AG223" s="333"/>
      <c r="AH223" s="333"/>
      <c r="AI223" s="333"/>
      <c r="AJ223" s="333"/>
      <c r="AK223" s="333"/>
      <c r="AL223" s="333"/>
      <c r="AM223" s="333"/>
      <c r="AN223" s="333"/>
      <c r="AO223" s="333"/>
      <c r="AP223" s="333"/>
      <c r="AQ223" s="333"/>
      <c r="AR223" s="333"/>
    </row>
    <row r="224" spans="1:44" ht="8.1" customHeight="1">
      <c r="A224" s="365" t="str">
        <f t="shared" si="65"/>
        <v/>
      </c>
      <c r="B224" s="50" t="str">
        <f t="shared" si="66"/>
        <v/>
      </c>
      <c r="C224" s="50" t="str">
        <f t="shared" si="67"/>
        <v/>
      </c>
      <c r="D224" s="315" t="str">
        <f t="shared" si="68"/>
        <v/>
      </c>
      <c r="E224" s="353"/>
      <c r="F224" s="354"/>
      <c r="G224" s="354"/>
      <c r="H224" s="333"/>
      <c r="I224" s="333"/>
      <c r="J224" s="333"/>
      <c r="K224" s="333"/>
      <c r="L224" s="333"/>
      <c r="M224" s="333"/>
      <c r="N224" s="333"/>
      <c r="O224" s="333"/>
      <c r="P224" s="333"/>
      <c r="Q224" s="333"/>
      <c r="R224" s="333"/>
      <c r="S224" s="333"/>
      <c r="T224" s="333"/>
      <c r="U224" s="333"/>
      <c r="V224" s="333"/>
      <c r="W224" s="333"/>
      <c r="X224" s="333"/>
      <c r="Y224" s="333"/>
      <c r="Z224" s="333"/>
      <c r="AA224" s="333"/>
      <c r="AB224" s="333"/>
      <c r="AC224" s="333"/>
      <c r="AD224" s="333"/>
      <c r="AE224" s="333"/>
      <c r="AF224" s="333"/>
      <c r="AG224" s="333"/>
      <c r="AH224" s="333"/>
      <c r="AI224" s="333"/>
      <c r="AJ224" s="333"/>
      <c r="AK224" s="333"/>
      <c r="AL224" s="333"/>
      <c r="AM224" s="333"/>
      <c r="AN224" s="333"/>
      <c r="AO224" s="333"/>
      <c r="AP224" s="333"/>
      <c r="AQ224" s="333"/>
      <c r="AR224" s="333"/>
    </row>
    <row r="225" spans="1:44" ht="8.1" customHeight="1">
      <c r="A225" s="365" t="str">
        <f t="shared" si="65"/>
        <v/>
      </c>
      <c r="B225" s="50" t="str">
        <f t="shared" si="66"/>
        <v/>
      </c>
      <c r="C225" s="50" t="str">
        <f t="shared" si="67"/>
        <v/>
      </c>
      <c r="D225" s="315" t="str">
        <f t="shared" si="68"/>
        <v/>
      </c>
      <c r="E225" s="353"/>
      <c r="F225" s="354"/>
      <c r="G225" s="354"/>
      <c r="H225" s="333"/>
      <c r="I225" s="333"/>
      <c r="J225" s="333"/>
      <c r="K225" s="333"/>
      <c r="L225" s="333"/>
      <c r="M225" s="333"/>
      <c r="N225" s="333"/>
      <c r="O225" s="333"/>
      <c r="P225" s="333"/>
      <c r="Q225" s="333"/>
      <c r="R225" s="333"/>
      <c r="S225" s="333"/>
      <c r="T225" s="333"/>
      <c r="U225" s="333"/>
      <c r="V225" s="333"/>
      <c r="W225" s="333"/>
      <c r="X225" s="333"/>
      <c r="Y225" s="333"/>
      <c r="Z225" s="333"/>
      <c r="AA225" s="333"/>
      <c r="AB225" s="333"/>
      <c r="AC225" s="333"/>
      <c r="AD225" s="333"/>
      <c r="AE225" s="333"/>
      <c r="AF225" s="333"/>
      <c r="AG225" s="333"/>
      <c r="AH225" s="333"/>
      <c r="AI225" s="333"/>
      <c r="AJ225" s="333"/>
      <c r="AK225" s="333"/>
      <c r="AL225" s="333"/>
      <c r="AM225" s="333"/>
      <c r="AN225" s="333"/>
      <c r="AO225" s="333"/>
      <c r="AP225" s="333"/>
      <c r="AQ225" s="333"/>
      <c r="AR225" s="333"/>
    </row>
    <row r="226" spans="1:44" ht="8.1" customHeight="1">
      <c r="A226" s="365" t="str">
        <f t="shared" si="65"/>
        <v/>
      </c>
      <c r="B226" s="50" t="str">
        <f t="shared" si="66"/>
        <v/>
      </c>
      <c r="C226" s="50" t="str">
        <f t="shared" si="67"/>
        <v/>
      </c>
      <c r="D226" s="315" t="str">
        <f t="shared" si="68"/>
        <v/>
      </c>
      <c r="E226" s="353"/>
      <c r="F226" s="354"/>
      <c r="G226" s="354"/>
      <c r="H226" s="333"/>
      <c r="I226" s="333"/>
      <c r="J226" s="333"/>
      <c r="K226" s="333"/>
      <c r="L226" s="333"/>
      <c r="M226" s="333"/>
      <c r="N226" s="333"/>
      <c r="O226" s="333"/>
      <c r="P226" s="333"/>
      <c r="Q226" s="333"/>
      <c r="R226" s="333"/>
      <c r="S226" s="333"/>
      <c r="T226" s="333"/>
      <c r="U226" s="333"/>
      <c r="V226" s="333"/>
      <c r="W226" s="333"/>
      <c r="X226" s="333"/>
      <c r="Y226" s="333"/>
      <c r="Z226" s="333"/>
      <c r="AA226" s="333"/>
      <c r="AB226" s="333"/>
      <c r="AC226" s="333"/>
      <c r="AD226" s="333"/>
      <c r="AE226" s="333"/>
      <c r="AF226" s="333"/>
      <c r="AG226" s="333"/>
      <c r="AH226" s="333"/>
      <c r="AI226" s="333"/>
      <c r="AJ226" s="333"/>
      <c r="AK226" s="333"/>
      <c r="AL226" s="333"/>
      <c r="AM226" s="333"/>
      <c r="AN226" s="333"/>
      <c r="AO226" s="333"/>
      <c r="AP226" s="333"/>
      <c r="AQ226" s="333"/>
      <c r="AR226" s="333"/>
    </row>
    <row r="227" spans="1:44" ht="8.1" customHeight="1">
      <c r="A227" s="365" t="str">
        <f t="shared" si="65"/>
        <v/>
      </c>
      <c r="B227" s="50" t="str">
        <f t="shared" si="66"/>
        <v/>
      </c>
      <c r="C227" s="50" t="str">
        <f t="shared" si="67"/>
        <v/>
      </c>
      <c r="D227" s="315" t="str">
        <f t="shared" si="68"/>
        <v/>
      </c>
      <c r="E227" s="353"/>
      <c r="F227" s="354"/>
      <c r="G227" s="354"/>
      <c r="H227" s="333"/>
      <c r="I227" s="333"/>
      <c r="J227" s="333"/>
      <c r="K227" s="333"/>
      <c r="L227" s="333"/>
      <c r="M227" s="333"/>
      <c r="N227" s="333"/>
      <c r="O227" s="333"/>
      <c r="P227" s="333"/>
      <c r="Q227" s="333"/>
      <c r="R227" s="333"/>
      <c r="S227" s="333"/>
      <c r="T227" s="333"/>
      <c r="U227" s="333"/>
      <c r="V227" s="333"/>
      <c r="W227" s="333"/>
      <c r="X227" s="333"/>
      <c r="Y227" s="333"/>
      <c r="Z227" s="333"/>
      <c r="AA227" s="333"/>
      <c r="AB227" s="333"/>
      <c r="AC227" s="333"/>
      <c r="AD227" s="333"/>
      <c r="AE227" s="333"/>
      <c r="AF227" s="333"/>
      <c r="AG227" s="333"/>
      <c r="AH227" s="333"/>
      <c r="AI227" s="333"/>
      <c r="AJ227" s="333"/>
      <c r="AK227" s="333"/>
      <c r="AL227" s="333"/>
      <c r="AM227" s="333"/>
      <c r="AN227" s="333"/>
      <c r="AO227" s="333"/>
      <c r="AP227" s="333"/>
      <c r="AQ227" s="333"/>
      <c r="AR227" s="333"/>
    </row>
    <row r="228" spans="1:44" ht="8.1" customHeight="1">
      <c r="A228" s="365" t="str">
        <f t="shared" si="65"/>
        <v/>
      </c>
      <c r="B228" s="50" t="str">
        <f t="shared" si="66"/>
        <v/>
      </c>
      <c r="C228" s="50" t="str">
        <f t="shared" si="67"/>
        <v/>
      </c>
      <c r="D228" s="315" t="str">
        <f t="shared" si="68"/>
        <v/>
      </c>
      <c r="E228" s="353"/>
      <c r="F228" s="354"/>
      <c r="G228" s="354"/>
      <c r="H228" s="333"/>
      <c r="I228" s="333"/>
      <c r="J228" s="333"/>
      <c r="K228" s="333"/>
      <c r="L228" s="333"/>
      <c r="M228" s="333"/>
      <c r="N228" s="333"/>
      <c r="O228" s="333"/>
      <c r="P228" s="333"/>
      <c r="Q228" s="333"/>
      <c r="R228" s="333"/>
      <c r="S228" s="333"/>
      <c r="T228" s="333"/>
      <c r="U228" s="333"/>
      <c r="V228" s="333"/>
      <c r="W228" s="333"/>
      <c r="X228" s="333"/>
      <c r="Y228" s="333"/>
      <c r="Z228" s="333"/>
      <c r="AA228" s="333"/>
      <c r="AB228" s="333"/>
      <c r="AC228" s="333"/>
      <c r="AD228" s="333"/>
      <c r="AE228" s="333"/>
      <c r="AF228" s="333"/>
      <c r="AG228" s="333"/>
      <c r="AH228" s="333"/>
      <c r="AI228" s="333"/>
      <c r="AJ228" s="333"/>
      <c r="AK228" s="333"/>
      <c r="AL228" s="333"/>
      <c r="AM228" s="333"/>
      <c r="AN228" s="333"/>
      <c r="AO228" s="333"/>
      <c r="AP228" s="333"/>
      <c r="AQ228" s="333"/>
      <c r="AR228" s="333"/>
    </row>
    <row r="229" spans="1:44" ht="8.1" customHeight="1">
      <c r="A229" s="365" t="str">
        <f t="shared" si="65"/>
        <v/>
      </c>
      <c r="B229" s="50" t="str">
        <f t="shared" si="66"/>
        <v/>
      </c>
      <c r="C229" s="50" t="str">
        <f t="shared" si="67"/>
        <v/>
      </c>
      <c r="D229" s="315" t="str">
        <f t="shared" si="68"/>
        <v/>
      </c>
      <c r="E229" s="353"/>
      <c r="F229" s="354"/>
      <c r="G229" s="354"/>
      <c r="H229" s="333"/>
      <c r="I229" s="333"/>
      <c r="J229" s="333"/>
      <c r="K229" s="333"/>
      <c r="L229" s="333"/>
      <c r="M229" s="333"/>
      <c r="N229" s="333"/>
      <c r="O229" s="333"/>
      <c r="P229" s="333"/>
      <c r="Q229" s="333"/>
      <c r="R229" s="333"/>
      <c r="S229" s="333"/>
      <c r="T229" s="333"/>
      <c r="U229" s="333"/>
      <c r="V229" s="333"/>
      <c r="W229" s="333"/>
      <c r="X229" s="333"/>
      <c r="Y229" s="333"/>
      <c r="Z229" s="333"/>
      <c r="AA229" s="333"/>
      <c r="AB229" s="333"/>
      <c r="AC229" s="333"/>
      <c r="AD229" s="333"/>
      <c r="AE229" s="333"/>
      <c r="AF229" s="333"/>
      <c r="AG229" s="333"/>
      <c r="AH229" s="333"/>
      <c r="AI229" s="333"/>
      <c r="AJ229" s="333"/>
      <c r="AK229" s="333"/>
      <c r="AL229" s="333"/>
      <c r="AM229" s="333"/>
      <c r="AN229" s="333"/>
      <c r="AO229" s="333"/>
      <c r="AP229" s="333"/>
      <c r="AQ229" s="333"/>
      <c r="AR229" s="333"/>
    </row>
    <row r="230" spans="1:44" ht="8.1" customHeight="1">
      <c r="A230" s="365" t="str">
        <f t="shared" si="65"/>
        <v/>
      </c>
      <c r="B230" s="50" t="str">
        <f t="shared" si="66"/>
        <v/>
      </c>
      <c r="C230" s="50" t="str">
        <f t="shared" si="67"/>
        <v/>
      </c>
      <c r="D230" s="315" t="str">
        <f t="shared" si="68"/>
        <v/>
      </c>
      <c r="E230" s="353"/>
      <c r="F230" s="354"/>
      <c r="G230" s="354"/>
      <c r="H230" s="333"/>
      <c r="I230" s="333"/>
      <c r="J230" s="333"/>
      <c r="K230" s="333"/>
      <c r="L230" s="333"/>
      <c r="M230" s="333"/>
      <c r="N230" s="333"/>
      <c r="O230" s="333"/>
      <c r="P230" s="333"/>
      <c r="Q230" s="333"/>
      <c r="R230" s="333"/>
      <c r="S230" s="333"/>
      <c r="T230" s="333"/>
      <c r="U230" s="333"/>
      <c r="V230" s="333"/>
      <c r="W230" s="333"/>
      <c r="X230" s="333"/>
      <c r="Y230" s="333"/>
      <c r="Z230" s="333"/>
      <c r="AA230" s="333"/>
      <c r="AB230" s="333"/>
      <c r="AC230" s="333"/>
      <c r="AD230" s="333"/>
      <c r="AE230" s="333"/>
      <c r="AF230" s="333"/>
      <c r="AG230" s="333"/>
      <c r="AH230" s="333"/>
      <c r="AI230" s="333"/>
      <c r="AJ230" s="333"/>
      <c r="AK230" s="333"/>
      <c r="AL230" s="333"/>
      <c r="AM230" s="333"/>
      <c r="AN230" s="333"/>
      <c r="AO230" s="333"/>
      <c r="AP230" s="333"/>
      <c r="AQ230" s="333"/>
      <c r="AR230" s="333"/>
    </row>
    <row r="231" spans="1:44" ht="8.1" customHeight="1">
      <c r="A231" s="365" t="str">
        <f t="shared" si="65"/>
        <v/>
      </c>
      <c r="B231" s="50" t="str">
        <f t="shared" si="66"/>
        <v/>
      </c>
      <c r="C231" s="50" t="str">
        <f t="shared" si="67"/>
        <v/>
      </c>
      <c r="D231" s="315" t="str">
        <f t="shared" si="68"/>
        <v/>
      </c>
      <c r="E231" s="353"/>
      <c r="F231" s="354"/>
      <c r="G231" s="354"/>
      <c r="H231" s="333"/>
      <c r="I231" s="333"/>
      <c r="J231" s="333"/>
      <c r="K231" s="333"/>
      <c r="L231" s="333"/>
      <c r="M231" s="333"/>
      <c r="N231" s="333"/>
      <c r="O231" s="333"/>
      <c r="P231" s="333"/>
      <c r="Q231" s="333"/>
      <c r="R231" s="333"/>
      <c r="S231" s="333"/>
      <c r="T231" s="333"/>
      <c r="U231" s="333"/>
      <c r="V231" s="333"/>
      <c r="W231" s="333"/>
      <c r="X231" s="333"/>
      <c r="Y231" s="333"/>
      <c r="Z231" s="333"/>
      <c r="AA231" s="333"/>
      <c r="AB231" s="333"/>
      <c r="AC231" s="333"/>
      <c r="AD231" s="333"/>
      <c r="AE231" s="333"/>
      <c r="AF231" s="333"/>
      <c r="AG231" s="333"/>
      <c r="AH231" s="333"/>
      <c r="AI231" s="333"/>
      <c r="AJ231" s="333"/>
      <c r="AK231" s="333"/>
      <c r="AL231" s="333"/>
      <c r="AM231" s="333"/>
      <c r="AN231" s="333"/>
      <c r="AO231" s="333"/>
      <c r="AP231" s="333"/>
      <c r="AQ231" s="333"/>
      <c r="AR231" s="333"/>
    </row>
    <row r="232" spans="1:44" ht="8.1" customHeight="1">
      <c r="A232" s="365" t="str">
        <f t="shared" si="65"/>
        <v/>
      </c>
      <c r="B232" s="50" t="str">
        <f t="shared" si="66"/>
        <v/>
      </c>
      <c r="C232" s="50" t="str">
        <f t="shared" si="67"/>
        <v/>
      </c>
      <c r="D232" s="315" t="str">
        <f t="shared" si="68"/>
        <v/>
      </c>
      <c r="E232" s="353"/>
      <c r="F232" s="354"/>
      <c r="G232" s="354"/>
      <c r="H232" s="333"/>
      <c r="I232" s="333"/>
      <c r="J232" s="333"/>
      <c r="K232" s="333"/>
      <c r="L232" s="333"/>
      <c r="M232" s="333"/>
      <c r="N232" s="333"/>
      <c r="O232" s="333"/>
      <c r="P232" s="333"/>
      <c r="Q232" s="333"/>
      <c r="R232" s="333"/>
      <c r="S232" s="333"/>
      <c r="T232" s="333"/>
      <c r="U232" s="333"/>
      <c r="V232" s="333"/>
      <c r="W232" s="333"/>
      <c r="X232" s="333"/>
      <c r="Y232" s="333"/>
      <c r="Z232" s="333"/>
      <c r="AA232" s="333"/>
      <c r="AB232" s="333"/>
      <c r="AC232" s="333"/>
      <c r="AD232" s="333"/>
      <c r="AE232" s="333"/>
      <c r="AF232" s="333"/>
      <c r="AG232" s="333"/>
      <c r="AH232" s="333"/>
      <c r="AI232" s="333"/>
      <c r="AJ232" s="333"/>
      <c r="AK232" s="333"/>
      <c r="AL232" s="333"/>
      <c r="AM232" s="333"/>
      <c r="AN232" s="333"/>
      <c r="AO232" s="333"/>
      <c r="AP232" s="333"/>
      <c r="AQ232" s="333"/>
      <c r="AR232" s="333"/>
    </row>
    <row r="233" spans="1:44" ht="8.1" customHeight="1">
      <c r="A233" s="365" t="str">
        <f t="shared" si="65"/>
        <v/>
      </c>
      <c r="B233" s="50" t="str">
        <f t="shared" si="66"/>
        <v/>
      </c>
      <c r="C233" s="50" t="str">
        <f t="shared" si="67"/>
        <v/>
      </c>
      <c r="D233" s="315" t="str">
        <f t="shared" si="68"/>
        <v/>
      </c>
      <c r="E233" s="353"/>
      <c r="F233" s="354"/>
      <c r="G233" s="354"/>
      <c r="H233" s="333"/>
      <c r="I233" s="333"/>
      <c r="J233" s="333"/>
      <c r="K233" s="333"/>
      <c r="L233" s="333"/>
      <c r="M233" s="333"/>
      <c r="N233" s="333"/>
      <c r="O233" s="333"/>
      <c r="P233" s="333"/>
      <c r="Q233" s="333"/>
      <c r="R233" s="333"/>
      <c r="S233" s="333"/>
      <c r="T233" s="333"/>
      <c r="U233" s="333"/>
      <c r="V233" s="333"/>
      <c r="W233" s="333"/>
      <c r="X233" s="333"/>
      <c r="Y233" s="333"/>
      <c r="Z233" s="333"/>
      <c r="AA233" s="333"/>
      <c r="AB233" s="333"/>
      <c r="AC233" s="333"/>
      <c r="AD233" s="333"/>
      <c r="AE233" s="333"/>
      <c r="AF233" s="333"/>
      <c r="AG233" s="333"/>
      <c r="AH233" s="333"/>
      <c r="AI233" s="333"/>
      <c r="AJ233" s="333"/>
      <c r="AK233" s="333"/>
      <c r="AL233" s="333"/>
      <c r="AM233" s="333"/>
      <c r="AN233" s="333"/>
      <c r="AO233" s="333"/>
      <c r="AP233" s="333"/>
      <c r="AQ233" s="333"/>
      <c r="AR233" s="333"/>
    </row>
    <row r="234" spans="1:44" ht="8.1" customHeight="1">
      <c r="A234" s="365" t="str">
        <f t="shared" si="65"/>
        <v/>
      </c>
      <c r="B234" s="50" t="str">
        <f t="shared" si="66"/>
        <v/>
      </c>
      <c r="C234" s="50" t="str">
        <f t="shared" si="67"/>
        <v/>
      </c>
      <c r="D234" s="315" t="str">
        <f t="shared" si="68"/>
        <v/>
      </c>
      <c r="E234" s="353"/>
      <c r="F234" s="354"/>
      <c r="G234" s="354"/>
      <c r="H234" s="333"/>
      <c r="I234" s="333"/>
      <c r="J234" s="333"/>
      <c r="K234" s="333"/>
      <c r="L234" s="333"/>
      <c r="M234" s="333"/>
      <c r="N234" s="333"/>
      <c r="O234" s="333"/>
      <c r="P234" s="333"/>
      <c r="Q234" s="333"/>
      <c r="R234" s="333"/>
      <c r="S234" s="333"/>
      <c r="T234" s="333"/>
      <c r="U234" s="333"/>
      <c r="V234" s="333"/>
      <c r="W234" s="333"/>
      <c r="X234" s="333"/>
      <c r="Y234" s="333"/>
      <c r="Z234" s="333"/>
      <c r="AA234" s="333"/>
      <c r="AB234" s="333"/>
      <c r="AC234" s="333"/>
      <c r="AD234" s="333"/>
      <c r="AE234" s="333"/>
      <c r="AF234" s="333"/>
      <c r="AG234" s="333"/>
      <c r="AH234" s="333"/>
      <c r="AI234" s="333"/>
      <c r="AJ234" s="333"/>
      <c r="AK234" s="333"/>
      <c r="AL234" s="333"/>
      <c r="AM234" s="333"/>
      <c r="AN234" s="333"/>
      <c r="AO234" s="333"/>
      <c r="AP234" s="333"/>
      <c r="AQ234" s="333"/>
      <c r="AR234" s="333"/>
    </row>
    <row r="235" spans="1:44" ht="8.1" customHeight="1">
      <c r="A235" s="365" t="str">
        <f t="shared" si="65"/>
        <v/>
      </c>
      <c r="B235" s="50" t="str">
        <f t="shared" si="66"/>
        <v/>
      </c>
      <c r="C235" s="50" t="str">
        <f t="shared" si="67"/>
        <v/>
      </c>
      <c r="D235" s="315" t="str">
        <f t="shared" si="68"/>
        <v/>
      </c>
      <c r="E235" s="353"/>
      <c r="F235" s="354"/>
      <c r="G235" s="354"/>
      <c r="H235" s="333"/>
      <c r="I235" s="333"/>
      <c r="J235" s="333"/>
      <c r="K235" s="333"/>
      <c r="L235" s="333"/>
      <c r="M235" s="333"/>
      <c r="N235" s="333"/>
      <c r="O235" s="333"/>
      <c r="P235" s="333"/>
      <c r="Q235" s="333"/>
      <c r="R235" s="333"/>
      <c r="S235" s="333"/>
      <c r="T235" s="333"/>
      <c r="U235" s="333"/>
      <c r="V235" s="333"/>
      <c r="W235" s="333"/>
      <c r="X235" s="333"/>
      <c r="Y235" s="333"/>
      <c r="Z235" s="333"/>
      <c r="AA235" s="333"/>
      <c r="AB235" s="333"/>
      <c r="AC235" s="333"/>
      <c r="AD235" s="333"/>
      <c r="AE235" s="333"/>
      <c r="AF235" s="333"/>
      <c r="AG235" s="333"/>
      <c r="AH235" s="333"/>
      <c r="AI235" s="333"/>
      <c r="AJ235" s="333"/>
      <c r="AK235" s="333"/>
      <c r="AL235" s="333"/>
      <c r="AM235" s="333"/>
      <c r="AN235" s="333"/>
      <c r="AO235" s="333"/>
      <c r="AP235" s="333"/>
      <c r="AQ235" s="333"/>
      <c r="AR235" s="333"/>
    </row>
    <row r="236" spans="1:44" ht="8.1" customHeight="1">
      <c r="A236" s="365" t="str">
        <f t="shared" si="65"/>
        <v/>
      </c>
      <c r="B236" s="50" t="str">
        <f t="shared" si="66"/>
        <v/>
      </c>
      <c r="C236" s="50" t="str">
        <f t="shared" si="67"/>
        <v/>
      </c>
      <c r="D236" s="315" t="str">
        <f t="shared" si="68"/>
        <v/>
      </c>
      <c r="E236" s="353"/>
      <c r="F236" s="354"/>
      <c r="G236" s="354"/>
      <c r="H236" s="333"/>
      <c r="I236" s="333"/>
      <c r="J236" s="333"/>
      <c r="K236" s="333"/>
      <c r="L236" s="333"/>
      <c r="M236" s="333"/>
      <c r="N236" s="333"/>
      <c r="O236" s="333"/>
      <c r="P236" s="333"/>
      <c r="Q236" s="333"/>
      <c r="R236" s="333"/>
      <c r="S236" s="333"/>
      <c r="T236" s="333"/>
      <c r="U236" s="333"/>
      <c r="V236" s="333"/>
      <c r="W236" s="333"/>
      <c r="X236" s="333"/>
      <c r="Y236" s="333"/>
      <c r="Z236" s="333"/>
      <c r="AA236" s="333"/>
      <c r="AB236" s="333"/>
      <c r="AC236" s="333"/>
      <c r="AD236" s="333"/>
      <c r="AE236" s="333"/>
      <c r="AF236" s="333"/>
      <c r="AG236" s="333"/>
      <c r="AH236" s="333"/>
      <c r="AI236" s="333"/>
      <c r="AJ236" s="333"/>
      <c r="AK236" s="333"/>
      <c r="AL236" s="333"/>
      <c r="AM236" s="333"/>
      <c r="AN236" s="333"/>
      <c r="AO236" s="333"/>
      <c r="AP236" s="333"/>
      <c r="AQ236" s="333"/>
      <c r="AR236" s="333"/>
    </row>
    <row r="237" spans="1:44" ht="8.1" customHeight="1">
      <c r="A237" s="365" t="str">
        <f t="shared" si="65"/>
        <v/>
      </c>
      <c r="B237" s="50" t="str">
        <f t="shared" si="66"/>
        <v/>
      </c>
      <c r="C237" s="50" t="str">
        <f t="shared" si="67"/>
        <v/>
      </c>
      <c r="D237" s="315" t="str">
        <f t="shared" si="68"/>
        <v/>
      </c>
      <c r="E237" s="353"/>
      <c r="F237" s="354"/>
      <c r="G237" s="354"/>
      <c r="H237" s="333"/>
      <c r="I237" s="333"/>
      <c r="J237" s="333"/>
      <c r="K237" s="333"/>
      <c r="L237" s="333"/>
      <c r="M237" s="333"/>
      <c r="N237" s="333"/>
      <c r="O237" s="333"/>
      <c r="P237" s="333"/>
      <c r="Q237" s="333"/>
      <c r="R237" s="333"/>
      <c r="S237" s="333"/>
      <c r="T237" s="333"/>
      <c r="U237" s="333"/>
      <c r="V237" s="333"/>
      <c r="W237" s="333"/>
      <c r="X237" s="333"/>
      <c r="Y237" s="333"/>
      <c r="Z237" s="333"/>
      <c r="AA237" s="333"/>
      <c r="AB237" s="333"/>
      <c r="AC237" s="333"/>
      <c r="AD237" s="333"/>
      <c r="AE237" s="333"/>
      <c r="AF237" s="333"/>
      <c r="AG237" s="333"/>
      <c r="AH237" s="333"/>
      <c r="AI237" s="333"/>
      <c r="AJ237" s="333"/>
      <c r="AK237" s="333"/>
      <c r="AL237" s="333"/>
      <c r="AM237" s="333"/>
      <c r="AN237" s="333"/>
      <c r="AO237" s="333"/>
      <c r="AP237" s="333"/>
      <c r="AQ237" s="333"/>
      <c r="AR237" s="333"/>
    </row>
    <row r="238" spans="1:44" ht="8.1" customHeight="1">
      <c r="A238" s="365" t="str">
        <f t="shared" si="65"/>
        <v/>
      </c>
      <c r="B238" s="50" t="str">
        <f t="shared" si="66"/>
        <v/>
      </c>
      <c r="C238" s="50" t="str">
        <f t="shared" si="67"/>
        <v/>
      </c>
      <c r="D238" s="315" t="str">
        <f t="shared" si="68"/>
        <v/>
      </c>
      <c r="E238" s="353"/>
      <c r="F238" s="354"/>
      <c r="G238" s="354"/>
      <c r="H238" s="333"/>
      <c r="I238" s="333"/>
      <c r="J238" s="333"/>
      <c r="K238" s="333"/>
      <c r="L238" s="333"/>
      <c r="M238" s="333"/>
      <c r="N238" s="333"/>
      <c r="O238" s="333"/>
      <c r="P238" s="333"/>
      <c r="Q238" s="333"/>
      <c r="R238" s="333"/>
      <c r="S238" s="333"/>
      <c r="T238" s="333"/>
      <c r="U238" s="333"/>
      <c r="V238" s="333"/>
      <c r="W238" s="333"/>
      <c r="X238" s="333"/>
      <c r="Y238" s="333"/>
      <c r="Z238" s="333"/>
      <c r="AA238" s="333"/>
      <c r="AB238" s="333"/>
      <c r="AC238" s="333"/>
      <c r="AD238" s="333"/>
      <c r="AE238" s="333"/>
      <c r="AF238" s="333"/>
      <c r="AG238" s="333"/>
      <c r="AH238" s="333"/>
      <c r="AI238" s="333"/>
      <c r="AJ238" s="333"/>
      <c r="AK238" s="333"/>
      <c r="AL238" s="333"/>
      <c r="AM238" s="333"/>
      <c r="AN238" s="333"/>
      <c r="AO238" s="333"/>
      <c r="AP238" s="333"/>
      <c r="AQ238" s="333"/>
      <c r="AR238" s="333"/>
    </row>
    <row r="239" spans="1:44" ht="8.1" customHeight="1">
      <c r="A239" s="365" t="str">
        <f t="shared" si="65"/>
        <v/>
      </c>
      <c r="B239" s="50" t="str">
        <f t="shared" si="66"/>
        <v/>
      </c>
      <c r="C239" s="50" t="str">
        <f t="shared" si="67"/>
        <v/>
      </c>
      <c r="D239" s="315" t="str">
        <f t="shared" si="68"/>
        <v/>
      </c>
      <c r="E239" s="353"/>
      <c r="F239" s="354"/>
      <c r="G239" s="354"/>
      <c r="H239" s="333"/>
      <c r="I239" s="333"/>
      <c r="J239" s="333"/>
      <c r="K239" s="333"/>
      <c r="L239" s="333"/>
      <c r="M239" s="333"/>
      <c r="N239" s="333"/>
      <c r="O239" s="333"/>
      <c r="P239" s="333"/>
      <c r="Q239" s="333"/>
      <c r="R239" s="333"/>
      <c r="S239" s="333"/>
      <c r="T239" s="333"/>
      <c r="U239" s="333"/>
      <c r="V239" s="333"/>
      <c r="W239" s="333"/>
      <c r="X239" s="333"/>
      <c r="Y239" s="333"/>
      <c r="Z239" s="333"/>
      <c r="AA239" s="333"/>
      <c r="AB239" s="333"/>
      <c r="AC239" s="333"/>
      <c r="AD239" s="333"/>
      <c r="AE239" s="333"/>
      <c r="AF239" s="333"/>
      <c r="AG239" s="333"/>
      <c r="AH239" s="333"/>
      <c r="AI239" s="333"/>
      <c r="AJ239" s="333"/>
      <c r="AK239" s="333"/>
      <c r="AL239" s="333"/>
      <c r="AM239" s="333"/>
      <c r="AN239" s="333"/>
      <c r="AO239" s="333"/>
      <c r="AP239" s="333"/>
      <c r="AQ239" s="333"/>
      <c r="AR239" s="333"/>
    </row>
    <row r="240" spans="1:44" ht="8.1" customHeight="1">
      <c r="A240" s="365" t="str">
        <f t="shared" si="65"/>
        <v/>
      </c>
      <c r="B240" s="50" t="str">
        <f t="shared" si="66"/>
        <v/>
      </c>
      <c r="C240" s="50" t="str">
        <f t="shared" si="67"/>
        <v/>
      </c>
      <c r="D240" s="315" t="str">
        <f t="shared" si="68"/>
        <v/>
      </c>
      <c r="E240" s="353"/>
      <c r="F240" s="354"/>
      <c r="G240" s="354"/>
      <c r="H240" s="333"/>
      <c r="I240" s="333"/>
      <c r="J240" s="333"/>
      <c r="K240" s="333"/>
      <c r="L240" s="333"/>
      <c r="M240" s="333"/>
      <c r="N240" s="333"/>
      <c r="O240" s="333"/>
      <c r="P240" s="333"/>
      <c r="Q240" s="333"/>
      <c r="R240" s="333"/>
      <c r="S240" s="333"/>
      <c r="T240" s="333"/>
      <c r="U240" s="333"/>
      <c r="V240" s="333"/>
      <c r="W240" s="333"/>
      <c r="X240" s="333"/>
      <c r="Y240" s="333"/>
      <c r="Z240" s="333"/>
      <c r="AA240" s="333"/>
      <c r="AB240" s="333"/>
      <c r="AC240" s="333"/>
      <c r="AD240" s="333"/>
      <c r="AE240" s="333"/>
      <c r="AF240" s="333"/>
      <c r="AG240" s="333"/>
      <c r="AH240" s="333"/>
      <c r="AI240" s="333"/>
      <c r="AJ240" s="333"/>
      <c r="AK240" s="333"/>
      <c r="AL240" s="333"/>
      <c r="AM240" s="333"/>
      <c r="AN240" s="333"/>
      <c r="AO240" s="333"/>
      <c r="AP240" s="333"/>
      <c r="AQ240" s="333"/>
      <c r="AR240" s="333"/>
    </row>
    <row r="241" spans="1:44" ht="8.1" customHeight="1">
      <c r="A241" s="365" t="str">
        <f t="shared" si="65"/>
        <v/>
      </c>
      <c r="B241" s="50" t="str">
        <f t="shared" si="66"/>
        <v/>
      </c>
      <c r="C241" s="50" t="str">
        <f t="shared" si="67"/>
        <v/>
      </c>
      <c r="D241" s="315" t="str">
        <f t="shared" si="68"/>
        <v/>
      </c>
      <c r="E241" s="353"/>
      <c r="F241" s="354"/>
      <c r="G241" s="354"/>
      <c r="H241" s="333"/>
      <c r="I241" s="333"/>
      <c r="J241" s="333"/>
      <c r="K241" s="333"/>
      <c r="L241" s="333"/>
      <c r="M241" s="333"/>
      <c r="N241" s="333"/>
      <c r="O241" s="333"/>
      <c r="P241" s="333"/>
      <c r="Q241" s="333"/>
      <c r="R241" s="333"/>
      <c r="S241" s="333"/>
      <c r="T241" s="333"/>
      <c r="U241" s="333"/>
      <c r="V241" s="333"/>
      <c r="W241" s="333"/>
      <c r="X241" s="333"/>
      <c r="Y241" s="333"/>
      <c r="Z241" s="333"/>
      <c r="AA241" s="333"/>
      <c r="AB241" s="333"/>
      <c r="AC241" s="333"/>
      <c r="AD241" s="333"/>
      <c r="AE241" s="333"/>
      <c r="AF241" s="333"/>
      <c r="AG241" s="333"/>
      <c r="AH241" s="333"/>
      <c r="AI241" s="333"/>
      <c r="AJ241" s="333"/>
      <c r="AK241" s="333"/>
      <c r="AL241" s="333"/>
      <c r="AM241" s="333"/>
      <c r="AN241" s="333"/>
      <c r="AO241" s="333"/>
      <c r="AP241" s="333"/>
      <c r="AQ241" s="333"/>
      <c r="AR241" s="333"/>
    </row>
    <row r="242" spans="1:44" ht="8.1" customHeight="1">
      <c r="A242" s="365" t="str">
        <f t="shared" si="65"/>
        <v/>
      </c>
      <c r="B242" s="50" t="str">
        <f t="shared" si="66"/>
        <v/>
      </c>
      <c r="C242" s="50" t="str">
        <f t="shared" si="67"/>
        <v/>
      </c>
      <c r="D242" s="315" t="str">
        <f t="shared" si="68"/>
        <v/>
      </c>
      <c r="E242" s="353"/>
      <c r="F242" s="354"/>
      <c r="G242" s="354"/>
      <c r="H242" s="333"/>
      <c r="I242" s="333"/>
      <c r="J242" s="333"/>
      <c r="K242" s="333"/>
      <c r="L242" s="333"/>
      <c r="M242" s="333"/>
      <c r="N242" s="333"/>
      <c r="O242" s="333"/>
      <c r="P242" s="333"/>
      <c r="Q242" s="333"/>
      <c r="R242" s="333"/>
      <c r="S242" s="333"/>
      <c r="T242" s="333"/>
      <c r="U242" s="333"/>
      <c r="V242" s="333"/>
      <c r="W242" s="333"/>
      <c r="X242" s="333"/>
      <c r="Y242" s="333"/>
      <c r="Z242" s="333"/>
      <c r="AA242" s="333"/>
      <c r="AB242" s="333"/>
      <c r="AC242" s="333"/>
      <c r="AD242" s="333"/>
      <c r="AE242" s="333"/>
      <c r="AF242" s="333"/>
      <c r="AG242" s="333"/>
      <c r="AH242" s="333"/>
      <c r="AI242" s="333"/>
      <c r="AJ242" s="333"/>
      <c r="AK242" s="333"/>
      <c r="AL242" s="333"/>
      <c r="AM242" s="333"/>
      <c r="AN242" s="333"/>
      <c r="AO242" s="333"/>
      <c r="AP242" s="333"/>
      <c r="AQ242" s="333"/>
      <c r="AR242" s="333"/>
    </row>
    <row r="243" spans="1:44" ht="8.1" customHeight="1">
      <c r="A243" s="365" t="str">
        <f t="shared" si="65"/>
        <v/>
      </c>
      <c r="B243" s="50" t="str">
        <f t="shared" si="66"/>
        <v/>
      </c>
      <c r="C243" s="50" t="str">
        <f t="shared" si="67"/>
        <v/>
      </c>
      <c r="D243" s="315" t="str">
        <f t="shared" si="68"/>
        <v/>
      </c>
      <c r="E243" s="353"/>
      <c r="F243" s="354"/>
      <c r="G243" s="354"/>
      <c r="H243" s="333"/>
      <c r="I243" s="333"/>
      <c r="J243" s="333"/>
      <c r="K243" s="333"/>
      <c r="L243" s="333"/>
      <c r="M243" s="333"/>
      <c r="N243" s="333"/>
      <c r="O243" s="333"/>
      <c r="P243" s="333"/>
      <c r="Q243" s="333"/>
      <c r="R243" s="333"/>
      <c r="S243" s="333"/>
      <c r="T243" s="333"/>
      <c r="U243" s="333"/>
      <c r="V243" s="333"/>
      <c r="W243" s="333"/>
      <c r="X243" s="333"/>
      <c r="Y243" s="333"/>
      <c r="Z243" s="333"/>
      <c r="AA243" s="333"/>
      <c r="AB243" s="333"/>
      <c r="AC243" s="333"/>
      <c r="AD243" s="333"/>
      <c r="AE243" s="333"/>
      <c r="AF243" s="333"/>
      <c r="AG243" s="333"/>
      <c r="AH243" s="333"/>
      <c r="AI243" s="333"/>
      <c r="AJ243" s="333"/>
      <c r="AK243" s="333"/>
      <c r="AL243" s="333"/>
      <c r="AM243" s="333"/>
      <c r="AN243" s="333"/>
      <c r="AO243" s="333"/>
      <c r="AP243" s="333"/>
      <c r="AQ243" s="333"/>
      <c r="AR243" s="333"/>
    </row>
    <row r="244" spans="1:44" ht="8.1" customHeight="1">
      <c r="A244" s="365" t="str">
        <f t="shared" si="65"/>
        <v/>
      </c>
      <c r="B244" s="50" t="str">
        <f t="shared" si="66"/>
        <v/>
      </c>
      <c r="C244" s="50" t="str">
        <f t="shared" si="67"/>
        <v/>
      </c>
      <c r="D244" s="315" t="str">
        <f t="shared" si="68"/>
        <v/>
      </c>
      <c r="E244" s="353"/>
      <c r="F244" s="354"/>
      <c r="G244" s="354"/>
      <c r="H244" s="333"/>
      <c r="I244" s="333"/>
      <c r="J244" s="333"/>
      <c r="K244" s="333"/>
      <c r="L244" s="333"/>
      <c r="M244" s="333"/>
      <c r="N244" s="333"/>
      <c r="O244" s="333"/>
      <c r="P244" s="333"/>
      <c r="Q244" s="333"/>
      <c r="R244" s="333"/>
      <c r="S244" s="333"/>
      <c r="T244" s="333"/>
      <c r="U244" s="333"/>
      <c r="V244" s="333"/>
      <c r="W244" s="333"/>
      <c r="X244" s="333"/>
      <c r="Y244" s="333"/>
      <c r="Z244" s="333"/>
      <c r="AA244" s="333"/>
      <c r="AB244" s="333"/>
      <c r="AC244" s="333"/>
      <c r="AD244" s="333"/>
      <c r="AE244" s="333"/>
      <c r="AF244" s="333"/>
      <c r="AG244" s="333"/>
      <c r="AH244" s="333"/>
      <c r="AI244" s="333"/>
      <c r="AJ244" s="333"/>
      <c r="AK244" s="333"/>
      <c r="AL244" s="333"/>
      <c r="AM244" s="333"/>
      <c r="AN244" s="333"/>
      <c r="AO244" s="333"/>
      <c r="AP244" s="333"/>
      <c r="AQ244" s="333"/>
      <c r="AR244" s="333"/>
    </row>
    <row r="245" spans="1:44" ht="8.1" customHeight="1">
      <c r="A245" s="365" t="str">
        <f t="shared" si="65"/>
        <v/>
      </c>
      <c r="B245" s="50" t="str">
        <f t="shared" si="66"/>
        <v/>
      </c>
      <c r="C245" s="50" t="str">
        <f t="shared" si="67"/>
        <v/>
      </c>
      <c r="D245" s="315" t="str">
        <f t="shared" si="68"/>
        <v/>
      </c>
      <c r="E245" s="353"/>
      <c r="F245" s="354"/>
      <c r="G245" s="354"/>
      <c r="H245" s="333"/>
      <c r="I245" s="333"/>
      <c r="J245" s="333"/>
      <c r="K245" s="333"/>
      <c r="L245" s="333"/>
      <c r="M245" s="333"/>
      <c r="N245" s="333"/>
      <c r="O245" s="333"/>
      <c r="P245" s="333"/>
      <c r="Q245" s="333"/>
      <c r="R245" s="333"/>
      <c r="S245" s="333"/>
      <c r="T245" s="333"/>
      <c r="U245" s="333"/>
      <c r="V245" s="333"/>
      <c r="W245" s="333"/>
      <c r="X245" s="333"/>
      <c r="Y245" s="333"/>
      <c r="Z245" s="333"/>
      <c r="AA245" s="333"/>
      <c r="AB245" s="333"/>
      <c r="AC245" s="333"/>
      <c r="AD245" s="333"/>
      <c r="AE245" s="333"/>
      <c r="AF245" s="333"/>
      <c r="AG245" s="333"/>
      <c r="AH245" s="333"/>
      <c r="AI245" s="333"/>
      <c r="AJ245" s="333"/>
      <c r="AK245" s="333"/>
      <c r="AL245" s="333"/>
      <c r="AM245" s="333"/>
      <c r="AN245" s="333"/>
      <c r="AO245" s="333"/>
      <c r="AP245" s="333"/>
      <c r="AQ245" s="333"/>
      <c r="AR245" s="333"/>
    </row>
    <row r="246" spans="1:44" ht="8.1" customHeight="1">
      <c r="A246" s="365" t="str">
        <f t="shared" si="65"/>
        <v/>
      </c>
      <c r="B246" s="50" t="str">
        <f t="shared" si="66"/>
        <v/>
      </c>
      <c r="C246" s="50" t="str">
        <f t="shared" si="67"/>
        <v/>
      </c>
      <c r="D246" s="315" t="str">
        <f t="shared" si="68"/>
        <v/>
      </c>
      <c r="E246" s="353"/>
      <c r="F246" s="354"/>
      <c r="G246" s="354"/>
      <c r="H246" s="333"/>
      <c r="I246" s="333"/>
      <c r="J246" s="333"/>
      <c r="K246" s="333"/>
      <c r="L246" s="333"/>
      <c r="M246" s="333"/>
      <c r="N246" s="333"/>
      <c r="O246" s="333"/>
      <c r="P246" s="333"/>
      <c r="Q246" s="333"/>
      <c r="R246" s="333"/>
      <c r="S246" s="333"/>
      <c r="T246" s="333"/>
      <c r="U246" s="333"/>
      <c r="V246" s="333"/>
      <c r="W246" s="333"/>
      <c r="X246" s="333"/>
      <c r="Y246" s="333"/>
      <c r="Z246" s="333"/>
      <c r="AA246" s="333"/>
      <c r="AB246" s="333"/>
      <c r="AC246" s="333"/>
      <c r="AD246" s="333"/>
      <c r="AE246" s="333"/>
      <c r="AF246" s="333"/>
      <c r="AG246" s="333"/>
      <c r="AH246" s="333"/>
      <c r="AI246" s="333"/>
      <c r="AJ246" s="333"/>
      <c r="AK246" s="333"/>
      <c r="AL246" s="333"/>
      <c r="AM246" s="333"/>
      <c r="AN246" s="333"/>
      <c r="AO246" s="333"/>
      <c r="AP246" s="333"/>
      <c r="AQ246" s="333"/>
      <c r="AR246" s="333"/>
    </row>
    <row r="247" spans="1:44" ht="8.1" customHeight="1">
      <c r="A247" s="365" t="str">
        <f t="shared" si="65"/>
        <v/>
      </c>
      <c r="B247" s="50" t="str">
        <f t="shared" si="66"/>
        <v/>
      </c>
      <c r="C247" s="50" t="str">
        <f t="shared" si="67"/>
        <v/>
      </c>
      <c r="D247" s="315" t="str">
        <f t="shared" si="68"/>
        <v/>
      </c>
      <c r="E247" s="353"/>
      <c r="F247" s="354"/>
      <c r="G247" s="354"/>
      <c r="H247" s="333"/>
      <c r="I247" s="333"/>
      <c r="J247" s="333"/>
      <c r="K247" s="333"/>
      <c r="L247" s="333"/>
      <c r="M247" s="333"/>
      <c r="N247" s="333"/>
      <c r="O247" s="333"/>
      <c r="P247" s="333"/>
      <c r="Q247" s="333"/>
      <c r="R247" s="333"/>
      <c r="S247" s="333"/>
      <c r="T247" s="333"/>
      <c r="U247" s="333"/>
      <c r="V247" s="333"/>
      <c r="W247" s="333"/>
      <c r="X247" s="333"/>
      <c r="Y247" s="333"/>
      <c r="Z247" s="333"/>
      <c r="AA247" s="333"/>
      <c r="AB247" s="333"/>
      <c r="AC247" s="333"/>
      <c r="AD247" s="333"/>
      <c r="AE247" s="333"/>
      <c r="AF247" s="333"/>
      <c r="AG247" s="333"/>
      <c r="AH247" s="333"/>
      <c r="AI247" s="333"/>
      <c r="AJ247" s="333"/>
      <c r="AK247" s="333"/>
      <c r="AL247" s="333"/>
      <c r="AM247" s="333"/>
      <c r="AN247" s="333"/>
      <c r="AO247" s="333"/>
      <c r="AP247" s="333"/>
      <c r="AQ247" s="333"/>
      <c r="AR247" s="333"/>
    </row>
    <row r="248" spans="1:44" ht="8.1" customHeight="1">
      <c r="A248" s="365" t="str">
        <f t="shared" si="65"/>
        <v/>
      </c>
      <c r="B248" s="50" t="str">
        <f t="shared" si="66"/>
        <v/>
      </c>
      <c r="C248" s="50" t="str">
        <f t="shared" si="67"/>
        <v/>
      </c>
      <c r="D248" s="315" t="str">
        <f t="shared" si="68"/>
        <v/>
      </c>
      <c r="E248" s="353"/>
      <c r="F248" s="354"/>
      <c r="G248" s="354"/>
      <c r="H248" s="333"/>
      <c r="I248" s="333"/>
      <c r="J248" s="333"/>
      <c r="K248" s="333"/>
      <c r="L248" s="333"/>
      <c r="M248" s="333"/>
      <c r="N248" s="333"/>
      <c r="O248" s="333"/>
      <c r="P248" s="333"/>
      <c r="Q248" s="333"/>
      <c r="R248" s="333"/>
      <c r="S248" s="333"/>
      <c r="T248" s="333"/>
      <c r="U248" s="333"/>
      <c r="V248" s="333"/>
      <c r="W248" s="333"/>
      <c r="X248" s="333"/>
      <c r="Y248" s="333"/>
      <c r="Z248" s="333"/>
      <c r="AA248" s="333"/>
      <c r="AB248" s="333"/>
      <c r="AC248" s="333"/>
      <c r="AD248" s="333"/>
      <c r="AE248" s="333"/>
      <c r="AF248" s="333"/>
      <c r="AG248" s="333"/>
      <c r="AH248" s="333"/>
      <c r="AI248" s="333"/>
      <c r="AJ248" s="333"/>
      <c r="AK248" s="333"/>
      <c r="AL248" s="333"/>
      <c r="AM248" s="333"/>
      <c r="AN248" s="333"/>
      <c r="AO248" s="333"/>
      <c r="AP248" s="333"/>
      <c r="AQ248" s="333"/>
      <c r="AR248" s="333"/>
    </row>
    <row r="249" spans="1:44" ht="8.1" customHeight="1">
      <c r="A249" s="365" t="str">
        <f t="shared" si="65"/>
        <v/>
      </c>
      <c r="B249" s="50" t="str">
        <f t="shared" si="66"/>
        <v/>
      </c>
      <c r="C249" s="50" t="str">
        <f t="shared" si="67"/>
        <v/>
      </c>
      <c r="D249" s="315" t="str">
        <f t="shared" si="68"/>
        <v/>
      </c>
      <c r="E249" s="353"/>
      <c r="F249" s="354"/>
      <c r="G249" s="354"/>
      <c r="H249" s="333"/>
      <c r="I249" s="333"/>
      <c r="J249" s="333"/>
      <c r="K249" s="333"/>
      <c r="L249" s="333"/>
      <c r="M249" s="333"/>
      <c r="N249" s="333"/>
      <c r="O249" s="333"/>
      <c r="P249" s="333"/>
      <c r="Q249" s="333"/>
      <c r="R249" s="333"/>
      <c r="S249" s="333"/>
      <c r="T249" s="333"/>
      <c r="U249" s="333"/>
      <c r="V249" s="333"/>
      <c r="W249" s="333"/>
      <c r="X249" s="333"/>
      <c r="Y249" s="333"/>
      <c r="Z249" s="333"/>
      <c r="AA249" s="333"/>
      <c r="AB249" s="333"/>
      <c r="AC249" s="333"/>
      <c r="AD249" s="333"/>
      <c r="AE249" s="333"/>
      <c r="AF249" s="333"/>
      <c r="AG249" s="333"/>
      <c r="AH249" s="333"/>
      <c r="AI249" s="333"/>
      <c r="AJ249" s="333"/>
      <c r="AK249" s="333"/>
      <c r="AL249" s="333"/>
      <c r="AM249" s="333"/>
      <c r="AN249" s="333"/>
      <c r="AO249" s="333"/>
      <c r="AP249" s="333"/>
      <c r="AQ249" s="333"/>
      <c r="AR249" s="333"/>
    </row>
    <row r="250" spans="1:44" ht="8.1" customHeight="1">
      <c r="A250" s="365" t="str">
        <f t="shared" si="65"/>
        <v/>
      </c>
      <c r="B250" s="50" t="str">
        <f t="shared" si="66"/>
        <v/>
      </c>
      <c r="C250" s="50" t="str">
        <f t="shared" si="67"/>
        <v/>
      </c>
      <c r="D250" s="315" t="str">
        <f t="shared" si="68"/>
        <v/>
      </c>
      <c r="E250" s="353"/>
      <c r="F250" s="354"/>
      <c r="G250" s="354"/>
      <c r="H250" s="333"/>
      <c r="I250" s="333"/>
      <c r="J250" s="333"/>
      <c r="K250" s="333"/>
      <c r="L250" s="333"/>
      <c r="M250" s="333"/>
      <c r="N250" s="333"/>
      <c r="O250" s="333"/>
      <c r="P250" s="333"/>
      <c r="Q250" s="333"/>
      <c r="R250" s="333"/>
      <c r="S250" s="333"/>
      <c r="T250" s="333"/>
      <c r="U250" s="333"/>
      <c r="V250" s="333"/>
      <c r="W250" s="333"/>
      <c r="X250" s="333"/>
      <c r="Y250" s="333"/>
      <c r="Z250" s="333"/>
      <c r="AA250" s="333"/>
      <c r="AB250" s="333"/>
      <c r="AC250" s="333"/>
      <c r="AD250" s="333"/>
      <c r="AE250" s="333"/>
      <c r="AF250" s="333"/>
      <c r="AG250" s="333"/>
      <c r="AH250" s="333"/>
      <c r="AI250" s="333"/>
      <c r="AJ250" s="333"/>
      <c r="AK250" s="333"/>
      <c r="AL250" s="333"/>
      <c r="AM250" s="333"/>
      <c r="AN250" s="333"/>
      <c r="AO250" s="333"/>
      <c r="AP250" s="333"/>
      <c r="AQ250" s="333"/>
      <c r="AR250" s="333"/>
    </row>
    <row r="251" spans="1:44" ht="8.1" customHeight="1">
      <c r="A251" s="365" t="str">
        <f t="shared" si="65"/>
        <v/>
      </c>
      <c r="B251" s="50" t="str">
        <f t="shared" si="66"/>
        <v/>
      </c>
      <c r="C251" s="50" t="str">
        <f t="shared" si="67"/>
        <v/>
      </c>
      <c r="D251" s="315" t="str">
        <f t="shared" si="68"/>
        <v/>
      </c>
      <c r="E251" s="353"/>
      <c r="F251" s="354"/>
      <c r="G251" s="354"/>
      <c r="H251" s="333"/>
      <c r="I251" s="333"/>
      <c r="J251" s="333"/>
      <c r="K251" s="333"/>
      <c r="L251" s="333"/>
      <c r="M251" s="333"/>
      <c r="N251" s="333"/>
      <c r="O251" s="333"/>
      <c r="P251" s="333"/>
      <c r="Q251" s="333"/>
      <c r="R251" s="333"/>
      <c r="S251" s="333"/>
      <c r="T251" s="333"/>
      <c r="U251" s="333"/>
      <c r="V251" s="333"/>
      <c r="W251" s="333"/>
      <c r="X251" s="333"/>
      <c r="Y251" s="333"/>
      <c r="Z251" s="333"/>
      <c r="AA251" s="333"/>
      <c r="AB251" s="333"/>
      <c r="AC251" s="333"/>
      <c r="AD251" s="333"/>
      <c r="AE251" s="333"/>
      <c r="AF251" s="333"/>
      <c r="AG251" s="333"/>
      <c r="AH251" s="333"/>
      <c r="AI251" s="333"/>
      <c r="AJ251" s="333"/>
      <c r="AK251" s="333"/>
      <c r="AL251" s="333"/>
      <c r="AM251" s="333"/>
      <c r="AN251" s="333"/>
      <c r="AO251" s="333"/>
      <c r="AP251" s="333"/>
      <c r="AQ251" s="333"/>
      <c r="AR251" s="333"/>
    </row>
    <row r="252" spans="1:44" ht="8.1" customHeight="1">
      <c r="A252" s="365" t="str">
        <f t="shared" si="65"/>
        <v/>
      </c>
      <c r="B252" s="50" t="str">
        <f t="shared" si="66"/>
        <v/>
      </c>
      <c r="C252" s="50" t="str">
        <f t="shared" si="67"/>
        <v/>
      </c>
      <c r="D252" s="315" t="str">
        <f t="shared" si="68"/>
        <v/>
      </c>
      <c r="E252" s="353"/>
      <c r="F252" s="354"/>
      <c r="G252" s="354"/>
      <c r="H252" s="333"/>
      <c r="I252" s="333"/>
      <c r="J252" s="333"/>
      <c r="K252" s="333"/>
      <c r="L252" s="333"/>
      <c r="M252" s="333"/>
      <c r="N252" s="333"/>
      <c r="O252" s="333"/>
      <c r="P252" s="333"/>
      <c r="Q252" s="333"/>
      <c r="R252" s="333"/>
      <c r="S252" s="333"/>
      <c r="T252" s="333"/>
      <c r="U252" s="333"/>
      <c r="V252" s="333"/>
      <c r="W252" s="333"/>
      <c r="X252" s="333"/>
      <c r="Y252" s="333"/>
      <c r="Z252" s="333"/>
      <c r="AA252" s="333"/>
      <c r="AB252" s="333"/>
      <c r="AC252" s="333"/>
      <c r="AD252" s="333"/>
      <c r="AE252" s="333"/>
      <c r="AF252" s="333"/>
      <c r="AG252" s="333"/>
      <c r="AH252" s="333"/>
      <c r="AI252" s="333"/>
      <c r="AJ252" s="333"/>
      <c r="AK252" s="333"/>
      <c r="AL252" s="333"/>
      <c r="AM252" s="333"/>
      <c r="AN252" s="333"/>
      <c r="AO252" s="333"/>
      <c r="AP252" s="333"/>
      <c r="AQ252" s="333"/>
      <c r="AR252" s="333"/>
    </row>
    <row r="253" spans="1:44" ht="8.1" customHeight="1">
      <c r="A253" s="365" t="str">
        <f t="shared" si="65"/>
        <v/>
      </c>
      <c r="B253" s="50" t="str">
        <f t="shared" si="66"/>
        <v/>
      </c>
      <c r="C253" s="50" t="str">
        <f t="shared" si="67"/>
        <v/>
      </c>
      <c r="D253" s="315" t="str">
        <f t="shared" si="68"/>
        <v/>
      </c>
      <c r="E253" s="353"/>
      <c r="F253" s="354"/>
      <c r="G253" s="354"/>
      <c r="H253" s="333"/>
      <c r="I253" s="333"/>
      <c r="J253" s="333"/>
      <c r="K253" s="333"/>
      <c r="L253" s="333"/>
      <c r="M253" s="333"/>
      <c r="N253" s="333"/>
      <c r="O253" s="333"/>
      <c r="P253" s="333"/>
      <c r="Q253" s="333"/>
      <c r="R253" s="333"/>
      <c r="S253" s="333"/>
      <c r="T253" s="333"/>
      <c r="U253" s="333"/>
      <c r="V253" s="333"/>
      <c r="W253" s="333"/>
      <c r="X253" s="333"/>
      <c r="Y253" s="333"/>
      <c r="Z253" s="333"/>
      <c r="AA253" s="333"/>
      <c r="AB253" s="333"/>
      <c r="AC253" s="333"/>
      <c r="AD253" s="333"/>
      <c r="AE253" s="333"/>
      <c r="AF253" s="333"/>
      <c r="AG253" s="333"/>
      <c r="AH253" s="333"/>
      <c r="AI253" s="333"/>
      <c r="AJ253" s="333"/>
      <c r="AK253" s="333"/>
      <c r="AL253" s="333"/>
      <c r="AM253" s="333"/>
      <c r="AN253" s="333"/>
      <c r="AO253" s="333"/>
      <c r="AP253" s="333"/>
      <c r="AQ253" s="333"/>
      <c r="AR253" s="333"/>
    </row>
    <row r="254" spans="1:44" ht="8.1" customHeight="1">
      <c r="A254" s="365" t="str">
        <f t="shared" si="65"/>
        <v/>
      </c>
      <c r="B254" s="50" t="str">
        <f t="shared" si="66"/>
        <v/>
      </c>
      <c r="C254" s="50" t="str">
        <f t="shared" si="67"/>
        <v/>
      </c>
      <c r="D254" s="315" t="str">
        <f t="shared" si="68"/>
        <v/>
      </c>
      <c r="E254" s="353"/>
      <c r="F254" s="354"/>
      <c r="G254" s="354"/>
      <c r="H254" s="333"/>
      <c r="I254" s="333"/>
      <c r="J254" s="333"/>
      <c r="K254" s="333"/>
      <c r="L254" s="333"/>
      <c r="M254" s="333"/>
      <c r="N254" s="333"/>
      <c r="O254" s="333"/>
      <c r="P254" s="333"/>
      <c r="Q254" s="333"/>
      <c r="R254" s="333"/>
      <c r="S254" s="333"/>
      <c r="T254" s="333"/>
      <c r="U254" s="333"/>
      <c r="V254" s="333"/>
      <c r="W254" s="333"/>
      <c r="X254" s="333"/>
      <c r="Y254" s="333"/>
      <c r="Z254" s="333"/>
      <c r="AA254" s="333"/>
      <c r="AB254" s="333"/>
      <c r="AC254" s="333"/>
      <c r="AD254" s="333"/>
      <c r="AE254" s="333"/>
      <c r="AF254" s="333"/>
      <c r="AG254" s="333"/>
      <c r="AH254" s="333"/>
      <c r="AI254" s="333"/>
      <c r="AJ254" s="333"/>
      <c r="AK254" s="333"/>
      <c r="AL254" s="333"/>
      <c r="AM254" s="333"/>
      <c r="AN254" s="333"/>
      <c r="AO254" s="333"/>
      <c r="AP254" s="333"/>
      <c r="AQ254" s="333"/>
      <c r="AR254" s="333"/>
    </row>
    <row r="255" spans="1:44" ht="8.1" customHeight="1">
      <c r="A255" s="365" t="str">
        <f t="shared" si="65"/>
        <v/>
      </c>
      <c r="B255" s="50" t="str">
        <f t="shared" si="66"/>
        <v/>
      </c>
      <c r="C255" s="50" t="str">
        <f t="shared" si="67"/>
        <v/>
      </c>
      <c r="D255" s="315" t="str">
        <f t="shared" si="68"/>
        <v/>
      </c>
      <c r="E255" s="353"/>
      <c r="F255" s="354"/>
      <c r="G255" s="354"/>
      <c r="H255" s="333"/>
      <c r="I255" s="333"/>
      <c r="J255" s="333"/>
      <c r="K255" s="333"/>
      <c r="L255" s="333"/>
      <c r="M255" s="333"/>
      <c r="N255" s="333"/>
      <c r="O255" s="333"/>
      <c r="P255" s="333"/>
      <c r="Q255" s="333"/>
      <c r="R255" s="333"/>
      <c r="S255" s="333"/>
      <c r="T255" s="333"/>
      <c r="U255" s="333"/>
      <c r="V255" s="333"/>
      <c r="W255" s="333"/>
      <c r="X255" s="333"/>
      <c r="Y255" s="333"/>
      <c r="Z255" s="333"/>
      <c r="AA255" s="333"/>
      <c r="AB255" s="333"/>
      <c r="AC255" s="333"/>
      <c r="AD255" s="333"/>
      <c r="AE255" s="333"/>
      <c r="AF255" s="333"/>
      <c r="AG255" s="333"/>
      <c r="AH255" s="333"/>
      <c r="AI255" s="333"/>
      <c r="AJ255" s="333"/>
      <c r="AK255" s="333"/>
      <c r="AL255" s="333"/>
      <c r="AM255" s="333"/>
      <c r="AN255" s="333"/>
      <c r="AO255" s="333"/>
      <c r="AP255" s="333"/>
      <c r="AQ255" s="333"/>
      <c r="AR255" s="333"/>
    </row>
    <row r="256" spans="1:44" ht="8.1" customHeight="1">
      <c r="A256" s="365" t="str">
        <f t="shared" si="65"/>
        <v/>
      </c>
      <c r="B256" s="50" t="str">
        <f t="shared" si="66"/>
        <v/>
      </c>
      <c r="C256" s="50" t="str">
        <f t="shared" si="67"/>
        <v/>
      </c>
      <c r="D256" s="315" t="str">
        <f t="shared" si="68"/>
        <v/>
      </c>
      <c r="E256" s="353"/>
      <c r="F256" s="354"/>
      <c r="G256" s="354"/>
      <c r="H256" s="333"/>
      <c r="I256" s="333"/>
      <c r="J256" s="333"/>
      <c r="K256" s="333"/>
      <c r="L256" s="333"/>
      <c r="M256" s="333"/>
      <c r="N256" s="333"/>
      <c r="O256" s="333"/>
      <c r="P256" s="333"/>
      <c r="Q256" s="333"/>
      <c r="R256" s="333"/>
      <c r="S256" s="333"/>
      <c r="T256" s="333"/>
      <c r="U256" s="333"/>
      <c r="V256" s="333"/>
      <c r="W256" s="333"/>
      <c r="X256" s="333"/>
      <c r="Y256" s="333"/>
      <c r="Z256" s="333"/>
      <c r="AA256" s="333"/>
      <c r="AB256" s="333"/>
      <c r="AC256" s="333"/>
      <c r="AD256" s="333"/>
      <c r="AE256" s="333"/>
      <c r="AF256" s="333"/>
      <c r="AG256" s="333"/>
      <c r="AH256" s="333"/>
      <c r="AI256" s="333"/>
      <c r="AJ256" s="333"/>
      <c r="AK256" s="333"/>
      <c r="AL256" s="333"/>
      <c r="AM256" s="333"/>
      <c r="AN256" s="333"/>
      <c r="AO256" s="333"/>
      <c r="AP256" s="333"/>
      <c r="AQ256" s="333"/>
      <c r="AR256" s="333"/>
    </row>
    <row r="257" spans="1:44" ht="8.1" customHeight="1">
      <c r="A257" s="365" t="str">
        <f t="shared" si="65"/>
        <v/>
      </c>
      <c r="B257" s="50" t="str">
        <f t="shared" si="66"/>
        <v/>
      </c>
      <c r="C257" s="50" t="str">
        <f t="shared" si="67"/>
        <v/>
      </c>
      <c r="D257" s="315" t="str">
        <f t="shared" si="68"/>
        <v/>
      </c>
      <c r="E257" s="353"/>
      <c r="F257" s="354"/>
      <c r="G257" s="354"/>
      <c r="H257" s="333"/>
      <c r="I257" s="333"/>
      <c r="J257" s="333"/>
      <c r="K257" s="333"/>
      <c r="L257" s="333"/>
      <c r="M257" s="333"/>
      <c r="N257" s="333"/>
      <c r="O257" s="333"/>
      <c r="P257" s="333"/>
      <c r="Q257" s="333"/>
      <c r="R257" s="333"/>
      <c r="S257" s="333"/>
      <c r="T257" s="333"/>
      <c r="U257" s="333"/>
      <c r="V257" s="333"/>
      <c r="W257" s="333"/>
      <c r="X257" s="333"/>
      <c r="Y257" s="333"/>
      <c r="Z257" s="333"/>
      <c r="AA257" s="333"/>
      <c r="AB257" s="333"/>
      <c r="AC257" s="333"/>
      <c r="AD257" s="333"/>
      <c r="AE257" s="333"/>
      <c r="AF257" s="333"/>
      <c r="AG257" s="333"/>
      <c r="AH257" s="333"/>
      <c r="AI257" s="333"/>
      <c r="AJ257" s="333"/>
      <c r="AK257" s="333"/>
      <c r="AL257" s="333"/>
      <c r="AM257" s="333"/>
      <c r="AN257" s="333"/>
      <c r="AO257" s="333"/>
      <c r="AP257" s="333"/>
      <c r="AQ257" s="333"/>
      <c r="AR257" s="333"/>
    </row>
    <row r="258" spans="1:44" ht="8.1" customHeight="1">
      <c r="A258" s="365" t="str">
        <f t="shared" si="65"/>
        <v/>
      </c>
      <c r="B258" s="50" t="str">
        <f t="shared" si="66"/>
        <v/>
      </c>
      <c r="C258" s="50" t="str">
        <f t="shared" si="67"/>
        <v/>
      </c>
      <c r="D258" s="315" t="str">
        <f t="shared" si="68"/>
        <v/>
      </c>
      <c r="E258" s="353"/>
      <c r="F258" s="354"/>
      <c r="G258" s="354"/>
      <c r="H258" s="333"/>
      <c r="I258" s="333"/>
      <c r="J258" s="333"/>
      <c r="K258" s="333"/>
      <c r="L258" s="333"/>
      <c r="M258" s="333"/>
      <c r="N258" s="333"/>
      <c r="O258" s="333"/>
      <c r="P258" s="333"/>
      <c r="Q258" s="333"/>
      <c r="R258" s="333"/>
      <c r="S258" s="333"/>
      <c r="T258" s="333"/>
      <c r="U258" s="333"/>
      <c r="V258" s="333"/>
      <c r="W258" s="333"/>
      <c r="X258" s="333"/>
      <c r="Y258" s="333"/>
      <c r="Z258" s="333"/>
      <c r="AA258" s="333"/>
      <c r="AB258" s="333"/>
      <c r="AC258" s="333"/>
      <c r="AD258" s="333"/>
      <c r="AE258" s="333"/>
      <c r="AF258" s="333"/>
      <c r="AG258" s="333"/>
      <c r="AH258" s="333"/>
      <c r="AI258" s="333"/>
      <c r="AJ258" s="333"/>
      <c r="AK258" s="333"/>
      <c r="AL258" s="333"/>
      <c r="AM258" s="333"/>
      <c r="AN258" s="333"/>
      <c r="AO258" s="333"/>
      <c r="AP258" s="333"/>
      <c r="AQ258" s="333"/>
      <c r="AR258" s="333"/>
    </row>
    <row r="259" spans="1:44" ht="8.1" customHeight="1">
      <c r="A259" s="365" t="str">
        <f t="shared" si="65"/>
        <v/>
      </c>
      <c r="B259" s="50" t="str">
        <f t="shared" si="66"/>
        <v/>
      </c>
      <c r="C259" s="50" t="str">
        <f t="shared" si="67"/>
        <v/>
      </c>
      <c r="D259" s="315" t="str">
        <f t="shared" si="68"/>
        <v/>
      </c>
      <c r="E259" s="353"/>
      <c r="F259" s="354"/>
      <c r="G259" s="354"/>
      <c r="H259" s="333"/>
      <c r="I259" s="333"/>
      <c r="J259" s="333"/>
      <c r="K259" s="333"/>
      <c r="L259" s="333"/>
      <c r="M259" s="333"/>
      <c r="N259" s="333"/>
      <c r="O259" s="333"/>
      <c r="P259" s="333"/>
      <c r="Q259" s="333"/>
      <c r="R259" s="333"/>
      <c r="S259" s="333"/>
      <c r="T259" s="333"/>
      <c r="U259" s="333"/>
      <c r="V259" s="333"/>
      <c r="W259" s="333"/>
      <c r="X259" s="333"/>
      <c r="Y259" s="333"/>
      <c r="Z259" s="333"/>
      <c r="AA259" s="333"/>
      <c r="AB259" s="333"/>
      <c r="AC259" s="333"/>
      <c r="AD259" s="333"/>
      <c r="AE259" s="333"/>
      <c r="AF259" s="333"/>
      <c r="AG259" s="333"/>
      <c r="AH259" s="333"/>
      <c r="AI259" s="333"/>
      <c r="AJ259" s="333"/>
      <c r="AK259" s="333"/>
      <c r="AL259" s="333"/>
      <c r="AM259" s="333"/>
      <c r="AN259" s="333"/>
      <c r="AO259" s="333"/>
      <c r="AP259" s="333"/>
      <c r="AQ259" s="333"/>
      <c r="AR259" s="333"/>
    </row>
    <row r="260" spans="1:44" ht="8.1" customHeight="1">
      <c r="A260" s="365" t="str">
        <f t="shared" si="65"/>
        <v/>
      </c>
      <c r="B260" s="50" t="str">
        <f t="shared" si="66"/>
        <v/>
      </c>
      <c r="C260" s="50" t="str">
        <f t="shared" si="67"/>
        <v/>
      </c>
      <c r="D260" s="315" t="str">
        <f t="shared" si="68"/>
        <v/>
      </c>
      <c r="E260" s="353"/>
      <c r="F260" s="354"/>
      <c r="G260" s="354"/>
      <c r="H260" s="333"/>
      <c r="I260" s="333"/>
      <c r="J260" s="333"/>
      <c r="K260" s="333"/>
      <c r="L260" s="333"/>
      <c r="M260" s="333"/>
      <c r="N260" s="333"/>
      <c r="O260" s="333"/>
      <c r="P260" s="333"/>
      <c r="Q260" s="333"/>
      <c r="R260" s="333"/>
      <c r="S260" s="333"/>
      <c r="T260" s="333"/>
      <c r="U260" s="333"/>
      <c r="V260" s="333"/>
      <c r="W260" s="333"/>
      <c r="X260" s="333"/>
      <c r="Y260" s="333"/>
      <c r="Z260" s="333"/>
      <c r="AA260" s="333"/>
      <c r="AB260" s="333"/>
      <c r="AC260" s="333"/>
      <c r="AD260" s="333"/>
      <c r="AE260" s="333"/>
      <c r="AF260" s="333"/>
      <c r="AG260" s="333"/>
      <c r="AH260" s="333"/>
      <c r="AI260" s="333"/>
      <c r="AJ260" s="333"/>
      <c r="AK260" s="333"/>
      <c r="AL260" s="333"/>
      <c r="AM260" s="333"/>
      <c r="AN260" s="333"/>
      <c r="AO260" s="333"/>
      <c r="AP260" s="333"/>
      <c r="AQ260" s="333"/>
      <c r="AR260" s="333"/>
    </row>
    <row r="261" spans="1:44" ht="8.1" customHeight="1">
      <c r="A261" s="365" t="str">
        <f t="shared" ref="A261:A324" si="69">IF(ROW()-A$4&lt;=$D$4,ROW()-A$4,"")</f>
        <v/>
      </c>
      <c r="B261" s="50" t="str">
        <f t="shared" si="66"/>
        <v/>
      </c>
      <c r="C261" s="50" t="str">
        <f t="shared" si="67"/>
        <v/>
      </c>
      <c r="D261" s="315" t="str">
        <f t="shared" si="68"/>
        <v/>
      </c>
      <c r="E261" s="353"/>
      <c r="F261" s="354"/>
      <c r="G261" s="354"/>
      <c r="H261" s="333"/>
      <c r="I261" s="333"/>
      <c r="J261" s="333"/>
      <c r="K261" s="333"/>
      <c r="L261" s="333"/>
      <c r="M261" s="333"/>
      <c r="N261" s="333"/>
      <c r="O261" s="333"/>
      <c r="P261" s="333"/>
      <c r="Q261" s="333"/>
      <c r="R261" s="333"/>
      <c r="S261" s="333"/>
      <c r="T261" s="333"/>
      <c r="U261" s="333"/>
      <c r="V261" s="333"/>
      <c r="W261" s="333"/>
      <c r="X261" s="333"/>
      <c r="Y261" s="333"/>
      <c r="Z261" s="333"/>
      <c r="AA261" s="333"/>
      <c r="AB261" s="333"/>
      <c r="AC261" s="333"/>
      <c r="AD261" s="333"/>
      <c r="AE261" s="333"/>
      <c r="AF261" s="333"/>
      <c r="AG261" s="333"/>
      <c r="AH261" s="333"/>
      <c r="AI261" s="333"/>
      <c r="AJ261" s="333"/>
      <c r="AK261" s="333"/>
      <c r="AL261" s="333"/>
      <c r="AM261" s="333"/>
      <c r="AN261" s="333"/>
      <c r="AO261" s="333"/>
      <c r="AP261" s="333"/>
      <c r="AQ261" s="333"/>
      <c r="AR261" s="333"/>
    </row>
    <row r="262" spans="1:44" ht="8.1" customHeight="1">
      <c r="A262" s="365" t="str">
        <f t="shared" si="69"/>
        <v/>
      </c>
      <c r="B262" s="50" t="str">
        <f t="shared" ref="B262:B325" si="70">IF(A262="","",IF(A260="",1,IF(ISNUMBER(A262),INT(A261/$C$2)+1,"")))</f>
        <v/>
      </c>
      <c r="C262" s="50" t="str">
        <f t="shared" ref="C262:C325" si="71">IF(ISNUMBER(A262),IF(B261&lt;&gt;B262,1,C261+1),"")</f>
        <v/>
      </c>
      <c r="D262" s="315" t="str">
        <f t="shared" ref="D262:D325" si="72">IF(AND(ISNUMBER(B262),ISNUMBER(C262)),_xlfn.CONCAT(C262-1,",",B262-1),"")</f>
        <v/>
      </c>
      <c r="E262" s="353"/>
      <c r="F262" s="354"/>
      <c r="G262" s="354"/>
      <c r="H262" s="333"/>
      <c r="I262" s="333"/>
      <c r="J262" s="333"/>
      <c r="K262" s="333"/>
      <c r="L262" s="333"/>
      <c r="M262" s="333"/>
      <c r="N262" s="333"/>
      <c r="O262" s="333"/>
      <c r="P262" s="333"/>
      <c r="Q262" s="333"/>
      <c r="R262" s="333"/>
      <c r="S262" s="333"/>
      <c r="T262" s="333"/>
      <c r="U262" s="333"/>
      <c r="V262" s="333"/>
      <c r="W262" s="333"/>
      <c r="X262" s="333"/>
      <c r="Y262" s="333"/>
      <c r="Z262" s="333"/>
      <c r="AA262" s="333"/>
      <c r="AB262" s="333"/>
      <c r="AC262" s="333"/>
      <c r="AD262" s="333"/>
      <c r="AE262" s="333"/>
      <c r="AF262" s="333"/>
      <c r="AG262" s="333"/>
      <c r="AH262" s="333"/>
      <c r="AI262" s="333"/>
      <c r="AJ262" s="333"/>
      <c r="AK262" s="333"/>
      <c r="AL262" s="333"/>
      <c r="AM262" s="333"/>
      <c r="AN262" s="333"/>
      <c r="AO262" s="333"/>
      <c r="AP262" s="333"/>
      <c r="AQ262" s="333"/>
      <c r="AR262" s="333"/>
    </row>
    <row r="263" spans="1:44" ht="8.1" customHeight="1">
      <c r="A263" s="365" t="str">
        <f t="shared" si="69"/>
        <v/>
      </c>
      <c r="B263" s="50" t="str">
        <f t="shared" si="70"/>
        <v/>
      </c>
      <c r="C263" s="50" t="str">
        <f t="shared" si="71"/>
        <v/>
      </c>
      <c r="D263" s="315" t="str">
        <f t="shared" si="72"/>
        <v/>
      </c>
      <c r="E263" s="353"/>
      <c r="F263" s="354"/>
      <c r="G263" s="354"/>
      <c r="H263" s="333"/>
      <c r="I263" s="333"/>
      <c r="J263" s="333"/>
      <c r="K263" s="333"/>
      <c r="L263" s="333"/>
      <c r="M263" s="333"/>
      <c r="N263" s="333"/>
      <c r="O263" s="333"/>
      <c r="P263" s="333"/>
      <c r="Q263" s="333"/>
      <c r="R263" s="333"/>
      <c r="S263" s="333"/>
      <c r="T263" s="333"/>
      <c r="U263" s="333"/>
      <c r="V263" s="333"/>
      <c r="W263" s="333"/>
      <c r="X263" s="333"/>
      <c r="Y263" s="333"/>
      <c r="Z263" s="333"/>
      <c r="AA263" s="333"/>
      <c r="AB263" s="333"/>
      <c r="AC263" s="333"/>
      <c r="AD263" s="333"/>
      <c r="AE263" s="333"/>
      <c r="AF263" s="333"/>
      <c r="AG263" s="333"/>
      <c r="AH263" s="333"/>
      <c r="AI263" s="333"/>
      <c r="AJ263" s="333"/>
      <c r="AK263" s="333"/>
      <c r="AL263" s="333"/>
      <c r="AM263" s="333"/>
      <c r="AN263" s="333"/>
      <c r="AO263" s="333"/>
      <c r="AP263" s="333"/>
      <c r="AQ263" s="333"/>
      <c r="AR263" s="333"/>
    </row>
    <row r="264" spans="1:44" ht="8.1" customHeight="1">
      <c r="A264" s="365" t="str">
        <f t="shared" si="69"/>
        <v/>
      </c>
      <c r="B264" s="50" t="str">
        <f t="shared" si="70"/>
        <v/>
      </c>
      <c r="C264" s="50" t="str">
        <f t="shared" si="71"/>
        <v/>
      </c>
      <c r="D264" s="315" t="str">
        <f t="shared" si="72"/>
        <v/>
      </c>
      <c r="E264" s="353"/>
      <c r="F264" s="354"/>
      <c r="G264" s="354"/>
      <c r="H264" s="333"/>
      <c r="I264" s="333"/>
      <c r="J264" s="333"/>
      <c r="K264" s="333"/>
      <c r="L264" s="333"/>
      <c r="M264" s="333"/>
      <c r="N264" s="333"/>
      <c r="O264" s="333"/>
      <c r="P264" s="333"/>
      <c r="Q264" s="333"/>
      <c r="R264" s="333"/>
      <c r="S264" s="333"/>
      <c r="T264" s="333"/>
      <c r="U264" s="333"/>
      <c r="V264" s="333"/>
      <c r="W264" s="333"/>
      <c r="X264" s="333"/>
      <c r="Y264" s="333"/>
      <c r="Z264" s="333"/>
      <c r="AA264" s="333"/>
      <c r="AB264" s="333"/>
      <c r="AC264" s="333"/>
      <c r="AD264" s="333"/>
      <c r="AE264" s="333"/>
      <c r="AF264" s="333"/>
      <c r="AG264" s="333"/>
      <c r="AH264" s="333"/>
      <c r="AI264" s="333"/>
      <c r="AJ264" s="333"/>
      <c r="AK264" s="333"/>
      <c r="AL264" s="333"/>
      <c r="AM264" s="333"/>
      <c r="AN264" s="333"/>
      <c r="AO264" s="333"/>
      <c r="AP264" s="333"/>
      <c r="AQ264" s="333"/>
      <c r="AR264" s="333"/>
    </row>
    <row r="265" spans="1:44" ht="8.1" customHeight="1">
      <c r="A265" s="365" t="str">
        <f t="shared" si="69"/>
        <v/>
      </c>
      <c r="B265" s="50" t="str">
        <f t="shared" si="70"/>
        <v/>
      </c>
      <c r="C265" s="50" t="str">
        <f t="shared" si="71"/>
        <v/>
      </c>
      <c r="D265" s="315" t="str">
        <f t="shared" si="72"/>
        <v/>
      </c>
      <c r="E265" s="353"/>
      <c r="F265" s="354"/>
      <c r="G265" s="354"/>
      <c r="H265" s="333"/>
      <c r="I265" s="333"/>
      <c r="J265" s="333"/>
      <c r="K265" s="333"/>
      <c r="L265" s="333"/>
      <c r="M265" s="333"/>
      <c r="N265" s="333"/>
      <c r="O265" s="333"/>
      <c r="P265" s="333"/>
      <c r="Q265" s="333"/>
      <c r="R265" s="333"/>
      <c r="S265" s="333"/>
      <c r="T265" s="333"/>
      <c r="U265" s="333"/>
      <c r="V265" s="333"/>
      <c r="W265" s="333"/>
      <c r="X265" s="333"/>
      <c r="Y265" s="333"/>
      <c r="Z265" s="333"/>
      <c r="AA265" s="333"/>
      <c r="AB265" s="333"/>
      <c r="AC265" s="333"/>
      <c r="AD265" s="333"/>
      <c r="AE265" s="333"/>
      <c r="AF265" s="333"/>
      <c r="AG265" s="333"/>
      <c r="AH265" s="333"/>
      <c r="AI265" s="333"/>
      <c r="AJ265" s="333"/>
      <c r="AK265" s="333"/>
      <c r="AL265" s="333"/>
      <c r="AM265" s="333"/>
      <c r="AN265" s="333"/>
      <c r="AO265" s="333"/>
      <c r="AP265" s="333"/>
      <c r="AQ265" s="333"/>
      <c r="AR265" s="333"/>
    </row>
    <row r="266" spans="1:44" ht="8.1" customHeight="1">
      <c r="A266" s="365" t="str">
        <f t="shared" si="69"/>
        <v/>
      </c>
      <c r="B266" s="50" t="str">
        <f t="shared" si="70"/>
        <v/>
      </c>
      <c r="C266" s="50" t="str">
        <f t="shared" si="71"/>
        <v/>
      </c>
      <c r="D266" s="315" t="str">
        <f t="shared" si="72"/>
        <v/>
      </c>
      <c r="E266" s="353"/>
      <c r="F266" s="354"/>
      <c r="G266" s="354"/>
      <c r="H266" s="333"/>
      <c r="I266" s="333"/>
      <c r="J266" s="333"/>
      <c r="K266" s="333"/>
      <c r="L266" s="333"/>
      <c r="M266" s="333"/>
      <c r="N266" s="333"/>
      <c r="O266" s="333"/>
      <c r="P266" s="333"/>
      <c r="Q266" s="333"/>
      <c r="R266" s="333"/>
      <c r="S266" s="333"/>
      <c r="T266" s="333"/>
      <c r="U266" s="333"/>
      <c r="V266" s="333"/>
      <c r="W266" s="333"/>
      <c r="X266" s="333"/>
      <c r="Y266" s="333"/>
      <c r="Z266" s="333"/>
      <c r="AA266" s="333"/>
      <c r="AB266" s="333"/>
      <c r="AC266" s="333"/>
      <c r="AD266" s="333"/>
      <c r="AE266" s="333"/>
      <c r="AF266" s="333"/>
      <c r="AG266" s="333"/>
      <c r="AH266" s="333"/>
      <c r="AI266" s="333"/>
      <c r="AJ266" s="333"/>
      <c r="AK266" s="333"/>
      <c r="AL266" s="333"/>
      <c r="AM266" s="333"/>
      <c r="AN266" s="333"/>
      <c r="AO266" s="333"/>
      <c r="AP266" s="333"/>
      <c r="AQ266" s="333"/>
      <c r="AR266" s="333"/>
    </row>
    <row r="267" spans="1:44" ht="8.1" customHeight="1">
      <c r="A267" s="365" t="str">
        <f t="shared" si="69"/>
        <v/>
      </c>
      <c r="B267" s="50" t="str">
        <f t="shared" si="70"/>
        <v/>
      </c>
      <c r="C267" s="50" t="str">
        <f t="shared" si="71"/>
        <v/>
      </c>
      <c r="D267" s="315" t="str">
        <f t="shared" si="72"/>
        <v/>
      </c>
      <c r="E267" s="353"/>
      <c r="F267" s="354"/>
      <c r="G267" s="354"/>
      <c r="H267" s="333"/>
      <c r="I267" s="333"/>
      <c r="J267" s="333"/>
      <c r="K267" s="333"/>
      <c r="L267" s="333"/>
      <c r="M267" s="333"/>
      <c r="N267" s="333"/>
      <c r="O267" s="333"/>
      <c r="P267" s="333"/>
      <c r="Q267" s="333"/>
      <c r="R267" s="333"/>
      <c r="S267" s="333"/>
      <c r="T267" s="333"/>
      <c r="U267" s="333"/>
      <c r="V267" s="333"/>
      <c r="W267" s="333"/>
      <c r="X267" s="333"/>
      <c r="Y267" s="333"/>
      <c r="Z267" s="333"/>
      <c r="AA267" s="333"/>
      <c r="AB267" s="333"/>
      <c r="AC267" s="333"/>
      <c r="AD267" s="333"/>
      <c r="AE267" s="333"/>
      <c r="AF267" s="333"/>
      <c r="AG267" s="333"/>
      <c r="AH267" s="333"/>
      <c r="AI267" s="333"/>
      <c r="AJ267" s="333"/>
      <c r="AK267" s="333"/>
      <c r="AL267" s="333"/>
      <c r="AM267" s="333"/>
      <c r="AN267" s="333"/>
      <c r="AO267" s="333"/>
      <c r="AP267" s="333"/>
      <c r="AQ267" s="333"/>
      <c r="AR267" s="333"/>
    </row>
    <row r="268" spans="1:44" ht="8.1" customHeight="1">
      <c r="A268" s="365" t="str">
        <f t="shared" si="69"/>
        <v/>
      </c>
      <c r="B268" s="50" t="str">
        <f t="shared" si="70"/>
        <v/>
      </c>
      <c r="C268" s="50" t="str">
        <f t="shared" si="71"/>
        <v/>
      </c>
      <c r="D268" s="315" t="str">
        <f t="shared" si="72"/>
        <v/>
      </c>
      <c r="E268" s="353"/>
      <c r="F268" s="354"/>
      <c r="G268" s="354"/>
      <c r="H268" s="333"/>
      <c r="I268" s="333"/>
      <c r="J268" s="333"/>
      <c r="K268" s="333"/>
      <c r="L268" s="333"/>
      <c r="M268" s="333"/>
      <c r="N268" s="333"/>
      <c r="O268" s="333"/>
      <c r="P268" s="333"/>
      <c r="Q268" s="333"/>
      <c r="R268" s="333"/>
      <c r="S268" s="333"/>
      <c r="T268" s="333"/>
      <c r="U268" s="333"/>
      <c r="V268" s="333"/>
      <c r="W268" s="333"/>
      <c r="X268" s="333"/>
      <c r="Y268" s="333"/>
      <c r="Z268" s="333"/>
      <c r="AA268" s="333"/>
      <c r="AB268" s="333"/>
      <c r="AC268" s="333"/>
      <c r="AD268" s="333"/>
      <c r="AE268" s="333"/>
      <c r="AF268" s="333"/>
      <c r="AG268" s="333"/>
      <c r="AH268" s="333"/>
      <c r="AI268" s="333"/>
      <c r="AJ268" s="333"/>
      <c r="AK268" s="333"/>
      <c r="AL268" s="333"/>
      <c r="AM268" s="333"/>
      <c r="AN268" s="333"/>
      <c r="AO268" s="333"/>
      <c r="AP268" s="333"/>
      <c r="AQ268" s="333"/>
      <c r="AR268" s="333"/>
    </row>
    <row r="269" spans="1:44" ht="8.1" customHeight="1">
      <c r="A269" s="365" t="str">
        <f t="shared" si="69"/>
        <v/>
      </c>
      <c r="B269" s="50" t="str">
        <f t="shared" si="70"/>
        <v/>
      </c>
      <c r="C269" s="50" t="str">
        <f t="shared" si="71"/>
        <v/>
      </c>
      <c r="D269" s="315" t="str">
        <f t="shared" si="72"/>
        <v/>
      </c>
      <c r="E269" s="353"/>
      <c r="F269" s="354"/>
      <c r="G269" s="354"/>
      <c r="H269" s="333"/>
      <c r="I269" s="333"/>
      <c r="J269" s="333"/>
      <c r="K269" s="333"/>
      <c r="L269" s="333"/>
      <c r="M269" s="333"/>
      <c r="N269" s="333"/>
      <c r="O269" s="333"/>
      <c r="P269" s="333"/>
      <c r="Q269" s="333"/>
      <c r="R269" s="333"/>
      <c r="S269" s="333"/>
      <c r="T269" s="333"/>
      <c r="U269" s="333"/>
      <c r="V269" s="333"/>
      <c r="W269" s="333"/>
      <c r="X269" s="333"/>
      <c r="Y269" s="333"/>
      <c r="Z269" s="333"/>
      <c r="AA269" s="333"/>
      <c r="AB269" s="333"/>
      <c r="AC269" s="333"/>
      <c r="AD269" s="333"/>
      <c r="AE269" s="333"/>
      <c r="AF269" s="333"/>
      <c r="AG269" s="333"/>
      <c r="AH269" s="333"/>
      <c r="AI269" s="333"/>
      <c r="AJ269" s="333"/>
      <c r="AK269" s="333"/>
      <c r="AL269" s="333"/>
      <c r="AM269" s="333"/>
      <c r="AN269" s="333"/>
      <c r="AO269" s="333"/>
      <c r="AP269" s="333"/>
      <c r="AQ269" s="333"/>
      <c r="AR269" s="333"/>
    </row>
    <row r="270" spans="1:44" ht="8.1" customHeight="1">
      <c r="A270" s="365" t="str">
        <f t="shared" si="69"/>
        <v/>
      </c>
      <c r="B270" s="50" t="str">
        <f t="shared" si="70"/>
        <v/>
      </c>
      <c r="C270" s="50" t="str">
        <f t="shared" si="71"/>
        <v/>
      </c>
      <c r="D270" s="315" t="str">
        <f t="shared" si="72"/>
        <v/>
      </c>
      <c r="E270" s="353"/>
      <c r="F270" s="354"/>
      <c r="G270" s="354"/>
      <c r="H270" s="333"/>
      <c r="I270" s="333"/>
      <c r="J270" s="333"/>
      <c r="K270" s="333"/>
      <c r="L270" s="333"/>
      <c r="M270" s="333"/>
      <c r="N270" s="333"/>
      <c r="O270" s="333"/>
      <c r="P270" s="333"/>
      <c r="Q270" s="333"/>
      <c r="R270" s="333"/>
      <c r="S270" s="333"/>
      <c r="T270" s="333"/>
      <c r="U270" s="333"/>
      <c r="V270" s="333"/>
      <c r="W270" s="333"/>
      <c r="X270" s="333"/>
      <c r="Y270" s="333"/>
      <c r="Z270" s="333"/>
      <c r="AA270" s="333"/>
      <c r="AB270" s="333"/>
      <c r="AC270" s="333"/>
      <c r="AD270" s="333"/>
      <c r="AE270" s="333"/>
      <c r="AF270" s="333"/>
      <c r="AG270" s="333"/>
      <c r="AH270" s="333"/>
      <c r="AI270" s="333"/>
      <c r="AJ270" s="333"/>
      <c r="AK270" s="333"/>
      <c r="AL270" s="333"/>
      <c r="AM270" s="333"/>
      <c r="AN270" s="333"/>
      <c r="AO270" s="333"/>
      <c r="AP270" s="333"/>
      <c r="AQ270" s="333"/>
      <c r="AR270" s="333"/>
    </row>
    <row r="271" spans="1:44" ht="8.1" customHeight="1">
      <c r="A271" s="365" t="str">
        <f t="shared" si="69"/>
        <v/>
      </c>
      <c r="B271" s="50" t="str">
        <f t="shared" si="70"/>
        <v/>
      </c>
      <c r="C271" s="50" t="str">
        <f t="shared" si="71"/>
        <v/>
      </c>
      <c r="D271" s="315" t="str">
        <f t="shared" si="72"/>
        <v/>
      </c>
      <c r="E271" s="353"/>
      <c r="F271" s="354"/>
      <c r="G271" s="354"/>
      <c r="H271" s="333"/>
      <c r="I271" s="333"/>
      <c r="J271" s="333"/>
      <c r="K271" s="333"/>
      <c r="L271" s="333"/>
      <c r="M271" s="333"/>
      <c r="N271" s="333"/>
      <c r="O271" s="333"/>
      <c r="P271" s="333"/>
      <c r="Q271" s="333"/>
      <c r="R271" s="333"/>
      <c r="S271" s="333"/>
      <c r="T271" s="333"/>
      <c r="U271" s="333"/>
      <c r="V271" s="333"/>
      <c r="W271" s="333"/>
      <c r="X271" s="333"/>
      <c r="Y271" s="333"/>
      <c r="Z271" s="333"/>
      <c r="AA271" s="333"/>
      <c r="AB271" s="333"/>
      <c r="AC271" s="333"/>
      <c r="AD271" s="333"/>
      <c r="AE271" s="333"/>
      <c r="AF271" s="333"/>
      <c r="AG271" s="333"/>
      <c r="AH271" s="333"/>
      <c r="AI271" s="333"/>
      <c r="AJ271" s="333"/>
      <c r="AK271" s="333"/>
      <c r="AL271" s="333"/>
      <c r="AM271" s="333"/>
      <c r="AN271" s="333"/>
      <c r="AO271" s="333"/>
      <c r="AP271" s="333"/>
      <c r="AQ271" s="333"/>
      <c r="AR271" s="333"/>
    </row>
    <row r="272" spans="1:44" ht="8.1" customHeight="1">
      <c r="A272" s="365" t="str">
        <f t="shared" si="69"/>
        <v/>
      </c>
      <c r="B272" s="50" t="str">
        <f t="shared" si="70"/>
        <v/>
      </c>
      <c r="C272" s="50" t="str">
        <f t="shared" si="71"/>
        <v/>
      </c>
      <c r="D272" s="315" t="str">
        <f t="shared" si="72"/>
        <v/>
      </c>
      <c r="E272" s="353"/>
      <c r="F272" s="354"/>
      <c r="G272" s="354"/>
      <c r="H272" s="333"/>
      <c r="I272" s="333"/>
      <c r="J272" s="333"/>
      <c r="K272" s="333"/>
      <c r="L272" s="333"/>
      <c r="M272" s="333"/>
      <c r="N272" s="333"/>
      <c r="O272" s="333"/>
      <c r="P272" s="333"/>
      <c r="Q272" s="333"/>
      <c r="R272" s="333"/>
      <c r="S272" s="333"/>
      <c r="T272" s="333"/>
      <c r="U272" s="333"/>
      <c r="V272" s="333"/>
      <c r="W272" s="333"/>
      <c r="X272" s="333"/>
      <c r="Y272" s="333"/>
      <c r="Z272" s="333"/>
      <c r="AA272" s="333"/>
      <c r="AB272" s="333"/>
      <c r="AC272" s="333"/>
      <c r="AD272" s="333"/>
      <c r="AE272" s="333"/>
      <c r="AF272" s="333"/>
      <c r="AG272" s="333"/>
      <c r="AH272" s="333"/>
      <c r="AI272" s="333"/>
      <c r="AJ272" s="333"/>
      <c r="AK272" s="333"/>
      <c r="AL272" s="333"/>
      <c r="AM272" s="333"/>
      <c r="AN272" s="333"/>
      <c r="AO272" s="333"/>
      <c r="AP272" s="333"/>
      <c r="AQ272" s="333"/>
      <c r="AR272" s="333"/>
    </row>
    <row r="273" spans="1:44" ht="8.1" customHeight="1">
      <c r="A273" s="365" t="str">
        <f t="shared" si="69"/>
        <v/>
      </c>
      <c r="B273" s="50" t="str">
        <f t="shared" si="70"/>
        <v/>
      </c>
      <c r="C273" s="50" t="str">
        <f t="shared" si="71"/>
        <v/>
      </c>
      <c r="D273" s="315" t="str">
        <f t="shared" si="72"/>
        <v/>
      </c>
      <c r="E273" s="353"/>
      <c r="F273" s="354"/>
      <c r="G273" s="354"/>
      <c r="H273" s="333"/>
      <c r="I273" s="333"/>
      <c r="J273" s="333"/>
      <c r="K273" s="333"/>
      <c r="L273" s="333"/>
      <c r="M273" s="333"/>
      <c r="N273" s="333"/>
      <c r="O273" s="333"/>
      <c r="P273" s="333"/>
      <c r="Q273" s="333"/>
      <c r="R273" s="333"/>
      <c r="S273" s="333"/>
      <c r="T273" s="333"/>
      <c r="U273" s="333"/>
      <c r="V273" s="333"/>
      <c r="W273" s="333"/>
      <c r="X273" s="333"/>
      <c r="Y273" s="333"/>
      <c r="Z273" s="333"/>
      <c r="AA273" s="333"/>
      <c r="AB273" s="333"/>
      <c r="AC273" s="333"/>
      <c r="AD273" s="333"/>
      <c r="AE273" s="333"/>
      <c r="AF273" s="333"/>
      <c r="AG273" s="333"/>
      <c r="AH273" s="333"/>
      <c r="AI273" s="333"/>
      <c r="AJ273" s="333"/>
      <c r="AK273" s="333"/>
      <c r="AL273" s="333"/>
      <c r="AM273" s="333"/>
      <c r="AN273" s="333"/>
      <c r="AO273" s="333"/>
      <c r="AP273" s="333"/>
      <c r="AQ273" s="333"/>
      <c r="AR273" s="333"/>
    </row>
    <row r="274" spans="1:44" ht="8.1" customHeight="1">
      <c r="A274" s="365" t="str">
        <f t="shared" si="69"/>
        <v/>
      </c>
      <c r="B274" s="50" t="str">
        <f t="shared" si="70"/>
        <v/>
      </c>
      <c r="C274" s="50" t="str">
        <f t="shared" si="71"/>
        <v/>
      </c>
      <c r="D274" s="315" t="str">
        <f t="shared" si="72"/>
        <v/>
      </c>
      <c r="E274" s="353"/>
      <c r="F274" s="354"/>
      <c r="G274" s="354"/>
      <c r="H274" s="333"/>
      <c r="I274" s="333"/>
      <c r="J274" s="333"/>
      <c r="K274" s="333"/>
      <c r="L274" s="333"/>
      <c r="M274" s="333"/>
      <c r="N274" s="333"/>
      <c r="O274" s="333"/>
      <c r="P274" s="333"/>
      <c r="Q274" s="333"/>
      <c r="R274" s="333"/>
      <c r="S274" s="333"/>
      <c r="T274" s="333"/>
      <c r="U274" s="333"/>
      <c r="V274" s="333"/>
      <c r="W274" s="333"/>
      <c r="X274" s="333"/>
      <c r="Y274" s="333"/>
      <c r="Z274" s="333"/>
      <c r="AA274" s="333"/>
      <c r="AB274" s="333"/>
      <c r="AC274" s="333"/>
      <c r="AD274" s="333"/>
      <c r="AE274" s="333"/>
      <c r="AF274" s="333"/>
      <c r="AG274" s="333"/>
      <c r="AH274" s="333"/>
      <c r="AI274" s="333"/>
      <c r="AJ274" s="333"/>
      <c r="AK274" s="333"/>
      <c r="AL274" s="333"/>
      <c r="AM274" s="333"/>
      <c r="AN274" s="333"/>
      <c r="AO274" s="333"/>
      <c r="AP274" s="333"/>
      <c r="AQ274" s="333"/>
      <c r="AR274" s="333"/>
    </row>
    <row r="275" spans="1:44" ht="8.1" customHeight="1">
      <c r="A275" s="365" t="str">
        <f t="shared" si="69"/>
        <v/>
      </c>
      <c r="B275" s="50" t="str">
        <f t="shared" si="70"/>
        <v/>
      </c>
      <c r="C275" s="50" t="str">
        <f t="shared" si="71"/>
        <v/>
      </c>
      <c r="D275" s="315" t="str">
        <f t="shared" si="72"/>
        <v/>
      </c>
      <c r="E275" s="353"/>
      <c r="F275" s="354"/>
      <c r="G275" s="354"/>
      <c r="H275" s="333"/>
      <c r="I275" s="333"/>
      <c r="J275" s="333"/>
      <c r="K275" s="333"/>
      <c r="L275" s="333"/>
      <c r="M275" s="333"/>
      <c r="N275" s="333"/>
      <c r="O275" s="333"/>
      <c r="P275" s="333"/>
      <c r="Q275" s="333"/>
      <c r="R275" s="333"/>
      <c r="S275" s="333"/>
      <c r="T275" s="333"/>
      <c r="U275" s="333"/>
      <c r="V275" s="333"/>
      <c r="W275" s="333"/>
      <c r="X275" s="333"/>
      <c r="Y275" s="333"/>
      <c r="Z275" s="333"/>
      <c r="AA275" s="333"/>
      <c r="AB275" s="333"/>
      <c r="AC275" s="333"/>
      <c r="AD275" s="333"/>
      <c r="AE275" s="333"/>
      <c r="AF275" s="333"/>
      <c r="AG275" s="333"/>
      <c r="AH275" s="333"/>
      <c r="AI275" s="333"/>
      <c r="AJ275" s="333"/>
      <c r="AK275" s="333"/>
      <c r="AL275" s="333"/>
      <c r="AM275" s="333"/>
      <c r="AN275" s="333"/>
      <c r="AO275" s="333"/>
      <c r="AP275" s="333"/>
      <c r="AQ275" s="333"/>
      <c r="AR275" s="333"/>
    </row>
    <row r="276" spans="1:44" ht="8.1" customHeight="1">
      <c r="A276" s="365" t="str">
        <f t="shared" si="69"/>
        <v/>
      </c>
      <c r="B276" s="50" t="str">
        <f t="shared" si="70"/>
        <v/>
      </c>
      <c r="C276" s="50" t="str">
        <f t="shared" si="71"/>
        <v/>
      </c>
      <c r="D276" s="315" t="str">
        <f t="shared" si="72"/>
        <v/>
      </c>
      <c r="E276" s="353"/>
      <c r="F276" s="354"/>
      <c r="G276" s="354"/>
      <c r="H276" s="333"/>
      <c r="I276" s="333"/>
      <c r="J276" s="333"/>
      <c r="K276" s="333"/>
      <c r="L276" s="333"/>
      <c r="M276" s="333"/>
      <c r="N276" s="333"/>
      <c r="O276" s="333"/>
      <c r="P276" s="333"/>
      <c r="Q276" s="333"/>
      <c r="R276" s="333"/>
      <c r="S276" s="333"/>
      <c r="T276" s="333"/>
      <c r="U276" s="333"/>
      <c r="V276" s="333"/>
      <c r="W276" s="333"/>
      <c r="X276" s="333"/>
      <c r="Y276" s="333"/>
      <c r="Z276" s="333"/>
      <c r="AA276" s="333"/>
      <c r="AB276" s="333"/>
      <c r="AC276" s="333"/>
      <c r="AD276" s="333"/>
      <c r="AE276" s="333"/>
      <c r="AF276" s="333"/>
      <c r="AG276" s="333"/>
      <c r="AH276" s="333"/>
      <c r="AI276" s="333"/>
      <c r="AJ276" s="333"/>
      <c r="AK276" s="333"/>
      <c r="AL276" s="333"/>
      <c r="AM276" s="333"/>
      <c r="AN276" s="333"/>
      <c r="AO276" s="333"/>
      <c r="AP276" s="333"/>
      <c r="AQ276" s="333"/>
      <c r="AR276" s="333"/>
    </row>
    <row r="277" spans="1:44" ht="8.1" customHeight="1">
      <c r="A277" s="365" t="str">
        <f t="shared" si="69"/>
        <v/>
      </c>
      <c r="B277" s="50" t="str">
        <f t="shared" si="70"/>
        <v/>
      </c>
      <c r="C277" s="50" t="str">
        <f t="shared" si="71"/>
        <v/>
      </c>
      <c r="D277" s="315" t="str">
        <f t="shared" si="72"/>
        <v/>
      </c>
      <c r="E277" s="353"/>
      <c r="F277" s="354"/>
      <c r="G277" s="354"/>
      <c r="H277" s="333"/>
      <c r="I277" s="333"/>
      <c r="J277" s="333"/>
      <c r="K277" s="333"/>
      <c r="L277" s="333"/>
      <c r="M277" s="333"/>
      <c r="N277" s="333"/>
      <c r="O277" s="333"/>
      <c r="P277" s="333"/>
      <c r="Q277" s="333"/>
      <c r="R277" s="333"/>
      <c r="S277" s="333"/>
      <c r="T277" s="333"/>
      <c r="U277" s="333"/>
      <c r="V277" s="333"/>
      <c r="W277" s="333"/>
      <c r="X277" s="333"/>
      <c r="Y277" s="333"/>
      <c r="Z277" s="333"/>
      <c r="AA277" s="333"/>
      <c r="AB277" s="333"/>
      <c r="AC277" s="333"/>
      <c r="AD277" s="333"/>
      <c r="AE277" s="333"/>
      <c r="AF277" s="333"/>
      <c r="AG277" s="333"/>
      <c r="AH277" s="333"/>
      <c r="AI277" s="333"/>
      <c r="AJ277" s="333"/>
      <c r="AK277" s="333"/>
      <c r="AL277" s="333"/>
      <c r="AM277" s="333"/>
      <c r="AN277" s="333"/>
      <c r="AO277" s="333"/>
      <c r="AP277" s="333"/>
      <c r="AQ277" s="333"/>
      <c r="AR277" s="333"/>
    </row>
    <row r="278" spans="1:44" ht="8.1" customHeight="1">
      <c r="A278" s="365" t="str">
        <f t="shared" si="69"/>
        <v/>
      </c>
      <c r="B278" s="50" t="str">
        <f t="shared" si="70"/>
        <v/>
      </c>
      <c r="C278" s="50" t="str">
        <f t="shared" si="71"/>
        <v/>
      </c>
      <c r="D278" s="315" t="str">
        <f t="shared" si="72"/>
        <v/>
      </c>
      <c r="E278" s="353"/>
      <c r="F278" s="354"/>
      <c r="G278" s="354"/>
      <c r="H278" s="333"/>
      <c r="I278" s="333"/>
      <c r="J278" s="333"/>
      <c r="K278" s="333"/>
      <c r="L278" s="333"/>
      <c r="M278" s="333"/>
      <c r="N278" s="333"/>
      <c r="O278" s="333"/>
      <c r="P278" s="333"/>
      <c r="Q278" s="333"/>
      <c r="R278" s="333"/>
      <c r="S278" s="333"/>
      <c r="T278" s="333"/>
      <c r="U278" s="333"/>
      <c r="V278" s="333"/>
      <c r="W278" s="333"/>
      <c r="X278" s="333"/>
      <c r="Y278" s="333"/>
      <c r="Z278" s="333"/>
      <c r="AA278" s="333"/>
      <c r="AB278" s="333"/>
      <c r="AC278" s="333"/>
      <c r="AD278" s="333"/>
      <c r="AE278" s="333"/>
      <c r="AF278" s="333"/>
      <c r="AG278" s="333"/>
      <c r="AH278" s="333"/>
      <c r="AI278" s="333"/>
      <c r="AJ278" s="333"/>
      <c r="AK278" s="333"/>
      <c r="AL278" s="333"/>
      <c r="AM278" s="333"/>
      <c r="AN278" s="333"/>
      <c r="AO278" s="333"/>
      <c r="AP278" s="333"/>
      <c r="AQ278" s="333"/>
      <c r="AR278" s="333"/>
    </row>
    <row r="279" spans="1:44" ht="8.1" customHeight="1">
      <c r="A279" s="365" t="str">
        <f t="shared" si="69"/>
        <v/>
      </c>
      <c r="B279" s="50" t="str">
        <f t="shared" si="70"/>
        <v/>
      </c>
      <c r="C279" s="50" t="str">
        <f t="shared" si="71"/>
        <v/>
      </c>
      <c r="D279" s="315" t="str">
        <f t="shared" si="72"/>
        <v/>
      </c>
      <c r="E279" s="353"/>
      <c r="F279" s="354"/>
      <c r="G279" s="354"/>
      <c r="H279" s="333"/>
      <c r="I279" s="333"/>
      <c r="J279" s="333"/>
      <c r="K279" s="333"/>
      <c r="L279" s="333"/>
      <c r="M279" s="333"/>
      <c r="N279" s="333"/>
      <c r="O279" s="333"/>
      <c r="P279" s="333"/>
      <c r="Q279" s="333"/>
      <c r="R279" s="333"/>
      <c r="S279" s="333"/>
      <c r="T279" s="333"/>
      <c r="U279" s="333"/>
      <c r="V279" s="333"/>
      <c r="W279" s="333"/>
      <c r="X279" s="333"/>
      <c r="Y279" s="333"/>
      <c r="Z279" s="333"/>
      <c r="AA279" s="333"/>
      <c r="AB279" s="333"/>
      <c r="AC279" s="333"/>
      <c r="AD279" s="333"/>
      <c r="AE279" s="333"/>
      <c r="AF279" s="333"/>
      <c r="AG279" s="333"/>
      <c r="AH279" s="333"/>
      <c r="AI279" s="333"/>
      <c r="AJ279" s="333"/>
      <c r="AK279" s="333"/>
      <c r="AL279" s="333"/>
      <c r="AM279" s="333"/>
      <c r="AN279" s="333"/>
      <c r="AO279" s="333"/>
      <c r="AP279" s="333"/>
      <c r="AQ279" s="333"/>
      <c r="AR279" s="333"/>
    </row>
    <row r="280" spans="1:44" ht="8.1" customHeight="1">
      <c r="A280" s="365" t="str">
        <f t="shared" si="69"/>
        <v/>
      </c>
      <c r="B280" s="50" t="str">
        <f t="shared" si="70"/>
        <v/>
      </c>
      <c r="C280" s="50" t="str">
        <f t="shared" si="71"/>
        <v/>
      </c>
      <c r="D280" s="315" t="str">
        <f t="shared" si="72"/>
        <v/>
      </c>
      <c r="E280" s="353"/>
      <c r="F280" s="354"/>
      <c r="G280" s="354"/>
      <c r="H280" s="333"/>
      <c r="I280" s="333"/>
      <c r="J280" s="333"/>
      <c r="K280" s="333"/>
      <c r="L280" s="333"/>
      <c r="M280" s="333"/>
      <c r="N280" s="333"/>
      <c r="O280" s="333"/>
      <c r="P280" s="333"/>
      <c r="Q280" s="333"/>
      <c r="R280" s="333"/>
      <c r="S280" s="333"/>
      <c r="T280" s="333"/>
      <c r="U280" s="333"/>
      <c r="V280" s="333"/>
      <c r="W280" s="333"/>
      <c r="X280" s="333"/>
      <c r="Y280" s="333"/>
      <c r="Z280" s="333"/>
      <c r="AA280" s="333"/>
      <c r="AB280" s="333"/>
      <c r="AC280" s="333"/>
      <c r="AD280" s="333"/>
      <c r="AE280" s="333"/>
      <c r="AF280" s="333"/>
      <c r="AG280" s="333"/>
      <c r="AH280" s="333"/>
      <c r="AI280" s="333"/>
      <c r="AJ280" s="333"/>
      <c r="AK280" s="333"/>
      <c r="AL280" s="333"/>
      <c r="AM280" s="333"/>
      <c r="AN280" s="333"/>
      <c r="AO280" s="333"/>
      <c r="AP280" s="333"/>
      <c r="AQ280" s="333"/>
      <c r="AR280" s="333"/>
    </row>
    <row r="281" spans="1:44" ht="8.1" customHeight="1">
      <c r="A281" s="365" t="str">
        <f t="shared" si="69"/>
        <v/>
      </c>
      <c r="B281" s="50" t="str">
        <f t="shared" si="70"/>
        <v/>
      </c>
      <c r="C281" s="50" t="str">
        <f t="shared" si="71"/>
        <v/>
      </c>
      <c r="D281" s="315" t="str">
        <f t="shared" si="72"/>
        <v/>
      </c>
      <c r="E281" s="353"/>
      <c r="F281" s="354"/>
      <c r="G281" s="354"/>
      <c r="H281" s="333"/>
      <c r="I281" s="333"/>
      <c r="J281" s="333"/>
      <c r="K281" s="333"/>
      <c r="L281" s="333"/>
      <c r="M281" s="333"/>
      <c r="N281" s="333"/>
      <c r="O281" s="333"/>
      <c r="P281" s="333"/>
      <c r="Q281" s="333"/>
      <c r="R281" s="333"/>
      <c r="S281" s="333"/>
      <c r="T281" s="333"/>
      <c r="U281" s="333"/>
      <c r="V281" s="333"/>
      <c r="W281" s="333"/>
      <c r="X281" s="333"/>
      <c r="Y281" s="333"/>
      <c r="Z281" s="333"/>
      <c r="AA281" s="333"/>
      <c r="AB281" s="333"/>
      <c r="AC281" s="333"/>
      <c r="AD281" s="333"/>
      <c r="AE281" s="333"/>
      <c r="AF281" s="333"/>
      <c r="AG281" s="333"/>
      <c r="AH281" s="333"/>
      <c r="AI281" s="333"/>
      <c r="AJ281" s="333"/>
      <c r="AK281" s="333"/>
      <c r="AL281" s="333"/>
      <c r="AM281" s="333"/>
      <c r="AN281" s="333"/>
      <c r="AO281" s="333"/>
      <c r="AP281" s="333"/>
      <c r="AQ281" s="333"/>
      <c r="AR281" s="333"/>
    </row>
    <row r="282" spans="1:44" ht="8.1" customHeight="1">
      <c r="A282" s="365" t="str">
        <f t="shared" si="69"/>
        <v/>
      </c>
      <c r="B282" s="50" t="str">
        <f t="shared" si="70"/>
        <v/>
      </c>
      <c r="C282" s="50" t="str">
        <f t="shared" si="71"/>
        <v/>
      </c>
      <c r="D282" s="315" t="str">
        <f t="shared" si="72"/>
        <v/>
      </c>
      <c r="E282" s="353"/>
      <c r="F282" s="354"/>
      <c r="G282" s="354"/>
      <c r="H282" s="333"/>
      <c r="I282" s="333"/>
      <c r="J282" s="333"/>
      <c r="K282" s="333"/>
      <c r="L282" s="333"/>
      <c r="M282" s="333"/>
      <c r="N282" s="333"/>
      <c r="O282" s="333"/>
      <c r="P282" s="333"/>
      <c r="Q282" s="333"/>
      <c r="R282" s="333"/>
      <c r="S282" s="333"/>
      <c r="T282" s="333"/>
      <c r="U282" s="333"/>
      <c r="V282" s="333"/>
      <c r="W282" s="333"/>
      <c r="X282" s="333"/>
      <c r="Y282" s="333"/>
      <c r="Z282" s="333"/>
      <c r="AA282" s="333"/>
      <c r="AB282" s="333"/>
      <c r="AC282" s="333"/>
      <c r="AD282" s="333"/>
      <c r="AE282" s="333"/>
      <c r="AF282" s="333"/>
      <c r="AG282" s="333"/>
      <c r="AH282" s="333"/>
      <c r="AI282" s="333"/>
      <c r="AJ282" s="333"/>
      <c r="AK282" s="333"/>
      <c r="AL282" s="333"/>
      <c r="AM282" s="333"/>
      <c r="AN282" s="333"/>
      <c r="AO282" s="333"/>
      <c r="AP282" s="333"/>
      <c r="AQ282" s="333"/>
      <c r="AR282" s="333"/>
    </row>
    <row r="283" spans="1:44" ht="8.1" customHeight="1">
      <c r="A283" s="365" t="str">
        <f t="shared" si="69"/>
        <v/>
      </c>
      <c r="B283" s="50" t="str">
        <f t="shared" si="70"/>
        <v/>
      </c>
      <c r="C283" s="50" t="str">
        <f t="shared" si="71"/>
        <v/>
      </c>
      <c r="D283" s="315" t="str">
        <f t="shared" si="72"/>
        <v/>
      </c>
      <c r="E283" s="353"/>
      <c r="F283" s="354"/>
      <c r="G283" s="354"/>
      <c r="H283" s="333"/>
      <c r="I283" s="333"/>
      <c r="J283" s="333"/>
      <c r="K283" s="333"/>
      <c r="L283" s="333"/>
      <c r="M283" s="333"/>
      <c r="N283" s="333"/>
      <c r="O283" s="333"/>
      <c r="P283" s="333"/>
      <c r="Q283" s="333"/>
      <c r="R283" s="333"/>
      <c r="S283" s="333"/>
      <c r="T283" s="333"/>
      <c r="U283" s="333"/>
      <c r="V283" s="333"/>
      <c r="W283" s="333"/>
      <c r="X283" s="333"/>
      <c r="Y283" s="333"/>
      <c r="Z283" s="333"/>
      <c r="AA283" s="333"/>
      <c r="AB283" s="333"/>
      <c r="AC283" s="333"/>
      <c r="AD283" s="333"/>
      <c r="AE283" s="333"/>
      <c r="AF283" s="333"/>
      <c r="AG283" s="333"/>
      <c r="AH283" s="333"/>
      <c r="AI283" s="333"/>
      <c r="AJ283" s="333"/>
      <c r="AK283" s="333"/>
      <c r="AL283" s="333"/>
      <c r="AM283" s="333"/>
      <c r="AN283" s="333"/>
      <c r="AO283" s="333"/>
      <c r="AP283" s="333"/>
      <c r="AQ283" s="333"/>
      <c r="AR283" s="333"/>
    </row>
    <row r="284" spans="1:44" ht="8.1" customHeight="1">
      <c r="A284" s="365" t="str">
        <f t="shared" si="69"/>
        <v/>
      </c>
      <c r="B284" s="50" t="str">
        <f t="shared" si="70"/>
        <v/>
      </c>
      <c r="C284" s="50" t="str">
        <f t="shared" si="71"/>
        <v/>
      </c>
      <c r="D284" s="315" t="str">
        <f t="shared" si="72"/>
        <v/>
      </c>
      <c r="E284" s="353"/>
      <c r="F284" s="354"/>
      <c r="G284" s="354"/>
      <c r="H284" s="333"/>
      <c r="I284" s="333"/>
      <c r="J284" s="333"/>
      <c r="K284" s="333"/>
      <c r="L284" s="333"/>
      <c r="M284" s="333"/>
      <c r="N284" s="333"/>
      <c r="O284" s="333"/>
      <c r="P284" s="333"/>
      <c r="Q284" s="333"/>
      <c r="R284" s="333"/>
      <c r="S284" s="333"/>
      <c r="T284" s="333"/>
      <c r="U284" s="333"/>
      <c r="V284" s="333"/>
      <c r="W284" s="333"/>
      <c r="X284" s="333"/>
      <c r="Y284" s="333"/>
      <c r="Z284" s="333"/>
      <c r="AA284" s="333"/>
      <c r="AB284" s="333"/>
      <c r="AC284" s="333"/>
      <c r="AD284" s="333"/>
      <c r="AE284" s="333"/>
      <c r="AF284" s="333"/>
      <c r="AG284" s="333"/>
      <c r="AH284" s="333"/>
      <c r="AI284" s="333"/>
      <c r="AJ284" s="333"/>
      <c r="AK284" s="333"/>
      <c r="AL284" s="333"/>
      <c r="AM284" s="333"/>
      <c r="AN284" s="333"/>
      <c r="AO284" s="333"/>
      <c r="AP284" s="333"/>
      <c r="AQ284" s="333"/>
      <c r="AR284" s="333"/>
    </row>
    <row r="285" spans="1:44" ht="8.1" customHeight="1">
      <c r="A285" s="365" t="str">
        <f t="shared" si="69"/>
        <v/>
      </c>
      <c r="B285" s="50" t="str">
        <f t="shared" si="70"/>
        <v/>
      </c>
      <c r="C285" s="50" t="str">
        <f t="shared" si="71"/>
        <v/>
      </c>
      <c r="D285" s="315" t="str">
        <f t="shared" si="72"/>
        <v/>
      </c>
      <c r="E285" s="353"/>
      <c r="F285" s="354"/>
      <c r="G285" s="354"/>
      <c r="H285" s="333"/>
      <c r="I285" s="333"/>
      <c r="J285" s="333"/>
      <c r="K285" s="333"/>
      <c r="L285" s="333"/>
      <c r="M285" s="333"/>
      <c r="N285" s="333"/>
      <c r="O285" s="333"/>
      <c r="P285" s="333"/>
      <c r="Q285" s="333"/>
      <c r="R285" s="333"/>
      <c r="S285" s="333"/>
      <c r="T285" s="333"/>
      <c r="U285" s="333"/>
      <c r="V285" s="333"/>
      <c r="W285" s="333"/>
      <c r="X285" s="333"/>
      <c r="Y285" s="333"/>
      <c r="Z285" s="333"/>
      <c r="AA285" s="333"/>
      <c r="AB285" s="333"/>
      <c r="AC285" s="333"/>
      <c r="AD285" s="333"/>
      <c r="AE285" s="333"/>
      <c r="AF285" s="333"/>
      <c r="AG285" s="333"/>
      <c r="AH285" s="333"/>
      <c r="AI285" s="333"/>
      <c r="AJ285" s="333"/>
      <c r="AK285" s="333"/>
      <c r="AL285" s="333"/>
      <c r="AM285" s="333"/>
      <c r="AN285" s="333"/>
      <c r="AO285" s="333"/>
      <c r="AP285" s="333"/>
      <c r="AQ285" s="333"/>
      <c r="AR285" s="333"/>
    </row>
    <row r="286" spans="1:44" ht="8.1" customHeight="1">
      <c r="A286" s="365" t="str">
        <f t="shared" si="69"/>
        <v/>
      </c>
      <c r="B286" s="50" t="str">
        <f t="shared" si="70"/>
        <v/>
      </c>
      <c r="C286" s="50" t="str">
        <f t="shared" si="71"/>
        <v/>
      </c>
      <c r="D286" s="315" t="str">
        <f t="shared" si="72"/>
        <v/>
      </c>
      <c r="E286" s="353"/>
      <c r="F286" s="354"/>
      <c r="G286" s="354"/>
      <c r="H286" s="333"/>
      <c r="I286" s="333"/>
      <c r="J286" s="333"/>
      <c r="K286" s="333"/>
      <c r="L286" s="333"/>
      <c r="M286" s="333"/>
      <c r="N286" s="333"/>
      <c r="O286" s="333"/>
      <c r="P286" s="333"/>
      <c r="Q286" s="333"/>
      <c r="R286" s="333"/>
      <c r="S286" s="333"/>
      <c r="T286" s="333"/>
      <c r="U286" s="333"/>
      <c r="V286" s="333"/>
      <c r="W286" s="333"/>
      <c r="X286" s="333"/>
      <c r="Y286" s="333"/>
      <c r="Z286" s="333"/>
      <c r="AA286" s="333"/>
      <c r="AB286" s="333"/>
      <c r="AC286" s="333"/>
      <c r="AD286" s="333"/>
      <c r="AE286" s="333"/>
      <c r="AF286" s="333"/>
      <c r="AG286" s="333"/>
      <c r="AH286" s="333"/>
      <c r="AI286" s="333"/>
      <c r="AJ286" s="333"/>
      <c r="AK286" s="333"/>
      <c r="AL286" s="333"/>
      <c r="AM286" s="333"/>
      <c r="AN286" s="333"/>
      <c r="AO286" s="333"/>
      <c r="AP286" s="333"/>
      <c r="AQ286" s="333"/>
      <c r="AR286" s="333"/>
    </row>
    <row r="287" spans="1:44" ht="8.1" customHeight="1">
      <c r="A287" s="365" t="str">
        <f t="shared" si="69"/>
        <v/>
      </c>
      <c r="B287" s="50" t="str">
        <f t="shared" si="70"/>
        <v/>
      </c>
      <c r="C287" s="50" t="str">
        <f t="shared" si="71"/>
        <v/>
      </c>
      <c r="D287" s="315" t="str">
        <f t="shared" si="72"/>
        <v/>
      </c>
      <c r="E287" s="353"/>
      <c r="F287" s="354"/>
      <c r="G287" s="354"/>
      <c r="H287" s="333"/>
      <c r="I287" s="333"/>
      <c r="J287" s="333"/>
      <c r="K287" s="333"/>
      <c r="L287" s="333"/>
      <c r="M287" s="333"/>
      <c r="N287" s="333"/>
      <c r="O287" s="333"/>
      <c r="P287" s="333"/>
      <c r="Q287" s="333"/>
      <c r="R287" s="333"/>
      <c r="S287" s="333"/>
      <c r="T287" s="333"/>
      <c r="U287" s="333"/>
      <c r="V287" s="333"/>
      <c r="W287" s="333"/>
      <c r="X287" s="333"/>
      <c r="Y287" s="333"/>
      <c r="Z287" s="333"/>
      <c r="AA287" s="333"/>
      <c r="AB287" s="333"/>
      <c r="AC287" s="333"/>
      <c r="AD287" s="333"/>
      <c r="AE287" s="333"/>
      <c r="AF287" s="333"/>
      <c r="AG287" s="333"/>
      <c r="AH287" s="333"/>
      <c r="AI287" s="333"/>
      <c r="AJ287" s="333"/>
      <c r="AK287" s="333"/>
      <c r="AL287" s="333"/>
      <c r="AM287" s="333"/>
      <c r="AN287" s="333"/>
      <c r="AO287" s="333"/>
      <c r="AP287" s="333"/>
      <c r="AQ287" s="333"/>
      <c r="AR287" s="333"/>
    </row>
    <row r="288" spans="1:44" ht="8.1" customHeight="1">
      <c r="A288" s="365" t="str">
        <f t="shared" si="69"/>
        <v/>
      </c>
      <c r="B288" s="50" t="str">
        <f t="shared" si="70"/>
        <v/>
      </c>
      <c r="C288" s="50" t="str">
        <f t="shared" si="71"/>
        <v/>
      </c>
      <c r="D288" s="315" t="str">
        <f t="shared" si="72"/>
        <v/>
      </c>
      <c r="E288" s="353"/>
      <c r="F288" s="354"/>
      <c r="G288" s="354"/>
      <c r="H288" s="333"/>
      <c r="I288" s="333"/>
      <c r="J288" s="333"/>
      <c r="K288" s="333"/>
      <c r="L288" s="333"/>
      <c r="M288" s="333"/>
      <c r="N288" s="333"/>
      <c r="O288" s="333"/>
      <c r="P288" s="333"/>
      <c r="Q288" s="333"/>
      <c r="R288" s="333"/>
      <c r="S288" s="333"/>
      <c r="T288" s="333"/>
      <c r="U288" s="333"/>
      <c r="V288" s="333"/>
      <c r="W288" s="333"/>
      <c r="X288" s="333"/>
      <c r="Y288" s="333"/>
      <c r="Z288" s="333"/>
      <c r="AA288" s="333"/>
      <c r="AB288" s="333"/>
      <c r="AC288" s="333"/>
      <c r="AD288" s="333"/>
      <c r="AE288" s="333"/>
      <c r="AF288" s="333"/>
      <c r="AG288" s="333"/>
      <c r="AH288" s="333"/>
      <c r="AI288" s="333"/>
      <c r="AJ288" s="333"/>
      <c r="AK288" s="333"/>
      <c r="AL288" s="333"/>
      <c r="AM288" s="333"/>
      <c r="AN288" s="333"/>
      <c r="AO288" s="333"/>
      <c r="AP288" s="333"/>
      <c r="AQ288" s="333"/>
      <c r="AR288" s="333"/>
    </row>
    <row r="289" spans="1:44" ht="8.1" customHeight="1">
      <c r="A289" s="365" t="str">
        <f t="shared" si="69"/>
        <v/>
      </c>
      <c r="B289" s="50" t="str">
        <f t="shared" si="70"/>
        <v/>
      </c>
      <c r="C289" s="50" t="str">
        <f t="shared" si="71"/>
        <v/>
      </c>
      <c r="D289" s="315" t="str">
        <f t="shared" si="72"/>
        <v/>
      </c>
      <c r="E289" s="353"/>
      <c r="F289" s="354"/>
      <c r="G289" s="354"/>
      <c r="H289" s="333"/>
      <c r="I289" s="333"/>
      <c r="J289" s="333"/>
      <c r="K289" s="333"/>
      <c r="L289" s="333"/>
      <c r="M289" s="333"/>
      <c r="N289" s="333"/>
      <c r="O289" s="333"/>
      <c r="P289" s="333"/>
      <c r="Q289" s="333"/>
      <c r="R289" s="333"/>
      <c r="S289" s="333"/>
      <c r="T289" s="333"/>
      <c r="U289" s="333"/>
      <c r="V289" s="333"/>
      <c r="W289" s="333"/>
      <c r="X289" s="333"/>
      <c r="Y289" s="333"/>
      <c r="Z289" s="333"/>
      <c r="AA289" s="333"/>
      <c r="AB289" s="333"/>
      <c r="AC289" s="333"/>
      <c r="AD289" s="333"/>
      <c r="AE289" s="333"/>
      <c r="AF289" s="333"/>
      <c r="AG289" s="333"/>
      <c r="AH289" s="333"/>
      <c r="AI289" s="333"/>
      <c r="AJ289" s="333"/>
      <c r="AK289" s="333"/>
      <c r="AL289" s="333"/>
      <c r="AM289" s="333"/>
      <c r="AN289" s="333"/>
      <c r="AO289" s="333"/>
      <c r="AP289" s="333"/>
      <c r="AQ289" s="333"/>
      <c r="AR289" s="333"/>
    </row>
    <row r="290" spans="1:44" ht="8.1" customHeight="1">
      <c r="A290" s="365" t="str">
        <f t="shared" si="69"/>
        <v/>
      </c>
      <c r="B290" s="50" t="str">
        <f t="shared" si="70"/>
        <v/>
      </c>
      <c r="C290" s="50" t="str">
        <f t="shared" si="71"/>
        <v/>
      </c>
      <c r="D290" s="315" t="str">
        <f t="shared" si="72"/>
        <v/>
      </c>
      <c r="E290" s="353"/>
      <c r="F290" s="354"/>
      <c r="G290" s="354"/>
      <c r="H290" s="333"/>
      <c r="I290" s="333"/>
      <c r="J290" s="333"/>
      <c r="K290" s="333"/>
      <c r="L290" s="333"/>
      <c r="M290" s="333"/>
      <c r="N290" s="333"/>
      <c r="O290" s="333"/>
      <c r="P290" s="333"/>
      <c r="Q290" s="333"/>
      <c r="R290" s="333"/>
      <c r="S290" s="333"/>
      <c r="T290" s="333"/>
      <c r="U290" s="333"/>
      <c r="V290" s="333"/>
      <c r="W290" s="333"/>
      <c r="X290" s="333"/>
      <c r="Y290" s="333"/>
      <c r="Z290" s="333"/>
      <c r="AA290" s="333"/>
      <c r="AB290" s="333"/>
      <c r="AC290" s="333"/>
      <c r="AD290" s="333"/>
      <c r="AE290" s="333"/>
      <c r="AF290" s="333"/>
      <c r="AG290" s="333"/>
      <c r="AH290" s="333"/>
      <c r="AI290" s="333"/>
      <c r="AJ290" s="333"/>
      <c r="AK290" s="333"/>
      <c r="AL290" s="333"/>
      <c r="AM290" s="333"/>
      <c r="AN290" s="333"/>
      <c r="AO290" s="333"/>
      <c r="AP290" s="333"/>
      <c r="AQ290" s="333"/>
      <c r="AR290" s="333"/>
    </row>
    <row r="291" spans="1:44" ht="8.1" customHeight="1">
      <c r="A291" s="365" t="str">
        <f t="shared" si="69"/>
        <v/>
      </c>
      <c r="B291" s="50" t="str">
        <f t="shared" si="70"/>
        <v/>
      </c>
      <c r="C291" s="50" t="str">
        <f t="shared" si="71"/>
        <v/>
      </c>
      <c r="D291" s="315" t="str">
        <f t="shared" si="72"/>
        <v/>
      </c>
      <c r="E291" s="353"/>
      <c r="F291" s="354"/>
      <c r="G291" s="354"/>
      <c r="H291" s="333"/>
      <c r="I291" s="333"/>
      <c r="J291" s="333"/>
      <c r="K291" s="333"/>
      <c r="L291" s="333"/>
      <c r="M291" s="333"/>
      <c r="N291" s="333"/>
      <c r="O291" s="333"/>
      <c r="P291" s="333"/>
      <c r="Q291" s="333"/>
      <c r="R291" s="333"/>
      <c r="S291" s="333"/>
      <c r="T291" s="333"/>
      <c r="U291" s="333"/>
      <c r="V291" s="333"/>
      <c r="W291" s="333"/>
      <c r="X291" s="333"/>
      <c r="Y291" s="333"/>
      <c r="Z291" s="333"/>
      <c r="AA291" s="333"/>
      <c r="AB291" s="333"/>
      <c r="AC291" s="333"/>
      <c r="AD291" s="333"/>
      <c r="AE291" s="333"/>
      <c r="AF291" s="333"/>
      <c r="AG291" s="333"/>
      <c r="AH291" s="333"/>
      <c r="AI291" s="333"/>
      <c r="AJ291" s="333"/>
      <c r="AK291" s="333"/>
      <c r="AL291" s="333"/>
      <c r="AM291" s="333"/>
      <c r="AN291" s="333"/>
      <c r="AO291" s="333"/>
      <c r="AP291" s="333"/>
      <c r="AQ291" s="333"/>
      <c r="AR291" s="333"/>
    </row>
    <row r="292" spans="1:44" ht="8.1" customHeight="1">
      <c r="A292" s="365" t="str">
        <f t="shared" si="69"/>
        <v/>
      </c>
      <c r="B292" s="50" t="str">
        <f t="shared" si="70"/>
        <v/>
      </c>
      <c r="C292" s="50" t="str">
        <f t="shared" si="71"/>
        <v/>
      </c>
      <c r="D292" s="315" t="str">
        <f t="shared" si="72"/>
        <v/>
      </c>
      <c r="E292" s="353"/>
      <c r="F292" s="354"/>
      <c r="G292" s="354"/>
      <c r="H292" s="333"/>
      <c r="I292" s="333"/>
      <c r="J292" s="333"/>
      <c r="K292" s="333"/>
      <c r="L292" s="333"/>
      <c r="M292" s="333"/>
      <c r="N292" s="333"/>
      <c r="O292" s="333"/>
      <c r="P292" s="333"/>
      <c r="Q292" s="333"/>
      <c r="R292" s="333"/>
      <c r="S292" s="333"/>
      <c r="T292" s="333"/>
      <c r="U292" s="333"/>
      <c r="V292" s="333"/>
      <c r="W292" s="333"/>
      <c r="X292" s="333"/>
      <c r="Y292" s="333"/>
      <c r="Z292" s="333"/>
      <c r="AA292" s="333"/>
      <c r="AB292" s="333"/>
      <c r="AC292" s="333"/>
      <c r="AD292" s="333"/>
      <c r="AE292" s="333"/>
      <c r="AF292" s="333"/>
      <c r="AG292" s="333"/>
      <c r="AH292" s="333"/>
      <c r="AI292" s="333"/>
      <c r="AJ292" s="333"/>
      <c r="AK292" s="333"/>
      <c r="AL292" s="333"/>
      <c r="AM292" s="333"/>
      <c r="AN292" s="333"/>
      <c r="AO292" s="333"/>
      <c r="AP292" s="333"/>
      <c r="AQ292" s="333"/>
      <c r="AR292" s="333"/>
    </row>
    <row r="293" spans="1:44" ht="8.1" customHeight="1">
      <c r="A293" s="365" t="str">
        <f t="shared" si="69"/>
        <v/>
      </c>
      <c r="B293" s="50" t="str">
        <f t="shared" si="70"/>
        <v/>
      </c>
      <c r="C293" s="50" t="str">
        <f t="shared" si="71"/>
        <v/>
      </c>
      <c r="D293" s="315" t="str">
        <f t="shared" si="72"/>
        <v/>
      </c>
      <c r="E293" s="353"/>
      <c r="F293" s="354"/>
      <c r="G293" s="354"/>
      <c r="H293" s="333"/>
      <c r="I293" s="333"/>
      <c r="J293" s="333"/>
      <c r="K293" s="333"/>
      <c r="L293" s="333"/>
      <c r="M293" s="333"/>
      <c r="N293" s="333"/>
      <c r="O293" s="333"/>
      <c r="P293" s="333"/>
      <c r="Q293" s="333"/>
      <c r="R293" s="333"/>
      <c r="S293" s="333"/>
      <c r="T293" s="333"/>
      <c r="U293" s="333"/>
      <c r="V293" s="333"/>
      <c r="W293" s="333"/>
      <c r="X293" s="333"/>
      <c r="Y293" s="333"/>
      <c r="Z293" s="333"/>
      <c r="AA293" s="333"/>
      <c r="AB293" s="333"/>
      <c r="AC293" s="333"/>
      <c r="AD293" s="333"/>
      <c r="AE293" s="333"/>
      <c r="AF293" s="333"/>
      <c r="AG293" s="333"/>
      <c r="AH293" s="333"/>
      <c r="AI293" s="333"/>
      <c r="AJ293" s="333"/>
      <c r="AK293" s="333"/>
      <c r="AL293" s="333"/>
      <c r="AM293" s="333"/>
      <c r="AN293" s="333"/>
      <c r="AO293" s="333"/>
      <c r="AP293" s="333"/>
      <c r="AQ293" s="333"/>
      <c r="AR293" s="333"/>
    </row>
    <row r="294" spans="1:44" ht="8.1" customHeight="1">
      <c r="A294" s="365" t="str">
        <f t="shared" si="69"/>
        <v/>
      </c>
      <c r="B294" s="50" t="str">
        <f t="shared" si="70"/>
        <v/>
      </c>
      <c r="C294" s="50" t="str">
        <f t="shared" si="71"/>
        <v/>
      </c>
      <c r="D294" s="315" t="str">
        <f t="shared" si="72"/>
        <v/>
      </c>
      <c r="E294" s="353"/>
      <c r="F294" s="354"/>
      <c r="G294" s="354"/>
      <c r="H294" s="333"/>
      <c r="I294" s="333"/>
      <c r="J294" s="333"/>
      <c r="K294" s="333"/>
      <c r="L294" s="333"/>
      <c r="M294" s="333"/>
      <c r="N294" s="333"/>
      <c r="O294" s="333"/>
      <c r="P294" s="333"/>
      <c r="Q294" s="333"/>
      <c r="R294" s="333"/>
      <c r="S294" s="333"/>
      <c r="T294" s="333"/>
      <c r="U294" s="333"/>
      <c r="V294" s="333"/>
      <c r="W294" s="333"/>
      <c r="X294" s="333"/>
      <c r="Y294" s="333"/>
      <c r="Z294" s="333"/>
      <c r="AA294" s="333"/>
      <c r="AB294" s="333"/>
      <c r="AC294" s="333"/>
      <c r="AD294" s="333"/>
      <c r="AE294" s="333"/>
      <c r="AF294" s="333"/>
      <c r="AG294" s="333"/>
      <c r="AH294" s="333"/>
      <c r="AI294" s="333"/>
      <c r="AJ294" s="333"/>
      <c r="AK294" s="333"/>
      <c r="AL294" s="333"/>
      <c r="AM294" s="333"/>
      <c r="AN294" s="333"/>
      <c r="AO294" s="333"/>
      <c r="AP294" s="333"/>
      <c r="AQ294" s="333"/>
      <c r="AR294" s="333"/>
    </row>
    <row r="295" spans="1:44" ht="8.1" customHeight="1">
      <c r="A295" s="365" t="str">
        <f t="shared" si="69"/>
        <v/>
      </c>
      <c r="B295" s="50" t="str">
        <f t="shared" si="70"/>
        <v/>
      </c>
      <c r="C295" s="50" t="str">
        <f t="shared" si="71"/>
        <v/>
      </c>
      <c r="D295" s="315" t="str">
        <f t="shared" si="72"/>
        <v/>
      </c>
      <c r="E295" s="353"/>
      <c r="F295" s="354"/>
      <c r="G295" s="354"/>
      <c r="H295" s="333"/>
      <c r="I295" s="333"/>
      <c r="J295" s="333"/>
      <c r="K295" s="333"/>
      <c r="L295" s="333"/>
      <c r="M295" s="333"/>
      <c r="N295" s="333"/>
      <c r="O295" s="333"/>
      <c r="P295" s="333"/>
      <c r="Q295" s="333"/>
      <c r="R295" s="333"/>
      <c r="S295" s="333"/>
      <c r="T295" s="333"/>
      <c r="U295" s="333"/>
      <c r="V295" s="333"/>
      <c r="W295" s="333"/>
      <c r="X295" s="333"/>
      <c r="Y295" s="333"/>
      <c r="Z295" s="333"/>
      <c r="AA295" s="333"/>
      <c r="AB295" s="333"/>
      <c r="AC295" s="333"/>
      <c r="AD295" s="333"/>
      <c r="AE295" s="333"/>
      <c r="AF295" s="333"/>
      <c r="AG295" s="333"/>
      <c r="AH295" s="333"/>
      <c r="AI295" s="333"/>
      <c r="AJ295" s="333"/>
      <c r="AK295" s="333"/>
      <c r="AL295" s="333"/>
      <c r="AM295" s="333"/>
      <c r="AN295" s="333"/>
      <c r="AO295" s="333"/>
      <c r="AP295" s="333"/>
      <c r="AQ295" s="333"/>
      <c r="AR295" s="333"/>
    </row>
    <row r="296" spans="1:44" ht="8.1" customHeight="1">
      <c r="A296" s="365" t="str">
        <f t="shared" si="69"/>
        <v/>
      </c>
      <c r="B296" s="50" t="str">
        <f t="shared" si="70"/>
        <v/>
      </c>
      <c r="C296" s="50" t="str">
        <f t="shared" si="71"/>
        <v/>
      </c>
      <c r="D296" s="315" t="str">
        <f t="shared" si="72"/>
        <v/>
      </c>
      <c r="E296" s="353"/>
      <c r="F296" s="354"/>
      <c r="G296" s="354"/>
      <c r="H296" s="333"/>
      <c r="I296" s="333"/>
      <c r="J296" s="333"/>
      <c r="K296" s="333"/>
      <c r="L296" s="333"/>
      <c r="M296" s="333"/>
      <c r="N296" s="333"/>
      <c r="O296" s="333"/>
      <c r="P296" s="333"/>
      <c r="Q296" s="333"/>
      <c r="R296" s="333"/>
      <c r="S296" s="333"/>
      <c r="T296" s="333"/>
      <c r="U296" s="333"/>
      <c r="V296" s="333"/>
      <c r="W296" s="333"/>
      <c r="X296" s="333"/>
      <c r="Y296" s="333"/>
      <c r="Z296" s="333"/>
      <c r="AA296" s="333"/>
      <c r="AB296" s="333"/>
      <c r="AC296" s="333"/>
      <c r="AD296" s="333"/>
      <c r="AE296" s="333"/>
      <c r="AF296" s="333"/>
      <c r="AG296" s="333"/>
      <c r="AH296" s="333"/>
      <c r="AI296" s="333"/>
      <c r="AJ296" s="333"/>
      <c r="AK296" s="333"/>
      <c r="AL296" s="333"/>
      <c r="AM296" s="333"/>
      <c r="AN296" s="333"/>
      <c r="AO296" s="333"/>
      <c r="AP296" s="333"/>
      <c r="AQ296" s="333"/>
      <c r="AR296" s="333"/>
    </row>
    <row r="297" spans="1:44" ht="8.1" customHeight="1">
      <c r="A297" s="365" t="str">
        <f t="shared" si="69"/>
        <v/>
      </c>
      <c r="B297" s="50" t="str">
        <f t="shared" si="70"/>
        <v/>
      </c>
      <c r="C297" s="50" t="str">
        <f t="shared" si="71"/>
        <v/>
      </c>
      <c r="D297" s="315" t="str">
        <f t="shared" si="72"/>
        <v/>
      </c>
      <c r="E297" s="353"/>
      <c r="F297" s="354"/>
      <c r="G297" s="354"/>
      <c r="H297" s="333"/>
      <c r="I297" s="333"/>
      <c r="J297" s="333"/>
      <c r="K297" s="333"/>
      <c r="L297" s="333"/>
      <c r="M297" s="333"/>
      <c r="N297" s="333"/>
      <c r="O297" s="333"/>
      <c r="P297" s="333"/>
      <c r="Q297" s="333"/>
      <c r="R297" s="333"/>
      <c r="S297" s="333"/>
      <c r="T297" s="333"/>
      <c r="U297" s="333"/>
      <c r="V297" s="333"/>
      <c r="W297" s="333"/>
      <c r="X297" s="333"/>
      <c r="Y297" s="333"/>
      <c r="Z297" s="333"/>
      <c r="AA297" s="333"/>
      <c r="AB297" s="333"/>
      <c r="AC297" s="333"/>
      <c r="AD297" s="333"/>
      <c r="AE297" s="333"/>
      <c r="AF297" s="333"/>
      <c r="AG297" s="333"/>
      <c r="AH297" s="333"/>
      <c r="AI297" s="333"/>
      <c r="AJ297" s="333"/>
      <c r="AK297" s="333"/>
      <c r="AL297" s="333"/>
      <c r="AM297" s="333"/>
      <c r="AN297" s="333"/>
      <c r="AO297" s="333"/>
      <c r="AP297" s="333"/>
      <c r="AQ297" s="333"/>
      <c r="AR297" s="333"/>
    </row>
    <row r="298" spans="1:44" ht="8.1" customHeight="1">
      <c r="A298" s="365" t="str">
        <f t="shared" si="69"/>
        <v/>
      </c>
      <c r="B298" s="50" t="str">
        <f t="shared" si="70"/>
        <v/>
      </c>
      <c r="C298" s="50" t="str">
        <f t="shared" si="71"/>
        <v/>
      </c>
      <c r="D298" s="315" t="str">
        <f t="shared" si="72"/>
        <v/>
      </c>
      <c r="E298" s="353"/>
      <c r="F298" s="354"/>
      <c r="G298" s="354"/>
      <c r="H298" s="333"/>
      <c r="I298" s="333"/>
      <c r="J298" s="333"/>
      <c r="K298" s="333"/>
      <c r="L298" s="333"/>
      <c r="M298" s="333"/>
      <c r="N298" s="333"/>
      <c r="O298" s="333"/>
      <c r="P298" s="333"/>
      <c r="Q298" s="333"/>
      <c r="R298" s="333"/>
      <c r="S298" s="333"/>
      <c r="T298" s="333"/>
      <c r="U298" s="333"/>
      <c r="V298" s="333"/>
      <c r="W298" s="333"/>
      <c r="X298" s="333"/>
      <c r="Y298" s="333"/>
      <c r="Z298" s="333"/>
      <c r="AA298" s="333"/>
      <c r="AB298" s="333"/>
      <c r="AC298" s="333"/>
      <c r="AD298" s="333"/>
      <c r="AE298" s="333"/>
      <c r="AF298" s="333"/>
      <c r="AG298" s="333"/>
      <c r="AH298" s="333"/>
      <c r="AI298" s="333"/>
      <c r="AJ298" s="333"/>
      <c r="AK298" s="333"/>
      <c r="AL298" s="333"/>
      <c r="AM298" s="333"/>
      <c r="AN298" s="333"/>
      <c r="AO298" s="333"/>
      <c r="AP298" s="333"/>
      <c r="AQ298" s="333"/>
      <c r="AR298" s="333"/>
    </row>
    <row r="299" spans="1:44" ht="8.1" customHeight="1">
      <c r="A299" s="365" t="str">
        <f t="shared" si="69"/>
        <v/>
      </c>
      <c r="B299" s="50" t="str">
        <f t="shared" si="70"/>
        <v/>
      </c>
      <c r="C299" s="50" t="str">
        <f t="shared" si="71"/>
        <v/>
      </c>
      <c r="D299" s="315" t="str">
        <f t="shared" si="72"/>
        <v/>
      </c>
      <c r="E299" s="353"/>
      <c r="F299" s="354"/>
      <c r="G299" s="354"/>
      <c r="H299" s="333"/>
      <c r="I299" s="333"/>
      <c r="J299" s="333"/>
      <c r="K299" s="333"/>
      <c r="L299" s="333"/>
      <c r="M299" s="333"/>
      <c r="N299" s="333"/>
      <c r="O299" s="333"/>
      <c r="P299" s="333"/>
      <c r="Q299" s="333"/>
      <c r="R299" s="333"/>
      <c r="S299" s="333"/>
      <c r="T299" s="333"/>
      <c r="U299" s="333"/>
      <c r="V299" s="333"/>
      <c r="W299" s="333"/>
      <c r="X299" s="333"/>
      <c r="Y299" s="333"/>
      <c r="Z299" s="333"/>
      <c r="AA299" s="333"/>
      <c r="AB299" s="333"/>
      <c r="AC299" s="333"/>
      <c r="AD299" s="333"/>
      <c r="AE299" s="333"/>
      <c r="AF299" s="333"/>
      <c r="AG299" s="333"/>
      <c r="AH299" s="333"/>
      <c r="AI299" s="333"/>
      <c r="AJ299" s="333"/>
      <c r="AK299" s="333"/>
      <c r="AL299" s="333"/>
      <c r="AM299" s="333"/>
      <c r="AN299" s="333"/>
      <c r="AO299" s="333"/>
      <c r="AP299" s="333"/>
      <c r="AQ299" s="333"/>
      <c r="AR299" s="333"/>
    </row>
    <row r="300" spans="1:44" ht="8.1" customHeight="1">
      <c r="A300" s="365" t="str">
        <f t="shared" si="69"/>
        <v/>
      </c>
      <c r="B300" s="50" t="str">
        <f t="shared" si="70"/>
        <v/>
      </c>
      <c r="C300" s="50" t="str">
        <f t="shared" si="71"/>
        <v/>
      </c>
      <c r="D300" s="315" t="str">
        <f t="shared" si="72"/>
        <v/>
      </c>
      <c r="E300" s="353"/>
      <c r="F300" s="354"/>
      <c r="G300" s="354"/>
      <c r="H300" s="333"/>
      <c r="I300" s="333"/>
      <c r="J300" s="333"/>
      <c r="K300" s="333"/>
      <c r="L300" s="333"/>
      <c r="M300" s="333"/>
      <c r="N300" s="333"/>
      <c r="O300" s="333"/>
      <c r="P300" s="333"/>
      <c r="Q300" s="333"/>
      <c r="R300" s="333"/>
      <c r="S300" s="333"/>
      <c r="T300" s="333"/>
      <c r="U300" s="333"/>
      <c r="V300" s="333"/>
      <c r="W300" s="333"/>
      <c r="X300" s="333"/>
      <c r="Y300" s="333"/>
      <c r="Z300" s="333"/>
      <c r="AA300" s="333"/>
      <c r="AB300" s="333"/>
      <c r="AC300" s="333"/>
      <c r="AD300" s="333"/>
      <c r="AE300" s="333"/>
      <c r="AF300" s="333"/>
      <c r="AG300" s="333"/>
      <c r="AH300" s="333"/>
      <c r="AI300" s="333"/>
      <c r="AJ300" s="333"/>
      <c r="AK300" s="333"/>
      <c r="AL300" s="333"/>
      <c r="AM300" s="333"/>
      <c r="AN300" s="333"/>
      <c r="AO300" s="333"/>
      <c r="AP300" s="333"/>
      <c r="AQ300" s="333"/>
      <c r="AR300" s="333"/>
    </row>
    <row r="301" spans="1:44" ht="8.1" customHeight="1">
      <c r="A301" s="365" t="str">
        <f t="shared" si="69"/>
        <v/>
      </c>
      <c r="B301" s="50" t="str">
        <f t="shared" si="70"/>
        <v/>
      </c>
      <c r="C301" s="50" t="str">
        <f t="shared" si="71"/>
        <v/>
      </c>
      <c r="D301" s="315" t="str">
        <f t="shared" si="72"/>
        <v/>
      </c>
      <c r="E301" s="353"/>
      <c r="F301" s="354"/>
      <c r="G301" s="354"/>
      <c r="H301" s="333"/>
      <c r="I301" s="333"/>
      <c r="J301" s="333"/>
      <c r="K301" s="333"/>
      <c r="L301" s="333"/>
      <c r="M301" s="333"/>
      <c r="N301" s="333"/>
      <c r="O301" s="333"/>
      <c r="P301" s="333"/>
      <c r="Q301" s="333"/>
      <c r="R301" s="333"/>
      <c r="S301" s="333"/>
      <c r="T301" s="333"/>
      <c r="U301" s="333"/>
      <c r="V301" s="333"/>
      <c r="W301" s="333"/>
      <c r="X301" s="333"/>
      <c r="Y301" s="333"/>
      <c r="Z301" s="333"/>
      <c r="AA301" s="333"/>
      <c r="AB301" s="333"/>
      <c r="AC301" s="333"/>
      <c r="AD301" s="333"/>
      <c r="AE301" s="333"/>
      <c r="AF301" s="333"/>
      <c r="AG301" s="333"/>
      <c r="AH301" s="333"/>
      <c r="AI301" s="333"/>
      <c r="AJ301" s="333"/>
      <c r="AK301" s="333"/>
      <c r="AL301" s="333"/>
      <c r="AM301" s="333"/>
      <c r="AN301" s="333"/>
      <c r="AO301" s="333"/>
      <c r="AP301" s="333"/>
      <c r="AQ301" s="333"/>
      <c r="AR301" s="333"/>
    </row>
    <row r="302" spans="1:44" ht="8.1" customHeight="1">
      <c r="A302" s="365" t="str">
        <f t="shared" si="69"/>
        <v/>
      </c>
      <c r="B302" s="50" t="str">
        <f t="shared" si="70"/>
        <v/>
      </c>
      <c r="C302" s="50" t="str">
        <f t="shared" si="71"/>
        <v/>
      </c>
      <c r="D302" s="315" t="str">
        <f t="shared" si="72"/>
        <v/>
      </c>
      <c r="E302" s="353"/>
      <c r="F302" s="354"/>
      <c r="G302" s="354"/>
      <c r="H302" s="333"/>
      <c r="I302" s="333"/>
      <c r="J302" s="333"/>
      <c r="K302" s="333"/>
      <c r="L302" s="333"/>
      <c r="M302" s="333"/>
      <c r="N302" s="333"/>
      <c r="O302" s="333"/>
      <c r="P302" s="333"/>
      <c r="Q302" s="333"/>
      <c r="R302" s="333"/>
      <c r="S302" s="333"/>
      <c r="T302" s="333"/>
      <c r="U302" s="333"/>
      <c r="V302" s="333"/>
      <c r="W302" s="333"/>
      <c r="X302" s="333"/>
      <c r="Y302" s="333"/>
      <c r="Z302" s="333"/>
      <c r="AA302" s="333"/>
      <c r="AB302" s="333"/>
      <c r="AC302" s="333"/>
      <c r="AD302" s="333"/>
      <c r="AE302" s="333"/>
      <c r="AF302" s="333"/>
      <c r="AG302" s="333"/>
      <c r="AH302" s="333"/>
      <c r="AI302" s="333"/>
      <c r="AJ302" s="333"/>
      <c r="AK302" s="333"/>
      <c r="AL302" s="333"/>
      <c r="AM302" s="333"/>
      <c r="AN302" s="333"/>
      <c r="AO302" s="333"/>
      <c r="AP302" s="333"/>
      <c r="AQ302" s="333"/>
      <c r="AR302" s="333"/>
    </row>
    <row r="303" spans="1:44" ht="8.1" customHeight="1">
      <c r="A303" s="365" t="str">
        <f t="shared" si="69"/>
        <v/>
      </c>
      <c r="B303" s="50" t="str">
        <f t="shared" si="70"/>
        <v/>
      </c>
      <c r="C303" s="50" t="str">
        <f t="shared" si="71"/>
        <v/>
      </c>
      <c r="D303" s="315" t="str">
        <f t="shared" si="72"/>
        <v/>
      </c>
      <c r="E303" s="353"/>
      <c r="F303" s="354"/>
      <c r="G303" s="354"/>
      <c r="H303" s="333"/>
      <c r="I303" s="333"/>
      <c r="J303" s="333"/>
      <c r="K303" s="333"/>
      <c r="L303" s="333"/>
      <c r="M303" s="333"/>
      <c r="N303" s="333"/>
      <c r="O303" s="333"/>
      <c r="P303" s="333"/>
      <c r="Q303" s="333"/>
      <c r="R303" s="333"/>
      <c r="S303" s="333"/>
      <c r="T303" s="333"/>
      <c r="U303" s="333"/>
      <c r="V303" s="333"/>
      <c r="W303" s="333"/>
      <c r="X303" s="333"/>
      <c r="Y303" s="333"/>
      <c r="Z303" s="333"/>
      <c r="AA303" s="333"/>
      <c r="AB303" s="333"/>
      <c r="AC303" s="333"/>
      <c r="AD303" s="333"/>
      <c r="AE303" s="333"/>
      <c r="AF303" s="333"/>
      <c r="AG303" s="333"/>
      <c r="AH303" s="333"/>
      <c r="AI303" s="333"/>
      <c r="AJ303" s="333"/>
      <c r="AK303" s="333"/>
      <c r="AL303" s="333"/>
      <c r="AM303" s="333"/>
      <c r="AN303" s="333"/>
      <c r="AO303" s="333"/>
      <c r="AP303" s="333"/>
      <c r="AQ303" s="333"/>
      <c r="AR303" s="333"/>
    </row>
    <row r="304" spans="1:44" ht="8.1" customHeight="1">
      <c r="A304" s="365" t="str">
        <f t="shared" si="69"/>
        <v/>
      </c>
      <c r="B304" s="50" t="str">
        <f t="shared" si="70"/>
        <v/>
      </c>
      <c r="C304" s="50" t="str">
        <f t="shared" si="71"/>
        <v/>
      </c>
      <c r="D304" s="315" t="str">
        <f t="shared" si="72"/>
        <v/>
      </c>
      <c r="E304" s="353"/>
      <c r="F304" s="354"/>
      <c r="G304" s="354"/>
      <c r="H304" s="333"/>
      <c r="I304" s="333"/>
      <c r="J304" s="333"/>
      <c r="K304" s="333"/>
      <c r="L304" s="333"/>
      <c r="M304" s="333"/>
      <c r="N304" s="333"/>
      <c r="O304" s="333"/>
      <c r="P304" s="333"/>
      <c r="Q304" s="333"/>
      <c r="R304" s="333"/>
      <c r="S304" s="333"/>
      <c r="T304" s="333"/>
      <c r="U304" s="333"/>
      <c r="V304" s="333"/>
      <c r="W304" s="333"/>
      <c r="X304" s="333"/>
      <c r="Y304" s="333"/>
      <c r="Z304" s="333"/>
      <c r="AA304" s="333"/>
      <c r="AB304" s="333"/>
      <c r="AC304" s="333"/>
      <c r="AD304" s="333"/>
      <c r="AE304" s="333"/>
      <c r="AF304" s="333"/>
      <c r="AG304" s="333"/>
      <c r="AH304" s="333"/>
      <c r="AI304" s="333"/>
      <c r="AJ304" s="333"/>
      <c r="AK304" s="333"/>
      <c r="AL304" s="333"/>
      <c r="AM304" s="333"/>
      <c r="AN304" s="333"/>
      <c r="AO304" s="333"/>
      <c r="AP304" s="333"/>
      <c r="AQ304" s="333"/>
      <c r="AR304" s="333"/>
    </row>
    <row r="305" spans="1:44" ht="8.1" customHeight="1">
      <c r="A305" s="365" t="str">
        <f t="shared" si="69"/>
        <v/>
      </c>
      <c r="B305" s="50" t="str">
        <f t="shared" si="70"/>
        <v/>
      </c>
      <c r="C305" s="50" t="str">
        <f t="shared" si="71"/>
        <v/>
      </c>
      <c r="D305" s="315" t="str">
        <f t="shared" si="72"/>
        <v/>
      </c>
      <c r="E305" s="353"/>
      <c r="F305" s="354"/>
      <c r="G305" s="354"/>
      <c r="H305" s="333"/>
      <c r="I305" s="333"/>
      <c r="J305" s="333"/>
      <c r="K305" s="333"/>
      <c r="L305" s="333"/>
      <c r="M305" s="333"/>
      <c r="N305" s="333"/>
      <c r="O305" s="333"/>
      <c r="P305" s="333"/>
      <c r="Q305" s="333"/>
      <c r="R305" s="333"/>
      <c r="S305" s="333"/>
      <c r="T305" s="333"/>
      <c r="U305" s="333"/>
      <c r="V305" s="333"/>
      <c r="W305" s="333"/>
      <c r="X305" s="333"/>
      <c r="Y305" s="333"/>
      <c r="Z305" s="333"/>
      <c r="AA305" s="333"/>
      <c r="AB305" s="333"/>
      <c r="AC305" s="333"/>
      <c r="AD305" s="333"/>
      <c r="AE305" s="333"/>
      <c r="AF305" s="333"/>
      <c r="AG305" s="333"/>
      <c r="AH305" s="333"/>
      <c r="AI305" s="333"/>
      <c r="AJ305" s="333"/>
      <c r="AK305" s="333"/>
      <c r="AL305" s="333"/>
      <c r="AM305" s="333"/>
      <c r="AN305" s="333"/>
      <c r="AO305" s="333"/>
      <c r="AP305" s="333"/>
      <c r="AQ305" s="333"/>
      <c r="AR305" s="333"/>
    </row>
    <row r="306" spans="1:44" ht="8.1" customHeight="1">
      <c r="A306" s="365" t="str">
        <f t="shared" si="69"/>
        <v/>
      </c>
      <c r="B306" s="50" t="str">
        <f t="shared" si="70"/>
        <v/>
      </c>
      <c r="C306" s="50" t="str">
        <f t="shared" si="71"/>
        <v/>
      </c>
      <c r="D306" s="315" t="str">
        <f t="shared" si="72"/>
        <v/>
      </c>
      <c r="E306" s="353"/>
      <c r="F306" s="354"/>
      <c r="G306" s="354"/>
      <c r="H306" s="333"/>
      <c r="I306" s="333"/>
      <c r="J306" s="333"/>
      <c r="K306" s="333"/>
      <c r="L306" s="333"/>
      <c r="M306" s="333"/>
      <c r="N306" s="333"/>
      <c r="O306" s="333"/>
      <c r="P306" s="333"/>
      <c r="Q306" s="333"/>
      <c r="R306" s="333"/>
      <c r="S306" s="333"/>
      <c r="T306" s="333"/>
      <c r="U306" s="333"/>
      <c r="V306" s="333"/>
      <c r="W306" s="333"/>
      <c r="X306" s="333"/>
      <c r="Y306" s="333"/>
      <c r="Z306" s="333"/>
      <c r="AA306" s="333"/>
      <c r="AB306" s="333"/>
      <c r="AC306" s="333"/>
      <c r="AD306" s="333"/>
      <c r="AE306" s="333"/>
      <c r="AF306" s="333"/>
      <c r="AG306" s="333"/>
      <c r="AH306" s="333"/>
      <c r="AI306" s="333"/>
      <c r="AJ306" s="333"/>
      <c r="AK306" s="333"/>
      <c r="AL306" s="333"/>
      <c r="AM306" s="333"/>
      <c r="AN306" s="333"/>
      <c r="AO306" s="333"/>
      <c r="AP306" s="333"/>
      <c r="AQ306" s="333"/>
      <c r="AR306" s="333"/>
    </row>
    <row r="307" spans="1:44" ht="8.1" customHeight="1">
      <c r="A307" s="365" t="str">
        <f t="shared" si="69"/>
        <v/>
      </c>
      <c r="B307" s="50" t="str">
        <f t="shared" si="70"/>
        <v/>
      </c>
      <c r="C307" s="50" t="str">
        <f t="shared" si="71"/>
        <v/>
      </c>
      <c r="D307" s="315" t="str">
        <f t="shared" si="72"/>
        <v/>
      </c>
      <c r="E307" s="353"/>
      <c r="F307" s="354"/>
      <c r="G307" s="354"/>
      <c r="H307" s="333"/>
      <c r="I307" s="333"/>
      <c r="J307" s="333"/>
      <c r="K307" s="333"/>
      <c r="L307" s="333"/>
      <c r="M307" s="333"/>
      <c r="N307" s="333"/>
      <c r="O307" s="333"/>
      <c r="P307" s="333"/>
      <c r="Q307" s="333"/>
      <c r="R307" s="333"/>
      <c r="S307" s="333"/>
      <c r="T307" s="333"/>
      <c r="U307" s="333"/>
      <c r="V307" s="333"/>
      <c r="W307" s="333"/>
      <c r="X307" s="333"/>
      <c r="Y307" s="333"/>
      <c r="Z307" s="333"/>
      <c r="AA307" s="333"/>
      <c r="AB307" s="333"/>
      <c r="AC307" s="333"/>
      <c r="AD307" s="333"/>
      <c r="AE307" s="333"/>
      <c r="AF307" s="333"/>
      <c r="AG307" s="333"/>
      <c r="AH307" s="333"/>
      <c r="AI307" s="333"/>
      <c r="AJ307" s="333"/>
      <c r="AK307" s="333"/>
      <c r="AL307" s="333"/>
      <c r="AM307" s="333"/>
      <c r="AN307" s="333"/>
      <c r="AO307" s="333"/>
      <c r="AP307" s="333"/>
      <c r="AQ307" s="333"/>
      <c r="AR307" s="333"/>
    </row>
    <row r="308" spans="1:44" ht="8.1" customHeight="1">
      <c r="A308" s="365" t="str">
        <f t="shared" si="69"/>
        <v/>
      </c>
      <c r="B308" s="50" t="str">
        <f t="shared" si="70"/>
        <v/>
      </c>
      <c r="C308" s="50" t="str">
        <f t="shared" si="71"/>
        <v/>
      </c>
      <c r="D308" s="315" t="str">
        <f t="shared" si="72"/>
        <v/>
      </c>
      <c r="E308" s="353"/>
      <c r="F308" s="354"/>
      <c r="G308" s="354"/>
      <c r="H308" s="333"/>
      <c r="I308" s="333"/>
      <c r="J308" s="333"/>
      <c r="K308" s="333"/>
      <c r="L308" s="333"/>
      <c r="M308" s="333"/>
      <c r="N308" s="333"/>
      <c r="O308" s="333"/>
      <c r="P308" s="333"/>
      <c r="Q308" s="333"/>
      <c r="R308" s="333"/>
      <c r="S308" s="333"/>
      <c r="T308" s="333"/>
      <c r="U308" s="333"/>
      <c r="V308" s="333"/>
      <c r="W308" s="333"/>
      <c r="X308" s="333"/>
      <c r="Y308" s="333"/>
      <c r="Z308" s="333"/>
      <c r="AA308" s="333"/>
      <c r="AB308" s="333"/>
      <c r="AC308" s="333"/>
      <c r="AD308" s="333"/>
      <c r="AE308" s="333"/>
      <c r="AF308" s="333"/>
      <c r="AG308" s="333"/>
      <c r="AH308" s="333"/>
      <c r="AI308" s="333"/>
      <c r="AJ308" s="333"/>
      <c r="AK308" s="333"/>
      <c r="AL308" s="333"/>
      <c r="AM308" s="333"/>
      <c r="AN308" s="333"/>
      <c r="AO308" s="333"/>
      <c r="AP308" s="333"/>
      <c r="AQ308" s="333"/>
      <c r="AR308" s="333"/>
    </row>
    <row r="309" spans="1:44" ht="8.1" customHeight="1">
      <c r="A309" s="365" t="str">
        <f t="shared" si="69"/>
        <v/>
      </c>
      <c r="B309" s="50" t="str">
        <f t="shared" si="70"/>
        <v/>
      </c>
      <c r="C309" s="50" t="str">
        <f t="shared" si="71"/>
        <v/>
      </c>
      <c r="D309" s="315" t="str">
        <f t="shared" si="72"/>
        <v/>
      </c>
      <c r="E309" s="353"/>
      <c r="F309" s="354"/>
      <c r="G309" s="354"/>
      <c r="H309" s="333"/>
      <c r="I309" s="333"/>
      <c r="J309" s="333"/>
      <c r="K309" s="333"/>
      <c r="L309" s="333"/>
      <c r="M309" s="333"/>
      <c r="N309" s="333"/>
      <c r="O309" s="333"/>
      <c r="P309" s="333"/>
      <c r="Q309" s="333"/>
      <c r="R309" s="333"/>
      <c r="S309" s="333"/>
      <c r="T309" s="333"/>
      <c r="U309" s="333"/>
      <c r="V309" s="333"/>
      <c r="W309" s="333"/>
      <c r="X309" s="333"/>
      <c r="Y309" s="333"/>
      <c r="Z309" s="333"/>
      <c r="AA309" s="333"/>
      <c r="AB309" s="333"/>
      <c r="AC309" s="333"/>
      <c r="AD309" s="333"/>
      <c r="AE309" s="333"/>
      <c r="AF309" s="333"/>
      <c r="AG309" s="333"/>
      <c r="AH309" s="333"/>
      <c r="AI309" s="333"/>
      <c r="AJ309" s="333"/>
      <c r="AK309" s="333"/>
      <c r="AL309" s="333"/>
      <c r="AM309" s="333"/>
      <c r="AN309" s="333"/>
      <c r="AO309" s="333"/>
      <c r="AP309" s="333"/>
      <c r="AQ309" s="333"/>
      <c r="AR309" s="333"/>
    </row>
    <row r="310" spans="1:44" ht="8.1" customHeight="1">
      <c r="A310" s="365" t="str">
        <f t="shared" si="69"/>
        <v/>
      </c>
      <c r="B310" s="50" t="str">
        <f t="shared" si="70"/>
        <v/>
      </c>
      <c r="C310" s="50" t="str">
        <f t="shared" si="71"/>
        <v/>
      </c>
      <c r="D310" s="315" t="str">
        <f t="shared" si="72"/>
        <v/>
      </c>
      <c r="E310" s="353"/>
      <c r="F310" s="354"/>
      <c r="G310" s="354"/>
      <c r="H310" s="333"/>
      <c r="I310" s="333"/>
      <c r="J310" s="333"/>
      <c r="K310" s="333"/>
      <c r="L310" s="333"/>
      <c r="M310" s="333"/>
      <c r="N310" s="333"/>
      <c r="O310" s="333"/>
      <c r="P310" s="333"/>
      <c r="Q310" s="333"/>
      <c r="R310" s="333"/>
      <c r="S310" s="333"/>
      <c r="T310" s="333"/>
      <c r="U310" s="333"/>
      <c r="V310" s="333"/>
      <c r="W310" s="333"/>
      <c r="X310" s="333"/>
      <c r="Y310" s="333"/>
      <c r="Z310" s="333"/>
      <c r="AA310" s="333"/>
      <c r="AB310" s="333"/>
      <c r="AC310" s="333"/>
      <c r="AD310" s="333"/>
      <c r="AE310" s="333"/>
      <c r="AF310" s="333"/>
      <c r="AG310" s="333"/>
      <c r="AH310" s="333"/>
      <c r="AI310" s="333"/>
      <c r="AJ310" s="333"/>
      <c r="AK310" s="333"/>
      <c r="AL310" s="333"/>
      <c r="AM310" s="333"/>
      <c r="AN310" s="333"/>
      <c r="AO310" s="333"/>
      <c r="AP310" s="333"/>
      <c r="AQ310" s="333"/>
      <c r="AR310" s="333"/>
    </row>
    <row r="311" spans="1:44" ht="8.1" customHeight="1">
      <c r="A311" s="365" t="str">
        <f t="shared" si="69"/>
        <v/>
      </c>
      <c r="B311" s="50" t="str">
        <f t="shared" si="70"/>
        <v/>
      </c>
      <c r="C311" s="50" t="str">
        <f t="shared" si="71"/>
        <v/>
      </c>
      <c r="D311" s="315" t="str">
        <f t="shared" si="72"/>
        <v/>
      </c>
      <c r="E311" s="353"/>
      <c r="F311" s="354"/>
      <c r="G311" s="354"/>
      <c r="H311" s="333"/>
      <c r="I311" s="333"/>
      <c r="J311" s="333"/>
      <c r="K311" s="333"/>
      <c r="L311" s="333"/>
      <c r="M311" s="333"/>
      <c r="N311" s="333"/>
      <c r="O311" s="333"/>
      <c r="P311" s="333"/>
      <c r="Q311" s="333"/>
      <c r="R311" s="333"/>
      <c r="S311" s="333"/>
      <c r="T311" s="333"/>
      <c r="U311" s="333"/>
      <c r="V311" s="333"/>
      <c r="W311" s="333"/>
      <c r="X311" s="333"/>
      <c r="Y311" s="333"/>
      <c r="Z311" s="333"/>
      <c r="AA311" s="333"/>
      <c r="AB311" s="333"/>
      <c r="AC311" s="333"/>
      <c r="AD311" s="333"/>
      <c r="AE311" s="333"/>
      <c r="AF311" s="333"/>
      <c r="AG311" s="333"/>
      <c r="AH311" s="333"/>
      <c r="AI311" s="333"/>
      <c r="AJ311" s="333"/>
      <c r="AK311" s="333"/>
      <c r="AL311" s="333"/>
      <c r="AM311" s="333"/>
      <c r="AN311" s="333"/>
      <c r="AO311" s="333"/>
      <c r="AP311" s="333"/>
      <c r="AQ311" s="333"/>
      <c r="AR311" s="333"/>
    </row>
    <row r="312" spans="1:44" ht="8.1" customHeight="1">
      <c r="A312" s="365" t="str">
        <f t="shared" si="69"/>
        <v/>
      </c>
      <c r="B312" s="50" t="str">
        <f t="shared" si="70"/>
        <v/>
      </c>
      <c r="C312" s="50" t="str">
        <f t="shared" si="71"/>
        <v/>
      </c>
      <c r="D312" s="315" t="str">
        <f t="shared" si="72"/>
        <v/>
      </c>
      <c r="E312" s="353"/>
      <c r="F312" s="354"/>
      <c r="G312" s="354"/>
      <c r="H312" s="333"/>
      <c r="I312" s="333"/>
      <c r="J312" s="333"/>
      <c r="K312" s="333"/>
      <c r="L312" s="333"/>
      <c r="M312" s="333"/>
      <c r="N312" s="333"/>
      <c r="O312" s="333"/>
      <c r="P312" s="333"/>
      <c r="Q312" s="333"/>
      <c r="R312" s="333"/>
      <c r="S312" s="333"/>
      <c r="T312" s="333"/>
      <c r="U312" s="333"/>
      <c r="V312" s="333"/>
      <c r="W312" s="333"/>
      <c r="X312" s="333"/>
      <c r="Y312" s="333"/>
      <c r="Z312" s="333"/>
      <c r="AA312" s="333"/>
      <c r="AB312" s="333"/>
      <c r="AC312" s="333"/>
      <c r="AD312" s="333"/>
      <c r="AE312" s="333"/>
      <c r="AF312" s="333"/>
      <c r="AG312" s="333"/>
      <c r="AH312" s="333"/>
      <c r="AI312" s="333"/>
      <c r="AJ312" s="333"/>
      <c r="AK312" s="333"/>
      <c r="AL312" s="333"/>
      <c r="AM312" s="333"/>
      <c r="AN312" s="333"/>
      <c r="AO312" s="333"/>
      <c r="AP312" s="333"/>
      <c r="AQ312" s="333"/>
      <c r="AR312" s="333"/>
    </row>
    <row r="313" spans="1:44" ht="8.1" customHeight="1">
      <c r="A313" s="365" t="str">
        <f t="shared" si="69"/>
        <v/>
      </c>
      <c r="B313" s="50" t="str">
        <f t="shared" si="70"/>
        <v/>
      </c>
      <c r="C313" s="50" t="str">
        <f t="shared" si="71"/>
        <v/>
      </c>
      <c r="D313" s="315" t="str">
        <f t="shared" si="72"/>
        <v/>
      </c>
      <c r="E313" s="353"/>
      <c r="F313" s="354"/>
      <c r="G313" s="354"/>
      <c r="H313" s="333"/>
      <c r="I313" s="333"/>
      <c r="J313" s="333"/>
      <c r="K313" s="333"/>
      <c r="L313" s="333"/>
      <c r="M313" s="333"/>
      <c r="N313" s="333"/>
      <c r="O313" s="333"/>
      <c r="P313" s="333"/>
      <c r="Q313" s="333"/>
      <c r="R313" s="333"/>
      <c r="S313" s="333"/>
      <c r="T313" s="333"/>
      <c r="U313" s="333"/>
      <c r="V313" s="333"/>
      <c r="W313" s="333"/>
      <c r="X313" s="333"/>
      <c r="Y313" s="333"/>
      <c r="Z313" s="333"/>
      <c r="AA313" s="333"/>
      <c r="AB313" s="333"/>
      <c r="AC313" s="333"/>
      <c r="AD313" s="333"/>
      <c r="AE313" s="333"/>
      <c r="AF313" s="333"/>
      <c r="AG313" s="333"/>
      <c r="AH313" s="333"/>
      <c r="AI313" s="333"/>
      <c r="AJ313" s="333"/>
      <c r="AK313" s="333"/>
      <c r="AL313" s="333"/>
      <c r="AM313" s="333"/>
      <c r="AN313" s="333"/>
      <c r="AO313" s="333"/>
      <c r="AP313" s="333"/>
      <c r="AQ313" s="333"/>
      <c r="AR313" s="333"/>
    </row>
    <row r="314" spans="1:44" ht="8.1" customHeight="1">
      <c r="A314" s="365" t="str">
        <f t="shared" si="69"/>
        <v/>
      </c>
      <c r="B314" s="50" t="str">
        <f t="shared" si="70"/>
        <v/>
      </c>
      <c r="C314" s="50" t="str">
        <f t="shared" si="71"/>
        <v/>
      </c>
      <c r="D314" s="315" t="str">
        <f t="shared" si="72"/>
        <v/>
      </c>
      <c r="E314" s="353"/>
      <c r="F314" s="354"/>
      <c r="G314" s="354"/>
      <c r="H314" s="333"/>
      <c r="I314" s="333"/>
      <c r="J314" s="333"/>
      <c r="K314" s="333"/>
      <c r="L314" s="333"/>
      <c r="M314" s="333"/>
      <c r="N314" s="333"/>
      <c r="O314" s="333"/>
      <c r="P314" s="333"/>
      <c r="Q314" s="333"/>
      <c r="R314" s="333"/>
      <c r="S314" s="333"/>
      <c r="T314" s="333"/>
      <c r="U314" s="333"/>
      <c r="V314" s="333"/>
      <c r="W314" s="333"/>
      <c r="X314" s="333"/>
      <c r="Y314" s="333"/>
      <c r="Z314" s="333"/>
      <c r="AA314" s="333"/>
      <c r="AB314" s="333"/>
      <c r="AC314" s="333"/>
      <c r="AD314" s="333"/>
      <c r="AE314" s="333"/>
      <c r="AF314" s="333"/>
      <c r="AG314" s="333"/>
      <c r="AH314" s="333"/>
      <c r="AI314" s="333"/>
      <c r="AJ314" s="333"/>
      <c r="AK314" s="333"/>
      <c r="AL314" s="333"/>
      <c r="AM314" s="333"/>
      <c r="AN314" s="333"/>
      <c r="AO314" s="333"/>
      <c r="AP314" s="333"/>
      <c r="AQ314" s="333"/>
      <c r="AR314" s="333"/>
    </row>
    <row r="315" spans="1:44" ht="8.1" customHeight="1">
      <c r="A315" s="365" t="str">
        <f t="shared" si="69"/>
        <v/>
      </c>
      <c r="B315" s="50" t="str">
        <f t="shared" si="70"/>
        <v/>
      </c>
      <c r="C315" s="50" t="str">
        <f t="shared" si="71"/>
        <v/>
      </c>
      <c r="D315" s="315" t="str">
        <f t="shared" si="72"/>
        <v/>
      </c>
      <c r="E315" s="353"/>
      <c r="F315" s="354"/>
      <c r="G315" s="354"/>
      <c r="H315" s="333"/>
      <c r="I315" s="333"/>
      <c r="J315" s="333"/>
      <c r="K315" s="333"/>
      <c r="L315" s="333"/>
      <c r="M315" s="333"/>
      <c r="N315" s="333"/>
      <c r="O315" s="333"/>
      <c r="P315" s="333"/>
      <c r="Q315" s="333"/>
      <c r="R315" s="333"/>
      <c r="S315" s="333"/>
      <c r="T315" s="333"/>
      <c r="U315" s="333"/>
      <c r="V315" s="333"/>
      <c r="W315" s="333"/>
      <c r="X315" s="333"/>
      <c r="Y315" s="333"/>
      <c r="Z315" s="333"/>
      <c r="AA315" s="333"/>
      <c r="AB315" s="333"/>
      <c r="AC315" s="333"/>
      <c r="AD315" s="333"/>
      <c r="AE315" s="333"/>
      <c r="AF315" s="333"/>
      <c r="AG315" s="333"/>
      <c r="AH315" s="333"/>
      <c r="AI315" s="333"/>
      <c r="AJ315" s="333"/>
      <c r="AK315" s="333"/>
      <c r="AL315" s="333"/>
      <c r="AM315" s="333"/>
      <c r="AN315" s="333"/>
      <c r="AO315" s="333"/>
      <c r="AP315" s="333"/>
      <c r="AQ315" s="333"/>
      <c r="AR315" s="333"/>
    </row>
    <row r="316" spans="1:44" ht="8.1" customHeight="1">
      <c r="A316" s="365" t="str">
        <f t="shared" si="69"/>
        <v/>
      </c>
      <c r="B316" s="50" t="str">
        <f t="shared" si="70"/>
        <v/>
      </c>
      <c r="C316" s="50" t="str">
        <f t="shared" si="71"/>
        <v/>
      </c>
      <c r="D316" s="315" t="str">
        <f t="shared" si="72"/>
        <v/>
      </c>
      <c r="E316" s="353"/>
      <c r="F316" s="354"/>
      <c r="G316" s="354"/>
      <c r="H316" s="333"/>
      <c r="I316" s="333"/>
      <c r="J316" s="333"/>
      <c r="K316" s="333"/>
      <c r="L316" s="333"/>
      <c r="M316" s="333"/>
      <c r="N316" s="333"/>
      <c r="O316" s="333"/>
      <c r="P316" s="333"/>
      <c r="Q316" s="333"/>
      <c r="R316" s="333"/>
      <c r="S316" s="333"/>
      <c r="T316" s="333"/>
      <c r="U316" s="333"/>
      <c r="V316" s="333"/>
      <c r="W316" s="333"/>
      <c r="X316" s="333"/>
      <c r="Y316" s="333"/>
      <c r="Z316" s="333"/>
      <c r="AA316" s="333"/>
      <c r="AB316" s="333"/>
      <c r="AC316" s="333"/>
      <c r="AD316" s="333"/>
      <c r="AE316" s="333"/>
      <c r="AF316" s="333"/>
      <c r="AG316" s="333"/>
      <c r="AH316" s="333"/>
      <c r="AI316" s="333"/>
      <c r="AJ316" s="333"/>
      <c r="AK316" s="333"/>
      <c r="AL316" s="333"/>
      <c r="AM316" s="333"/>
      <c r="AN316" s="333"/>
      <c r="AO316" s="333"/>
      <c r="AP316" s="333"/>
      <c r="AQ316" s="333"/>
      <c r="AR316" s="333"/>
    </row>
    <row r="317" spans="1:44" ht="8.1" customHeight="1">
      <c r="A317" s="365" t="str">
        <f t="shared" si="69"/>
        <v/>
      </c>
      <c r="B317" s="50" t="str">
        <f t="shared" si="70"/>
        <v/>
      </c>
      <c r="C317" s="50" t="str">
        <f t="shared" si="71"/>
        <v/>
      </c>
      <c r="D317" s="315" t="str">
        <f t="shared" si="72"/>
        <v/>
      </c>
      <c r="E317" s="353"/>
      <c r="F317" s="354"/>
      <c r="G317" s="354"/>
      <c r="H317" s="333"/>
      <c r="I317" s="333"/>
      <c r="J317" s="333"/>
      <c r="K317" s="333"/>
      <c r="L317" s="333"/>
      <c r="M317" s="333"/>
      <c r="N317" s="333"/>
      <c r="O317" s="333"/>
      <c r="P317" s="333"/>
      <c r="Q317" s="333"/>
      <c r="R317" s="333"/>
      <c r="S317" s="333"/>
      <c r="T317" s="333"/>
      <c r="U317" s="333"/>
      <c r="V317" s="333"/>
      <c r="W317" s="333"/>
      <c r="X317" s="333"/>
      <c r="Y317" s="333"/>
      <c r="Z317" s="333"/>
      <c r="AA317" s="333"/>
      <c r="AB317" s="333"/>
      <c r="AC317" s="333"/>
      <c r="AD317" s="333"/>
      <c r="AE317" s="333"/>
      <c r="AF317" s="333"/>
      <c r="AG317" s="333"/>
      <c r="AH317" s="333"/>
      <c r="AI317" s="333"/>
      <c r="AJ317" s="333"/>
      <c r="AK317" s="333"/>
      <c r="AL317" s="333"/>
      <c r="AM317" s="333"/>
      <c r="AN317" s="333"/>
      <c r="AO317" s="333"/>
      <c r="AP317" s="333"/>
      <c r="AQ317" s="333"/>
      <c r="AR317" s="333"/>
    </row>
    <row r="318" spans="1:44" ht="8.1" customHeight="1">
      <c r="A318" s="365" t="str">
        <f t="shared" si="69"/>
        <v/>
      </c>
      <c r="B318" s="50" t="str">
        <f t="shared" si="70"/>
        <v/>
      </c>
      <c r="C318" s="50" t="str">
        <f t="shared" si="71"/>
        <v/>
      </c>
      <c r="D318" s="315" t="str">
        <f t="shared" si="72"/>
        <v/>
      </c>
      <c r="E318" s="353"/>
      <c r="F318" s="354"/>
      <c r="G318" s="354"/>
      <c r="H318" s="333"/>
      <c r="I318" s="333"/>
      <c r="J318" s="333"/>
      <c r="K318" s="333"/>
      <c r="L318" s="333"/>
      <c r="M318" s="333"/>
      <c r="N318" s="333"/>
      <c r="O318" s="333"/>
      <c r="P318" s="333"/>
      <c r="Q318" s="333"/>
      <c r="R318" s="333"/>
      <c r="S318" s="333"/>
      <c r="T318" s="333"/>
      <c r="U318" s="333"/>
      <c r="V318" s="333"/>
      <c r="W318" s="333"/>
      <c r="X318" s="333"/>
      <c r="Y318" s="333"/>
      <c r="Z318" s="333"/>
      <c r="AA318" s="333"/>
      <c r="AB318" s="333"/>
      <c r="AC318" s="333"/>
      <c r="AD318" s="333"/>
      <c r="AE318" s="333"/>
      <c r="AF318" s="333"/>
      <c r="AG318" s="333"/>
      <c r="AH318" s="333"/>
      <c r="AI318" s="333"/>
      <c r="AJ318" s="333"/>
      <c r="AK318" s="333"/>
      <c r="AL318" s="333"/>
      <c r="AM318" s="333"/>
      <c r="AN318" s="333"/>
      <c r="AO318" s="333"/>
      <c r="AP318" s="333"/>
      <c r="AQ318" s="333"/>
      <c r="AR318" s="333"/>
    </row>
    <row r="319" spans="1:44" ht="8.1" customHeight="1">
      <c r="A319" s="365" t="str">
        <f t="shared" si="69"/>
        <v/>
      </c>
      <c r="B319" s="50" t="str">
        <f t="shared" si="70"/>
        <v/>
      </c>
      <c r="C319" s="50" t="str">
        <f t="shared" si="71"/>
        <v/>
      </c>
      <c r="D319" s="315" t="str">
        <f t="shared" si="72"/>
        <v/>
      </c>
      <c r="E319" s="353"/>
      <c r="F319" s="354"/>
      <c r="G319" s="354"/>
      <c r="H319" s="333"/>
      <c r="I319" s="333"/>
      <c r="J319" s="333"/>
      <c r="K319" s="333"/>
      <c r="L319" s="333"/>
      <c r="M319" s="333"/>
      <c r="N319" s="333"/>
      <c r="O319" s="333"/>
      <c r="P319" s="333"/>
      <c r="Q319" s="333"/>
      <c r="R319" s="333"/>
      <c r="S319" s="333"/>
      <c r="T319" s="333"/>
      <c r="U319" s="333"/>
      <c r="V319" s="333"/>
      <c r="W319" s="333"/>
      <c r="X319" s="333"/>
      <c r="Y319" s="333"/>
      <c r="Z319" s="333"/>
      <c r="AA319" s="333"/>
      <c r="AB319" s="333"/>
      <c r="AC319" s="333"/>
      <c r="AD319" s="333"/>
      <c r="AE319" s="333"/>
      <c r="AF319" s="333"/>
      <c r="AG319" s="333"/>
      <c r="AH319" s="333"/>
      <c r="AI319" s="333"/>
      <c r="AJ319" s="333"/>
      <c r="AK319" s="333"/>
      <c r="AL319" s="333"/>
      <c r="AM319" s="333"/>
      <c r="AN319" s="333"/>
      <c r="AO319" s="333"/>
      <c r="AP319" s="333"/>
      <c r="AQ319" s="333"/>
      <c r="AR319" s="333"/>
    </row>
    <row r="320" spans="1:44" ht="8.1" customHeight="1">
      <c r="A320" s="365" t="str">
        <f t="shared" si="69"/>
        <v/>
      </c>
      <c r="B320" s="50" t="str">
        <f t="shared" si="70"/>
        <v/>
      </c>
      <c r="C320" s="50" t="str">
        <f t="shared" si="71"/>
        <v/>
      </c>
      <c r="D320" s="315" t="str">
        <f t="shared" si="72"/>
        <v/>
      </c>
      <c r="E320" s="353"/>
      <c r="F320" s="354"/>
      <c r="G320" s="354"/>
      <c r="H320" s="333"/>
      <c r="I320" s="333"/>
      <c r="J320" s="333"/>
      <c r="K320" s="333"/>
      <c r="L320" s="333"/>
      <c r="M320" s="333"/>
      <c r="N320" s="333"/>
      <c r="O320" s="333"/>
      <c r="P320" s="333"/>
      <c r="Q320" s="333"/>
      <c r="R320" s="333"/>
      <c r="S320" s="333"/>
      <c r="T320" s="333"/>
      <c r="U320" s="333"/>
      <c r="V320" s="333"/>
      <c r="W320" s="333"/>
      <c r="X320" s="333"/>
      <c r="Y320" s="333"/>
      <c r="Z320" s="333"/>
      <c r="AA320" s="333"/>
      <c r="AB320" s="333"/>
      <c r="AC320" s="333"/>
      <c r="AD320" s="333"/>
      <c r="AE320" s="333"/>
      <c r="AF320" s="333"/>
      <c r="AG320" s="333"/>
      <c r="AH320" s="333"/>
      <c r="AI320" s="333"/>
      <c r="AJ320" s="333"/>
      <c r="AK320" s="333"/>
      <c r="AL320" s="333"/>
      <c r="AM320" s="333"/>
      <c r="AN320" s="333"/>
      <c r="AO320" s="333"/>
      <c r="AP320" s="333"/>
      <c r="AQ320" s="333"/>
      <c r="AR320" s="333"/>
    </row>
    <row r="321" spans="1:44" ht="8.1" customHeight="1">
      <c r="A321" s="365" t="str">
        <f t="shared" si="69"/>
        <v/>
      </c>
      <c r="B321" s="50" t="str">
        <f t="shared" si="70"/>
        <v/>
      </c>
      <c r="C321" s="50" t="str">
        <f t="shared" si="71"/>
        <v/>
      </c>
      <c r="D321" s="315" t="str">
        <f t="shared" si="72"/>
        <v/>
      </c>
      <c r="E321" s="353"/>
      <c r="F321" s="354"/>
      <c r="G321" s="354"/>
      <c r="H321" s="333"/>
      <c r="I321" s="333"/>
      <c r="J321" s="333"/>
      <c r="K321" s="333"/>
      <c r="L321" s="333"/>
      <c r="M321" s="333"/>
      <c r="N321" s="333"/>
      <c r="O321" s="333"/>
      <c r="P321" s="333"/>
      <c r="Q321" s="333"/>
      <c r="R321" s="333"/>
      <c r="S321" s="333"/>
      <c r="T321" s="333"/>
      <c r="U321" s="333"/>
      <c r="V321" s="333"/>
      <c r="W321" s="333"/>
      <c r="X321" s="333"/>
      <c r="Y321" s="333"/>
      <c r="Z321" s="333"/>
      <c r="AA321" s="333"/>
      <c r="AB321" s="333"/>
      <c r="AC321" s="333"/>
      <c r="AD321" s="333"/>
      <c r="AE321" s="333"/>
      <c r="AF321" s="333"/>
      <c r="AG321" s="333"/>
      <c r="AH321" s="333"/>
      <c r="AI321" s="333"/>
      <c r="AJ321" s="333"/>
      <c r="AK321" s="333"/>
      <c r="AL321" s="333"/>
      <c r="AM321" s="333"/>
      <c r="AN321" s="333"/>
      <c r="AO321" s="333"/>
      <c r="AP321" s="333"/>
      <c r="AQ321" s="333"/>
      <c r="AR321" s="333"/>
    </row>
    <row r="322" spans="1:44" ht="8.1" customHeight="1">
      <c r="A322" s="365" t="str">
        <f t="shared" si="69"/>
        <v/>
      </c>
      <c r="B322" s="50" t="str">
        <f t="shared" si="70"/>
        <v/>
      </c>
      <c r="C322" s="50" t="str">
        <f t="shared" si="71"/>
        <v/>
      </c>
      <c r="D322" s="315" t="str">
        <f t="shared" si="72"/>
        <v/>
      </c>
      <c r="E322" s="353"/>
      <c r="F322" s="354"/>
      <c r="G322" s="354"/>
      <c r="H322" s="333"/>
      <c r="I322" s="333"/>
      <c r="J322" s="333"/>
      <c r="K322" s="333"/>
      <c r="L322" s="333"/>
      <c r="M322" s="333"/>
      <c r="N322" s="333"/>
      <c r="O322" s="333"/>
      <c r="P322" s="333"/>
      <c r="Q322" s="333"/>
      <c r="R322" s="333"/>
      <c r="S322" s="333"/>
      <c r="T322" s="333"/>
      <c r="U322" s="333"/>
      <c r="V322" s="333"/>
      <c r="W322" s="333"/>
      <c r="X322" s="333"/>
      <c r="Y322" s="333"/>
      <c r="Z322" s="333"/>
      <c r="AA322" s="333"/>
      <c r="AB322" s="333"/>
      <c r="AC322" s="333"/>
      <c r="AD322" s="333"/>
      <c r="AE322" s="333"/>
      <c r="AF322" s="333"/>
      <c r="AG322" s="333"/>
      <c r="AH322" s="333"/>
      <c r="AI322" s="333"/>
      <c r="AJ322" s="333"/>
      <c r="AK322" s="333"/>
      <c r="AL322" s="333"/>
      <c r="AM322" s="333"/>
      <c r="AN322" s="333"/>
      <c r="AO322" s="333"/>
      <c r="AP322" s="333"/>
      <c r="AQ322" s="333"/>
      <c r="AR322" s="333"/>
    </row>
    <row r="323" spans="1:44" ht="8.1" customHeight="1">
      <c r="A323" s="365" t="str">
        <f t="shared" si="69"/>
        <v/>
      </c>
      <c r="B323" s="50" t="str">
        <f t="shared" si="70"/>
        <v/>
      </c>
      <c r="C323" s="50" t="str">
        <f t="shared" si="71"/>
        <v/>
      </c>
      <c r="D323" s="315" t="str">
        <f t="shared" si="72"/>
        <v/>
      </c>
      <c r="E323" s="353"/>
      <c r="F323" s="354"/>
      <c r="G323" s="354"/>
      <c r="H323" s="333"/>
      <c r="I323" s="333"/>
      <c r="J323" s="333"/>
      <c r="K323" s="333"/>
      <c r="L323" s="333"/>
      <c r="M323" s="333"/>
      <c r="N323" s="333"/>
      <c r="O323" s="333"/>
      <c r="P323" s="333"/>
      <c r="Q323" s="333"/>
      <c r="R323" s="333"/>
      <c r="S323" s="333"/>
      <c r="T323" s="333"/>
      <c r="U323" s="333"/>
      <c r="V323" s="333"/>
      <c r="W323" s="333"/>
      <c r="X323" s="333"/>
      <c r="Y323" s="333"/>
      <c r="Z323" s="333"/>
      <c r="AA323" s="333"/>
      <c r="AB323" s="333"/>
      <c r="AC323" s="333"/>
      <c r="AD323" s="333"/>
      <c r="AE323" s="333"/>
      <c r="AF323" s="333"/>
      <c r="AG323" s="333"/>
      <c r="AH323" s="333"/>
      <c r="AI323" s="333"/>
      <c r="AJ323" s="333"/>
      <c r="AK323" s="333"/>
      <c r="AL323" s="333"/>
      <c r="AM323" s="333"/>
      <c r="AN323" s="333"/>
      <c r="AO323" s="333"/>
      <c r="AP323" s="333"/>
      <c r="AQ323" s="333"/>
      <c r="AR323" s="333"/>
    </row>
    <row r="324" spans="1:44" ht="8.1" customHeight="1">
      <c r="A324" s="365" t="str">
        <f t="shared" si="69"/>
        <v/>
      </c>
      <c r="B324" s="50" t="str">
        <f t="shared" si="70"/>
        <v/>
      </c>
      <c r="C324" s="50" t="str">
        <f t="shared" si="71"/>
        <v/>
      </c>
      <c r="D324" s="315" t="str">
        <f t="shared" si="72"/>
        <v/>
      </c>
      <c r="E324" s="353"/>
      <c r="F324" s="354"/>
      <c r="G324" s="354"/>
      <c r="H324" s="333"/>
      <c r="I324" s="333"/>
      <c r="J324" s="333"/>
      <c r="K324" s="333"/>
      <c r="L324" s="333"/>
      <c r="M324" s="333"/>
      <c r="N324" s="333"/>
      <c r="O324" s="333"/>
      <c r="P324" s="333"/>
      <c r="Q324" s="333"/>
      <c r="R324" s="333"/>
      <c r="S324" s="333"/>
      <c r="T324" s="333"/>
      <c r="U324" s="333"/>
      <c r="V324" s="333"/>
      <c r="W324" s="333"/>
      <c r="X324" s="333"/>
      <c r="Y324" s="333"/>
      <c r="Z324" s="333"/>
      <c r="AA324" s="333"/>
      <c r="AB324" s="333"/>
      <c r="AC324" s="333"/>
      <c r="AD324" s="333"/>
      <c r="AE324" s="333"/>
      <c r="AF324" s="333"/>
      <c r="AG324" s="333"/>
      <c r="AH324" s="333"/>
      <c r="AI324" s="333"/>
      <c r="AJ324" s="333"/>
      <c r="AK324" s="333"/>
      <c r="AL324" s="333"/>
      <c r="AM324" s="333"/>
      <c r="AN324" s="333"/>
      <c r="AO324" s="333"/>
      <c r="AP324" s="333"/>
      <c r="AQ324" s="333"/>
      <c r="AR324" s="333"/>
    </row>
    <row r="325" spans="1:44" ht="8.1" customHeight="1">
      <c r="A325" s="365" t="str">
        <f t="shared" ref="A325:A388" si="73">IF(ROW()-A$4&lt;=$D$4,ROW()-A$4,"")</f>
        <v/>
      </c>
      <c r="B325" s="50" t="str">
        <f t="shared" si="70"/>
        <v/>
      </c>
      <c r="C325" s="50" t="str">
        <f t="shared" si="71"/>
        <v/>
      </c>
      <c r="D325" s="315" t="str">
        <f t="shared" si="72"/>
        <v/>
      </c>
      <c r="E325" s="353"/>
      <c r="F325" s="354"/>
      <c r="G325" s="354"/>
      <c r="H325" s="333"/>
      <c r="I325" s="333"/>
      <c r="J325" s="333"/>
      <c r="K325" s="333"/>
      <c r="L325" s="333"/>
      <c r="M325" s="333"/>
      <c r="N325" s="333"/>
      <c r="O325" s="333"/>
      <c r="P325" s="333"/>
      <c r="Q325" s="333"/>
      <c r="R325" s="333"/>
      <c r="S325" s="333"/>
      <c r="T325" s="333"/>
      <c r="U325" s="333"/>
      <c r="V325" s="333"/>
      <c r="W325" s="333"/>
      <c r="X325" s="333"/>
      <c r="Y325" s="333"/>
      <c r="Z325" s="333"/>
      <c r="AA325" s="333"/>
      <c r="AB325" s="333"/>
      <c r="AC325" s="333"/>
      <c r="AD325" s="333"/>
      <c r="AE325" s="333"/>
      <c r="AF325" s="333"/>
      <c r="AG325" s="333"/>
      <c r="AH325" s="333"/>
      <c r="AI325" s="333"/>
      <c r="AJ325" s="333"/>
      <c r="AK325" s="333"/>
      <c r="AL325" s="333"/>
      <c r="AM325" s="333"/>
      <c r="AN325" s="333"/>
      <c r="AO325" s="333"/>
      <c r="AP325" s="333"/>
      <c r="AQ325" s="333"/>
      <c r="AR325" s="333"/>
    </row>
    <row r="326" spans="1:44" ht="8.1" customHeight="1">
      <c r="A326" s="365" t="str">
        <f t="shared" si="73"/>
        <v/>
      </c>
      <c r="B326" s="50" t="str">
        <f t="shared" ref="B326:B389" si="74">IF(A326="","",IF(A324="",1,IF(ISNUMBER(A326),INT(A325/$C$2)+1,"")))</f>
        <v/>
      </c>
      <c r="C326" s="50" t="str">
        <f t="shared" ref="C326:C389" si="75">IF(ISNUMBER(A326),IF(B325&lt;&gt;B326,1,C325+1),"")</f>
        <v/>
      </c>
      <c r="D326" s="315" t="str">
        <f t="shared" ref="D326:D389" si="76">IF(AND(ISNUMBER(B326),ISNUMBER(C326)),_xlfn.CONCAT(C326-1,",",B326-1),"")</f>
        <v/>
      </c>
      <c r="E326" s="353"/>
      <c r="F326" s="354"/>
      <c r="G326" s="354"/>
      <c r="H326" s="333"/>
      <c r="I326" s="333"/>
      <c r="J326" s="333"/>
      <c r="K326" s="333"/>
      <c r="L326" s="333"/>
      <c r="M326" s="333"/>
      <c r="N326" s="333"/>
      <c r="O326" s="333"/>
      <c r="P326" s="333"/>
      <c r="Q326" s="333"/>
      <c r="R326" s="333"/>
      <c r="S326" s="333"/>
      <c r="T326" s="333"/>
      <c r="U326" s="333"/>
      <c r="V326" s="333"/>
      <c r="W326" s="333"/>
      <c r="X326" s="333"/>
      <c r="Y326" s="333"/>
      <c r="Z326" s="333"/>
      <c r="AA326" s="333"/>
      <c r="AB326" s="333"/>
      <c r="AC326" s="333"/>
      <c r="AD326" s="333"/>
      <c r="AE326" s="333"/>
      <c r="AF326" s="333"/>
      <c r="AG326" s="333"/>
      <c r="AH326" s="333"/>
      <c r="AI326" s="333"/>
      <c r="AJ326" s="333"/>
      <c r="AK326" s="333"/>
      <c r="AL326" s="333"/>
      <c r="AM326" s="333"/>
      <c r="AN326" s="333"/>
      <c r="AO326" s="333"/>
      <c r="AP326" s="333"/>
      <c r="AQ326" s="333"/>
      <c r="AR326" s="333"/>
    </row>
    <row r="327" spans="1:44" ht="8.1" customHeight="1">
      <c r="A327" s="365" t="str">
        <f t="shared" si="73"/>
        <v/>
      </c>
      <c r="B327" s="50" t="str">
        <f t="shared" si="74"/>
        <v/>
      </c>
      <c r="C327" s="50" t="str">
        <f t="shared" si="75"/>
        <v/>
      </c>
      <c r="D327" s="315" t="str">
        <f t="shared" si="76"/>
        <v/>
      </c>
      <c r="E327" s="353"/>
      <c r="F327" s="354"/>
      <c r="G327" s="354"/>
      <c r="H327" s="333"/>
      <c r="I327" s="333"/>
      <c r="J327" s="333"/>
      <c r="K327" s="333"/>
      <c r="L327" s="333"/>
      <c r="M327" s="333"/>
      <c r="N327" s="333"/>
      <c r="O327" s="333"/>
      <c r="P327" s="333"/>
      <c r="Q327" s="333"/>
      <c r="R327" s="333"/>
      <c r="S327" s="333"/>
      <c r="T327" s="333"/>
      <c r="U327" s="333"/>
      <c r="V327" s="333"/>
      <c r="W327" s="333"/>
      <c r="X327" s="333"/>
      <c r="Y327" s="333"/>
      <c r="Z327" s="333"/>
      <c r="AA327" s="333"/>
      <c r="AB327" s="333"/>
      <c r="AC327" s="333"/>
      <c r="AD327" s="333"/>
      <c r="AE327" s="333"/>
      <c r="AF327" s="333"/>
      <c r="AG327" s="333"/>
      <c r="AH327" s="333"/>
      <c r="AI327" s="333"/>
      <c r="AJ327" s="333"/>
      <c r="AK327" s="333"/>
      <c r="AL327" s="333"/>
      <c r="AM327" s="333"/>
      <c r="AN327" s="333"/>
      <c r="AO327" s="333"/>
      <c r="AP327" s="333"/>
      <c r="AQ327" s="333"/>
      <c r="AR327" s="333"/>
    </row>
    <row r="328" spans="1:44" ht="8.1" customHeight="1">
      <c r="A328" s="365" t="str">
        <f t="shared" si="73"/>
        <v/>
      </c>
      <c r="B328" s="50" t="str">
        <f t="shared" si="74"/>
        <v/>
      </c>
      <c r="C328" s="50" t="str">
        <f t="shared" si="75"/>
        <v/>
      </c>
      <c r="D328" s="315" t="str">
        <f t="shared" si="76"/>
        <v/>
      </c>
      <c r="E328" s="353"/>
      <c r="F328" s="354"/>
      <c r="G328" s="354"/>
      <c r="H328" s="333"/>
      <c r="I328" s="333"/>
      <c r="J328" s="333"/>
      <c r="K328" s="333"/>
      <c r="L328" s="333"/>
      <c r="M328" s="333"/>
      <c r="N328" s="333"/>
      <c r="O328" s="333"/>
      <c r="P328" s="333"/>
      <c r="Q328" s="333"/>
      <c r="R328" s="333"/>
      <c r="S328" s="333"/>
      <c r="T328" s="333"/>
      <c r="U328" s="333"/>
      <c r="V328" s="333"/>
      <c r="W328" s="333"/>
      <c r="X328" s="333"/>
      <c r="Y328" s="333"/>
      <c r="Z328" s="333"/>
      <c r="AA328" s="333"/>
      <c r="AB328" s="333"/>
      <c r="AC328" s="333"/>
      <c r="AD328" s="333"/>
      <c r="AE328" s="333"/>
      <c r="AF328" s="333"/>
      <c r="AG328" s="333"/>
      <c r="AH328" s="333"/>
      <c r="AI328" s="333"/>
      <c r="AJ328" s="333"/>
      <c r="AK328" s="333"/>
      <c r="AL328" s="333"/>
      <c r="AM328" s="333"/>
      <c r="AN328" s="333"/>
      <c r="AO328" s="333"/>
      <c r="AP328" s="333"/>
      <c r="AQ328" s="333"/>
      <c r="AR328" s="333"/>
    </row>
    <row r="329" spans="1:44" ht="8.1" customHeight="1">
      <c r="A329" s="365" t="str">
        <f t="shared" si="73"/>
        <v/>
      </c>
      <c r="B329" s="50" t="str">
        <f t="shared" si="74"/>
        <v/>
      </c>
      <c r="C329" s="50" t="str">
        <f t="shared" si="75"/>
        <v/>
      </c>
      <c r="D329" s="315" t="str">
        <f t="shared" si="76"/>
        <v/>
      </c>
      <c r="E329" s="353"/>
      <c r="F329" s="354"/>
      <c r="G329" s="354"/>
      <c r="H329" s="333"/>
      <c r="I329" s="333"/>
      <c r="J329" s="333"/>
      <c r="K329" s="333"/>
      <c r="L329" s="333"/>
      <c r="M329" s="333"/>
      <c r="N329" s="333"/>
      <c r="O329" s="333"/>
      <c r="P329" s="333"/>
      <c r="Q329" s="333"/>
      <c r="R329" s="333"/>
      <c r="S329" s="333"/>
      <c r="T329" s="333"/>
      <c r="U329" s="333"/>
      <c r="V329" s="333"/>
      <c r="W329" s="333"/>
      <c r="X329" s="333"/>
      <c r="Y329" s="333"/>
      <c r="Z329" s="333"/>
      <c r="AA329" s="333"/>
      <c r="AB329" s="333"/>
      <c r="AC329" s="333"/>
      <c r="AD329" s="333"/>
      <c r="AE329" s="333"/>
      <c r="AF329" s="333"/>
      <c r="AG329" s="333"/>
      <c r="AH329" s="333"/>
      <c r="AI329" s="333"/>
      <c r="AJ329" s="333"/>
      <c r="AK329" s="333"/>
      <c r="AL329" s="333"/>
      <c r="AM329" s="333"/>
      <c r="AN329" s="333"/>
      <c r="AO329" s="333"/>
      <c r="AP329" s="333"/>
      <c r="AQ329" s="333"/>
      <c r="AR329" s="333"/>
    </row>
    <row r="330" spans="1:44" ht="8.1" customHeight="1">
      <c r="A330" s="365" t="str">
        <f t="shared" si="73"/>
        <v/>
      </c>
      <c r="B330" s="50" t="str">
        <f t="shared" si="74"/>
        <v/>
      </c>
      <c r="C330" s="50" t="str">
        <f t="shared" si="75"/>
        <v/>
      </c>
      <c r="D330" s="315" t="str">
        <f t="shared" si="76"/>
        <v/>
      </c>
      <c r="E330" s="353"/>
      <c r="F330" s="354"/>
      <c r="G330" s="354"/>
      <c r="H330" s="333"/>
      <c r="I330" s="333"/>
      <c r="J330" s="333"/>
      <c r="K330" s="333"/>
      <c r="L330" s="333"/>
      <c r="M330" s="333"/>
      <c r="N330" s="333"/>
      <c r="O330" s="333"/>
      <c r="P330" s="333"/>
      <c r="Q330" s="333"/>
      <c r="R330" s="333"/>
      <c r="S330" s="333"/>
      <c r="T330" s="333"/>
      <c r="U330" s="333"/>
      <c r="V330" s="333"/>
      <c r="W330" s="333"/>
      <c r="X330" s="333"/>
      <c r="Y330" s="333"/>
      <c r="Z330" s="333"/>
      <c r="AA330" s="333"/>
      <c r="AB330" s="333"/>
      <c r="AC330" s="333"/>
      <c r="AD330" s="333"/>
      <c r="AE330" s="333"/>
      <c r="AF330" s="333"/>
      <c r="AG330" s="333"/>
      <c r="AH330" s="333"/>
      <c r="AI330" s="333"/>
      <c r="AJ330" s="333"/>
      <c r="AK330" s="333"/>
      <c r="AL330" s="333"/>
      <c r="AM330" s="333"/>
      <c r="AN330" s="333"/>
      <c r="AO330" s="333"/>
      <c r="AP330" s="333"/>
      <c r="AQ330" s="333"/>
      <c r="AR330" s="333"/>
    </row>
    <row r="331" spans="1:44" ht="8.1" customHeight="1">
      <c r="A331" s="365" t="str">
        <f t="shared" si="73"/>
        <v/>
      </c>
      <c r="B331" s="50" t="str">
        <f t="shared" si="74"/>
        <v/>
      </c>
      <c r="C331" s="50" t="str">
        <f t="shared" si="75"/>
        <v/>
      </c>
      <c r="D331" s="315" t="str">
        <f t="shared" si="76"/>
        <v/>
      </c>
      <c r="E331" s="353"/>
      <c r="F331" s="354"/>
      <c r="G331" s="354"/>
      <c r="H331" s="333"/>
      <c r="I331" s="333"/>
      <c r="J331" s="333"/>
      <c r="K331" s="333"/>
      <c r="L331" s="333"/>
      <c r="M331" s="333"/>
      <c r="N331" s="333"/>
      <c r="O331" s="333"/>
      <c r="P331" s="333"/>
      <c r="Q331" s="333"/>
      <c r="R331" s="333"/>
      <c r="S331" s="333"/>
      <c r="T331" s="333"/>
      <c r="U331" s="333"/>
      <c r="V331" s="333"/>
      <c r="W331" s="333"/>
      <c r="X331" s="333"/>
      <c r="Y331" s="333"/>
      <c r="Z331" s="333"/>
      <c r="AA331" s="333"/>
      <c r="AB331" s="333"/>
      <c r="AC331" s="333"/>
      <c r="AD331" s="333"/>
      <c r="AE331" s="333"/>
      <c r="AF331" s="333"/>
      <c r="AG331" s="333"/>
      <c r="AH331" s="333"/>
      <c r="AI331" s="333"/>
      <c r="AJ331" s="333"/>
      <c r="AK331" s="333"/>
      <c r="AL331" s="333"/>
      <c r="AM331" s="333"/>
      <c r="AN331" s="333"/>
      <c r="AO331" s="333"/>
      <c r="AP331" s="333"/>
      <c r="AQ331" s="333"/>
      <c r="AR331" s="333"/>
    </row>
    <row r="332" spans="1:44" ht="8.1" customHeight="1">
      <c r="A332" s="365" t="str">
        <f t="shared" si="73"/>
        <v/>
      </c>
      <c r="B332" s="50" t="str">
        <f t="shared" si="74"/>
        <v/>
      </c>
      <c r="C332" s="50" t="str">
        <f t="shared" si="75"/>
        <v/>
      </c>
      <c r="D332" s="315" t="str">
        <f t="shared" si="76"/>
        <v/>
      </c>
      <c r="E332" s="353"/>
      <c r="F332" s="354"/>
      <c r="G332" s="354"/>
      <c r="H332" s="333"/>
      <c r="I332" s="333"/>
      <c r="J332" s="333"/>
      <c r="K332" s="333"/>
      <c r="L332" s="333"/>
      <c r="M332" s="333"/>
      <c r="N332" s="333"/>
      <c r="O332" s="333"/>
      <c r="P332" s="333"/>
      <c r="Q332" s="333"/>
      <c r="R332" s="333"/>
      <c r="S332" s="333"/>
      <c r="T332" s="333"/>
      <c r="U332" s="333"/>
      <c r="V332" s="333"/>
      <c r="W332" s="333"/>
      <c r="X332" s="333"/>
      <c r="Y332" s="333"/>
      <c r="Z332" s="333"/>
      <c r="AA332" s="333"/>
      <c r="AB332" s="333"/>
      <c r="AC332" s="333"/>
      <c r="AD332" s="333"/>
      <c r="AE332" s="333"/>
      <c r="AF332" s="333"/>
      <c r="AG332" s="333"/>
      <c r="AH332" s="333"/>
      <c r="AI332" s="333"/>
      <c r="AJ332" s="333"/>
      <c r="AK332" s="333"/>
      <c r="AL332" s="333"/>
      <c r="AM332" s="333"/>
      <c r="AN332" s="333"/>
      <c r="AO332" s="333"/>
      <c r="AP332" s="333"/>
      <c r="AQ332" s="333"/>
      <c r="AR332" s="333"/>
    </row>
    <row r="333" spans="1:44" ht="8.1" customHeight="1">
      <c r="A333" s="365" t="str">
        <f t="shared" si="73"/>
        <v/>
      </c>
      <c r="B333" s="50" t="str">
        <f t="shared" si="74"/>
        <v/>
      </c>
      <c r="C333" s="50" t="str">
        <f t="shared" si="75"/>
        <v/>
      </c>
      <c r="D333" s="315" t="str">
        <f t="shared" si="76"/>
        <v/>
      </c>
      <c r="E333" s="353"/>
      <c r="F333" s="354"/>
      <c r="G333" s="354"/>
      <c r="H333" s="333"/>
      <c r="I333" s="333"/>
      <c r="J333" s="333"/>
      <c r="K333" s="333"/>
      <c r="L333" s="333"/>
      <c r="M333" s="333"/>
      <c r="N333" s="333"/>
      <c r="O333" s="333"/>
      <c r="P333" s="333"/>
      <c r="Q333" s="333"/>
      <c r="R333" s="333"/>
      <c r="S333" s="333"/>
      <c r="T333" s="333"/>
      <c r="U333" s="333"/>
      <c r="V333" s="333"/>
      <c r="W333" s="333"/>
      <c r="X333" s="333"/>
      <c r="Y333" s="333"/>
      <c r="Z333" s="333"/>
      <c r="AA333" s="333"/>
      <c r="AB333" s="333"/>
      <c r="AC333" s="333"/>
      <c r="AD333" s="333"/>
      <c r="AE333" s="333"/>
      <c r="AF333" s="333"/>
      <c r="AG333" s="333"/>
      <c r="AH333" s="333"/>
      <c r="AI333" s="333"/>
      <c r="AJ333" s="333"/>
      <c r="AK333" s="333"/>
      <c r="AL333" s="333"/>
      <c r="AM333" s="333"/>
      <c r="AN333" s="333"/>
      <c r="AO333" s="333"/>
      <c r="AP333" s="333"/>
      <c r="AQ333" s="333"/>
      <c r="AR333" s="333"/>
    </row>
    <row r="334" spans="1:44" ht="8.1" customHeight="1">
      <c r="A334" s="365" t="str">
        <f t="shared" si="73"/>
        <v/>
      </c>
      <c r="B334" s="50" t="str">
        <f t="shared" si="74"/>
        <v/>
      </c>
      <c r="C334" s="50" t="str">
        <f t="shared" si="75"/>
        <v/>
      </c>
      <c r="D334" s="315" t="str">
        <f t="shared" si="76"/>
        <v/>
      </c>
      <c r="E334" s="353"/>
      <c r="F334" s="354"/>
      <c r="G334" s="354"/>
      <c r="H334" s="333"/>
      <c r="I334" s="333"/>
      <c r="J334" s="333"/>
      <c r="K334" s="333"/>
      <c r="L334" s="333"/>
      <c r="M334" s="333"/>
      <c r="N334" s="333"/>
      <c r="O334" s="333"/>
      <c r="P334" s="333"/>
      <c r="Q334" s="333"/>
      <c r="R334" s="333"/>
      <c r="S334" s="333"/>
      <c r="T334" s="333"/>
      <c r="U334" s="333"/>
      <c r="V334" s="333"/>
      <c r="W334" s="333"/>
      <c r="X334" s="333"/>
      <c r="Y334" s="333"/>
      <c r="Z334" s="333"/>
      <c r="AA334" s="333"/>
      <c r="AB334" s="333"/>
      <c r="AC334" s="333"/>
      <c r="AD334" s="333"/>
      <c r="AE334" s="333"/>
      <c r="AF334" s="333"/>
      <c r="AG334" s="333"/>
      <c r="AH334" s="333"/>
      <c r="AI334" s="333"/>
      <c r="AJ334" s="333"/>
      <c r="AK334" s="333"/>
      <c r="AL334" s="333"/>
      <c r="AM334" s="333"/>
      <c r="AN334" s="333"/>
      <c r="AO334" s="333"/>
      <c r="AP334" s="333"/>
      <c r="AQ334" s="333"/>
      <c r="AR334" s="333"/>
    </row>
    <row r="335" spans="1:44" ht="8.1" customHeight="1">
      <c r="A335" s="365" t="str">
        <f t="shared" si="73"/>
        <v/>
      </c>
      <c r="B335" s="50" t="str">
        <f t="shared" si="74"/>
        <v/>
      </c>
      <c r="C335" s="50" t="str">
        <f t="shared" si="75"/>
        <v/>
      </c>
      <c r="D335" s="315" t="str">
        <f t="shared" si="76"/>
        <v/>
      </c>
      <c r="E335" s="353"/>
      <c r="F335" s="354"/>
      <c r="G335" s="354"/>
      <c r="H335" s="333"/>
      <c r="I335" s="333"/>
      <c r="J335" s="333"/>
      <c r="K335" s="333"/>
      <c r="L335" s="333"/>
      <c r="M335" s="333"/>
      <c r="N335" s="333"/>
      <c r="O335" s="333"/>
      <c r="P335" s="333"/>
      <c r="Q335" s="333"/>
      <c r="R335" s="333"/>
      <c r="S335" s="333"/>
      <c r="T335" s="333"/>
      <c r="U335" s="333"/>
      <c r="V335" s="333"/>
      <c r="W335" s="333"/>
      <c r="X335" s="333"/>
      <c r="Y335" s="333"/>
      <c r="Z335" s="333"/>
      <c r="AA335" s="333"/>
      <c r="AB335" s="333"/>
      <c r="AC335" s="333"/>
      <c r="AD335" s="333"/>
      <c r="AE335" s="333"/>
      <c r="AF335" s="333"/>
      <c r="AG335" s="333"/>
      <c r="AH335" s="333"/>
      <c r="AI335" s="333"/>
      <c r="AJ335" s="333"/>
      <c r="AK335" s="333"/>
      <c r="AL335" s="333"/>
      <c r="AM335" s="333"/>
      <c r="AN335" s="333"/>
      <c r="AO335" s="333"/>
      <c r="AP335" s="333"/>
      <c r="AQ335" s="333"/>
      <c r="AR335" s="333"/>
    </row>
    <row r="336" spans="1:44" ht="8.1" customHeight="1">
      <c r="A336" s="365" t="str">
        <f t="shared" si="73"/>
        <v/>
      </c>
      <c r="B336" s="50" t="str">
        <f t="shared" si="74"/>
        <v/>
      </c>
      <c r="C336" s="50" t="str">
        <f t="shared" si="75"/>
        <v/>
      </c>
      <c r="D336" s="315" t="str">
        <f t="shared" si="76"/>
        <v/>
      </c>
      <c r="E336" s="353"/>
      <c r="F336" s="354"/>
      <c r="G336" s="354"/>
      <c r="H336" s="333"/>
      <c r="I336" s="333"/>
      <c r="J336" s="333"/>
      <c r="K336" s="333"/>
      <c r="L336" s="333"/>
      <c r="M336" s="333"/>
      <c r="N336" s="333"/>
      <c r="O336" s="333"/>
      <c r="P336" s="333"/>
      <c r="Q336" s="333"/>
      <c r="R336" s="333"/>
      <c r="S336" s="333"/>
      <c r="T336" s="333"/>
      <c r="U336" s="333"/>
      <c r="V336" s="333"/>
      <c r="W336" s="333"/>
      <c r="X336" s="333"/>
      <c r="Y336" s="333"/>
      <c r="Z336" s="333"/>
      <c r="AA336" s="333"/>
      <c r="AB336" s="333"/>
      <c r="AC336" s="333"/>
      <c r="AD336" s="333"/>
      <c r="AE336" s="333"/>
      <c r="AF336" s="333"/>
      <c r="AG336" s="333"/>
      <c r="AH336" s="333"/>
      <c r="AI336" s="333"/>
      <c r="AJ336" s="333"/>
      <c r="AK336" s="333"/>
      <c r="AL336" s="333"/>
      <c r="AM336" s="333"/>
      <c r="AN336" s="333"/>
      <c r="AO336" s="333"/>
      <c r="AP336" s="333"/>
      <c r="AQ336" s="333"/>
      <c r="AR336" s="333"/>
    </row>
    <row r="337" spans="1:44" ht="8.1" customHeight="1">
      <c r="A337" s="365" t="str">
        <f t="shared" si="73"/>
        <v/>
      </c>
      <c r="B337" s="50" t="str">
        <f t="shared" si="74"/>
        <v/>
      </c>
      <c r="C337" s="50" t="str">
        <f t="shared" si="75"/>
        <v/>
      </c>
      <c r="D337" s="315" t="str">
        <f t="shared" si="76"/>
        <v/>
      </c>
      <c r="E337" s="353"/>
      <c r="F337" s="354"/>
      <c r="G337" s="354"/>
      <c r="H337" s="333"/>
      <c r="I337" s="333"/>
      <c r="J337" s="333"/>
      <c r="K337" s="333"/>
      <c r="L337" s="333"/>
      <c r="M337" s="333"/>
      <c r="N337" s="333"/>
      <c r="O337" s="333"/>
      <c r="P337" s="333"/>
      <c r="Q337" s="333"/>
      <c r="R337" s="333"/>
      <c r="S337" s="333"/>
      <c r="T337" s="333"/>
      <c r="U337" s="333"/>
      <c r="V337" s="333"/>
      <c r="W337" s="333"/>
      <c r="X337" s="333"/>
      <c r="Y337" s="333"/>
      <c r="Z337" s="333"/>
      <c r="AA337" s="333"/>
      <c r="AB337" s="333"/>
      <c r="AC337" s="333"/>
      <c r="AD337" s="333"/>
      <c r="AE337" s="333"/>
      <c r="AF337" s="333"/>
      <c r="AG337" s="333"/>
      <c r="AH337" s="333"/>
      <c r="AI337" s="333"/>
      <c r="AJ337" s="333"/>
      <c r="AK337" s="333"/>
      <c r="AL337" s="333"/>
      <c r="AM337" s="333"/>
      <c r="AN337" s="333"/>
      <c r="AO337" s="333"/>
      <c r="AP337" s="333"/>
      <c r="AQ337" s="333"/>
      <c r="AR337" s="333"/>
    </row>
    <row r="338" spans="1:44" ht="8.1" customHeight="1">
      <c r="A338" s="365" t="str">
        <f t="shared" si="73"/>
        <v/>
      </c>
      <c r="B338" s="50" t="str">
        <f t="shared" si="74"/>
        <v/>
      </c>
      <c r="C338" s="50" t="str">
        <f t="shared" si="75"/>
        <v/>
      </c>
      <c r="D338" s="315" t="str">
        <f t="shared" si="76"/>
        <v/>
      </c>
      <c r="E338" s="353"/>
      <c r="F338" s="354"/>
      <c r="G338" s="354"/>
      <c r="H338" s="333"/>
      <c r="I338" s="333"/>
      <c r="J338" s="333"/>
      <c r="K338" s="333"/>
      <c r="L338" s="333"/>
      <c r="M338" s="333"/>
      <c r="N338" s="333"/>
      <c r="O338" s="333"/>
      <c r="P338" s="333"/>
      <c r="Q338" s="333"/>
      <c r="R338" s="333"/>
      <c r="S338" s="333"/>
      <c r="T338" s="333"/>
      <c r="U338" s="333"/>
      <c r="V338" s="333"/>
      <c r="W338" s="333"/>
      <c r="X338" s="333"/>
      <c r="Y338" s="333"/>
      <c r="Z338" s="333"/>
      <c r="AA338" s="333"/>
      <c r="AB338" s="333"/>
      <c r="AC338" s="333"/>
      <c r="AD338" s="333"/>
      <c r="AE338" s="333"/>
      <c r="AF338" s="333"/>
      <c r="AG338" s="333"/>
      <c r="AH338" s="333"/>
      <c r="AI338" s="333"/>
      <c r="AJ338" s="333"/>
      <c r="AK338" s="333"/>
      <c r="AL338" s="333"/>
      <c r="AM338" s="333"/>
      <c r="AN338" s="333"/>
      <c r="AO338" s="333"/>
      <c r="AP338" s="333"/>
      <c r="AQ338" s="333"/>
      <c r="AR338" s="333"/>
    </row>
    <row r="339" spans="1:44" ht="8.1" customHeight="1">
      <c r="A339" s="365" t="str">
        <f t="shared" si="73"/>
        <v/>
      </c>
      <c r="B339" s="50" t="str">
        <f t="shared" si="74"/>
        <v/>
      </c>
      <c r="C339" s="50" t="str">
        <f t="shared" si="75"/>
        <v/>
      </c>
      <c r="D339" s="315" t="str">
        <f t="shared" si="76"/>
        <v/>
      </c>
      <c r="E339" s="353"/>
      <c r="F339" s="354"/>
      <c r="G339" s="354"/>
      <c r="H339" s="333"/>
      <c r="I339" s="333"/>
      <c r="J339" s="333"/>
      <c r="K339" s="333"/>
      <c r="L339" s="333"/>
      <c r="M339" s="333"/>
      <c r="N339" s="333"/>
      <c r="O339" s="333"/>
      <c r="P339" s="333"/>
      <c r="Q339" s="333"/>
      <c r="R339" s="333"/>
      <c r="S339" s="333"/>
      <c r="T339" s="333"/>
      <c r="U339" s="333"/>
      <c r="V339" s="333"/>
      <c r="W339" s="333"/>
      <c r="X339" s="333"/>
      <c r="Y339" s="333"/>
      <c r="Z339" s="333"/>
      <c r="AA339" s="333"/>
      <c r="AB339" s="333"/>
      <c r="AC339" s="333"/>
      <c r="AD339" s="333"/>
      <c r="AE339" s="333"/>
      <c r="AF339" s="333"/>
      <c r="AG339" s="333"/>
      <c r="AH339" s="333"/>
      <c r="AI339" s="333"/>
      <c r="AJ339" s="333"/>
      <c r="AK339" s="333"/>
      <c r="AL339" s="333"/>
      <c r="AM339" s="333"/>
      <c r="AN339" s="333"/>
      <c r="AO339" s="333"/>
      <c r="AP339" s="333"/>
      <c r="AQ339" s="333"/>
      <c r="AR339" s="333"/>
    </row>
    <row r="340" spans="1:44" ht="8.1" customHeight="1">
      <c r="A340" s="365" t="str">
        <f t="shared" si="73"/>
        <v/>
      </c>
      <c r="B340" s="50" t="str">
        <f t="shared" si="74"/>
        <v/>
      </c>
      <c r="C340" s="50" t="str">
        <f t="shared" si="75"/>
        <v/>
      </c>
      <c r="D340" s="315" t="str">
        <f t="shared" si="76"/>
        <v/>
      </c>
      <c r="E340" s="353"/>
      <c r="F340" s="354"/>
      <c r="G340" s="354"/>
      <c r="H340" s="333"/>
      <c r="I340" s="333"/>
      <c r="J340" s="333"/>
      <c r="K340" s="333"/>
      <c r="L340" s="333"/>
      <c r="M340" s="333"/>
      <c r="N340" s="333"/>
      <c r="O340" s="333"/>
      <c r="P340" s="333"/>
      <c r="Q340" s="333"/>
      <c r="R340" s="333"/>
      <c r="S340" s="333"/>
      <c r="T340" s="333"/>
      <c r="U340" s="333"/>
      <c r="V340" s="333"/>
      <c r="W340" s="333"/>
      <c r="X340" s="333"/>
      <c r="Y340" s="333"/>
      <c r="Z340" s="333"/>
      <c r="AA340" s="333"/>
      <c r="AB340" s="333"/>
      <c r="AC340" s="333"/>
      <c r="AD340" s="333"/>
      <c r="AE340" s="333"/>
      <c r="AF340" s="333"/>
      <c r="AG340" s="333"/>
      <c r="AH340" s="333"/>
      <c r="AI340" s="333"/>
      <c r="AJ340" s="333"/>
      <c r="AK340" s="333"/>
      <c r="AL340" s="333"/>
      <c r="AM340" s="333"/>
      <c r="AN340" s="333"/>
      <c r="AO340" s="333"/>
      <c r="AP340" s="333"/>
      <c r="AQ340" s="333"/>
      <c r="AR340" s="333"/>
    </row>
    <row r="341" spans="1:44" ht="8.1" customHeight="1">
      <c r="A341" s="365" t="str">
        <f t="shared" si="73"/>
        <v/>
      </c>
      <c r="B341" s="50" t="str">
        <f t="shared" si="74"/>
        <v/>
      </c>
      <c r="C341" s="50" t="str">
        <f t="shared" si="75"/>
        <v/>
      </c>
      <c r="D341" s="315" t="str">
        <f t="shared" si="76"/>
        <v/>
      </c>
      <c r="E341" s="353"/>
      <c r="F341" s="354"/>
      <c r="G341" s="354"/>
      <c r="H341" s="333"/>
      <c r="I341" s="333"/>
      <c r="J341" s="333"/>
      <c r="K341" s="333"/>
      <c r="L341" s="333"/>
      <c r="M341" s="333"/>
      <c r="N341" s="333"/>
      <c r="O341" s="333"/>
      <c r="P341" s="333"/>
      <c r="Q341" s="333"/>
      <c r="R341" s="333"/>
      <c r="S341" s="333"/>
      <c r="T341" s="333"/>
      <c r="U341" s="333"/>
      <c r="V341" s="333"/>
      <c r="W341" s="333"/>
      <c r="X341" s="333"/>
      <c r="Y341" s="333"/>
      <c r="Z341" s="333"/>
      <c r="AA341" s="333"/>
      <c r="AB341" s="333"/>
      <c r="AC341" s="333"/>
      <c r="AD341" s="333"/>
      <c r="AE341" s="333"/>
      <c r="AF341" s="333"/>
      <c r="AG341" s="333"/>
      <c r="AH341" s="333"/>
      <c r="AI341" s="333"/>
      <c r="AJ341" s="333"/>
      <c r="AK341" s="333"/>
      <c r="AL341" s="333"/>
      <c r="AM341" s="333"/>
      <c r="AN341" s="333"/>
      <c r="AO341" s="333"/>
      <c r="AP341" s="333"/>
      <c r="AQ341" s="333"/>
      <c r="AR341" s="333"/>
    </row>
    <row r="342" spans="1:44" ht="8.1" customHeight="1">
      <c r="A342" s="365" t="str">
        <f t="shared" si="73"/>
        <v/>
      </c>
      <c r="B342" s="50" t="str">
        <f t="shared" si="74"/>
        <v/>
      </c>
      <c r="C342" s="50" t="str">
        <f t="shared" si="75"/>
        <v/>
      </c>
      <c r="D342" s="315" t="str">
        <f t="shared" si="76"/>
        <v/>
      </c>
      <c r="E342" s="353"/>
      <c r="F342" s="354"/>
      <c r="G342" s="354"/>
      <c r="H342" s="333"/>
      <c r="I342" s="333"/>
      <c r="J342" s="333"/>
      <c r="K342" s="333"/>
      <c r="L342" s="333"/>
      <c r="M342" s="333"/>
      <c r="N342" s="333"/>
      <c r="O342" s="333"/>
      <c r="P342" s="333"/>
      <c r="Q342" s="333"/>
      <c r="R342" s="333"/>
      <c r="S342" s="333"/>
      <c r="T342" s="333"/>
      <c r="U342" s="333"/>
      <c r="V342" s="333"/>
      <c r="W342" s="333"/>
      <c r="X342" s="333"/>
      <c r="Y342" s="333"/>
      <c r="Z342" s="333"/>
      <c r="AA342" s="333"/>
      <c r="AB342" s="333"/>
      <c r="AC342" s="333"/>
      <c r="AD342" s="333"/>
      <c r="AE342" s="333"/>
      <c r="AF342" s="333"/>
      <c r="AG342" s="333"/>
      <c r="AH342" s="333"/>
      <c r="AI342" s="333"/>
      <c r="AJ342" s="333"/>
      <c r="AK342" s="333"/>
      <c r="AL342" s="333"/>
      <c r="AM342" s="333"/>
      <c r="AN342" s="333"/>
      <c r="AO342" s="333"/>
      <c r="AP342" s="333"/>
      <c r="AQ342" s="333"/>
      <c r="AR342" s="333"/>
    </row>
    <row r="343" spans="1:44" ht="8.1" customHeight="1">
      <c r="A343" s="365" t="str">
        <f t="shared" si="73"/>
        <v/>
      </c>
      <c r="B343" s="50" t="str">
        <f t="shared" si="74"/>
        <v/>
      </c>
      <c r="C343" s="50" t="str">
        <f t="shared" si="75"/>
        <v/>
      </c>
      <c r="D343" s="315" t="str">
        <f t="shared" si="76"/>
        <v/>
      </c>
      <c r="E343" s="353"/>
      <c r="F343" s="354"/>
      <c r="G343" s="354"/>
      <c r="H343" s="333"/>
      <c r="I343" s="333"/>
      <c r="J343" s="333"/>
      <c r="K343" s="333"/>
      <c r="L343" s="333"/>
      <c r="M343" s="333"/>
      <c r="N343" s="333"/>
      <c r="O343" s="333"/>
      <c r="P343" s="333"/>
      <c r="Q343" s="333"/>
      <c r="R343" s="333"/>
      <c r="S343" s="333"/>
      <c r="T343" s="333"/>
      <c r="U343" s="333"/>
      <c r="V343" s="333"/>
      <c r="W343" s="333"/>
      <c r="X343" s="333"/>
      <c r="Y343" s="333"/>
      <c r="Z343" s="333"/>
      <c r="AA343" s="333"/>
      <c r="AB343" s="333"/>
      <c r="AC343" s="333"/>
      <c r="AD343" s="333"/>
      <c r="AE343" s="333"/>
      <c r="AF343" s="333"/>
      <c r="AG343" s="333"/>
      <c r="AH343" s="333"/>
      <c r="AI343" s="333"/>
      <c r="AJ343" s="333"/>
      <c r="AK343" s="333"/>
      <c r="AL343" s="333"/>
      <c r="AM343" s="333"/>
      <c r="AN343" s="333"/>
      <c r="AO343" s="333"/>
      <c r="AP343" s="333"/>
      <c r="AQ343" s="333"/>
      <c r="AR343" s="333"/>
    </row>
    <row r="344" spans="1:44" ht="8.1" customHeight="1">
      <c r="A344" s="365" t="str">
        <f t="shared" si="73"/>
        <v/>
      </c>
      <c r="B344" s="50" t="str">
        <f t="shared" si="74"/>
        <v/>
      </c>
      <c r="C344" s="50" t="str">
        <f t="shared" si="75"/>
        <v/>
      </c>
      <c r="D344" s="315" t="str">
        <f t="shared" si="76"/>
        <v/>
      </c>
      <c r="E344" s="353"/>
      <c r="F344" s="354"/>
      <c r="G344" s="354"/>
      <c r="H344" s="333"/>
      <c r="I344" s="333"/>
      <c r="J344" s="333"/>
      <c r="K344" s="333"/>
      <c r="L344" s="333"/>
      <c r="M344" s="333"/>
      <c r="N344" s="333"/>
      <c r="O344" s="333"/>
      <c r="P344" s="333"/>
      <c r="Q344" s="333"/>
      <c r="R344" s="333"/>
      <c r="S344" s="333"/>
      <c r="T344" s="333"/>
      <c r="U344" s="333"/>
      <c r="V344" s="333"/>
      <c r="W344" s="333"/>
      <c r="X344" s="333"/>
      <c r="Y344" s="333"/>
      <c r="Z344" s="333"/>
      <c r="AA344" s="333"/>
      <c r="AB344" s="333"/>
      <c r="AC344" s="333"/>
      <c r="AD344" s="333"/>
      <c r="AE344" s="333"/>
      <c r="AF344" s="333"/>
      <c r="AG344" s="333"/>
      <c r="AH344" s="333"/>
      <c r="AI344" s="333"/>
      <c r="AJ344" s="333"/>
      <c r="AK344" s="333"/>
      <c r="AL344" s="333"/>
      <c r="AM344" s="333"/>
      <c r="AN344" s="333"/>
      <c r="AO344" s="333"/>
      <c r="AP344" s="333"/>
      <c r="AQ344" s="333"/>
      <c r="AR344" s="333"/>
    </row>
    <row r="345" spans="1:44" ht="8.1" customHeight="1">
      <c r="A345" s="365" t="str">
        <f t="shared" si="73"/>
        <v/>
      </c>
      <c r="B345" s="50" t="str">
        <f t="shared" si="74"/>
        <v/>
      </c>
      <c r="C345" s="50" t="str">
        <f t="shared" si="75"/>
        <v/>
      </c>
      <c r="D345" s="315" t="str">
        <f t="shared" si="76"/>
        <v/>
      </c>
      <c r="E345" s="353"/>
      <c r="F345" s="354"/>
      <c r="G345" s="354"/>
      <c r="H345" s="333"/>
      <c r="I345" s="333"/>
      <c r="J345" s="333"/>
      <c r="K345" s="333"/>
      <c r="L345" s="333"/>
      <c r="M345" s="333"/>
      <c r="N345" s="333"/>
      <c r="O345" s="333"/>
      <c r="P345" s="333"/>
      <c r="Q345" s="333"/>
      <c r="R345" s="333"/>
      <c r="S345" s="333"/>
      <c r="T345" s="333"/>
      <c r="U345" s="333"/>
      <c r="V345" s="333"/>
      <c r="W345" s="333"/>
      <c r="X345" s="333"/>
      <c r="Y345" s="333"/>
      <c r="Z345" s="333"/>
      <c r="AA345" s="333"/>
      <c r="AB345" s="333"/>
      <c r="AC345" s="333"/>
      <c r="AD345" s="333"/>
      <c r="AE345" s="333"/>
      <c r="AF345" s="333"/>
      <c r="AG345" s="333"/>
      <c r="AH345" s="333"/>
      <c r="AI345" s="333"/>
      <c r="AJ345" s="333"/>
      <c r="AK345" s="333"/>
      <c r="AL345" s="333"/>
      <c r="AM345" s="333"/>
      <c r="AN345" s="333"/>
      <c r="AO345" s="333"/>
      <c r="AP345" s="333"/>
      <c r="AQ345" s="333"/>
      <c r="AR345" s="333"/>
    </row>
    <row r="346" spans="1:44" ht="8.1" customHeight="1">
      <c r="A346" s="365" t="str">
        <f t="shared" si="73"/>
        <v/>
      </c>
      <c r="B346" s="50" t="str">
        <f t="shared" si="74"/>
        <v/>
      </c>
      <c r="C346" s="50" t="str">
        <f t="shared" si="75"/>
        <v/>
      </c>
      <c r="D346" s="315" t="str">
        <f t="shared" si="76"/>
        <v/>
      </c>
      <c r="E346" s="353"/>
      <c r="F346" s="354"/>
      <c r="G346" s="354"/>
      <c r="H346" s="333"/>
      <c r="I346" s="333"/>
      <c r="J346" s="333"/>
      <c r="K346" s="333"/>
      <c r="L346" s="333"/>
      <c r="M346" s="333"/>
      <c r="N346" s="333"/>
      <c r="O346" s="333"/>
      <c r="P346" s="333"/>
      <c r="Q346" s="333"/>
      <c r="R346" s="333"/>
      <c r="S346" s="333"/>
      <c r="T346" s="333"/>
      <c r="U346" s="333"/>
      <c r="V346" s="333"/>
      <c r="W346" s="333"/>
      <c r="X346" s="333"/>
      <c r="Y346" s="333"/>
      <c r="Z346" s="333"/>
      <c r="AA346" s="333"/>
      <c r="AB346" s="333"/>
      <c r="AC346" s="333"/>
      <c r="AD346" s="333"/>
      <c r="AE346" s="333"/>
      <c r="AF346" s="333"/>
      <c r="AG346" s="333"/>
      <c r="AH346" s="333"/>
      <c r="AI346" s="333"/>
      <c r="AJ346" s="333"/>
      <c r="AK346" s="333"/>
      <c r="AL346" s="333"/>
      <c r="AM346" s="333"/>
      <c r="AN346" s="333"/>
      <c r="AO346" s="333"/>
      <c r="AP346" s="333"/>
      <c r="AQ346" s="333"/>
      <c r="AR346" s="333"/>
    </row>
    <row r="347" spans="1:44" ht="8.1" customHeight="1">
      <c r="A347" s="365" t="str">
        <f t="shared" si="73"/>
        <v/>
      </c>
      <c r="B347" s="50" t="str">
        <f t="shared" si="74"/>
        <v/>
      </c>
      <c r="C347" s="50" t="str">
        <f t="shared" si="75"/>
        <v/>
      </c>
      <c r="D347" s="315" t="str">
        <f t="shared" si="76"/>
        <v/>
      </c>
      <c r="E347" s="353"/>
      <c r="F347" s="354"/>
      <c r="G347" s="354"/>
      <c r="H347" s="333"/>
      <c r="I347" s="333"/>
      <c r="J347" s="333"/>
      <c r="K347" s="333"/>
      <c r="L347" s="333"/>
      <c r="M347" s="333"/>
      <c r="N347" s="333"/>
      <c r="O347" s="333"/>
      <c r="P347" s="333"/>
      <c r="Q347" s="333"/>
      <c r="R347" s="333"/>
      <c r="S347" s="333"/>
      <c r="T347" s="333"/>
      <c r="U347" s="333"/>
      <c r="V347" s="333"/>
      <c r="W347" s="333"/>
      <c r="X347" s="333"/>
      <c r="Y347" s="333"/>
      <c r="Z347" s="333"/>
      <c r="AA347" s="333"/>
      <c r="AB347" s="333"/>
      <c r="AC347" s="333"/>
      <c r="AD347" s="333"/>
      <c r="AE347" s="333"/>
      <c r="AF347" s="333"/>
      <c r="AG347" s="333"/>
      <c r="AH347" s="333"/>
      <c r="AI347" s="333"/>
      <c r="AJ347" s="333"/>
      <c r="AK347" s="333"/>
      <c r="AL347" s="333"/>
      <c r="AM347" s="333"/>
      <c r="AN347" s="333"/>
      <c r="AO347" s="333"/>
      <c r="AP347" s="333"/>
      <c r="AQ347" s="333"/>
      <c r="AR347" s="333"/>
    </row>
    <row r="348" spans="1:44" ht="8.1" customHeight="1">
      <c r="A348" s="365" t="str">
        <f t="shared" si="73"/>
        <v/>
      </c>
      <c r="B348" s="50" t="str">
        <f t="shared" si="74"/>
        <v/>
      </c>
      <c r="C348" s="50" t="str">
        <f t="shared" si="75"/>
        <v/>
      </c>
      <c r="D348" s="315" t="str">
        <f t="shared" si="76"/>
        <v/>
      </c>
      <c r="E348" s="353"/>
      <c r="F348" s="354"/>
      <c r="G348" s="354"/>
      <c r="H348" s="333"/>
      <c r="I348" s="333"/>
      <c r="J348" s="333"/>
      <c r="K348" s="333"/>
      <c r="L348" s="333"/>
      <c r="M348" s="333"/>
      <c r="N348" s="333"/>
      <c r="O348" s="333"/>
      <c r="P348" s="333"/>
      <c r="Q348" s="333"/>
      <c r="R348" s="333"/>
      <c r="S348" s="333"/>
      <c r="T348" s="333"/>
      <c r="U348" s="333"/>
      <c r="V348" s="333"/>
      <c r="W348" s="333"/>
      <c r="X348" s="333"/>
      <c r="Y348" s="333"/>
      <c r="Z348" s="333"/>
      <c r="AA348" s="333"/>
      <c r="AB348" s="333"/>
      <c r="AC348" s="333"/>
      <c r="AD348" s="333"/>
      <c r="AE348" s="333"/>
      <c r="AF348" s="333"/>
      <c r="AG348" s="333"/>
      <c r="AH348" s="333"/>
      <c r="AI348" s="333"/>
      <c r="AJ348" s="333"/>
      <c r="AK348" s="333"/>
      <c r="AL348" s="333"/>
      <c r="AM348" s="333"/>
      <c r="AN348" s="333"/>
      <c r="AO348" s="333"/>
      <c r="AP348" s="333"/>
      <c r="AQ348" s="333"/>
      <c r="AR348" s="333"/>
    </row>
    <row r="349" spans="1:44" ht="8.1" customHeight="1">
      <c r="A349" s="365" t="str">
        <f t="shared" si="73"/>
        <v/>
      </c>
      <c r="B349" s="50" t="str">
        <f t="shared" si="74"/>
        <v/>
      </c>
      <c r="C349" s="50" t="str">
        <f t="shared" si="75"/>
        <v/>
      </c>
      <c r="D349" s="315" t="str">
        <f t="shared" si="76"/>
        <v/>
      </c>
      <c r="E349" s="353"/>
      <c r="F349" s="354"/>
      <c r="G349" s="354"/>
      <c r="H349" s="333"/>
      <c r="I349" s="333"/>
      <c r="J349" s="333"/>
      <c r="K349" s="333"/>
      <c r="L349" s="333"/>
      <c r="M349" s="333"/>
      <c r="N349" s="333"/>
      <c r="O349" s="333"/>
      <c r="P349" s="333"/>
      <c r="Q349" s="333"/>
      <c r="R349" s="333"/>
      <c r="S349" s="333"/>
      <c r="T349" s="333"/>
      <c r="U349" s="333"/>
      <c r="V349" s="333"/>
      <c r="W349" s="333"/>
      <c r="X349" s="333"/>
      <c r="Y349" s="333"/>
      <c r="Z349" s="333"/>
      <c r="AA349" s="333"/>
      <c r="AB349" s="333"/>
      <c r="AC349" s="333"/>
      <c r="AD349" s="333"/>
      <c r="AE349" s="333"/>
      <c r="AF349" s="333"/>
      <c r="AG349" s="333"/>
      <c r="AH349" s="333"/>
      <c r="AI349" s="333"/>
      <c r="AJ349" s="333"/>
      <c r="AK349" s="333"/>
      <c r="AL349" s="333"/>
      <c r="AM349" s="333"/>
      <c r="AN349" s="333"/>
      <c r="AO349" s="333"/>
      <c r="AP349" s="333"/>
      <c r="AQ349" s="333"/>
      <c r="AR349" s="333"/>
    </row>
    <row r="350" spans="1:44" ht="8.1" customHeight="1">
      <c r="A350" s="365" t="str">
        <f t="shared" si="73"/>
        <v/>
      </c>
      <c r="B350" s="50" t="str">
        <f t="shared" si="74"/>
        <v/>
      </c>
      <c r="C350" s="50" t="str">
        <f t="shared" si="75"/>
        <v/>
      </c>
      <c r="D350" s="315" t="str">
        <f t="shared" si="76"/>
        <v/>
      </c>
      <c r="E350" s="353"/>
      <c r="F350" s="354"/>
      <c r="G350" s="354"/>
      <c r="H350" s="333"/>
      <c r="I350" s="333"/>
      <c r="J350" s="333"/>
      <c r="K350" s="333"/>
      <c r="L350" s="333"/>
      <c r="M350" s="333"/>
      <c r="N350" s="333"/>
      <c r="O350" s="333"/>
      <c r="P350" s="333"/>
      <c r="Q350" s="333"/>
      <c r="R350" s="333"/>
      <c r="S350" s="333"/>
      <c r="T350" s="333"/>
      <c r="U350" s="333"/>
      <c r="V350" s="333"/>
      <c r="W350" s="333"/>
      <c r="X350" s="333"/>
      <c r="Y350" s="333"/>
      <c r="Z350" s="333"/>
      <c r="AA350" s="333"/>
      <c r="AB350" s="333"/>
      <c r="AC350" s="333"/>
      <c r="AD350" s="333"/>
      <c r="AE350" s="333"/>
      <c r="AF350" s="333"/>
      <c r="AG350" s="333"/>
      <c r="AH350" s="333"/>
      <c r="AI350" s="333"/>
      <c r="AJ350" s="333"/>
      <c r="AK350" s="333"/>
      <c r="AL350" s="333"/>
      <c r="AM350" s="333"/>
      <c r="AN350" s="333"/>
      <c r="AO350" s="333"/>
      <c r="AP350" s="333"/>
      <c r="AQ350" s="333"/>
      <c r="AR350" s="333"/>
    </row>
    <row r="351" spans="1:44" ht="8.1" customHeight="1">
      <c r="A351" s="365" t="str">
        <f t="shared" si="73"/>
        <v/>
      </c>
      <c r="B351" s="50" t="str">
        <f t="shared" si="74"/>
        <v/>
      </c>
      <c r="C351" s="50" t="str">
        <f t="shared" si="75"/>
        <v/>
      </c>
      <c r="D351" s="315" t="str">
        <f t="shared" si="76"/>
        <v/>
      </c>
      <c r="E351" s="353"/>
      <c r="F351" s="354"/>
      <c r="G351" s="354"/>
      <c r="H351" s="333"/>
      <c r="I351" s="333"/>
      <c r="J351" s="333"/>
      <c r="K351" s="333"/>
      <c r="L351" s="333"/>
      <c r="M351" s="333"/>
      <c r="N351" s="333"/>
      <c r="O351" s="333"/>
      <c r="P351" s="333"/>
      <c r="Q351" s="333"/>
      <c r="R351" s="333"/>
      <c r="S351" s="333"/>
      <c r="T351" s="333"/>
      <c r="U351" s="333"/>
      <c r="V351" s="333"/>
      <c r="W351" s="333"/>
      <c r="X351" s="333"/>
      <c r="Y351" s="333"/>
      <c r="Z351" s="333"/>
      <c r="AA351" s="333"/>
      <c r="AB351" s="333"/>
      <c r="AC351" s="333"/>
      <c r="AD351" s="333"/>
      <c r="AE351" s="333"/>
      <c r="AF351" s="333"/>
      <c r="AG351" s="333"/>
      <c r="AH351" s="333"/>
      <c r="AI351" s="333"/>
      <c r="AJ351" s="333"/>
      <c r="AK351" s="333"/>
      <c r="AL351" s="333"/>
      <c r="AM351" s="333"/>
      <c r="AN351" s="333"/>
      <c r="AO351" s="333"/>
      <c r="AP351" s="333"/>
      <c r="AQ351" s="333"/>
      <c r="AR351" s="333"/>
    </row>
    <row r="352" spans="1:44" ht="8.1" customHeight="1">
      <c r="A352" s="365" t="str">
        <f t="shared" si="73"/>
        <v/>
      </c>
      <c r="B352" s="50" t="str">
        <f t="shared" si="74"/>
        <v/>
      </c>
      <c r="C352" s="50" t="str">
        <f t="shared" si="75"/>
        <v/>
      </c>
      <c r="D352" s="315" t="str">
        <f t="shared" si="76"/>
        <v/>
      </c>
      <c r="E352" s="353"/>
      <c r="F352" s="354"/>
      <c r="G352" s="354"/>
      <c r="H352" s="333"/>
      <c r="I352" s="333"/>
      <c r="J352" s="333"/>
      <c r="K352" s="333"/>
      <c r="L352" s="333"/>
      <c r="M352" s="333"/>
      <c r="N352" s="333"/>
      <c r="O352" s="333"/>
      <c r="P352" s="333"/>
      <c r="Q352" s="333"/>
      <c r="R352" s="333"/>
      <c r="S352" s="333"/>
      <c r="T352" s="333"/>
      <c r="U352" s="333"/>
      <c r="V352" s="333"/>
      <c r="W352" s="333"/>
      <c r="X352" s="333"/>
      <c r="Y352" s="333"/>
      <c r="Z352" s="333"/>
      <c r="AA352" s="333"/>
      <c r="AB352" s="333"/>
      <c r="AC352" s="333"/>
      <c r="AD352" s="333"/>
      <c r="AE352" s="333"/>
      <c r="AF352" s="333"/>
      <c r="AG352" s="333"/>
      <c r="AH352" s="333"/>
      <c r="AI352" s="333"/>
      <c r="AJ352" s="333"/>
      <c r="AK352" s="333"/>
      <c r="AL352" s="333"/>
      <c r="AM352" s="333"/>
      <c r="AN352" s="333"/>
      <c r="AO352" s="333"/>
      <c r="AP352" s="333"/>
      <c r="AQ352" s="333"/>
      <c r="AR352" s="333"/>
    </row>
    <row r="353" spans="1:44" ht="8.1" customHeight="1">
      <c r="A353" s="365" t="str">
        <f t="shared" si="73"/>
        <v/>
      </c>
      <c r="B353" s="50" t="str">
        <f t="shared" si="74"/>
        <v/>
      </c>
      <c r="C353" s="50" t="str">
        <f t="shared" si="75"/>
        <v/>
      </c>
      <c r="D353" s="315" t="str">
        <f t="shared" si="76"/>
        <v/>
      </c>
      <c r="E353" s="353"/>
      <c r="F353" s="354"/>
      <c r="G353" s="354"/>
      <c r="H353" s="333"/>
      <c r="I353" s="333"/>
      <c r="J353" s="333"/>
      <c r="K353" s="333"/>
      <c r="L353" s="333"/>
      <c r="M353" s="333"/>
      <c r="N353" s="333"/>
      <c r="O353" s="333"/>
      <c r="P353" s="333"/>
      <c r="Q353" s="333"/>
      <c r="R353" s="333"/>
      <c r="S353" s="333"/>
      <c r="T353" s="333"/>
      <c r="U353" s="333"/>
      <c r="V353" s="333"/>
      <c r="W353" s="333"/>
      <c r="X353" s="333"/>
      <c r="Y353" s="333"/>
      <c r="Z353" s="333"/>
      <c r="AA353" s="333"/>
      <c r="AB353" s="333"/>
      <c r="AC353" s="333"/>
      <c r="AD353" s="333"/>
      <c r="AE353" s="333"/>
      <c r="AF353" s="333"/>
      <c r="AG353" s="333"/>
      <c r="AH353" s="333"/>
      <c r="AI353" s="333"/>
      <c r="AJ353" s="333"/>
      <c r="AK353" s="333"/>
      <c r="AL353" s="333"/>
      <c r="AM353" s="333"/>
      <c r="AN353" s="333"/>
      <c r="AO353" s="333"/>
      <c r="AP353" s="333"/>
      <c r="AQ353" s="333"/>
      <c r="AR353" s="333"/>
    </row>
    <row r="354" spans="1:44" ht="8.1" customHeight="1">
      <c r="A354" s="365" t="str">
        <f t="shared" si="73"/>
        <v/>
      </c>
      <c r="B354" s="50" t="str">
        <f t="shared" si="74"/>
        <v/>
      </c>
      <c r="C354" s="50" t="str">
        <f t="shared" si="75"/>
        <v/>
      </c>
      <c r="D354" s="315" t="str">
        <f t="shared" si="76"/>
        <v/>
      </c>
      <c r="E354" s="353"/>
      <c r="F354" s="354"/>
      <c r="G354" s="354"/>
      <c r="H354" s="333"/>
      <c r="I354" s="333"/>
      <c r="J354" s="333"/>
      <c r="K354" s="333"/>
      <c r="L354" s="333"/>
      <c r="M354" s="333"/>
      <c r="N354" s="333"/>
      <c r="O354" s="333"/>
      <c r="P354" s="333"/>
      <c r="Q354" s="333"/>
      <c r="R354" s="333"/>
      <c r="S354" s="333"/>
      <c r="T354" s="333"/>
      <c r="U354" s="333"/>
      <c r="V354" s="333"/>
      <c r="W354" s="333"/>
      <c r="X354" s="333"/>
      <c r="Y354" s="333"/>
      <c r="Z354" s="333"/>
      <c r="AA354" s="333"/>
      <c r="AB354" s="333"/>
      <c r="AC354" s="333"/>
      <c r="AD354" s="333"/>
      <c r="AE354" s="333"/>
      <c r="AF354" s="333"/>
      <c r="AG354" s="333"/>
      <c r="AH354" s="333"/>
      <c r="AI354" s="333"/>
      <c r="AJ354" s="333"/>
      <c r="AK354" s="333"/>
      <c r="AL354" s="333"/>
      <c r="AM354" s="333"/>
      <c r="AN354" s="333"/>
      <c r="AO354" s="333"/>
      <c r="AP354" s="333"/>
      <c r="AQ354" s="333"/>
      <c r="AR354" s="333"/>
    </row>
    <row r="355" spans="1:44" ht="8.1" customHeight="1">
      <c r="A355" s="365" t="str">
        <f t="shared" si="73"/>
        <v/>
      </c>
      <c r="B355" s="50" t="str">
        <f t="shared" si="74"/>
        <v/>
      </c>
      <c r="C355" s="50" t="str">
        <f t="shared" si="75"/>
        <v/>
      </c>
      <c r="D355" s="315" t="str">
        <f t="shared" si="76"/>
        <v/>
      </c>
      <c r="E355" s="353"/>
      <c r="F355" s="354"/>
      <c r="G355" s="354"/>
      <c r="H355" s="333"/>
      <c r="I355" s="333"/>
      <c r="J355" s="333"/>
      <c r="K355" s="333"/>
      <c r="L355" s="333"/>
      <c r="M355" s="333"/>
      <c r="N355" s="333"/>
      <c r="O355" s="333"/>
      <c r="P355" s="333"/>
      <c r="Q355" s="333"/>
      <c r="R355" s="333"/>
      <c r="S355" s="333"/>
      <c r="T355" s="333"/>
      <c r="U355" s="333"/>
      <c r="V355" s="333"/>
      <c r="W355" s="333"/>
      <c r="X355" s="333"/>
      <c r="Y355" s="333"/>
      <c r="Z355" s="333"/>
      <c r="AA355" s="333"/>
      <c r="AB355" s="333"/>
      <c r="AC355" s="333"/>
      <c r="AD355" s="333"/>
      <c r="AE355" s="333"/>
      <c r="AF355" s="333"/>
      <c r="AG355" s="333"/>
      <c r="AH355" s="333"/>
      <c r="AI355" s="333"/>
      <c r="AJ355" s="333"/>
      <c r="AK355" s="333"/>
      <c r="AL355" s="333"/>
      <c r="AM355" s="333"/>
      <c r="AN355" s="333"/>
      <c r="AO355" s="333"/>
      <c r="AP355" s="333"/>
      <c r="AQ355" s="333"/>
      <c r="AR355" s="333"/>
    </row>
    <row r="356" spans="1:44" ht="8.1" customHeight="1">
      <c r="A356" s="365" t="str">
        <f t="shared" si="73"/>
        <v/>
      </c>
      <c r="B356" s="50" t="str">
        <f t="shared" si="74"/>
        <v/>
      </c>
      <c r="C356" s="50" t="str">
        <f t="shared" si="75"/>
        <v/>
      </c>
      <c r="D356" s="315" t="str">
        <f t="shared" si="76"/>
        <v/>
      </c>
      <c r="E356" s="353"/>
      <c r="F356" s="354"/>
      <c r="G356" s="354"/>
      <c r="H356" s="333"/>
      <c r="I356" s="333"/>
      <c r="J356" s="333"/>
      <c r="K356" s="333"/>
      <c r="L356" s="333"/>
      <c r="M356" s="333"/>
      <c r="N356" s="333"/>
      <c r="O356" s="333"/>
      <c r="P356" s="333"/>
      <c r="Q356" s="333"/>
      <c r="R356" s="333"/>
      <c r="S356" s="333"/>
      <c r="T356" s="333"/>
      <c r="U356" s="333"/>
      <c r="V356" s="333"/>
      <c r="W356" s="333"/>
      <c r="X356" s="333"/>
      <c r="Y356" s="333"/>
      <c r="Z356" s="333"/>
      <c r="AA356" s="333"/>
      <c r="AB356" s="333"/>
      <c r="AC356" s="333"/>
      <c r="AD356" s="333"/>
      <c r="AE356" s="333"/>
      <c r="AF356" s="333"/>
      <c r="AG356" s="333"/>
      <c r="AH356" s="333"/>
      <c r="AI356" s="333"/>
      <c r="AJ356" s="333"/>
      <c r="AK356" s="333"/>
      <c r="AL356" s="333"/>
      <c r="AM356" s="333"/>
      <c r="AN356" s="333"/>
      <c r="AO356" s="333"/>
      <c r="AP356" s="333"/>
      <c r="AQ356" s="333"/>
      <c r="AR356" s="333"/>
    </row>
    <row r="357" spans="1:44" ht="8.1" customHeight="1">
      <c r="A357" s="365" t="str">
        <f t="shared" si="73"/>
        <v/>
      </c>
      <c r="B357" s="50" t="str">
        <f t="shared" si="74"/>
        <v/>
      </c>
      <c r="C357" s="50" t="str">
        <f t="shared" si="75"/>
        <v/>
      </c>
      <c r="D357" s="315" t="str">
        <f t="shared" si="76"/>
        <v/>
      </c>
      <c r="E357" s="353"/>
      <c r="F357" s="354"/>
      <c r="G357" s="354"/>
      <c r="H357" s="333"/>
      <c r="I357" s="333"/>
      <c r="J357" s="333"/>
      <c r="K357" s="333"/>
      <c r="L357" s="333"/>
      <c r="M357" s="333"/>
      <c r="N357" s="333"/>
      <c r="O357" s="333"/>
      <c r="P357" s="333"/>
      <c r="Q357" s="333"/>
      <c r="R357" s="333"/>
      <c r="S357" s="333"/>
      <c r="T357" s="333"/>
      <c r="U357" s="333"/>
      <c r="V357" s="333"/>
      <c r="W357" s="333"/>
      <c r="X357" s="333"/>
      <c r="Y357" s="333"/>
      <c r="Z357" s="333"/>
      <c r="AA357" s="333"/>
      <c r="AB357" s="333"/>
      <c r="AC357" s="333"/>
      <c r="AD357" s="333"/>
      <c r="AE357" s="333"/>
      <c r="AF357" s="333"/>
      <c r="AG357" s="333"/>
      <c r="AH357" s="333"/>
      <c r="AI357" s="333"/>
      <c r="AJ357" s="333"/>
      <c r="AK357" s="333"/>
      <c r="AL357" s="333"/>
      <c r="AM357" s="333"/>
      <c r="AN357" s="333"/>
      <c r="AO357" s="333"/>
      <c r="AP357" s="333"/>
      <c r="AQ357" s="333"/>
      <c r="AR357" s="333"/>
    </row>
    <row r="358" spans="1:44" ht="8.1" customHeight="1">
      <c r="A358" s="365" t="str">
        <f t="shared" si="73"/>
        <v/>
      </c>
      <c r="B358" s="50" t="str">
        <f t="shared" si="74"/>
        <v/>
      </c>
      <c r="C358" s="50" t="str">
        <f t="shared" si="75"/>
        <v/>
      </c>
      <c r="D358" s="315" t="str">
        <f t="shared" si="76"/>
        <v/>
      </c>
      <c r="E358" s="353"/>
      <c r="F358" s="354"/>
      <c r="G358" s="354"/>
      <c r="H358" s="333"/>
      <c r="I358" s="333"/>
      <c r="J358" s="333"/>
      <c r="K358" s="333"/>
      <c r="L358" s="333"/>
      <c r="M358" s="333"/>
      <c r="N358" s="333"/>
      <c r="O358" s="333"/>
      <c r="P358" s="333"/>
      <c r="Q358" s="333"/>
      <c r="R358" s="333"/>
      <c r="S358" s="333"/>
      <c r="T358" s="333"/>
      <c r="U358" s="333"/>
      <c r="V358" s="333"/>
      <c r="W358" s="333"/>
      <c r="X358" s="333"/>
      <c r="Y358" s="333"/>
      <c r="Z358" s="333"/>
      <c r="AA358" s="333"/>
      <c r="AB358" s="333"/>
      <c r="AC358" s="333"/>
      <c r="AD358" s="333"/>
      <c r="AE358" s="333"/>
      <c r="AF358" s="333"/>
      <c r="AG358" s="333"/>
      <c r="AH358" s="333"/>
      <c r="AI358" s="333"/>
      <c r="AJ358" s="333"/>
      <c r="AK358" s="333"/>
      <c r="AL358" s="333"/>
      <c r="AM358" s="333"/>
      <c r="AN358" s="333"/>
      <c r="AO358" s="333"/>
      <c r="AP358" s="333"/>
      <c r="AQ358" s="333"/>
      <c r="AR358" s="333"/>
    </row>
    <row r="359" spans="1:44" ht="8.1" customHeight="1">
      <c r="A359" s="365" t="str">
        <f t="shared" si="73"/>
        <v/>
      </c>
      <c r="B359" s="50" t="str">
        <f t="shared" si="74"/>
        <v/>
      </c>
      <c r="C359" s="50" t="str">
        <f t="shared" si="75"/>
        <v/>
      </c>
      <c r="D359" s="315" t="str">
        <f t="shared" si="76"/>
        <v/>
      </c>
      <c r="E359" s="353"/>
      <c r="F359" s="354"/>
      <c r="G359" s="354"/>
      <c r="H359" s="333"/>
      <c r="I359" s="333"/>
      <c r="J359" s="333"/>
      <c r="K359" s="333"/>
      <c r="L359" s="333"/>
      <c r="M359" s="333"/>
      <c r="N359" s="333"/>
      <c r="O359" s="333"/>
      <c r="P359" s="333"/>
      <c r="Q359" s="333"/>
      <c r="R359" s="333"/>
      <c r="S359" s="333"/>
      <c r="T359" s="333"/>
      <c r="U359" s="333"/>
      <c r="V359" s="333"/>
      <c r="W359" s="333"/>
      <c r="X359" s="333"/>
      <c r="Y359" s="333"/>
      <c r="Z359" s="333"/>
      <c r="AA359" s="333"/>
      <c r="AB359" s="333"/>
      <c r="AC359" s="333"/>
      <c r="AD359" s="333"/>
      <c r="AE359" s="333"/>
      <c r="AF359" s="333"/>
      <c r="AG359" s="333"/>
      <c r="AH359" s="333"/>
      <c r="AI359" s="333"/>
      <c r="AJ359" s="333"/>
      <c r="AK359" s="333"/>
      <c r="AL359" s="333"/>
      <c r="AM359" s="333"/>
      <c r="AN359" s="333"/>
      <c r="AO359" s="333"/>
      <c r="AP359" s="333"/>
      <c r="AQ359" s="333"/>
      <c r="AR359" s="333"/>
    </row>
    <row r="360" spans="1:44" ht="8.1" customHeight="1">
      <c r="A360" s="365" t="str">
        <f t="shared" si="73"/>
        <v/>
      </c>
      <c r="B360" s="50" t="str">
        <f t="shared" si="74"/>
        <v/>
      </c>
      <c r="C360" s="50" t="str">
        <f t="shared" si="75"/>
        <v/>
      </c>
      <c r="D360" s="315" t="str">
        <f t="shared" si="76"/>
        <v/>
      </c>
      <c r="E360" s="353"/>
      <c r="F360" s="354"/>
      <c r="G360" s="354"/>
      <c r="H360" s="333"/>
      <c r="I360" s="333"/>
      <c r="J360" s="333"/>
      <c r="K360" s="333"/>
      <c r="L360" s="333"/>
      <c r="M360" s="333"/>
      <c r="N360" s="333"/>
      <c r="O360" s="333"/>
      <c r="P360" s="333"/>
      <c r="Q360" s="333"/>
      <c r="R360" s="333"/>
      <c r="S360" s="333"/>
      <c r="T360" s="333"/>
      <c r="U360" s="333"/>
      <c r="V360" s="333"/>
      <c r="W360" s="333"/>
      <c r="X360" s="333"/>
      <c r="Y360" s="333"/>
      <c r="Z360" s="333"/>
      <c r="AA360" s="333"/>
      <c r="AB360" s="333"/>
      <c r="AC360" s="333"/>
      <c r="AD360" s="333"/>
      <c r="AE360" s="333"/>
      <c r="AF360" s="333"/>
      <c r="AG360" s="333"/>
      <c r="AH360" s="333"/>
      <c r="AI360" s="333"/>
      <c r="AJ360" s="333"/>
      <c r="AK360" s="333"/>
      <c r="AL360" s="333"/>
      <c r="AM360" s="333"/>
      <c r="AN360" s="333"/>
      <c r="AO360" s="333"/>
      <c r="AP360" s="333"/>
      <c r="AQ360" s="333"/>
      <c r="AR360" s="333"/>
    </row>
    <row r="361" spans="1:44" ht="8.1" customHeight="1">
      <c r="A361" s="365" t="str">
        <f t="shared" si="73"/>
        <v/>
      </c>
      <c r="B361" s="50" t="str">
        <f t="shared" si="74"/>
        <v/>
      </c>
      <c r="C361" s="50" t="str">
        <f t="shared" si="75"/>
        <v/>
      </c>
      <c r="D361" s="315" t="str">
        <f t="shared" si="76"/>
        <v/>
      </c>
      <c r="E361" s="353"/>
      <c r="F361" s="354"/>
      <c r="G361" s="354"/>
      <c r="H361" s="333"/>
      <c r="I361" s="333"/>
      <c r="J361" s="333"/>
      <c r="K361" s="333"/>
      <c r="L361" s="333"/>
      <c r="M361" s="333"/>
      <c r="N361" s="333"/>
      <c r="O361" s="333"/>
      <c r="P361" s="333"/>
      <c r="Q361" s="333"/>
      <c r="R361" s="333"/>
      <c r="S361" s="333"/>
      <c r="T361" s="333"/>
      <c r="U361" s="333"/>
      <c r="V361" s="333"/>
      <c r="W361" s="333"/>
      <c r="X361" s="333"/>
      <c r="Y361" s="333"/>
      <c r="Z361" s="333"/>
      <c r="AA361" s="333"/>
      <c r="AB361" s="333"/>
      <c r="AC361" s="333"/>
      <c r="AD361" s="333"/>
      <c r="AE361" s="333"/>
      <c r="AF361" s="333"/>
      <c r="AG361" s="333"/>
      <c r="AH361" s="333"/>
      <c r="AI361" s="333"/>
      <c r="AJ361" s="333"/>
      <c r="AK361" s="333"/>
      <c r="AL361" s="333"/>
      <c r="AM361" s="333"/>
      <c r="AN361" s="333"/>
      <c r="AO361" s="333"/>
      <c r="AP361" s="333"/>
      <c r="AQ361" s="333"/>
      <c r="AR361" s="333"/>
    </row>
    <row r="362" spans="1:44" ht="8.1" customHeight="1">
      <c r="A362" s="365" t="str">
        <f t="shared" si="73"/>
        <v/>
      </c>
      <c r="B362" s="50" t="str">
        <f t="shared" si="74"/>
        <v/>
      </c>
      <c r="C362" s="50" t="str">
        <f t="shared" si="75"/>
        <v/>
      </c>
      <c r="D362" s="315" t="str">
        <f t="shared" si="76"/>
        <v/>
      </c>
      <c r="E362" s="353"/>
      <c r="F362" s="354"/>
      <c r="G362" s="354"/>
      <c r="H362" s="333"/>
      <c r="I362" s="333"/>
      <c r="J362" s="333"/>
      <c r="K362" s="333"/>
      <c r="L362" s="333"/>
      <c r="M362" s="333"/>
      <c r="N362" s="333"/>
      <c r="O362" s="333"/>
      <c r="P362" s="333"/>
      <c r="Q362" s="333"/>
      <c r="R362" s="333"/>
      <c r="S362" s="333"/>
      <c r="T362" s="333"/>
      <c r="U362" s="333"/>
      <c r="V362" s="333"/>
      <c r="W362" s="333"/>
      <c r="X362" s="333"/>
      <c r="Y362" s="333"/>
      <c r="Z362" s="333"/>
      <c r="AA362" s="333"/>
      <c r="AB362" s="333"/>
      <c r="AC362" s="333"/>
      <c r="AD362" s="333"/>
      <c r="AE362" s="333"/>
      <c r="AF362" s="333"/>
      <c r="AG362" s="333"/>
      <c r="AH362" s="333"/>
      <c r="AI362" s="333"/>
      <c r="AJ362" s="333"/>
      <c r="AK362" s="333"/>
      <c r="AL362" s="333"/>
      <c r="AM362" s="333"/>
      <c r="AN362" s="333"/>
      <c r="AO362" s="333"/>
      <c r="AP362" s="333"/>
      <c r="AQ362" s="333"/>
      <c r="AR362" s="333"/>
    </row>
    <row r="363" spans="1:44" ht="8.1" customHeight="1">
      <c r="A363" s="365" t="str">
        <f t="shared" si="73"/>
        <v/>
      </c>
      <c r="B363" s="50" t="str">
        <f t="shared" si="74"/>
        <v/>
      </c>
      <c r="C363" s="50" t="str">
        <f t="shared" si="75"/>
        <v/>
      </c>
      <c r="D363" s="315" t="str">
        <f t="shared" si="76"/>
        <v/>
      </c>
      <c r="E363" s="353"/>
      <c r="F363" s="354"/>
      <c r="G363" s="354"/>
      <c r="H363" s="333"/>
      <c r="I363" s="333"/>
      <c r="J363" s="333"/>
      <c r="K363" s="333"/>
      <c r="L363" s="333"/>
      <c r="M363" s="333"/>
      <c r="N363" s="333"/>
      <c r="O363" s="333"/>
      <c r="P363" s="333"/>
      <c r="Q363" s="333"/>
      <c r="R363" s="333"/>
      <c r="S363" s="333"/>
      <c r="T363" s="333"/>
      <c r="U363" s="333"/>
      <c r="V363" s="333"/>
      <c r="W363" s="333"/>
      <c r="X363" s="333"/>
      <c r="Y363" s="333"/>
      <c r="Z363" s="333"/>
      <c r="AA363" s="333"/>
      <c r="AB363" s="333"/>
      <c r="AC363" s="333"/>
      <c r="AD363" s="333"/>
      <c r="AE363" s="333"/>
      <c r="AF363" s="333"/>
      <c r="AG363" s="333"/>
      <c r="AH363" s="333"/>
      <c r="AI363" s="333"/>
      <c r="AJ363" s="333"/>
      <c r="AK363" s="333"/>
      <c r="AL363" s="333"/>
      <c r="AM363" s="333"/>
      <c r="AN363" s="333"/>
      <c r="AO363" s="333"/>
      <c r="AP363" s="333"/>
      <c r="AQ363" s="333"/>
      <c r="AR363" s="333"/>
    </row>
    <row r="364" spans="1:44" ht="8.1" customHeight="1">
      <c r="A364" s="365" t="str">
        <f t="shared" si="73"/>
        <v/>
      </c>
      <c r="B364" s="50" t="str">
        <f t="shared" si="74"/>
        <v/>
      </c>
      <c r="C364" s="50" t="str">
        <f t="shared" si="75"/>
        <v/>
      </c>
      <c r="D364" s="315" t="str">
        <f t="shared" si="76"/>
        <v/>
      </c>
      <c r="E364" s="353"/>
      <c r="F364" s="354"/>
      <c r="G364" s="354"/>
      <c r="H364" s="333"/>
      <c r="I364" s="333"/>
      <c r="J364" s="333"/>
      <c r="K364" s="333"/>
      <c r="L364" s="333"/>
      <c r="M364" s="333"/>
      <c r="N364" s="333"/>
      <c r="O364" s="333"/>
      <c r="P364" s="333"/>
      <c r="Q364" s="333"/>
      <c r="R364" s="333"/>
      <c r="S364" s="333"/>
      <c r="T364" s="333"/>
      <c r="U364" s="333"/>
      <c r="V364" s="333"/>
      <c r="W364" s="333"/>
      <c r="X364" s="333"/>
      <c r="Y364" s="333"/>
      <c r="Z364" s="333"/>
      <c r="AA364" s="333"/>
      <c r="AB364" s="333"/>
      <c r="AC364" s="333"/>
      <c r="AD364" s="333"/>
      <c r="AE364" s="333"/>
      <c r="AF364" s="333"/>
      <c r="AG364" s="333"/>
      <c r="AH364" s="333"/>
      <c r="AI364" s="333"/>
      <c r="AJ364" s="333"/>
      <c r="AK364" s="333"/>
      <c r="AL364" s="333"/>
      <c r="AM364" s="333"/>
      <c r="AN364" s="333"/>
      <c r="AO364" s="333"/>
      <c r="AP364" s="333"/>
      <c r="AQ364" s="333"/>
      <c r="AR364" s="333"/>
    </row>
    <row r="365" spans="1:44" ht="8.1" customHeight="1">
      <c r="A365" s="365" t="str">
        <f t="shared" si="73"/>
        <v/>
      </c>
      <c r="B365" s="50" t="str">
        <f t="shared" si="74"/>
        <v/>
      </c>
      <c r="C365" s="50" t="str">
        <f t="shared" si="75"/>
        <v/>
      </c>
      <c r="D365" s="315" t="str">
        <f t="shared" si="76"/>
        <v/>
      </c>
      <c r="E365" s="353"/>
      <c r="F365" s="354"/>
      <c r="G365" s="354"/>
      <c r="H365" s="333"/>
      <c r="I365" s="333"/>
      <c r="J365" s="333"/>
      <c r="K365" s="333"/>
      <c r="L365" s="333"/>
      <c r="M365" s="333"/>
      <c r="N365" s="333"/>
      <c r="O365" s="333"/>
      <c r="P365" s="333"/>
      <c r="Q365" s="333"/>
      <c r="R365" s="333"/>
      <c r="S365" s="333"/>
      <c r="T365" s="333"/>
      <c r="U365" s="333"/>
      <c r="V365" s="333"/>
      <c r="W365" s="333"/>
      <c r="X365" s="333"/>
      <c r="Y365" s="333"/>
      <c r="Z365" s="333"/>
      <c r="AA365" s="333"/>
      <c r="AB365" s="333"/>
      <c r="AC365" s="333"/>
      <c r="AD365" s="333"/>
      <c r="AE365" s="333"/>
      <c r="AF365" s="333"/>
      <c r="AG365" s="333"/>
      <c r="AH365" s="333"/>
      <c r="AI365" s="333"/>
      <c r="AJ365" s="333"/>
      <c r="AK365" s="333"/>
      <c r="AL365" s="333"/>
      <c r="AM365" s="333"/>
      <c r="AN365" s="333"/>
      <c r="AO365" s="333"/>
      <c r="AP365" s="333"/>
      <c r="AQ365" s="333"/>
      <c r="AR365" s="333"/>
    </row>
    <row r="366" spans="1:44" ht="8.1" customHeight="1">
      <c r="A366" s="365" t="str">
        <f t="shared" si="73"/>
        <v/>
      </c>
      <c r="B366" s="50" t="str">
        <f t="shared" si="74"/>
        <v/>
      </c>
      <c r="C366" s="50" t="str">
        <f t="shared" si="75"/>
        <v/>
      </c>
      <c r="D366" s="315" t="str">
        <f t="shared" si="76"/>
        <v/>
      </c>
      <c r="E366" s="353"/>
      <c r="F366" s="354"/>
      <c r="G366" s="354"/>
      <c r="H366" s="333"/>
      <c r="I366" s="333"/>
      <c r="J366" s="333"/>
      <c r="K366" s="333"/>
      <c r="L366" s="333"/>
      <c r="M366" s="333"/>
      <c r="N366" s="333"/>
      <c r="O366" s="333"/>
      <c r="P366" s="333"/>
      <c r="Q366" s="333"/>
      <c r="R366" s="333"/>
      <c r="S366" s="333"/>
      <c r="T366" s="333"/>
      <c r="U366" s="333"/>
      <c r="V366" s="333"/>
      <c r="W366" s="333"/>
      <c r="X366" s="333"/>
      <c r="Y366" s="333"/>
      <c r="Z366" s="333"/>
      <c r="AA366" s="333"/>
      <c r="AB366" s="333"/>
      <c r="AC366" s="333"/>
      <c r="AD366" s="333"/>
      <c r="AE366" s="333"/>
      <c r="AF366" s="333"/>
      <c r="AG366" s="333"/>
      <c r="AH366" s="333"/>
      <c r="AI366" s="333"/>
      <c r="AJ366" s="333"/>
      <c r="AK366" s="333"/>
      <c r="AL366" s="333"/>
      <c r="AM366" s="333"/>
      <c r="AN366" s="333"/>
      <c r="AO366" s="333"/>
      <c r="AP366" s="333"/>
      <c r="AQ366" s="333"/>
      <c r="AR366" s="333"/>
    </row>
    <row r="367" spans="1:44" ht="8.1" customHeight="1">
      <c r="A367" s="365" t="str">
        <f t="shared" si="73"/>
        <v/>
      </c>
      <c r="B367" s="50" t="str">
        <f t="shared" si="74"/>
        <v/>
      </c>
      <c r="C367" s="50" t="str">
        <f t="shared" si="75"/>
        <v/>
      </c>
      <c r="D367" s="315" t="str">
        <f t="shared" si="76"/>
        <v/>
      </c>
      <c r="E367" s="353"/>
      <c r="F367" s="354"/>
      <c r="G367" s="354"/>
      <c r="H367" s="333"/>
      <c r="I367" s="333"/>
      <c r="J367" s="333"/>
      <c r="K367" s="333"/>
      <c r="L367" s="333"/>
      <c r="M367" s="333"/>
      <c r="N367" s="333"/>
      <c r="O367" s="333"/>
      <c r="P367" s="333"/>
      <c r="Q367" s="333"/>
      <c r="R367" s="333"/>
      <c r="S367" s="333"/>
      <c r="T367" s="333"/>
      <c r="U367" s="333"/>
      <c r="V367" s="333"/>
      <c r="W367" s="333"/>
      <c r="X367" s="333"/>
      <c r="Y367" s="333"/>
      <c r="Z367" s="333"/>
      <c r="AA367" s="333"/>
      <c r="AB367" s="333"/>
      <c r="AC367" s="333"/>
      <c r="AD367" s="333"/>
      <c r="AE367" s="333"/>
      <c r="AF367" s="333"/>
      <c r="AG367" s="333"/>
      <c r="AH367" s="333"/>
      <c r="AI367" s="333"/>
      <c r="AJ367" s="333"/>
      <c r="AK367" s="333"/>
      <c r="AL367" s="333"/>
      <c r="AM367" s="333"/>
      <c r="AN367" s="333"/>
      <c r="AO367" s="333"/>
      <c r="AP367" s="333"/>
      <c r="AQ367" s="333"/>
      <c r="AR367" s="333"/>
    </row>
    <row r="368" spans="1:44" ht="8.1" customHeight="1">
      <c r="A368" s="365" t="str">
        <f t="shared" si="73"/>
        <v/>
      </c>
      <c r="B368" s="50" t="str">
        <f t="shared" si="74"/>
        <v/>
      </c>
      <c r="C368" s="50" t="str">
        <f t="shared" si="75"/>
        <v/>
      </c>
      <c r="D368" s="315" t="str">
        <f t="shared" si="76"/>
        <v/>
      </c>
      <c r="E368" s="353"/>
      <c r="F368" s="354"/>
      <c r="G368" s="354"/>
      <c r="H368" s="333"/>
      <c r="I368" s="333"/>
      <c r="J368" s="333"/>
      <c r="K368" s="333"/>
      <c r="L368" s="333"/>
      <c r="M368" s="333"/>
      <c r="N368" s="333"/>
      <c r="O368" s="333"/>
      <c r="P368" s="333"/>
      <c r="Q368" s="333"/>
      <c r="R368" s="333"/>
      <c r="S368" s="333"/>
      <c r="T368" s="333"/>
      <c r="U368" s="333"/>
      <c r="V368" s="333"/>
      <c r="W368" s="333"/>
      <c r="X368" s="333"/>
      <c r="Y368" s="333"/>
      <c r="Z368" s="333"/>
      <c r="AA368" s="333"/>
      <c r="AB368" s="333"/>
      <c r="AC368" s="333"/>
      <c r="AD368" s="333"/>
      <c r="AE368" s="333"/>
      <c r="AF368" s="333"/>
      <c r="AG368" s="333"/>
      <c r="AH368" s="333"/>
      <c r="AI368" s="333"/>
      <c r="AJ368" s="333"/>
      <c r="AK368" s="333"/>
      <c r="AL368" s="333"/>
      <c r="AM368" s="333"/>
      <c r="AN368" s="333"/>
      <c r="AO368" s="333"/>
      <c r="AP368" s="333"/>
      <c r="AQ368" s="333"/>
      <c r="AR368" s="333"/>
    </row>
    <row r="369" spans="1:44" ht="8.1" customHeight="1">
      <c r="A369" s="365" t="str">
        <f t="shared" si="73"/>
        <v/>
      </c>
      <c r="B369" s="50" t="str">
        <f t="shared" si="74"/>
        <v/>
      </c>
      <c r="C369" s="50" t="str">
        <f t="shared" si="75"/>
        <v/>
      </c>
      <c r="D369" s="315" t="str">
        <f t="shared" si="76"/>
        <v/>
      </c>
      <c r="E369" s="353"/>
      <c r="F369" s="354"/>
      <c r="G369" s="354"/>
      <c r="H369" s="333"/>
      <c r="I369" s="333"/>
      <c r="J369" s="333"/>
      <c r="K369" s="333"/>
      <c r="L369" s="333"/>
      <c r="M369" s="333"/>
      <c r="N369" s="333"/>
      <c r="O369" s="333"/>
      <c r="P369" s="333"/>
      <c r="Q369" s="333"/>
      <c r="R369" s="333"/>
      <c r="S369" s="333"/>
      <c r="T369" s="333"/>
      <c r="U369" s="333"/>
      <c r="V369" s="333"/>
      <c r="W369" s="333"/>
      <c r="X369" s="333"/>
      <c r="Y369" s="333"/>
      <c r="Z369" s="333"/>
      <c r="AA369" s="333"/>
      <c r="AB369" s="333"/>
      <c r="AC369" s="333"/>
      <c r="AD369" s="333"/>
      <c r="AE369" s="333"/>
      <c r="AF369" s="333"/>
      <c r="AG369" s="333"/>
      <c r="AH369" s="333"/>
      <c r="AI369" s="333"/>
      <c r="AJ369" s="333"/>
      <c r="AK369" s="333"/>
      <c r="AL369" s="333"/>
      <c r="AM369" s="333"/>
      <c r="AN369" s="333"/>
      <c r="AO369" s="333"/>
      <c r="AP369" s="333"/>
      <c r="AQ369" s="333"/>
      <c r="AR369" s="333"/>
    </row>
    <row r="370" spans="1:44" ht="8.1" customHeight="1">
      <c r="A370" s="365" t="str">
        <f t="shared" si="73"/>
        <v/>
      </c>
      <c r="B370" s="50" t="str">
        <f t="shared" si="74"/>
        <v/>
      </c>
      <c r="C370" s="50" t="str">
        <f t="shared" si="75"/>
        <v/>
      </c>
      <c r="D370" s="315" t="str">
        <f t="shared" si="76"/>
        <v/>
      </c>
      <c r="E370" s="353"/>
      <c r="F370" s="354"/>
      <c r="G370" s="354"/>
      <c r="H370" s="333"/>
      <c r="I370" s="333"/>
      <c r="J370" s="333"/>
      <c r="K370" s="333"/>
      <c r="L370" s="333"/>
      <c r="M370" s="333"/>
      <c r="N370" s="333"/>
      <c r="O370" s="333"/>
      <c r="P370" s="333"/>
      <c r="Q370" s="333"/>
      <c r="R370" s="333"/>
      <c r="S370" s="333"/>
      <c r="T370" s="333"/>
      <c r="U370" s="333"/>
      <c r="V370" s="333"/>
      <c r="W370" s="333"/>
      <c r="X370" s="333"/>
      <c r="Y370" s="333"/>
      <c r="Z370" s="333"/>
      <c r="AA370" s="333"/>
      <c r="AB370" s="333"/>
      <c r="AC370" s="333"/>
      <c r="AD370" s="333"/>
      <c r="AE370" s="333"/>
      <c r="AF370" s="333"/>
      <c r="AG370" s="333"/>
      <c r="AH370" s="333"/>
      <c r="AI370" s="333"/>
      <c r="AJ370" s="333"/>
      <c r="AK370" s="333"/>
      <c r="AL370" s="333"/>
      <c r="AM370" s="333"/>
      <c r="AN370" s="333"/>
      <c r="AO370" s="333"/>
      <c r="AP370" s="333"/>
      <c r="AQ370" s="333"/>
      <c r="AR370" s="333"/>
    </row>
    <row r="371" spans="1:44" ht="8.1" customHeight="1">
      <c r="A371" s="365" t="str">
        <f t="shared" si="73"/>
        <v/>
      </c>
      <c r="B371" s="50" t="str">
        <f t="shared" si="74"/>
        <v/>
      </c>
      <c r="C371" s="50" t="str">
        <f t="shared" si="75"/>
        <v/>
      </c>
      <c r="D371" s="315" t="str">
        <f t="shared" si="76"/>
        <v/>
      </c>
      <c r="E371" s="353"/>
      <c r="F371" s="354"/>
      <c r="G371" s="354"/>
      <c r="H371" s="333"/>
      <c r="I371" s="333"/>
      <c r="J371" s="333"/>
      <c r="K371" s="333"/>
      <c r="L371" s="333"/>
      <c r="M371" s="333"/>
      <c r="N371" s="333"/>
      <c r="O371" s="333"/>
      <c r="P371" s="333"/>
      <c r="Q371" s="333"/>
      <c r="R371" s="333"/>
      <c r="S371" s="333"/>
      <c r="T371" s="333"/>
      <c r="U371" s="333"/>
      <c r="V371" s="333"/>
      <c r="W371" s="333"/>
      <c r="X371" s="333"/>
      <c r="Y371" s="333"/>
      <c r="Z371" s="333"/>
      <c r="AA371" s="333"/>
      <c r="AB371" s="333"/>
      <c r="AC371" s="333"/>
      <c r="AD371" s="333"/>
      <c r="AE371" s="333"/>
      <c r="AF371" s="333"/>
      <c r="AG371" s="333"/>
      <c r="AH371" s="333"/>
      <c r="AI371" s="333"/>
      <c r="AJ371" s="333"/>
      <c r="AK371" s="333"/>
      <c r="AL371" s="333"/>
      <c r="AM371" s="333"/>
      <c r="AN371" s="333"/>
      <c r="AO371" s="333"/>
      <c r="AP371" s="333"/>
      <c r="AQ371" s="333"/>
      <c r="AR371" s="333"/>
    </row>
    <row r="372" spans="1:44" ht="8.1" customHeight="1">
      <c r="A372" s="365" t="str">
        <f t="shared" si="73"/>
        <v/>
      </c>
      <c r="B372" s="50" t="str">
        <f t="shared" si="74"/>
        <v/>
      </c>
      <c r="C372" s="50" t="str">
        <f t="shared" si="75"/>
        <v/>
      </c>
      <c r="D372" s="315" t="str">
        <f t="shared" si="76"/>
        <v/>
      </c>
      <c r="E372" s="353"/>
      <c r="F372" s="354"/>
      <c r="G372" s="354"/>
      <c r="H372" s="333"/>
      <c r="I372" s="333"/>
      <c r="J372" s="333"/>
      <c r="K372" s="333"/>
      <c r="L372" s="333"/>
      <c r="M372" s="333"/>
      <c r="N372" s="333"/>
      <c r="O372" s="333"/>
      <c r="P372" s="333"/>
      <c r="Q372" s="333"/>
      <c r="R372" s="333"/>
      <c r="S372" s="333"/>
      <c r="T372" s="333"/>
      <c r="U372" s="333"/>
      <c r="V372" s="333"/>
      <c r="W372" s="333"/>
      <c r="X372" s="333"/>
      <c r="Y372" s="333"/>
      <c r="Z372" s="333"/>
      <c r="AA372" s="333"/>
      <c r="AB372" s="333"/>
      <c r="AC372" s="333"/>
      <c r="AD372" s="333"/>
      <c r="AE372" s="333"/>
      <c r="AF372" s="333"/>
      <c r="AG372" s="333"/>
      <c r="AH372" s="333"/>
      <c r="AI372" s="333"/>
      <c r="AJ372" s="333"/>
      <c r="AK372" s="333"/>
      <c r="AL372" s="333"/>
      <c r="AM372" s="333"/>
      <c r="AN372" s="333"/>
      <c r="AO372" s="333"/>
      <c r="AP372" s="333"/>
      <c r="AQ372" s="333"/>
      <c r="AR372" s="333"/>
    </row>
    <row r="373" spans="1:44" ht="8.1" customHeight="1">
      <c r="A373" s="365" t="str">
        <f t="shared" si="73"/>
        <v/>
      </c>
      <c r="B373" s="50" t="str">
        <f t="shared" si="74"/>
        <v/>
      </c>
      <c r="C373" s="50" t="str">
        <f t="shared" si="75"/>
        <v/>
      </c>
      <c r="D373" s="315" t="str">
        <f t="shared" si="76"/>
        <v/>
      </c>
      <c r="E373" s="353"/>
      <c r="F373" s="354"/>
      <c r="G373" s="354"/>
      <c r="H373" s="333"/>
      <c r="I373" s="333"/>
      <c r="J373" s="333"/>
      <c r="K373" s="333"/>
      <c r="L373" s="333"/>
      <c r="M373" s="333"/>
      <c r="N373" s="333"/>
      <c r="O373" s="333"/>
      <c r="P373" s="333"/>
      <c r="Q373" s="333"/>
      <c r="R373" s="333"/>
      <c r="S373" s="333"/>
      <c r="T373" s="333"/>
      <c r="U373" s="333"/>
      <c r="V373" s="333"/>
      <c r="W373" s="333"/>
      <c r="X373" s="333"/>
      <c r="Y373" s="333"/>
      <c r="Z373" s="333"/>
      <c r="AA373" s="333"/>
      <c r="AB373" s="333"/>
      <c r="AC373" s="333"/>
      <c r="AD373" s="333"/>
      <c r="AE373" s="333"/>
      <c r="AF373" s="333"/>
      <c r="AG373" s="333"/>
      <c r="AH373" s="333"/>
      <c r="AI373" s="333"/>
      <c r="AJ373" s="333"/>
      <c r="AK373" s="333"/>
      <c r="AL373" s="333"/>
      <c r="AM373" s="333"/>
      <c r="AN373" s="333"/>
      <c r="AO373" s="333"/>
      <c r="AP373" s="333"/>
      <c r="AQ373" s="333"/>
      <c r="AR373" s="333"/>
    </row>
    <row r="374" spans="1:44" ht="8.1" customHeight="1">
      <c r="A374" s="365" t="str">
        <f t="shared" si="73"/>
        <v/>
      </c>
      <c r="B374" s="50" t="str">
        <f t="shared" si="74"/>
        <v/>
      </c>
      <c r="C374" s="50" t="str">
        <f t="shared" si="75"/>
        <v/>
      </c>
      <c r="D374" s="315" t="str">
        <f t="shared" si="76"/>
        <v/>
      </c>
      <c r="E374" s="353"/>
      <c r="F374" s="354"/>
      <c r="G374" s="354"/>
      <c r="H374" s="333"/>
      <c r="I374" s="333"/>
      <c r="J374" s="333"/>
      <c r="K374" s="333"/>
      <c r="L374" s="333"/>
      <c r="M374" s="333"/>
      <c r="N374" s="333"/>
      <c r="O374" s="333"/>
      <c r="P374" s="333"/>
      <c r="Q374" s="333"/>
      <c r="R374" s="333"/>
      <c r="S374" s="333"/>
      <c r="T374" s="333"/>
      <c r="U374" s="333"/>
      <c r="V374" s="333"/>
      <c r="W374" s="333"/>
      <c r="X374" s="333"/>
      <c r="Y374" s="333"/>
      <c r="Z374" s="333"/>
      <c r="AA374" s="333"/>
      <c r="AB374" s="333"/>
      <c r="AC374" s="333"/>
      <c r="AD374" s="333"/>
      <c r="AE374" s="333"/>
      <c r="AF374" s="333"/>
      <c r="AG374" s="333"/>
      <c r="AH374" s="333"/>
      <c r="AI374" s="333"/>
      <c r="AJ374" s="333"/>
      <c r="AK374" s="333"/>
      <c r="AL374" s="333"/>
      <c r="AM374" s="333"/>
      <c r="AN374" s="333"/>
      <c r="AO374" s="333"/>
      <c r="AP374" s="333"/>
      <c r="AQ374" s="333"/>
      <c r="AR374" s="333"/>
    </row>
    <row r="375" spans="1:44" ht="8.1" customHeight="1">
      <c r="A375" s="365" t="str">
        <f t="shared" si="73"/>
        <v/>
      </c>
      <c r="B375" s="50" t="str">
        <f t="shared" si="74"/>
        <v/>
      </c>
      <c r="C375" s="50" t="str">
        <f t="shared" si="75"/>
        <v/>
      </c>
      <c r="D375" s="315" t="str">
        <f t="shared" si="76"/>
        <v/>
      </c>
      <c r="E375" s="353"/>
      <c r="F375" s="354"/>
      <c r="G375" s="354"/>
      <c r="H375" s="333"/>
      <c r="I375" s="333"/>
      <c r="J375" s="333"/>
      <c r="K375" s="333"/>
      <c r="L375" s="333"/>
      <c r="M375" s="333"/>
      <c r="N375" s="333"/>
      <c r="O375" s="333"/>
      <c r="P375" s="333"/>
      <c r="Q375" s="333"/>
      <c r="R375" s="333"/>
      <c r="S375" s="333"/>
      <c r="T375" s="333"/>
      <c r="U375" s="333"/>
      <c r="V375" s="333"/>
      <c r="W375" s="333"/>
      <c r="X375" s="333"/>
      <c r="Y375" s="333"/>
      <c r="Z375" s="333"/>
      <c r="AA375" s="333"/>
      <c r="AB375" s="333"/>
      <c r="AC375" s="333"/>
      <c r="AD375" s="333"/>
      <c r="AE375" s="333"/>
      <c r="AF375" s="333"/>
      <c r="AG375" s="333"/>
      <c r="AH375" s="333"/>
      <c r="AI375" s="333"/>
      <c r="AJ375" s="333"/>
      <c r="AK375" s="333"/>
      <c r="AL375" s="333"/>
      <c r="AM375" s="333"/>
      <c r="AN375" s="333"/>
      <c r="AO375" s="333"/>
      <c r="AP375" s="333"/>
      <c r="AQ375" s="333"/>
      <c r="AR375" s="333"/>
    </row>
    <row r="376" spans="1:44" ht="8.1" customHeight="1">
      <c r="A376" s="365" t="str">
        <f t="shared" si="73"/>
        <v/>
      </c>
      <c r="B376" s="50" t="str">
        <f t="shared" si="74"/>
        <v/>
      </c>
      <c r="C376" s="50" t="str">
        <f t="shared" si="75"/>
        <v/>
      </c>
      <c r="D376" s="315" t="str">
        <f t="shared" si="76"/>
        <v/>
      </c>
      <c r="E376" s="353"/>
      <c r="F376" s="354"/>
      <c r="G376" s="354"/>
      <c r="H376" s="333"/>
      <c r="I376" s="333"/>
      <c r="J376" s="333"/>
      <c r="K376" s="333"/>
      <c r="L376" s="333"/>
      <c r="M376" s="333"/>
      <c r="N376" s="333"/>
      <c r="O376" s="333"/>
      <c r="P376" s="333"/>
      <c r="Q376" s="333"/>
      <c r="R376" s="333"/>
      <c r="S376" s="333"/>
      <c r="T376" s="333"/>
      <c r="U376" s="333"/>
      <c r="V376" s="333"/>
      <c r="W376" s="333"/>
      <c r="X376" s="333"/>
      <c r="Y376" s="333"/>
      <c r="Z376" s="333"/>
      <c r="AA376" s="333"/>
      <c r="AB376" s="333"/>
      <c r="AC376" s="333"/>
      <c r="AD376" s="333"/>
      <c r="AE376" s="333"/>
      <c r="AF376" s="333"/>
      <c r="AG376" s="333"/>
      <c r="AH376" s="333"/>
      <c r="AI376" s="333"/>
      <c r="AJ376" s="333"/>
      <c r="AK376" s="333"/>
      <c r="AL376" s="333"/>
      <c r="AM376" s="333"/>
      <c r="AN376" s="333"/>
      <c r="AO376" s="333"/>
      <c r="AP376" s="333"/>
      <c r="AQ376" s="333"/>
      <c r="AR376" s="333"/>
    </row>
    <row r="377" spans="1:44" ht="8.1" customHeight="1">
      <c r="A377" s="365" t="str">
        <f t="shared" si="73"/>
        <v/>
      </c>
      <c r="B377" s="50" t="str">
        <f t="shared" si="74"/>
        <v/>
      </c>
      <c r="C377" s="50" t="str">
        <f t="shared" si="75"/>
        <v/>
      </c>
      <c r="D377" s="315" t="str">
        <f t="shared" si="76"/>
        <v/>
      </c>
      <c r="E377" s="353"/>
      <c r="F377" s="354"/>
      <c r="G377" s="354"/>
      <c r="H377" s="333"/>
      <c r="I377" s="333"/>
      <c r="J377" s="333"/>
      <c r="K377" s="333"/>
      <c r="L377" s="333"/>
      <c r="M377" s="333"/>
      <c r="N377" s="333"/>
      <c r="O377" s="333"/>
      <c r="P377" s="333"/>
      <c r="Q377" s="333"/>
      <c r="R377" s="333"/>
      <c r="S377" s="333"/>
      <c r="T377" s="333"/>
      <c r="U377" s="333"/>
      <c r="V377" s="333"/>
      <c r="W377" s="333"/>
      <c r="X377" s="333"/>
      <c r="Y377" s="333"/>
      <c r="Z377" s="333"/>
      <c r="AA377" s="333"/>
      <c r="AB377" s="333"/>
      <c r="AC377" s="333"/>
      <c r="AD377" s="333"/>
      <c r="AE377" s="333"/>
      <c r="AF377" s="333"/>
      <c r="AG377" s="333"/>
      <c r="AH377" s="333"/>
      <c r="AI377" s="333"/>
      <c r="AJ377" s="333"/>
      <c r="AK377" s="333"/>
      <c r="AL377" s="333"/>
      <c r="AM377" s="333"/>
      <c r="AN377" s="333"/>
      <c r="AO377" s="333"/>
      <c r="AP377" s="333"/>
      <c r="AQ377" s="333"/>
      <c r="AR377" s="333"/>
    </row>
    <row r="378" spans="1:44" ht="8.1" customHeight="1">
      <c r="A378" s="365" t="str">
        <f t="shared" si="73"/>
        <v/>
      </c>
      <c r="B378" s="50" t="str">
        <f t="shared" si="74"/>
        <v/>
      </c>
      <c r="C378" s="50" t="str">
        <f t="shared" si="75"/>
        <v/>
      </c>
      <c r="D378" s="315" t="str">
        <f t="shared" si="76"/>
        <v/>
      </c>
      <c r="E378" s="353"/>
      <c r="F378" s="354"/>
      <c r="G378" s="354"/>
      <c r="H378" s="333"/>
      <c r="I378" s="333"/>
      <c r="J378" s="333"/>
      <c r="K378" s="333"/>
      <c r="L378" s="333"/>
      <c r="M378" s="333"/>
      <c r="N378" s="333"/>
      <c r="O378" s="333"/>
      <c r="P378" s="333"/>
      <c r="Q378" s="333"/>
      <c r="R378" s="333"/>
      <c r="S378" s="333"/>
      <c r="T378" s="333"/>
      <c r="U378" s="333"/>
      <c r="V378" s="333"/>
      <c r="W378" s="333"/>
      <c r="X378" s="333"/>
      <c r="Y378" s="333"/>
      <c r="Z378" s="333"/>
      <c r="AA378" s="333"/>
      <c r="AB378" s="333"/>
      <c r="AC378" s="333"/>
      <c r="AD378" s="333"/>
      <c r="AE378" s="333"/>
      <c r="AF378" s="333"/>
      <c r="AG378" s="333"/>
      <c r="AH378" s="333"/>
      <c r="AI378" s="333"/>
      <c r="AJ378" s="333"/>
      <c r="AK378" s="333"/>
      <c r="AL378" s="333"/>
      <c r="AM378" s="333"/>
      <c r="AN378" s="333"/>
      <c r="AO378" s="333"/>
      <c r="AP378" s="333"/>
      <c r="AQ378" s="333"/>
      <c r="AR378" s="333"/>
    </row>
    <row r="379" spans="1:44" ht="8.1" customHeight="1">
      <c r="A379" s="365" t="str">
        <f t="shared" si="73"/>
        <v/>
      </c>
      <c r="B379" s="50" t="str">
        <f t="shared" si="74"/>
        <v/>
      </c>
      <c r="C379" s="50" t="str">
        <f t="shared" si="75"/>
        <v/>
      </c>
      <c r="D379" s="315" t="str">
        <f t="shared" si="76"/>
        <v/>
      </c>
      <c r="E379" s="353"/>
      <c r="F379" s="354"/>
      <c r="G379" s="354"/>
      <c r="H379" s="333"/>
      <c r="I379" s="333"/>
      <c r="J379" s="333"/>
      <c r="K379" s="333"/>
      <c r="L379" s="333"/>
      <c r="M379" s="333"/>
      <c r="N379" s="333"/>
      <c r="O379" s="333"/>
      <c r="P379" s="333"/>
      <c r="Q379" s="333"/>
      <c r="R379" s="333"/>
      <c r="S379" s="333"/>
      <c r="T379" s="333"/>
      <c r="U379" s="333"/>
      <c r="V379" s="333"/>
      <c r="W379" s="333"/>
      <c r="X379" s="333"/>
      <c r="Y379" s="333"/>
      <c r="Z379" s="333"/>
      <c r="AA379" s="333"/>
      <c r="AB379" s="333"/>
      <c r="AC379" s="333"/>
      <c r="AD379" s="333"/>
      <c r="AE379" s="333"/>
      <c r="AF379" s="333"/>
      <c r="AG379" s="333"/>
      <c r="AH379" s="333"/>
      <c r="AI379" s="333"/>
      <c r="AJ379" s="333"/>
      <c r="AK379" s="333"/>
      <c r="AL379" s="333"/>
      <c r="AM379" s="333"/>
      <c r="AN379" s="333"/>
      <c r="AO379" s="333"/>
      <c r="AP379" s="333"/>
      <c r="AQ379" s="333"/>
      <c r="AR379" s="333"/>
    </row>
    <row r="380" spans="1:44" ht="8.1" customHeight="1">
      <c r="A380" s="365" t="str">
        <f t="shared" si="73"/>
        <v/>
      </c>
      <c r="B380" s="50" t="str">
        <f t="shared" si="74"/>
        <v/>
      </c>
      <c r="C380" s="50" t="str">
        <f t="shared" si="75"/>
        <v/>
      </c>
      <c r="D380" s="315" t="str">
        <f t="shared" si="76"/>
        <v/>
      </c>
      <c r="E380" s="353"/>
      <c r="F380" s="354"/>
      <c r="G380" s="354"/>
      <c r="H380" s="333"/>
      <c r="I380" s="333"/>
      <c r="J380" s="333"/>
      <c r="K380" s="333"/>
      <c r="L380" s="333"/>
      <c r="M380" s="333"/>
      <c r="N380" s="333"/>
      <c r="O380" s="333"/>
      <c r="P380" s="333"/>
      <c r="Q380" s="333"/>
      <c r="R380" s="333"/>
      <c r="S380" s="333"/>
      <c r="T380" s="333"/>
      <c r="U380" s="333"/>
      <c r="V380" s="333"/>
      <c r="W380" s="333"/>
      <c r="X380" s="333"/>
      <c r="Y380" s="333"/>
      <c r="Z380" s="333"/>
      <c r="AA380" s="333"/>
      <c r="AB380" s="333"/>
      <c r="AC380" s="333"/>
      <c r="AD380" s="333"/>
      <c r="AE380" s="333"/>
      <c r="AF380" s="333"/>
      <c r="AG380" s="333"/>
      <c r="AH380" s="333"/>
      <c r="AI380" s="333"/>
      <c r="AJ380" s="333"/>
      <c r="AK380" s="333"/>
      <c r="AL380" s="333"/>
      <c r="AM380" s="333"/>
      <c r="AN380" s="333"/>
      <c r="AO380" s="333"/>
      <c r="AP380" s="333"/>
      <c r="AQ380" s="333"/>
      <c r="AR380" s="333"/>
    </row>
    <row r="381" spans="1:44" ht="8.1" customHeight="1">
      <c r="A381" s="365" t="str">
        <f t="shared" si="73"/>
        <v/>
      </c>
      <c r="B381" s="50" t="str">
        <f t="shared" si="74"/>
        <v/>
      </c>
      <c r="C381" s="50" t="str">
        <f t="shared" si="75"/>
        <v/>
      </c>
      <c r="D381" s="315" t="str">
        <f t="shared" si="76"/>
        <v/>
      </c>
      <c r="E381" s="353"/>
      <c r="F381" s="354"/>
      <c r="G381" s="354"/>
      <c r="H381" s="333"/>
      <c r="I381" s="333"/>
      <c r="J381" s="333"/>
      <c r="K381" s="333"/>
      <c r="L381" s="333"/>
      <c r="M381" s="333"/>
      <c r="N381" s="333"/>
      <c r="O381" s="333"/>
      <c r="P381" s="333"/>
      <c r="Q381" s="333"/>
      <c r="R381" s="333"/>
      <c r="S381" s="333"/>
      <c r="T381" s="333"/>
      <c r="U381" s="333"/>
      <c r="V381" s="333"/>
      <c r="W381" s="333"/>
      <c r="X381" s="333"/>
      <c r="Y381" s="333"/>
      <c r="Z381" s="333"/>
      <c r="AA381" s="333"/>
      <c r="AB381" s="333"/>
      <c r="AC381" s="333"/>
      <c r="AD381" s="333"/>
      <c r="AE381" s="333"/>
      <c r="AF381" s="333"/>
      <c r="AG381" s="333"/>
      <c r="AH381" s="333"/>
      <c r="AI381" s="333"/>
      <c r="AJ381" s="333"/>
      <c r="AK381" s="333"/>
      <c r="AL381" s="333"/>
      <c r="AM381" s="333"/>
      <c r="AN381" s="333"/>
      <c r="AO381" s="333"/>
      <c r="AP381" s="333"/>
      <c r="AQ381" s="333"/>
      <c r="AR381" s="333"/>
    </row>
    <row r="382" spans="1:44" ht="8.1" customHeight="1">
      <c r="A382" s="365" t="str">
        <f t="shared" si="73"/>
        <v/>
      </c>
      <c r="B382" s="50" t="str">
        <f t="shared" si="74"/>
        <v/>
      </c>
      <c r="C382" s="50" t="str">
        <f t="shared" si="75"/>
        <v/>
      </c>
      <c r="D382" s="315" t="str">
        <f t="shared" si="76"/>
        <v/>
      </c>
      <c r="E382" s="353"/>
      <c r="F382" s="354"/>
      <c r="G382" s="354"/>
      <c r="H382" s="333"/>
      <c r="I382" s="333"/>
      <c r="J382" s="333"/>
      <c r="K382" s="333"/>
      <c r="L382" s="333"/>
      <c r="M382" s="333"/>
      <c r="N382" s="333"/>
      <c r="O382" s="333"/>
      <c r="P382" s="333"/>
      <c r="Q382" s="333"/>
      <c r="R382" s="333"/>
      <c r="S382" s="333"/>
      <c r="T382" s="333"/>
      <c r="U382" s="333"/>
      <c r="V382" s="333"/>
      <c r="W382" s="333"/>
      <c r="X382" s="333"/>
      <c r="Y382" s="333"/>
      <c r="Z382" s="333"/>
      <c r="AA382" s="333"/>
      <c r="AB382" s="333"/>
      <c r="AC382" s="333"/>
      <c r="AD382" s="333"/>
      <c r="AE382" s="333"/>
      <c r="AF382" s="333"/>
      <c r="AG382" s="333"/>
      <c r="AH382" s="333"/>
      <c r="AI382" s="333"/>
      <c r="AJ382" s="333"/>
      <c r="AK382" s="333"/>
      <c r="AL382" s="333"/>
      <c r="AM382" s="333"/>
      <c r="AN382" s="333"/>
      <c r="AO382" s="333"/>
      <c r="AP382" s="333"/>
      <c r="AQ382" s="333"/>
      <c r="AR382" s="333"/>
    </row>
    <row r="383" spans="1:44" ht="8.1" customHeight="1">
      <c r="A383" s="365" t="str">
        <f t="shared" si="73"/>
        <v/>
      </c>
      <c r="B383" s="50" t="str">
        <f t="shared" si="74"/>
        <v/>
      </c>
      <c r="C383" s="50" t="str">
        <f t="shared" si="75"/>
        <v/>
      </c>
      <c r="D383" s="315" t="str">
        <f t="shared" si="76"/>
        <v/>
      </c>
      <c r="E383" s="353"/>
      <c r="F383" s="354"/>
      <c r="G383" s="354"/>
      <c r="H383" s="333"/>
      <c r="I383" s="333"/>
      <c r="J383" s="333"/>
      <c r="K383" s="333"/>
      <c r="L383" s="333"/>
      <c r="M383" s="333"/>
      <c r="N383" s="333"/>
      <c r="O383" s="333"/>
      <c r="P383" s="333"/>
      <c r="Q383" s="333"/>
      <c r="R383" s="333"/>
      <c r="S383" s="333"/>
      <c r="T383" s="333"/>
      <c r="U383" s="333"/>
      <c r="V383" s="333"/>
      <c r="W383" s="333"/>
      <c r="X383" s="333"/>
      <c r="Y383" s="333"/>
      <c r="Z383" s="333"/>
      <c r="AA383" s="333"/>
      <c r="AB383" s="333"/>
      <c r="AC383" s="333"/>
      <c r="AD383" s="333"/>
      <c r="AE383" s="333"/>
      <c r="AF383" s="333"/>
      <c r="AG383" s="333"/>
      <c r="AH383" s="333"/>
      <c r="AI383" s="333"/>
      <c r="AJ383" s="333"/>
      <c r="AK383" s="333"/>
      <c r="AL383" s="333"/>
      <c r="AM383" s="333"/>
      <c r="AN383" s="333"/>
      <c r="AO383" s="333"/>
      <c r="AP383" s="333"/>
      <c r="AQ383" s="333"/>
      <c r="AR383" s="333"/>
    </row>
    <row r="384" spans="1:44" ht="8.1" customHeight="1">
      <c r="A384" s="365" t="str">
        <f t="shared" si="73"/>
        <v/>
      </c>
      <c r="B384" s="50" t="str">
        <f t="shared" si="74"/>
        <v/>
      </c>
      <c r="C384" s="50" t="str">
        <f t="shared" si="75"/>
        <v/>
      </c>
      <c r="D384" s="315" t="str">
        <f t="shared" si="76"/>
        <v/>
      </c>
      <c r="E384" s="353"/>
      <c r="F384" s="354"/>
      <c r="G384" s="354"/>
      <c r="H384" s="333"/>
      <c r="I384" s="333"/>
      <c r="J384" s="333"/>
      <c r="K384" s="333"/>
      <c r="L384" s="333"/>
      <c r="M384" s="333"/>
      <c r="N384" s="333"/>
      <c r="O384" s="333"/>
      <c r="P384" s="333"/>
      <c r="Q384" s="333"/>
      <c r="R384" s="333"/>
      <c r="S384" s="333"/>
      <c r="T384" s="333"/>
      <c r="U384" s="333"/>
      <c r="V384" s="333"/>
      <c r="W384" s="333"/>
      <c r="X384" s="333"/>
      <c r="Y384" s="333"/>
      <c r="Z384" s="333"/>
      <c r="AA384" s="333"/>
      <c r="AB384" s="333"/>
      <c r="AC384" s="333"/>
      <c r="AD384" s="333"/>
      <c r="AE384" s="333"/>
      <c r="AF384" s="333"/>
      <c r="AG384" s="333"/>
      <c r="AH384" s="333"/>
      <c r="AI384" s="333"/>
      <c r="AJ384" s="333"/>
      <c r="AK384" s="333"/>
      <c r="AL384" s="333"/>
      <c r="AM384" s="333"/>
      <c r="AN384" s="333"/>
      <c r="AO384" s="333"/>
      <c r="AP384" s="333"/>
      <c r="AQ384" s="333"/>
      <c r="AR384" s="333"/>
    </row>
    <row r="385" spans="1:44" ht="8.1" customHeight="1">
      <c r="A385" s="365" t="str">
        <f t="shared" si="73"/>
        <v/>
      </c>
      <c r="B385" s="50" t="str">
        <f t="shared" si="74"/>
        <v/>
      </c>
      <c r="C385" s="50" t="str">
        <f t="shared" si="75"/>
        <v/>
      </c>
      <c r="D385" s="315" t="str">
        <f t="shared" si="76"/>
        <v/>
      </c>
      <c r="E385" s="353"/>
      <c r="F385" s="354"/>
      <c r="G385" s="354"/>
      <c r="H385" s="333"/>
      <c r="I385" s="333"/>
      <c r="J385" s="333"/>
      <c r="K385" s="333"/>
      <c r="L385" s="333"/>
      <c r="M385" s="333"/>
      <c r="N385" s="333"/>
      <c r="O385" s="333"/>
      <c r="P385" s="333"/>
      <c r="Q385" s="333"/>
      <c r="R385" s="333"/>
      <c r="S385" s="333"/>
      <c r="T385" s="333"/>
      <c r="U385" s="333"/>
      <c r="V385" s="333"/>
      <c r="W385" s="333"/>
      <c r="X385" s="333"/>
      <c r="Y385" s="333"/>
      <c r="Z385" s="333"/>
      <c r="AA385" s="333"/>
      <c r="AB385" s="333"/>
      <c r="AC385" s="333"/>
      <c r="AD385" s="333"/>
      <c r="AE385" s="333"/>
      <c r="AF385" s="333"/>
      <c r="AG385" s="333"/>
      <c r="AH385" s="333"/>
      <c r="AI385" s="333"/>
      <c r="AJ385" s="333"/>
      <c r="AK385" s="333"/>
      <c r="AL385" s="333"/>
      <c r="AM385" s="333"/>
      <c r="AN385" s="333"/>
      <c r="AO385" s="333"/>
      <c r="AP385" s="333"/>
      <c r="AQ385" s="333"/>
      <c r="AR385" s="333"/>
    </row>
    <row r="386" spans="1:44" ht="8.1" customHeight="1">
      <c r="A386" s="365" t="str">
        <f t="shared" si="73"/>
        <v/>
      </c>
      <c r="B386" s="50" t="str">
        <f t="shared" si="74"/>
        <v/>
      </c>
      <c r="C386" s="50" t="str">
        <f t="shared" si="75"/>
        <v/>
      </c>
      <c r="D386" s="315" t="str">
        <f t="shared" si="76"/>
        <v/>
      </c>
      <c r="E386" s="353"/>
      <c r="F386" s="354"/>
      <c r="G386" s="354"/>
      <c r="H386" s="333"/>
      <c r="I386" s="333"/>
      <c r="J386" s="333"/>
      <c r="K386" s="333"/>
      <c r="L386" s="333"/>
      <c r="M386" s="333"/>
      <c r="N386" s="333"/>
      <c r="O386" s="333"/>
      <c r="P386" s="333"/>
      <c r="Q386" s="333"/>
      <c r="R386" s="333"/>
      <c r="S386" s="333"/>
      <c r="T386" s="333"/>
      <c r="U386" s="333"/>
      <c r="V386" s="333"/>
      <c r="W386" s="333"/>
      <c r="X386" s="333"/>
      <c r="Y386" s="333"/>
      <c r="Z386" s="333"/>
      <c r="AA386" s="333"/>
      <c r="AB386" s="333"/>
      <c r="AC386" s="333"/>
      <c r="AD386" s="333"/>
      <c r="AE386" s="333"/>
      <c r="AF386" s="333"/>
      <c r="AG386" s="333"/>
      <c r="AH386" s="333"/>
      <c r="AI386" s="333"/>
      <c r="AJ386" s="333"/>
      <c r="AK386" s="333"/>
      <c r="AL386" s="333"/>
      <c r="AM386" s="333"/>
      <c r="AN386" s="333"/>
      <c r="AO386" s="333"/>
      <c r="AP386" s="333"/>
      <c r="AQ386" s="333"/>
      <c r="AR386" s="333"/>
    </row>
    <row r="387" spans="1:44" ht="8.1" customHeight="1">
      <c r="A387" s="365" t="str">
        <f t="shared" si="73"/>
        <v/>
      </c>
      <c r="B387" s="50" t="str">
        <f t="shared" si="74"/>
        <v/>
      </c>
      <c r="C387" s="50" t="str">
        <f t="shared" si="75"/>
        <v/>
      </c>
      <c r="D387" s="315" t="str">
        <f t="shared" si="76"/>
        <v/>
      </c>
      <c r="E387" s="353"/>
      <c r="F387" s="354"/>
      <c r="G387" s="354"/>
      <c r="H387" s="333"/>
      <c r="I387" s="333"/>
      <c r="J387" s="333"/>
      <c r="K387" s="333"/>
      <c r="L387" s="333"/>
      <c r="M387" s="333"/>
      <c r="N387" s="333"/>
      <c r="O387" s="333"/>
      <c r="P387" s="333"/>
      <c r="Q387" s="333"/>
      <c r="R387" s="333"/>
      <c r="S387" s="333"/>
      <c r="T387" s="333"/>
      <c r="U387" s="333"/>
      <c r="V387" s="333"/>
      <c r="W387" s="333"/>
      <c r="X387" s="333"/>
      <c r="Y387" s="333"/>
      <c r="Z387" s="333"/>
      <c r="AA387" s="333"/>
      <c r="AB387" s="333"/>
      <c r="AC387" s="333"/>
      <c r="AD387" s="333"/>
      <c r="AE387" s="333"/>
      <c r="AF387" s="333"/>
      <c r="AG387" s="333"/>
      <c r="AH387" s="333"/>
      <c r="AI387" s="333"/>
      <c r="AJ387" s="333"/>
      <c r="AK387" s="333"/>
      <c r="AL387" s="333"/>
      <c r="AM387" s="333"/>
      <c r="AN387" s="333"/>
      <c r="AO387" s="333"/>
      <c r="AP387" s="333"/>
      <c r="AQ387" s="333"/>
      <c r="AR387" s="333"/>
    </row>
    <row r="388" spans="1:44" ht="8.1" customHeight="1">
      <c r="A388" s="365" t="str">
        <f t="shared" si="73"/>
        <v/>
      </c>
      <c r="B388" s="50" t="str">
        <f t="shared" si="74"/>
        <v/>
      </c>
      <c r="C388" s="50" t="str">
        <f t="shared" si="75"/>
        <v/>
      </c>
      <c r="D388" s="315" t="str">
        <f t="shared" si="76"/>
        <v/>
      </c>
      <c r="E388" s="353"/>
      <c r="F388" s="354"/>
      <c r="G388" s="354"/>
      <c r="H388" s="333"/>
      <c r="I388" s="333"/>
      <c r="J388" s="333"/>
      <c r="K388" s="333"/>
      <c r="L388" s="333"/>
      <c r="M388" s="333"/>
      <c r="N388" s="333"/>
      <c r="O388" s="333"/>
      <c r="P388" s="333"/>
      <c r="Q388" s="333"/>
      <c r="R388" s="333"/>
      <c r="S388" s="333"/>
      <c r="T388" s="333"/>
      <c r="U388" s="333"/>
      <c r="V388" s="333"/>
      <c r="W388" s="333"/>
      <c r="X388" s="333"/>
      <c r="Y388" s="333"/>
      <c r="Z388" s="333"/>
      <c r="AA388" s="333"/>
      <c r="AB388" s="333"/>
      <c r="AC388" s="333"/>
      <c r="AD388" s="333"/>
      <c r="AE388" s="333"/>
      <c r="AF388" s="333"/>
      <c r="AG388" s="333"/>
      <c r="AH388" s="333"/>
      <c r="AI388" s="333"/>
      <c r="AJ388" s="333"/>
      <c r="AK388" s="333"/>
      <c r="AL388" s="333"/>
      <c r="AM388" s="333"/>
      <c r="AN388" s="333"/>
      <c r="AO388" s="333"/>
      <c r="AP388" s="333"/>
      <c r="AQ388" s="333"/>
      <c r="AR388" s="333"/>
    </row>
    <row r="389" spans="1:44" ht="8.1" customHeight="1">
      <c r="A389" s="365" t="str">
        <f t="shared" ref="A389:A452" si="77">IF(ROW()-A$4&lt;=$D$4,ROW()-A$4,"")</f>
        <v/>
      </c>
      <c r="B389" s="50" t="str">
        <f t="shared" si="74"/>
        <v/>
      </c>
      <c r="C389" s="50" t="str">
        <f t="shared" si="75"/>
        <v/>
      </c>
      <c r="D389" s="315" t="str">
        <f t="shared" si="76"/>
        <v/>
      </c>
      <c r="E389" s="353"/>
      <c r="F389" s="354"/>
      <c r="G389" s="354"/>
      <c r="H389" s="333"/>
      <c r="I389" s="333"/>
      <c r="J389" s="333"/>
      <c r="K389" s="333"/>
      <c r="L389" s="333"/>
      <c r="M389" s="333"/>
      <c r="N389" s="333"/>
      <c r="O389" s="333"/>
      <c r="P389" s="333"/>
      <c r="Q389" s="333"/>
      <c r="R389" s="333"/>
      <c r="S389" s="333"/>
      <c r="T389" s="333"/>
      <c r="U389" s="333"/>
      <c r="V389" s="333"/>
      <c r="W389" s="333"/>
      <c r="X389" s="333"/>
      <c r="Y389" s="333"/>
      <c r="Z389" s="333"/>
      <c r="AA389" s="333"/>
      <c r="AB389" s="333"/>
      <c r="AC389" s="333"/>
      <c r="AD389" s="333"/>
      <c r="AE389" s="333"/>
      <c r="AF389" s="333"/>
      <c r="AG389" s="333"/>
      <c r="AH389" s="333"/>
      <c r="AI389" s="333"/>
      <c r="AJ389" s="333"/>
      <c r="AK389" s="333"/>
      <c r="AL389" s="333"/>
      <c r="AM389" s="333"/>
      <c r="AN389" s="333"/>
      <c r="AO389" s="333"/>
      <c r="AP389" s="333"/>
      <c r="AQ389" s="333"/>
      <c r="AR389" s="333"/>
    </row>
    <row r="390" spans="1:44" ht="8.1" customHeight="1">
      <c r="A390" s="365" t="str">
        <f t="shared" si="77"/>
        <v/>
      </c>
      <c r="B390" s="50" t="str">
        <f t="shared" ref="B390:B453" si="78">IF(A390="","",IF(A388="",1,IF(ISNUMBER(A390),INT(A389/$C$2)+1,"")))</f>
        <v/>
      </c>
      <c r="C390" s="50" t="str">
        <f t="shared" ref="C390:C453" si="79">IF(ISNUMBER(A390),IF(B389&lt;&gt;B390,1,C389+1),"")</f>
        <v/>
      </c>
      <c r="D390" s="315" t="str">
        <f t="shared" ref="D390:D453" si="80">IF(AND(ISNUMBER(B390),ISNUMBER(C390)),_xlfn.CONCAT(C390-1,",",B390-1),"")</f>
        <v/>
      </c>
      <c r="E390" s="353"/>
      <c r="F390" s="354"/>
      <c r="G390" s="354"/>
      <c r="H390" s="333"/>
      <c r="I390" s="333"/>
      <c r="J390" s="333"/>
      <c r="K390" s="333"/>
      <c r="L390" s="333"/>
      <c r="M390" s="333"/>
      <c r="N390" s="333"/>
      <c r="O390" s="333"/>
      <c r="P390" s="333"/>
      <c r="Q390" s="333"/>
      <c r="R390" s="333"/>
      <c r="S390" s="333"/>
      <c r="T390" s="333"/>
      <c r="U390" s="333"/>
      <c r="V390" s="333"/>
      <c r="W390" s="333"/>
      <c r="X390" s="333"/>
      <c r="Y390" s="333"/>
      <c r="Z390" s="333"/>
      <c r="AA390" s="333"/>
      <c r="AB390" s="333"/>
      <c r="AC390" s="333"/>
      <c r="AD390" s="333"/>
      <c r="AE390" s="333"/>
      <c r="AF390" s="333"/>
      <c r="AG390" s="333"/>
      <c r="AH390" s="333"/>
      <c r="AI390" s="333"/>
      <c r="AJ390" s="333"/>
      <c r="AK390" s="333"/>
      <c r="AL390" s="333"/>
      <c r="AM390" s="333"/>
      <c r="AN390" s="333"/>
      <c r="AO390" s="333"/>
      <c r="AP390" s="333"/>
      <c r="AQ390" s="333"/>
      <c r="AR390" s="333"/>
    </row>
    <row r="391" spans="1:44" ht="8.1" customHeight="1">
      <c r="A391" s="365" t="str">
        <f t="shared" si="77"/>
        <v/>
      </c>
      <c r="B391" s="50" t="str">
        <f t="shared" si="78"/>
        <v/>
      </c>
      <c r="C391" s="50" t="str">
        <f t="shared" si="79"/>
        <v/>
      </c>
      <c r="D391" s="315" t="str">
        <f t="shared" si="80"/>
        <v/>
      </c>
      <c r="E391" s="353"/>
      <c r="F391" s="354"/>
      <c r="G391" s="354"/>
      <c r="H391" s="333"/>
      <c r="I391" s="333"/>
      <c r="J391" s="333"/>
      <c r="K391" s="333"/>
      <c r="L391" s="333"/>
      <c r="M391" s="333"/>
      <c r="N391" s="333"/>
      <c r="O391" s="333"/>
      <c r="P391" s="333"/>
      <c r="Q391" s="333"/>
      <c r="R391" s="333"/>
      <c r="S391" s="333"/>
      <c r="T391" s="333"/>
      <c r="U391" s="333"/>
      <c r="V391" s="333"/>
      <c r="W391" s="333"/>
      <c r="X391" s="333"/>
      <c r="Y391" s="333"/>
      <c r="Z391" s="333"/>
      <c r="AA391" s="333"/>
      <c r="AB391" s="333"/>
      <c r="AC391" s="333"/>
      <c r="AD391" s="333"/>
      <c r="AE391" s="333"/>
      <c r="AF391" s="333"/>
      <c r="AG391" s="333"/>
      <c r="AH391" s="333"/>
      <c r="AI391" s="333"/>
      <c r="AJ391" s="333"/>
      <c r="AK391" s="333"/>
      <c r="AL391" s="333"/>
      <c r="AM391" s="333"/>
      <c r="AN391" s="333"/>
      <c r="AO391" s="333"/>
      <c r="AP391" s="333"/>
      <c r="AQ391" s="333"/>
      <c r="AR391" s="333"/>
    </row>
    <row r="392" spans="1:44" ht="8.1" customHeight="1">
      <c r="A392" s="365" t="str">
        <f t="shared" si="77"/>
        <v/>
      </c>
      <c r="B392" s="50" t="str">
        <f t="shared" si="78"/>
        <v/>
      </c>
      <c r="C392" s="50" t="str">
        <f t="shared" si="79"/>
        <v/>
      </c>
      <c r="D392" s="315" t="str">
        <f t="shared" si="80"/>
        <v/>
      </c>
      <c r="E392" s="353"/>
      <c r="F392" s="354"/>
      <c r="G392" s="354"/>
      <c r="H392" s="333"/>
      <c r="I392" s="333"/>
      <c r="J392" s="333"/>
      <c r="K392" s="333"/>
      <c r="L392" s="333"/>
      <c r="M392" s="333"/>
      <c r="N392" s="333"/>
      <c r="O392" s="333"/>
      <c r="P392" s="333"/>
      <c r="Q392" s="333"/>
      <c r="R392" s="333"/>
      <c r="S392" s="333"/>
      <c r="T392" s="333"/>
      <c r="U392" s="333"/>
      <c r="V392" s="333"/>
      <c r="W392" s="333"/>
      <c r="X392" s="333"/>
      <c r="Y392" s="333"/>
      <c r="Z392" s="333"/>
      <c r="AA392" s="333"/>
      <c r="AB392" s="333"/>
      <c r="AC392" s="333"/>
      <c r="AD392" s="333"/>
      <c r="AE392" s="333"/>
      <c r="AF392" s="333"/>
      <c r="AG392" s="333"/>
      <c r="AH392" s="333"/>
      <c r="AI392" s="333"/>
      <c r="AJ392" s="333"/>
      <c r="AK392" s="333"/>
      <c r="AL392" s="333"/>
      <c r="AM392" s="333"/>
      <c r="AN392" s="333"/>
      <c r="AO392" s="333"/>
      <c r="AP392" s="333"/>
      <c r="AQ392" s="333"/>
      <c r="AR392" s="333"/>
    </row>
    <row r="393" spans="1:44" ht="8.1" customHeight="1">
      <c r="A393" s="365" t="str">
        <f t="shared" si="77"/>
        <v/>
      </c>
      <c r="B393" s="50" t="str">
        <f t="shared" si="78"/>
        <v/>
      </c>
      <c r="C393" s="50" t="str">
        <f t="shared" si="79"/>
        <v/>
      </c>
      <c r="D393" s="315" t="str">
        <f t="shared" si="80"/>
        <v/>
      </c>
      <c r="E393" s="353"/>
      <c r="F393" s="354"/>
      <c r="G393" s="354"/>
      <c r="H393" s="333"/>
      <c r="I393" s="333"/>
      <c r="J393" s="333"/>
      <c r="K393" s="333"/>
      <c r="L393" s="333"/>
      <c r="M393" s="333"/>
      <c r="N393" s="333"/>
      <c r="O393" s="333"/>
      <c r="P393" s="333"/>
      <c r="Q393" s="333"/>
      <c r="R393" s="333"/>
      <c r="S393" s="333"/>
      <c r="T393" s="333"/>
      <c r="U393" s="333"/>
      <c r="V393" s="333"/>
      <c r="W393" s="333"/>
      <c r="X393" s="333"/>
      <c r="Y393" s="333"/>
      <c r="Z393" s="333"/>
      <c r="AA393" s="333"/>
      <c r="AB393" s="333"/>
      <c r="AC393" s="333"/>
      <c r="AD393" s="333"/>
      <c r="AE393" s="333"/>
      <c r="AF393" s="333"/>
      <c r="AG393" s="333"/>
      <c r="AH393" s="333"/>
      <c r="AI393" s="333"/>
      <c r="AJ393" s="333"/>
      <c r="AK393" s="333"/>
      <c r="AL393" s="333"/>
      <c r="AM393" s="333"/>
      <c r="AN393" s="333"/>
      <c r="AO393" s="333"/>
      <c r="AP393" s="333"/>
      <c r="AQ393" s="333"/>
      <c r="AR393" s="333"/>
    </row>
    <row r="394" spans="1:44" ht="8.1" customHeight="1">
      <c r="A394" s="365" t="str">
        <f t="shared" si="77"/>
        <v/>
      </c>
      <c r="B394" s="50" t="str">
        <f t="shared" si="78"/>
        <v/>
      </c>
      <c r="C394" s="50" t="str">
        <f t="shared" si="79"/>
        <v/>
      </c>
      <c r="D394" s="315" t="str">
        <f t="shared" si="80"/>
        <v/>
      </c>
      <c r="E394" s="353"/>
      <c r="F394" s="354"/>
      <c r="G394" s="354"/>
      <c r="H394" s="333"/>
      <c r="I394" s="333"/>
      <c r="J394" s="333"/>
      <c r="K394" s="333"/>
      <c r="L394" s="333"/>
      <c r="M394" s="333"/>
      <c r="N394" s="333"/>
      <c r="O394" s="333"/>
      <c r="P394" s="333"/>
      <c r="Q394" s="333"/>
      <c r="R394" s="333"/>
      <c r="S394" s="333"/>
      <c r="T394" s="333"/>
      <c r="U394" s="333"/>
      <c r="V394" s="333"/>
      <c r="W394" s="333"/>
      <c r="X394" s="333"/>
      <c r="Y394" s="333"/>
      <c r="Z394" s="333"/>
      <c r="AA394" s="333"/>
      <c r="AB394" s="333"/>
      <c r="AC394" s="333"/>
      <c r="AD394" s="333"/>
      <c r="AE394" s="333"/>
      <c r="AF394" s="333"/>
      <c r="AG394" s="333"/>
      <c r="AH394" s="333"/>
      <c r="AI394" s="333"/>
      <c r="AJ394" s="333"/>
      <c r="AK394" s="333"/>
      <c r="AL394" s="333"/>
      <c r="AM394" s="333"/>
      <c r="AN394" s="333"/>
      <c r="AO394" s="333"/>
      <c r="AP394" s="333"/>
      <c r="AQ394" s="333"/>
      <c r="AR394" s="333"/>
    </row>
    <row r="395" spans="1:44" ht="8.1" customHeight="1">
      <c r="A395" s="365" t="str">
        <f t="shared" si="77"/>
        <v/>
      </c>
      <c r="B395" s="50" t="str">
        <f t="shared" si="78"/>
        <v/>
      </c>
      <c r="C395" s="50" t="str">
        <f t="shared" si="79"/>
        <v/>
      </c>
      <c r="D395" s="315" t="str">
        <f t="shared" si="80"/>
        <v/>
      </c>
      <c r="E395" s="353"/>
      <c r="F395" s="354"/>
      <c r="G395" s="354"/>
      <c r="H395" s="333"/>
      <c r="I395" s="333"/>
      <c r="J395" s="333"/>
      <c r="K395" s="333"/>
      <c r="L395" s="333"/>
      <c r="M395" s="333"/>
      <c r="N395" s="333"/>
      <c r="O395" s="333"/>
      <c r="P395" s="333"/>
      <c r="Q395" s="333"/>
      <c r="R395" s="333"/>
      <c r="S395" s="333"/>
      <c r="T395" s="333"/>
      <c r="U395" s="333"/>
      <c r="V395" s="333"/>
      <c r="W395" s="333"/>
      <c r="X395" s="333"/>
      <c r="Y395" s="333"/>
      <c r="Z395" s="333"/>
      <c r="AA395" s="333"/>
      <c r="AB395" s="333"/>
      <c r="AC395" s="333"/>
      <c r="AD395" s="333"/>
      <c r="AE395" s="333"/>
      <c r="AF395" s="333"/>
      <c r="AG395" s="333"/>
      <c r="AH395" s="333"/>
      <c r="AI395" s="333"/>
      <c r="AJ395" s="333"/>
      <c r="AK395" s="333"/>
      <c r="AL395" s="333"/>
      <c r="AM395" s="333"/>
      <c r="AN395" s="333"/>
      <c r="AO395" s="333"/>
      <c r="AP395" s="333"/>
      <c r="AQ395" s="333"/>
      <c r="AR395" s="333"/>
    </row>
    <row r="396" spans="1:44" ht="8.1" customHeight="1">
      <c r="A396" s="365" t="str">
        <f t="shared" si="77"/>
        <v/>
      </c>
      <c r="B396" s="50" t="str">
        <f t="shared" si="78"/>
        <v/>
      </c>
      <c r="C396" s="50" t="str">
        <f t="shared" si="79"/>
        <v/>
      </c>
      <c r="D396" s="315" t="str">
        <f t="shared" si="80"/>
        <v/>
      </c>
      <c r="E396" s="353"/>
      <c r="F396" s="354"/>
      <c r="G396" s="354"/>
      <c r="H396" s="333"/>
      <c r="I396" s="333"/>
      <c r="J396" s="333"/>
      <c r="K396" s="333"/>
      <c r="L396" s="333"/>
      <c r="M396" s="333"/>
      <c r="N396" s="333"/>
      <c r="O396" s="333"/>
      <c r="P396" s="333"/>
      <c r="Q396" s="333"/>
      <c r="R396" s="333"/>
      <c r="S396" s="333"/>
      <c r="T396" s="333"/>
      <c r="U396" s="333"/>
      <c r="V396" s="333"/>
      <c r="W396" s="333"/>
      <c r="X396" s="333"/>
      <c r="Y396" s="333"/>
      <c r="Z396" s="333"/>
      <c r="AA396" s="333"/>
      <c r="AB396" s="333"/>
      <c r="AC396" s="333"/>
      <c r="AD396" s="333"/>
      <c r="AE396" s="333"/>
      <c r="AF396" s="333"/>
      <c r="AG396" s="333"/>
      <c r="AH396" s="333"/>
      <c r="AI396" s="333"/>
      <c r="AJ396" s="333"/>
      <c r="AK396" s="333"/>
      <c r="AL396" s="333"/>
      <c r="AM396" s="333"/>
      <c r="AN396" s="333"/>
      <c r="AO396" s="333"/>
      <c r="AP396" s="333"/>
      <c r="AQ396" s="333"/>
      <c r="AR396" s="333"/>
    </row>
    <row r="397" spans="1:44" ht="8.1" customHeight="1">
      <c r="A397" s="365" t="str">
        <f t="shared" si="77"/>
        <v/>
      </c>
      <c r="B397" s="50" t="str">
        <f t="shared" si="78"/>
        <v/>
      </c>
      <c r="C397" s="50" t="str">
        <f t="shared" si="79"/>
        <v/>
      </c>
      <c r="D397" s="315" t="str">
        <f t="shared" si="80"/>
        <v/>
      </c>
      <c r="E397" s="353"/>
      <c r="F397" s="354"/>
      <c r="G397" s="354"/>
      <c r="H397" s="333"/>
      <c r="I397" s="333"/>
      <c r="J397" s="333"/>
      <c r="K397" s="333"/>
      <c r="L397" s="333"/>
      <c r="M397" s="333"/>
      <c r="N397" s="333"/>
      <c r="O397" s="333"/>
      <c r="P397" s="333"/>
      <c r="Q397" s="333"/>
      <c r="R397" s="333"/>
      <c r="S397" s="333"/>
      <c r="T397" s="333"/>
      <c r="U397" s="333"/>
      <c r="V397" s="333"/>
      <c r="W397" s="333"/>
      <c r="X397" s="333"/>
      <c r="Y397" s="333"/>
      <c r="Z397" s="333"/>
      <c r="AA397" s="333"/>
      <c r="AB397" s="333"/>
      <c r="AC397" s="333"/>
      <c r="AD397" s="333"/>
      <c r="AE397" s="333"/>
      <c r="AF397" s="333"/>
      <c r="AG397" s="333"/>
      <c r="AH397" s="333"/>
      <c r="AI397" s="333"/>
      <c r="AJ397" s="333"/>
      <c r="AK397" s="333"/>
      <c r="AL397" s="333"/>
      <c r="AM397" s="333"/>
      <c r="AN397" s="333"/>
      <c r="AO397" s="333"/>
      <c r="AP397" s="333"/>
      <c r="AQ397" s="333"/>
      <c r="AR397" s="333"/>
    </row>
    <row r="398" spans="1:44" ht="8.1" customHeight="1">
      <c r="A398" s="365" t="str">
        <f t="shared" si="77"/>
        <v/>
      </c>
      <c r="B398" s="50" t="str">
        <f t="shared" si="78"/>
        <v/>
      </c>
      <c r="C398" s="50" t="str">
        <f t="shared" si="79"/>
        <v/>
      </c>
      <c r="D398" s="315" t="str">
        <f t="shared" si="80"/>
        <v/>
      </c>
      <c r="E398" s="353"/>
      <c r="F398" s="354"/>
      <c r="G398" s="354"/>
      <c r="H398" s="333"/>
      <c r="I398" s="333"/>
      <c r="J398" s="333"/>
      <c r="K398" s="333"/>
      <c r="L398" s="333"/>
      <c r="M398" s="333"/>
      <c r="N398" s="333"/>
      <c r="O398" s="333"/>
      <c r="P398" s="333"/>
      <c r="Q398" s="333"/>
      <c r="R398" s="333"/>
      <c r="S398" s="333"/>
      <c r="T398" s="333"/>
      <c r="U398" s="333"/>
      <c r="V398" s="333"/>
      <c r="W398" s="333"/>
      <c r="X398" s="333"/>
      <c r="Y398" s="333"/>
      <c r="Z398" s="333"/>
      <c r="AA398" s="333"/>
      <c r="AB398" s="333"/>
      <c r="AC398" s="333"/>
      <c r="AD398" s="333"/>
      <c r="AE398" s="333"/>
      <c r="AF398" s="333"/>
      <c r="AG398" s="333"/>
      <c r="AH398" s="333"/>
      <c r="AI398" s="333"/>
      <c r="AJ398" s="333"/>
      <c r="AK398" s="333"/>
      <c r="AL398" s="333"/>
      <c r="AM398" s="333"/>
      <c r="AN398" s="333"/>
      <c r="AO398" s="333"/>
      <c r="AP398" s="333"/>
      <c r="AQ398" s="333"/>
      <c r="AR398" s="333"/>
    </row>
    <row r="399" spans="1:44" ht="8.1" customHeight="1">
      <c r="A399" s="365" t="str">
        <f t="shared" si="77"/>
        <v/>
      </c>
      <c r="B399" s="50" t="str">
        <f t="shared" si="78"/>
        <v/>
      </c>
      <c r="C399" s="50" t="str">
        <f t="shared" si="79"/>
        <v/>
      </c>
      <c r="D399" s="315" t="str">
        <f t="shared" si="80"/>
        <v/>
      </c>
      <c r="E399" s="353"/>
      <c r="F399" s="354"/>
      <c r="G399" s="354"/>
      <c r="H399" s="333"/>
      <c r="I399" s="333"/>
      <c r="J399" s="333"/>
      <c r="K399" s="333"/>
      <c r="L399" s="333"/>
      <c r="M399" s="333"/>
      <c r="N399" s="333"/>
      <c r="O399" s="333"/>
      <c r="P399" s="333"/>
      <c r="Q399" s="333"/>
      <c r="R399" s="333"/>
      <c r="S399" s="333"/>
      <c r="T399" s="333"/>
      <c r="U399" s="333"/>
      <c r="V399" s="333"/>
      <c r="W399" s="333"/>
      <c r="X399" s="333"/>
      <c r="Y399" s="333"/>
      <c r="Z399" s="333"/>
      <c r="AA399" s="333"/>
      <c r="AB399" s="333"/>
      <c r="AC399" s="333"/>
      <c r="AD399" s="333"/>
      <c r="AE399" s="333"/>
      <c r="AF399" s="333"/>
      <c r="AG399" s="333"/>
      <c r="AH399" s="333"/>
      <c r="AI399" s="333"/>
      <c r="AJ399" s="333"/>
      <c r="AK399" s="333"/>
      <c r="AL399" s="333"/>
      <c r="AM399" s="333"/>
      <c r="AN399" s="333"/>
      <c r="AO399" s="333"/>
      <c r="AP399" s="333"/>
      <c r="AQ399" s="333"/>
      <c r="AR399" s="333"/>
    </row>
    <row r="400" spans="1:44" ht="8.1" customHeight="1">
      <c r="A400" s="365" t="str">
        <f t="shared" si="77"/>
        <v/>
      </c>
      <c r="B400" s="50" t="str">
        <f t="shared" si="78"/>
        <v/>
      </c>
      <c r="C400" s="50" t="str">
        <f t="shared" si="79"/>
        <v/>
      </c>
      <c r="D400" s="315" t="str">
        <f t="shared" si="80"/>
        <v/>
      </c>
      <c r="E400" s="353"/>
      <c r="F400" s="354"/>
      <c r="G400" s="354"/>
      <c r="H400" s="333"/>
      <c r="I400" s="333"/>
      <c r="J400" s="333"/>
      <c r="K400" s="333"/>
      <c r="L400" s="333"/>
      <c r="M400" s="333"/>
      <c r="N400" s="333"/>
      <c r="O400" s="333"/>
      <c r="P400" s="333"/>
      <c r="Q400" s="333"/>
      <c r="R400" s="333"/>
      <c r="S400" s="333"/>
      <c r="T400" s="333"/>
      <c r="U400" s="333"/>
      <c r="V400" s="333"/>
      <c r="W400" s="333"/>
      <c r="X400" s="333"/>
      <c r="Y400" s="333"/>
      <c r="Z400" s="333"/>
      <c r="AA400" s="333"/>
      <c r="AB400" s="333"/>
      <c r="AC400" s="333"/>
      <c r="AD400" s="333"/>
      <c r="AE400" s="333"/>
      <c r="AF400" s="333"/>
      <c r="AG400" s="333"/>
      <c r="AH400" s="333"/>
      <c r="AI400" s="333"/>
      <c r="AJ400" s="333"/>
      <c r="AK400" s="333"/>
      <c r="AL400" s="333"/>
      <c r="AM400" s="333"/>
      <c r="AN400" s="333"/>
      <c r="AO400" s="333"/>
      <c r="AP400" s="333"/>
      <c r="AQ400" s="333"/>
      <c r="AR400" s="333"/>
    </row>
    <row r="401" spans="1:44" ht="8.1" customHeight="1">
      <c r="A401" s="365" t="str">
        <f t="shared" si="77"/>
        <v/>
      </c>
      <c r="B401" s="50" t="str">
        <f t="shared" si="78"/>
        <v/>
      </c>
      <c r="C401" s="50" t="str">
        <f t="shared" si="79"/>
        <v/>
      </c>
      <c r="D401" s="315" t="str">
        <f t="shared" si="80"/>
        <v/>
      </c>
      <c r="E401" s="353"/>
      <c r="F401" s="354"/>
      <c r="G401" s="354"/>
      <c r="H401" s="333"/>
      <c r="I401" s="333"/>
      <c r="J401" s="333"/>
      <c r="K401" s="333"/>
      <c r="L401" s="333"/>
      <c r="M401" s="333"/>
      <c r="N401" s="333"/>
      <c r="O401" s="333"/>
      <c r="P401" s="333"/>
      <c r="Q401" s="333"/>
      <c r="R401" s="333"/>
      <c r="S401" s="333"/>
      <c r="T401" s="333"/>
      <c r="U401" s="333"/>
      <c r="V401" s="333"/>
      <c r="W401" s="333"/>
      <c r="X401" s="333"/>
      <c r="Y401" s="333"/>
      <c r="Z401" s="333"/>
      <c r="AA401" s="333"/>
      <c r="AB401" s="333"/>
      <c r="AC401" s="333"/>
      <c r="AD401" s="333"/>
      <c r="AE401" s="333"/>
      <c r="AF401" s="333"/>
      <c r="AG401" s="333"/>
      <c r="AH401" s="333"/>
      <c r="AI401" s="333"/>
      <c r="AJ401" s="333"/>
      <c r="AK401" s="333"/>
      <c r="AL401" s="333"/>
      <c r="AM401" s="333"/>
      <c r="AN401" s="333"/>
      <c r="AO401" s="333"/>
      <c r="AP401" s="333"/>
      <c r="AQ401" s="333"/>
      <c r="AR401" s="333"/>
    </row>
    <row r="402" spans="1:44" ht="8.1" customHeight="1">
      <c r="A402" s="365" t="str">
        <f t="shared" si="77"/>
        <v/>
      </c>
      <c r="B402" s="50" t="str">
        <f t="shared" si="78"/>
        <v/>
      </c>
      <c r="C402" s="50" t="str">
        <f t="shared" si="79"/>
        <v/>
      </c>
      <c r="D402" s="315" t="str">
        <f t="shared" si="80"/>
        <v/>
      </c>
      <c r="E402" s="353"/>
      <c r="F402" s="354"/>
      <c r="G402" s="354"/>
      <c r="H402" s="333"/>
      <c r="I402" s="333"/>
      <c r="J402" s="333"/>
      <c r="K402" s="333"/>
      <c r="L402" s="333"/>
      <c r="M402" s="333"/>
      <c r="N402" s="333"/>
      <c r="O402" s="333"/>
      <c r="P402" s="333"/>
      <c r="Q402" s="333"/>
      <c r="R402" s="333"/>
      <c r="S402" s="333"/>
      <c r="T402" s="333"/>
      <c r="U402" s="333"/>
      <c r="V402" s="333"/>
      <c r="W402" s="333"/>
      <c r="X402" s="333"/>
      <c r="Y402" s="333"/>
      <c r="Z402" s="333"/>
      <c r="AA402" s="333"/>
      <c r="AB402" s="333"/>
      <c r="AC402" s="333"/>
      <c r="AD402" s="333"/>
      <c r="AE402" s="333"/>
      <c r="AF402" s="333"/>
      <c r="AG402" s="333"/>
      <c r="AH402" s="333"/>
      <c r="AI402" s="333"/>
      <c r="AJ402" s="333"/>
      <c r="AK402" s="333"/>
      <c r="AL402" s="333"/>
      <c r="AM402" s="333"/>
      <c r="AN402" s="333"/>
      <c r="AO402" s="333"/>
      <c r="AP402" s="333"/>
      <c r="AQ402" s="333"/>
      <c r="AR402" s="333"/>
    </row>
    <row r="403" spans="1:44" ht="8.1" customHeight="1">
      <c r="A403" s="365" t="str">
        <f t="shared" si="77"/>
        <v/>
      </c>
      <c r="B403" s="50" t="str">
        <f t="shared" si="78"/>
        <v/>
      </c>
      <c r="C403" s="50" t="str">
        <f t="shared" si="79"/>
        <v/>
      </c>
      <c r="D403" s="315" t="str">
        <f t="shared" si="80"/>
        <v/>
      </c>
      <c r="E403" s="353"/>
      <c r="F403" s="354"/>
      <c r="G403" s="354"/>
      <c r="H403" s="333"/>
      <c r="I403" s="333"/>
      <c r="J403" s="333"/>
      <c r="K403" s="333"/>
      <c r="L403" s="333"/>
      <c r="M403" s="333"/>
      <c r="N403" s="333"/>
      <c r="O403" s="333"/>
      <c r="P403" s="333"/>
      <c r="Q403" s="333"/>
      <c r="R403" s="333"/>
      <c r="S403" s="333"/>
      <c r="T403" s="333"/>
      <c r="U403" s="333"/>
      <c r="V403" s="333"/>
      <c r="W403" s="333"/>
      <c r="X403" s="333"/>
      <c r="Y403" s="333"/>
      <c r="Z403" s="333"/>
      <c r="AA403" s="333"/>
      <c r="AB403" s="333"/>
      <c r="AC403" s="333"/>
      <c r="AD403" s="333"/>
      <c r="AE403" s="333"/>
      <c r="AF403" s="333"/>
      <c r="AG403" s="333"/>
      <c r="AH403" s="333"/>
      <c r="AI403" s="333"/>
      <c r="AJ403" s="333"/>
      <c r="AK403" s="333"/>
      <c r="AL403" s="333"/>
      <c r="AM403" s="333"/>
      <c r="AN403" s="333"/>
      <c r="AO403" s="333"/>
      <c r="AP403" s="333"/>
      <c r="AQ403" s="333"/>
      <c r="AR403" s="333"/>
    </row>
    <row r="404" spans="1:44" ht="8.1" customHeight="1">
      <c r="A404" s="365" t="str">
        <f t="shared" si="77"/>
        <v/>
      </c>
      <c r="B404" s="50" t="str">
        <f t="shared" si="78"/>
        <v/>
      </c>
      <c r="C404" s="50" t="str">
        <f t="shared" si="79"/>
        <v/>
      </c>
      <c r="D404" s="315" t="str">
        <f t="shared" si="80"/>
        <v/>
      </c>
      <c r="E404" s="353"/>
      <c r="F404" s="354"/>
      <c r="G404" s="354"/>
      <c r="H404" s="333"/>
      <c r="I404" s="333"/>
      <c r="J404" s="333"/>
      <c r="K404" s="333"/>
      <c r="L404" s="333"/>
      <c r="M404" s="333"/>
      <c r="N404" s="333"/>
      <c r="O404" s="333"/>
      <c r="P404" s="333"/>
      <c r="Q404" s="333"/>
      <c r="R404" s="333"/>
      <c r="S404" s="333"/>
      <c r="T404" s="333"/>
      <c r="U404" s="333"/>
      <c r="V404" s="333"/>
      <c r="W404" s="333"/>
      <c r="X404" s="333"/>
      <c r="Y404" s="333"/>
      <c r="Z404" s="333"/>
      <c r="AA404" s="333"/>
      <c r="AB404" s="333"/>
      <c r="AC404" s="333"/>
      <c r="AD404" s="333"/>
      <c r="AE404" s="333"/>
      <c r="AF404" s="333"/>
      <c r="AG404" s="333"/>
      <c r="AH404" s="333"/>
      <c r="AI404" s="333"/>
      <c r="AJ404" s="333"/>
      <c r="AK404" s="333"/>
      <c r="AL404" s="333"/>
      <c r="AM404" s="333"/>
      <c r="AN404" s="333"/>
      <c r="AO404" s="333"/>
      <c r="AP404" s="333"/>
      <c r="AQ404" s="333"/>
      <c r="AR404" s="333"/>
    </row>
    <row r="405" spans="1:44" ht="8.1" customHeight="1">
      <c r="A405" s="365" t="str">
        <f t="shared" si="77"/>
        <v/>
      </c>
      <c r="B405" s="50" t="str">
        <f t="shared" si="78"/>
        <v/>
      </c>
      <c r="C405" s="50" t="str">
        <f t="shared" si="79"/>
        <v/>
      </c>
      <c r="D405" s="315" t="str">
        <f t="shared" si="80"/>
        <v/>
      </c>
      <c r="E405" s="353"/>
      <c r="F405" s="354"/>
      <c r="G405" s="354"/>
      <c r="H405" s="333"/>
      <c r="I405" s="333"/>
      <c r="J405" s="333"/>
      <c r="K405" s="333"/>
      <c r="L405" s="333"/>
      <c r="M405" s="333"/>
      <c r="N405" s="333"/>
      <c r="O405" s="333"/>
      <c r="P405" s="333"/>
      <c r="Q405" s="333"/>
      <c r="R405" s="333"/>
      <c r="S405" s="333"/>
      <c r="T405" s="333"/>
      <c r="U405" s="333"/>
      <c r="V405" s="333"/>
      <c r="W405" s="333"/>
      <c r="X405" s="333"/>
      <c r="Y405" s="333"/>
      <c r="Z405" s="333"/>
      <c r="AA405" s="333"/>
      <c r="AB405" s="333"/>
      <c r="AC405" s="333"/>
      <c r="AD405" s="333"/>
      <c r="AE405" s="333"/>
      <c r="AF405" s="333"/>
      <c r="AG405" s="333"/>
      <c r="AH405" s="333"/>
      <c r="AI405" s="333"/>
      <c r="AJ405" s="333"/>
      <c r="AK405" s="333"/>
      <c r="AL405" s="333"/>
      <c r="AM405" s="333"/>
      <c r="AN405" s="333"/>
      <c r="AO405" s="333"/>
      <c r="AP405" s="333"/>
      <c r="AQ405" s="333"/>
      <c r="AR405" s="333"/>
    </row>
    <row r="406" spans="1:44" ht="8.1" customHeight="1">
      <c r="A406" s="365" t="str">
        <f t="shared" si="77"/>
        <v/>
      </c>
      <c r="B406" s="50" t="str">
        <f t="shared" si="78"/>
        <v/>
      </c>
      <c r="C406" s="50" t="str">
        <f t="shared" si="79"/>
        <v/>
      </c>
      <c r="D406" s="315" t="str">
        <f t="shared" si="80"/>
        <v/>
      </c>
      <c r="E406" s="353"/>
      <c r="F406" s="354"/>
      <c r="G406" s="354"/>
      <c r="H406" s="333"/>
      <c r="I406" s="333"/>
      <c r="J406" s="333"/>
      <c r="K406" s="333"/>
      <c r="L406" s="333"/>
      <c r="M406" s="333"/>
      <c r="N406" s="333"/>
      <c r="O406" s="333"/>
      <c r="P406" s="333"/>
      <c r="Q406" s="333"/>
      <c r="R406" s="333"/>
      <c r="S406" s="333"/>
      <c r="T406" s="333"/>
      <c r="U406" s="333"/>
      <c r="V406" s="333"/>
      <c r="W406" s="333"/>
      <c r="X406" s="333"/>
      <c r="Y406" s="333"/>
      <c r="Z406" s="333"/>
      <c r="AA406" s="333"/>
      <c r="AB406" s="333"/>
      <c r="AC406" s="333"/>
      <c r="AD406" s="333"/>
      <c r="AE406" s="333"/>
      <c r="AF406" s="333"/>
      <c r="AG406" s="333"/>
      <c r="AH406" s="333"/>
      <c r="AI406" s="333"/>
      <c r="AJ406" s="333"/>
      <c r="AK406" s="333"/>
      <c r="AL406" s="333"/>
      <c r="AM406" s="333"/>
      <c r="AN406" s="333"/>
      <c r="AO406" s="333"/>
      <c r="AP406" s="333"/>
      <c r="AQ406" s="333"/>
      <c r="AR406" s="333"/>
    </row>
    <row r="407" spans="1:44" ht="8.1" customHeight="1">
      <c r="A407" s="365" t="str">
        <f t="shared" si="77"/>
        <v/>
      </c>
      <c r="B407" s="50" t="str">
        <f t="shared" si="78"/>
        <v/>
      </c>
      <c r="C407" s="50" t="str">
        <f t="shared" si="79"/>
        <v/>
      </c>
      <c r="D407" s="315" t="str">
        <f t="shared" si="80"/>
        <v/>
      </c>
      <c r="E407" s="353"/>
      <c r="F407" s="354"/>
      <c r="G407" s="354"/>
      <c r="H407" s="333"/>
      <c r="I407" s="333"/>
      <c r="J407" s="333"/>
      <c r="K407" s="333"/>
      <c r="L407" s="333"/>
      <c r="M407" s="333"/>
      <c r="N407" s="333"/>
      <c r="O407" s="333"/>
      <c r="P407" s="333"/>
      <c r="Q407" s="333"/>
      <c r="R407" s="333"/>
      <c r="S407" s="333"/>
      <c r="T407" s="333"/>
      <c r="U407" s="333"/>
      <c r="V407" s="333"/>
      <c r="W407" s="333"/>
      <c r="X407" s="333"/>
      <c r="Y407" s="333"/>
      <c r="Z407" s="333"/>
      <c r="AA407" s="333"/>
      <c r="AB407" s="333"/>
      <c r="AC407" s="333"/>
      <c r="AD407" s="333"/>
      <c r="AE407" s="333"/>
      <c r="AF407" s="333"/>
      <c r="AG407" s="333"/>
      <c r="AH407" s="333"/>
      <c r="AI407" s="333"/>
      <c r="AJ407" s="333"/>
      <c r="AK407" s="333"/>
      <c r="AL407" s="333"/>
      <c r="AM407" s="333"/>
      <c r="AN407" s="333"/>
      <c r="AO407" s="333"/>
      <c r="AP407" s="333"/>
      <c r="AQ407" s="333"/>
      <c r="AR407" s="333"/>
    </row>
    <row r="408" spans="1:44" ht="8.1" customHeight="1">
      <c r="A408" s="365" t="str">
        <f t="shared" si="77"/>
        <v/>
      </c>
      <c r="B408" s="50" t="str">
        <f t="shared" si="78"/>
        <v/>
      </c>
      <c r="C408" s="50" t="str">
        <f t="shared" si="79"/>
        <v/>
      </c>
      <c r="D408" s="315" t="str">
        <f t="shared" si="80"/>
        <v/>
      </c>
      <c r="E408" s="353"/>
      <c r="F408" s="354"/>
      <c r="G408" s="354"/>
      <c r="H408" s="333"/>
      <c r="I408" s="333"/>
      <c r="J408" s="333"/>
      <c r="K408" s="333"/>
      <c r="L408" s="333"/>
      <c r="M408" s="333"/>
      <c r="N408" s="333"/>
      <c r="O408" s="333"/>
      <c r="P408" s="333"/>
      <c r="Q408" s="333"/>
      <c r="R408" s="333"/>
      <c r="S408" s="333"/>
      <c r="T408" s="333"/>
      <c r="U408" s="333"/>
      <c r="V408" s="333"/>
      <c r="W408" s="333"/>
      <c r="X408" s="333"/>
      <c r="Y408" s="333"/>
      <c r="Z408" s="333"/>
      <c r="AA408" s="333"/>
      <c r="AB408" s="333"/>
      <c r="AC408" s="333"/>
      <c r="AD408" s="333"/>
      <c r="AE408" s="333"/>
      <c r="AF408" s="333"/>
      <c r="AG408" s="333"/>
      <c r="AH408" s="333"/>
      <c r="AI408" s="333"/>
      <c r="AJ408" s="333"/>
      <c r="AK408" s="333"/>
      <c r="AL408" s="333"/>
      <c r="AM408" s="333"/>
      <c r="AN408" s="333"/>
      <c r="AO408" s="333"/>
      <c r="AP408" s="333"/>
      <c r="AQ408" s="333"/>
      <c r="AR408" s="333"/>
    </row>
    <row r="409" spans="1:44" ht="8.1" customHeight="1">
      <c r="A409" s="365" t="str">
        <f t="shared" si="77"/>
        <v/>
      </c>
      <c r="B409" s="50" t="str">
        <f t="shared" si="78"/>
        <v/>
      </c>
      <c r="C409" s="50" t="str">
        <f t="shared" si="79"/>
        <v/>
      </c>
      <c r="D409" s="315" t="str">
        <f t="shared" si="80"/>
        <v/>
      </c>
      <c r="E409" s="353"/>
      <c r="F409" s="354"/>
      <c r="G409" s="354"/>
      <c r="H409" s="333"/>
      <c r="I409" s="333"/>
      <c r="J409" s="333"/>
      <c r="K409" s="333"/>
      <c r="L409" s="333"/>
      <c r="M409" s="333"/>
      <c r="N409" s="333"/>
      <c r="O409" s="333"/>
      <c r="P409" s="333"/>
      <c r="Q409" s="333"/>
      <c r="R409" s="333"/>
      <c r="S409" s="333"/>
      <c r="T409" s="333"/>
      <c r="U409" s="333"/>
      <c r="V409" s="333"/>
      <c r="W409" s="333"/>
      <c r="X409" s="333"/>
      <c r="Y409" s="333"/>
      <c r="Z409" s="333"/>
      <c r="AA409" s="333"/>
      <c r="AB409" s="333"/>
      <c r="AC409" s="333"/>
      <c r="AD409" s="333"/>
      <c r="AE409" s="333"/>
      <c r="AF409" s="333"/>
      <c r="AG409" s="333"/>
      <c r="AH409" s="333"/>
      <c r="AI409" s="333"/>
      <c r="AJ409" s="333"/>
      <c r="AK409" s="333"/>
      <c r="AL409" s="333"/>
      <c r="AM409" s="333"/>
      <c r="AN409" s="333"/>
      <c r="AO409" s="333"/>
      <c r="AP409" s="333"/>
      <c r="AQ409" s="333"/>
      <c r="AR409" s="333"/>
    </row>
    <row r="410" spans="1:44" ht="8.1" customHeight="1">
      <c r="A410" s="365" t="str">
        <f t="shared" si="77"/>
        <v/>
      </c>
      <c r="B410" s="50" t="str">
        <f t="shared" si="78"/>
        <v/>
      </c>
      <c r="C410" s="50" t="str">
        <f t="shared" si="79"/>
        <v/>
      </c>
      <c r="D410" s="315" t="str">
        <f t="shared" si="80"/>
        <v/>
      </c>
      <c r="E410" s="353"/>
      <c r="F410" s="354"/>
      <c r="G410" s="354"/>
      <c r="H410" s="333"/>
      <c r="I410" s="333"/>
      <c r="J410" s="333"/>
      <c r="K410" s="333"/>
      <c r="L410" s="333"/>
      <c r="M410" s="333"/>
      <c r="N410" s="333"/>
      <c r="O410" s="333"/>
      <c r="P410" s="333"/>
      <c r="Q410" s="333"/>
      <c r="R410" s="333"/>
      <c r="S410" s="333"/>
      <c r="T410" s="333"/>
      <c r="U410" s="333"/>
      <c r="V410" s="333"/>
      <c r="W410" s="333"/>
      <c r="X410" s="333"/>
      <c r="Y410" s="333"/>
      <c r="Z410" s="333"/>
      <c r="AA410" s="333"/>
      <c r="AB410" s="333"/>
      <c r="AC410" s="333"/>
      <c r="AD410" s="333"/>
      <c r="AE410" s="333"/>
      <c r="AF410" s="333"/>
      <c r="AG410" s="333"/>
      <c r="AH410" s="333"/>
      <c r="AI410" s="333"/>
      <c r="AJ410" s="333"/>
      <c r="AK410" s="333"/>
      <c r="AL410" s="333"/>
      <c r="AM410" s="333"/>
      <c r="AN410" s="333"/>
      <c r="AO410" s="333"/>
      <c r="AP410" s="333"/>
      <c r="AQ410" s="333"/>
      <c r="AR410" s="333"/>
    </row>
    <row r="411" spans="1:44" ht="8.1" customHeight="1">
      <c r="A411" s="365" t="str">
        <f t="shared" si="77"/>
        <v/>
      </c>
      <c r="B411" s="50" t="str">
        <f t="shared" si="78"/>
        <v/>
      </c>
      <c r="C411" s="50" t="str">
        <f t="shared" si="79"/>
        <v/>
      </c>
      <c r="D411" s="315" t="str">
        <f t="shared" si="80"/>
        <v/>
      </c>
      <c r="E411" s="353"/>
      <c r="F411" s="354"/>
      <c r="G411" s="354"/>
      <c r="H411" s="333"/>
      <c r="I411" s="333"/>
      <c r="J411" s="333"/>
      <c r="K411" s="333"/>
      <c r="L411" s="333"/>
      <c r="M411" s="333"/>
      <c r="N411" s="333"/>
      <c r="O411" s="333"/>
      <c r="P411" s="333"/>
      <c r="Q411" s="333"/>
      <c r="R411" s="333"/>
      <c r="S411" s="333"/>
      <c r="T411" s="333"/>
      <c r="U411" s="333"/>
      <c r="V411" s="333"/>
      <c r="W411" s="333"/>
      <c r="X411" s="333"/>
      <c r="Y411" s="333"/>
      <c r="Z411" s="333"/>
      <c r="AA411" s="333"/>
      <c r="AB411" s="333"/>
      <c r="AC411" s="333"/>
      <c r="AD411" s="333"/>
      <c r="AE411" s="333"/>
      <c r="AF411" s="333"/>
      <c r="AG411" s="333"/>
      <c r="AH411" s="333"/>
      <c r="AI411" s="333"/>
      <c r="AJ411" s="333"/>
      <c r="AK411" s="333"/>
      <c r="AL411" s="333"/>
      <c r="AM411" s="333"/>
      <c r="AN411" s="333"/>
      <c r="AO411" s="333"/>
      <c r="AP411" s="333"/>
      <c r="AQ411" s="333"/>
      <c r="AR411" s="333"/>
    </row>
    <row r="412" spans="1:44" ht="8.1" customHeight="1">
      <c r="A412" s="365" t="str">
        <f t="shared" si="77"/>
        <v/>
      </c>
      <c r="B412" s="50" t="str">
        <f t="shared" si="78"/>
        <v/>
      </c>
      <c r="C412" s="50" t="str">
        <f t="shared" si="79"/>
        <v/>
      </c>
      <c r="D412" s="315" t="str">
        <f t="shared" si="80"/>
        <v/>
      </c>
      <c r="E412" s="353"/>
      <c r="F412" s="354"/>
      <c r="G412" s="354"/>
      <c r="H412" s="333"/>
      <c r="I412" s="333"/>
      <c r="J412" s="333"/>
      <c r="K412" s="333"/>
      <c r="L412" s="333"/>
      <c r="M412" s="333"/>
      <c r="N412" s="333"/>
      <c r="O412" s="333"/>
      <c r="P412" s="333"/>
      <c r="Q412" s="333"/>
      <c r="R412" s="333"/>
      <c r="S412" s="333"/>
      <c r="T412" s="333"/>
      <c r="U412" s="333"/>
      <c r="V412" s="333"/>
      <c r="W412" s="333"/>
      <c r="X412" s="333"/>
      <c r="Y412" s="333"/>
      <c r="Z412" s="333"/>
      <c r="AA412" s="333"/>
      <c r="AB412" s="333"/>
      <c r="AC412" s="333"/>
      <c r="AD412" s="333"/>
      <c r="AE412" s="333"/>
      <c r="AF412" s="333"/>
      <c r="AG412" s="333"/>
      <c r="AH412" s="333"/>
      <c r="AI412" s="333"/>
      <c r="AJ412" s="333"/>
      <c r="AK412" s="333"/>
      <c r="AL412" s="333"/>
      <c r="AM412" s="333"/>
      <c r="AN412" s="333"/>
      <c r="AO412" s="333"/>
      <c r="AP412" s="333"/>
      <c r="AQ412" s="333"/>
      <c r="AR412" s="333"/>
    </row>
    <row r="413" spans="1:44" ht="8.1" customHeight="1">
      <c r="A413" s="365" t="str">
        <f t="shared" si="77"/>
        <v/>
      </c>
      <c r="B413" s="50" t="str">
        <f t="shared" si="78"/>
        <v/>
      </c>
      <c r="C413" s="50" t="str">
        <f t="shared" si="79"/>
        <v/>
      </c>
      <c r="D413" s="315" t="str">
        <f t="shared" si="80"/>
        <v/>
      </c>
      <c r="E413" s="353"/>
      <c r="F413" s="354"/>
      <c r="G413" s="354"/>
      <c r="H413" s="333"/>
      <c r="I413" s="333"/>
      <c r="J413" s="333"/>
      <c r="K413" s="333"/>
      <c r="L413" s="333"/>
      <c r="M413" s="333"/>
      <c r="N413" s="333"/>
      <c r="O413" s="333"/>
      <c r="P413" s="333"/>
      <c r="Q413" s="333"/>
      <c r="R413" s="333"/>
      <c r="S413" s="333"/>
      <c r="T413" s="333"/>
      <c r="U413" s="333"/>
      <c r="V413" s="333"/>
      <c r="W413" s="333"/>
      <c r="X413" s="333"/>
      <c r="Y413" s="333"/>
      <c r="Z413" s="333"/>
      <c r="AA413" s="333"/>
      <c r="AB413" s="333"/>
      <c r="AC413" s="333"/>
      <c r="AD413" s="333"/>
      <c r="AE413" s="333"/>
      <c r="AF413" s="333"/>
      <c r="AG413" s="333"/>
      <c r="AH413" s="333"/>
      <c r="AI413" s="333"/>
      <c r="AJ413" s="333"/>
      <c r="AK413" s="333"/>
      <c r="AL413" s="333"/>
      <c r="AM413" s="333"/>
      <c r="AN413" s="333"/>
      <c r="AO413" s="333"/>
      <c r="AP413" s="333"/>
      <c r="AQ413" s="333"/>
      <c r="AR413" s="333"/>
    </row>
    <row r="414" spans="1:44" ht="8.1" customHeight="1">
      <c r="A414" s="365" t="str">
        <f t="shared" si="77"/>
        <v/>
      </c>
      <c r="B414" s="50" t="str">
        <f t="shared" si="78"/>
        <v/>
      </c>
      <c r="C414" s="50" t="str">
        <f t="shared" si="79"/>
        <v/>
      </c>
      <c r="D414" s="315" t="str">
        <f t="shared" si="80"/>
        <v/>
      </c>
      <c r="E414" s="353"/>
      <c r="F414" s="354"/>
      <c r="G414" s="354"/>
      <c r="H414" s="333"/>
      <c r="I414" s="333"/>
      <c r="J414" s="333"/>
      <c r="K414" s="333"/>
      <c r="L414" s="333"/>
      <c r="M414" s="333"/>
      <c r="N414" s="333"/>
      <c r="O414" s="333"/>
      <c r="P414" s="333"/>
      <c r="Q414" s="333"/>
      <c r="R414" s="333"/>
      <c r="S414" s="333"/>
      <c r="T414" s="333"/>
      <c r="U414" s="333"/>
      <c r="V414" s="333"/>
      <c r="W414" s="333"/>
      <c r="X414" s="333"/>
      <c r="Y414" s="333"/>
      <c r="Z414" s="333"/>
      <c r="AA414" s="333"/>
      <c r="AB414" s="333"/>
      <c r="AC414" s="333"/>
      <c r="AD414" s="333"/>
      <c r="AE414" s="333"/>
      <c r="AF414" s="333"/>
      <c r="AG414" s="333"/>
      <c r="AH414" s="333"/>
      <c r="AI414" s="333"/>
      <c r="AJ414" s="333"/>
      <c r="AK414" s="333"/>
      <c r="AL414" s="333"/>
      <c r="AM414" s="333"/>
      <c r="AN414" s="333"/>
      <c r="AO414" s="333"/>
      <c r="AP414" s="333"/>
      <c r="AQ414" s="333"/>
      <c r="AR414" s="333"/>
    </row>
    <row r="415" spans="1:44" ht="8.1" customHeight="1">
      <c r="A415" s="365" t="str">
        <f t="shared" si="77"/>
        <v/>
      </c>
      <c r="B415" s="50" t="str">
        <f t="shared" si="78"/>
        <v/>
      </c>
      <c r="C415" s="50" t="str">
        <f t="shared" si="79"/>
        <v/>
      </c>
      <c r="D415" s="315" t="str">
        <f t="shared" si="80"/>
        <v/>
      </c>
      <c r="E415" s="353"/>
      <c r="F415" s="354"/>
      <c r="G415" s="354"/>
      <c r="H415" s="333"/>
      <c r="I415" s="333"/>
      <c r="J415" s="333"/>
      <c r="K415" s="333"/>
      <c r="L415" s="333"/>
      <c r="M415" s="333"/>
      <c r="N415" s="333"/>
      <c r="O415" s="333"/>
      <c r="P415" s="333"/>
      <c r="Q415" s="333"/>
      <c r="R415" s="333"/>
      <c r="S415" s="333"/>
      <c r="T415" s="333"/>
      <c r="U415" s="333"/>
      <c r="V415" s="333"/>
      <c r="W415" s="333"/>
      <c r="X415" s="333"/>
      <c r="Y415" s="333"/>
      <c r="Z415" s="333"/>
      <c r="AA415" s="333"/>
      <c r="AB415" s="333"/>
      <c r="AC415" s="333"/>
      <c r="AD415" s="333"/>
      <c r="AE415" s="333"/>
      <c r="AF415" s="333"/>
      <c r="AG415" s="333"/>
      <c r="AH415" s="333"/>
      <c r="AI415" s="333"/>
      <c r="AJ415" s="333"/>
      <c r="AK415" s="333"/>
      <c r="AL415" s="333"/>
      <c r="AM415" s="333"/>
      <c r="AN415" s="333"/>
      <c r="AO415" s="333"/>
      <c r="AP415" s="333"/>
      <c r="AQ415" s="333"/>
      <c r="AR415" s="333"/>
    </row>
    <row r="416" spans="1:44" ht="8.1" customHeight="1">
      <c r="A416" s="365" t="str">
        <f t="shared" si="77"/>
        <v/>
      </c>
      <c r="B416" s="50" t="str">
        <f t="shared" si="78"/>
        <v/>
      </c>
      <c r="C416" s="50" t="str">
        <f t="shared" si="79"/>
        <v/>
      </c>
      <c r="D416" s="315" t="str">
        <f t="shared" si="80"/>
        <v/>
      </c>
      <c r="E416" s="353"/>
      <c r="F416" s="354"/>
      <c r="G416" s="354"/>
      <c r="H416" s="333"/>
      <c r="I416" s="333"/>
      <c r="J416" s="333"/>
      <c r="K416" s="333"/>
      <c r="L416" s="333"/>
      <c r="M416" s="333"/>
      <c r="N416" s="333"/>
      <c r="O416" s="333"/>
      <c r="P416" s="333"/>
      <c r="Q416" s="333"/>
      <c r="R416" s="333"/>
      <c r="S416" s="333"/>
      <c r="T416" s="333"/>
      <c r="U416" s="333"/>
      <c r="V416" s="333"/>
      <c r="W416" s="333"/>
      <c r="X416" s="333"/>
      <c r="Y416" s="333"/>
      <c r="Z416" s="333"/>
      <c r="AA416" s="333"/>
      <c r="AB416" s="333"/>
      <c r="AC416" s="333"/>
      <c r="AD416" s="333"/>
      <c r="AE416" s="333"/>
      <c r="AF416" s="333"/>
      <c r="AG416" s="333"/>
      <c r="AH416" s="333"/>
      <c r="AI416" s="333"/>
      <c r="AJ416" s="333"/>
      <c r="AK416" s="333"/>
      <c r="AL416" s="333"/>
      <c r="AM416" s="333"/>
      <c r="AN416" s="333"/>
      <c r="AO416" s="333"/>
      <c r="AP416" s="333"/>
      <c r="AQ416" s="333"/>
      <c r="AR416" s="333"/>
    </row>
    <row r="417" spans="1:44" ht="8.1" customHeight="1">
      <c r="A417" s="365" t="str">
        <f t="shared" si="77"/>
        <v/>
      </c>
      <c r="B417" s="50" t="str">
        <f t="shared" si="78"/>
        <v/>
      </c>
      <c r="C417" s="50" t="str">
        <f t="shared" si="79"/>
        <v/>
      </c>
      <c r="D417" s="315" t="str">
        <f t="shared" si="80"/>
        <v/>
      </c>
      <c r="E417" s="353"/>
      <c r="F417" s="354"/>
      <c r="G417" s="354"/>
      <c r="H417" s="333"/>
      <c r="I417" s="333"/>
      <c r="J417" s="333"/>
      <c r="K417" s="333"/>
      <c r="L417" s="333"/>
      <c r="M417" s="333"/>
      <c r="N417" s="333"/>
      <c r="O417" s="333"/>
      <c r="P417" s="333"/>
      <c r="Q417" s="333"/>
      <c r="R417" s="333"/>
      <c r="S417" s="333"/>
      <c r="T417" s="333"/>
      <c r="U417" s="333"/>
      <c r="V417" s="333"/>
      <c r="W417" s="333"/>
      <c r="X417" s="333"/>
      <c r="Y417" s="333"/>
      <c r="Z417" s="333"/>
      <c r="AA417" s="333"/>
      <c r="AB417" s="333"/>
      <c r="AC417" s="333"/>
      <c r="AD417" s="333"/>
      <c r="AE417" s="333"/>
      <c r="AF417" s="333"/>
      <c r="AG417" s="333"/>
      <c r="AH417" s="333"/>
      <c r="AI417" s="333"/>
      <c r="AJ417" s="333"/>
      <c r="AK417" s="333"/>
      <c r="AL417" s="333"/>
      <c r="AM417" s="333"/>
      <c r="AN417" s="333"/>
      <c r="AO417" s="333"/>
      <c r="AP417" s="333"/>
      <c r="AQ417" s="333"/>
      <c r="AR417" s="333"/>
    </row>
    <row r="418" spans="1:44" ht="8.1" customHeight="1">
      <c r="A418" s="365" t="str">
        <f t="shared" si="77"/>
        <v/>
      </c>
      <c r="B418" s="50" t="str">
        <f t="shared" si="78"/>
        <v/>
      </c>
      <c r="C418" s="50" t="str">
        <f t="shared" si="79"/>
        <v/>
      </c>
      <c r="D418" s="315" t="str">
        <f t="shared" si="80"/>
        <v/>
      </c>
      <c r="E418" s="353"/>
      <c r="F418" s="354"/>
      <c r="G418" s="354"/>
      <c r="H418" s="333"/>
      <c r="I418" s="333"/>
      <c r="J418" s="333"/>
      <c r="K418" s="333"/>
      <c r="L418" s="333"/>
      <c r="M418" s="333"/>
      <c r="N418" s="333"/>
      <c r="O418" s="333"/>
      <c r="P418" s="333"/>
      <c r="Q418" s="333"/>
      <c r="R418" s="333"/>
      <c r="S418" s="333"/>
      <c r="T418" s="333"/>
      <c r="U418" s="333"/>
      <c r="V418" s="333"/>
      <c r="W418" s="333"/>
      <c r="X418" s="333"/>
      <c r="Y418" s="333"/>
      <c r="Z418" s="333"/>
      <c r="AA418" s="333"/>
      <c r="AB418" s="333"/>
      <c r="AC418" s="333"/>
      <c r="AD418" s="333"/>
      <c r="AE418" s="333"/>
      <c r="AF418" s="333"/>
      <c r="AG418" s="333"/>
      <c r="AH418" s="333"/>
      <c r="AI418" s="333"/>
      <c r="AJ418" s="333"/>
      <c r="AK418" s="333"/>
      <c r="AL418" s="333"/>
      <c r="AM418" s="333"/>
      <c r="AN418" s="333"/>
      <c r="AO418" s="333"/>
      <c r="AP418" s="333"/>
      <c r="AQ418" s="333"/>
      <c r="AR418" s="333"/>
    </row>
    <row r="419" spans="1:44" ht="8.1" customHeight="1">
      <c r="A419" s="365" t="str">
        <f t="shared" si="77"/>
        <v/>
      </c>
      <c r="B419" s="50" t="str">
        <f t="shared" si="78"/>
        <v/>
      </c>
      <c r="C419" s="50" t="str">
        <f t="shared" si="79"/>
        <v/>
      </c>
      <c r="D419" s="315" t="str">
        <f t="shared" si="80"/>
        <v/>
      </c>
      <c r="E419" s="353"/>
      <c r="F419" s="354"/>
      <c r="G419" s="354"/>
      <c r="H419" s="333"/>
      <c r="I419" s="333"/>
      <c r="J419" s="333"/>
      <c r="K419" s="333"/>
      <c r="L419" s="333"/>
      <c r="M419" s="333"/>
      <c r="N419" s="333"/>
      <c r="O419" s="333"/>
      <c r="P419" s="333"/>
      <c r="Q419" s="333"/>
      <c r="R419" s="333"/>
      <c r="S419" s="333"/>
      <c r="T419" s="333"/>
      <c r="U419" s="333"/>
      <c r="V419" s="333"/>
      <c r="W419" s="333"/>
      <c r="X419" s="333"/>
      <c r="Y419" s="333"/>
      <c r="Z419" s="333"/>
      <c r="AA419" s="333"/>
      <c r="AB419" s="333"/>
      <c r="AC419" s="333"/>
      <c r="AD419" s="333"/>
      <c r="AE419" s="333"/>
      <c r="AF419" s="333"/>
      <c r="AG419" s="333"/>
      <c r="AH419" s="333"/>
      <c r="AI419" s="333"/>
      <c r="AJ419" s="333"/>
      <c r="AK419" s="333"/>
      <c r="AL419" s="333"/>
      <c r="AM419" s="333"/>
      <c r="AN419" s="333"/>
      <c r="AO419" s="333"/>
      <c r="AP419" s="333"/>
      <c r="AQ419" s="333"/>
      <c r="AR419" s="333"/>
    </row>
    <row r="420" spans="1:44" ht="8.1" customHeight="1">
      <c r="A420" s="365" t="str">
        <f t="shared" si="77"/>
        <v/>
      </c>
      <c r="B420" s="50" t="str">
        <f t="shared" si="78"/>
        <v/>
      </c>
      <c r="C420" s="50" t="str">
        <f t="shared" si="79"/>
        <v/>
      </c>
      <c r="D420" s="315" t="str">
        <f t="shared" si="80"/>
        <v/>
      </c>
      <c r="E420" s="353"/>
      <c r="F420" s="354"/>
      <c r="G420" s="354"/>
      <c r="H420" s="333"/>
      <c r="I420" s="333"/>
      <c r="J420" s="333"/>
      <c r="K420" s="333"/>
      <c r="L420" s="333"/>
      <c r="M420" s="333"/>
      <c r="N420" s="333"/>
      <c r="O420" s="333"/>
      <c r="P420" s="333"/>
      <c r="Q420" s="333"/>
      <c r="R420" s="333"/>
      <c r="S420" s="333"/>
      <c r="T420" s="333"/>
      <c r="U420" s="333"/>
      <c r="V420" s="333"/>
      <c r="W420" s="333"/>
      <c r="X420" s="333"/>
      <c r="Y420" s="333"/>
      <c r="Z420" s="333"/>
      <c r="AA420" s="333"/>
      <c r="AB420" s="333"/>
      <c r="AC420" s="333"/>
      <c r="AD420" s="333"/>
      <c r="AE420" s="333"/>
      <c r="AF420" s="333"/>
      <c r="AG420" s="333"/>
      <c r="AH420" s="333"/>
      <c r="AI420" s="333"/>
      <c r="AJ420" s="333"/>
      <c r="AK420" s="333"/>
      <c r="AL420" s="333"/>
      <c r="AM420" s="333"/>
      <c r="AN420" s="333"/>
      <c r="AO420" s="333"/>
      <c r="AP420" s="333"/>
      <c r="AQ420" s="333"/>
      <c r="AR420" s="333"/>
    </row>
    <row r="421" spans="1:44" ht="8.1" customHeight="1">
      <c r="A421" s="365" t="str">
        <f t="shared" si="77"/>
        <v/>
      </c>
      <c r="B421" s="50" t="str">
        <f t="shared" si="78"/>
        <v/>
      </c>
      <c r="C421" s="50" t="str">
        <f t="shared" si="79"/>
        <v/>
      </c>
      <c r="D421" s="315" t="str">
        <f t="shared" si="80"/>
        <v/>
      </c>
      <c r="E421" s="353"/>
      <c r="F421" s="354"/>
      <c r="G421" s="354"/>
      <c r="H421" s="333"/>
      <c r="I421" s="333"/>
      <c r="J421" s="333"/>
      <c r="K421" s="333"/>
      <c r="L421" s="333"/>
      <c r="M421" s="333"/>
      <c r="N421" s="333"/>
      <c r="O421" s="333"/>
      <c r="P421" s="333"/>
      <c r="Q421" s="333"/>
      <c r="R421" s="333"/>
      <c r="S421" s="333"/>
      <c r="T421" s="333"/>
      <c r="U421" s="333"/>
      <c r="V421" s="333"/>
      <c r="W421" s="333"/>
      <c r="X421" s="333"/>
      <c r="Y421" s="333"/>
      <c r="Z421" s="333"/>
      <c r="AA421" s="333"/>
      <c r="AB421" s="333"/>
      <c r="AC421" s="333"/>
      <c r="AD421" s="333"/>
      <c r="AE421" s="333"/>
      <c r="AF421" s="333"/>
      <c r="AG421" s="333"/>
      <c r="AH421" s="333"/>
      <c r="AI421" s="333"/>
      <c r="AJ421" s="333"/>
      <c r="AK421" s="333"/>
      <c r="AL421" s="333"/>
      <c r="AM421" s="333"/>
      <c r="AN421" s="333"/>
      <c r="AO421" s="333"/>
      <c r="AP421" s="333"/>
      <c r="AQ421" s="333"/>
      <c r="AR421" s="333"/>
    </row>
    <row r="422" spans="1:44" ht="8.1" customHeight="1">
      <c r="A422" s="365" t="str">
        <f t="shared" si="77"/>
        <v/>
      </c>
      <c r="B422" s="50" t="str">
        <f t="shared" si="78"/>
        <v/>
      </c>
      <c r="C422" s="50" t="str">
        <f t="shared" si="79"/>
        <v/>
      </c>
      <c r="D422" s="315" t="str">
        <f t="shared" si="80"/>
        <v/>
      </c>
      <c r="E422" s="353"/>
      <c r="F422" s="354"/>
      <c r="G422" s="354"/>
      <c r="H422" s="333"/>
      <c r="I422" s="333"/>
      <c r="J422" s="333"/>
      <c r="K422" s="333"/>
      <c r="L422" s="333"/>
      <c r="M422" s="333"/>
      <c r="N422" s="333"/>
      <c r="O422" s="333"/>
      <c r="P422" s="333"/>
      <c r="Q422" s="333"/>
      <c r="R422" s="333"/>
      <c r="S422" s="333"/>
      <c r="T422" s="333"/>
      <c r="U422" s="333"/>
      <c r="V422" s="333"/>
      <c r="W422" s="333"/>
      <c r="X422" s="333"/>
      <c r="Y422" s="333"/>
      <c r="Z422" s="333"/>
      <c r="AA422" s="333"/>
      <c r="AB422" s="333"/>
      <c r="AC422" s="333"/>
      <c r="AD422" s="333"/>
      <c r="AE422" s="333"/>
      <c r="AF422" s="333"/>
      <c r="AG422" s="333"/>
      <c r="AH422" s="333"/>
      <c r="AI422" s="333"/>
      <c r="AJ422" s="333"/>
      <c r="AK422" s="333"/>
      <c r="AL422" s="333"/>
      <c r="AM422" s="333"/>
      <c r="AN422" s="333"/>
      <c r="AO422" s="333"/>
      <c r="AP422" s="333"/>
      <c r="AQ422" s="333"/>
      <c r="AR422" s="333"/>
    </row>
    <row r="423" spans="1:44" ht="8.1" customHeight="1">
      <c r="A423" s="365" t="str">
        <f t="shared" si="77"/>
        <v/>
      </c>
      <c r="B423" s="50" t="str">
        <f t="shared" si="78"/>
        <v/>
      </c>
      <c r="C423" s="50" t="str">
        <f t="shared" si="79"/>
        <v/>
      </c>
      <c r="D423" s="315" t="str">
        <f t="shared" si="80"/>
        <v/>
      </c>
      <c r="E423" s="353"/>
      <c r="F423" s="354"/>
      <c r="G423" s="354"/>
      <c r="H423" s="333"/>
      <c r="I423" s="333"/>
      <c r="J423" s="333"/>
      <c r="K423" s="333"/>
      <c r="L423" s="333"/>
      <c r="M423" s="333"/>
      <c r="N423" s="333"/>
      <c r="O423" s="333"/>
      <c r="P423" s="333"/>
      <c r="Q423" s="333"/>
      <c r="R423" s="333"/>
      <c r="S423" s="333"/>
      <c r="T423" s="333"/>
      <c r="U423" s="333"/>
      <c r="V423" s="333"/>
      <c r="W423" s="333"/>
      <c r="X423" s="333"/>
      <c r="Y423" s="333"/>
      <c r="Z423" s="333"/>
      <c r="AA423" s="333"/>
      <c r="AB423" s="333"/>
      <c r="AC423" s="333"/>
      <c r="AD423" s="333"/>
      <c r="AE423" s="333"/>
      <c r="AF423" s="333"/>
      <c r="AG423" s="333"/>
      <c r="AH423" s="333"/>
      <c r="AI423" s="333"/>
      <c r="AJ423" s="333"/>
      <c r="AK423" s="333"/>
      <c r="AL423" s="333"/>
      <c r="AM423" s="333"/>
      <c r="AN423" s="333"/>
      <c r="AO423" s="333"/>
      <c r="AP423" s="333"/>
      <c r="AQ423" s="333"/>
      <c r="AR423" s="333"/>
    </row>
    <row r="424" spans="1:44" ht="8.1" customHeight="1">
      <c r="A424" s="365" t="str">
        <f t="shared" si="77"/>
        <v/>
      </c>
      <c r="B424" s="50" t="str">
        <f t="shared" si="78"/>
        <v/>
      </c>
      <c r="C424" s="50" t="str">
        <f t="shared" si="79"/>
        <v/>
      </c>
      <c r="D424" s="315" t="str">
        <f t="shared" si="80"/>
        <v/>
      </c>
      <c r="E424" s="353"/>
      <c r="F424" s="354"/>
      <c r="G424" s="354"/>
      <c r="H424" s="333"/>
      <c r="I424" s="333"/>
      <c r="J424" s="333"/>
      <c r="K424" s="333"/>
      <c r="L424" s="333"/>
      <c r="M424" s="333"/>
      <c r="N424" s="333"/>
      <c r="O424" s="333"/>
      <c r="P424" s="333"/>
      <c r="Q424" s="333"/>
      <c r="R424" s="333"/>
      <c r="S424" s="333"/>
      <c r="T424" s="333"/>
      <c r="U424" s="333"/>
      <c r="V424" s="333"/>
      <c r="W424" s="333"/>
      <c r="X424" s="333"/>
      <c r="Y424" s="333"/>
      <c r="Z424" s="333"/>
      <c r="AA424" s="333"/>
      <c r="AB424" s="333"/>
      <c r="AC424" s="333"/>
      <c r="AD424" s="333"/>
      <c r="AE424" s="333"/>
      <c r="AF424" s="333"/>
      <c r="AG424" s="333"/>
      <c r="AH424" s="333"/>
      <c r="AI424" s="333"/>
      <c r="AJ424" s="333"/>
      <c r="AK424" s="333"/>
      <c r="AL424" s="333"/>
      <c r="AM424" s="333"/>
      <c r="AN424" s="333"/>
      <c r="AO424" s="333"/>
      <c r="AP424" s="333"/>
      <c r="AQ424" s="333"/>
      <c r="AR424" s="333"/>
    </row>
    <row r="425" spans="1:44" ht="8.1" customHeight="1">
      <c r="A425" s="365" t="str">
        <f t="shared" si="77"/>
        <v/>
      </c>
      <c r="B425" s="50" t="str">
        <f t="shared" si="78"/>
        <v/>
      </c>
      <c r="C425" s="50" t="str">
        <f t="shared" si="79"/>
        <v/>
      </c>
      <c r="D425" s="315" t="str">
        <f t="shared" si="80"/>
        <v/>
      </c>
      <c r="E425" s="353"/>
      <c r="F425" s="354"/>
      <c r="G425" s="354"/>
      <c r="H425" s="333"/>
      <c r="I425" s="333"/>
      <c r="J425" s="333"/>
      <c r="K425" s="333"/>
      <c r="L425" s="333"/>
      <c r="M425" s="333"/>
      <c r="N425" s="333"/>
      <c r="O425" s="333"/>
      <c r="P425" s="333"/>
      <c r="Q425" s="333"/>
      <c r="R425" s="333"/>
      <c r="S425" s="333"/>
      <c r="T425" s="333"/>
      <c r="U425" s="333"/>
      <c r="V425" s="333"/>
      <c r="W425" s="333"/>
      <c r="X425" s="333"/>
      <c r="Y425" s="333"/>
      <c r="Z425" s="333"/>
      <c r="AA425" s="333"/>
      <c r="AB425" s="333"/>
      <c r="AC425" s="333"/>
      <c r="AD425" s="333"/>
      <c r="AE425" s="333"/>
      <c r="AF425" s="333"/>
      <c r="AG425" s="333"/>
      <c r="AH425" s="333"/>
      <c r="AI425" s="333"/>
      <c r="AJ425" s="333"/>
      <c r="AK425" s="333"/>
      <c r="AL425" s="333"/>
      <c r="AM425" s="333"/>
      <c r="AN425" s="333"/>
      <c r="AO425" s="333"/>
      <c r="AP425" s="333"/>
      <c r="AQ425" s="333"/>
      <c r="AR425" s="333"/>
    </row>
    <row r="426" spans="1:44" ht="8.1" customHeight="1">
      <c r="A426" s="365" t="str">
        <f t="shared" si="77"/>
        <v/>
      </c>
      <c r="B426" s="50" t="str">
        <f t="shared" si="78"/>
        <v/>
      </c>
      <c r="C426" s="50" t="str">
        <f t="shared" si="79"/>
        <v/>
      </c>
      <c r="D426" s="315" t="str">
        <f t="shared" si="80"/>
        <v/>
      </c>
      <c r="E426" s="353"/>
      <c r="F426" s="354"/>
      <c r="G426" s="354"/>
      <c r="H426" s="333"/>
      <c r="I426" s="333"/>
      <c r="J426" s="333"/>
      <c r="K426" s="333"/>
      <c r="L426" s="333"/>
      <c r="M426" s="333"/>
      <c r="N426" s="333"/>
      <c r="O426" s="333"/>
      <c r="P426" s="333"/>
      <c r="Q426" s="333"/>
      <c r="R426" s="333"/>
      <c r="S426" s="333"/>
      <c r="T426" s="333"/>
      <c r="U426" s="333"/>
      <c r="V426" s="333"/>
      <c r="W426" s="333"/>
      <c r="X426" s="333"/>
      <c r="Y426" s="333"/>
      <c r="Z426" s="333"/>
      <c r="AA426" s="333"/>
      <c r="AB426" s="333"/>
      <c r="AC426" s="333"/>
      <c r="AD426" s="333"/>
      <c r="AE426" s="333"/>
      <c r="AF426" s="333"/>
      <c r="AG426" s="333"/>
      <c r="AH426" s="333"/>
      <c r="AI426" s="333"/>
      <c r="AJ426" s="333"/>
      <c r="AK426" s="333"/>
      <c r="AL426" s="333"/>
      <c r="AM426" s="333"/>
      <c r="AN426" s="333"/>
      <c r="AO426" s="333"/>
      <c r="AP426" s="333"/>
      <c r="AQ426" s="333"/>
      <c r="AR426" s="333"/>
    </row>
    <row r="427" spans="1:44" ht="8.1" customHeight="1">
      <c r="A427" s="365" t="str">
        <f t="shared" si="77"/>
        <v/>
      </c>
      <c r="B427" s="50" t="str">
        <f t="shared" si="78"/>
        <v/>
      </c>
      <c r="C427" s="50" t="str">
        <f t="shared" si="79"/>
        <v/>
      </c>
      <c r="D427" s="315" t="str">
        <f t="shared" si="80"/>
        <v/>
      </c>
      <c r="E427" s="353"/>
      <c r="F427" s="354"/>
      <c r="G427" s="354"/>
      <c r="H427" s="333"/>
      <c r="I427" s="333"/>
      <c r="J427" s="333"/>
      <c r="K427" s="333"/>
      <c r="L427" s="333"/>
      <c r="M427" s="333"/>
      <c r="N427" s="333"/>
      <c r="O427" s="333"/>
      <c r="P427" s="333"/>
      <c r="Q427" s="333"/>
      <c r="R427" s="333"/>
      <c r="S427" s="333"/>
      <c r="T427" s="333"/>
      <c r="U427" s="333"/>
      <c r="V427" s="333"/>
      <c r="W427" s="333"/>
      <c r="X427" s="333"/>
      <c r="Y427" s="333"/>
      <c r="Z427" s="333"/>
      <c r="AA427" s="333"/>
      <c r="AB427" s="333"/>
      <c r="AC427" s="333"/>
      <c r="AD427" s="333"/>
      <c r="AE427" s="333"/>
      <c r="AF427" s="333"/>
      <c r="AG427" s="333"/>
      <c r="AH427" s="333"/>
      <c r="AI427" s="333"/>
      <c r="AJ427" s="333"/>
      <c r="AK427" s="333"/>
      <c r="AL427" s="333"/>
      <c r="AM427" s="333"/>
      <c r="AN427" s="333"/>
      <c r="AO427" s="333"/>
      <c r="AP427" s="333"/>
      <c r="AQ427" s="333"/>
      <c r="AR427" s="333"/>
    </row>
    <row r="428" spans="1:44" ht="8.1" customHeight="1">
      <c r="A428" s="365" t="str">
        <f t="shared" si="77"/>
        <v/>
      </c>
      <c r="B428" s="50" t="str">
        <f t="shared" si="78"/>
        <v/>
      </c>
      <c r="C428" s="50" t="str">
        <f t="shared" si="79"/>
        <v/>
      </c>
      <c r="D428" s="315" t="str">
        <f t="shared" si="80"/>
        <v/>
      </c>
      <c r="E428" s="353"/>
      <c r="F428" s="354"/>
      <c r="G428" s="354"/>
      <c r="H428" s="333"/>
      <c r="I428" s="333"/>
      <c r="J428" s="333"/>
      <c r="K428" s="333"/>
      <c r="L428" s="333"/>
      <c r="M428" s="333"/>
      <c r="N428" s="333"/>
      <c r="O428" s="333"/>
      <c r="P428" s="333"/>
      <c r="Q428" s="333"/>
      <c r="R428" s="333"/>
      <c r="S428" s="333"/>
      <c r="T428" s="333"/>
      <c r="U428" s="333"/>
      <c r="V428" s="333"/>
      <c r="W428" s="333"/>
      <c r="X428" s="333"/>
      <c r="Y428" s="333"/>
      <c r="Z428" s="333"/>
      <c r="AA428" s="333"/>
      <c r="AB428" s="333"/>
      <c r="AC428" s="333"/>
      <c r="AD428" s="333"/>
      <c r="AE428" s="333"/>
      <c r="AF428" s="333"/>
      <c r="AG428" s="333"/>
      <c r="AH428" s="333"/>
      <c r="AI428" s="333"/>
      <c r="AJ428" s="333"/>
      <c r="AK428" s="333"/>
      <c r="AL428" s="333"/>
      <c r="AM428" s="333"/>
      <c r="AN428" s="333"/>
      <c r="AO428" s="333"/>
      <c r="AP428" s="333"/>
      <c r="AQ428" s="333"/>
      <c r="AR428" s="333"/>
    </row>
    <row r="429" spans="1:44" ht="8.1" customHeight="1">
      <c r="A429" s="365" t="str">
        <f t="shared" si="77"/>
        <v/>
      </c>
      <c r="B429" s="50" t="str">
        <f t="shared" si="78"/>
        <v/>
      </c>
      <c r="C429" s="50" t="str">
        <f t="shared" si="79"/>
        <v/>
      </c>
      <c r="D429" s="315" t="str">
        <f t="shared" si="80"/>
        <v/>
      </c>
      <c r="E429" s="353"/>
      <c r="F429" s="354"/>
      <c r="G429" s="354"/>
      <c r="H429" s="333"/>
      <c r="I429" s="333"/>
      <c r="J429" s="333"/>
      <c r="K429" s="333"/>
      <c r="L429" s="333"/>
      <c r="M429" s="333"/>
      <c r="N429" s="333"/>
      <c r="O429" s="333"/>
      <c r="P429" s="333"/>
      <c r="Q429" s="333"/>
      <c r="R429" s="333"/>
      <c r="S429" s="333"/>
      <c r="T429" s="333"/>
      <c r="U429" s="333"/>
      <c r="V429" s="333"/>
      <c r="W429" s="333"/>
      <c r="X429" s="333"/>
      <c r="Y429" s="333"/>
      <c r="Z429" s="333"/>
      <c r="AA429" s="333"/>
      <c r="AB429" s="333"/>
      <c r="AC429" s="333"/>
      <c r="AD429" s="333"/>
      <c r="AE429" s="333"/>
      <c r="AF429" s="333"/>
      <c r="AG429" s="333"/>
      <c r="AH429" s="333"/>
      <c r="AI429" s="333"/>
      <c r="AJ429" s="333"/>
      <c r="AK429" s="333"/>
      <c r="AL429" s="333"/>
      <c r="AM429" s="333"/>
      <c r="AN429" s="333"/>
      <c r="AO429" s="333"/>
      <c r="AP429" s="333"/>
      <c r="AQ429" s="333"/>
      <c r="AR429" s="333"/>
    </row>
    <row r="430" spans="1:44" ht="8.1" customHeight="1">
      <c r="A430" s="365" t="str">
        <f t="shared" si="77"/>
        <v/>
      </c>
      <c r="B430" s="50" t="str">
        <f t="shared" si="78"/>
        <v/>
      </c>
      <c r="C430" s="50" t="str">
        <f t="shared" si="79"/>
        <v/>
      </c>
      <c r="D430" s="315" t="str">
        <f t="shared" si="80"/>
        <v/>
      </c>
      <c r="E430" s="353"/>
      <c r="F430" s="354"/>
      <c r="G430" s="354"/>
      <c r="H430" s="333"/>
      <c r="I430" s="333"/>
      <c r="J430" s="333"/>
      <c r="K430" s="333"/>
      <c r="L430" s="333"/>
      <c r="M430" s="333"/>
      <c r="N430" s="333"/>
      <c r="O430" s="333"/>
      <c r="P430" s="333"/>
      <c r="Q430" s="333"/>
      <c r="R430" s="333"/>
      <c r="S430" s="333"/>
      <c r="T430" s="333"/>
      <c r="U430" s="333"/>
      <c r="V430" s="333"/>
      <c r="W430" s="333"/>
      <c r="X430" s="333"/>
      <c r="Y430" s="333"/>
      <c r="Z430" s="333"/>
      <c r="AA430" s="333"/>
      <c r="AB430" s="333"/>
      <c r="AC430" s="333"/>
      <c r="AD430" s="333"/>
      <c r="AE430" s="333"/>
      <c r="AF430" s="333"/>
      <c r="AG430" s="333"/>
      <c r="AH430" s="333"/>
      <c r="AI430" s="333"/>
      <c r="AJ430" s="333"/>
      <c r="AK430" s="333"/>
      <c r="AL430" s="333"/>
      <c r="AM430" s="333"/>
      <c r="AN430" s="333"/>
      <c r="AO430" s="333"/>
      <c r="AP430" s="333"/>
      <c r="AQ430" s="333"/>
      <c r="AR430" s="333"/>
    </row>
    <row r="431" spans="1:44" ht="8.1" customHeight="1">
      <c r="A431" s="365" t="str">
        <f t="shared" si="77"/>
        <v/>
      </c>
      <c r="B431" s="50" t="str">
        <f t="shared" si="78"/>
        <v/>
      </c>
      <c r="C431" s="50" t="str">
        <f t="shared" si="79"/>
        <v/>
      </c>
      <c r="D431" s="315" t="str">
        <f t="shared" si="80"/>
        <v/>
      </c>
      <c r="E431" s="353"/>
      <c r="F431" s="354"/>
      <c r="G431" s="354"/>
      <c r="H431" s="333"/>
      <c r="I431" s="333"/>
      <c r="J431" s="333"/>
      <c r="K431" s="333"/>
      <c r="L431" s="333"/>
      <c r="M431" s="333"/>
      <c r="N431" s="333"/>
      <c r="O431" s="333"/>
      <c r="P431" s="333"/>
      <c r="Q431" s="333"/>
      <c r="R431" s="333"/>
      <c r="S431" s="333"/>
      <c r="T431" s="333"/>
      <c r="U431" s="333"/>
      <c r="V431" s="333"/>
      <c r="W431" s="333"/>
      <c r="X431" s="333"/>
      <c r="Y431" s="333"/>
      <c r="Z431" s="333"/>
      <c r="AA431" s="333"/>
      <c r="AB431" s="333"/>
      <c r="AC431" s="333"/>
      <c r="AD431" s="333"/>
      <c r="AE431" s="333"/>
      <c r="AF431" s="333"/>
      <c r="AG431" s="333"/>
      <c r="AH431" s="333"/>
      <c r="AI431" s="333"/>
      <c r="AJ431" s="333"/>
      <c r="AK431" s="333"/>
      <c r="AL431" s="333"/>
      <c r="AM431" s="333"/>
      <c r="AN431" s="333"/>
      <c r="AO431" s="333"/>
      <c r="AP431" s="333"/>
      <c r="AQ431" s="333"/>
      <c r="AR431" s="333"/>
    </row>
    <row r="432" spans="1:44" ht="8.1" customHeight="1">
      <c r="A432" s="365" t="str">
        <f t="shared" si="77"/>
        <v/>
      </c>
      <c r="B432" s="50" t="str">
        <f t="shared" si="78"/>
        <v/>
      </c>
      <c r="C432" s="50" t="str">
        <f t="shared" si="79"/>
        <v/>
      </c>
      <c r="D432" s="315" t="str">
        <f t="shared" si="80"/>
        <v/>
      </c>
      <c r="E432" s="353"/>
      <c r="F432" s="354"/>
      <c r="G432" s="354"/>
      <c r="H432" s="333"/>
      <c r="I432" s="333"/>
      <c r="J432" s="333"/>
      <c r="K432" s="333"/>
      <c r="L432" s="333"/>
      <c r="M432" s="333"/>
      <c r="N432" s="333"/>
      <c r="O432" s="333"/>
      <c r="P432" s="333"/>
      <c r="Q432" s="333"/>
      <c r="R432" s="333"/>
      <c r="S432" s="333"/>
      <c r="T432" s="333"/>
      <c r="U432" s="333"/>
      <c r="V432" s="333"/>
      <c r="W432" s="333"/>
      <c r="X432" s="333"/>
      <c r="Y432" s="333"/>
      <c r="Z432" s="333"/>
      <c r="AA432" s="333"/>
      <c r="AB432" s="333"/>
      <c r="AC432" s="333"/>
      <c r="AD432" s="333"/>
      <c r="AE432" s="333"/>
      <c r="AF432" s="333"/>
      <c r="AG432" s="333"/>
      <c r="AH432" s="333"/>
      <c r="AI432" s="333"/>
      <c r="AJ432" s="333"/>
      <c r="AK432" s="333"/>
      <c r="AL432" s="333"/>
      <c r="AM432" s="333"/>
      <c r="AN432" s="333"/>
      <c r="AO432" s="333"/>
      <c r="AP432" s="333"/>
      <c r="AQ432" s="333"/>
      <c r="AR432" s="333"/>
    </row>
    <row r="433" spans="1:44" ht="8.1" customHeight="1">
      <c r="A433" s="365" t="str">
        <f t="shared" si="77"/>
        <v/>
      </c>
      <c r="B433" s="50" t="str">
        <f t="shared" si="78"/>
        <v/>
      </c>
      <c r="C433" s="50" t="str">
        <f t="shared" si="79"/>
        <v/>
      </c>
      <c r="D433" s="315" t="str">
        <f t="shared" si="80"/>
        <v/>
      </c>
      <c r="E433" s="353"/>
      <c r="F433" s="354"/>
      <c r="G433" s="354"/>
      <c r="H433" s="333"/>
      <c r="I433" s="333"/>
      <c r="J433" s="333"/>
      <c r="K433" s="333"/>
      <c r="L433" s="333"/>
      <c r="M433" s="333"/>
      <c r="N433" s="333"/>
      <c r="O433" s="333"/>
      <c r="P433" s="333"/>
      <c r="Q433" s="333"/>
      <c r="R433" s="333"/>
      <c r="S433" s="333"/>
      <c r="T433" s="333"/>
      <c r="U433" s="333"/>
      <c r="V433" s="333"/>
      <c r="W433" s="333"/>
      <c r="X433" s="333"/>
      <c r="Y433" s="333"/>
      <c r="Z433" s="333"/>
      <c r="AA433" s="333"/>
      <c r="AB433" s="333"/>
      <c r="AC433" s="333"/>
      <c r="AD433" s="333"/>
      <c r="AE433" s="333"/>
      <c r="AF433" s="333"/>
      <c r="AG433" s="333"/>
      <c r="AH433" s="333"/>
      <c r="AI433" s="333"/>
      <c r="AJ433" s="333"/>
      <c r="AK433" s="333"/>
      <c r="AL433" s="333"/>
      <c r="AM433" s="333"/>
      <c r="AN433" s="333"/>
      <c r="AO433" s="333"/>
      <c r="AP433" s="333"/>
      <c r="AQ433" s="333"/>
      <c r="AR433" s="333"/>
    </row>
    <row r="434" spans="1:44" ht="8.1" customHeight="1">
      <c r="A434" s="365" t="str">
        <f t="shared" si="77"/>
        <v/>
      </c>
      <c r="B434" s="50" t="str">
        <f t="shared" si="78"/>
        <v/>
      </c>
      <c r="C434" s="50" t="str">
        <f t="shared" si="79"/>
        <v/>
      </c>
      <c r="D434" s="315" t="str">
        <f t="shared" si="80"/>
        <v/>
      </c>
      <c r="E434" s="353"/>
      <c r="F434" s="354"/>
      <c r="G434" s="354"/>
      <c r="H434" s="333"/>
      <c r="I434" s="333"/>
      <c r="J434" s="333"/>
      <c r="K434" s="333"/>
      <c r="L434" s="333"/>
      <c r="M434" s="333"/>
      <c r="N434" s="333"/>
      <c r="O434" s="333"/>
      <c r="P434" s="333"/>
      <c r="Q434" s="333"/>
      <c r="R434" s="333"/>
      <c r="S434" s="333"/>
      <c r="T434" s="333"/>
      <c r="U434" s="333"/>
      <c r="V434" s="333"/>
      <c r="W434" s="333"/>
      <c r="X434" s="333"/>
      <c r="Y434" s="333"/>
      <c r="Z434" s="333"/>
      <c r="AA434" s="333"/>
      <c r="AB434" s="333"/>
      <c r="AC434" s="333"/>
      <c r="AD434" s="333"/>
      <c r="AE434" s="333"/>
      <c r="AF434" s="333"/>
      <c r="AG434" s="333"/>
      <c r="AH434" s="333"/>
      <c r="AI434" s="333"/>
      <c r="AJ434" s="333"/>
      <c r="AK434" s="333"/>
      <c r="AL434" s="333"/>
      <c r="AM434" s="333"/>
      <c r="AN434" s="333"/>
      <c r="AO434" s="333"/>
      <c r="AP434" s="333"/>
      <c r="AQ434" s="333"/>
      <c r="AR434" s="333"/>
    </row>
    <row r="435" spans="1:44" ht="8.1" customHeight="1">
      <c r="A435" s="365" t="str">
        <f t="shared" si="77"/>
        <v/>
      </c>
      <c r="B435" s="50" t="str">
        <f t="shared" si="78"/>
        <v/>
      </c>
      <c r="C435" s="50" t="str">
        <f t="shared" si="79"/>
        <v/>
      </c>
      <c r="D435" s="315" t="str">
        <f t="shared" si="80"/>
        <v/>
      </c>
      <c r="E435" s="353"/>
      <c r="F435" s="354"/>
      <c r="G435" s="354"/>
      <c r="H435" s="333"/>
      <c r="I435" s="333"/>
      <c r="J435" s="333"/>
      <c r="K435" s="333"/>
      <c r="L435" s="333"/>
      <c r="M435" s="333"/>
      <c r="N435" s="333"/>
      <c r="O435" s="333"/>
      <c r="P435" s="333"/>
      <c r="Q435" s="333"/>
      <c r="R435" s="333"/>
      <c r="S435" s="333"/>
      <c r="T435" s="333"/>
      <c r="U435" s="333"/>
      <c r="V435" s="333"/>
      <c r="W435" s="333"/>
      <c r="X435" s="333"/>
      <c r="Y435" s="333"/>
      <c r="Z435" s="333"/>
      <c r="AA435" s="333"/>
      <c r="AB435" s="333"/>
      <c r="AC435" s="333"/>
      <c r="AD435" s="333"/>
      <c r="AE435" s="333"/>
      <c r="AF435" s="333"/>
      <c r="AG435" s="333"/>
      <c r="AH435" s="333"/>
      <c r="AI435" s="333"/>
      <c r="AJ435" s="333"/>
      <c r="AK435" s="333"/>
      <c r="AL435" s="333"/>
      <c r="AM435" s="333"/>
      <c r="AN435" s="333"/>
      <c r="AO435" s="333"/>
      <c r="AP435" s="333"/>
      <c r="AQ435" s="333"/>
      <c r="AR435" s="333"/>
    </row>
    <row r="436" spans="1:44" ht="8.1" customHeight="1">
      <c r="A436" s="365" t="str">
        <f t="shared" si="77"/>
        <v/>
      </c>
      <c r="B436" s="50" t="str">
        <f t="shared" si="78"/>
        <v/>
      </c>
      <c r="C436" s="50" t="str">
        <f t="shared" si="79"/>
        <v/>
      </c>
      <c r="D436" s="315" t="str">
        <f t="shared" si="80"/>
        <v/>
      </c>
      <c r="E436" s="353"/>
      <c r="F436" s="354"/>
      <c r="G436" s="354"/>
      <c r="H436" s="333"/>
      <c r="I436" s="333"/>
      <c r="J436" s="333"/>
      <c r="K436" s="333"/>
      <c r="L436" s="333"/>
      <c r="M436" s="333"/>
      <c r="N436" s="333"/>
      <c r="O436" s="333"/>
      <c r="P436" s="333"/>
      <c r="Q436" s="333"/>
      <c r="R436" s="333"/>
      <c r="S436" s="333"/>
      <c r="T436" s="333"/>
      <c r="U436" s="333"/>
      <c r="V436" s="333"/>
      <c r="W436" s="333"/>
      <c r="X436" s="333"/>
      <c r="Y436" s="333"/>
      <c r="Z436" s="333"/>
      <c r="AA436" s="333"/>
      <c r="AB436" s="333"/>
      <c r="AC436" s="333"/>
      <c r="AD436" s="333"/>
      <c r="AE436" s="333"/>
      <c r="AF436" s="333"/>
      <c r="AG436" s="333"/>
      <c r="AH436" s="333"/>
      <c r="AI436" s="333"/>
      <c r="AJ436" s="333"/>
      <c r="AK436" s="333"/>
      <c r="AL436" s="333"/>
      <c r="AM436" s="333"/>
      <c r="AN436" s="333"/>
      <c r="AO436" s="333"/>
      <c r="AP436" s="333"/>
      <c r="AQ436" s="333"/>
      <c r="AR436" s="333"/>
    </row>
    <row r="437" spans="1:44" ht="8.1" customHeight="1">
      <c r="A437" s="365" t="str">
        <f t="shared" si="77"/>
        <v/>
      </c>
      <c r="B437" s="50" t="str">
        <f t="shared" si="78"/>
        <v/>
      </c>
      <c r="C437" s="50" t="str">
        <f t="shared" si="79"/>
        <v/>
      </c>
      <c r="D437" s="315" t="str">
        <f t="shared" si="80"/>
        <v/>
      </c>
      <c r="E437" s="353"/>
      <c r="F437" s="354"/>
      <c r="G437" s="354"/>
      <c r="H437" s="333"/>
      <c r="I437" s="333"/>
      <c r="J437" s="333"/>
      <c r="K437" s="333"/>
      <c r="L437" s="333"/>
      <c r="M437" s="333"/>
      <c r="N437" s="333"/>
      <c r="O437" s="333"/>
      <c r="P437" s="333"/>
      <c r="Q437" s="333"/>
      <c r="R437" s="333"/>
      <c r="S437" s="333"/>
      <c r="T437" s="333"/>
      <c r="U437" s="333"/>
      <c r="V437" s="333"/>
      <c r="W437" s="333"/>
      <c r="X437" s="333"/>
      <c r="Y437" s="333"/>
      <c r="Z437" s="333"/>
      <c r="AA437" s="333"/>
      <c r="AB437" s="333"/>
      <c r="AC437" s="333"/>
      <c r="AD437" s="333"/>
      <c r="AE437" s="333"/>
      <c r="AF437" s="333"/>
      <c r="AG437" s="333"/>
      <c r="AH437" s="333"/>
      <c r="AI437" s="333"/>
      <c r="AJ437" s="333"/>
      <c r="AK437" s="333"/>
      <c r="AL437" s="333"/>
      <c r="AM437" s="333"/>
      <c r="AN437" s="333"/>
      <c r="AO437" s="333"/>
      <c r="AP437" s="333"/>
      <c r="AQ437" s="333"/>
      <c r="AR437" s="333"/>
    </row>
    <row r="438" spans="1:44" ht="8.1" customHeight="1">
      <c r="A438" s="365" t="str">
        <f t="shared" si="77"/>
        <v/>
      </c>
      <c r="B438" s="50" t="str">
        <f t="shared" si="78"/>
        <v/>
      </c>
      <c r="C438" s="50" t="str">
        <f t="shared" si="79"/>
        <v/>
      </c>
      <c r="D438" s="315" t="str">
        <f t="shared" si="80"/>
        <v/>
      </c>
      <c r="E438" s="353"/>
      <c r="F438" s="354"/>
      <c r="G438" s="354"/>
      <c r="H438" s="333"/>
      <c r="I438" s="333"/>
      <c r="J438" s="333"/>
      <c r="K438" s="333"/>
      <c r="L438" s="333"/>
      <c r="M438" s="333"/>
      <c r="N438" s="333"/>
      <c r="O438" s="333"/>
      <c r="P438" s="333"/>
      <c r="Q438" s="333"/>
      <c r="R438" s="333"/>
      <c r="S438" s="333"/>
      <c r="T438" s="333"/>
      <c r="U438" s="333"/>
      <c r="V438" s="333"/>
      <c r="W438" s="333"/>
      <c r="X438" s="333"/>
      <c r="Y438" s="333"/>
      <c r="Z438" s="333"/>
      <c r="AA438" s="333"/>
      <c r="AB438" s="333"/>
      <c r="AC438" s="333"/>
      <c r="AD438" s="333"/>
      <c r="AE438" s="333"/>
      <c r="AF438" s="333"/>
      <c r="AG438" s="333"/>
      <c r="AH438" s="333"/>
      <c r="AI438" s="333"/>
      <c r="AJ438" s="333"/>
      <c r="AK438" s="333"/>
      <c r="AL438" s="333"/>
      <c r="AM438" s="333"/>
      <c r="AN438" s="333"/>
      <c r="AO438" s="333"/>
      <c r="AP438" s="333"/>
      <c r="AQ438" s="333"/>
      <c r="AR438" s="333"/>
    </row>
    <row r="439" spans="1:44" ht="8.1" customHeight="1">
      <c r="A439" s="365" t="str">
        <f t="shared" si="77"/>
        <v/>
      </c>
      <c r="B439" s="50" t="str">
        <f t="shared" si="78"/>
        <v/>
      </c>
      <c r="C439" s="50" t="str">
        <f t="shared" si="79"/>
        <v/>
      </c>
      <c r="D439" s="315" t="str">
        <f t="shared" si="80"/>
        <v/>
      </c>
      <c r="E439" s="353"/>
      <c r="F439" s="354"/>
      <c r="G439" s="354"/>
      <c r="H439" s="333"/>
      <c r="I439" s="333"/>
      <c r="J439" s="333"/>
      <c r="K439" s="333"/>
      <c r="L439" s="333"/>
      <c r="M439" s="333"/>
      <c r="N439" s="333"/>
      <c r="O439" s="333"/>
      <c r="P439" s="333"/>
      <c r="Q439" s="333"/>
      <c r="R439" s="333"/>
      <c r="S439" s="333"/>
      <c r="T439" s="333"/>
      <c r="U439" s="333"/>
      <c r="V439" s="333"/>
      <c r="W439" s="333"/>
      <c r="X439" s="333"/>
      <c r="Y439" s="333"/>
      <c r="Z439" s="333"/>
      <c r="AA439" s="333"/>
      <c r="AB439" s="333"/>
      <c r="AC439" s="333"/>
      <c r="AD439" s="333"/>
      <c r="AE439" s="333"/>
      <c r="AF439" s="333"/>
      <c r="AG439" s="333"/>
      <c r="AH439" s="333"/>
      <c r="AI439" s="333"/>
      <c r="AJ439" s="333"/>
      <c r="AK439" s="333"/>
      <c r="AL439" s="333"/>
      <c r="AM439" s="333"/>
      <c r="AN439" s="333"/>
      <c r="AO439" s="333"/>
      <c r="AP439" s="333"/>
      <c r="AQ439" s="333"/>
      <c r="AR439" s="333"/>
    </row>
    <row r="440" spans="1:44" ht="8.1" customHeight="1">
      <c r="A440" s="365" t="str">
        <f t="shared" si="77"/>
        <v/>
      </c>
      <c r="B440" s="50" t="str">
        <f t="shared" si="78"/>
        <v/>
      </c>
      <c r="C440" s="50" t="str">
        <f t="shared" si="79"/>
        <v/>
      </c>
      <c r="D440" s="315" t="str">
        <f t="shared" si="80"/>
        <v/>
      </c>
      <c r="E440" s="353"/>
      <c r="F440" s="354"/>
      <c r="G440" s="354"/>
      <c r="H440" s="333"/>
      <c r="I440" s="333"/>
      <c r="J440" s="333"/>
      <c r="K440" s="333"/>
      <c r="L440" s="333"/>
      <c r="M440" s="333"/>
      <c r="N440" s="333"/>
      <c r="O440" s="333"/>
      <c r="P440" s="333"/>
      <c r="Q440" s="333"/>
      <c r="R440" s="333"/>
      <c r="S440" s="333"/>
      <c r="T440" s="333"/>
      <c r="U440" s="333"/>
      <c r="V440" s="333"/>
      <c r="W440" s="333"/>
      <c r="X440" s="333"/>
      <c r="Y440" s="333"/>
      <c r="Z440" s="333"/>
      <c r="AA440" s="333"/>
      <c r="AB440" s="333"/>
      <c r="AC440" s="333"/>
      <c r="AD440" s="333"/>
      <c r="AE440" s="333"/>
      <c r="AF440" s="333"/>
      <c r="AG440" s="333"/>
      <c r="AH440" s="333"/>
      <c r="AI440" s="333"/>
      <c r="AJ440" s="333"/>
      <c r="AK440" s="333"/>
      <c r="AL440" s="333"/>
      <c r="AM440" s="333"/>
      <c r="AN440" s="333"/>
      <c r="AO440" s="333"/>
      <c r="AP440" s="333"/>
      <c r="AQ440" s="333"/>
      <c r="AR440" s="333"/>
    </row>
    <row r="441" spans="1:44" ht="8.1" customHeight="1">
      <c r="A441" s="365" t="str">
        <f t="shared" si="77"/>
        <v/>
      </c>
      <c r="B441" s="50" t="str">
        <f t="shared" si="78"/>
        <v/>
      </c>
      <c r="C441" s="50" t="str">
        <f t="shared" si="79"/>
        <v/>
      </c>
      <c r="D441" s="315" t="str">
        <f t="shared" si="80"/>
        <v/>
      </c>
      <c r="E441" s="353"/>
      <c r="F441" s="354"/>
      <c r="G441" s="354"/>
      <c r="H441" s="333"/>
      <c r="I441" s="333"/>
      <c r="J441" s="333"/>
      <c r="K441" s="333"/>
      <c r="L441" s="333"/>
      <c r="M441" s="333"/>
      <c r="N441" s="333"/>
      <c r="O441" s="333"/>
      <c r="P441" s="333"/>
      <c r="Q441" s="333"/>
      <c r="R441" s="333"/>
      <c r="S441" s="333"/>
      <c r="T441" s="333"/>
      <c r="U441" s="333"/>
      <c r="V441" s="333"/>
      <c r="W441" s="333"/>
      <c r="X441" s="333"/>
      <c r="Y441" s="333"/>
      <c r="Z441" s="333"/>
      <c r="AA441" s="333"/>
      <c r="AB441" s="333"/>
      <c r="AC441" s="333"/>
      <c r="AD441" s="333"/>
      <c r="AE441" s="333"/>
      <c r="AF441" s="333"/>
      <c r="AG441" s="333"/>
      <c r="AH441" s="333"/>
      <c r="AI441" s="333"/>
      <c r="AJ441" s="333"/>
      <c r="AK441" s="333"/>
      <c r="AL441" s="333"/>
      <c r="AM441" s="333"/>
      <c r="AN441" s="333"/>
      <c r="AO441" s="333"/>
      <c r="AP441" s="333"/>
      <c r="AQ441" s="333"/>
      <c r="AR441" s="333"/>
    </row>
    <row r="442" spans="1:44" ht="8.1" customHeight="1">
      <c r="A442" s="365" t="str">
        <f t="shared" si="77"/>
        <v/>
      </c>
      <c r="B442" s="50" t="str">
        <f t="shared" si="78"/>
        <v/>
      </c>
      <c r="C442" s="50" t="str">
        <f t="shared" si="79"/>
        <v/>
      </c>
      <c r="D442" s="315" t="str">
        <f t="shared" si="80"/>
        <v/>
      </c>
      <c r="E442" s="353"/>
      <c r="F442" s="354"/>
      <c r="G442" s="354"/>
      <c r="H442" s="333"/>
      <c r="I442" s="333"/>
      <c r="J442" s="333"/>
      <c r="K442" s="333"/>
      <c r="L442" s="333"/>
      <c r="M442" s="333"/>
      <c r="N442" s="333"/>
      <c r="O442" s="333"/>
      <c r="P442" s="333"/>
      <c r="Q442" s="333"/>
      <c r="R442" s="333"/>
      <c r="S442" s="333"/>
      <c r="T442" s="333"/>
      <c r="U442" s="333"/>
      <c r="V442" s="333"/>
      <c r="W442" s="333"/>
      <c r="X442" s="333"/>
      <c r="Y442" s="333"/>
      <c r="Z442" s="333"/>
      <c r="AA442" s="333"/>
      <c r="AB442" s="333"/>
      <c r="AC442" s="333"/>
      <c r="AD442" s="333"/>
      <c r="AE442" s="333"/>
      <c r="AF442" s="333"/>
      <c r="AG442" s="333"/>
      <c r="AH442" s="333"/>
      <c r="AI442" s="333"/>
      <c r="AJ442" s="333"/>
      <c r="AK442" s="333"/>
      <c r="AL442" s="333"/>
      <c r="AM442" s="333"/>
      <c r="AN442" s="333"/>
      <c r="AO442" s="333"/>
      <c r="AP442" s="333"/>
      <c r="AQ442" s="333"/>
      <c r="AR442" s="333"/>
    </row>
    <row r="443" spans="1:44" ht="8.1" customHeight="1">
      <c r="A443" s="365" t="str">
        <f t="shared" si="77"/>
        <v/>
      </c>
      <c r="B443" s="50" t="str">
        <f t="shared" si="78"/>
        <v/>
      </c>
      <c r="C443" s="50" t="str">
        <f t="shared" si="79"/>
        <v/>
      </c>
      <c r="D443" s="315" t="str">
        <f t="shared" si="80"/>
        <v/>
      </c>
      <c r="E443" s="353"/>
      <c r="F443" s="354"/>
      <c r="G443" s="354"/>
      <c r="H443" s="333"/>
      <c r="I443" s="333"/>
      <c r="J443" s="333"/>
      <c r="K443" s="333"/>
      <c r="L443" s="333"/>
      <c r="M443" s="333"/>
      <c r="N443" s="333"/>
      <c r="O443" s="333"/>
      <c r="P443" s="333"/>
      <c r="Q443" s="333"/>
      <c r="R443" s="333"/>
      <c r="S443" s="333"/>
      <c r="T443" s="333"/>
      <c r="U443" s="333"/>
      <c r="V443" s="333"/>
      <c r="W443" s="333"/>
      <c r="X443" s="333"/>
      <c r="Y443" s="333"/>
      <c r="Z443" s="333"/>
      <c r="AA443" s="333"/>
      <c r="AB443" s="333"/>
      <c r="AC443" s="333"/>
      <c r="AD443" s="333"/>
      <c r="AE443" s="333"/>
      <c r="AF443" s="333"/>
      <c r="AG443" s="333"/>
      <c r="AH443" s="333"/>
      <c r="AI443" s="333"/>
      <c r="AJ443" s="333"/>
      <c r="AK443" s="333"/>
      <c r="AL443" s="333"/>
      <c r="AM443" s="333"/>
      <c r="AN443" s="333"/>
      <c r="AO443" s="333"/>
      <c r="AP443" s="333"/>
      <c r="AQ443" s="333"/>
      <c r="AR443" s="333"/>
    </row>
    <row r="444" spans="1:44" ht="8.1" customHeight="1">
      <c r="A444" s="365" t="str">
        <f t="shared" si="77"/>
        <v/>
      </c>
      <c r="B444" s="50" t="str">
        <f t="shared" si="78"/>
        <v/>
      </c>
      <c r="C444" s="50" t="str">
        <f t="shared" si="79"/>
        <v/>
      </c>
      <c r="D444" s="315" t="str">
        <f t="shared" si="80"/>
        <v/>
      </c>
      <c r="E444" s="353"/>
      <c r="F444" s="354"/>
      <c r="G444" s="354"/>
      <c r="H444" s="333"/>
      <c r="I444" s="333"/>
      <c r="J444" s="333"/>
      <c r="K444" s="333"/>
      <c r="L444" s="333"/>
      <c r="M444" s="333"/>
      <c r="N444" s="333"/>
      <c r="O444" s="333"/>
      <c r="P444" s="333"/>
      <c r="Q444" s="333"/>
      <c r="R444" s="333"/>
      <c r="S444" s="333"/>
      <c r="T444" s="333"/>
      <c r="U444" s="333"/>
      <c r="V444" s="333"/>
      <c r="W444" s="333"/>
      <c r="X444" s="333"/>
      <c r="Y444" s="333"/>
      <c r="Z444" s="333"/>
      <c r="AA444" s="333"/>
      <c r="AB444" s="333"/>
      <c r="AC444" s="333"/>
      <c r="AD444" s="333"/>
      <c r="AE444" s="333"/>
      <c r="AF444" s="333"/>
      <c r="AG444" s="333"/>
      <c r="AH444" s="333"/>
      <c r="AI444" s="333"/>
      <c r="AJ444" s="333"/>
      <c r="AK444" s="333"/>
      <c r="AL444" s="333"/>
      <c r="AM444" s="333"/>
      <c r="AN444" s="333"/>
      <c r="AO444" s="333"/>
      <c r="AP444" s="333"/>
      <c r="AQ444" s="333"/>
      <c r="AR444" s="333"/>
    </row>
    <row r="445" spans="1:44" ht="8.1" customHeight="1">
      <c r="A445" s="365" t="str">
        <f t="shared" si="77"/>
        <v/>
      </c>
      <c r="B445" s="50" t="str">
        <f t="shared" si="78"/>
        <v/>
      </c>
      <c r="C445" s="50" t="str">
        <f t="shared" si="79"/>
        <v/>
      </c>
      <c r="D445" s="315" t="str">
        <f t="shared" si="80"/>
        <v/>
      </c>
      <c r="E445" s="353"/>
      <c r="F445" s="354"/>
      <c r="G445" s="354"/>
      <c r="H445" s="333"/>
      <c r="I445" s="333"/>
      <c r="J445" s="333"/>
      <c r="K445" s="333"/>
      <c r="L445" s="333"/>
      <c r="M445" s="333"/>
      <c r="N445" s="333"/>
      <c r="O445" s="333"/>
      <c r="P445" s="333"/>
      <c r="Q445" s="333"/>
      <c r="R445" s="333"/>
      <c r="S445" s="333"/>
      <c r="T445" s="333"/>
      <c r="U445" s="333"/>
      <c r="V445" s="333"/>
      <c r="W445" s="333"/>
      <c r="X445" s="333"/>
      <c r="Y445" s="333"/>
      <c r="Z445" s="333"/>
      <c r="AA445" s="333"/>
      <c r="AB445" s="333"/>
      <c r="AC445" s="333"/>
      <c r="AD445" s="333"/>
      <c r="AE445" s="333"/>
      <c r="AF445" s="333"/>
      <c r="AG445" s="333"/>
      <c r="AH445" s="333"/>
      <c r="AI445" s="333"/>
      <c r="AJ445" s="333"/>
      <c r="AK445" s="333"/>
      <c r="AL445" s="333"/>
      <c r="AM445" s="333"/>
      <c r="AN445" s="333"/>
      <c r="AO445" s="333"/>
      <c r="AP445" s="333"/>
      <c r="AQ445" s="333"/>
      <c r="AR445" s="333"/>
    </row>
    <row r="446" spans="1:44" ht="8.1" customHeight="1">
      <c r="A446" s="365" t="str">
        <f t="shared" si="77"/>
        <v/>
      </c>
      <c r="B446" s="50" t="str">
        <f t="shared" si="78"/>
        <v/>
      </c>
      <c r="C446" s="50" t="str">
        <f t="shared" si="79"/>
        <v/>
      </c>
      <c r="D446" s="315" t="str">
        <f t="shared" si="80"/>
        <v/>
      </c>
      <c r="E446" s="353"/>
      <c r="F446" s="354"/>
      <c r="G446" s="354"/>
      <c r="H446" s="333"/>
      <c r="I446" s="333"/>
      <c r="J446" s="333"/>
      <c r="K446" s="333"/>
      <c r="L446" s="333"/>
      <c r="M446" s="333"/>
      <c r="N446" s="333"/>
      <c r="O446" s="333"/>
      <c r="P446" s="333"/>
      <c r="Q446" s="333"/>
      <c r="R446" s="333"/>
      <c r="S446" s="333"/>
      <c r="T446" s="333"/>
      <c r="U446" s="333"/>
      <c r="V446" s="333"/>
      <c r="W446" s="333"/>
      <c r="X446" s="333"/>
      <c r="Y446" s="333"/>
      <c r="Z446" s="333"/>
      <c r="AA446" s="333"/>
      <c r="AB446" s="333"/>
      <c r="AC446" s="333"/>
      <c r="AD446" s="333"/>
      <c r="AE446" s="333"/>
      <c r="AF446" s="333"/>
      <c r="AG446" s="333"/>
      <c r="AH446" s="333"/>
      <c r="AI446" s="333"/>
      <c r="AJ446" s="333"/>
      <c r="AK446" s="333"/>
      <c r="AL446" s="333"/>
      <c r="AM446" s="333"/>
      <c r="AN446" s="333"/>
      <c r="AO446" s="333"/>
      <c r="AP446" s="333"/>
      <c r="AQ446" s="333"/>
      <c r="AR446" s="333"/>
    </row>
    <row r="447" spans="1:44" ht="8.1" customHeight="1">
      <c r="A447" s="365" t="str">
        <f t="shared" si="77"/>
        <v/>
      </c>
      <c r="B447" s="50" t="str">
        <f t="shared" si="78"/>
        <v/>
      </c>
      <c r="C447" s="50" t="str">
        <f t="shared" si="79"/>
        <v/>
      </c>
      <c r="D447" s="315" t="str">
        <f t="shared" si="80"/>
        <v/>
      </c>
      <c r="E447" s="353"/>
      <c r="F447" s="354"/>
      <c r="G447" s="354"/>
      <c r="H447" s="333"/>
      <c r="I447" s="333"/>
      <c r="J447" s="333"/>
      <c r="K447" s="333"/>
      <c r="L447" s="333"/>
      <c r="M447" s="333"/>
      <c r="N447" s="333"/>
      <c r="O447" s="333"/>
      <c r="P447" s="333"/>
      <c r="Q447" s="333"/>
      <c r="R447" s="333"/>
      <c r="S447" s="333"/>
      <c r="T447" s="333"/>
      <c r="U447" s="333"/>
      <c r="V447" s="333"/>
      <c r="W447" s="333"/>
      <c r="X447" s="333"/>
      <c r="Y447" s="333"/>
      <c r="Z447" s="333"/>
      <c r="AA447" s="333"/>
      <c r="AB447" s="333"/>
      <c r="AC447" s="333"/>
      <c r="AD447" s="333"/>
      <c r="AE447" s="333"/>
      <c r="AF447" s="333"/>
      <c r="AG447" s="333"/>
      <c r="AH447" s="333"/>
      <c r="AI447" s="333"/>
      <c r="AJ447" s="333"/>
      <c r="AK447" s="333"/>
      <c r="AL447" s="333"/>
      <c r="AM447" s="333"/>
      <c r="AN447" s="333"/>
      <c r="AO447" s="333"/>
      <c r="AP447" s="333"/>
      <c r="AQ447" s="333"/>
      <c r="AR447" s="333"/>
    </row>
    <row r="448" spans="1:44" ht="8.1" customHeight="1">
      <c r="A448" s="365" t="str">
        <f t="shared" si="77"/>
        <v/>
      </c>
      <c r="B448" s="50" t="str">
        <f t="shared" si="78"/>
        <v/>
      </c>
      <c r="C448" s="50" t="str">
        <f t="shared" si="79"/>
        <v/>
      </c>
      <c r="D448" s="315" t="str">
        <f t="shared" si="80"/>
        <v/>
      </c>
      <c r="E448" s="353"/>
      <c r="F448" s="354"/>
      <c r="G448" s="354"/>
      <c r="H448" s="333"/>
      <c r="I448" s="333"/>
      <c r="J448" s="333"/>
      <c r="K448" s="333"/>
      <c r="L448" s="333"/>
      <c r="M448" s="333"/>
      <c r="N448" s="333"/>
      <c r="O448" s="333"/>
      <c r="P448" s="333"/>
      <c r="Q448" s="333"/>
      <c r="R448" s="333"/>
      <c r="S448" s="333"/>
      <c r="T448" s="333"/>
      <c r="U448" s="333"/>
      <c r="V448" s="333"/>
      <c r="W448" s="333"/>
      <c r="X448" s="333"/>
      <c r="Y448" s="333"/>
      <c r="Z448" s="333"/>
      <c r="AA448" s="333"/>
      <c r="AB448" s="333"/>
      <c r="AC448" s="333"/>
      <c r="AD448" s="333"/>
      <c r="AE448" s="333"/>
      <c r="AF448" s="333"/>
      <c r="AG448" s="333"/>
      <c r="AH448" s="333"/>
      <c r="AI448" s="333"/>
      <c r="AJ448" s="333"/>
      <c r="AK448" s="333"/>
      <c r="AL448" s="333"/>
      <c r="AM448" s="333"/>
      <c r="AN448" s="333"/>
      <c r="AO448" s="333"/>
      <c r="AP448" s="333"/>
      <c r="AQ448" s="333"/>
      <c r="AR448" s="333"/>
    </row>
    <row r="449" spans="1:44" ht="8.1" customHeight="1">
      <c r="A449" s="365" t="str">
        <f t="shared" si="77"/>
        <v/>
      </c>
      <c r="B449" s="50" t="str">
        <f t="shared" si="78"/>
        <v/>
      </c>
      <c r="C449" s="50" t="str">
        <f t="shared" si="79"/>
        <v/>
      </c>
      <c r="D449" s="315" t="str">
        <f t="shared" si="80"/>
        <v/>
      </c>
      <c r="E449" s="353"/>
      <c r="F449" s="354"/>
      <c r="G449" s="354"/>
      <c r="H449" s="333"/>
      <c r="I449" s="333"/>
      <c r="J449" s="333"/>
      <c r="K449" s="333"/>
      <c r="L449" s="333"/>
      <c r="M449" s="333"/>
      <c r="N449" s="333"/>
      <c r="O449" s="333"/>
      <c r="P449" s="333"/>
      <c r="Q449" s="333"/>
      <c r="R449" s="333"/>
      <c r="S449" s="333"/>
      <c r="T449" s="333"/>
      <c r="U449" s="333"/>
      <c r="V449" s="333"/>
      <c r="W449" s="333"/>
      <c r="X449" s="333"/>
      <c r="Y449" s="333"/>
      <c r="Z449" s="333"/>
      <c r="AA449" s="333"/>
      <c r="AB449" s="333"/>
      <c r="AC449" s="333"/>
      <c r="AD449" s="333"/>
      <c r="AE449" s="333"/>
      <c r="AF449" s="333"/>
      <c r="AG449" s="333"/>
      <c r="AH449" s="333"/>
      <c r="AI449" s="333"/>
      <c r="AJ449" s="333"/>
      <c r="AK449" s="333"/>
      <c r="AL449" s="333"/>
      <c r="AM449" s="333"/>
      <c r="AN449" s="333"/>
      <c r="AO449" s="333"/>
      <c r="AP449" s="333"/>
      <c r="AQ449" s="333"/>
      <c r="AR449" s="333"/>
    </row>
    <row r="450" spans="1:44" ht="8.1" customHeight="1">
      <c r="A450" s="365" t="str">
        <f t="shared" si="77"/>
        <v/>
      </c>
      <c r="B450" s="50" t="str">
        <f t="shared" si="78"/>
        <v/>
      </c>
      <c r="C450" s="50" t="str">
        <f t="shared" si="79"/>
        <v/>
      </c>
      <c r="D450" s="315" t="str">
        <f t="shared" si="80"/>
        <v/>
      </c>
      <c r="E450" s="353"/>
      <c r="F450" s="354"/>
      <c r="G450" s="354"/>
      <c r="H450" s="333"/>
      <c r="I450" s="333"/>
      <c r="J450" s="333"/>
      <c r="K450" s="333"/>
      <c r="L450" s="333"/>
      <c r="M450" s="333"/>
      <c r="N450" s="333"/>
      <c r="O450" s="333"/>
      <c r="P450" s="333"/>
      <c r="Q450" s="333"/>
      <c r="R450" s="333"/>
      <c r="S450" s="333"/>
      <c r="T450" s="333"/>
      <c r="U450" s="333"/>
      <c r="V450" s="333"/>
      <c r="W450" s="333"/>
      <c r="X450" s="333"/>
      <c r="Y450" s="333"/>
      <c r="Z450" s="333"/>
      <c r="AA450" s="333"/>
      <c r="AB450" s="333"/>
      <c r="AC450" s="333"/>
      <c r="AD450" s="333"/>
      <c r="AE450" s="333"/>
      <c r="AF450" s="333"/>
      <c r="AG450" s="333"/>
      <c r="AH450" s="333"/>
      <c r="AI450" s="333"/>
      <c r="AJ450" s="333"/>
      <c r="AK450" s="333"/>
      <c r="AL450" s="333"/>
      <c r="AM450" s="333"/>
      <c r="AN450" s="333"/>
      <c r="AO450" s="333"/>
      <c r="AP450" s="333"/>
      <c r="AQ450" s="333"/>
      <c r="AR450" s="333"/>
    </row>
    <row r="451" spans="1:44" ht="8.1" customHeight="1">
      <c r="A451" s="365" t="str">
        <f t="shared" si="77"/>
        <v/>
      </c>
      <c r="B451" s="50" t="str">
        <f t="shared" si="78"/>
        <v/>
      </c>
      <c r="C451" s="50" t="str">
        <f t="shared" si="79"/>
        <v/>
      </c>
      <c r="D451" s="315" t="str">
        <f t="shared" si="80"/>
        <v/>
      </c>
      <c r="E451" s="353"/>
      <c r="F451" s="354"/>
      <c r="G451" s="354"/>
      <c r="H451" s="333"/>
      <c r="I451" s="333"/>
      <c r="J451" s="333"/>
      <c r="K451" s="333"/>
      <c r="L451" s="333"/>
      <c r="M451" s="333"/>
      <c r="N451" s="333"/>
      <c r="O451" s="333"/>
      <c r="P451" s="333"/>
      <c r="Q451" s="333"/>
      <c r="R451" s="333"/>
      <c r="S451" s="333"/>
      <c r="T451" s="333"/>
      <c r="U451" s="333"/>
      <c r="V451" s="333"/>
      <c r="W451" s="333"/>
      <c r="X451" s="333"/>
      <c r="Y451" s="333"/>
      <c r="Z451" s="333"/>
      <c r="AA451" s="333"/>
      <c r="AB451" s="333"/>
      <c r="AC451" s="333"/>
      <c r="AD451" s="333"/>
      <c r="AE451" s="333"/>
      <c r="AF451" s="333"/>
      <c r="AG451" s="333"/>
      <c r="AH451" s="333"/>
      <c r="AI451" s="333"/>
      <c r="AJ451" s="333"/>
      <c r="AK451" s="333"/>
      <c r="AL451" s="333"/>
      <c r="AM451" s="333"/>
      <c r="AN451" s="333"/>
      <c r="AO451" s="333"/>
      <c r="AP451" s="333"/>
      <c r="AQ451" s="333"/>
      <c r="AR451" s="333"/>
    </row>
    <row r="452" spans="1:44" ht="8.1" customHeight="1">
      <c r="A452" s="365" t="str">
        <f t="shared" si="77"/>
        <v/>
      </c>
      <c r="B452" s="50" t="str">
        <f t="shared" si="78"/>
        <v/>
      </c>
      <c r="C452" s="50" t="str">
        <f t="shared" si="79"/>
        <v/>
      </c>
      <c r="D452" s="315" t="str">
        <f t="shared" si="80"/>
        <v/>
      </c>
      <c r="E452" s="353"/>
      <c r="F452" s="354"/>
      <c r="G452" s="354"/>
      <c r="H452" s="333"/>
      <c r="I452" s="333"/>
      <c r="J452" s="333"/>
      <c r="K452" s="333"/>
      <c r="L452" s="333"/>
      <c r="M452" s="333"/>
      <c r="N452" s="333"/>
      <c r="O452" s="333"/>
      <c r="P452" s="333"/>
      <c r="Q452" s="333"/>
      <c r="R452" s="333"/>
      <c r="S452" s="333"/>
      <c r="T452" s="333"/>
      <c r="U452" s="333"/>
      <c r="V452" s="333"/>
      <c r="W452" s="333"/>
      <c r="X452" s="333"/>
      <c r="Y452" s="333"/>
      <c r="Z452" s="333"/>
      <c r="AA452" s="333"/>
      <c r="AB452" s="333"/>
      <c r="AC452" s="333"/>
      <c r="AD452" s="333"/>
      <c r="AE452" s="333"/>
      <c r="AF452" s="333"/>
      <c r="AG452" s="333"/>
      <c r="AH452" s="333"/>
      <c r="AI452" s="333"/>
      <c r="AJ452" s="333"/>
      <c r="AK452" s="333"/>
      <c r="AL452" s="333"/>
      <c r="AM452" s="333"/>
      <c r="AN452" s="333"/>
      <c r="AO452" s="333"/>
      <c r="AP452" s="333"/>
      <c r="AQ452" s="333"/>
      <c r="AR452" s="333"/>
    </row>
    <row r="453" spans="1:44" ht="8.1" customHeight="1">
      <c r="A453" s="365" t="str">
        <f t="shared" ref="A453:A516" si="81">IF(ROW()-A$4&lt;=$D$4,ROW()-A$4,"")</f>
        <v/>
      </c>
      <c r="B453" s="50" t="str">
        <f t="shared" si="78"/>
        <v/>
      </c>
      <c r="C453" s="50" t="str">
        <f t="shared" si="79"/>
        <v/>
      </c>
      <c r="D453" s="315" t="str">
        <f t="shared" si="80"/>
        <v/>
      </c>
      <c r="E453" s="353"/>
      <c r="F453" s="354"/>
      <c r="G453" s="354"/>
      <c r="H453" s="333"/>
      <c r="I453" s="333"/>
      <c r="J453" s="333"/>
      <c r="K453" s="333"/>
      <c r="L453" s="333"/>
      <c r="M453" s="333"/>
      <c r="N453" s="333"/>
      <c r="O453" s="333"/>
      <c r="P453" s="333"/>
      <c r="Q453" s="333"/>
      <c r="R453" s="333"/>
      <c r="S453" s="333"/>
      <c r="T453" s="333"/>
      <c r="U453" s="333"/>
      <c r="V453" s="333"/>
      <c r="W453" s="333"/>
      <c r="X453" s="333"/>
      <c r="Y453" s="333"/>
      <c r="Z453" s="333"/>
      <c r="AA453" s="333"/>
      <c r="AB453" s="333"/>
      <c r="AC453" s="333"/>
      <c r="AD453" s="333"/>
      <c r="AE453" s="333"/>
      <c r="AF453" s="333"/>
      <c r="AG453" s="333"/>
      <c r="AH453" s="333"/>
      <c r="AI453" s="333"/>
      <c r="AJ453" s="333"/>
      <c r="AK453" s="333"/>
      <c r="AL453" s="333"/>
      <c r="AM453" s="333"/>
      <c r="AN453" s="333"/>
      <c r="AO453" s="333"/>
      <c r="AP453" s="333"/>
      <c r="AQ453" s="333"/>
      <c r="AR453" s="333"/>
    </row>
    <row r="454" spans="1:44" ht="8.1" customHeight="1">
      <c r="A454" s="365" t="str">
        <f t="shared" si="81"/>
        <v/>
      </c>
      <c r="B454" s="50" t="str">
        <f t="shared" ref="B454:B517" si="82">IF(A454="","",IF(A452="",1,IF(ISNUMBER(A454),INT(A453/$C$2)+1,"")))</f>
        <v/>
      </c>
      <c r="C454" s="50" t="str">
        <f t="shared" ref="C454:C517" si="83">IF(ISNUMBER(A454),IF(B453&lt;&gt;B454,1,C453+1),"")</f>
        <v/>
      </c>
      <c r="D454" s="315" t="str">
        <f t="shared" ref="D454:D517" si="84">IF(AND(ISNUMBER(B454),ISNUMBER(C454)),_xlfn.CONCAT(C454-1,",",B454-1),"")</f>
        <v/>
      </c>
      <c r="E454" s="353"/>
      <c r="F454" s="354"/>
      <c r="G454" s="354"/>
      <c r="H454" s="333"/>
      <c r="I454" s="333"/>
      <c r="J454" s="333"/>
      <c r="K454" s="333"/>
      <c r="L454" s="333"/>
      <c r="M454" s="333"/>
      <c r="N454" s="333"/>
      <c r="O454" s="333"/>
      <c r="P454" s="333"/>
      <c r="Q454" s="333"/>
      <c r="R454" s="333"/>
      <c r="S454" s="333"/>
      <c r="T454" s="333"/>
      <c r="U454" s="333"/>
      <c r="V454" s="333"/>
      <c r="W454" s="333"/>
      <c r="X454" s="333"/>
      <c r="Y454" s="333"/>
      <c r="Z454" s="333"/>
      <c r="AA454" s="333"/>
      <c r="AB454" s="333"/>
      <c r="AC454" s="333"/>
      <c r="AD454" s="333"/>
      <c r="AE454" s="333"/>
      <c r="AF454" s="333"/>
      <c r="AG454" s="333"/>
      <c r="AH454" s="333"/>
      <c r="AI454" s="333"/>
      <c r="AJ454" s="333"/>
      <c r="AK454" s="333"/>
      <c r="AL454" s="333"/>
      <c r="AM454" s="333"/>
      <c r="AN454" s="333"/>
      <c r="AO454" s="333"/>
      <c r="AP454" s="333"/>
      <c r="AQ454" s="333"/>
      <c r="AR454" s="333"/>
    </row>
    <row r="455" spans="1:44" ht="8.1" customHeight="1">
      <c r="A455" s="365" t="str">
        <f t="shared" si="81"/>
        <v/>
      </c>
      <c r="B455" s="50" t="str">
        <f t="shared" si="82"/>
        <v/>
      </c>
      <c r="C455" s="50" t="str">
        <f t="shared" si="83"/>
        <v/>
      </c>
      <c r="D455" s="315" t="str">
        <f t="shared" si="84"/>
        <v/>
      </c>
      <c r="E455" s="353"/>
      <c r="F455" s="354"/>
      <c r="G455" s="354"/>
      <c r="H455" s="333"/>
      <c r="I455" s="333"/>
      <c r="J455" s="333"/>
      <c r="K455" s="333"/>
      <c r="L455" s="333"/>
      <c r="M455" s="333"/>
      <c r="N455" s="333"/>
      <c r="O455" s="333"/>
      <c r="P455" s="333"/>
      <c r="Q455" s="333"/>
      <c r="R455" s="333"/>
      <c r="S455" s="333"/>
      <c r="T455" s="333"/>
      <c r="U455" s="333"/>
      <c r="V455" s="333"/>
      <c r="W455" s="333"/>
      <c r="X455" s="333"/>
      <c r="Y455" s="333"/>
      <c r="Z455" s="333"/>
      <c r="AA455" s="333"/>
      <c r="AB455" s="333"/>
      <c r="AC455" s="333"/>
      <c r="AD455" s="333"/>
      <c r="AE455" s="333"/>
      <c r="AF455" s="333"/>
      <c r="AG455" s="333"/>
      <c r="AH455" s="333"/>
      <c r="AI455" s="333"/>
      <c r="AJ455" s="333"/>
      <c r="AK455" s="333"/>
      <c r="AL455" s="333"/>
      <c r="AM455" s="333"/>
      <c r="AN455" s="333"/>
      <c r="AO455" s="333"/>
      <c r="AP455" s="333"/>
      <c r="AQ455" s="333"/>
      <c r="AR455" s="333"/>
    </row>
    <row r="456" spans="1:44" ht="8.1" customHeight="1">
      <c r="A456" s="365" t="str">
        <f t="shared" si="81"/>
        <v/>
      </c>
      <c r="B456" s="50" t="str">
        <f t="shared" si="82"/>
        <v/>
      </c>
      <c r="C456" s="50" t="str">
        <f t="shared" si="83"/>
        <v/>
      </c>
      <c r="D456" s="315" t="str">
        <f t="shared" si="84"/>
        <v/>
      </c>
      <c r="E456" s="353"/>
      <c r="F456" s="354"/>
      <c r="G456" s="354"/>
      <c r="H456" s="333"/>
      <c r="I456" s="333"/>
      <c r="J456" s="333"/>
      <c r="K456" s="333"/>
      <c r="L456" s="333"/>
      <c r="M456" s="333"/>
      <c r="N456" s="333"/>
      <c r="O456" s="333"/>
      <c r="P456" s="333"/>
      <c r="Q456" s="333"/>
      <c r="R456" s="333"/>
      <c r="S456" s="333"/>
      <c r="T456" s="333"/>
      <c r="U456" s="333"/>
      <c r="V456" s="333"/>
      <c r="W456" s="333"/>
      <c r="X456" s="333"/>
      <c r="Y456" s="333"/>
      <c r="Z456" s="333"/>
      <c r="AA456" s="333"/>
      <c r="AB456" s="333"/>
      <c r="AC456" s="333"/>
      <c r="AD456" s="333"/>
      <c r="AE456" s="333"/>
      <c r="AF456" s="333"/>
      <c r="AG456" s="333"/>
      <c r="AH456" s="333"/>
      <c r="AI456" s="333"/>
      <c r="AJ456" s="333"/>
      <c r="AK456" s="333"/>
      <c r="AL456" s="333"/>
      <c r="AM456" s="333"/>
      <c r="AN456" s="333"/>
      <c r="AO456" s="333"/>
      <c r="AP456" s="333"/>
      <c r="AQ456" s="333"/>
      <c r="AR456" s="333"/>
    </row>
    <row r="457" spans="1:44" ht="8.1" customHeight="1">
      <c r="A457" s="365" t="str">
        <f t="shared" si="81"/>
        <v/>
      </c>
      <c r="B457" s="50" t="str">
        <f t="shared" si="82"/>
        <v/>
      </c>
      <c r="C457" s="50" t="str">
        <f t="shared" si="83"/>
        <v/>
      </c>
      <c r="D457" s="315" t="str">
        <f t="shared" si="84"/>
        <v/>
      </c>
      <c r="E457" s="353"/>
      <c r="F457" s="354"/>
      <c r="G457" s="354"/>
      <c r="H457" s="333"/>
      <c r="I457" s="333"/>
      <c r="J457" s="333"/>
      <c r="K457" s="333"/>
      <c r="L457" s="333"/>
      <c r="M457" s="333"/>
      <c r="N457" s="333"/>
      <c r="O457" s="333"/>
      <c r="P457" s="333"/>
      <c r="Q457" s="333"/>
      <c r="R457" s="333"/>
      <c r="S457" s="333"/>
      <c r="T457" s="333"/>
      <c r="U457" s="333"/>
      <c r="V457" s="333"/>
      <c r="W457" s="333"/>
      <c r="X457" s="333"/>
      <c r="Y457" s="333"/>
      <c r="Z457" s="333"/>
      <c r="AA457" s="333"/>
      <c r="AB457" s="333"/>
      <c r="AC457" s="333"/>
      <c r="AD457" s="333"/>
      <c r="AE457" s="333"/>
      <c r="AF457" s="333"/>
      <c r="AG457" s="333"/>
      <c r="AH457" s="333"/>
      <c r="AI457" s="333"/>
      <c r="AJ457" s="333"/>
      <c r="AK457" s="333"/>
      <c r="AL457" s="333"/>
      <c r="AM457" s="333"/>
      <c r="AN457" s="333"/>
      <c r="AO457" s="333"/>
      <c r="AP457" s="333"/>
      <c r="AQ457" s="333"/>
      <c r="AR457" s="333"/>
    </row>
    <row r="458" spans="1:44" ht="8.1" customHeight="1">
      <c r="A458" s="365" t="str">
        <f t="shared" si="81"/>
        <v/>
      </c>
      <c r="B458" s="50" t="str">
        <f t="shared" si="82"/>
        <v/>
      </c>
      <c r="C458" s="50" t="str">
        <f t="shared" si="83"/>
        <v/>
      </c>
      <c r="D458" s="315" t="str">
        <f t="shared" si="84"/>
        <v/>
      </c>
      <c r="E458" s="353"/>
      <c r="F458" s="354"/>
      <c r="G458" s="354"/>
      <c r="H458" s="333"/>
      <c r="I458" s="333"/>
      <c r="J458" s="333"/>
      <c r="K458" s="333"/>
      <c r="L458" s="333"/>
      <c r="M458" s="333"/>
      <c r="N458" s="333"/>
      <c r="O458" s="333"/>
      <c r="P458" s="333"/>
      <c r="Q458" s="333"/>
      <c r="R458" s="333"/>
      <c r="S458" s="333"/>
      <c r="T458" s="333"/>
      <c r="U458" s="333"/>
      <c r="V458" s="333"/>
      <c r="W458" s="333"/>
      <c r="X458" s="333"/>
      <c r="Y458" s="333"/>
      <c r="Z458" s="333"/>
      <c r="AA458" s="333"/>
      <c r="AB458" s="333"/>
      <c r="AC458" s="333"/>
      <c r="AD458" s="333"/>
      <c r="AE458" s="333"/>
      <c r="AF458" s="333"/>
      <c r="AG458" s="333"/>
      <c r="AH458" s="333"/>
      <c r="AI458" s="333"/>
      <c r="AJ458" s="333"/>
      <c r="AK458" s="333"/>
      <c r="AL458" s="333"/>
      <c r="AM458" s="333"/>
      <c r="AN458" s="333"/>
      <c r="AO458" s="333"/>
      <c r="AP458" s="333"/>
      <c r="AQ458" s="333"/>
      <c r="AR458" s="333"/>
    </row>
    <row r="459" spans="1:44" ht="8.1" customHeight="1">
      <c r="A459" s="365" t="str">
        <f t="shared" si="81"/>
        <v/>
      </c>
      <c r="B459" s="50" t="str">
        <f t="shared" si="82"/>
        <v/>
      </c>
      <c r="C459" s="50" t="str">
        <f t="shared" si="83"/>
        <v/>
      </c>
      <c r="D459" s="315" t="str">
        <f t="shared" si="84"/>
        <v/>
      </c>
      <c r="E459" s="353"/>
      <c r="F459" s="354"/>
      <c r="G459" s="354"/>
      <c r="H459" s="333"/>
      <c r="I459" s="333"/>
      <c r="J459" s="333"/>
      <c r="K459" s="333"/>
      <c r="L459" s="333"/>
      <c r="M459" s="333"/>
      <c r="N459" s="333"/>
      <c r="O459" s="333"/>
      <c r="P459" s="333"/>
      <c r="Q459" s="333"/>
      <c r="R459" s="333"/>
      <c r="S459" s="333"/>
      <c r="T459" s="333"/>
      <c r="U459" s="333"/>
      <c r="V459" s="333"/>
      <c r="W459" s="333"/>
      <c r="X459" s="333"/>
      <c r="Y459" s="333"/>
      <c r="Z459" s="333"/>
      <c r="AA459" s="333"/>
      <c r="AB459" s="333"/>
      <c r="AC459" s="333"/>
      <c r="AD459" s="333"/>
      <c r="AE459" s="333"/>
      <c r="AF459" s="333"/>
      <c r="AG459" s="333"/>
      <c r="AH459" s="333"/>
      <c r="AI459" s="333"/>
      <c r="AJ459" s="333"/>
      <c r="AK459" s="333"/>
      <c r="AL459" s="333"/>
      <c r="AM459" s="333"/>
      <c r="AN459" s="333"/>
      <c r="AO459" s="333"/>
      <c r="AP459" s="333"/>
      <c r="AQ459" s="333"/>
      <c r="AR459" s="333"/>
    </row>
    <row r="460" spans="1:44" ht="8.1" customHeight="1">
      <c r="A460" s="365" t="str">
        <f t="shared" si="81"/>
        <v/>
      </c>
      <c r="B460" s="50" t="str">
        <f t="shared" si="82"/>
        <v/>
      </c>
      <c r="C460" s="50" t="str">
        <f t="shared" si="83"/>
        <v/>
      </c>
      <c r="D460" s="315" t="str">
        <f t="shared" si="84"/>
        <v/>
      </c>
      <c r="E460" s="353"/>
      <c r="F460" s="354"/>
      <c r="G460" s="354"/>
      <c r="H460" s="333"/>
      <c r="I460" s="333"/>
      <c r="J460" s="333"/>
      <c r="K460" s="333"/>
      <c r="L460" s="333"/>
      <c r="M460" s="333"/>
      <c r="N460" s="333"/>
      <c r="O460" s="333"/>
      <c r="P460" s="333"/>
      <c r="Q460" s="333"/>
      <c r="R460" s="333"/>
      <c r="S460" s="333"/>
      <c r="T460" s="333"/>
      <c r="U460" s="333"/>
      <c r="V460" s="333"/>
      <c r="W460" s="333"/>
      <c r="X460" s="333"/>
      <c r="Y460" s="333"/>
      <c r="Z460" s="333"/>
      <c r="AA460" s="333"/>
      <c r="AB460" s="333"/>
      <c r="AC460" s="333"/>
      <c r="AD460" s="333"/>
      <c r="AE460" s="333"/>
      <c r="AF460" s="333"/>
      <c r="AG460" s="333"/>
      <c r="AH460" s="333"/>
      <c r="AI460" s="333"/>
      <c r="AJ460" s="333"/>
      <c r="AK460" s="333"/>
      <c r="AL460" s="333"/>
      <c r="AM460" s="333"/>
      <c r="AN460" s="333"/>
      <c r="AO460" s="333"/>
      <c r="AP460" s="333"/>
      <c r="AQ460" s="333"/>
      <c r="AR460" s="333"/>
    </row>
    <row r="461" spans="1:44" ht="8.1" customHeight="1">
      <c r="A461" s="365" t="str">
        <f t="shared" si="81"/>
        <v/>
      </c>
      <c r="B461" s="50" t="str">
        <f t="shared" si="82"/>
        <v/>
      </c>
      <c r="C461" s="50" t="str">
        <f t="shared" si="83"/>
        <v/>
      </c>
      <c r="D461" s="315" t="str">
        <f t="shared" si="84"/>
        <v/>
      </c>
      <c r="E461" s="353"/>
      <c r="F461" s="354"/>
      <c r="G461" s="354"/>
      <c r="H461" s="333"/>
      <c r="I461" s="333"/>
      <c r="J461" s="333"/>
      <c r="K461" s="333"/>
      <c r="L461" s="333"/>
      <c r="M461" s="333"/>
      <c r="N461" s="333"/>
      <c r="O461" s="333"/>
      <c r="P461" s="333"/>
      <c r="Q461" s="333"/>
      <c r="R461" s="333"/>
      <c r="S461" s="333"/>
      <c r="T461" s="333"/>
      <c r="U461" s="333"/>
      <c r="V461" s="333"/>
      <c r="W461" s="333"/>
      <c r="X461" s="333"/>
      <c r="Y461" s="333"/>
      <c r="Z461" s="333"/>
      <c r="AA461" s="333"/>
      <c r="AB461" s="333"/>
      <c r="AC461" s="333"/>
      <c r="AD461" s="333"/>
      <c r="AE461" s="333"/>
      <c r="AF461" s="333"/>
      <c r="AG461" s="333"/>
      <c r="AH461" s="333"/>
      <c r="AI461" s="333"/>
      <c r="AJ461" s="333"/>
      <c r="AK461" s="333"/>
      <c r="AL461" s="333"/>
      <c r="AM461" s="333"/>
      <c r="AN461" s="333"/>
      <c r="AO461" s="333"/>
      <c r="AP461" s="333"/>
      <c r="AQ461" s="333"/>
      <c r="AR461" s="333"/>
    </row>
    <row r="462" spans="1:44" ht="8.1" customHeight="1">
      <c r="A462" s="365" t="str">
        <f t="shared" si="81"/>
        <v/>
      </c>
      <c r="B462" s="50" t="str">
        <f t="shared" si="82"/>
        <v/>
      </c>
      <c r="C462" s="50" t="str">
        <f t="shared" si="83"/>
        <v/>
      </c>
      <c r="D462" s="315" t="str">
        <f t="shared" si="84"/>
        <v/>
      </c>
      <c r="E462" s="353"/>
      <c r="F462" s="354"/>
      <c r="G462" s="354"/>
      <c r="H462" s="333"/>
      <c r="I462" s="333"/>
      <c r="J462" s="333"/>
      <c r="K462" s="333"/>
      <c r="L462" s="333"/>
      <c r="M462" s="333"/>
      <c r="N462" s="333"/>
      <c r="O462" s="333"/>
      <c r="P462" s="333"/>
      <c r="Q462" s="333"/>
      <c r="R462" s="333"/>
      <c r="S462" s="333"/>
      <c r="T462" s="333"/>
      <c r="U462" s="333"/>
      <c r="V462" s="333"/>
      <c r="W462" s="333"/>
      <c r="X462" s="333"/>
      <c r="Y462" s="333"/>
      <c r="Z462" s="333"/>
      <c r="AA462" s="333"/>
      <c r="AB462" s="333"/>
      <c r="AC462" s="333"/>
      <c r="AD462" s="333"/>
      <c r="AE462" s="333"/>
      <c r="AF462" s="333"/>
      <c r="AG462" s="333"/>
      <c r="AH462" s="333"/>
      <c r="AI462" s="333"/>
      <c r="AJ462" s="333"/>
      <c r="AK462" s="333"/>
      <c r="AL462" s="333"/>
      <c r="AM462" s="333"/>
      <c r="AN462" s="333"/>
      <c r="AO462" s="333"/>
      <c r="AP462" s="333"/>
      <c r="AQ462" s="333"/>
      <c r="AR462" s="333"/>
    </row>
    <row r="463" spans="1:44" ht="8.1" customHeight="1">
      <c r="A463" s="365" t="str">
        <f t="shared" si="81"/>
        <v/>
      </c>
      <c r="B463" s="50" t="str">
        <f t="shared" si="82"/>
        <v/>
      </c>
      <c r="C463" s="50" t="str">
        <f t="shared" si="83"/>
        <v/>
      </c>
      <c r="D463" s="315" t="str">
        <f t="shared" si="84"/>
        <v/>
      </c>
      <c r="E463" s="353"/>
      <c r="F463" s="354"/>
      <c r="G463" s="354"/>
      <c r="H463" s="333"/>
      <c r="I463" s="333"/>
      <c r="J463" s="333"/>
      <c r="K463" s="333"/>
      <c r="L463" s="333"/>
      <c r="M463" s="333"/>
      <c r="N463" s="333"/>
      <c r="O463" s="333"/>
      <c r="P463" s="333"/>
      <c r="Q463" s="333"/>
      <c r="R463" s="333"/>
      <c r="S463" s="333"/>
      <c r="T463" s="333"/>
      <c r="U463" s="333"/>
      <c r="V463" s="333"/>
      <c r="W463" s="333"/>
      <c r="X463" s="333"/>
      <c r="Y463" s="333"/>
      <c r="Z463" s="333"/>
      <c r="AA463" s="333"/>
      <c r="AB463" s="333"/>
      <c r="AC463" s="333"/>
      <c r="AD463" s="333"/>
      <c r="AE463" s="333"/>
      <c r="AF463" s="333"/>
      <c r="AG463" s="333"/>
      <c r="AH463" s="333"/>
      <c r="AI463" s="333"/>
      <c r="AJ463" s="333"/>
      <c r="AK463" s="333"/>
      <c r="AL463" s="333"/>
      <c r="AM463" s="333"/>
      <c r="AN463" s="333"/>
      <c r="AO463" s="333"/>
      <c r="AP463" s="333"/>
      <c r="AQ463" s="333"/>
      <c r="AR463" s="333"/>
    </row>
    <row r="464" spans="1:44" ht="8.1" customHeight="1">
      <c r="A464" s="365" t="str">
        <f t="shared" si="81"/>
        <v/>
      </c>
      <c r="B464" s="50" t="str">
        <f t="shared" si="82"/>
        <v/>
      </c>
      <c r="C464" s="50" t="str">
        <f t="shared" si="83"/>
        <v/>
      </c>
      <c r="D464" s="315" t="str">
        <f t="shared" si="84"/>
        <v/>
      </c>
      <c r="E464" s="353"/>
      <c r="F464" s="354"/>
      <c r="G464" s="354"/>
      <c r="H464" s="333"/>
      <c r="I464" s="333"/>
      <c r="J464" s="333"/>
      <c r="K464" s="333"/>
      <c r="L464" s="333"/>
      <c r="M464" s="333"/>
      <c r="N464" s="333"/>
      <c r="O464" s="333"/>
      <c r="P464" s="333"/>
      <c r="Q464" s="333"/>
      <c r="R464" s="333"/>
      <c r="S464" s="333"/>
      <c r="T464" s="333"/>
      <c r="U464" s="333"/>
      <c r="V464" s="333"/>
      <c r="W464" s="333"/>
      <c r="X464" s="333"/>
      <c r="Y464" s="333"/>
      <c r="Z464" s="333"/>
      <c r="AA464" s="333"/>
      <c r="AB464" s="333"/>
      <c r="AC464" s="333"/>
      <c r="AD464" s="333"/>
      <c r="AE464" s="333"/>
      <c r="AF464" s="333"/>
      <c r="AG464" s="333"/>
      <c r="AH464" s="333"/>
      <c r="AI464" s="333"/>
      <c r="AJ464" s="333"/>
      <c r="AK464" s="333"/>
      <c r="AL464" s="333"/>
      <c r="AM464" s="333"/>
      <c r="AN464" s="333"/>
      <c r="AO464" s="333"/>
      <c r="AP464" s="333"/>
      <c r="AQ464" s="333"/>
      <c r="AR464" s="333"/>
    </row>
    <row r="465" spans="1:44" ht="8.1" customHeight="1">
      <c r="A465" s="365" t="str">
        <f t="shared" si="81"/>
        <v/>
      </c>
      <c r="B465" s="50" t="str">
        <f t="shared" si="82"/>
        <v/>
      </c>
      <c r="C465" s="50" t="str">
        <f t="shared" si="83"/>
        <v/>
      </c>
      <c r="D465" s="315" t="str">
        <f t="shared" si="84"/>
        <v/>
      </c>
      <c r="E465" s="353"/>
      <c r="F465" s="354"/>
      <c r="G465" s="354"/>
      <c r="H465" s="333"/>
      <c r="I465" s="333"/>
      <c r="J465" s="333"/>
      <c r="K465" s="333"/>
      <c r="L465" s="333"/>
      <c r="M465" s="333"/>
      <c r="N465" s="333"/>
      <c r="O465" s="333"/>
      <c r="P465" s="333"/>
      <c r="Q465" s="333"/>
      <c r="R465" s="333"/>
      <c r="S465" s="333"/>
      <c r="T465" s="333"/>
      <c r="U465" s="333"/>
      <c r="V465" s="333"/>
      <c r="W465" s="333"/>
      <c r="X465" s="333"/>
      <c r="Y465" s="333"/>
      <c r="Z465" s="333"/>
      <c r="AA465" s="333"/>
      <c r="AB465" s="333"/>
      <c r="AC465" s="333"/>
      <c r="AD465" s="333"/>
      <c r="AE465" s="333"/>
      <c r="AF465" s="333"/>
      <c r="AG465" s="333"/>
      <c r="AH465" s="333"/>
      <c r="AI465" s="333"/>
      <c r="AJ465" s="333"/>
      <c r="AK465" s="333"/>
      <c r="AL465" s="333"/>
      <c r="AM465" s="333"/>
      <c r="AN465" s="333"/>
      <c r="AO465" s="333"/>
      <c r="AP465" s="333"/>
      <c r="AQ465" s="333"/>
      <c r="AR465" s="333"/>
    </row>
    <row r="466" spans="1:44" ht="8.1" customHeight="1">
      <c r="A466" s="365" t="str">
        <f t="shared" si="81"/>
        <v/>
      </c>
      <c r="B466" s="50" t="str">
        <f t="shared" si="82"/>
        <v/>
      </c>
      <c r="C466" s="50" t="str">
        <f t="shared" si="83"/>
        <v/>
      </c>
      <c r="D466" s="315" t="str">
        <f t="shared" si="84"/>
        <v/>
      </c>
      <c r="E466" s="353"/>
      <c r="F466" s="354"/>
      <c r="G466" s="354"/>
      <c r="H466" s="333"/>
      <c r="I466" s="333"/>
      <c r="J466" s="333"/>
      <c r="K466" s="333"/>
      <c r="L466" s="333"/>
      <c r="M466" s="333"/>
      <c r="N466" s="333"/>
      <c r="O466" s="333"/>
      <c r="P466" s="333"/>
      <c r="Q466" s="333"/>
      <c r="R466" s="333"/>
      <c r="S466" s="333"/>
      <c r="T466" s="333"/>
      <c r="U466" s="333"/>
      <c r="V466" s="333"/>
      <c r="W466" s="333"/>
      <c r="X466" s="333"/>
      <c r="Y466" s="333"/>
      <c r="Z466" s="333"/>
      <c r="AA466" s="333"/>
      <c r="AB466" s="333"/>
      <c r="AC466" s="333"/>
      <c r="AD466" s="333"/>
      <c r="AE466" s="333"/>
      <c r="AF466" s="333"/>
      <c r="AG466" s="333"/>
      <c r="AH466" s="333"/>
      <c r="AI466" s="333"/>
      <c r="AJ466" s="333"/>
      <c r="AK466" s="333"/>
      <c r="AL466" s="333"/>
      <c r="AM466" s="333"/>
      <c r="AN466" s="333"/>
      <c r="AO466" s="333"/>
      <c r="AP466" s="333"/>
      <c r="AQ466" s="333"/>
      <c r="AR466" s="333"/>
    </row>
    <row r="467" spans="1:44" ht="8.1" customHeight="1">
      <c r="A467" s="365" t="str">
        <f t="shared" si="81"/>
        <v/>
      </c>
      <c r="B467" s="50" t="str">
        <f t="shared" si="82"/>
        <v/>
      </c>
      <c r="C467" s="50" t="str">
        <f t="shared" si="83"/>
        <v/>
      </c>
      <c r="D467" s="315" t="str">
        <f t="shared" si="84"/>
        <v/>
      </c>
      <c r="E467" s="353"/>
      <c r="F467" s="354"/>
      <c r="G467" s="354"/>
      <c r="H467" s="333"/>
      <c r="I467" s="333"/>
      <c r="J467" s="333"/>
      <c r="K467" s="333"/>
      <c r="L467" s="333"/>
      <c r="M467" s="333"/>
      <c r="N467" s="333"/>
      <c r="O467" s="333"/>
      <c r="P467" s="333"/>
      <c r="Q467" s="333"/>
      <c r="R467" s="333"/>
      <c r="S467" s="333"/>
      <c r="T467" s="333"/>
      <c r="U467" s="333"/>
      <c r="V467" s="333"/>
      <c r="W467" s="333"/>
      <c r="X467" s="333"/>
      <c r="Y467" s="333"/>
      <c r="Z467" s="333"/>
      <c r="AA467" s="333"/>
      <c r="AB467" s="333"/>
      <c r="AC467" s="333"/>
      <c r="AD467" s="333"/>
      <c r="AE467" s="333"/>
      <c r="AF467" s="333"/>
      <c r="AG467" s="333"/>
      <c r="AH467" s="333"/>
      <c r="AI467" s="333"/>
      <c r="AJ467" s="333"/>
      <c r="AK467" s="333"/>
      <c r="AL467" s="333"/>
      <c r="AM467" s="333"/>
      <c r="AN467" s="333"/>
      <c r="AO467" s="333"/>
      <c r="AP467" s="333"/>
      <c r="AQ467" s="333"/>
      <c r="AR467" s="333"/>
    </row>
    <row r="468" spans="1:44" ht="8.1" customHeight="1">
      <c r="A468" s="365" t="str">
        <f t="shared" si="81"/>
        <v/>
      </c>
      <c r="B468" s="50" t="str">
        <f t="shared" si="82"/>
        <v/>
      </c>
      <c r="C468" s="50" t="str">
        <f t="shared" si="83"/>
        <v/>
      </c>
      <c r="D468" s="315" t="str">
        <f t="shared" si="84"/>
        <v/>
      </c>
      <c r="E468" s="353"/>
      <c r="F468" s="354"/>
      <c r="G468" s="354"/>
      <c r="H468" s="333"/>
      <c r="I468" s="333"/>
      <c r="J468" s="333"/>
      <c r="K468" s="333"/>
      <c r="L468" s="333"/>
      <c r="M468" s="333"/>
      <c r="N468" s="333"/>
      <c r="O468" s="333"/>
      <c r="P468" s="333"/>
      <c r="Q468" s="333"/>
      <c r="R468" s="333"/>
      <c r="S468" s="333"/>
      <c r="T468" s="333"/>
      <c r="U468" s="333"/>
      <c r="V468" s="333"/>
      <c r="W468" s="333"/>
      <c r="X468" s="333"/>
      <c r="Y468" s="333"/>
      <c r="Z468" s="333"/>
      <c r="AA468" s="333"/>
      <c r="AB468" s="333"/>
      <c r="AC468" s="333"/>
      <c r="AD468" s="333"/>
      <c r="AE468" s="333"/>
      <c r="AF468" s="333"/>
      <c r="AG468" s="333"/>
      <c r="AH468" s="333"/>
      <c r="AI468" s="333"/>
      <c r="AJ468" s="333"/>
      <c r="AK468" s="333"/>
      <c r="AL468" s="333"/>
      <c r="AM468" s="333"/>
      <c r="AN468" s="333"/>
      <c r="AO468" s="333"/>
      <c r="AP468" s="333"/>
      <c r="AQ468" s="333"/>
      <c r="AR468" s="333"/>
    </row>
    <row r="469" spans="1:44" ht="8.1" customHeight="1">
      <c r="A469" s="365" t="str">
        <f t="shared" si="81"/>
        <v/>
      </c>
      <c r="B469" s="50" t="str">
        <f t="shared" si="82"/>
        <v/>
      </c>
      <c r="C469" s="50" t="str">
        <f t="shared" si="83"/>
        <v/>
      </c>
      <c r="D469" s="315" t="str">
        <f t="shared" si="84"/>
        <v/>
      </c>
      <c r="E469" s="353"/>
      <c r="F469" s="354"/>
      <c r="G469" s="354"/>
      <c r="H469" s="333"/>
      <c r="I469" s="333"/>
      <c r="J469" s="333"/>
      <c r="K469" s="333"/>
      <c r="L469" s="333"/>
      <c r="M469" s="333"/>
      <c r="N469" s="333"/>
      <c r="O469" s="333"/>
      <c r="P469" s="333"/>
      <c r="Q469" s="333"/>
      <c r="R469" s="333"/>
      <c r="S469" s="333"/>
      <c r="T469" s="333"/>
      <c r="U469" s="333"/>
      <c r="V469" s="333"/>
      <c r="W469" s="333"/>
      <c r="X469" s="333"/>
      <c r="Y469" s="333"/>
      <c r="Z469" s="333"/>
      <c r="AA469" s="333"/>
      <c r="AB469" s="333"/>
      <c r="AC469" s="333"/>
      <c r="AD469" s="333"/>
      <c r="AE469" s="333"/>
      <c r="AF469" s="333"/>
      <c r="AG469" s="333"/>
      <c r="AH469" s="333"/>
      <c r="AI469" s="333"/>
      <c r="AJ469" s="333"/>
      <c r="AK469" s="333"/>
      <c r="AL469" s="333"/>
      <c r="AM469" s="333"/>
      <c r="AN469" s="333"/>
      <c r="AO469" s="333"/>
      <c r="AP469" s="333"/>
      <c r="AQ469" s="333"/>
      <c r="AR469" s="333"/>
    </row>
    <row r="470" spans="1:44" ht="8.1" customHeight="1">
      <c r="A470" s="365" t="str">
        <f t="shared" si="81"/>
        <v/>
      </c>
      <c r="B470" s="50" t="str">
        <f t="shared" si="82"/>
        <v/>
      </c>
      <c r="C470" s="50" t="str">
        <f t="shared" si="83"/>
        <v/>
      </c>
      <c r="D470" s="315" t="str">
        <f t="shared" si="84"/>
        <v/>
      </c>
      <c r="E470" s="353"/>
      <c r="F470" s="354"/>
      <c r="G470" s="354"/>
      <c r="H470" s="333"/>
      <c r="I470" s="333"/>
      <c r="J470" s="333"/>
      <c r="K470" s="333"/>
      <c r="L470" s="333"/>
      <c r="M470" s="333"/>
      <c r="N470" s="333"/>
      <c r="O470" s="333"/>
      <c r="P470" s="333"/>
      <c r="Q470" s="333"/>
      <c r="R470" s="333"/>
      <c r="S470" s="333"/>
      <c r="T470" s="333"/>
      <c r="U470" s="333"/>
      <c r="V470" s="333"/>
      <c r="W470" s="333"/>
      <c r="X470" s="333"/>
      <c r="Y470" s="333"/>
      <c r="Z470" s="333"/>
      <c r="AA470" s="333"/>
      <c r="AB470" s="333"/>
      <c r="AC470" s="333"/>
      <c r="AD470" s="333"/>
      <c r="AE470" s="333"/>
      <c r="AF470" s="333"/>
      <c r="AG470" s="333"/>
      <c r="AH470" s="333"/>
      <c r="AI470" s="333"/>
      <c r="AJ470" s="333"/>
      <c r="AK470" s="333"/>
      <c r="AL470" s="333"/>
      <c r="AM470" s="333"/>
      <c r="AN470" s="333"/>
      <c r="AO470" s="333"/>
      <c r="AP470" s="333"/>
      <c r="AQ470" s="333"/>
      <c r="AR470" s="333"/>
    </row>
    <row r="471" spans="1:44" ht="8.1" customHeight="1">
      <c r="A471" s="365" t="str">
        <f t="shared" si="81"/>
        <v/>
      </c>
      <c r="B471" s="50" t="str">
        <f t="shared" si="82"/>
        <v/>
      </c>
      <c r="C471" s="50" t="str">
        <f t="shared" si="83"/>
        <v/>
      </c>
      <c r="D471" s="315" t="str">
        <f t="shared" si="84"/>
        <v/>
      </c>
      <c r="E471" s="353"/>
      <c r="F471" s="354"/>
      <c r="G471" s="354"/>
      <c r="H471" s="333"/>
      <c r="I471" s="333"/>
      <c r="J471" s="333"/>
      <c r="K471" s="333"/>
      <c r="L471" s="333"/>
      <c r="M471" s="333"/>
      <c r="N471" s="333"/>
      <c r="O471" s="333"/>
      <c r="P471" s="333"/>
      <c r="Q471" s="333"/>
      <c r="R471" s="333"/>
      <c r="S471" s="333"/>
      <c r="T471" s="333"/>
      <c r="U471" s="333"/>
      <c r="V471" s="333"/>
      <c r="W471" s="333"/>
      <c r="X471" s="333"/>
      <c r="Y471" s="333"/>
      <c r="Z471" s="333"/>
      <c r="AA471" s="333"/>
      <c r="AB471" s="333"/>
      <c r="AC471" s="333"/>
      <c r="AD471" s="333"/>
      <c r="AE471" s="333"/>
      <c r="AF471" s="333"/>
      <c r="AG471" s="333"/>
      <c r="AH471" s="333"/>
      <c r="AI471" s="333"/>
      <c r="AJ471" s="333"/>
      <c r="AK471" s="333"/>
      <c r="AL471" s="333"/>
      <c r="AM471" s="333"/>
      <c r="AN471" s="333"/>
      <c r="AO471" s="333"/>
      <c r="AP471" s="333"/>
      <c r="AQ471" s="333"/>
      <c r="AR471" s="333"/>
    </row>
    <row r="472" spans="1:44" ht="8.1" customHeight="1">
      <c r="A472" s="365" t="str">
        <f t="shared" si="81"/>
        <v/>
      </c>
      <c r="B472" s="50" t="str">
        <f t="shared" si="82"/>
        <v/>
      </c>
      <c r="C472" s="50" t="str">
        <f t="shared" si="83"/>
        <v/>
      </c>
      <c r="D472" s="315" t="str">
        <f t="shared" si="84"/>
        <v/>
      </c>
      <c r="E472" s="353"/>
      <c r="F472" s="354"/>
      <c r="G472" s="354"/>
      <c r="H472" s="333"/>
      <c r="I472" s="333"/>
      <c r="J472" s="333"/>
      <c r="K472" s="333"/>
      <c r="L472" s="333"/>
      <c r="M472" s="333"/>
      <c r="N472" s="333"/>
      <c r="O472" s="333"/>
      <c r="P472" s="333"/>
      <c r="Q472" s="333"/>
      <c r="R472" s="333"/>
      <c r="S472" s="333"/>
      <c r="T472" s="333"/>
      <c r="U472" s="333"/>
      <c r="V472" s="333"/>
      <c r="W472" s="333"/>
      <c r="X472" s="333"/>
      <c r="Y472" s="333"/>
      <c r="Z472" s="333"/>
      <c r="AA472" s="333"/>
      <c r="AB472" s="333"/>
      <c r="AC472" s="333"/>
      <c r="AD472" s="333"/>
      <c r="AE472" s="333"/>
      <c r="AF472" s="333"/>
      <c r="AG472" s="333"/>
      <c r="AH472" s="333"/>
      <c r="AI472" s="333"/>
      <c r="AJ472" s="333"/>
      <c r="AK472" s="333"/>
      <c r="AL472" s="333"/>
      <c r="AM472" s="333"/>
      <c r="AN472" s="333"/>
      <c r="AO472" s="333"/>
      <c r="AP472" s="333"/>
      <c r="AQ472" s="333"/>
      <c r="AR472" s="333"/>
    </row>
    <row r="473" spans="1:44" ht="8.1" customHeight="1">
      <c r="A473" s="365" t="str">
        <f t="shared" si="81"/>
        <v/>
      </c>
      <c r="B473" s="50" t="str">
        <f t="shared" si="82"/>
        <v/>
      </c>
      <c r="C473" s="50" t="str">
        <f t="shared" si="83"/>
        <v/>
      </c>
      <c r="D473" s="315" t="str">
        <f t="shared" si="84"/>
        <v/>
      </c>
      <c r="E473" s="353"/>
      <c r="F473" s="354"/>
      <c r="G473" s="354"/>
      <c r="H473" s="333"/>
      <c r="I473" s="333"/>
      <c r="J473" s="333"/>
      <c r="K473" s="333"/>
      <c r="L473" s="333"/>
      <c r="M473" s="333"/>
      <c r="N473" s="333"/>
      <c r="O473" s="333"/>
      <c r="P473" s="333"/>
      <c r="Q473" s="333"/>
      <c r="R473" s="333"/>
      <c r="S473" s="333"/>
      <c r="T473" s="333"/>
      <c r="U473" s="333"/>
      <c r="V473" s="333"/>
      <c r="W473" s="333"/>
      <c r="X473" s="333"/>
      <c r="Y473" s="333"/>
      <c r="Z473" s="333"/>
      <c r="AA473" s="333"/>
      <c r="AB473" s="333"/>
      <c r="AC473" s="333"/>
      <c r="AD473" s="333"/>
      <c r="AE473" s="333"/>
      <c r="AF473" s="333"/>
      <c r="AG473" s="333"/>
      <c r="AH473" s="333"/>
      <c r="AI473" s="333"/>
      <c r="AJ473" s="333"/>
      <c r="AK473" s="333"/>
      <c r="AL473" s="333"/>
      <c r="AM473" s="333"/>
      <c r="AN473" s="333"/>
      <c r="AO473" s="333"/>
      <c r="AP473" s="333"/>
      <c r="AQ473" s="333"/>
      <c r="AR473" s="333"/>
    </row>
    <row r="474" spans="1:44" ht="8.1" customHeight="1">
      <c r="A474" s="365" t="str">
        <f t="shared" si="81"/>
        <v/>
      </c>
      <c r="B474" s="50" t="str">
        <f t="shared" si="82"/>
        <v/>
      </c>
      <c r="C474" s="50" t="str">
        <f t="shared" si="83"/>
        <v/>
      </c>
      <c r="D474" s="315" t="str">
        <f t="shared" si="84"/>
        <v/>
      </c>
      <c r="E474" s="353"/>
      <c r="F474" s="354"/>
      <c r="G474" s="354"/>
      <c r="H474" s="333"/>
      <c r="I474" s="333"/>
      <c r="J474" s="333"/>
      <c r="K474" s="333"/>
      <c r="L474" s="333"/>
      <c r="M474" s="333"/>
      <c r="N474" s="333"/>
      <c r="O474" s="333"/>
      <c r="P474" s="333"/>
      <c r="Q474" s="333"/>
      <c r="R474" s="333"/>
      <c r="S474" s="333"/>
      <c r="T474" s="333"/>
      <c r="U474" s="333"/>
      <c r="V474" s="333"/>
      <c r="W474" s="333"/>
      <c r="X474" s="333"/>
      <c r="Y474" s="333"/>
      <c r="Z474" s="333"/>
      <c r="AA474" s="333"/>
      <c r="AB474" s="333"/>
      <c r="AC474" s="333"/>
      <c r="AD474" s="333"/>
      <c r="AE474" s="333"/>
      <c r="AF474" s="333"/>
      <c r="AG474" s="333"/>
      <c r="AH474" s="333"/>
      <c r="AI474" s="333"/>
      <c r="AJ474" s="333"/>
      <c r="AK474" s="333"/>
      <c r="AL474" s="333"/>
      <c r="AM474" s="333"/>
      <c r="AN474" s="333"/>
      <c r="AO474" s="333"/>
      <c r="AP474" s="333"/>
      <c r="AQ474" s="333"/>
      <c r="AR474" s="333"/>
    </row>
    <row r="475" spans="1:44" ht="8.1" customHeight="1">
      <c r="A475" s="365" t="str">
        <f t="shared" si="81"/>
        <v/>
      </c>
      <c r="B475" s="50" t="str">
        <f t="shared" si="82"/>
        <v/>
      </c>
      <c r="C475" s="50" t="str">
        <f t="shared" si="83"/>
        <v/>
      </c>
      <c r="D475" s="315" t="str">
        <f t="shared" si="84"/>
        <v/>
      </c>
      <c r="E475" s="353"/>
      <c r="F475" s="354"/>
      <c r="G475" s="354"/>
      <c r="H475" s="333"/>
      <c r="I475" s="333"/>
      <c r="J475" s="333"/>
      <c r="K475" s="333"/>
      <c r="L475" s="333"/>
      <c r="M475" s="333"/>
      <c r="N475" s="333"/>
      <c r="O475" s="333"/>
      <c r="P475" s="333"/>
      <c r="Q475" s="333"/>
      <c r="R475" s="333"/>
      <c r="S475" s="333"/>
      <c r="T475" s="333"/>
      <c r="U475" s="333"/>
      <c r="V475" s="333"/>
      <c r="W475" s="333"/>
      <c r="X475" s="333"/>
      <c r="Y475" s="333"/>
      <c r="Z475" s="333"/>
      <c r="AA475" s="333"/>
      <c r="AB475" s="333"/>
      <c r="AC475" s="333"/>
      <c r="AD475" s="333"/>
      <c r="AE475" s="333"/>
      <c r="AF475" s="333"/>
      <c r="AG475" s="333"/>
      <c r="AH475" s="333"/>
      <c r="AI475" s="333"/>
      <c r="AJ475" s="333"/>
      <c r="AK475" s="333"/>
      <c r="AL475" s="333"/>
      <c r="AM475" s="333"/>
      <c r="AN475" s="333"/>
      <c r="AO475" s="333"/>
      <c r="AP475" s="333"/>
      <c r="AQ475" s="333"/>
      <c r="AR475" s="333"/>
    </row>
    <row r="476" spans="1:44" ht="8.1" customHeight="1">
      <c r="A476" s="365" t="str">
        <f t="shared" si="81"/>
        <v/>
      </c>
      <c r="B476" s="50" t="str">
        <f t="shared" si="82"/>
        <v/>
      </c>
      <c r="C476" s="50" t="str">
        <f t="shared" si="83"/>
        <v/>
      </c>
      <c r="D476" s="315" t="str">
        <f t="shared" si="84"/>
        <v/>
      </c>
      <c r="E476" s="353"/>
      <c r="F476" s="354"/>
      <c r="G476" s="354"/>
      <c r="H476" s="333"/>
      <c r="I476" s="333"/>
      <c r="J476" s="333"/>
      <c r="K476" s="333"/>
      <c r="L476" s="333"/>
      <c r="M476" s="333"/>
      <c r="N476" s="333"/>
      <c r="O476" s="333"/>
      <c r="P476" s="333"/>
      <c r="Q476" s="333"/>
      <c r="R476" s="333"/>
      <c r="S476" s="333"/>
      <c r="T476" s="333"/>
      <c r="U476" s="333"/>
      <c r="V476" s="333"/>
      <c r="W476" s="333"/>
      <c r="X476" s="333"/>
      <c r="Y476" s="333"/>
      <c r="Z476" s="333"/>
      <c r="AA476" s="333"/>
      <c r="AB476" s="333"/>
      <c r="AC476" s="333"/>
      <c r="AD476" s="333"/>
      <c r="AE476" s="333"/>
      <c r="AF476" s="333"/>
      <c r="AG476" s="333"/>
      <c r="AH476" s="333"/>
      <c r="AI476" s="333"/>
      <c r="AJ476" s="333"/>
      <c r="AK476" s="333"/>
      <c r="AL476" s="333"/>
      <c r="AM476" s="333"/>
      <c r="AN476" s="333"/>
      <c r="AO476" s="333"/>
      <c r="AP476" s="333"/>
      <c r="AQ476" s="333"/>
      <c r="AR476" s="333"/>
    </row>
    <row r="477" spans="1:44" ht="8.1" customHeight="1">
      <c r="A477" s="365" t="str">
        <f t="shared" si="81"/>
        <v/>
      </c>
      <c r="B477" s="50" t="str">
        <f t="shared" si="82"/>
        <v/>
      </c>
      <c r="C477" s="50" t="str">
        <f t="shared" si="83"/>
        <v/>
      </c>
      <c r="D477" s="315" t="str">
        <f t="shared" si="84"/>
        <v/>
      </c>
      <c r="E477" s="353"/>
      <c r="F477" s="354"/>
      <c r="G477" s="354"/>
      <c r="H477" s="333"/>
      <c r="I477" s="333"/>
      <c r="J477" s="333"/>
      <c r="K477" s="333"/>
      <c r="L477" s="333"/>
      <c r="M477" s="333"/>
      <c r="N477" s="333"/>
      <c r="O477" s="333"/>
      <c r="P477" s="333"/>
      <c r="Q477" s="333"/>
      <c r="R477" s="333"/>
      <c r="S477" s="333"/>
      <c r="T477" s="333"/>
      <c r="U477" s="333"/>
      <c r="V477" s="333"/>
      <c r="W477" s="333"/>
      <c r="X477" s="333"/>
      <c r="Y477" s="333"/>
      <c r="Z477" s="333"/>
      <c r="AA477" s="333"/>
      <c r="AB477" s="333"/>
      <c r="AC477" s="333"/>
      <c r="AD477" s="333"/>
      <c r="AE477" s="333"/>
      <c r="AF477" s="333"/>
      <c r="AG477" s="333"/>
      <c r="AH477" s="333"/>
      <c r="AI477" s="333"/>
      <c r="AJ477" s="333"/>
      <c r="AK477" s="333"/>
      <c r="AL477" s="333"/>
      <c r="AM477" s="333"/>
      <c r="AN477" s="333"/>
      <c r="AO477" s="333"/>
      <c r="AP477" s="333"/>
      <c r="AQ477" s="333"/>
      <c r="AR477" s="333"/>
    </row>
    <row r="478" spans="1:44" ht="8.1" customHeight="1">
      <c r="A478" s="365" t="str">
        <f t="shared" si="81"/>
        <v/>
      </c>
      <c r="B478" s="50" t="str">
        <f t="shared" si="82"/>
        <v/>
      </c>
      <c r="C478" s="50" t="str">
        <f t="shared" si="83"/>
        <v/>
      </c>
      <c r="D478" s="315" t="str">
        <f t="shared" si="84"/>
        <v/>
      </c>
      <c r="E478" s="353"/>
      <c r="F478" s="354"/>
      <c r="G478" s="354"/>
      <c r="H478" s="333"/>
      <c r="I478" s="333"/>
      <c r="J478" s="333"/>
      <c r="K478" s="333"/>
      <c r="L478" s="333"/>
      <c r="M478" s="333"/>
      <c r="N478" s="333"/>
      <c r="O478" s="333"/>
      <c r="P478" s="333"/>
      <c r="Q478" s="333"/>
      <c r="R478" s="333"/>
      <c r="S478" s="333"/>
      <c r="T478" s="333"/>
      <c r="U478" s="333"/>
      <c r="V478" s="333"/>
      <c r="W478" s="333"/>
      <c r="X478" s="333"/>
      <c r="Y478" s="333"/>
      <c r="Z478" s="333"/>
      <c r="AA478" s="333"/>
      <c r="AB478" s="333"/>
      <c r="AC478" s="333"/>
      <c r="AD478" s="333"/>
      <c r="AE478" s="333"/>
      <c r="AF478" s="333"/>
      <c r="AG478" s="333"/>
      <c r="AH478" s="333"/>
      <c r="AI478" s="333"/>
      <c r="AJ478" s="333"/>
      <c r="AK478" s="333"/>
      <c r="AL478" s="333"/>
      <c r="AM478" s="333"/>
      <c r="AN478" s="333"/>
      <c r="AO478" s="333"/>
      <c r="AP478" s="333"/>
      <c r="AQ478" s="333"/>
      <c r="AR478" s="333"/>
    </row>
    <row r="479" spans="1:44" ht="8.1" customHeight="1">
      <c r="A479" s="365" t="str">
        <f t="shared" si="81"/>
        <v/>
      </c>
      <c r="B479" s="50" t="str">
        <f t="shared" si="82"/>
        <v/>
      </c>
      <c r="C479" s="50" t="str">
        <f t="shared" si="83"/>
        <v/>
      </c>
      <c r="D479" s="315" t="str">
        <f t="shared" si="84"/>
        <v/>
      </c>
      <c r="E479" s="353"/>
      <c r="F479" s="354"/>
      <c r="G479" s="354"/>
      <c r="H479" s="333"/>
      <c r="I479" s="333"/>
      <c r="J479" s="333"/>
      <c r="K479" s="333"/>
      <c r="L479" s="333"/>
      <c r="M479" s="333"/>
      <c r="N479" s="333"/>
      <c r="O479" s="333"/>
      <c r="P479" s="333"/>
      <c r="Q479" s="333"/>
      <c r="R479" s="333"/>
      <c r="S479" s="333"/>
      <c r="T479" s="333"/>
      <c r="U479" s="333"/>
      <c r="V479" s="333"/>
      <c r="W479" s="333"/>
      <c r="X479" s="333"/>
      <c r="Y479" s="333"/>
      <c r="Z479" s="333"/>
      <c r="AA479" s="333"/>
      <c r="AB479" s="333"/>
      <c r="AC479" s="333"/>
      <c r="AD479" s="333"/>
      <c r="AE479" s="333"/>
      <c r="AF479" s="333"/>
      <c r="AG479" s="333"/>
      <c r="AH479" s="333"/>
      <c r="AI479" s="333"/>
      <c r="AJ479" s="333"/>
      <c r="AK479" s="333"/>
      <c r="AL479" s="333"/>
      <c r="AM479" s="333"/>
      <c r="AN479" s="333"/>
      <c r="AO479" s="333"/>
      <c r="AP479" s="333"/>
      <c r="AQ479" s="333"/>
      <c r="AR479" s="333"/>
    </row>
    <row r="480" spans="1:44" ht="8.1" customHeight="1">
      <c r="A480" s="365" t="str">
        <f t="shared" si="81"/>
        <v/>
      </c>
      <c r="B480" s="50" t="str">
        <f t="shared" si="82"/>
        <v/>
      </c>
      <c r="C480" s="50" t="str">
        <f t="shared" si="83"/>
        <v/>
      </c>
      <c r="D480" s="315" t="str">
        <f t="shared" si="84"/>
        <v/>
      </c>
      <c r="E480" s="353"/>
      <c r="F480" s="354"/>
      <c r="G480" s="354"/>
      <c r="H480" s="333"/>
      <c r="I480" s="333"/>
      <c r="J480" s="333"/>
      <c r="K480" s="333"/>
      <c r="L480" s="333"/>
      <c r="M480" s="333"/>
      <c r="N480" s="333"/>
      <c r="O480" s="333"/>
      <c r="P480" s="333"/>
      <c r="Q480" s="333"/>
      <c r="R480" s="333"/>
      <c r="S480" s="333"/>
      <c r="T480" s="333"/>
      <c r="U480" s="333"/>
      <c r="V480" s="333"/>
      <c r="W480" s="333"/>
      <c r="X480" s="333"/>
      <c r="Y480" s="333"/>
      <c r="Z480" s="333"/>
      <c r="AA480" s="333"/>
      <c r="AB480" s="333"/>
      <c r="AC480" s="333"/>
      <c r="AD480" s="333"/>
      <c r="AE480" s="333"/>
      <c r="AF480" s="333"/>
      <c r="AG480" s="333"/>
      <c r="AH480" s="333"/>
      <c r="AI480" s="333"/>
      <c r="AJ480" s="333"/>
      <c r="AK480" s="333"/>
      <c r="AL480" s="333"/>
      <c r="AM480" s="333"/>
      <c r="AN480" s="333"/>
      <c r="AO480" s="333"/>
      <c r="AP480" s="333"/>
      <c r="AQ480" s="333"/>
      <c r="AR480" s="333"/>
    </row>
    <row r="481" spans="1:44" ht="8.1" customHeight="1">
      <c r="A481" s="365" t="str">
        <f t="shared" si="81"/>
        <v/>
      </c>
      <c r="B481" s="50" t="str">
        <f t="shared" si="82"/>
        <v/>
      </c>
      <c r="C481" s="50" t="str">
        <f t="shared" si="83"/>
        <v/>
      </c>
      <c r="D481" s="315" t="str">
        <f t="shared" si="84"/>
        <v/>
      </c>
      <c r="E481" s="353"/>
      <c r="F481" s="354"/>
      <c r="G481" s="354"/>
      <c r="H481" s="333"/>
      <c r="I481" s="333"/>
      <c r="J481" s="333"/>
      <c r="K481" s="333"/>
      <c r="L481" s="333"/>
      <c r="M481" s="333"/>
      <c r="N481" s="333"/>
      <c r="O481" s="333"/>
      <c r="P481" s="333"/>
      <c r="Q481" s="333"/>
      <c r="R481" s="333"/>
      <c r="S481" s="333"/>
      <c r="T481" s="333"/>
      <c r="U481" s="333"/>
      <c r="V481" s="333"/>
      <c r="W481" s="333"/>
      <c r="X481" s="333"/>
      <c r="Y481" s="333"/>
      <c r="Z481" s="333"/>
      <c r="AA481" s="333"/>
      <c r="AB481" s="333"/>
      <c r="AC481" s="333"/>
      <c r="AD481" s="333"/>
      <c r="AE481" s="333"/>
      <c r="AF481" s="333"/>
      <c r="AG481" s="333"/>
      <c r="AH481" s="333"/>
      <c r="AI481" s="333"/>
      <c r="AJ481" s="333"/>
      <c r="AK481" s="333"/>
      <c r="AL481" s="333"/>
      <c r="AM481" s="333"/>
      <c r="AN481" s="333"/>
      <c r="AO481" s="333"/>
      <c r="AP481" s="333"/>
      <c r="AQ481" s="333"/>
      <c r="AR481" s="333"/>
    </row>
    <row r="482" spans="1:44" ht="8.1" customHeight="1">
      <c r="A482" s="365" t="str">
        <f t="shared" si="81"/>
        <v/>
      </c>
      <c r="B482" s="50" t="str">
        <f t="shared" si="82"/>
        <v/>
      </c>
      <c r="C482" s="50" t="str">
        <f t="shared" si="83"/>
        <v/>
      </c>
      <c r="D482" s="315" t="str">
        <f t="shared" si="84"/>
        <v/>
      </c>
      <c r="E482" s="353"/>
      <c r="F482" s="354"/>
      <c r="G482" s="354"/>
      <c r="H482" s="333"/>
      <c r="I482" s="333"/>
      <c r="J482" s="333"/>
      <c r="K482" s="333"/>
      <c r="L482" s="333"/>
      <c r="M482" s="333"/>
      <c r="N482" s="333"/>
      <c r="O482" s="333"/>
      <c r="P482" s="333"/>
      <c r="Q482" s="333"/>
      <c r="R482" s="333"/>
      <c r="S482" s="333"/>
      <c r="T482" s="333"/>
      <c r="U482" s="333"/>
      <c r="V482" s="333"/>
      <c r="W482" s="333"/>
      <c r="X482" s="333"/>
      <c r="Y482" s="333"/>
      <c r="Z482" s="333"/>
      <c r="AA482" s="333"/>
      <c r="AB482" s="333"/>
      <c r="AC482" s="333"/>
      <c r="AD482" s="333"/>
      <c r="AE482" s="333"/>
      <c r="AF482" s="333"/>
      <c r="AG482" s="333"/>
      <c r="AH482" s="333"/>
      <c r="AI482" s="333"/>
      <c r="AJ482" s="333"/>
      <c r="AK482" s="333"/>
      <c r="AL482" s="333"/>
      <c r="AM482" s="333"/>
      <c r="AN482" s="333"/>
      <c r="AO482" s="333"/>
      <c r="AP482" s="333"/>
      <c r="AQ482" s="333"/>
      <c r="AR482" s="333"/>
    </row>
    <row r="483" spans="1:44" ht="8.1" customHeight="1">
      <c r="A483" s="365" t="str">
        <f t="shared" si="81"/>
        <v/>
      </c>
      <c r="B483" s="50" t="str">
        <f t="shared" si="82"/>
        <v/>
      </c>
      <c r="C483" s="50" t="str">
        <f t="shared" si="83"/>
        <v/>
      </c>
      <c r="D483" s="315" t="str">
        <f t="shared" si="84"/>
        <v/>
      </c>
      <c r="E483" s="353"/>
      <c r="F483" s="354"/>
      <c r="G483" s="354"/>
      <c r="H483" s="333"/>
      <c r="I483" s="333"/>
      <c r="J483" s="333"/>
      <c r="K483" s="333"/>
      <c r="L483" s="333"/>
      <c r="M483" s="333"/>
      <c r="N483" s="333"/>
      <c r="O483" s="333"/>
      <c r="P483" s="333"/>
      <c r="Q483" s="333"/>
      <c r="R483" s="333"/>
      <c r="S483" s="333"/>
      <c r="T483" s="333"/>
      <c r="U483" s="333"/>
      <c r="V483" s="333"/>
      <c r="W483" s="333"/>
      <c r="X483" s="333"/>
      <c r="Y483" s="333"/>
      <c r="Z483" s="333"/>
      <c r="AA483" s="333"/>
      <c r="AB483" s="333"/>
      <c r="AC483" s="333"/>
      <c r="AD483" s="333"/>
      <c r="AE483" s="333"/>
      <c r="AF483" s="333"/>
      <c r="AG483" s="333"/>
      <c r="AH483" s="333"/>
      <c r="AI483" s="333"/>
      <c r="AJ483" s="333"/>
      <c r="AK483" s="333"/>
      <c r="AL483" s="333"/>
      <c r="AM483" s="333"/>
      <c r="AN483" s="333"/>
      <c r="AO483" s="333"/>
      <c r="AP483" s="333"/>
      <c r="AQ483" s="333"/>
      <c r="AR483" s="333"/>
    </row>
    <row r="484" spans="1:44" ht="8.1" customHeight="1">
      <c r="A484" s="365" t="str">
        <f t="shared" si="81"/>
        <v/>
      </c>
      <c r="B484" s="50" t="str">
        <f t="shared" si="82"/>
        <v/>
      </c>
      <c r="C484" s="50" t="str">
        <f t="shared" si="83"/>
        <v/>
      </c>
      <c r="D484" s="315" t="str">
        <f t="shared" si="84"/>
        <v/>
      </c>
      <c r="E484" s="353"/>
      <c r="F484" s="354"/>
      <c r="G484" s="354"/>
      <c r="H484" s="333"/>
      <c r="I484" s="333"/>
      <c r="J484" s="333"/>
      <c r="K484" s="333"/>
      <c r="L484" s="333"/>
      <c r="M484" s="333"/>
      <c r="N484" s="333"/>
      <c r="O484" s="333"/>
      <c r="P484" s="333"/>
      <c r="Q484" s="333"/>
      <c r="R484" s="333"/>
      <c r="S484" s="333"/>
      <c r="T484" s="333"/>
      <c r="U484" s="333"/>
      <c r="V484" s="333"/>
      <c r="W484" s="333"/>
      <c r="X484" s="333"/>
      <c r="Y484" s="333"/>
      <c r="Z484" s="333"/>
      <c r="AA484" s="333"/>
      <c r="AB484" s="333"/>
      <c r="AC484" s="333"/>
      <c r="AD484" s="333"/>
      <c r="AE484" s="333"/>
      <c r="AF484" s="333"/>
      <c r="AG484" s="333"/>
      <c r="AH484" s="333"/>
      <c r="AI484" s="333"/>
      <c r="AJ484" s="333"/>
      <c r="AK484" s="333"/>
      <c r="AL484" s="333"/>
      <c r="AM484" s="333"/>
      <c r="AN484" s="333"/>
      <c r="AO484" s="333"/>
      <c r="AP484" s="333"/>
      <c r="AQ484" s="333"/>
      <c r="AR484" s="333"/>
    </row>
    <row r="485" spans="1:44" ht="8.1" customHeight="1">
      <c r="A485" s="365" t="str">
        <f t="shared" si="81"/>
        <v/>
      </c>
      <c r="B485" s="50" t="str">
        <f t="shared" si="82"/>
        <v/>
      </c>
      <c r="C485" s="50" t="str">
        <f t="shared" si="83"/>
        <v/>
      </c>
      <c r="D485" s="315" t="str">
        <f t="shared" si="84"/>
        <v/>
      </c>
      <c r="E485" s="353"/>
      <c r="F485" s="354"/>
      <c r="G485" s="354"/>
      <c r="H485" s="333"/>
      <c r="I485" s="333"/>
      <c r="J485" s="333"/>
      <c r="K485" s="333"/>
      <c r="L485" s="333"/>
      <c r="M485" s="333"/>
      <c r="N485" s="333"/>
      <c r="O485" s="333"/>
      <c r="P485" s="333"/>
      <c r="Q485" s="333"/>
      <c r="R485" s="333"/>
      <c r="S485" s="333"/>
      <c r="T485" s="333"/>
      <c r="U485" s="333"/>
      <c r="V485" s="333"/>
      <c r="W485" s="333"/>
      <c r="X485" s="333"/>
      <c r="Y485" s="333"/>
      <c r="Z485" s="333"/>
      <c r="AA485" s="333"/>
      <c r="AB485" s="333"/>
      <c r="AC485" s="333"/>
      <c r="AD485" s="333"/>
      <c r="AE485" s="333"/>
      <c r="AF485" s="333"/>
      <c r="AG485" s="333"/>
      <c r="AH485" s="333"/>
      <c r="AI485" s="333"/>
      <c r="AJ485" s="333"/>
      <c r="AK485" s="333"/>
      <c r="AL485" s="333"/>
      <c r="AM485" s="333"/>
      <c r="AN485" s="333"/>
      <c r="AO485" s="333"/>
      <c r="AP485" s="333"/>
      <c r="AQ485" s="333"/>
      <c r="AR485" s="333"/>
    </row>
    <row r="486" spans="1:44" ht="8.1" customHeight="1">
      <c r="A486" s="365" t="str">
        <f t="shared" si="81"/>
        <v/>
      </c>
      <c r="B486" s="50" t="str">
        <f t="shared" si="82"/>
        <v/>
      </c>
      <c r="C486" s="50" t="str">
        <f t="shared" si="83"/>
        <v/>
      </c>
      <c r="D486" s="315" t="str">
        <f t="shared" si="84"/>
        <v/>
      </c>
      <c r="E486" s="353"/>
      <c r="F486" s="354"/>
      <c r="G486" s="354"/>
      <c r="H486" s="333"/>
      <c r="I486" s="333"/>
      <c r="J486" s="333"/>
      <c r="K486" s="333"/>
      <c r="L486" s="333"/>
      <c r="M486" s="333"/>
      <c r="N486" s="333"/>
      <c r="O486" s="333"/>
      <c r="P486" s="333"/>
      <c r="Q486" s="333"/>
      <c r="R486" s="333"/>
      <c r="S486" s="333"/>
      <c r="T486" s="333"/>
      <c r="U486" s="333"/>
      <c r="V486" s="333"/>
      <c r="W486" s="333"/>
      <c r="X486" s="333"/>
      <c r="Y486" s="333"/>
      <c r="Z486" s="333"/>
      <c r="AA486" s="333"/>
      <c r="AB486" s="333"/>
      <c r="AC486" s="333"/>
      <c r="AD486" s="333"/>
      <c r="AE486" s="333"/>
      <c r="AF486" s="333"/>
      <c r="AG486" s="333"/>
      <c r="AH486" s="333"/>
      <c r="AI486" s="333"/>
      <c r="AJ486" s="333"/>
      <c r="AK486" s="333"/>
      <c r="AL486" s="333"/>
      <c r="AM486" s="333"/>
      <c r="AN486" s="333"/>
      <c r="AO486" s="333"/>
      <c r="AP486" s="333"/>
      <c r="AQ486" s="333"/>
      <c r="AR486" s="333"/>
    </row>
    <row r="487" spans="1:44" ht="8.1" customHeight="1">
      <c r="A487" s="365" t="str">
        <f t="shared" si="81"/>
        <v/>
      </c>
      <c r="B487" s="50" t="str">
        <f t="shared" si="82"/>
        <v/>
      </c>
      <c r="C487" s="50" t="str">
        <f t="shared" si="83"/>
        <v/>
      </c>
      <c r="D487" s="315" t="str">
        <f t="shared" si="84"/>
        <v/>
      </c>
      <c r="E487" s="353"/>
      <c r="F487" s="354"/>
      <c r="G487" s="354"/>
      <c r="H487" s="333"/>
      <c r="I487" s="333"/>
      <c r="J487" s="333"/>
      <c r="K487" s="333"/>
      <c r="L487" s="333"/>
      <c r="M487" s="333"/>
      <c r="N487" s="333"/>
      <c r="O487" s="333"/>
      <c r="P487" s="333"/>
      <c r="Q487" s="333"/>
      <c r="R487" s="333"/>
      <c r="S487" s="333"/>
      <c r="T487" s="333"/>
      <c r="U487" s="333"/>
      <c r="V487" s="333"/>
      <c r="W487" s="333"/>
      <c r="X487" s="333"/>
      <c r="Y487" s="333"/>
      <c r="Z487" s="333"/>
      <c r="AA487" s="333"/>
      <c r="AB487" s="333"/>
      <c r="AC487" s="333"/>
      <c r="AD487" s="333"/>
      <c r="AE487" s="333"/>
      <c r="AF487" s="333"/>
      <c r="AG487" s="333"/>
      <c r="AH487" s="333"/>
      <c r="AI487" s="333"/>
      <c r="AJ487" s="333"/>
      <c r="AK487" s="333"/>
      <c r="AL487" s="333"/>
      <c r="AM487" s="333"/>
      <c r="AN487" s="333"/>
      <c r="AO487" s="333"/>
      <c r="AP487" s="333"/>
      <c r="AQ487" s="333"/>
      <c r="AR487" s="333"/>
    </row>
    <row r="488" spans="1:44" ht="8.1" customHeight="1">
      <c r="A488" s="365" t="str">
        <f t="shared" si="81"/>
        <v/>
      </c>
      <c r="B488" s="50" t="str">
        <f t="shared" si="82"/>
        <v/>
      </c>
      <c r="C488" s="50" t="str">
        <f t="shared" si="83"/>
        <v/>
      </c>
      <c r="D488" s="315" t="str">
        <f t="shared" si="84"/>
        <v/>
      </c>
      <c r="E488" s="353"/>
      <c r="F488" s="354"/>
      <c r="G488" s="354"/>
      <c r="H488" s="333"/>
      <c r="I488" s="333"/>
      <c r="J488" s="333"/>
      <c r="K488" s="333"/>
      <c r="L488" s="333"/>
      <c r="M488" s="333"/>
      <c r="N488" s="333"/>
      <c r="O488" s="333"/>
      <c r="P488" s="333"/>
      <c r="Q488" s="333"/>
      <c r="R488" s="333"/>
      <c r="S488" s="333"/>
      <c r="T488" s="333"/>
      <c r="U488" s="333"/>
      <c r="V488" s="333"/>
      <c r="W488" s="333"/>
      <c r="X488" s="333"/>
      <c r="Y488" s="333"/>
      <c r="Z488" s="333"/>
      <c r="AA488" s="333"/>
      <c r="AB488" s="333"/>
      <c r="AC488" s="333"/>
      <c r="AD488" s="333"/>
      <c r="AE488" s="333"/>
      <c r="AF488" s="333"/>
      <c r="AG488" s="333"/>
      <c r="AH488" s="333"/>
      <c r="AI488" s="333"/>
      <c r="AJ488" s="333"/>
      <c r="AK488" s="333"/>
      <c r="AL488" s="333"/>
      <c r="AM488" s="333"/>
      <c r="AN488" s="333"/>
      <c r="AO488" s="333"/>
      <c r="AP488" s="333"/>
      <c r="AQ488" s="333"/>
      <c r="AR488" s="333"/>
    </row>
    <row r="489" spans="1:44" ht="8.1" customHeight="1">
      <c r="A489" s="365" t="str">
        <f t="shared" si="81"/>
        <v/>
      </c>
      <c r="B489" s="50" t="str">
        <f t="shared" si="82"/>
        <v/>
      </c>
      <c r="C489" s="50" t="str">
        <f t="shared" si="83"/>
        <v/>
      </c>
      <c r="D489" s="315" t="str">
        <f t="shared" si="84"/>
        <v/>
      </c>
      <c r="E489" s="353"/>
      <c r="F489" s="354"/>
      <c r="G489" s="354"/>
      <c r="H489" s="333"/>
      <c r="I489" s="333"/>
      <c r="J489" s="333"/>
      <c r="K489" s="333"/>
      <c r="L489" s="333"/>
      <c r="M489" s="333"/>
      <c r="N489" s="333"/>
      <c r="O489" s="333"/>
      <c r="P489" s="333"/>
      <c r="Q489" s="333"/>
      <c r="R489" s="333"/>
      <c r="S489" s="333"/>
      <c r="T489" s="333"/>
      <c r="U489" s="333"/>
      <c r="V489" s="333"/>
      <c r="W489" s="333"/>
      <c r="X489" s="333"/>
      <c r="Y489" s="333"/>
      <c r="Z489" s="333"/>
      <c r="AA489" s="333"/>
      <c r="AB489" s="333"/>
      <c r="AC489" s="333"/>
      <c r="AD489" s="333"/>
      <c r="AE489" s="333"/>
      <c r="AF489" s="333"/>
      <c r="AG489" s="333"/>
      <c r="AH489" s="333"/>
      <c r="AI489" s="333"/>
      <c r="AJ489" s="333"/>
      <c r="AK489" s="333"/>
      <c r="AL489" s="333"/>
      <c r="AM489" s="333"/>
      <c r="AN489" s="333"/>
      <c r="AO489" s="333"/>
      <c r="AP489" s="333"/>
      <c r="AQ489" s="333"/>
      <c r="AR489" s="333"/>
    </row>
    <row r="490" spans="1:44" ht="8.1" customHeight="1">
      <c r="A490" s="365" t="str">
        <f t="shared" si="81"/>
        <v/>
      </c>
      <c r="B490" s="50" t="str">
        <f t="shared" si="82"/>
        <v/>
      </c>
      <c r="C490" s="50" t="str">
        <f t="shared" si="83"/>
        <v/>
      </c>
      <c r="D490" s="315" t="str">
        <f t="shared" si="84"/>
        <v/>
      </c>
      <c r="E490" s="353"/>
      <c r="F490" s="354"/>
      <c r="G490" s="354"/>
      <c r="H490" s="333"/>
      <c r="I490" s="333"/>
      <c r="J490" s="333"/>
      <c r="K490" s="333"/>
      <c r="L490" s="333"/>
      <c r="M490" s="333"/>
      <c r="N490" s="333"/>
      <c r="O490" s="333"/>
      <c r="P490" s="333"/>
      <c r="Q490" s="333"/>
      <c r="R490" s="333"/>
      <c r="S490" s="333"/>
      <c r="T490" s="333"/>
      <c r="U490" s="333"/>
      <c r="V490" s="333"/>
      <c r="W490" s="333"/>
      <c r="X490" s="333"/>
      <c r="Y490" s="333"/>
      <c r="Z490" s="333"/>
      <c r="AA490" s="333"/>
      <c r="AB490" s="333"/>
      <c r="AC490" s="333"/>
      <c r="AD490" s="333"/>
      <c r="AE490" s="333"/>
      <c r="AF490" s="333"/>
      <c r="AG490" s="333"/>
      <c r="AH490" s="333"/>
      <c r="AI490" s="333"/>
      <c r="AJ490" s="333"/>
      <c r="AK490" s="333"/>
      <c r="AL490" s="333"/>
      <c r="AM490" s="333"/>
      <c r="AN490" s="333"/>
      <c r="AO490" s="333"/>
      <c r="AP490" s="333"/>
      <c r="AQ490" s="333"/>
      <c r="AR490" s="333"/>
    </row>
    <row r="491" spans="1:44" ht="8.1" customHeight="1">
      <c r="A491" s="365" t="str">
        <f t="shared" si="81"/>
        <v/>
      </c>
      <c r="B491" s="50" t="str">
        <f t="shared" si="82"/>
        <v/>
      </c>
      <c r="C491" s="50" t="str">
        <f t="shared" si="83"/>
        <v/>
      </c>
      <c r="D491" s="315" t="str">
        <f t="shared" si="84"/>
        <v/>
      </c>
      <c r="E491" s="353"/>
      <c r="F491" s="354"/>
      <c r="G491" s="354"/>
      <c r="H491" s="333"/>
      <c r="I491" s="333"/>
      <c r="J491" s="333"/>
      <c r="K491" s="333"/>
      <c r="L491" s="333"/>
      <c r="M491" s="333"/>
      <c r="N491" s="333"/>
      <c r="O491" s="333"/>
      <c r="P491" s="333"/>
      <c r="Q491" s="333"/>
      <c r="R491" s="333"/>
      <c r="S491" s="333"/>
      <c r="T491" s="333"/>
      <c r="U491" s="333"/>
      <c r="V491" s="333"/>
      <c r="W491" s="333"/>
      <c r="X491" s="333"/>
      <c r="Y491" s="333"/>
      <c r="Z491" s="333"/>
      <c r="AA491" s="333"/>
      <c r="AB491" s="333"/>
      <c r="AC491" s="333"/>
      <c r="AD491" s="333"/>
      <c r="AE491" s="333"/>
      <c r="AF491" s="333"/>
      <c r="AG491" s="333"/>
      <c r="AH491" s="333"/>
      <c r="AI491" s="333"/>
      <c r="AJ491" s="333"/>
      <c r="AK491" s="333"/>
      <c r="AL491" s="333"/>
      <c r="AM491" s="333"/>
      <c r="AN491" s="333"/>
      <c r="AO491" s="333"/>
      <c r="AP491" s="333"/>
      <c r="AQ491" s="333"/>
      <c r="AR491" s="333"/>
    </row>
    <row r="492" spans="1:44" ht="8.1" customHeight="1">
      <c r="A492" s="365" t="str">
        <f t="shared" si="81"/>
        <v/>
      </c>
      <c r="B492" s="50" t="str">
        <f t="shared" si="82"/>
        <v/>
      </c>
      <c r="C492" s="50" t="str">
        <f t="shared" si="83"/>
        <v/>
      </c>
      <c r="D492" s="315" t="str">
        <f t="shared" si="84"/>
        <v/>
      </c>
      <c r="E492" s="353"/>
      <c r="F492" s="354"/>
      <c r="G492" s="354"/>
      <c r="H492" s="333"/>
      <c r="I492" s="333"/>
      <c r="J492" s="333"/>
      <c r="K492" s="333"/>
      <c r="L492" s="333"/>
      <c r="M492" s="333"/>
      <c r="N492" s="333"/>
      <c r="O492" s="333"/>
      <c r="P492" s="333"/>
      <c r="Q492" s="333"/>
      <c r="R492" s="333"/>
      <c r="S492" s="333"/>
      <c r="T492" s="333"/>
      <c r="U492" s="333"/>
      <c r="V492" s="333"/>
      <c r="W492" s="333"/>
      <c r="X492" s="333"/>
      <c r="Y492" s="333"/>
      <c r="Z492" s="333"/>
      <c r="AA492" s="333"/>
      <c r="AB492" s="333"/>
      <c r="AC492" s="333"/>
      <c r="AD492" s="333"/>
      <c r="AE492" s="333"/>
      <c r="AF492" s="333"/>
      <c r="AG492" s="333"/>
      <c r="AH492" s="333"/>
      <c r="AI492" s="333"/>
      <c r="AJ492" s="333"/>
      <c r="AK492" s="333"/>
      <c r="AL492" s="333"/>
      <c r="AM492" s="333"/>
      <c r="AN492" s="333"/>
      <c r="AO492" s="333"/>
      <c r="AP492" s="333"/>
      <c r="AQ492" s="333"/>
      <c r="AR492" s="333"/>
    </row>
    <row r="493" spans="1:44" ht="8.1" customHeight="1">
      <c r="A493" s="365" t="str">
        <f t="shared" si="81"/>
        <v/>
      </c>
      <c r="B493" s="50" t="str">
        <f t="shared" si="82"/>
        <v/>
      </c>
      <c r="C493" s="50" t="str">
        <f t="shared" si="83"/>
        <v/>
      </c>
      <c r="D493" s="315" t="str">
        <f t="shared" si="84"/>
        <v/>
      </c>
      <c r="E493" s="353"/>
      <c r="F493" s="354"/>
      <c r="G493" s="354"/>
      <c r="H493" s="333"/>
      <c r="I493" s="333"/>
      <c r="J493" s="333"/>
      <c r="K493" s="333"/>
      <c r="L493" s="333"/>
      <c r="M493" s="333"/>
      <c r="N493" s="333"/>
      <c r="O493" s="333"/>
      <c r="P493" s="333"/>
      <c r="Q493" s="333"/>
      <c r="R493" s="333"/>
      <c r="S493" s="333"/>
      <c r="T493" s="333"/>
      <c r="U493" s="333"/>
      <c r="V493" s="333"/>
      <c r="W493" s="333"/>
      <c r="X493" s="333"/>
      <c r="Y493" s="333"/>
      <c r="Z493" s="333"/>
      <c r="AA493" s="333"/>
      <c r="AB493" s="333"/>
      <c r="AC493" s="333"/>
      <c r="AD493" s="333"/>
      <c r="AE493" s="333"/>
      <c r="AF493" s="333"/>
      <c r="AG493" s="333"/>
      <c r="AH493" s="333"/>
      <c r="AI493" s="333"/>
      <c r="AJ493" s="333"/>
      <c r="AK493" s="333"/>
      <c r="AL493" s="333"/>
      <c r="AM493" s="333"/>
      <c r="AN493" s="333"/>
      <c r="AO493" s="333"/>
      <c r="AP493" s="333"/>
      <c r="AQ493" s="333"/>
      <c r="AR493" s="333"/>
    </row>
    <row r="494" spans="1:44" ht="8.1" customHeight="1">
      <c r="A494" s="365" t="str">
        <f t="shared" si="81"/>
        <v/>
      </c>
      <c r="B494" s="50" t="str">
        <f t="shared" si="82"/>
        <v/>
      </c>
      <c r="C494" s="50" t="str">
        <f t="shared" si="83"/>
        <v/>
      </c>
      <c r="D494" s="315" t="str">
        <f t="shared" si="84"/>
        <v/>
      </c>
      <c r="E494" s="353"/>
      <c r="F494" s="354"/>
      <c r="G494" s="354"/>
      <c r="H494" s="333"/>
      <c r="I494" s="333"/>
      <c r="J494" s="333"/>
      <c r="K494" s="333"/>
      <c r="L494" s="333"/>
      <c r="M494" s="333"/>
      <c r="N494" s="333"/>
      <c r="O494" s="333"/>
      <c r="P494" s="333"/>
      <c r="Q494" s="333"/>
      <c r="R494" s="333"/>
      <c r="S494" s="333"/>
      <c r="T494" s="333"/>
      <c r="U494" s="333"/>
      <c r="V494" s="333"/>
      <c r="W494" s="333"/>
      <c r="X494" s="333"/>
      <c r="Y494" s="333"/>
      <c r="Z494" s="333"/>
      <c r="AA494" s="333"/>
      <c r="AB494" s="333"/>
      <c r="AC494" s="333"/>
      <c r="AD494" s="333"/>
      <c r="AE494" s="333"/>
      <c r="AF494" s="333"/>
      <c r="AG494" s="333"/>
      <c r="AH494" s="333"/>
      <c r="AI494" s="333"/>
      <c r="AJ494" s="333"/>
      <c r="AK494" s="333"/>
      <c r="AL494" s="333"/>
      <c r="AM494" s="333"/>
      <c r="AN494" s="333"/>
      <c r="AO494" s="333"/>
      <c r="AP494" s="333"/>
      <c r="AQ494" s="333"/>
      <c r="AR494" s="333"/>
    </row>
    <row r="495" spans="1:44" ht="8.1" customHeight="1">
      <c r="A495" s="365" t="str">
        <f t="shared" si="81"/>
        <v/>
      </c>
      <c r="B495" s="50" t="str">
        <f t="shared" si="82"/>
        <v/>
      </c>
      <c r="C495" s="50" t="str">
        <f t="shared" si="83"/>
        <v/>
      </c>
      <c r="D495" s="315" t="str">
        <f t="shared" si="84"/>
        <v/>
      </c>
      <c r="E495" s="353"/>
      <c r="F495" s="354"/>
      <c r="G495" s="354"/>
      <c r="H495" s="333"/>
      <c r="I495" s="333"/>
      <c r="J495" s="333"/>
      <c r="K495" s="333"/>
      <c r="L495" s="333"/>
      <c r="M495" s="333"/>
      <c r="N495" s="333"/>
      <c r="O495" s="333"/>
      <c r="P495" s="333"/>
      <c r="Q495" s="333"/>
      <c r="R495" s="333"/>
      <c r="S495" s="333"/>
      <c r="T495" s="333"/>
      <c r="U495" s="333"/>
      <c r="V495" s="333"/>
      <c r="W495" s="333"/>
      <c r="X495" s="333"/>
      <c r="Y495" s="333"/>
      <c r="Z495" s="333"/>
      <c r="AA495" s="333"/>
      <c r="AB495" s="333"/>
      <c r="AC495" s="333"/>
      <c r="AD495" s="333"/>
      <c r="AE495" s="333"/>
      <c r="AF495" s="333"/>
      <c r="AG495" s="333"/>
      <c r="AH495" s="333"/>
      <c r="AI495" s="333"/>
      <c r="AJ495" s="333"/>
      <c r="AK495" s="333"/>
      <c r="AL495" s="333"/>
      <c r="AM495" s="333"/>
      <c r="AN495" s="333"/>
      <c r="AO495" s="333"/>
      <c r="AP495" s="333"/>
      <c r="AQ495" s="333"/>
      <c r="AR495" s="333"/>
    </row>
    <row r="496" spans="1:44" ht="8.1" customHeight="1">
      <c r="A496" s="365" t="str">
        <f t="shared" si="81"/>
        <v/>
      </c>
      <c r="B496" s="50" t="str">
        <f t="shared" si="82"/>
        <v/>
      </c>
      <c r="C496" s="50" t="str">
        <f t="shared" si="83"/>
        <v/>
      </c>
      <c r="D496" s="315" t="str">
        <f t="shared" si="84"/>
        <v/>
      </c>
      <c r="E496" s="353"/>
      <c r="F496" s="354"/>
      <c r="G496" s="354"/>
      <c r="H496" s="333"/>
      <c r="I496" s="333"/>
      <c r="J496" s="333"/>
      <c r="K496" s="333"/>
      <c r="L496" s="333"/>
      <c r="M496" s="333"/>
      <c r="N496" s="333"/>
      <c r="O496" s="333"/>
      <c r="P496" s="333"/>
      <c r="Q496" s="333"/>
      <c r="R496" s="333"/>
      <c r="S496" s="333"/>
      <c r="T496" s="333"/>
      <c r="U496" s="333"/>
      <c r="V496" s="333"/>
      <c r="W496" s="333"/>
      <c r="X496" s="333"/>
      <c r="Y496" s="333"/>
      <c r="Z496" s="333"/>
      <c r="AA496" s="333"/>
      <c r="AB496" s="333"/>
      <c r="AC496" s="333"/>
      <c r="AD496" s="333"/>
      <c r="AE496" s="333"/>
      <c r="AF496" s="333"/>
      <c r="AG496" s="333"/>
      <c r="AH496" s="333"/>
      <c r="AI496" s="333"/>
      <c r="AJ496" s="333"/>
      <c r="AK496" s="333"/>
      <c r="AL496" s="333"/>
      <c r="AM496" s="333"/>
      <c r="AN496" s="333"/>
      <c r="AO496" s="333"/>
      <c r="AP496" s="333"/>
      <c r="AQ496" s="333"/>
      <c r="AR496" s="333"/>
    </row>
    <row r="497" spans="1:44" ht="8.1" customHeight="1">
      <c r="A497" s="365" t="str">
        <f t="shared" si="81"/>
        <v/>
      </c>
      <c r="B497" s="50" t="str">
        <f t="shared" si="82"/>
        <v/>
      </c>
      <c r="C497" s="50" t="str">
        <f t="shared" si="83"/>
        <v/>
      </c>
      <c r="D497" s="315" t="str">
        <f t="shared" si="84"/>
        <v/>
      </c>
      <c r="E497" s="353"/>
      <c r="F497" s="354"/>
      <c r="G497" s="354"/>
      <c r="H497" s="333"/>
      <c r="I497" s="333"/>
      <c r="J497" s="333"/>
      <c r="K497" s="333"/>
      <c r="L497" s="333"/>
      <c r="M497" s="333"/>
      <c r="N497" s="333"/>
      <c r="O497" s="333"/>
      <c r="P497" s="333"/>
      <c r="Q497" s="333"/>
      <c r="R497" s="333"/>
      <c r="S497" s="333"/>
      <c r="T497" s="333"/>
      <c r="U497" s="333"/>
      <c r="V497" s="333"/>
      <c r="W497" s="333"/>
      <c r="X497" s="333"/>
      <c r="Y497" s="333"/>
      <c r="Z497" s="333"/>
      <c r="AA497" s="333"/>
      <c r="AB497" s="333"/>
      <c r="AC497" s="333"/>
      <c r="AD497" s="333"/>
      <c r="AE497" s="333"/>
      <c r="AF497" s="333"/>
      <c r="AG497" s="333"/>
      <c r="AH497" s="333"/>
      <c r="AI497" s="333"/>
      <c r="AJ497" s="333"/>
      <c r="AK497" s="333"/>
      <c r="AL497" s="333"/>
      <c r="AM497" s="333"/>
      <c r="AN497" s="333"/>
      <c r="AO497" s="333"/>
      <c r="AP497" s="333"/>
      <c r="AQ497" s="333"/>
      <c r="AR497" s="333"/>
    </row>
    <row r="498" spans="1:44" ht="8.1" customHeight="1">
      <c r="A498" s="365" t="str">
        <f t="shared" si="81"/>
        <v/>
      </c>
      <c r="B498" s="50" t="str">
        <f t="shared" si="82"/>
        <v/>
      </c>
      <c r="C498" s="50" t="str">
        <f t="shared" si="83"/>
        <v/>
      </c>
      <c r="D498" s="315" t="str">
        <f t="shared" si="84"/>
        <v/>
      </c>
      <c r="E498" s="353"/>
      <c r="F498" s="354"/>
      <c r="G498" s="354"/>
      <c r="H498" s="333"/>
      <c r="I498" s="333"/>
      <c r="J498" s="333"/>
      <c r="K498" s="333"/>
      <c r="L498" s="333"/>
      <c r="M498" s="333"/>
      <c r="N498" s="333"/>
      <c r="O498" s="333"/>
      <c r="P498" s="333"/>
      <c r="Q498" s="333"/>
      <c r="R498" s="333"/>
      <c r="S498" s="333"/>
      <c r="T498" s="333"/>
      <c r="U498" s="333"/>
      <c r="V498" s="333"/>
      <c r="W498" s="333"/>
      <c r="X498" s="333"/>
      <c r="Y498" s="333"/>
      <c r="Z498" s="333"/>
      <c r="AA498" s="333"/>
      <c r="AB498" s="333"/>
      <c r="AC498" s="333"/>
      <c r="AD498" s="333"/>
      <c r="AE498" s="333"/>
      <c r="AF498" s="333"/>
      <c r="AG498" s="333"/>
      <c r="AH498" s="333"/>
      <c r="AI498" s="333"/>
      <c r="AJ498" s="333"/>
      <c r="AK498" s="333"/>
      <c r="AL498" s="333"/>
      <c r="AM498" s="333"/>
      <c r="AN498" s="333"/>
      <c r="AO498" s="333"/>
      <c r="AP498" s="333"/>
      <c r="AQ498" s="333"/>
      <c r="AR498" s="333"/>
    </row>
    <row r="499" spans="1:44" ht="8.1" customHeight="1">
      <c r="A499" s="365" t="str">
        <f t="shared" si="81"/>
        <v/>
      </c>
      <c r="B499" s="50" t="str">
        <f t="shared" si="82"/>
        <v/>
      </c>
      <c r="C499" s="50" t="str">
        <f t="shared" si="83"/>
        <v/>
      </c>
      <c r="D499" s="315" t="str">
        <f t="shared" si="84"/>
        <v/>
      </c>
      <c r="E499" s="353"/>
      <c r="F499" s="354"/>
      <c r="G499" s="354"/>
      <c r="H499" s="333"/>
      <c r="I499" s="333"/>
      <c r="J499" s="333"/>
      <c r="K499" s="333"/>
      <c r="L499" s="333"/>
      <c r="M499" s="333"/>
      <c r="N499" s="333"/>
      <c r="O499" s="333"/>
      <c r="P499" s="333"/>
      <c r="Q499" s="333"/>
      <c r="R499" s="333"/>
      <c r="S499" s="333"/>
      <c r="T499" s="333"/>
      <c r="U499" s="333"/>
      <c r="V499" s="333"/>
      <c r="W499" s="333"/>
      <c r="X499" s="333"/>
      <c r="Y499" s="333"/>
      <c r="Z499" s="333"/>
      <c r="AA499" s="333"/>
      <c r="AB499" s="333"/>
      <c r="AC499" s="333"/>
      <c r="AD499" s="333"/>
      <c r="AE499" s="333"/>
      <c r="AF499" s="333"/>
      <c r="AG499" s="333"/>
      <c r="AH499" s="333"/>
      <c r="AI499" s="333"/>
      <c r="AJ499" s="333"/>
      <c r="AK499" s="333"/>
      <c r="AL499" s="333"/>
      <c r="AM499" s="333"/>
      <c r="AN499" s="333"/>
      <c r="AO499" s="333"/>
      <c r="AP499" s="333"/>
      <c r="AQ499" s="333"/>
      <c r="AR499" s="333"/>
    </row>
    <row r="500" spans="1:44" ht="8.1" customHeight="1">
      <c r="A500" s="365" t="str">
        <f t="shared" si="81"/>
        <v/>
      </c>
      <c r="B500" s="50" t="str">
        <f t="shared" si="82"/>
        <v/>
      </c>
      <c r="C500" s="50" t="str">
        <f t="shared" si="83"/>
        <v/>
      </c>
      <c r="D500" s="315" t="str">
        <f t="shared" si="84"/>
        <v/>
      </c>
      <c r="E500" s="353"/>
      <c r="F500" s="354"/>
      <c r="G500" s="354"/>
      <c r="H500" s="333"/>
      <c r="I500" s="333"/>
      <c r="J500" s="333"/>
      <c r="K500" s="333"/>
      <c r="L500" s="333"/>
      <c r="M500" s="333"/>
      <c r="N500" s="333"/>
      <c r="O500" s="333"/>
      <c r="P500" s="333"/>
      <c r="Q500" s="333"/>
      <c r="R500" s="333"/>
      <c r="S500" s="333"/>
      <c r="T500" s="333"/>
      <c r="U500" s="333"/>
      <c r="V500" s="333"/>
      <c r="W500" s="333"/>
      <c r="X500" s="333"/>
      <c r="Y500" s="333"/>
      <c r="Z500" s="333"/>
      <c r="AA500" s="333"/>
      <c r="AB500" s="333"/>
      <c r="AC500" s="333"/>
      <c r="AD500" s="333"/>
      <c r="AE500" s="333"/>
      <c r="AF500" s="333"/>
      <c r="AG500" s="333"/>
      <c r="AH500" s="333"/>
      <c r="AI500" s="333"/>
      <c r="AJ500" s="333"/>
      <c r="AK500" s="333"/>
      <c r="AL500" s="333"/>
      <c r="AM500" s="333"/>
      <c r="AN500" s="333"/>
      <c r="AO500" s="333"/>
      <c r="AP500" s="333"/>
      <c r="AQ500" s="333"/>
      <c r="AR500" s="333"/>
    </row>
    <row r="501" spans="1:44" ht="8.1" customHeight="1">
      <c r="A501" s="365" t="str">
        <f t="shared" si="81"/>
        <v/>
      </c>
      <c r="B501" s="50" t="str">
        <f t="shared" si="82"/>
        <v/>
      </c>
      <c r="C501" s="50" t="str">
        <f t="shared" si="83"/>
        <v/>
      </c>
      <c r="D501" s="315" t="str">
        <f t="shared" si="84"/>
        <v/>
      </c>
      <c r="E501" s="353"/>
      <c r="F501" s="354"/>
      <c r="G501" s="354"/>
      <c r="H501" s="333"/>
      <c r="I501" s="333"/>
      <c r="J501" s="333"/>
      <c r="K501" s="333"/>
      <c r="L501" s="333"/>
      <c r="M501" s="333"/>
      <c r="N501" s="333"/>
      <c r="O501" s="333"/>
      <c r="P501" s="333"/>
      <c r="Q501" s="333"/>
      <c r="R501" s="333"/>
      <c r="S501" s="333"/>
      <c r="T501" s="333"/>
      <c r="U501" s="333"/>
      <c r="V501" s="333"/>
      <c r="W501" s="333"/>
      <c r="X501" s="333"/>
      <c r="Y501" s="333"/>
      <c r="Z501" s="333"/>
      <c r="AA501" s="333"/>
      <c r="AB501" s="333"/>
      <c r="AC501" s="333"/>
      <c r="AD501" s="333"/>
      <c r="AE501" s="333"/>
      <c r="AF501" s="333"/>
      <c r="AG501" s="333"/>
      <c r="AH501" s="333"/>
      <c r="AI501" s="333"/>
      <c r="AJ501" s="333"/>
      <c r="AK501" s="333"/>
      <c r="AL501" s="333"/>
      <c r="AM501" s="333"/>
      <c r="AN501" s="333"/>
      <c r="AO501" s="333"/>
      <c r="AP501" s="333"/>
      <c r="AQ501" s="333"/>
      <c r="AR501" s="333"/>
    </row>
    <row r="502" spans="1:44" ht="8.1" customHeight="1">
      <c r="A502" s="365" t="str">
        <f t="shared" si="81"/>
        <v/>
      </c>
      <c r="B502" s="50" t="str">
        <f t="shared" si="82"/>
        <v/>
      </c>
      <c r="C502" s="50" t="str">
        <f t="shared" si="83"/>
        <v/>
      </c>
      <c r="D502" s="315" t="str">
        <f t="shared" si="84"/>
        <v/>
      </c>
      <c r="E502" s="353"/>
      <c r="F502" s="354"/>
      <c r="G502" s="354"/>
      <c r="H502" s="333"/>
      <c r="I502" s="333"/>
      <c r="J502" s="333"/>
      <c r="K502" s="333"/>
      <c r="L502" s="333"/>
      <c r="M502" s="333"/>
      <c r="N502" s="333"/>
      <c r="O502" s="333"/>
      <c r="P502" s="333"/>
      <c r="Q502" s="333"/>
      <c r="R502" s="333"/>
      <c r="S502" s="333"/>
      <c r="T502" s="333"/>
      <c r="U502" s="333"/>
      <c r="V502" s="333"/>
      <c r="W502" s="333"/>
      <c r="X502" s="333"/>
      <c r="Y502" s="333"/>
      <c r="Z502" s="333"/>
      <c r="AA502" s="333"/>
      <c r="AB502" s="333"/>
      <c r="AC502" s="333"/>
      <c r="AD502" s="333"/>
      <c r="AE502" s="333"/>
      <c r="AF502" s="333"/>
      <c r="AG502" s="333"/>
      <c r="AH502" s="333"/>
      <c r="AI502" s="333"/>
      <c r="AJ502" s="333"/>
      <c r="AK502" s="333"/>
      <c r="AL502" s="333"/>
      <c r="AM502" s="333"/>
      <c r="AN502" s="333"/>
      <c r="AO502" s="333"/>
      <c r="AP502" s="333"/>
      <c r="AQ502" s="333"/>
      <c r="AR502" s="333"/>
    </row>
    <row r="503" spans="1:44" ht="8.1" customHeight="1">
      <c r="A503" s="365" t="str">
        <f t="shared" si="81"/>
        <v/>
      </c>
      <c r="B503" s="50" t="str">
        <f t="shared" si="82"/>
        <v/>
      </c>
      <c r="C503" s="50" t="str">
        <f t="shared" si="83"/>
        <v/>
      </c>
      <c r="D503" s="315" t="str">
        <f t="shared" si="84"/>
        <v/>
      </c>
      <c r="E503" s="353"/>
      <c r="F503" s="354"/>
      <c r="G503" s="354"/>
      <c r="H503" s="333"/>
      <c r="I503" s="333"/>
      <c r="J503" s="333"/>
      <c r="K503" s="333"/>
      <c r="L503" s="333"/>
      <c r="M503" s="333"/>
      <c r="N503" s="333"/>
      <c r="O503" s="333"/>
      <c r="P503" s="333"/>
      <c r="Q503" s="333"/>
      <c r="R503" s="333"/>
      <c r="S503" s="333"/>
      <c r="T503" s="333"/>
      <c r="U503" s="333"/>
      <c r="V503" s="333"/>
      <c r="W503" s="333"/>
      <c r="X503" s="333"/>
      <c r="Y503" s="333"/>
      <c r="Z503" s="333"/>
      <c r="AA503" s="333"/>
      <c r="AB503" s="333"/>
      <c r="AC503" s="333"/>
      <c r="AD503" s="333"/>
      <c r="AE503" s="333"/>
      <c r="AF503" s="333"/>
      <c r="AG503" s="333"/>
      <c r="AH503" s="333"/>
      <c r="AI503" s="333"/>
      <c r="AJ503" s="333"/>
      <c r="AK503" s="333"/>
      <c r="AL503" s="333"/>
      <c r="AM503" s="333"/>
      <c r="AN503" s="333"/>
      <c r="AO503" s="333"/>
      <c r="AP503" s="333"/>
      <c r="AQ503" s="333"/>
      <c r="AR503" s="333"/>
    </row>
    <row r="504" spans="1:44" ht="8.1" customHeight="1">
      <c r="A504" s="365" t="str">
        <f t="shared" si="81"/>
        <v/>
      </c>
      <c r="B504" s="50" t="str">
        <f t="shared" si="82"/>
        <v/>
      </c>
      <c r="C504" s="50" t="str">
        <f t="shared" si="83"/>
        <v/>
      </c>
      <c r="D504" s="315" t="str">
        <f t="shared" si="84"/>
        <v/>
      </c>
      <c r="E504" s="353"/>
      <c r="F504" s="354"/>
      <c r="G504" s="354"/>
      <c r="H504" s="333"/>
      <c r="I504" s="333"/>
      <c r="J504" s="333"/>
      <c r="K504" s="333"/>
      <c r="L504" s="333"/>
      <c r="M504" s="333"/>
      <c r="N504" s="333"/>
      <c r="O504" s="333"/>
      <c r="P504" s="333"/>
      <c r="Q504" s="333"/>
      <c r="R504" s="333"/>
      <c r="S504" s="333"/>
      <c r="T504" s="333"/>
      <c r="U504" s="333"/>
      <c r="V504" s="333"/>
      <c r="W504" s="333"/>
      <c r="X504" s="333"/>
      <c r="Y504" s="333"/>
      <c r="Z504" s="333"/>
      <c r="AA504" s="333"/>
      <c r="AB504" s="333"/>
      <c r="AC504" s="333"/>
      <c r="AD504" s="333"/>
      <c r="AE504" s="333"/>
      <c r="AF504" s="333"/>
      <c r="AG504" s="333"/>
      <c r="AH504" s="333"/>
      <c r="AI504" s="333"/>
      <c r="AJ504" s="333"/>
      <c r="AK504" s="333"/>
      <c r="AL504" s="333"/>
      <c r="AM504" s="333"/>
      <c r="AN504" s="333"/>
      <c r="AO504" s="333"/>
      <c r="AP504" s="333"/>
      <c r="AQ504" s="333"/>
      <c r="AR504" s="333"/>
    </row>
    <row r="505" spans="1:44" ht="8.1" customHeight="1">
      <c r="A505" s="365" t="str">
        <f t="shared" si="81"/>
        <v/>
      </c>
      <c r="B505" s="50" t="str">
        <f t="shared" si="82"/>
        <v/>
      </c>
      <c r="C505" s="50" t="str">
        <f t="shared" si="83"/>
        <v/>
      </c>
      <c r="D505" s="315" t="str">
        <f t="shared" si="84"/>
        <v/>
      </c>
      <c r="E505" s="353"/>
      <c r="F505" s="354"/>
      <c r="G505" s="354"/>
      <c r="H505" s="333"/>
      <c r="I505" s="333"/>
      <c r="J505" s="333"/>
      <c r="K505" s="333"/>
      <c r="L505" s="333"/>
      <c r="M505" s="333"/>
      <c r="N505" s="333"/>
      <c r="O505" s="333"/>
      <c r="P505" s="333"/>
      <c r="Q505" s="333"/>
      <c r="R505" s="333"/>
      <c r="S505" s="333"/>
      <c r="T505" s="333"/>
      <c r="U505" s="333"/>
      <c r="V505" s="333"/>
      <c r="W505" s="333"/>
      <c r="X505" s="333"/>
      <c r="Y505" s="333"/>
      <c r="Z505" s="333"/>
      <c r="AA505" s="333"/>
      <c r="AB505" s="333"/>
      <c r="AC505" s="333"/>
      <c r="AD505" s="333"/>
      <c r="AE505" s="333"/>
      <c r="AF505" s="333"/>
      <c r="AG505" s="333"/>
      <c r="AH505" s="333"/>
      <c r="AI505" s="333"/>
      <c r="AJ505" s="333"/>
      <c r="AK505" s="333"/>
      <c r="AL505" s="333"/>
      <c r="AM505" s="333"/>
      <c r="AN505" s="333"/>
      <c r="AO505" s="333"/>
      <c r="AP505" s="333"/>
      <c r="AQ505" s="333"/>
      <c r="AR505" s="333"/>
    </row>
    <row r="506" spans="1:44" ht="8.1" customHeight="1">
      <c r="A506" s="365" t="str">
        <f t="shared" si="81"/>
        <v/>
      </c>
      <c r="B506" s="50" t="str">
        <f t="shared" si="82"/>
        <v/>
      </c>
      <c r="C506" s="50" t="str">
        <f t="shared" si="83"/>
        <v/>
      </c>
      <c r="D506" s="315" t="str">
        <f t="shared" si="84"/>
        <v/>
      </c>
      <c r="E506" s="353"/>
      <c r="F506" s="354"/>
      <c r="G506" s="354"/>
      <c r="H506" s="333"/>
      <c r="I506" s="333"/>
      <c r="J506" s="333"/>
      <c r="K506" s="333"/>
      <c r="L506" s="333"/>
      <c r="M506" s="333"/>
      <c r="N506" s="333"/>
      <c r="O506" s="333"/>
      <c r="P506" s="333"/>
      <c r="Q506" s="333"/>
      <c r="R506" s="333"/>
      <c r="S506" s="333"/>
      <c r="T506" s="333"/>
      <c r="U506" s="333"/>
      <c r="V506" s="333"/>
      <c r="W506" s="333"/>
      <c r="X506" s="333"/>
      <c r="Y506" s="333"/>
      <c r="Z506" s="333"/>
      <c r="AA506" s="333"/>
      <c r="AB506" s="333"/>
      <c r="AC506" s="333"/>
      <c r="AD506" s="333"/>
      <c r="AE506" s="333"/>
      <c r="AF506" s="333"/>
      <c r="AG506" s="333"/>
      <c r="AH506" s="333"/>
      <c r="AI506" s="333"/>
      <c r="AJ506" s="333"/>
      <c r="AK506" s="333"/>
      <c r="AL506" s="333"/>
      <c r="AM506" s="333"/>
      <c r="AN506" s="333"/>
      <c r="AO506" s="333"/>
      <c r="AP506" s="333"/>
      <c r="AQ506" s="333"/>
      <c r="AR506" s="333"/>
    </row>
    <row r="507" spans="1:44" ht="8.1" customHeight="1">
      <c r="A507" s="365" t="str">
        <f t="shared" si="81"/>
        <v/>
      </c>
      <c r="B507" s="50" t="str">
        <f t="shared" si="82"/>
        <v/>
      </c>
      <c r="C507" s="50" t="str">
        <f t="shared" si="83"/>
        <v/>
      </c>
      <c r="D507" s="315" t="str">
        <f t="shared" si="84"/>
        <v/>
      </c>
      <c r="E507" s="353"/>
      <c r="F507" s="354"/>
      <c r="G507" s="354"/>
      <c r="H507" s="333"/>
      <c r="I507" s="333"/>
      <c r="J507" s="333"/>
      <c r="K507" s="333"/>
      <c r="L507" s="333"/>
      <c r="M507" s="333"/>
      <c r="N507" s="333"/>
      <c r="O507" s="333"/>
      <c r="P507" s="333"/>
      <c r="Q507" s="333"/>
      <c r="R507" s="333"/>
      <c r="S507" s="333"/>
      <c r="T507" s="333"/>
      <c r="U507" s="333"/>
      <c r="V507" s="333"/>
      <c r="W507" s="333"/>
      <c r="X507" s="333"/>
      <c r="Y507" s="333"/>
      <c r="Z507" s="333"/>
      <c r="AA507" s="333"/>
      <c r="AB507" s="333"/>
      <c r="AC507" s="333"/>
      <c r="AD507" s="333"/>
      <c r="AE507" s="333"/>
      <c r="AF507" s="333"/>
      <c r="AG507" s="333"/>
      <c r="AH507" s="333"/>
      <c r="AI507" s="333"/>
      <c r="AJ507" s="333"/>
      <c r="AK507" s="333"/>
      <c r="AL507" s="333"/>
      <c r="AM507" s="333"/>
      <c r="AN507" s="333"/>
      <c r="AO507" s="333"/>
      <c r="AP507" s="333"/>
      <c r="AQ507" s="333"/>
      <c r="AR507" s="333"/>
    </row>
    <row r="508" spans="1:44" ht="8.1" customHeight="1">
      <c r="A508" s="365" t="str">
        <f t="shared" si="81"/>
        <v/>
      </c>
      <c r="B508" s="50" t="str">
        <f t="shared" si="82"/>
        <v/>
      </c>
      <c r="C508" s="50" t="str">
        <f t="shared" si="83"/>
        <v/>
      </c>
      <c r="D508" s="315" t="str">
        <f t="shared" si="84"/>
        <v/>
      </c>
      <c r="E508" s="353"/>
      <c r="F508" s="354"/>
      <c r="G508" s="354"/>
      <c r="H508" s="333"/>
      <c r="I508" s="333"/>
      <c r="J508" s="333"/>
      <c r="K508" s="333"/>
      <c r="L508" s="333"/>
      <c r="M508" s="333"/>
      <c r="N508" s="333"/>
      <c r="O508" s="333"/>
      <c r="P508" s="333"/>
      <c r="Q508" s="333"/>
      <c r="R508" s="333"/>
      <c r="S508" s="333"/>
      <c r="T508" s="333"/>
      <c r="U508" s="333"/>
      <c r="V508" s="333"/>
      <c r="W508" s="333"/>
      <c r="X508" s="333"/>
      <c r="Y508" s="333"/>
      <c r="Z508" s="333"/>
      <c r="AA508" s="333"/>
      <c r="AB508" s="333"/>
      <c r="AC508" s="333"/>
      <c r="AD508" s="333"/>
      <c r="AE508" s="333"/>
      <c r="AF508" s="333"/>
      <c r="AG508" s="333"/>
      <c r="AH508" s="333"/>
      <c r="AI508" s="333"/>
      <c r="AJ508" s="333"/>
      <c r="AK508" s="333"/>
      <c r="AL508" s="333"/>
      <c r="AM508" s="333"/>
      <c r="AN508" s="333"/>
      <c r="AO508" s="333"/>
      <c r="AP508" s="333"/>
      <c r="AQ508" s="333"/>
      <c r="AR508" s="333"/>
    </row>
    <row r="509" spans="1:44" ht="8.1" customHeight="1">
      <c r="A509" s="365" t="str">
        <f t="shared" si="81"/>
        <v/>
      </c>
      <c r="B509" s="50" t="str">
        <f t="shared" si="82"/>
        <v/>
      </c>
      <c r="C509" s="50" t="str">
        <f t="shared" si="83"/>
        <v/>
      </c>
      <c r="D509" s="315" t="str">
        <f t="shared" si="84"/>
        <v/>
      </c>
      <c r="E509" s="353"/>
      <c r="F509" s="354"/>
      <c r="G509" s="354"/>
      <c r="H509" s="333"/>
      <c r="I509" s="333"/>
      <c r="J509" s="333"/>
      <c r="K509" s="333"/>
      <c r="L509" s="333"/>
      <c r="M509" s="333"/>
      <c r="N509" s="333"/>
      <c r="O509" s="333"/>
      <c r="P509" s="333"/>
      <c r="Q509" s="333"/>
      <c r="R509" s="333"/>
      <c r="S509" s="333"/>
      <c r="T509" s="333"/>
      <c r="U509" s="333"/>
      <c r="V509" s="333"/>
      <c r="W509" s="333"/>
      <c r="X509" s="333"/>
      <c r="Y509" s="333"/>
      <c r="Z509" s="333"/>
      <c r="AA509" s="333"/>
      <c r="AB509" s="333"/>
      <c r="AC509" s="333"/>
      <c r="AD509" s="333"/>
      <c r="AE509" s="333"/>
      <c r="AF509" s="333"/>
      <c r="AG509" s="333"/>
      <c r="AH509" s="333"/>
      <c r="AI509" s="333"/>
      <c r="AJ509" s="333"/>
      <c r="AK509" s="333"/>
      <c r="AL509" s="333"/>
      <c r="AM509" s="333"/>
      <c r="AN509" s="333"/>
      <c r="AO509" s="333"/>
      <c r="AP509" s="333"/>
      <c r="AQ509" s="333"/>
      <c r="AR509" s="333"/>
    </row>
    <row r="510" spans="1:44" ht="8.1" customHeight="1">
      <c r="A510" s="365" t="str">
        <f t="shared" si="81"/>
        <v/>
      </c>
      <c r="B510" s="50" t="str">
        <f t="shared" si="82"/>
        <v/>
      </c>
      <c r="C510" s="50" t="str">
        <f t="shared" si="83"/>
        <v/>
      </c>
      <c r="D510" s="315" t="str">
        <f t="shared" si="84"/>
        <v/>
      </c>
      <c r="E510" s="353"/>
      <c r="F510" s="354"/>
      <c r="G510" s="354"/>
      <c r="H510" s="333"/>
      <c r="I510" s="333"/>
      <c r="J510" s="333"/>
      <c r="K510" s="333"/>
      <c r="L510" s="333"/>
      <c r="M510" s="333"/>
      <c r="N510" s="333"/>
      <c r="O510" s="333"/>
      <c r="P510" s="333"/>
      <c r="Q510" s="333"/>
      <c r="R510" s="333"/>
      <c r="S510" s="333"/>
      <c r="T510" s="333"/>
      <c r="U510" s="333"/>
      <c r="V510" s="333"/>
      <c r="W510" s="333"/>
      <c r="X510" s="333"/>
      <c r="Y510" s="333"/>
      <c r="Z510" s="333"/>
      <c r="AA510" s="333"/>
      <c r="AB510" s="333"/>
      <c r="AC510" s="333"/>
      <c r="AD510" s="333"/>
      <c r="AE510" s="333"/>
      <c r="AF510" s="333"/>
      <c r="AG510" s="333"/>
      <c r="AH510" s="333"/>
      <c r="AI510" s="333"/>
      <c r="AJ510" s="333"/>
      <c r="AK510" s="333"/>
      <c r="AL510" s="333"/>
      <c r="AM510" s="333"/>
      <c r="AN510" s="333"/>
      <c r="AO510" s="333"/>
      <c r="AP510" s="333"/>
      <c r="AQ510" s="333"/>
      <c r="AR510" s="333"/>
    </row>
    <row r="511" spans="1:44" ht="8.1" customHeight="1">
      <c r="A511" s="365" t="str">
        <f t="shared" si="81"/>
        <v/>
      </c>
      <c r="B511" s="50" t="str">
        <f t="shared" si="82"/>
        <v/>
      </c>
      <c r="C511" s="50" t="str">
        <f t="shared" si="83"/>
        <v/>
      </c>
      <c r="D511" s="315" t="str">
        <f t="shared" si="84"/>
        <v/>
      </c>
      <c r="E511" s="353"/>
      <c r="F511" s="354"/>
      <c r="G511" s="354"/>
      <c r="H511" s="333"/>
      <c r="I511" s="333"/>
      <c r="J511" s="333"/>
      <c r="K511" s="333"/>
      <c r="L511" s="333"/>
      <c r="M511" s="333"/>
      <c r="N511" s="333"/>
      <c r="O511" s="333"/>
      <c r="P511" s="333"/>
      <c r="Q511" s="333"/>
      <c r="R511" s="333"/>
      <c r="S511" s="333"/>
      <c r="T511" s="333"/>
      <c r="U511" s="333"/>
      <c r="V511" s="333"/>
      <c r="W511" s="333"/>
      <c r="X511" s="333"/>
      <c r="Y511" s="333"/>
      <c r="Z511" s="333"/>
      <c r="AA511" s="333"/>
      <c r="AB511" s="333"/>
      <c r="AC511" s="333"/>
      <c r="AD511" s="333"/>
      <c r="AE511" s="333"/>
      <c r="AF511" s="333"/>
      <c r="AG511" s="333"/>
      <c r="AH511" s="333"/>
      <c r="AI511" s="333"/>
      <c r="AJ511" s="333"/>
      <c r="AK511" s="333"/>
      <c r="AL511" s="333"/>
      <c r="AM511" s="333"/>
      <c r="AN511" s="333"/>
      <c r="AO511" s="333"/>
      <c r="AP511" s="333"/>
      <c r="AQ511" s="333"/>
      <c r="AR511" s="333"/>
    </row>
    <row r="512" spans="1:44" ht="8.1" customHeight="1">
      <c r="A512" s="365" t="str">
        <f t="shared" si="81"/>
        <v/>
      </c>
      <c r="B512" s="50" t="str">
        <f t="shared" si="82"/>
        <v/>
      </c>
      <c r="C512" s="50" t="str">
        <f t="shared" si="83"/>
        <v/>
      </c>
      <c r="D512" s="315" t="str">
        <f t="shared" si="84"/>
        <v/>
      </c>
      <c r="E512" s="353"/>
      <c r="F512" s="354"/>
      <c r="G512" s="354"/>
      <c r="H512" s="333"/>
      <c r="I512" s="333"/>
      <c r="J512" s="333"/>
      <c r="K512" s="333"/>
      <c r="L512" s="333"/>
      <c r="M512" s="333"/>
      <c r="N512" s="333"/>
      <c r="O512" s="333"/>
      <c r="P512" s="333"/>
      <c r="Q512" s="333"/>
      <c r="R512" s="333"/>
      <c r="S512" s="333"/>
      <c r="T512" s="333"/>
      <c r="U512" s="333"/>
      <c r="V512" s="333"/>
      <c r="W512" s="333"/>
      <c r="X512" s="333"/>
      <c r="Y512" s="333"/>
      <c r="Z512" s="333"/>
      <c r="AA512" s="333"/>
      <c r="AB512" s="333"/>
      <c r="AC512" s="333"/>
      <c r="AD512" s="333"/>
      <c r="AE512" s="333"/>
      <c r="AF512" s="333"/>
      <c r="AG512" s="333"/>
      <c r="AH512" s="333"/>
      <c r="AI512" s="333"/>
      <c r="AJ512" s="333"/>
      <c r="AK512" s="333"/>
      <c r="AL512" s="333"/>
      <c r="AM512" s="333"/>
      <c r="AN512" s="333"/>
      <c r="AO512" s="333"/>
      <c r="AP512" s="333"/>
      <c r="AQ512" s="333"/>
      <c r="AR512" s="333"/>
    </row>
    <row r="513" spans="1:44" ht="8.1" customHeight="1">
      <c r="A513" s="365" t="str">
        <f t="shared" si="81"/>
        <v/>
      </c>
      <c r="B513" s="50" t="str">
        <f t="shared" si="82"/>
        <v/>
      </c>
      <c r="C513" s="50" t="str">
        <f t="shared" si="83"/>
        <v/>
      </c>
      <c r="D513" s="315" t="str">
        <f t="shared" si="84"/>
        <v/>
      </c>
      <c r="E513" s="353"/>
      <c r="F513" s="354"/>
      <c r="G513" s="354"/>
      <c r="H513" s="333"/>
      <c r="I513" s="333"/>
      <c r="J513" s="333"/>
      <c r="K513" s="333"/>
      <c r="L513" s="333"/>
      <c r="M513" s="333"/>
      <c r="N513" s="333"/>
      <c r="O513" s="333"/>
      <c r="P513" s="333"/>
      <c r="Q513" s="333"/>
      <c r="R513" s="333"/>
      <c r="S513" s="333"/>
      <c r="T513" s="333"/>
      <c r="U513" s="333"/>
      <c r="V513" s="333"/>
      <c r="W513" s="333"/>
      <c r="X513" s="333"/>
      <c r="Y513" s="333"/>
      <c r="Z513" s="333"/>
      <c r="AA513" s="333"/>
      <c r="AB513" s="333"/>
      <c r="AC513" s="333"/>
      <c r="AD513" s="333"/>
      <c r="AE513" s="333"/>
      <c r="AF513" s="333"/>
      <c r="AG513" s="333"/>
      <c r="AH513" s="333"/>
      <c r="AI513" s="333"/>
      <c r="AJ513" s="333"/>
      <c r="AK513" s="333"/>
      <c r="AL513" s="333"/>
      <c r="AM513" s="333"/>
      <c r="AN513" s="333"/>
      <c r="AO513" s="333"/>
      <c r="AP513" s="333"/>
      <c r="AQ513" s="333"/>
      <c r="AR513" s="333"/>
    </row>
    <row r="514" spans="1:44" ht="8.1" customHeight="1">
      <c r="A514" s="365" t="str">
        <f t="shared" si="81"/>
        <v/>
      </c>
      <c r="B514" s="50" t="str">
        <f t="shared" si="82"/>
        <v/>
      </c>
      <c r="C514" s="50" t="str">
        <f t="shared" si="83"/>
        <v/>
      </c>
      <c r="D514" s="315" t="str">
        <f t="shared" si="84"/>
        <v/>
      </c>
      <c r="E514" s="353"/>
      <c r="F514" s="354"/>
      <c r="G514" s="354"/>
      <c r="H514" s="333"/>
      <c r="I514" s="333"/>
      <c r="J514" s="333"/>
      <c r="K514" s="333"/>
      <c r="L514" s="333"/>
      <c r="M514" s="333"/>
      <c r="N514" s="333"/>
      <c r="O514" s="333"/>
      <c r="P514" s="333"/>
      <c r="Q514" s="333"/>
      <c r="R514" s="333"/>
      <c r="S514" s="333"/>
      <c r="T514" s="333"/>
      <c r="U514" s="333"/>
      <c r="V514" s="333"/>
      <c r="W514" s="333"/>
      <c r="X514" s="333"/>
      <c r="Y514" s="333"/>
      <c r="Z514" s="333"/>
      <c r="AA514" s="333"/>
      <c r="AB514" s="333"/>
      <c r="AC514" s="333"/>
      <c r="AD514" s="333"/>
      <c r="AE514" s="333"/>
      <c r="AF514" s="333"/>
      <c r="AG514" s="333"/>
      <c r="AH514" s="333"/>
      <c r="AI514" s="333"/>
      <c r="AJ514" s="333"/>
      <c r="AK514" s="333"/>
      <c r="AL514" s="333"/>
      <c r="AM514" s="333"/>
      <c r="AN514" s="333"/>
      <c r="AO514" s="333"/>
      <c r="AP514" s="333"/>
      <c r="AQ514" s="333"/>
      <c r="AR514" s="333"/>
    </row>
    <row r="515" spans="1:44" ht="8.1" customHeight="1">
      <c r="A515" s="365" t="str">
        <f t="shared" si="81"/>
        <v/>
      </c>
      <c r="B515" s="50" t="str">
        <f t="shared" si="82"/>
        <v/>
      </c>
      <c r="C515" s="50" t="str">
        <f t="shared" si="83"/>
        <v/>
      </c>
      <c r="D515" s="315" t="str">
        <f t="shared" si="84"/>
        <v/>
      </c>
      <c r="E515" s="353"/>
      <c r="F515" s="354"/>
      <c r="G515" s="354"/>
      <c r="H515" s="333"/>
      <c r="I515" s="333"/>
      <c r="J515" s="333"/>
      <c r="K515" s="333"/>
      <c r="L515" s="333"/>
      <c r="M515" s="333"/>
      <c r="N515" s="333"/>
      <c r="O515" s="333"/>
      <c r="P515" s="333"/>
      <c r="Q515" s="333"/>
      <c r="R515" s="333"/>
      <c r="S515" s="333"/>
      <c r="T515" s="333"/>
      <c r="U515" s="333"/>
      <c r="V515" s="333"/>
      <c r="W515" s="333"/>
      <c r="X515" s="333"/>
      <c r="Y515" s="333"/>
      <c r="Z515" s="333"/>
      <c r="AA515" s="333"/>
      <c r="AB515" s="333"/>
      <c r="AC515" s="333"/>
      <c r="AD515" s="333"/>
      <c r="AE515" s="333"/>
      <c r="AF515" s="333"/>
      <c r="AG515" s="333"/>
      <c r="AH515" s="333"/>
      <c r="AI515" s="333"/>
      <c r="AJ515" s="333"/>
      <c r="AK515" s="333"/>
      <c r="AL515" s="333"/>
      <c r="AM515" s="333"/>
      <c r="AN515" s="333"/>
      <c r="AO515" s="333"/>
      <c r="AP515" s="333"/>
      <c r="AQ515" s="333"/>
      <c r="AR515" s="333"/>
    </row>
    <row r="516" spans="1:44" ht="8.1" customHeight="1">
      <c r="A516" s="365" t="str">
        <f t="shared" si="81"/>
        <v/>
      </c>
      <c r="B516" s="50" t="str">
        <f t="shared" si="82"/>
        <v/>
      </c>
      <c r="C516" s="50" t="str">
        <f t="shared" si="83"/>
        <v/>
      </c>
      <c r="D516" s="315" t="str">
        <f t="shared" si="84"/>
        <v/>
      </c>
      <c r="E516" s="353"/>
      <c r="F516" s="354"/>
      <c r="G516" s="354"/>
      <c r="H516" s="333"/>
      <c r="I516" s="333"/>
      <c r="J516" s="333"/>
      <c r="K516" s="333"/>
      <c r="L516" s="333"/>
      <c r="M516" s="333"/>
      <c r="N516" s="333"/>
      <c r="O516" s="333"/>
      <c r="P516" s="333"/>
      <c r="Q516" s="333"/>
      <c r="R516" s="333"/>
      <c r="S516" s="333"/>
      <c r="T516" s="333"/>
      <c r="U516" s="333"/>
      <c r="V516" s="333"/>
      <c r="W516" s="333"/>
      <c r="X516" s="333"/>
      <c r="Y516" s="333"/>
      <c r="Z516" s="333"/>
      <c r="AA516" s="333"/>
      <c r="AB516" s="333"/>
      <c r="AC516" s="333"/>
      <c r="AD516" s="333"/>
      <c r="AE516" s="333"/>
      <c r="AF516" s="333"/>
      <c r="AG516" s="333"/>
      <c r="AH516" s="333"/>
      <c r="AI516" s="333"/>
      <c r="AJ516" s="333"/>
      <c r="AK516" s="333"/>
      <c r="AL516" s="333"/>
      <c r="AM516" s="333"/>
      <c r="AN516" s="333"/>
      <c r="AO516" s="333"/>
      <c r="AP516" s="333"/>
      <c r="AQ516" s="333"/>
      <c r="AR516" s="333"/>
    </row>
    <row r="517" spans="1:44" ht="8.1" customHeight="1">
      <c r="A517" s="365" t="str">
        <f t="shared" ref="A517:A580" si="85">IF(ROW()-A$4&lt;=$D$4,ROW()-A$4,"")</f>
        <v/>
      </c>
      <c r="B517" s="50" t="str">
        <f t="shared" si="82"/>
        <v/>
      </c>
      <c r="C517" s="50" t="str">
        <f t="shared" si="83"/>
        <v/>
      </c>
      <c r="D517" s="315" t="str">
        <f t="shared" si="84"/>
        <v/>
      </c>
      <c r="E517" s="353"/>
      <c r="F517" s="354"/>
      <c r="G517" s="354"/>
      <c r="H517" s="333"/>
      <c r="I517" s="333"/>
      <c r="J517" s="333"/>
      <c r="K517" s="333"/>
      <c r="L517" s="333"/>
      <c r="M517" s="333"/>
      <c r="N517" s="333"/>
      <c r="O517" s="333"/>
      <c r="P517" s="333"/>
      <c r="Q517" s="333"/>
      <c r="R517" s="333"/>
      <c r="S517" s="333"/>
      <c r="T517" s="333"/>
      <c r="U517" s="333"/>
      <c r="V517" s="333"/>
      <c r="W517" s="333"/>
      <c r="X517" s="333"/>
      <c r="Y517" s="333"/>
      <c r="Z517" s="333"/>
      <c r="AA517" s="333"/>
      <c r="AB517" s="333"/>
      <c r="AC517" s="333"/>
      <c r="AD517" s="333"/>
      <c r="AE517" s="333"/>
      <c r="AF517" s="333"/>
      <c r="AG517" s="333"/>
      <c r="AH517" s="333"/>
      <c r="AI517" s="333"/>
      <c r="AJ517" s="333"/>
      <c r="AK517" s="333"/>
      <c r="AL517" s="333"/>
      <c r="AM517" s="333"/>
      <c r="AN517" s="333"/>
      <c r="AO517" s="333"/>
      <c r="AP517" s="333"/>
      <c r="AQ517" s="333"/>
      <c r="AR517" s="333"/>
    </row>
    <row r="518" spans="1:44" ht="8.1" customHeight="1">
      <c r="A518" s="365" t="str">
        <f t="shared" si="85"/>
        <v/>
      </c>
      <c r="B518" s="50" t="str">
        <f t="shared" ref="B518:B581" si="86">IF(A518="","",IF(A516="",1,IF(ISNUMBER(A518),INT(A517/$C$2)+1,"")))</f>
        <v/>
      </c>
      <c r="C518" s="50" t="str">
        <f t="shared" ref="C518:C581" si="87">IF(ISNUMBER(A518),IF(B517&lt;&gt;B518,1,C517+1),"")</f>
        <v/>
      </c>
      <c r="D518" s="315" t="str">
        <f t="shared" ref="D518:D581" si="88">IF(AND(ISNUMBER(B518),ISNUMBER(C518)),_xlfn.CONCAT(C518-1,",",B518-1),"")</f>
        <v/>
      </c>
      <c r="E518" s="353"/>
      <c r="F518" s="354"/>
      <c r="G518" s="354"/>
      <c r="H518" s="333"/>
      <c r="I518" s="333"/>
      <c r="J518" s="333"/>
      <c r="K518" s="333"/>
      <c r="L518" s="333"/>
      <c r="M518" s="333"/>
      <c r="N518" s="333"/>
      <c r="O518" s="333"/>
      <c r="P518" s="333"/>
      <c r="Q518" s="333"/>
      <c r="R518" s="333"/>
      <c r="S518" s="333"/>
      <c r="T518" s="333"/>
      <c r="U518" s="333"/>
      <c r="V518" s="333"/>
      <c r="W518" s="333"/>
      <c r="X518" s="333"/>
      <c r="Y518" s="333"/>
      <c r="Z518" s="333"/>
      <c r="AA518" s="333"/>
      <c r="AB518" s="333"/>
      <c r="AC518" s="333"/>
      <c r="AD518" s="333"/>
      <c r="AE518" s="333"/>
      <c r="AF518" s="333"/>
      <c r="AG518" s="333"/>
      <c r="AH518" s="333"/>
      <c r="AI518" s="333"/>
      <c r="AJ518" s="333"/>
      <c r="AK518" s="333"/>
      <c r="AL518" s="333"/>
      <c r="AM518" s="333"/>
      <c r="AN518" s="333"/>
      <c r="AO518" s="333"/>
      <c r="AP518" s="333"/>
      <c r="AQ518" s="333"/>
      <c r="AR518" s="333"/>
    </row>
    <row r="519" spans="1:44" ht="8.1" customHeight="1">
      <c r="A519" s="365" t="str">
        <f t="shared" si="85"/>
        <v/>
      </c>
      <c r="B519" s="50" t="str">
        <f t="shared" si="86"/>
        <v/>
      </c>
      <c r="C519" s="50" t="str">
        <f t="shared" si="87"/>
        <v/>
      </c>
      <c r="D519" s="315" t="str">
        <f t="shared" si="88"/>
        <v/>
      </c>
      <c r="E519" s="353"/>
      <c r="F519" s="354"/>
      <c r="G519" s="354"/>
      <c r="H519" s="333"/>
      <c r="I519" s="333"/>
      <c r="J519" s="333"/>
      <c r="K519" s="333"/>
      <c r="L519" s="333"/>
      <c r="M519" s="333"/>
      <c r="N519" s="333"/>
      <c r="O519" s="333"/>
      <c r="P519" s="333"/>
      <c r="Q519" s="333"/>
      <c r="R519" s="333"/>
      <c r="S519" s="333"/>
      <c r="T519" s="333"/>
      <c r="U519" s="333"/>
      <c r="V519" s="333"/>
      <c r="W519" s="333"/>
      <c r="X519" s="333"/>
      <c r="Y519" s="333"/>
      <c r="Z519" s="333"/>
      <c r="AA519" s="333"/>
      <c r="AB519" s="333"/>
      <c r="AC519" s="333"/>
      <c r="AD519" s="333"/>
      <c r="AE519" s="333"/>
      <c r="AF519" s="333"/>
      <c r="AG519" s="333"/>
      <c r="AH519" s="333"/>
      <c r="AI519" s="333"/>
      <c r="AJ519" s="333"/>
      <c r="AK519" s="333"/>
      <c r="AL519" s="333"/>
      <c r="AM519" s="333"/>
      <c r="AN519" s="333"/>
      <c r="AO519" s="333"/>
      <c r="AP519" s="333"/>
      <c r="AQ519" s="333"/>
      <c r="AR519" s="333"/>
    </row>
    <row r="520" spans="1:44" ht="8.1" customHeight="1">
      <c r="A520" s="365" t="str">
        <f t="shared" si="85"/>
        <v/>
      </c>
      <c r="B520" s="50" t="str">
        <f t="shared" si="86"/>
        <v/>
      </c>
      <c r="C520" s="50" t="str">
        <f t="shared" si="87"/>
        <v/>
      </c>
      <c r="D520" s="315" t="str">
        <f t="shared" si="88"/>
        <v/>
      </c>
      <c r="E520" s="353"/>
      <c r="F520" s="354"/>
      <c r="G520" s="354"/>
      <c r="H520" s="333"/>
      <c r="I520" s="333"/>
      <c r="J520" s="333"/>
      <c r="K520" s="333"/>
      <c r="L520" s="333"/>
      <c r="M520" s="333"/>
      <c r="N520" s="333"/>
      <c r="O520" s="333"/>
      <c r="P520" s="333"/>
      <c r="Q520" s="333"/>
      <c r="R520" s="333"/>
      <c r="S520" s="333"/>
      <c r="T520" s="333"/>
      <c r="U520" s="333"/>
      <c r="V520" s="333"/>
      <c r="W520" s="333"/>
      <c r="X520" s="333"/>
      <c r="Y520" s="333"/>
      <c r="Z520" s="333"/>
      <c r="AA520" s="333"/>
      <c r="AB520" s="333"/>
      <c r="AC520" s="333"/>
      <c r="AD520" s="333"/>
      <c r="AE520" s="333"/>
      <c r="AF520" s="333"/>
      <c r="AG520" s="333"/>
      <c r="AH520" s="333"/>
      <c r="AI520" s="333"/>
      <c r="AJ520" s="333"/>
      <c r="AK520" s="333"/>
      <c r="AL520" s="333"/>
      <c r="AM520" s="333"/>
      <c r="AN520" s="333"/>
      <c r="AO520" s="333"/>
      <c r="AP520" s="333"/>
      <c r="AQ520" s="333"/>
      <c r="AR520" s="333"/>
    </row>
    <row r="521" spans="1:44" ht="8.1" customHeight="1">
      <c r="A521" s="365" t="str">
        <f t="shared" si="85"/>
        <v/>
      </c>
      <c r="B521" s="50" t="str">
        <f t="shared" si="86"/>
        <v/>
      </c>
      <c r="C521" s="50" t="str">
        <f t="shared" si="87"/>
        <v/>
      </c>
      <c r="D521" s="315" t="str">
        <f t="shared" si="88"/>
        <v/>
      </c>
      <c r="E521" s="353"/>
      <c r="F521" s="354"/>
      <c r="G521" s="354"/>
      <c r="H521" s="333"/>
      <c r="I521" s="333"/>
      <c r="J521" s="333"/>
      <c r="K521" s="333"/>
      <c r="L521" s="333"/>
      <c r="M521" s="333"/>
      <c r="N521" s="333"/>
      <c r="O521" s="333"/>
      <c r="P521" s="333"/>
      <c r="Q521" s="333"/>
      <c r="R521" s="333"/>
      <c r="S521" s="333"/>
      <c r="T521" s="333"/>
      <c r="U521" s="333"/>
      <c r="V521" s="333"/>
      <c r="W521" s="333"/>
      <c r="X521" s="333"/>
      <c r="Y521" s="333"/>
      <c r="Z521" s="333"/>
      <c r="AA521" s="333"/>
      <c r="AB521" s="333"/>
      <c r="AC521" s="333"/>
      <c r="AD521" s="333"/>
      <c r="AE521" s="333"/>
      <c r="AF521" s="333"/>
      <c r="AG521" s="333"/>
      <c r="AH521" s="333"/>
      <c r="AI521" s="333"/>
      <c r="AJ521" s="333"/>
      <c r="AK521" s="333"/>
      <c r="AL521" s="333"/>
      <c r="AM521" s="333"/>
      <c r="AN521" s="333"/>
      <c r="AO521" s="333"/>
      <c r="AP521" s="333"/>
      <c r="AQ521" s="333"/>
      <c r="AR521" s="333"/>
    </row>
    <row r="522" spans="1:44" ht="8.1" customHeight="1">
      <c r="A522" s="365" t="str">
        <f t="shared" si="85"/>
        <v/>
      </c>
      <c r="B522" s="50" t="str">
        <f t="shared" si="86"/>
        <v/>
      </c>
      <c r="C522" s="50" t="str">
        <f t="shared" si="87"/>
        <v/>
      </c>
      <c r="D522" s="315" t="str">
        <f t="shared" si="88"/>
        <v/>
      </c>
      <c r="E522" s="353"/>
      <c r="F522" s="354"/>
      <c r="G522" s="354"/>
      <c r="H522" s="333"/>
      <c r="I522" s="333"/>
      <c r="J522" s="333"/>
      <c r="K522" s="333"/>
      <c r="L522" s="333"/>
      <c r="M522" s="333"/>
      <c r="N522" s="333"/>
      <c r="O522" s="333"/>
      <c r="P522" s="333"/>
      <c r="Q522" s="333"/>
      <c r="R522" s="333"/>
      <c r="S522" s="333"/>
      <c r="T522" s="333"/>
      <c r="U522" s="333"/>
      <c r="V522" s="333"/>
      <c r="W522" s="333"/>
      <c r="X522" s="333"/>
      <c r="Y522" s="333"/>
      <c r="Z522" s="333"/>
      <c r="AA522" s="333"/>
      <c r="AB522" s="333"/>
      <c r="AC522" s="333"/>
      <c r="AD522" s="333"/>
      <c r="AE522" s="333"/>
      <c r="AF522" s="333"/>
      <c r="AG522" s="333"/>
      <c r="AH522" s="333"/>
      <c r="AI522" s="333"/>
      <c r="AJ522" s="333"/>
      <c r="AK522" s="333"/>
      <c r="AL522" s="333"/>
      <c r="AM522" s="333"/>
      <c r="AN522" s="333"/>
      <c r="AO522" s="333"/>
      <c r="AP522" s="333"/>
      <c r="AQ522" s="333"/>
      <c r="AR522" s="333"/>
    </row>
    <row r="523" spans="1:44" ht="8.1" customHeight="1">
      <c r="A523" s="365" t="str">
        <f t="shared" si="85"/>
        <v/>
      </c>
      <c r="B523" s="50" t="str">
        <f t="shared" si="86"/>
        <v/>
      </c>
      <c r="C523" s="50" t="str">
        <f t="shared" si="87"/>
        <v/>
      </c>
      <c r="D523" s="315" t="str">
        <f t="shared" si="88"/>
        <v/>
      </c>
      <c r="E523" s="353"/>
      <c r="F523" s="354"/>
      <c r="G523" s="354"/>
      <c r="H523" s="333"/>
      <c r="I523" s="333"/>
      <c r="J523" s="333"/>
      <c r="K523" s="333"/>
      <c r="L523" s="333"/>
      <c r="M523" s="333"/>
      <c r="N523" s="333"/>
      <c r="O523" s="333"/>
      <c r="P523" s="333"/>
      <c r="Q523" s="333"/>
      <c r="R523" s="333"/>
      <c r="S523" s="333"/>
      <c r="T523" s="333"/>
      <c r="U523" s="333"/>
      <c r="V523" s="333"/>
      <c r="W523" s="333"/>
      <c r="X523" s="333"/>
      <c r="Y523" s="333"/>
      <c r="Z523" s="333"/>
      <c r="AA523" s="333"/>
      <c r="AB523" s="333"/>
      <c r="AC523" s="333"/>
      <c r="AD523" s="333"/>
      <c r="AE523" s="333"/>
      <c r="AF523" s="333"/>
      <c r="AG523" s="333"/>
      <c r="AH523" s="333"/>
      <c r="AI523" s="333"/>
      <c r="AJ523" s="333"/>
      <c r="AK523" s="333"/>
      <c r="AL523" s="333"/>
      <c r="AM523" s="333"/>
      <c r="AN523" s="333"/>
      <c r="AO523" s="333"/>
      <c r="AP523" s="333"/>
      <c r="AQ523" s="333"/>
      <c r="AR523" s="333"/>
    </row>
    <row r="524" spans="1:44" ht="8.1" customHeight="1">
      <c r="A524" s="365" t="str">
        <f t="shared" si="85"/>
        <v/>
      </c>
      <c r="B524" s="50" t="str">
        <f t="shared" si="86"/>
        <v/>
      </c>
      <c r="C524" s="50" t="str">
        <f t="shared" si="87"/>
        <v/>
      </c>
      <c r="D524" s="315" t="str">
        <f t="shared" si="88"/>
        <v/>
      </c>
      <c r="E524" s="353"/>
      <c r="F524" s="354"/>
      <c r="G524" s="354"/>
      <c r="H524" s="333"/>
      <c r="I524" s="333"/>
      <c r="J524" s="333"/>
      <c r="K524" s="333"/>
      <c r="L524" s="333"/>
      <c r="M524" s="333"/>
      <c r="N524" s="333"/>
      <c r="O524" s="333"/>
      <c r="P524" s="333"/>
      <c r="Q524" s="333"/>
      <c r="R524" s="333"/>
      <c r="S524" s="333"/>
      <c r="T524" s="333"/>
      <c r="U524" s="333"/>
      <c r="V524" s="333"/>
      <c r="W524" s="333"/>
      <c r="X524" s="333"/>
      <c r="Y524" s="333"/>
      <c r="Z524" s="333"/>
      <c r="AA524" s="333"/>
      <c r="AB524" s="333"/>
      <c r="AC524" s="333"/>
      <c r="AD524" s="333"/>
      <c r="AE524" s="333"/>
      <c r="AF524" s="333"/>
      <c r="AG524" s="333"/>
      <c r="AH524" s="333"/>
      <c r="AI524" s="333"/>
      <c r="AJ524" s="333"/>
      <c r="AK524" s="333"/>
      <c r="AL524" s="333"/>
      <c r="AM524" s="333"/>
      <c r="AN524" s="333"/>
      <c r="AO524" s="333"/>
      <c r="AP524" s="333"/>
      <c r="AQ524" s="333"/>
      <c r="AR524" s="333"/>
    </row>
    <row r="525" spans="1:44" ht="8.1" customHeight="1">
      <c r="A525" s="365" t="str">
        <f t="shared" si="85"/>
        <v/>
      </c>
      <c r="B525" s="50" t="str">
        <f t="shared" si="86"/>
        <v/>
      </c>
      <c r="C525" s="50" t="str">
        <f t="shared" si="87"/>
        <v/>
      </c>
      <c r="D525" s="315" t="str">
        <f t="shared" si="88"/>
        <v/>
      </c>
      <c r="E525" s="353"/>
      <c r="F525" s="354"/>
      <c r="G525" s="354"/>
      <c r="H525" s="333"/>
      <c r="I525" s="333"/>
      <c r="J525" s="333"/>
      <c r="K525" s="333"/>
      <c r="L525" s="333"/>
      <c r="M525" s="333"/>
      <c r="N525" s="333"/>
      <c r="O525" s="333"/>
      <c r="P525" s="333"/>
      <c r="Q525" s="333"/>
      <c r="R525" s="333"/>
      <c r="S525" s="333"/>
      <c r="T525" s="333"/>
      <c r="U525" s="333"/>
      <c r="V525" s="333"/>
      <c r="W525" s="333"/>
      <c r="X525" s="333"/>
      <c r="Y525" s="333"/>
      <c r="Z525" s="333"/>
      <c r="AA525" s="333"/>
      <c r="AB525" s="333"/>
      <c r="AC525" s="333"/>
      <c r="AD525" s="333"/>
      <c r="AE525" s="333"/>
      <c r="AF525" s="333"/>
      <c r="AG525" s="333"/>
      <c r="AH525" s="333"/>
      <c r="AI525" s="333"/>
      <c r="AJ525" s="333"/>
      <c r="AK525" s="333"/>
      <c r="AL525" s="333"/>
      <c r="AM525" s="333"/>
      <c r="AN525" s="333"/>
      <c r="AO525" s="333"/>
      <c r="AP525" s="333"/>
      <c r="AQ525" s="333"/>
      <c r="AR525" s="333"/>
    </row>
    <row r="526" spans="1:44" ht="8.1" customHeight="1">
      <c r="A526" s="365" t="str">
        <f t="shared" si="85"/>
        <v/>
      </c>
      <c r="B526" s="50" t="str">
        <f t="shared" si="86"/>
        <v/>
      </c>
      <c r="C526" s="50" t="str">
        <f t="shared" si="87"/>
        <v/>
      </c>
      <c r="D526" s="315" t="str">
        <f t="shared" si="88"/>
        <v/>
      </c>
      <c r="E526" s="353"/>
      <c r="F526" s="354"/>
      <c r="G526" s="354"/>
      <c r="H526" s="333"/>
      <c r="I526" s="333"/>
      <c r="J526" s="333"/>
      <c r="K526" s="333"/>
      <c r="L526" s="333"/>
      <c r="M526" s="333"/>
      <c r="N526" s="333"/>
      <c r="O526" s="333"/>
      <c r="P526" s="333"/>
      <c r="Q526" s="333"/>
      <c r="R526" s="333"/>
      <c r="S526" s="333"/>
      <c r="T526" s="333"/>
      <c r="U526" s="333"/>
      <c r="V526" s="333"/>
      <c r="W526" s="333"/>
      <c r="X526" s="333"/>
      <c r="Y526" s="333"/>
      <c r="Z526" s="333"/>
      <c r="AA526" s="333"/>
      <c r="AB526" s="333"/>
      <c r="AC526" s="333"/>
      <c r="AD526" s="333"/>
      <c r="AE526" s="333"/>
      <c r="AF526" s="333"/>
      <c r="AG526" s="333"/>
      <c r="AH526" s="333"/>
      <c r="AI526" s="333"/>
      <c r="AJ526" s="333"/>
      <c r="AK526" s="333"/>
      <c r="AL526" s="333"/>
      <c r="AM526" s="333"/>
      <c r="AN526" s="333"/>
      <c r="AO526" s="333"/>
      <c r="AP526" s="333"/>
      <c r="AQ526" s="333"/>
      <c r="AR526" s="333"/>
    </row>
    <row r="527" spans="1:44" ht="8.1" customHeight="1">
      <c r="A527" s="365" t="str">
        <f t="shared" si="85"/>
        <v/>
      </c>
      <c r="B527" s="50" t="str">
        <f t="shared" si="86"/>
        <v/>
      </c>
      <c r="C527" s="50" t="str">
        <f t="shared" si="87"/>
        <v/>
      </c>
      <c r="D527" s="315" t="str">
        <f t="shared" si="88"/>
        <v/>
      </c>
      <c r="E527" s="353"/>
      <c r="F527" s="354"/>
      <c r="G527" s="354"/>
      <c r="H527" s="333"/>
      <c r="I527" s="333"/>
      <c r="J527" s="333"/>
      <c r="K527" s="333"/>
      <c r="L527" s="333"/>
      <c r="M527" s="333"/>
      <c r="N527" s="333"/>
      <c r="O527" s="333"/>
      <c r="P527" s="333"/>
      <c r="Q527" s="333"/>
      <c r="R527" s="333"/>
      <c r="S527" s="333"/>
      <c r="T527" s="333"/>
      <c r="U527" s="333"/>
      <c r="V527" s="333"/>
      <c r="W527" s="333"/>
      <c r="X527" s="333"/>
      <c r="Y527" s="333"/>
      <c r="Z527" s="333"/>
      <c r="AA527" s="333"/>
      <c r="AB527" s="333"/>
      <c r="AC527" s="333"/>
      <c r="AD527" s="333"/>
      <c r="AE527" s="333"/>
      <c r="AF527" s="333"/>
      <c r="AG527" s="333"/>
      <c r="AH527" s="333"/>
      <c r="AI527" s="333"/>
      <c r="AJ527" s="333"/>
      <c r="AK527" s="333"/>
      <c r="AL527" s="333"/>
      <c r="AM527" s="333"/>
      <c r="AN527" s="333"/>
      <c r="AO527" s="333"/>
      <c r="AP527" s="333"/>
      <c r="AQ527" s="333"/>
      <c r="AR527" s="333"/>
    </row>
    <row r="528" spans="1:44" ht="8.1" customHeight="1">
      <c r="A528" s="365" t="str">
        <f t="shared" si="85"/>
        <v/>
      </c>
      <c r="B528" s="50" t="str">
        <f t="shared" si="86"/>
        <v/>
      </c>
      <c r="C528" s="50" t="str">
        <f t="shared" si="87"/>
        <v/>
      </c>
      <c r="D528" s="315" t="str">
        <f t="shared" si="88"/>
        <v/>
      </c>
      <c r="E528" s="353"/>
      <c r="F528" s="354"/>
      <c r="G528" s="354"/>
      <c r="H528" s="333"/>
      <c r="I528" s="333"/>
      <c r="J528" s="333"/>
      <c r="K528" s="333"/>
      <c r="L528" s="333"/>
      <c r="M528" s="333"/>
      <c r="N528" s="333"/>
      <c r="O528" s="333"/>
      <c r="P528" s="333"/>
      <c r="Q528" s="333"/>
      <c r="R528" s="333"/>
      <c r="S528" s="333"/>
      <c r="T528" s="333"/>
      <c r="U528" s="333"/>
      <c r="V528" s="333"/>
      <c r="W528" s="333"/>
      <c r="X528" s="333"/>
      <c r="Y528" s="333"/>
      <c r="Z528" s="333"/>
      <c r="AA528" s="333"/>
      <c r="AB528" s="333"/>
      <c r="AC528" s="333"/>
      <c r="AD528" s="333"/>
      <c r="AE528" s="333"/>
      <c r="AF528" s="333"/>
      <c r="AG528" s="333"/>
      <c r="AH528" s="333"/>
      <c r="AI528" s="333"/>
      <c r="AJ528" s="333"/>
      <c r="AK528" s="333"/>
      <c r="AL528" s="333"/>
      <c r="AM528" s="333"/>
      <c r="AN528" s="333"/>
      <c r="AO528" s="333"/>
      <c r="AP528" s="333"/>
      <c r="AQ528" s="333"/>
      <c r="AR528" s="333"/>
    </row>
    <row r="529" spans="1:44" ht="8.1" customHeight="1">
      <c r="A529" s="365" t="str">
        <f t="shared" si="85"/>
        <v/>
      </c>
      <c r="B529" s="50" t="str">
        <f t="shared" si="86"/>
        <v/>
      </c>
      <c r="C529" s="50" t="str">
        <f t="shared" si="87"/>
        <v/>
      </c>
      <c r="D529" s="315" t="str">
        <f t="shared" si="88"/>
        <v/>
      </c>
      <c r="E529" s="353"/>
      <c r="F529" s="354"/>
      <c r="G529" s="354"/>
      <c r="H529" s="333"/>
      <c r="I529" s="333"/>
      <c r="J529" s="333"/>
      <c r="K529" s="333"/>
      <c r="L529" s="333"/>
      <c r="M529" s="333"/>
      <c r="N529" s="333"/>
      <c r="O529" s="333"/>
      <c r="P529" s="333"/>
      <c r="Q529" s="333"/>
      <c r="R529" s="333"/>
      <c r="S529" s="333"/>
      <c r="T529" s="333"/>
      <c r="U529" s="333"/>
      <c r="V529" s="333"/>
      <c r="W529" s="333"/>
      <c r="X529" s="333"/>
      <c r="Y529" s="333"/>
      <c r="Z529" s="333"/>
      <c r="AA529" s="333"/>
      <c r="AB529" s="333"/>
      <c r="AC529" s="333"/>
      <c r="AD529" s="333"/>
      <c r="AE529" s="333"/>
      <c r="AF529" s="333"/>
      <c r="AG529" s="333"/>
      <c r="AH529" s="333"/>
      <c r="AI529" s="333"/>
      <c r="AJ529" s="333"/>
      <c r="AK529" s="333"/>
      <c r="AL529" s="333"/>
      <c r="AM529" s="333"/>
      <c r="AN529" s="333"/>
      <c r="AO529" s="333"/>
      <c r="AP529" s="333"/>
      <c r="AQ529" s="333"/>
      <c r="AR529" s="333"/>
    </row>
    <row r="530" spans="1:44" ht="8.1" customHeight="1">
      <c r="A530" s="365" t="str">
        <f t="shared" si="85"/>
        <v/>
      </c>
      <c r="B530" s="50" t="str">
        <f t="shared" si="86"/>
        <v/>
      </c>
      <c r="C530" s="50" t="str">
        <f t="shared" si="87"/>
        <v/>
      </c>
      <c r="D530" s="315" t="str">
        <f t="shared" si="88"/>
        <v/>
      </c>
      <c r="E530" s="353"/>
      <c r="F530" s="354"/>
      <c r="G530" s="354"/>
      <c r="H530" s="333"/>
      <c r="I530" s="333"/>
      <c r="J530" s="333"/>
      <c r="K530" s="333"/>
      <c r="L530" s="333"/>
      <c r="M530" s="333"/>
      <c r="N530" s="333"/>
      <c r="O530" s="333"/>
      <c r="P530" s="333"/>
      <c r="Q530" s="333"/>
      <c r="R530" s="333"/>
      <c r="S530" s="333"/>
      <c r="T530" s="333"/>
      <c r="U530" s="333"/>
      <c r="V530" s="333"/>
      <c r="W530" s="333"/>
      <c r="X530" s="333"/>
      <c r="Y530" s="333"/>
      <c r="Z530" s="333"/>
      <c r="AA530" s="333"/>
      <c r="AB530" s="333"/>
      <c r="AC530" s="333"/>
      <c r="AD530" s="333"/>
      <c r="AE530" s="333"/>
      <c r="AF530" s="333"/>
      <c r="AG530" s="333"/>
      <c r="AH530" s="333"/>
      <c r="AI530" s="333"/>
      <c r="AJ530" s="333"/>
      <c r="AK530" s="333"/>
      <c r="AL530" s="333"/>
      <c r="AM530" s="333"/>
      <c r="AN530" s="333"/>
      <c r="AO530" s="333"/>
      <c r="AP530" s="333"/>
      <c r="AQ530" s="333"/>
      <c r="AR530" s="333"/>
    </row>
    <row r="531" spans="1:44" ht="8.1" customHeight="1">
      <c r="A531" s="365" t="str">
        <f t="shared" si="85"/>
        <v/>
      </c>
      <c r="B531" s="50" t="str">
        <f t="shared" si="86"/>
        <v/>
      </c>
      <c r="C531" s="50" t="str">
        <f t="shared" si="87"/>
        <v/>
      </c>
      <c r="D531" s="315" t="str">
        <f t="shared" si="88"/>
        <v/>
      </c>
      <c r="E531" s="353"/>
      <c r="F531" s="354"/>
      <c r="G531" s="354"/>
      <c r="H531" s="333"/>
      <c r="I531" s="333"/>
      <c r="J531" s="333"/>
      <c r="K531" s="333"/>
      <c r="L531" s="333"/>
      <c r="M531" s="333"/>
      <c r="N531" s="333"/>
      <c r="O531" s="333"/>
      <c r="P531" s="333"/>
      <c r="Q531" s="333"/>
      <c r="R531" s="333"/>
      <c r="S531" s="333"/>
      <c r="T531" s="333"/>
      <c r="U531" s="333"/>
      <c r="V531" s="333"/>
      <c r="W531" s="333"/>
      <c r="X531" s="333"/>
      <c r="Y531" s="333"/>
      <c r="Z531" s="333"/>
      <c r="AA531" s="333"/>
      <c r="AB531" s="333"/>
      <c r="AC531" s="333"/>
      <c r="AD531" s="333"/>
      <c r="AE531" s="333"/>
      <c r="AF531" s="333"/>
      <c r="AG531" s="333"/>
      <c r="AH531" s="333"/>
      <c r="AI531" s="333"/>
      <c r="AJ531" s="333"/>
      <c r="AK531" s="333"/>
      <c r="AL531" s="333"/>
      <c r="AM531" s="333"/>
      <c r="AN531" s="333"/>
      <c r="AO531" s="333"/>
      <c r="AP531" s="333"/>
      <c r="AQ531" s="333"/>
      <c r="AR531" s="333"/>
    </row>
    <row r="532" spans="1:44" ht="8.1" customHeight="1">
      <c r="A532" s="365" t="str">
        <f t="shared" si="85"/>
        <v/>
      </c>
      <c r="B532" s="50" t="str">
        <f t="shared" si="86"/>
        <v/>
      </c>
      <c r="C532" s="50" t="str">
        <f t="shared" si="87"/>
        <v/>
      </c>
      <c r="D532" s="315" t="str">
        <f t="shared" si="88"/>
        <v/>
      </c>
      <c r="E532" s="353"/>
      <c r="F532" s="354"/>
      <c r="G532" s="354"/>
      <c r="H532" s="333"/>
      <c r="I532" s="333"/>
      <c r="J532" s="333"/>
      <c r="K532" s="333"/>
      <c r="L532" s="333"/>
      <c r="M532" s="333"/>
      <c r="N532" s="333"/>
      <c r="O532" s="333"/>
      <c r="P532" s="333"/>
      <c r="Q532" s="333"/>
      <c r="R532" s="333"/>
      <c r="S532" s="333"/>
      <c r="T532" s="333"/>
      <c r="U532" s="333"/>
      <c r="V532" s="333"/>
      <c r="W532" s="333"/>
      <c r="X532" s="333"/>
      <c r="Y532" s="333"/>
      <c r="Z532" s="333"/>
      <c r="AA532" s="333"/>
      <c r="AB532" s="333"/>
      <c r="AC532" s="333"/>
      <c r="AD532" s="333"/>
      <c r="AE532" s="333"/>
      <c r="AF532" s="333"/>
      <c r="AG532" s="333"/>
      <c r="AH532" s="333"/>
      <c r="AI532" s="333"/>
      <c r="AJ532" s="333"/>
      <c r="AK532" s="333"/>
      <c r="AL532" s="333"/>
      <c r="AM532" s="333"/>
      <c r="AN532" s="333"/>
      <c r="AO532" s="333"/>
      <c r="AP532" s="333"/>
      <c r="AQ532" s="333"/>
      <c r="AR532" s="333"/>
    </row>
    <row r="533" spans="1:44" ht="8.1" customHeight="1">
      <c r="A533" s="365" t="str">
        <f t="shared" si="85"/>
        <v/>
      </c>
      <c r="B533" s="50" t="str">
        <f t="shared" si="86"/>
        <v/>
      </c>
      <c r="C533" s="50" t="str">
        <f t="shared" si="87"/>
        <v/>
      </c>
      <c r="D533" s="315" t="str">
        <f t="shared" si="88"/>
        <v/>
      </c>
      <c r="E533" s="353"/>
      <c r="F533" s="354"/>
      <c r="G533" s="354"/>
      <c r="H533" s="333"/>
      <c r="I533" s="333"/>
      <c r="J533" s="333"/>
      <c r="K533" s="333"/>
      <c r="L533" s="333"/>
      <c r="M533" s="333"/>
      <c r="N533" s="333"/>
      <c r="O533" s="333"/>
      <c r="P533" s="333"/>
      <c r="Q533" s="333"/>
      <c r="R533" s="333"/>
      <c r="S533" s="333"/>
      <c r="T533" s="333"/>
      <c r="U533" s="333"/>
      <c r="V533" s="333"/>
      <c r="W533" s="333"/>
      <c r="X533" s="333"/>
      <c r="Y533" s="333"/>
      <c r="Z533" s="333"/>
      <c r="AA533" s="333"/>
      <c r="AB533" s="333"/>
      <c r="AC533" s="333"/>
      <c r="AD533" s="333"/>
      <c r="AE533" s="333"/>
      <c r="AF533" s="333"/>
      <c r="AG533" s="333"/>
      <c r="AH533" s="333"/>
      <c r="AI533" s="333"/>
      <c r="AJ533" s="333"/>
      <c r="AK533" s="333"/>
      <c r="AL533" s="333"/>
      <c r="AM533" s="333"/>
      <c r="AN533" s="333"/>
      <c r="AO533" s="333"/>
      <c r="AP533" s="333"/>
      <c r="AQ533" s="333"/>
      <c r="AR533" s="333"/>
    </row>
    <row r="534" spans="1:44" ht="8.1" customHeight="1">
      <c r="A534" s="365" t="str">
        <f t="shared" si="85"/>
        <v/>
      </c>
      <c r="B534" s="50" t="str">
        <f t="shared" si="86"/>
        <v/>
      </c>
      <c r="C534" s="50" t="str">
        <f t="shared" si="87"/>
        <v/>
      </c>
      <c r="D534" s="315" t="str">
        <f t="shared" si="88"/>
        <v/>
      </c>
      <c r="E534" s="353"/>
      <c r="F534" s="354"/>
      <c r="G534" s="354"/>
      <c r="H534" s="333"/>
      <c r="I534" s="333"/>
      <c r="J534" s="333"/>
      <c r="K534" s="333"/>
      <c r="L534" s="333"/>
      <c r="M534" s="333"/>
      <c r="N534" s="333"/>
      <c r="O534" s="333"/>
      <c r="P534" s="333"/>
      <c r="Q534" s="333"/>
      <c r="R534" s="333"/>
      <c r="S534" s="333"/>
      <c r="T534" s="333"/>
      <c r="U534" s="333"/>
      <c r="V534" s="333"/>
      <c r="W534" s="333"/>
      <c r="X534" s="333"/>
      <c r="Y534" s="333"/>
      <c r="Z534" s="333"/>
      <c r="AA534" s="333"/>
      <c r="AB534" s="333"/>
      <c r="AC534" s="333"/>
      <c r="AD534" s="333"/>
      <c r="AE534" s="333"/>
      <c r="AF534" s="333"/>
      <c r="AG534" s="333"/>
      <c r="AH534" s="333"/>
      <c r="AI534" s="333"/>
      <c r="AJ534" s="333"/>
      <c r="AK534" s="333"/>
      <c r="AL534" s="333"/>
      <c r="AM534" s="333"/>
      <c r="AN534" s="333"/>
      <c r="AO534" s="333"/>
      <c r="AP534" s="333"/>
      <c r="AQ534" s="333"/>
      <c r="AR534" s="333"/>
    </row>
    <row r="535" spans="1:44" ht="8.1" customHeight="1">
      <c r="A535" s="365" t="str">
        <f t="shared" si="85"/>
        <v/>
      </c>
      <c r="B535" s="50" t="str">
        <f t="shared" si="86"/>
        <v/>
      </c>
      <c r="C535" s="50" t="str">
        <f t="shared" si="87"/>
        <v/>
      </c>
      <c r="D535" s="315" t="str">
        <f t="shared" si="88"/>
        <v/>
      </c>
      <c r="E535" s="353"/>
      <c r="F535" s="354"/>
      <c r="G535" s="354"/>
      <c r="H535" s="333"/>
      <c r="I535" s="333"/>
      <c r="J535" s="333"/>
      <c r="K535" s="333"/>
      <c r="L535" s="333"/>
      <c r="M535" s="333"/>
      <c r="N535" s="333"/>
      <c r="O535" s="333"/>
      <c r="P535" s="333"/>
      <c r="Q535" s="333"/>
      <c r="R535" s="333"/>
      <c r="S535" s="333"/>
      <c r="T535" s="333"/>
      <c r="U535" s="333"/>
      <c r="V535" s="333"/>
      <c r="W535" s="333"/>
      <c r="X535" s="333"/>
      <c r="Y535" s="333"/>
      <c r="Z535" s="333"/>
      <c r="AA535" s="333"/>
      <c r="AB535" s="333"/>
      <c r="AC535" s="333"/>
      <c r="AD535" s="333"/>
      <c r="AE535" s="333"/>
      <c r="AF535" s="333"/>
      <c r="AG535" s="333"/>
      <c r="AH535" s="333"/>
      <c r="AI535" s="333"/>
      <c r="AJ535" s="333"/>
      <c r="AK535" s="333"/>
      <c r="AL535" s="333"/>
      <c r="AM535" s="333"/>
      <c r="AN535" s="333"/>
      <c r="AO535" s="333"/>
      <c r="AP535" s="333"/>
      <c r="AQ535" s="333"/>
      <c r="AR535" s="333"/>
    </row>
    <row r="536" spans="1:44" ht="8.1" customHeight="1">
      <c r="A536" s="365" t="str">
        <f t="shared" si="85"/>
        <v/>
      </c>
      <c r="B536" s="50" t="str">
        <f t="shared" si="86"/>
        <v/>
      </c>
      <c r="C536" s="50" t="str">
        <f t="shared" si="87"/>
        <v/>
      </c>
      <c r="D536" s="315" t="str">
        <f t="shared" si="88"/>
        <v/>
      </c>
      <c r="E536" s="353"/>
      <c r="F536" s="354"/>
      <c r="G536" s="354"/>
      <c r="H536" s="333"/>
      <c r="I536" s="333"/>
      <c r="J536" s="333"/>
      <c r="K536" s="333"/>
      <c r="L536" s="333"/>
      <c r="M536" s="333"/>
      <c r="N536" s="333"/>
      <c r="O536" s="333"/>
      <c r="P536" s="333"/>
      <c r="Q536" s="333"/>
      <c r="R536" s="333"/>
      <c r="S536" s="333"/>
      <c r="T536" s="333"/>
      <c r="U536" s="333"/>
      <c r="V536" s="333"/>
      <c r="W536" s="333"/>
      <c r="X536" s="333"/>
      <c r="Y536" s="333"/>
      <c r="Z536" s="333"/>
      <c r="AA536" s="333"/>
      <c r="AB536" s="333"/>
      <c r="AC536" s="333"/>
      <c r="AD536" s="333"/>
      <c r="AE536" s="333"/>
      <c r="AF536" s="333"/>
      <c r="AG536" s="333"/>
      <c r="AH536" s="333"/>
      <c r="AI536" s="333"/>
      <c r="AJ536" s="333"/>
      <c r="AK536" s="333"/>
      <c r="AL536" s="333"/>
      <c r="AM536" s="333"/>
      <c r="AN536" s="333"/>
      <c r="AO536" s="333"/>
      <c r="AP536" s="333"/>
      <c r="AQ536" s="333"/>
      <c r="AR536" s="333"/>
    </row>
    <row r="537" spans="1:44" ht="8.1" customHeight="1">
      <c r="A537" s="365" t="str">
        <f t="shared" si="85"/>
        <v/>
      </c>
      <c r="B537" s="50" t="str">
        <f t="shared" si="86"/>
        <v/>
      </c>
      <c r="C537" s="50" t="str">
        <f t="shared" si="87"/>
        <v/>
      </c>
      <c r="D537" s="315" t="str">
        <f t="shared" si="88"/>
        <v/>
      </c>
      <c r="E537" s="353"/>
      <c r="F537" s="354"/>
      <c r="G537" s="354"/>
      <c r="H537" s="333"/>
      <c r="I537" s="333"/>
      <c r="J537" s="333"/>
      <c r="K537" s="333"/>
      <c r="L537" s="333"/>
      <c r="M537" s="333"/>
      <c r="N537" s="333"/>
      <c r="O537" s="333"/>
      <c r="P537" s="333"/>
      <c r="Q537" s="333"/>
      <c r="R537" s="333"/>
      <c r="S537" s="333"/>
      <c r="T537" s="333"/>
      <c r="U537" s="333"/>
      <c r="V537" s="333"/>
      <c r="W537" s="333"/>
      <c r="X537" s="333"/>
      <c r="Y537" s="333"/>
      <c r="Z537" s="333"/>
      <c r="AA537" s="333"/>
      <c r="AB537" s="333"/>
      <c r="AC537" s="333"/>
      <c r="AD537" s="333"/>
      <c r="AE537" s="333"/>
      <c r="AF537" s="333"/>
      <c r="AG537" s="333"/>
      <c r="AH537" s="333"/>
      <c r="AI537" s="333"/>
      <c r="AJ537" s="333"/>
      <c r="AK537" s="333"/>
      <c r="AL537" s="333"/>
      <c r="AM537" s="333"/>
      <c r="AN537" s="333"/>
      <c r="AO537" s="333"/>
      <c r="AP537" s="333"/>
      <c r="AQ537" s="333"/>
      <c r="AR537" s="333"/>
    </row>
    <row r="538" spans="1:44" ht="8.1" customHeight="1">
      <c r="A538" s="365" t="str">
        <f t="shared" si="85"/>
        <v/>
      </c>
      <c r="B538" s="50" t="str">
        <f t="shared" si="86"/>
        <v/>
      </c>
      <c r="C538" s="50" t="str">
        <f t="shared" si="87"/>
        <v/>
      </c>
      <c r="D538" s="315" t="str">
        <f t="shared" si="88"/>
        <v/>
      </c>
      <c r="E538" s="353"/>
      <c r="F538" s="354"/>
      <c r="G538" s="354"/>
      <c r="H538" s="333"/>
      <c r="I538" s="333"/>
      <c r="J538" s="333"/>
      <c r="K538" s="333"/>
      <c r="L538" s="333"/>
      <c r="M538" s="333"/>
      <c r="N538" s="333"/>
      <c r="O538" s="333"/>
      <c r="P538" s="333"/>
      <c r="Q538" s="333"/>
      <c r="R538" s="333"/>
      <c r="S538" s="333"/>
      <c r="T538" s="333"/>
      <c r="U538" s="333"/>
      <c r="V538" s="333"/>
      <c r="W538" s="333"/>
      <c r="X538" s="333"/>
      <c r="Y538" s="333"/>
      <c r="Z538" s="333"/>
      <c r="AA538" s="333"/>
      <c r="AB538" s="333"/>
      <c r="AC538" s="333"/>
      <c r="AD538" s="333"/>
      <c r="AE538" s="333"/>
      <c r="AF538" s="333"/>
      <c r="AG538" s="333"/>
      <c r="AH538" s="333"/>
      <c r="AI538" s="333"/>
      <c r="AJ538" s="333"/>
      <c r="AK538" s="333"/>
      <c r="AL538" s="333"/>
      <c r="AM538" s="333"/>
      <c r="AN538" s="333"/>
      <c r="AO538" s="333"/>
      <c r="AP538" s="333"/>
      <c r="AQ538" s="333"/>
      <c r="AR538" s="333"/>
    </row>
    <row r="539" spans="1:44" ht="8.1" customHeight="1">
      <c r="A539" s="365" t="str">
        <f t="shared" si="85"/>
        <v/>
      </c>
      <c r="B539" s="50" t="str">
        <f t="shared" si="86"/>
        <v/>
      </c>
      <c r="C539" s="50" t="str">
        <f t="shared" si="87"/>
        <v/>
      </c>
      <c r="D539" s="315" t="str">
        <f t="shared" si="88"/>
        <v/>
      </c>
      <c r="E539" s="353"/>
      <c r="F539" s="354"/>
      <c r="G539" s="354"/>
      <c r="H539" s="333"/>
      <c r="I539" s="333"/>
      <c r="J539" s="333"/>
      <c r="K539" s="333"/>
      <c r="L539" s="333"/>
      <c r="M539" s="333"/>
      <c r="N539" s="333"/>
      <c r="O539" s="333"/>
      <c r="P539" s="333"/>
      <c r="Q539" s="333"/>
      <c r="R539" s="333"/>
      <c r="S539" s="333"/>
      <c r="T539" s="333"/>
      <c r="U539" s="333"/>
      <c r="V539" s="333"/>
      <c r="W539" s="333"/>
      <c r="X539" s="333"/>
      <c r="Y539" s="333"/>
      <c r="Z539" s="333"/>
      <c r="AA539" s="333"/>
      <c r="AB539" s="333"/>
      <c r="AC539" s="333"/>
      <c r="AD539" s="333"/>
      <c r="AE539" s="333"/>
      <c r="AF539" s="333"/>
      <c r="AG539" s="333"/>
      <c r="AH539" s="333"/>
      <c r="AI539" s="333"/>
      <c r="AJ539" s="333"/>
      <c r="AK539" s="333"/>
      <c r="AL539" s="333"/>
      <c r="AM539" s="333"/>
      <c r="AN539" s="333"/>
      <c r="AO539" s="333"/>
      <c r="AP539" s="333"/>
      <c r="AQ539" s="333"/>
      <c r="AR539" s="333"/>
    </row>
    <row r="540" spans="1:44" ht="8.1" customHeight="1">
      <c r="A540" s="365" t="str">
        <f t="shared" si="85"/>
        <v/>
      </c>
      <c r="B540" s="50" t="str">
        <f t="shared" si="86"/>
        <v/>
      </c>
      <c r="C540" s="50" t="str">
        <f t="shared" si="87"/>
        <v/>
      </c>
      <c r="D540" s="315" t="str">
        <f t="shared" si="88"/>
        <v/>
      </c>
      <c r="E540" s="353"/>
      <c r="F540" s="354"/>
      <c r="G540" s="354"/>
      <c r="H540" s="333"/>
      <c r="I540" s="333"/>
      <c r="J540" s="333"/>
      <c r="K540" s="333"/>
      <c r="L540" s="333"/>
      <c r="M540" s="333"/>
      <c r="N540" s="333"/>
      <c r="O540" s="333"/>
      <c r="P540" s="333"/>
      <c r="Q540" s="333"/>
      <c r="R540" s="333"/>
      <c r="S540" s="333"/>
      <c r="T540" s="333"/>
      <c r="U540" s="333"/>
      <c r="V540" s="333"/>
      <c r="W540" s="333"/>
      <c r="X540" s="333"/>
      <c r="Y540" s="333"/>
      <c r="Z540" s="333"/>
      <c r="AA540" s="333"/>
      <c r="AB540" s="333"/>
      <c r="AC540" s="333"/>
      <c r="AD540" s="333"/>
      <c r="AE540" s="333"/>
      <c r="AF540" s="333"/>
      <c r="AG540" s="333"/>
      <c r="AH540" s="333"/>
      <c r="AI540" s="333"/>
      <c r="AJ540" s="333"/>
      <c r="AK540" s="333"/>
      <c r="AL540" s="333"/>
      <c r="AM540" s="333"/>
      <c r="AN540" s="333"/>
      <c r="AO540" s="333"/>
      <c r="AP540" s="333"/>
      <c r="AQ540" s="333"/>
      <c r="AR540" s="333"/>
    </row>
    <row r="541" spans="1:44" ht="8.1" customHeight="1">
      <c r="A541" s="365" t="str">
        <f t="shared" si="85"/>
        <v/>
      </c>
      <c r="B541" s="50" t="str">
        <f t="shared" si="86"/>
        <v/>
      </c>
      <c r="C541" s="50" t="str">
        <f t="shared" si="87"/>
        <v/>
      </c>
      <c r="D541" s="315" t="str">
        <f t="shared" si="88"/>
        <v/>
      </c>
      <c r="E541" s="353"/>
      <c r="F541" s="354"/>
      <c r="G541" s="354"/>
      <c r="H541" s="333"/>
      <c r="I541" s="333"/>
      <c r="J541" s="333"/>
      <c r="K541" s="333"/>
      <c r="L541" s="333"/>
      <c r="M541" s="333"/>
      <c r="N541" s="333"/>
      <c r="O541" s="333"/>
      <c r="P541" s="333"/>
      <c r="Q541" s="333"/>
      <c r="R541" s="333"/>
      <c r="S541" s="333"/>
      <c r="T541" s="333"/>
      <c r="U541" s="333"/>
      <c r="V541" s="333"/>
      <c r="W541" s="333"/>
      <c r="X541" s="333"/>
      <c r="Y541" s="333"/>
      <c r="Z541" s="333"/>
      <c r="AA541" s="333"/>
      <c r="AB541" s="333"/>
      <c r="AC541" s="333"/>
      <c r="AD541" s="333"/>
      <c r="AE541" s="333"/>
      <c r="AF541" s="333"/>
      <c r="AG541" s="333"/>
      <c r="AH541" s="333"/>
      <c r="AI541" s="333"/>
      <c r="AJ541" s="333"/>
      <c r="AK541" s="333"/>
      <c r="AL541" s="333"/>
      <c r="AM541" s="333"/>
      <c r="AN541" s="333"/>
      <c r="AO541" s="333"/>
      <c r="AP541" s="333"/>
      <c r="AQ541" s="333"/>
      <c r="AR541" s="333"/>
    </row>
    <row r="542" spans="1:44" ht="8.1" customHeight="1">
      <c r="A542" s="365" t="str">
        <f t="shared" si="85"/>
        <v/>
      </c>
      <c r="B542" s="50" t="str">
        <f t="shared" si="86"/>
        <v/>
      </c>
      <c r="C542" s="50" t="str">
        <f t="shared" si="87"/>
        <v/>
      </c>
      <c r="D542" s="315" t="str">
        <f t="shared" si="88"/>
        <v/>
      </c>
      <c r="E542" s="353"/>
      <c r="F542" s="354"/>
      <c r="G542" s="354"/>
      <c r="H542" s="333"/>
      <c r="I542" s="333"/>
      <c r="J542" s="333"/>
      <c r="K542" s="333"/>
      <c r="L542" s="333"/>
      <c r="M542" s="333"/>
      <c r="N542" s="333"/>
      <c r="O542" s="333"/>
      <c r="P542" s="333"/>
      <c r="Q542" s="333"/>
      <c r="R542" s="333"/>
      <c r="S542" s="333"/>
      <c r="T542" s="333"/>
      <c r="U542" s="333"/>
      <c r="V542" s="333"/>
      <c r="W542" s="333"/>
      <c r="X542" s="333"/>
      <c r="Y542" s="333"/>
      <c r="Z542" s="333"/>
      <c r="AA542" s="333"/>
      <c r="AB542" s="333"/>
      <c r="AC542" s="333"/>
      <c r="AD542" s="333"/>
      <c r="AE542" s="333"/>
      <c r="AF542" s="333"/>
      <c r="AG542" s="333"/>
      <c r="AH542" s="333"/>
      <c r="AI542" s="333"/>
      <c r="AJ542" s="333"/>
      <c r="AK542" s="333"/>
      <c r="AL542" s="333"/>
      <c r="AM542" s="333"/>
      <c r="AN542" s="333"/>
      <c r="AO542" s="333"/>
      <c r="AP542" s="333"/>
      <c r="AQ542" s="333"/>
      <c r="AR542" s="333"/>
    </row>
    <row r="543" spans="1:44" ht="8.1" customHeight="1">
      <c r="A543" s="365" t="str">
        <f t="shared" si="85"/>
        <v/>
      </c>
      <c r="B543" s="50" t="str">
        <f t="shared" si="86"/>
        <v/>
      </c>
      <c r="C543" s="50" t="str">
        <f t="shared" si="87"/>
        <v/>
      </c>
      <c r="D543" s="315" t="str">
        <f t="shared" si="88"/>
        <v/>
      </c>
      <c r="E543" s="353"/>
      <c r="F543" s="354"/>
      <c r="G543" s="354"/>
      <c r="H543" s="333"/>
      <c r="I543" s="333"/>
      <c r="J543" s="333"/>
      <c r="K543" s="333"/>
      <c r="L543" s="333"/>
      <c r="M543" s="333"/>
      <c r="N543" s="333"/>
      <c r="O543" s="333"/>
      <c r="P543" s="333"/>
      <c r="Q543" s="333"/>
      <c r="R543" s="333"/>
      <c r="S543" s="333"/>
      <c r="T543" s="333"/>
      <c r="U543" s="333"/>
      <c r="V543" s="333"/>
      <c r="W543" s="333"/>
      <c r="X543" s="333"/>
      <c r="Y543" s="333"/>
      <c r="Z543" s="333"/>
      <c r="AA543" s="333"/>
      <c r="AB543" s="333"/>
      <c r="AC543" s="333"/>
      <c r="AD543" s="333"/>
      <c r="AE543" s="333"/>
      <c r="AF543" s="333"/>
      <c r="AG543" s="333"/>
      <c r="AH543" s="333"/>
      <c r="AI543" s="333"/>
      <c r="AJ543" s="333"/>
      <c r="AK543" s="333"/>
      <c r="AL543" s="333"/>
      <c r="AM543" s="333"/>
      <c r="AN543" s="333"/>
      <c r="AO543" s="333"/>
      <c r="AP543" s="333"/>
      <c r="AQ543" s="333"/>
      <c r="AR543" s="333"/>
    </row>
    <row r="544" spans="1:44" ht="8.1" customHeight="1">
      <c r="A544" s="365" t="str">
        <f t="shared" si="85"/>
        <v/>
      </c>
      <c r="B544" s="50" t="str">
        <f t="shared" si="86"/>
        <v/>
      </c>
      <c r="C544" s="50" t="str">
        <f t="shared" si="87"/>
        <v/>
      </c>
      <c r="D544" s="315" t="str">
        <f t="shared" si="88"/>
        <v/>
      </c>
      <c r="E544" s="353"/>
      <c r="F544" s="354"/>
      <c r="G544" s="354"/>
      <c r="H544" s="333"/>
      <c r="I544" s="333"/>
      <c r="J544" s="333"/>
      <c r="K544" s="333"/>
      <c r="L544" s="333"/>
      <c r="M544" s="333"/>
      <c r="N544" s="333"/>
      <c r="O544" s="333"/>
      <c r="P544" s="333"/>
      <c r="Q544" s="333"/>
      <c r="R544" s="333"/>
      <c r="S544" s="333"/>
      <c r="T544" s="333"/>
      <c r="U544" s="333"/>
      <c r="V544" s="333"/>
      <c r="W544" s="333"/>
      <c r="X544" s="333"/>
      <c r="Y544" s="333"/>
      <c r="Z544" s="333"/>
      <c r="AA544" s="333"/>
      <c r="AB544" s="333"/>
      <c r="AC544" s="333"/>
      <c r="AD544" s="333"/>
      <c r="AE544" s="333"/>
      <c r="AF544" s="333"/>
      <c r="AG544" s="333"/>
      <c r="AH544" s="333"/>
      <c r="AI544" s="333"/>
      <c r="AJ544" s="333"/>
      <c r="AK544" s="333"/>
      <c r="AL544" s="333"/>
      <c r="AM544" s="333"/>
      <c r="AN544" s="333"/>
      <c r="AO544" s="333"/>
      <c r="AP544" s="333"/>
      <c r="AQ544" s="333"/>
      <c r="AR544" s="333"/>
    </row>
    <row r="545" spans="1:44" ht="8.1" customHeight="1">
      <c r="A545" s="365" t="str">
        <f t="shared" si="85"/>
        <v/>
      </c>
      <c r="B545" s="50" t="str">
        <f t="shared" si="86"/>
        <v/>
      </c>
      <c r="C545" s="50" t="str">
        <f t="shared" si="87"/>
        <v/>
      </c>
      <c r="D545" s="315" t="str">
        <f t="shared" si="88"/>
        <v/>
      </c>
      <c r="E545" s="353"/>
      <c r="F545" s="354"/>
      <c r="G545" s="354"/>
      <c r="H545" s="333"/>
      <c r="I545" s="333"/>
      <c r="J545" s="333"/>
      <c r="K545" s="333"/>
      <c r="L545" s="333"/>
      <c r="M545" s="333"/>
      <c r="N545" s="333"/>
      <c r="O545" s="333"/>
      <c r="P545" s="333"/>
      <c r="Q545" s="333"/>
      <c r="R545" s="333"/>
      <c r="S545" s="333"/>
      <c r="T545" s="333"/>
      <c r="U545" s="333"/>
      <c r="V545" s="333"/>
      <c r="W545" s="333"/>
      <c r="X545" s="333"/>
      <c r="Y545" s="333"/>
      <c r="Z545" s="333"/>
      <c r="AA545" s="333"/>
      <c r="AB545" s="333"/>
      <c r="AC545" s="333"/>
      <c r="AD545" s="333"/>
      <c r="AE545" s="333"/>
      <c r="AF545" s="333"/>
      <c r="AG545" s="333"/>
      <c r="AH545" s="333"/>
      <c r="AI545" s="333"/>
      <c r="AJ545" s="333"/>
      <c r="AK545" s="333"/>
      <c r="AL545" s="333"/>
      <c r="AM545" s="333"/>
      <c r="AN545" s="333"/>
      <c r="AO545" s="333"/>
      <c r="AP545" s="333"/>
      <c r="AQ545" s="333"/>
      <c r="AR545" s="333"/>
    </row>
    <row r="546" spans="1:44" ht="8.1" customHeight="1">
      <c r="A546" s="365" t="str">
        <f t="shared" si="85"/>
        <v/>
      </c>
      <c r="B546" s="50" t="str">
        <f t="shared" si="86"/>
        <v/>
      </c>
      <c r="C546" s="50" t="str">
        <f t="shared" si="87"/>
        <v/>
      </c>
      <c r="D546" s="315" t="str">
        <f t="shared" si="88"/>
        <v/>
      </c>
      <c r="E546" s="353"/>
      <c r="F546" s="354"/>
      <c r="G546" s="354"/>
      <c r="H546" s="333"/>
      <c r="I546" s="333"/>
      <c r="J546" s="333"/>
      <c r="K546" s="333"/>
      <c r="L546" s="333"/>
      <c r="M546" s="333"/>
      <c r="N546" s="333"/>
      <c r="O546" s="333"/>
      <c r="P546" s="333"/>
      <c r="Q546" s="333"/>
      <c r="R546" s="333"/>
      <c r="S546" s="333"/>
      <c r="T546" s="333"/>
      <c r="U546" s="333"/>
      <c r="V546" s="333"/>
      <c r="W546" s="333"/>
      <c r="X546" s="333"/>
      <c r="Y546" s="333"/>
      <c r="Z546" s="333"/>
      <c r="AA546" s="333"/>
      <c r="AB546" s="333"/>
      <c r="AC546" s="333"/>
      <c r="AD546" s="333"/>
      <c r="AE546" s="333"/>
      <c r="AF546" s="333"/>
      <c r="AG546" s="333"/>
      <c r="AH546" s="333"/>
      <c r="AI546" s="333"/>
      <c r="AJ546" s="333"/>
      <c r="AK546" s="333"/>
      <c r="AL546" s="333"/>
      <c r="AM546" s="333"/>
      <c r="AN546" s="333"/>
      <c r="AO546" s="333"/>
      <c r="AP546" s="333"/>
      <c r="AQ546" s="333"/>
      <c r="AR546" s="333"/>
    </row>
    <row r="547" spans="1:44" ht="8.1" customHeight="1">
      <c r="A547" s="365" t="str">
        <f t="shared" si="85"/>
        <v/>
      </c>
      <c r="B547" s="50" t="str">
        <f t="shared" si="86"/>
        <v/>
      </c>
      <c r="C547" s="50" t="str">
        <f t="shared" si="87"/>
        <v/>
      </c>
      <c r="D547" s="315" t="str">
        <f t="shared" si="88"/>
        <v/>
      </c>
      <c r="E547" s="353"/>
      <c r="F547" s="354"/>
      <c r="G547" s="354"/>
      <c r="H547" s="333"/>
      <c r="I547" s="333"/>
      <c r="J547" s="333"/>
      <c r="K547" s="333"/>
      <c r="L547" s="333"/>
      <c r="M547" s="333"/>
      <c r="N547" s="333"/>
      <c r="O547" s="333"/>
      <c r="P547" s="333"/>
      <c r="Q547" s="333"/>
      <c r="R547" s="333"/>
      <c r="S547" s="333"/>
      <c r="T547" s="333"/>
      <c r="U547" s="333"/>
      <c r="V547" s="333"/>
      <c r="W547" s="333"/>
      <c r="X547" s="333"/>
      <c r="Y547" s="333"/>
      <c r="Z547" s="333"/>
      <c r="AA547" s="333"/>
      <c r="AB547" s="333"/>
      <c r="AC547" s="333"/>
      <c r="AD547" s="333"/>
      <c r="AE547" s="333"/>
      <c r="AF547" s="333"/>
      <c r="AG547" s="333"/>
      <c r="AH547" s="333"/>
      <c r="AI547" s="333"/>
      <c r="AJ547" s="333"/>
      <c r="AK547" s="333"/>
      <c r="AL547" s="333"/>
      <c r="AM547" s="333"/>
      <c r="AN547" s="333"/>
      <c r="AO547" s="333"/>
      <c r="AP547" s="333"/>
      <c r="AQ547" s="333"/>
      <c r="AR547" s="333"/>
    </row>
    <row r="548" spans="1:44" ht="8.1" customHeight="1">
      <c r="A548" s="365" t="str">
        <f t="shared" si="85"/>
        <v/>
      </c>
      <c r="B548" s="50" t="str">
        <f t="shared" si="86"/>
        <v/>
      </c>
      <c r="C548" s="50" t="str">
        <f t="shared" si="87"/>
        <v/>
      </c>
      <c r="D548" s="315" t="str">
        <f t="shared" si="88"/>
        <v/>
      </c>
      <c r="E548" s="353"/>
      <c r="F548" s="354"/>
      <c r="G548" s="354"/>
      <c r="H548" s="333"/>
      <c r="I548" s="333"/>
      <c r="J548" s="333"/>
      <c r="K548" s="333"/>
      <c r="L548" s="333"/>
      <c r="M548" s="333"/>
      <c r="N548" s="333"/>
      <c r="O548" s="333"/>
      <c r="P548" s="333"/>
      <c r="Q548" s="333"/>
      <c r="R548" s="333"/>
      <c r="S548" s="333"/>
      <c r="T548" s="333"/>
      <c r="U548" s="333"/>
      <c r="V548" s="333"/>
      <c r="W548" s="333"/>
      <c r="X548" s="333"/>
      <c r="Y548" s="333"/>
      <c r="Z548" s="333"/>
      <c r="AA548" s="333"/>
      <c r="AB548" s="333"/>
      <c r="AC548" s="333"/>
      <c r="AD548" s="333"/>
      <c r="AE548" s="333"/>
      <c r="AF548" s="333"/>
      <c r="AG548" s="333"/>
      <c r="AH548" s="333"/>
      <c r="AI548" s="333"/>
      <c r="AJ548" s="333"/>
      <c r="AK548" s="333"/>
      <c r="AL548" s="333"/>
      <c r="AM548" s="333"/>
      <c r="AN548" s="333"/>
      <c r="AO548" s="333"/>
      <c r="AP548" s="333"/>
      <c r="AQ548" s="333"/>
      <c r="AR548" s="333"/>
    </row>
    <row r="549" spans="1:44" ht="8.1" customHeight="1">
      <c r="A549" s="365" t="str">
        <f t="shared" si="85"/>
        <v/>
      </c>
      <c r="B549" s="50" t="str">
        <f t="shared" si="86"/>
        <v/>
      </c>
      <c r="C549" s="50" t="str">
        <f t="shared" si="87"/>
        <v/>
      </c>
      <c r="D549" s="315" t="str">
        <f t="shared" si="88"/>
        <v/>
      </c>
      <c r="E549" s="353"/>
      <c r="F549" s="354"/>
      <c r="G549" s="354"/>
      <c r="H549" s="333"/>
      <c r="I549" s="333"/>
      <c r="J549" s="333"/>
      <c r="K549" s="333"/>
      <c r="L549" s="333"/>
      <c r="M549" s="333"/>
      <c r="N549" s="333"/>
      <c r="O549" s="333"/>
      <c r="P549" s="333"/>
      <c r="Q549" s="333"/>
      <c r="R549" s="333"/>
      <c r="S549" s="333"/>
      <c r="T549" s="333"/>
      <c r="U549" s="333"/>
      <c r="V549" s="333"/>
      <c r="W549" s="333"/>
      <c r="X549" s="333"/>
      <c r="Y549" s="333"/>
      <c r="Z549" s="333"/>
      <c r="AA549" s="333"/>
      <c r="AB549" s="333"/>
      <c r="AC549" s="333"/>
      <c r="AD549" s="333"/>
      <c r="AE549" s="333"/>
      <c r="AF549" s="333"/>
      <c r="AG549" s="333"/>
      <c r="AH549" s="333"/>
      <c r="AI549" s="333"/>
      <c r="AJ549" s="333"/>
      <c r="AK549" s="333"/>
      <c r="AL549" s="333"/>
      <c r="AM549" s="333"/>
      <c r="AN549" s="333"/>
      <c r="AO549" s="333"/>
      <c r="AP549" s="333"/>
      <c r="AQ549" s="333"/>
      <c r="AR549" s="333"/>
    </row>
    <row r="550" spans="1:44" ht="8.1" customHeight="1">
      <c r="A550" s="365" t="str">
        <f t="shared" si="85"/>
        <v/>
      </c>
      <c r="B550" s="50" t="str">
        <f t="shared" si="86"/>
        <v/>
      </c>
      <c r="C550" s="50" t="str">
        <f t="shared" si="87"/>
        <v/>
      </c>
      <c r="D550" s="315" t="str">
        <f t="shared" si="88"/>
        <v/>
      </c>
      <c r="E550" s="353"/>
      <c r="F550" s="354"/>
      <c r="G550" s="354"/>
      <c r="H550" s="333"/>
      <c r="I550" s="333"/>
      <c r="J550" s="333"/>
      <c r="K550" s="333"/>
      <c r="L550" s="333"/>
      <c r="M550" s="333"/>
      <c r="N550" s="333"/>
      <c r="O550" s="333"/>
      <c r="P550" s="333"/>
      <c r="Q550" s="333"/>
      <c r="R550" s="333"/>
      <c r="S550" s="333"/>
      <c r="T550" s="333"/>
      <c r="U550" s="333"/>
      <c r="V550" s="333"/>
      <c r="W550" s="333"/>
      <c r="X550" s="333"/>
      <c r="Y550" s="333"/>
      <c r="Z550" s="333"/>
      <c r="AA550" s="333"/>
      <c r="AB550" s="333"/>
      <c r="AC550" s="333"/>
      <c r="AD550" s="333"/>
      <c r="AE550" s="333"/>
      <c r="AF550" s="333"/>
      <c r="AG550" s="333"/>
      <c r="AH550" s="333"/>
      <c r="AI550" s="333"/>
      <c r="AJ550" s="333"/>
      <c r="AK550" s="333"/>
      <c r="AL550" s="333"/>
      <c r="AM550" s="333"/>
      <c r="AN550" s="333"/>
      <c r="AO550" s="333"/>
      <c r="AP550" s="333"/>
      <c r="AQ550" s="333"/>
      <c r="AR550" s="333"/>
    </row>
    <row r="551" spans="1:44" ht="8.1" customHeight="1">
      <c r="A551" s="365" t="str">
        <f t="shared" si="85"/>
        <v/>
      </c>
      <c r="B551" s="50" t="str">
        <f t="shared" si="86"/>
        <v/>
      </c>
      <c r="C551" s="50" t="str">
        <f t="shared" si="87"/>
        <v/>
      </c>
      <c r="D551" s="315" t="str">
        <f t="shared" si="88"/>
        <v/>
      </c>
      <c r="E551" s="353"/>
      <c r="F551" s="354"/>
      <c r="G551" s="354"/>
      <c r="H551" s="333"/>
      <c r="I551" s="333"/>
      <c r="J551" s="333"/>
      <c r="K551" s="333"/>
      <c r="L551" s="333"/>
      <c r="M551" s="333"/>
      <c r="N551" s="333"/>
      <c r="O551" s="333"/>
      <c r="P551" s="333"/>
      <c r="Q551" s="333"/>
      <c r="R551" s="333"/>
      <c r="S551" s="333"/>
      <c r="T551" s="333"/>
      <c r="U551" s="333"/>
      <c r="V551" s="333"/>
      <c r="W551" s="333"/>
      <c r="X551" s="333"/>
      <c r="Y551" s="333"/>
      <c r="Z551" s="333"/>
      <c r="AA551" s="333"/>
      <c r="AB551" s="333"/>
      <c r="AC551" s="333"/>
      <c r="AD551" s="333"/>
      <c r="AE551" s="333"/>
      <c r="AF551" s="333"/>
      <c r="AG551" s="333"/>
      <c r="AH551" s="333"/>
      <c r="AI551" s="333"/>
      <c r="AJ551" s="333"/>
      <c r="AK551" s="333"/>
      <c r="AL551" s="333"/>
      <c r="AM551" s="333"/>
      <c r="AN551" s="333"/>
      <c r="AO551" s="333"/>
      <c r="AP551" s="333"/>
      <c r="AQ551" s="333"/>
      <c r="AR551" s="333"/>
    </row>
    <row r="552" spans="1:44" ht="8.1" customHeight="1">
      <c r="A552" s="365" t="str">
        <f t="shared" si="85"/>
        <v/>
      </c>
      <c r="B552" s="50" t="str">
        <f t="shared" si="86"/>
        <v/>
      </c>
      <c r="C552" s="50" t="str">
        <f t="shared" si="87"/>
        <v/>
      </c>
      <c r="D552" s="315" t="str">
        <f t="shared" si="88"/>
        <v/>
      </c>
      <c r="E552" s="353"/>
      <c r="F552" s="354"/>
      <c r="G552" s="354"/>
      <c r="H552" s="333"/>
      <c r="I552" s="333"/>
      <c r="J552" s="333"/>
      <c r="K552" s="333"/>
      <c r="L552" s="333"/>
      <c r="M552" s="333"/>
      <c r="N552" s="333"/>
      <c r="O552" s="333"/>
      <c r="P552" s="333"/>
      <c r="Q552" s="333"/>
      <c r="R552" s="333"/>
      <c r="S552" s="333"/>
      <c r="T552" s="333"/>
      <c r="U552" s="333"/>
      <c r="V552" s="333"/>
      <c r="W552" s="333"/>
      <c r="X552" s="333"/>
      <c r="Y552" s="333"/>
      <c r="Z552" s="333"/>
      <c r="AA552" s="333"/>
      <c r="AB552" s="333"/>
      <c r="AC552" s="333"/>
      <c r="AD552" s="333"/>
      <c r="AE552" s="333"/>
      <c r="AF552" s="333"/>
      <c r="AG552" s="333"/>
      <c r="AH552" s="333"/>
      <c r="AI552" s="333"/>
      <c r="AJ552" s="333"/>
      <c r="AK552" s="333"/>
      <c r="AL552" s="333"/>
      <c r="AM552" s="333"/>
      <c r="AN552" s="333"/>
      <c r="AO552" s="333"/>
      <c r="AP552" s="333"/>
      <c r="AQ552" s="333"/>
      <c r="AR552" s="333"/>
    </row>
    <row r="553" spans="1:44" ht="8.1" customHeight="1">
      <c r="A553" s="365" t="str">
        <f t="shared" si="85"/>
        <v/>
      </c>
      <c r="B553" s="50" t="str">
        <f t="shared" si="86"/>
        <v/>
      </c>
      <c r="C553" s="50" t="str">
        <f t="shared" si="87"/>
        <v/>
      </c>
      <c r="D553" s="315" t="str">
        <f t="shared" si="88"/>
        <v/>
      </c>
      <c r="E553" s="353"/>
      <c r="F553" s="354"/>
      <c r="G553" s="354"/>
      <c r="H553" s="333"/>
      <c r="I553" s="333"/>
      <c r="J553" s="333"/>
      <c r="K553" s="333"/>
      <c r="L553" s="333"/>
      <c r="M553" s="333"/>
      <c r="N553" s="333"/>
      <c r="O553" s="333"/>
      <c r="P553" s="333"/>
      <c r="Q553" s="333"/>
      <c r="R553" s="333"/>
      <c r="S553" s="333"/>
      <c r="T553" s="333"/>
      <c r="U553" s="333"/>
      <c r="V553" s="333"/>
      <c r="W553" s="333"/>
      <c r="X553" s="333"/>
      <c r="Y553" s="333"/>
      <c r="Z553" s="333"/>
      <c r="AA553" s="333"/>
      <c r="AB553" s="333"/>
      <c r="AC553" s="333"/>
      <c r="AD553" s="333"/>
      <c r="AE553" s="333"/>
      <c r="AF553" s="333"/>
      <c r="AG553" s="333"/>
      <c r="AH553" s="333"/>
      <c r="AI553" s="333"/>
      <c r="AJ553" s="333"/>
      <c r="AK553" s="333"/>
      <c r="AL553" s="333"/>
      <c r="AM553" s="333"/>
      <c r="AN553" s="333"/>
      <c r="AO553" s="333"/>
      <c r="AP553" s="333"/>
      <c r="AQ553" s="333"/>
      <c r="AR553" s="333"/>
    </row>
    <row r="554" spans="1:44" ht="8.1" customHeight="1">
      <c r="A554" s="365" t="str">
        <f t="shared" si="85"/>
        <v/>
      </c>
      <c r="B554" s="50" t="str">
        <f t="shared" si="86"/>
        <v/>
      </c>
      <c r="C554" s="50" t="str">
        <f t="shared" si="87"/>
        <v/>
      </c>
      <c r="D554" s="315" t="str">
        <f t="shared" si="88"/>
        <v/>
      </c>
      <c r="E554" s="353"/>
      <c r="F554" s="354"/>
      <c r="G554" s="354"/>
      <c r="H554" s="333"/>
      <c r="I554" s="333"/>
      <c r="J554" s="333"/>
      <c r="K554" s="333"/>
      <c r="L554" s="333"/>
      <c r="M554" s="333"/>
      <c r="N554" s="333"/>
      <c r="O554" s="333"/>
      <c r="P554" s="333"/>
      <c r="Q554" s="333"/>
      <c r="R554" s="333"/>
      <c r="S554" s="333"/>
      <c r="T554" s="333"/>
      <c r="U554" s="333"/>
      <c r="V554" s="333"/>
      <c r="W554" s="333"/>
      <c r="X554" s="333"/>
      <c r="Y554" s="333"/>
      <c r="Z554" s="333"/>
      <c r="AA554" s="333"/>
      <c r="AB554" s="333"/>
      <c r="AC554" s="333"/>
      <c r="AD554" s="333"/>
      <c r="AE554" s="333"/>
      <c r="AF554" s="333"/>
      <c r="AG554" s="333"/>
      <c r="AH554" s="333"/>
      <c r="AI554" s="333"/>
      <c r="AJ554" s="333"/>
      <c r="AK554" s="333"/>
      <c r="AL554" s="333"/>
      <c r="AM554" s="333"/>
      <c r="AN554" s="333"/>
      <c r="AO554" s="333"/>
      <c r="AP554" s="333"/>
      <c r="AQ554" s="333"/>
      <c r="AR554" s="333"/>
    </row>
    <row r="555" spans="1:44" ht="8.1" customHeight="1">
      <c r="A555" s="365" t="str">
        <f t="shared" si="85"/>
        <v/>
      </c>
      <c r="B555" s="50" t="str">
        <f t="shared" si="86"/>
        <v/>
      </c>
      <c r="C555" s="50" t="str">
        <f t="shared" si="87"/>
        <v/>
      </c>
      <c r="D555" s="315" t="str">
        <f t="shared" si="88"/>
        <v/>
      </c>
      <c r="E555" s="353"/>
      <c r="F555" s="354"/>
      <c r="G555" s="354"/>
      <c r="H555" s="333"/>
      <c r="I555" s="333"/>
      <c r="J555" s="333"/>
      <c r="K555" s="333"/>
      <c r="L555" s="333"/>
      <c r="M555" s="333"/>
      <c r="N555" s="333"/>
      <c r="O555" s="333"/>
      <c r="P555" s="333"/>
      <c r="Q555" s="333"/>
      <c r="R555" s="333"/>
      <c r="S555" s="333"/>
      <c r="T555" s="333"/>
      <c r="U555" s="333"/>
      <c r="V555" s="333"/>
      <c r="W555" s="333"/>
      <c r="X555" s="333"/>
      <c r="Y555" s="333"/>
      <c r="Z555" s="333"/>
      <c r="AA555" s="333"/>
      <c r="AB555" s="333"/>
      <c r="AC555" s="333"/>
      <c r="AD555" s="333"/>
      <c r="AE555" s="333"/>
      <c r="AF555" s="333"/>
      <c r="AG555" s="333"/>
      <c r="AH555" s="333"/>
      <c r="AI555" s="333"/>
      <c r="AJ555" s="333"/>
      <c r="AK555" s="333"/>
      <c r="AL555" s="333"/>
      <c r="AM555" s="333"/>
      <c r="AN555" s="333"/>
      <c r="AO555" s="333"/>
      <c r="AP555" s="333"/>
      <c r="AQ555" s="333"/>
      <c r="AR555" s="333"/>
    </row>
    <row r="556" spans="1:44" ht="8.1" customHeight="1">
      <c r="A556" s="365" t="str">
        <f t="shared" si="85"/>
        <v/>
      </c>
      <c r="B556" s="50" t="str">
        <f t="shared" si="86"/>
        <v/>
      </c>
      <c r="C556" s="50" t="str">
        <f t="shared" si="87"/>
        <v/>
      </c>
      <c r="D556" s="315" t="str">
        <f t="shared" si="88"/>
        <v/>
      </c>
      <c r="E556" s="353"/>
      <c r="F556" s="354"/>
      <c r="G556" s="354"/>
      <c r="H556" s="333"/>
      <c r="I556" s="333"/>
      <c r="J556" s="333"/>
      <c r="K556" s="333"/>
      <c r="L556" s="333"/>
      <c r="M556" s="333"/>
      <c r="N556" s="333"/>
      <c r="O556" s="333"/>
      <c r="P556" s="333"/>
      <c r="Q556" s="333"/>
      <c r="R556" s="333"/>
      <c r="S556" s="333"/>
      <c r="T556" s="333"/>
      <c r="U556" s="333"/>
      <c r="V556" s="333"/>
      <c r="W556" s="333"/>
      <c r="X556" s="333"/>
      <c r="Y556" s="333"/>
      <c r="Z556" s="333"/>
      <c r="AA556" s="333"/>
      <c r="AB556" s="333"/>
      <c r="AC556" s="333"/>
      <c r="AD556" s="333"/>
      <c r="AE556" s="333"/>
      <c r="AF556" s="333"/>
      <c r="AG556" s="333"/>
      <c r="AH556" s="333"/>
      <c r="AI556" s="333"/>
      <c r="AJ556" s="333"/>
      <c r="AK556" s="333"/>
      <c r="AL556" s="333"/>
      <c r="AM556" s="333"/>
      <c r="AN556" s="333"/>
      <c r="AO556" s="333"/>
      <c r="AP556" s="333"/>
      <c r="AQ556" s="333"/>
      <c r="AR556" s="333"/>
    </row>
    <row r="557" spans="1:44" ht="8.1" customHeight="1">
      <c r="A557" s="365" t="str">
        <f t="shared" si="85"/>
        <v/>
      </c>
      <c r="B557" s="50" t="str">
        <f t="shared" si="86"/>
        <v/>
      </c>
      <c r="C557" s="50" t="str">
        <f t="shared" si="87"/>
        <v/>
      </c>
      <c r="D557" s="315" t="str">
        <f t="shared" si="88"/>
        <v/>
      </c>
      <c r="E557" s="353"/>
      <c r="F557" s="354"/>
      <c r="G557" s="354"/>
      <c r="H557" s="333"/>
      <c r="I557" s="333"/>
      <c r="J557" s="333"/>
      <c r="K557" s="333"/>
      <c r="L557" s="333"/>
      <c r="M557" s="333"/>
      <c r="N557" s="333"/>
      <c r="O557" s="333"/>
      <c r="P557" s="333"/>
      <c r="Q557" s="333"/>
      <c r="R557" s="333"/>
      <c r="S557" s="333"/>
      <c r="T557" s="333"/>
      <c r="U557" s="333"/>
      <c r="V557" s="333"/>
      <c r="W557" s="333"/>
      <c r="X557" s="333"/>
      <c r="Y557" s="333"/>
      <c r="Z557" s="333"/>
      <c r="AA557" s="333"/>
      <c r="AB557" s="333"/>
      <c r="AC557" s="333"/>
      <c r="AD557" s="333"/>
      <c r="AE557" s="333"/>
      <c r="AF557" s="333"/>
      <c r="AG557" s="333"/>
      <c r="AH557" s="333"/>
      <c r="AI557" s="333"/>
      <c r="AJ557" s="333"/>
      <c r="AK557" s="333"/>
      <c r="AL557" s="333"/>
      <c r="AM557" s="333"/>
      <c r="AN557" s="333"/>
      <c r="AO557" s="333"/>
      <c r="AP557" s="333"/>
      <c r="AQ557" s="333"/>
      <c r="AR557" s="333"/>
    </row>
    <row r="558" spans="1:44" ht="8.1" customHeight="1">
      <c r="A558" s="365" t="str">
        <f t="shared" si="85"/>
        <v/>
      </c>
      <c r="B558" s="50" t="str">
        <f t="shared" si="86"/>
        <v/>
      </c>
      <c r="C558" s="50" t="str">
        <f t="shared" si="87"/>
        <v/>
      </c>
      <c r="D558" s="315" t="str">
        <f t="shared" si="88"/>
        <v/>
      </c>
      <c r="E558" s="353"/>
      <c r="F558" s="354"/>
      <c r="G558" s="354"/>
      <c r="H558" s="333"/>
      <c r="I558" s="333"/>
      <c r="J558" s="333"/>
      <c r="K558" s="333"/>
      <c r="L558" s="333"/>
      <c r="M558" s="333"/>
      <c r="N558" s="333"/>
      <c r="O558" s="333"/>
      <c r="P558" s="333"/>
      <c r="Q558" s="333"/>
      <c r="R558" s="333"/>
      <c r="S558" s="333"/>
      <c r="T558" s="333"/>
      <c r="U558" s="333"/>
      <c r="V558" s="333"/>
      <c r="W558" s="333"/>
      <c r="X558" s="333"/>
      <c r="Y558" s="333"/>
      <c r="Z558" s="333"/>
      <c r="AA558" s="333"/>
      <c r="AB558" s="333"/>
      <c r="AC558" s="333"/>
      <c r="AD558" s="333"/>
      <c r="AE558" s="333"/>
      <c r="AF558" s="333"/>
      <c r="AG558" s="333"/>
      <c r="AH558" s="333"/>
      <c r="AI558" s="333"/>
      <c r="AJ558" s="333"/>
      <c r="AK558" s="333"/>
      <c r="AL558" s="333"/>
      <c r="AM558" s="333"/>
      <c r="AN558" s="333"/>
      <c r="AO558" s="333"/>
      <c r="AP558" s="333"/>
      <c r="AQ558" s="333"/>
      <c r="AR558" s="333"/>
    </row>
    <row r="559" spans="1:44" ht="8.1" customHeight="1">
      <c r="A559" s="365" t="str">
        <f t="shared" si="85"/>
        <v/>
      </c>
      <c r="B559" s="50" t="str">
        <f t="shared" si="86"/>
        <v/>
      </c>
      <c r="C559" s="50" t="str">
        <f t="shared" si="87"/>
        <v/>
      </c>
      <c r="D559" s="315" t="str">
        <f t="shared" si="88"/>
        <v/>
      </c>
      <c r="E559" s="353"/>
      <c r="F559" s="354"/>
      <c r="G559" s="354"/>
      <c r="H559" s="333"/>
      <c r="I559" s="333"/>
      <c r="J559" s="333"/>
      <c r="K559" s="333"/>
      <c r="L559" s="333"/>
      <c r="M559" s="333"/>
      <c r="N559" s="333"/>
      <c r="O559" s="333"/>
      <c r="P559" s="333"/>
      <c r="Q559" s="333"/>
      <c r="R559" s="333"/>
      <c r="S559" s="333"/>
      <c r="T559" s="333"/>
      <c r="U559" s="333"/>
      <c r="V559" s="333"/>
      <c r="W559" s="333"/>
      <c r="X559" s="333"/>
      <c r="Y559" s="333"/>
      <c r="Z559" s="333"/>
      <c r="AA559" s="333"/>
      <c r="AB559" s="333"/>
      <c r="AC559" s="333"/>
      <c r="AD559" s="333"/>
      <c r="AE559" s="333"/>
      <c r="AF559" s="333"/>
      <c r="AG559" s="333"/>
      <c r="AH559" s="333"/>
      <c r="AI559" s="333"/>
      <c r="AJ559" s="333"/>
      <c r="AK559" s="333"/>
      <c r="AL559" s="333"/>
      <c r="AM559" s="333"/>
      <c r="AN559" s="333"/>
      <c r="AO559" s="333"/>
      <c r="AP559" s="333"/>
      <c r="AQ559" s="333"/>
      <c r="AR559" s="333"/>
    </row>
    <row r="560" spans="1:44" ht="8.1" customHeight="1">
      <c r="A560" s="365" t="str">
        <f t="shared" si="85"/>
        <v/>
      </c>
      <c r="B560" s="50" t="str">
        <f t="shared" si="86"/>
        <v/>
      </c>
      <c r="C560" s="50" t="str">
        <f t="shared" si="87"/>
        <v/>
      </c>
      <c r="D560" s="315" t="str">
        <f t="shared" si="88"/>
        <v/>
      </c>
      <c r="E560" s="353"/>
      <c r="F560" s="354"/>
      <c r="G560" s="354"/>
      <c r="H560" s="333"/>
      <c r="I560" s="333"/>
      <c r="J560" s="333"/>
      <c r="K560" s="333"/>
      <c r="L560" s="333"/>
      <c r="M560" s="333"/>
      <c r="N560" s="333"/>
      <c r="O560" s="333"/>
      <c r="P560" s="333"/>
      <c r="Q560" s="333"/>
      <c r="R560" s="333"/>
      <c r="S560" s="333"/>
      <c r="T560" s="333"/>
      <c r="U560" s="333"/>
      <c r="V560" s="333"/>
      <c r="W560" s="333"/>
      <c r="X560" s="333"/>
      <c r="Y560" s="333"/>
      <c r="Z560" s="333"/>
      <c r="AA560" s="333"/>
      <c r="AB560" s="333"/>
      <c r="AC560" s="333"/>
      <c r="AD560" s="333"/>
      <c r="AE560" s="333"/>
      <c r="AF560" s="333"/>
      <c r="AG560" s="333"/>
      <c r="AH560" s="333"/>
      <c r="AI560" s="333"/>
      <c r="AJ560" s="333"/>
      <c r="AK560" s="333"/>
      <c r="AL560" s="333"/>
      <c r="AM560" s="333"/>
      <c r="AN560" s="333"/>
      <c r="AO560" s="333"/>
      <c r="AP560" s="333"/>
      <c r="AQ560" s="333"/>
      <c r="AR560" s="333"/>
    </row>
    <row r="561" spans="1:44" ht="8.1" customHeight="1">
      <c r="A561" s="365" t="str">
        <f t="shared" si="85"/>
        <v/>
      </c>
      <c r="B561" s="50" t="str">
        <f t="shared" si="86"/>
        <v/>
      </c>
      <c r="C561" s="50" t="str">
        <f t="shared" si="87"/>
        <v/>
      </c>
      <c r="D561" s="315" t="str">
        <f t="shared" si="88"/>
        <v/>
      </c>
      <c r="E561" s="353"/>
      <c r="F561" s="354"/>
      <c r="G561" s="354"/>
      <c r="H561" s="333"/>
      <c r="I561" s="333"/>
      <c r="J561" s="333"/>
      <c r="K561" s="333"/>
      <c r="L561" s="333"/>
      <c r="M561" s="333"/>
      <c r="N561" s="333"/>
      <c r="O561" s="333"/>
      <c r="P561" s="333"/>
      <c r="Q561" s="333"/>
      <c r="R561" s="333"/>
      <c r="S561" s="333"/>
      <c r="T561" s="333"/>
      <c r="U561" s="333"/>
      <c r="V561" s="333"/>
      <c r="W561" s="333"/>
      <c r="X561" s="333"/>
      <c r="Y561" s="333"/>
      <c r="Z561" s="333"/>
      <c r="AA561" s="333"/>
      <c r="AB561" s="333"/>
      <c r="AC561" s="333"/>
      <c r="AD561" s="333"/>
      <c r="AE561" s="333"/>
      <c r="AF561" s="333"/>
      <c r="AG561" s="333"/>
      <c r="AH561" s="333"/>
      <c r="AI561" s="333"/>
      <c r="AJ561" s="333"/>
      <c r="AK561" s="333"/>
      <c r="AL561" s="333"/>
      <c r="AM561" s="333"/>
      <c r="AN561" s="333"/>
      <c r="AO561" s="333"/>
      <c r="AP561" s="333"/>
      <c r="AQ561" s="333"/>
      <c r="AR561" s="333"/>
    </row>
    <row r="562" spans="1:44" ht="8.1" customHeight="1">
      <c r="A562" s="365" t="str">
        <f t="shared" si="85"/>
        <v/>
      </c>
      <c r="B562" s="50" t="str">
        <f t="shared" si="86"/>
        <v/>
      </c>
      <c r="C562" s="50" t="str">
        <f t="shared" si="87"/>
        <v/>
      </c>
      <c r="D562" s="315" t="str">
        <f t="shared" si="88"/>
        <v/>
      </c>
      <c r="E562" s="353"/>
      <c r="F562" s="354"/>
      <c r="G562" s="354"/>
      <c r="H562" s="333"/>
      <c r="I562" s="333"/>
      <c r="J562" s="333"/>
      <c r="K562" s="333"/>
      <c r="L562" s="333"/>
      <c r="M562" s="333"/>
      <c r="N562" s="333"/>
      <c r="O562" s="333"/>
      <c r="P562" s="333"/>
      <c r="Q562" s="333"/>
      <c r="R562" s="333"/>
      <c r="S562" s="333"/>
      <c r="T562" s="333"/>
      <c r="U562" s="333"/>
      <c r="V562" s="333"/>
      <c r="W562" s="333"/>
      <c r="X562" s="333"/>
      <c r="Y562" s="333"/>
      <c r="Z562" s="333"/>
      <c r="AA562" s="333"/>
      <c r="AB562" s="333"/>
      <c r="AC562" s="333"/>
      <c r="AD562" s="333"/>
      <c r="AE562" s="333"/>
      <c r="AF562" s="333"/>
      <c r="AG562" s="333"/>
      <c r="AH562" s="333"/>
      <c r="AI562" s="333"/>
      <c r="AJ562" s="333"/>
      <c r="AK562" s="333"/>
      <c r="AL562" s="333"/>
      <c r="AM562" s="333"/>
      <c r="AN562" s="333"/>
      <c r="AO562" s="333"/>
      <c r="AP562" s="333"/>
      <c r="AQ562" s="333"/>
      <c r="AR562" s="333"/>
    </row>
    <row r="563" spans="1:44" ht="8.1" customHeight="1">
      <c r="A563" s="365" t="str">
        <f t="shared" si="85"/>
        <v/>
      </c>
      <c r="B563" s="50" t="str">
        <f t="shared" si="86"/>
        <v/>
      </c>
      <c r="C563" s="50" t="str">
        <f t="shared" si="87"/>
        <v/>
      </c>
      <c r="D563" s="315" t="str">
        <f t="shared" si="88"/>
        <v/>
      </c>
      <c r="E563" s="353"/>
      <c r="F563" s="354"/>
      <c r="G563" s="354"/>
      <c r="H563" s="333"/>
      <c r="I563" s="333"/>
      <c r="J563" s="333"/>
      <c r="K563" s="333"/>
      <c r="L563" s="333"/>
      <c r="M563" s="333"/>
      <c r="N563" s="333"/>
      <c r="O563" s="333"/>
      <c r="P563" s="333"/>
      <c r="Q563" s="333"/>
      <c r="R563" s="333"/>
      <c r="S563" s="333"/>
      <c r="T563" s="333"/>
      <c r="U563" s="333"/>
      <c r="V563" s="333"/>
      <c r="W563" s="333"/>
      <c r="X563" s="333"/>
      <c r="Y563" s="333"/>
      <c r="Z563" s="333"/>
      <c r="AA563" s="333"/>
      <c r="AB563" s="333"/>
      <c r="AC563" s="333"/>
      <c r="AD563" s="333"/>
      <c r="AE563" s="333"/>
      <c r="AF563" s="333"/>
      <c r="AG563" s="333"/>
      <c r="AH563" s="333"/>
      <c r="AI563" s="333"/>
      <c r="AJ563" s="333"/>
      <c r="AK563" s="333"/>
      <c r="AL563" s="333"/>
      <c r="AM563" s="333"/>
      <c r="AN563" s="333"/>
      <c r="AO563" s="333"/>
      <c r="AP563" s="333"/>
      <c r="AQ563" s="333"/>
      <c r="AR563" s="333"/>
    </row>
    <row r="564" spans="1:44" ht="8.1" customHeight="1">
      <c r="A564" s="365" t="str">
        <f t="shared" si="85"/>
        <v/>
      </c>
      <c r="B564" s="50" t="str">
        <f t="shared" si="86"/>
        <v/>
      </c>
      <c r="C564" s="50" t="str">
        <f t="shared" si="87"/>
        <v/>
      </c>
      <c r="D564" s="315" t="str">
        <f t="shared" si="88"/>
        <v/>
      </c>
      <c r="E564" s="353"/>
      <c r="F564" s="354"/>
      <c r="G564" s="354"/>
      <c r="H564" s="333"/>
      <c r="I564" s="333"/>
      <c r="J564" s="333"/>
      <c r="K564" s="333"/>
      <c r="L564" s="333"/>
      <c r="M564" s="333"/>
      <c r="N564" s="333"/>
      <c r="O564" s="333"/>
      <c r="P564" s="333"/>
      <c r="Q564" s="333"/>
      <c r="R564" s="333"/>
      <c r="S564" s="333"/>
      <c r="T564" s="333"/>
      <c r="U564" s="333"/>
      <c r="V564" s="333"/>
      <c r="W564" s="333"/>
      <c r="X564" s="333"/>
      <c r="Y564" s="333"/>
      <c r="Z564" s="333"/>
      <c r="AA564" s="333"/>
      <c r="AB564" s="333"/>
      <c r="AC564" s="333"/>
      <c r="AD564" s="333"/>
      <c r="AE564" s="333"/>
      <c r="AF564" s="333"/>
      <c r="AG564" s="333"/>
      <c r="AH564" s="333"/>
      <c r="AI564" s="333"/>
      <c r="AJ564" s="333"/>
      <c r="AK564" s="333"/>
      <c r="AL564" s="333"/>
      <c r="AM564" s="333"/>
      <c r="AN564" s="333"/>
      <c r="AO564" s="333"/>
      <c r="AP564" s="333"/>
      <c r="AQ564" s="333"/>
      <c r="AR564" s="333"/>
    </row>
    <row r="565" spans="1:44" ht="8.1" customHeight="1">
      <c r="A565" s="365" t="str">
        <f t="shared" si="85"/>
        <v/>
      </c>
      <c r="B565" s="50" t="str">
        <f t="shared" si="86"/>
        <v/>
      </c>
      <c r="C565" s="50" t="str">
        <f t="shared" si="87"/>
        <v/>
      </c>
      <c r="D565" s="315" t="str">
        <f t="shared" si="88"/>
        <v/>
      </c>
      <c r="E565" s="353"/>
      <c r="F565" s="354"/>
      <c r="G565" s="354"/>
      <c r="H565" s="333"/>
      <c r="I565" s="333"/>
      <c r="J565" s="333"/>
      <c r="K565" s="333"/>
      <c r="L565" s="333"/>
      <c r="M565" s="333"/>
      <c r="N565" s="333"/>
      <c r="O565" s="333"/>
      <c r="P565" s="333"/>
      <c r="Q565" s="333"/>
      <c r="R565" s="333"/>
      <c r="S565" s="333"/>
      <c r="T565" s="333"/>
      <c r="U565" s="333"/>
      <c r="V565" s="333"/>
      <c r="W565" s="333"/>
      <c r="X565" s="333"/>
      <c r="Y565" s="333"/>
      <c r="Z565" s="333"/>
      <c r="AA565" s="333"/>
      <c r="AB565" s="333"/>
      <c r="AC565" s="333"/>
      <c r="AD565" s="333"/>
      <c r="AE565" s="333"/>
      <c r="AF565" s="333"/>
      <c r="AG565" s="333"/>
      <c r="AH565" s="333"/>
      <c r="AI565" s="333"/>
      <c r="AJ565" s="333"/>
      <c r="AK565" s="333"/>
      <c r="AL565" s="333"/>
      <c r="AM565" s="333"/>
      <c r="AN565" s="333"/>
      <c r="AO565" s="333"/>
      <c r="AP565" s="333"/>
      <c r="AQ565" s="333"/>
      <c r="AR565" s="333"/>
    </row>
    <row r="566" spans="1:44" ht="8.1" customHeight="1">
      <c r="A566" s="365" t="str">
        <f t="shared" si="85"/>
        <v/>
      </c>
      <c r="B566" s="50" t="str">
        <f t="shared" si="86"/>
        <v/>
      </c>
      <c r="C566" s="50" t="str">
        <f t="shared" si="87"/>
        <v/>
      </c>
      <c r="D566" s="315" t="str">
        <f t="shared" si="88"/>
        <v/>
      </c>
      <c r="E566" s="353"/>
      <c r="F566" s="354"/>
      <c r="G566" s="354"/>
      <c r="H566" s="333"/>
      <c r="I566" s="333"/>
      <c r="J566" s="333"/>
      <c r="K566" s="333"/>
      <c r="L566" s="333"/>
      <c r="M566" s="333"/>
      <c r="N566" s="333"/>
      <c r="O566" s="333"/>
      <c r="P566" s="333"/>
      <c r="Q566" s="333"/>
      <c r="R566" s="333"/>
      <c r="S566" s="333"/>
      <c r="T566" s="333"/>
      <c r="U566" s="333"/>
      <c r="V566" s="333"/>
      <c r="W566" s="333"/>
      <c r="X566" s="333"/>
      <c r="Y566" s="333"/>
      <c r="Z566" s="333"/>
      <c r="AA566" s="333"/>
      <c r="AB566" s="333"/>
      <c r="AC566" s="333"/>
      <c r="AD566" s="333"/>
      <c r="AE566" s="333"/>
      <c r="AF566" s="333"/>
      <c r="AG566" s="333"/>
      <c r="AH566" s="333"/>
      <c r="AI566" s="333"/>
      <c r="AJ566" s="333"/>
      <c r="AK566" s="333"/>
      <c r="AL566" s="333"/>
      <c r="AM566" s="333"/>
      <c r="AN566" s="333"/>
      <c r="AO566" s="333"/>
      <c r="AP566" s="333"/>
      <c r="AQ566" s="333"/>
      <c r="AR566" s="333"/>
    </row>
    <row r="567" spans="1:44" ht="8.1" customHeight="1">
      <c r="A567" s="365" t="str">
        <f t="shared" si="85"/>
        <v/>
      </c>
      <c r="B567" s="50" t="str">
        <f t="shared" si="86"/>
        <v/>
      </c>
      <c r="C567" s="50" t="str">
        <f t="shared" si="87"/>
        <v/>
      </c>
      <c r="D567" s="315" t="str">
        <f t="shared" si="88"/>
        <v/>
      </c>
      <c r="E567" s="353"/>
      <c r="F567" s="354"/>
      <c r="G567" s="354"/>
      <c r="H567" s="333"/>
      <c r="I567" s="333"/>
      <c r="J567" s="333"/>
      <c r="K567" s="333"/>
      <c r="L567" s="333"/>
      <c r="M567" s="333"/>
      <c r="N567" s="333"/>
      <c r="O567" s="333"/>
      <c r="P567" s="333"/>
      <c r="Q567" s="333"/>
      <c r="R567" s="333"/>
      <c r="S567" s="333"/>
      <c r="T567" s="333"/>
      <c r="U567" s="333"/>
      <c r="V567" s="333"/>
      <c r="W567" s="333"/>
      <c r="X567" s="333"/>
      <c r="Y567" s="333"/>
      <c r="Z567" s="333"/>
      <c r="AA567" s="333"/>
      <c r="AB567" s="333"/>
      <c r="AC567" s="333"/>
      <c r="AD567" s="333"/>
      <c r="AE567" s="333"/>
      <c r="AF567" s="333"/>
      <c r="AG567" s="333"/>
      <c r="AH567" s="333"/>
      <c r="AI567" s="333"/>
      <c r="AJ567" s="333"/>
      <c r="AK567" s="333"/>
      <c r="AL567" s="333"/>
      <c r="AM567" s="333"/>
      <c r="AN567" s="333"/>
      <c r="AO567" s="333"/>
      <c r="AP567" s="333"/>
      <c r="AQ567" s="333"/>
      <c r="AR567" s="333"/>
    </row>
    <row r="568" spans="1:44" ht="8.1" customHeight="1">
      <c r="A568" s="365" t="str">
        <f t="shared" si="85"/>
        <v/>
      </c>
      <c r="B568" s="50" t="str">
        <f t="shared" si="86"/>
        <v/>
      </c>
      <c r="C568" s="50" t="str">
        <f t="shared" si="87"/>
        <v/>
      </c>
      <c r="D568" s="315" t="str">
        <f t="shared" si="88"/>
        <v/>
      </c>
      <c r="E568" s="353"/>
      <c r="F568" s="354"/>
      <c r="G568" s="354"/>
      <c r="H568" s="333"/>
      <c r="I568" s="333"/>
      <c r="J568" s="333"/>
      <c r="K568" s="333"/>
      <c r="L568" s="333"/>
      <c r="M568" s="333"/>
      <c r="N568" s="333"/>
      <c r="O568" s="333"/>
      <c r="P568" s="333"/>
      <c r="Q568" s="333"/>
      <c r="R568" s="333"/>
      <c r="S568" s="333"/>
      <c r="T568" s="333"/>
      <c r="U568" s="333"/>
      <c r="V568" s="333"/>
      <c r="W568" s="333"/>
      <c r="X568" s="333"/>
      <c r="Y568" s="333"/>
      <c r="Z568" s="333"/>
      <c r="AA568" s="333"/>
      <c r="AB568" s="333"/>
      <c r="AC568" s="333"/>
      <c r="AD568" s="333"/>
      <c r="AE568" s="333"/>
      <c r="AF568" s="333"/>
      <c r="AG568" s="333"/>
      <c r="AH568" s="333"/>
      <c r="AI568" s="333"/>
      <c r="AJ568" s="333"/>
      <c r="AK568" s="333"/>
      <c r="AL568" s="333"/>
      <c r="AM568" s="333"/>
      <c r="AN568" s="333"/>
      <c r="AO568" s="333"/>
      <c r="AP568" s="333"/>
      <c r="AQ568" s="333"/>
      <c r="AR568" s="333"/>
    </row>
    <row r="569" spans="1:44" ht="8.1" customHeight="1">
      <c r="A569" s="365" t="str">
        <f t="shared" si="85"/>
        <v/>
      </c>
      <c r="B569" s="50" t="str">
        <f t="shared" si="86"/>
        <v/>
      </c>
      <c r="C569" s="50" t="str">
        <f t="shared" si="87"/>
        <v/>
      </c>
      <c r="D569" s="315" t="str">
        <f t="shared" si="88"/>
        <v/>
      </c>
      <c r="E569" s="353"/>
      <c r="F569" s="354"/>
      <c r="G569" s="354"/>
      <c r="H569" s="333"/>
      <c r="I569" s="333"/>
      <c r="J569" s="333"/>
      <c r="K569" s="333"/>
      <c r="L569" s="333"/>
      <c r="M569" s="333"/>
      <c r="N569" s="333"/>
      <c r="O569" s="333"/>
      <c r="P569" s="333"/>
      <c r="Q569" s="333"/>
      <c r="R569" s="333"/>
      <c r="S569" s="333"/>
      <c r="T569" s="333"/>
      <c r="U569" s="333"/>
      <c r="V569" s="333"/>
      <c r="W569" s="333"/>
      <c r="X569" s="333"/>
      <c r="Y569" s="333"/>
      <c r="Z569" s="333"/>
      <c r="AA569" s="333"/>
      <c r="AB569" s="333"/>
      <c r="AC569" s="333"/>
      <c r="AD569" s="333"/>
      <c r="AE569" s="333"/>
      <c r="AF569" s="333"/>
      <c r="AG569" s="333"/>
      <c r="AH569" s="333"/>
      <c r="AI569" s="333"/>
      <c r="AJ569" s="333"/>
      <c r="AK569" s="333"/>
      <c r="AL569" s="333"/>
      <c r="AM569" s="333"/>
      <c r="AN569" s="333"/>
      <c r="AO569" s="333"/>
      <c r="AP569" s="333"/>
      <c r="AQ569" s="333"/>
      <c r="AR569" s="333"/>
    </row>
    <row r="570" spans="1:44" ht="8.1" customHeight="1">
      <c r="A570" s="365" t="str">
        <f t="shared" si="85"/>
        <v/>
      </c>
      <c r="B570" s="50" t="str">
        <f t="shared" si="86"/>
        <v/>
      </c>
      <c r="C570" s="50" t="str">
        <f t="shared" si="87"/>
        <v/>
      </c>
      <c r="D570" s="315" t="str">
        <f t="shared" si="88"/>
        <v/>
      </c>
      <c r="E570" s="353"/>
      <c r="F570" s="354"/>
      <c r="G570" s="354"/>
      <c r="H570" s="333"/>
      <c r="I570" s="333"/>
      <c r="J570" s="333"/>
      <c r="K570" s="333"/>
      <c r="L570" s="333"/>
      <c r="M570" s="333"/>
      <c r="N570" s="333"/>
      <c r="O570" s="333"/>
      <c r="P570" s="333"/>
      <c r="Q570" s="333"/>
      <c r="R570" s="333"/>
      <c r="S570" s="333"/>
      <c r="T570" s="333"/>
      <c r="U570" s="333"/>
      <c r="V570" s="333"/>
      <c r="W570" s="333"/>
      <c r="X570" s="333"/>
      <c r="Y570" s="333"/>
      <c r="Z570" s="333"/>
      <c r="AA570" s="333"/>
      <c r="AB570" s="333"/>
      <c r="AC570" s="333"/>
      <c r="AD570" s="333"/>
      <c r="AE570" s="333"/>
      <c r="AF570" s="333"/>
      <c r="AG570" s="333"/>
      <c r="AH570" s="333"/>
      <c r="AI570" s="333"/>
      <c r="AJ570" s="333"/>
      <c r="AK570" s="333"/>
      <c r="AL570" s="333"/>
      <c r="AM570" s="333"/>
      <c r="AN570" s="333"/>
      <c r="AO570" s="333"/>
      <c r="AP570" s="333"/>
      <c r="AQ570" s="333"/>
      <c r="AR570" s="333"/>
    </row>
    <row r="571" spans="1:44" ht="8.1" customHeight="1">
      <c r="A571" s="365" t="str">
        <f t="shared" si="85"/>
        <v/>
      </c>
      <c r="B571" s="50" t="str">
        <f t="shared" si="86"/>
        <v/>
      </c>
      <c r="C571" s="50" t="str">
        <f t="shared" si="87"/>
        <v/>
      </c>
      <c r="D571" s="315" t="str">
        <f t="shared" si="88"/>
        <v/>
      </c>
      <c r="E571" s="353"/>
      <c r="F571" s="354"/>
      <c r="G571" s="354"/>
      <c r="H571" s="333"/>
      <c r="I571" s="333"/>
      <c r="J571" s="333"/>
      <c r="K571" s="333"/>
      <c r="L571" s="333"/>
      <c r="M571" s="333"/>
      <c r="N571" s="333"/>
      <c r="O571" s="333"/>
      <c r="P571" s="333"/>
      <c r="Q571" s="333"/>
      <c r="R571" s="333"/>
      <c r="S571" s="333"/>
      <c r="T571" s="333"/>
      <c r="U571" s="333"/>
      <c r="V571" s="333"/>
      <c r="W571" s="333"/>
      <c r="X571" s="333"/>
      <c r="Y571" s="333"/>
      <c r="Z571" s="333"/>
      <c r="AA571" s="333"/>
      <c r="AB571" s="333"/>
      <c r="AC571" s="333"/>
      <c r="AD571" s="333"/>
      <c r="AE571" s="333"/>
      <c r="AF571" s="333"/>
      <c r="AG571" s="333"/>
      <c r="AH571" s="333"/>
      <c r="AI571" s="333"/>
      <c r="AJ571" s="333"/>
      <c r="AK571" s="333"/>
      <c r="AL571" s="333"/>
      <c r="AM571" s="333"/>
      <c r="AN571" s="333"/>
      <c r="AO571" s="333"/>
      <c r="AP571" s="333"/>
      <c r="AQ571" s="333"/>
      <c r="AR571" s="333"/>
    </row>
    <row r="572" spans="1:44" ht="8.1" customHeight="1">
      <c r="A572" s="365" t="str">
        <f t="shared" si="85"/>
        <v/>
      </c>
      <c r="B572" s="50" t="str">
        <f t="shared" si="86"/>
        <v/>
      </c>
      <c r="C572" s="50" t="str">
        <f t="shared" si="87"/>
        <v/>
      </c>
      <c r="D572" s="315" t="str">
        <f t="shared" si="88"/>
        <v/>
      </c>
      <c r="E572" s="353"/>
      <c r="F572" s="354"/>
      <c r="G572" s="354"/>
      <c r="H572" s="333"/>
      <c r="I572" s="333"/>
      <c r="J572" s="333"/>
      <c r="K572" s="333"/>
      <c r="L572" s="333"/>
      <c r="M572" s="333"/>
      <c r="N572" s="333"/>
      <c r="O572" s="333"/>
      <c r="P572" s="333"/>
      <c r="Q572" s="333"/>
      <c r="R572" s="333"/>
      <c r="S572" s="333"/>
      <c r="T572" s="333"/>
      <c r="U572" s="333"/>
      <c r="V572" s="333"/>
      <c r="W572" s="333"/>
      <c r="X572" s="333"/>
      <c r="Y572" s="333"/>
      <c r="Z572" s="333"/>
      <c r="AA572" s="333"/>
      <c r="AB572" s="333"/>
      <c r="AC572" s="333"/>
      <c r="AD572" s="333"/>
      <c r="AE572" s="333"/>
      <c r="AF572" s="333"/>
      <c r="AG572" s="333"/>
      <c r="AH572" s="333"/>
      <c r="AI572" s="333"/>
      <c r="AJ572" s="333"/>
      <c r="AK572" s="333"/>
      <c r="AL572" s="333"/>
      <c r="AM572" s="333"/>
      <c r="AN572" s="333"/>
      <c r="AO572" s="333"/>
      <c r="AP572" s="333"/>
      <c r="AQ572" s="333"/>
      <c r="AR572" s="333"/>
    </row>
    <row r="573" spans="1:44" ht="8.1" customHeight="1">
      <c r="A573" s="365" t="str">
        <f t="shared" si="85"/>
        <v/>
      </c>
      <c r="B573" s="50" t="str">
        <f t="shared" si="86"/>
        <v/>
      </c>
      <c r="C573" s="50" t="str">
        <f t="shared" si="87"/>
        <v/>
      </c>
      <c r="D573" s="315" t="str">
        <f t="shared" si="88"/>
        <v/>
      </c>
      <c r="E573" s="353"/>
      <c r="F573" s="354"/>
      <c r="G573" s="354"/>
      <c r="H573" s="333"/>
      <c r="I573" s="333"/>
      <c r="J573" s="333"/>
      <c r="K573" s="333"/>
      <c r="L573" s="333"/>
      <c r="M573" s="333"/>
      <c r="N573" s="333"/>
      <c r="O573" s="333"/>
      <c r="P573" s="333"/>
      <c r="Q573" s="333"/>
      <c r="R573" s="333"/>
      <c r="S573" s="333"/>
      <c r="T573" s="333"/>
      <c r="U573" s="333"/>
      <c r="V573" s="333"/>
      <c r="W573" s="333"/>
      <c r="X573" s="333"/>
      <c r="Y573" s="333"/>
      <c r="Z573" s="333"/>
      <c r="AA573" s="333"/>
      <c r="AB573" s="333"/>
      <c r="AC573" s="333"/>
      <c r="AD573" s="333"/>
      <c r="AE573" s="333"/>
      <c r="AF573" s="333"/>
      <c r="AG573" s="333"/>
      <c r="AH573" s="333"/>
      <c r="AI573" s="333"/>
      <c r="AJ573" s="333"/>
      <c r="AK573" s="333"/>
      <c r="AL573" s="333"/>
      <c r="AM573" s="333"/>
      <c r="AN573" s="333"/>
      <c r="AO573" s="333"/>
      <c r="AP573" s="333"/>
      <c r="AQ573" s="333"/>
      <c r="AR573" s="333"/>
    </row>
    <row r="574" spans="1:44" ht="8.1" customHeight="1">
      <c r="A574" s="365" t="str">
        <f t="shared" si="85"/>
        <v/>
      </c>
      <c r="B574" s="50" t="str">
        <f t="shared" si="86"/>
        <v/>
      </c>
      <c r="C574" s="50" t="str">
        <f t="shared" si="87"/>
        <v/>
      </c>
      <c r="D574" s="315" t="str">
        <f t="shared" si="88"/>
        <v/>
      </c>
      <c r="E574" s="353"/>
      <c r="F574" s="354"/>
      <c r="G574" s="354"/>
      <c r="H574" s="333"/>
      <c r="I574" s="333"/>
      <c r="J574" s="333"/>
      <c r="K574" s="333"/>
      <c r="L574" s="333"/>
      <c r="M574" s="333"/>
      <c r="N574" s="333"/>
      <c r="O574" s="333"/>
      <c r="P574" s="333"/>
      <c r="Q574" s="333"/>
      <c r="R574" s="333"/>
      <c r="S574" s="333"/>
      <c r="T574" s="333"/>
      <c r="U574" s="333"/>
      <c r="V574" s="333"/>
      <c r="W574" s="333"/>
      <c r="X574" s="333"/>
      <c r="Y574" s="333"/>
      <c r="Z574" s="333"/>
      <c r="AA574" s="333"/>
      <c r="AB574" s="333"/>
      <c r="AC574" s="333"/>
      <c r="AD574" s="333"/>
      <c r="AE574" s="333"/>
      <c r="AF574" s="333"/>
      <c r="AG574" s="333"/>
      <c r="AH574" s="333"/>
      <c r="AI574" s="333"/>
      <c r="AJ574" s="333"/>
      <c r="AK574" s="333"/>
      <c r="AL574" s="333"/>
      <c r="AM574" s="333"/>
      <c r="AN574" s="333"/>
      <c r="AO574" s="333"/>
      <c r="AP574" s="333"/>
      <c r="AQ574" s="333"/>
      <c r="AR574" s="333"/>
    </row>
    <row r="575" spans="1:44" ht="8.1" customHeight="1">
      <c r="A575" s="365" t="str">
        <f t="shared" si="85"/>
        <v/>
      </c>
      <c r="B575" s="50" t="str">
        <f t="shared" si="86"/>
        <v/>
      </c>
      <c r="C575" s="50" t="str">
        <f t="shared" si="87"/>
        <v/>
      </c>
      <c r="D575" s="315" t="str">
        <f t="shared" si="88"/>
        <v/>
      </c>
      <c r="E575" s="353"/>
      <c r="F575" s="354"/>
      <c r="G575" s="354"/>
      <c r="H575" s="333"/>
      <c r="I575" s="333"/>
      <c r="J575" s="333"/>
      <c r="K575" s="333"/>
      <c r="L575" s="333"/>
      <c r="M575" s="333"/>
      <c r="N575" s="333"/>
      <c r="O575" s="333"/>
      <c r="P575" s="333"/>
      <c r="Q575" s="333"/>
      <c r="R575" s="333"/>
      <c r="S575" s="333"/>
      <c r="T575" s="333"/>
      <c r="U575" s="333"/>
      <c r="V575" s="333"/>
      <c r="W575" s="333"/>
      <c r="X575" s="333"/>
      <c r="Y575" s="333"/>
      <c r="Z575" s="333"/>
      <c r="AA575" s="333"/>
      <c r="AB575" s="333"/>
      <c r="AC575" s="333"/>
      <c r="AD575" s="333"/>
      <c r="AE575" s="333"/>
      <c r="AF575" s="333"/>
      <c r="AG575" s="333"/>
      <c r="AH575" s="333"/>
      <c r="AI575" s="333"/>
      <c r="AJ575" s="333"/>
      <c r="AK575" s="333"/>
      <c r="AL575" s="333"/>
      <c r="AM575" s="333"/>
      <c r="AN575" s="333"/>
      <c r="AO575" s="333"/>
      <c r="AP575" s="333"/>
      <c r="AQ575" s="333"/>
      <c r="AR575" s="333"/>
    </row>
    <row r="576" spans="1:44" ht="8.1" customHeight="1">
      <c r="A576" s="365" t="str">
        <f t="shared" si="85"/>
        <v/>
      </c>
      <c r="B576" s="50" t="str">
        <f t="shared" si="86"/>
        <v/>
      </c>
      <c r="C576" s="50" t="str">
        <f t="shared" si="87"/>
        <v/>
      </c>
      <c r="D576" s="315" t="str">
        <f t="shared" si="88"/>
        <v/>
      </c>
      <c r="E576" s="353"/>
      <c r="F576" s="354"/>
      <c r="G576" s="354"/>
      <c r="H576" s="333"/>
      <c r="I576" s="333"/>
      <c r="J576" s="333"/>
      <c r="K576" s="333"/>
      <c r="L576" s="333"/>
      <c r="M576" s="333"/>
      <c r="N576" s="333"/>
      <c r="O576" s="333"/>
      <c r="P576" s="333"/>
      <c r="Q576" s="333"/>
      <c r="R576" s="333"/>
      <c r="S576" s="333"/>
      <c r="T576" s="333"/>
      <c r="U576" s="333"/>
      <c r="V576" s="333"/>
      <c r="W576" s="333"/>
      <c r="X576" s="333"/>
      <c r="Y576" s="333"/>
      <c r="Z576" s="333"/>
      <c r="AA576" s="333"/>
      <c r="AB576" s="333"/>
      <c r="AC576" s="333"/>
      <c r="AD576" s="333"/>
      <c r="AE576" s="333"/>
      <c r="AF576" s="333"/>
      <c r="AG576" s="333"/>
      <c r="AH576" s="333"/>
      <c r="AI576" s="333"/>
      <c r="AJ576" s="333"/>
      <c r="AK576" s="333"/>
      <c r="AL576" s="333"/>
      <c r="AM576" s="333"/>
      <c r="AN576" s="333"/>
      <c r="AO576" s="333"/>
      <c r="AP576" s="333"/>
      <c r="AQ576" s="333"/>
      <c r="AR576" s="333"/>
    </row>
    <row r="577" spans="1:44" ht="8.1" customHeight="1">
      <c r="A577" s="365" t="str">
        <f t="shared" si="85"/>
        <v/>
      </c>
      <c r="B577" s="50" t="str">
        <f t="shared" si="86"/>
        <v/>
      </c>
      <c r="C577" s="50" t="str">
        <f t="shared" si="87"/>
        <v/>
      </c>
      <c r="D577" s="315" t="str">
        <f t="shared" si="88"/>
        <v/>
      </c>
      <c r="E577" s="353"/>
      <c r="F577" s="354"/>
      <c r="G577" s="354"/>
      <c r="H577" s="333"/>
      <c r="I577" s="333"/>
      <c r="J577" s="333"/>
      <c r="K577" s="333"/>
      <c r="L577" s="333"/>
      <c r="M577" s="333"/>
      <c r="N577" s="333"/>
      <c r="O577" s="333"/>
      <c r="P577" s="333"/>
      <c r="Q577" s="333"/>
      <c r="R577" s="333"/>
      <c r="S577" s="333"/>
      <c r="T577" s="333"/>
      <c r="U577" s="333"/>
      <c r="V577" s="333"/>
      <c r="W577" s="333"/>
      <c r="X577" s="333"/>
      <c r="Y577" s="333"/>
      <c r="Z577" s="333"/>
      <c r="AA577" s="333"/>
      <c r="AB577" s="333"/>
      <c r="AC577" s="333"/>
      <c r="AD577" s="333"/>
      <c r="AE577" s="333"/>
      <c r="AF577" s="333"/>
      <c r="AG577" s="333"/>
      <c r="AH577" s="333"/>
      <c r="AI577" s="333"/>
      <c r="AJ577" s="333"/>
      <c r="AK577" s="333"/>
      <c r="AL577" s="333"/>
      <c r="AM577" s="333"/>
      <c r="AN577" s="333"/>
      <c r="AO577" s="333"/>
      <c r="AP577" s="333"/>
      <c r="AQ577" s="333"/>
      <c r="AR577" s="333"/>
    </row>
    <row r="578" spans="1:44" ht="8.1" customHeight="1">
      <c r="A578" s="365" t="str">
        <f t="shared" si="85"/>
        <v/>
      </c>
      <c r="B578" s="50" t="str">
        <f t="shared" si="86"/>
        <v/>
      </c>
      <c r="C578" s="50" t="str">
        <f t="shared" si="87"/>
        <v/>
      </c>
      <c r="D578" s="315" t="str">
        <f t="shared" si="88"/>
        <v/>
      </c>
      <c r="E578" s="353"/>
      <c r="F578" s="354"/>
      <c r="G578" s="354"/>
      <c r="H578" s="333"/>
      <c r="I578" s="333"/>
      <c r="J578" s="333"/>
      <c r="K578" s="333"/>
      <c r="L578" s="333"/>
      <c r="M578" s="333"/>
      <c r="N578" s="333"/>
      <c r="O578" s="333"/>
      <c r="P578" s="333"/>
      <c r="Q578" s="333"/>
      <c r="R578" s="333"/>
      <c r="S578" s="333"/>
      <c r="T578" s="333"/>
      <c r="U578" s="333"/>
      <c r="V578" s="333"/>
      <c r="W578" s="333"/>
      <c r="X578" s="333"/>
      <c r="Y578" s="333"/>
      <c r="Z578" s="333"/>
      <c r="AA578" s="333"/>
      <c r="AB578" s="333"/>
      <c r="AC578" s="333"/>
      <c r="AD578" s="333"/>
      <c r="AE578" s="333"/>
      <c r="AF578" s="333"/>
      <c r="AG578" s="333"/>
      <c r="AH578" s="333"/>
      <c r="AI578" s="333"/>
      <c r="AJ578" s="333"/>
      <c r="AK578" s="333"/>
      <c r="AL578" s="333"/>
      <c r="AM578" s="333"/>
      <c r="AN578" s="333"/>
      <c r="AO578" s="333"/>
      <c r="AP578" s="333"/>
      <c r="AQ578" s="333"/>
      <c r="AR578" s="333"/>
    </row>
    <row r="579" spans="1:44" ht="8.1" customHeight="1">
      <c r="A579" s="365" t="str">
        <f t="shared" si="85"/>
        <v/>
      </c>
      <c r="B579" s="50" t="str">
        <f t="shared" si="86"/>
        <v/>
      </c>
      <c r="C579" s="50" t="str">
        <f t="shared" si="87"/>
        <v/>
      </c>
      <c r="D579" s="315" t="str">
        <f t="shared" si="88"/>
        <v/>
      </c>
      <c r="E579" s="353"/>
      <c r="F579" s="354"/>
      <c r="G579" s="354"/>
      <c r="H579" s="333"/>
      <c r="I579" s="333"/>
      <c r="J579" s="333"/>
      <c r="K579" s="333"/>
      <c r="L579" s="333"/>
      <c r="M579" s="333"/>
      <c r="N579" s="333"/>
      <c r="O579" s="333"/>
      <c r="P579" s="333"/>
      <c r="Q579" s="333"/>
      <c r="R579" s="333"/>
      <c r="S579" s="333"/>
      <c r="T579" s="333"/>
      <c r="U579" s="333"/>
      <c r="V579" s="333"/>
      <c r="W579" s="333"/>
      <c r="X579" s="333"/>
      <c r="Y579" s="333"/>
      <c r="Z579" s="333"/>
      <c r="AA579" s="333"/>
      <c r="AB579" s="333"/>
      <c r="AC579" s="333"/>
      <c r="AD579" s="333"/>
      <c r="AE579" s="333"/>
      <c r="AF579" s="333"/>
      <c r="AG579" s="333"/>
      <c r="AH579" s="333"/>
      <c r="AI579" s="333"/>
      <c r="AJ579" s="333"/>
      <c r="AK579" s="333"/>
      <c r="AL579" s="333"/>
      <c r="AM579" s="333"/>
      <c r="AN579" s="333"/>
      <c r="AO579" s="333"/>
      <c r="AP579" s="333"/>
      <c r="AQ579" s="333"/>
      <c r="AR579" s="333"/>
    </row>
    <row r="580" spans="1:44" ht="8.1" customHeight="1">
      <c r="A580" s="365" t="str">
        <f t="shared" si="85"/>
        <v/>
      </c>
      <c r="B580" s="50" t="str">
        <f t="shared" si="86"/>
        <v/>
      </c>
      <c r="C580" s="50" t="str">
        <f t="shared" si="87"/>
        <v/>
      </c>
      <c r="D580" s="315" t="str">
        <f t="shared" si="88"/>
        <v/>
      </c>
      <c r="E580" s="353"/>
      <c r="F580" s="354"/>
      <c r="G580" s="354"/>
      <c r="H580" s="333"/>
      <c r="I580" s="333"/>
      <c r="J580" s="333"/>
      <c r="K580" s="333"/>
      <c r="L580" s="333"/>
      <c r="M580" s="333"/>
      <c r="N580" s="333"/>
      <c r="O580" s="333"/>
      <c r="P580" s="333"/>
      <c r="Q580" s="333"/>
      <c r="R580" s="333"/>
      <c r="S580" s="333"/>
      <c r="T580" s="333"/>
      <c r="U580" s="333"/>
      <c r="V580" s="333"/>
      <c r="W580" s="333"/>
      <c r="X580" s="333"/>
      <c r="Y580" s="333"/>
      <c r="Z580" s="333"/>
      <c r="AA580" s="333"/>
      <c r="AB580" s="333"/>
      <c r="AC580" s="333"/>
      <c r="AD580" s="333"/>
      <c r="AE580" s="333"/>
      <c r="AF580" s="333"/>
      <c r="AG580" s="333"/>
      <c r="AH580" s="333"/>
      <c r="AI580" s="333"/>
      <c r="AJ580" s="333"/>
      <c r="AK580" s="333"/>
      <c r="AL580" s="333"/>
      <c r="AM580" s="333"/>
      <c r="AN580" s="333"/>
      <c r="AO580" s="333"/>
      <c r="AP580" s="333"/>
      <c r="AQ580" s="333"/>
      <c r="AR580" s="333"/>
    </row>
    <row r="581" spans="1:44" ht="8.1" customHeight="1">
      <c r="A581" s="365" t="str">
        <f t="shared" ref="A581:A644" si="89">IF(ROW()-A$4&lt;=$D$4,ROW()-A$4,"")</f>
        <v/>
      </c>
      <c r="B581" s="50" t="str">
        <f t="shared" si="86"/>
        <v/>
      </c>
      <c r="C581" s="50" t="str">
        <f t="shared" si="87"/>
        <v/>
      </c>
      <c r="D581" s="315" t="str">
        <f t="shared" si="88"/>
        <v/>
      </c>
      <c r="E581" s="353"/>
      <c r="F581" s="354"/>
      <c r="G581" s="354"/>
      <c r="H581" s="333"/>
      <c r="I581" s="333"/>
      <c r="J581" s="333"/>
      <c r="K581" s="333"/>
      <c r="L581" s="333"/>
      <c r="M581" s="333"/>
      <c r="N581" s="333"/>
      <c r="O581" s="333"/>
      <c r="P581" s="333"/>
      <c r="Q581" s="333"/>
      <c r="R581" s="333"/>
      <c r="S581" s="333"/>
      <c r="T581" s="333"/>
      <c r="U581" s="333"/>
      <c r="V581" s="333"/>
      <c r="W581" s="333"/>
      <c r="X581" s="333"/>
      <c r="Y581" s="333"/>
      <c r="Z581" s="333"/>
      <c r="AA581" s="333"/>
      <c r="AB581" s="333"/>
      <c r="AC581" s="333"/>
      <c r="AD581" s="333"/>
      <c r="AE581" s="333"/>
      <c r="AF581" s="333"/>
      <c r="AG581" s="333"/>
      <c r="AH581" s="333"/>
      <c r="AI581" s="333"/>
      <c r="AJ581" s="333"/>
      <c r="AK581" s="333"/>
      <c r="AL581" s="333"/>
      <c r="AM581" s="333"/>
      <c r="AN581" s="333"/>
      <c r="AO581" s="333"/>
      <c r="AP581" s="333"/>
      <c r="AQ581" s="333"/>
      <c r="AR581" s="333"/>
    </row>
    <row r="582" spans="1:44" ht="8.1" customHeight="1">
      <c r="A582" s="365" t="str">
        <f t="shared" si="89"/>
        <v/>
      </c>
      <c r="B582" s="50" t="str">
        <f t="shared" ref="B582:B645" si="90">IF(A582="","",IF(A580="",1,IF(ISNUMBER(A582),INT(A581/$C$2)+1,"")))</f>
        <v/>
      </c>
      <c r="C582" s="50" t="str">
        <f t="shared" ref="C582:C645" si="91">IF(ISNUMBER(A582),IF(B581&lt;&gt;B582,1,C581+1),"")</f>
        <v/>
      </c>
      <c r="D582" s="315" t="str">
        <f t="shared" ref="D582:D645" si="92">IF(AND(ISNUMBER(B582),ISNUMBER(C582)),_xlfn.CONCAT(C582-1,",",B582-1),"")</f>
        <v/>
      </c>
      <c r="E582" s="353"/>
      <c r="F582" s="354"/>
      <c r="G582" s="354"/>
      <c r="H582" s="333"/>
      <c r="I582" s="333"/>
      <c r="J582" s="333"/>
      <c r="K582" s="333"/>
      <c r="L582" s="333"/>
      <c r="M582" s="333"/>
      <c r="N582" s="333"/>
      <c r="O582" s="333"/>
      <c r="P582" s="333"/>
      <c r="Q582" s="333"/>
      <c r="R582" s="333"/>
      <c r="S582" s="333"/>
      <c r="T582" s="333"/>
      <c r="U582" s="333"/>
      <c r="V582" s="333"/>
      <c r="W582" s="333"/>
      <c r="X582" s="333"/>
      <c r="Y582" s="333"/>
      <c r="Z582" s="333"/>
      <c r="AA582" s="333"/>
      <c r="AB582" s="333"/>
      <c r="AC582" s="333"/>
      <c r="AD582" s="333"/>
      <c r="AE582" s="333"/>
      <c r="AF582" s="333"/>
      <c r="AG582" s="333"/>
      <c r="AH582" s="333"/>
      <c r="AI582" s="333"/>
      <c r="AJ582" s="333"/>
      <c r="AK582" s="333"/>
      <c r="AL582" s="333"/>
      <c r="AM582" s="333"/>
      <c r="AN582" s="333"/>
      <c r="AO582" s="333"/>
      <c r="AP582" s="333"/>
      <c r="AQ582" s="333"/>
      <c r="AR582" s="333"/>
    </row>
    <row r="583" spans="1:44" ht="8.1" customHeight="1">
      <c r="A583" s="365" t="str">
        <f t="shared" si="89"/>
        <v/>
      </c>
      <c r="B583" s="50" t="str">
        <f t="shared" si="90"/>
        <v/>
      </c>
      <c r="C583" s="50" t="str">
        <f t="shared" si="91"/>
        <v/>
      </c>
      <c r="D583" s="315" t="str">
        <f t="shared" si="92"/>
        <v/>
      </c>
      <c r="E583" s="353"/>
      <c r="F583" s="354"/>
      <c r="G583" s="354"/>
      <c r="H583" s="333"/>
      <c r="I583" s="333"/>
      <c r="J583" s="333"/>
      <c r="K583" s="333"/>
      <c r="L583" s="333"/>
      <c r="M583" s="333"/>
      <c r="N583" s="333"/>
      <c r="O583" s="333"/>
      <c r="P583" s="333"/>
      <c r="Q583" s="333"/>
      <c r="R583" s="333"/>
      <c r="S583" s="333"/>
      <c r="T583" s="333"/>
      <c r="U583" s="333"/>
      <c r="V583" s="333"/>
      <c r="W583" s="333"/>
      <c r="X583" s="333"/>
      <c r="Y583" s="333"/>
      <c r="Z583" s="333"/>
      <c r="AA583" s="333"/>
      <c r="AB583" s="333"/>
      <c r="AC583" s="333"/>
      <c r="AD583" s="333"/>
      <c r="AE583" s="333"/>
      <c r="AF583" s="333"/>
      <c r="AG583" s="333"/>
      <c r="AH583" s="333"/>
      <c r="AI583" s="333"/>
      <c r="AJ583" s="333"/>
      <c r="AK583" s="333"/>
      <c r="AL583" s="333"/>
      <c r="AM583" s="333"/>
      <c r="AN583" s="333"/>
      <c r="AO583" s="333"/>
      <c r="AP583" s="333"/>
      <c r="AQ583" s="333"/>
      <c r="AR583" s="333"/>
    </row>
    <row r="584" spans="1:44" ht="8.1" customHeight="1">
      <c r="A584" s="365" t="str">
        <f t="shared" si="89"/>
        <v/>
      </c>
      <c r="B584" s="50" t="str">
        <f t="shared" si="90"/>
        <v/>
      </c>
      <c r="C584" s="50" t="str">
        <f t="shared" si="91"/>
        <v/>
      </c>
      <c r="D584" s="315" t="str">
        <f t="shared" si="92"/>
        <v/>
      </c>
      <c r="E584" s="353"/>
      <c r="F584" s="354"/>
      <c r="G584" s="354"/>
      <c r="H584" s="333"/>
      <c r="I584" s="333"/>
      <c r="J584" s="333"/>
      <c r="K584" s="333"/>
      <c r="L584" s="333"/>
      <c r="M584" s="333"/>
      <c r="N584" s="333"/>
      <c r="O584" s="333"/>
      <c r="P584" s="333"/>
      <c r="Q584" s="333"/>
      <c r="R584" s="333"/>
      <c r="S584" s="333"/>
      <c r="T584" s="333"/>
      <c r="U584" s="333"/>
      <c r="V584" s="333"/>
      <c r="W584" s="333"/>
      <c r="X584" s="333"/>
      <c r="Y584" s="333"/>
      <c r="Z584" s="333"/>
      <c r="AA584" s="333"/>
      <c r="AB584" s="333"/>
      <c r="AC584" s="333"/>
      <c r="AD584" s="333"/>
      <c r="AE584" s="333"/>
      <c r="AF584" s="333"/>
      <c r="AG584" s="333"/>
      <c r="AH584" s="333"/>
      <c r="AI584" s="333"/>
      <c r="AJ584" s="333"/>
      <c r="AK584" s="333"/>
      <c r="AL584" s="333"/>
      <c r="AM584" s="333"/>
      <c r="AN584" s="333"/>
      <c r="AO584" s="333"/>
      <c r="AP584" s="333"/>
      <c r="AQ584" s="333"/>
      <c r="AR584" s="333"/>
    </row>
    <row r="585" spans="1:44" ht="8.1" customHeight="1">
      <c r="A585" s="365" t="str">
        <f t="shared" si="89"/>
        <v/>
      </c>
      <c r="B585" s="50" t="str">
        <f t="shared" si="90"/>
        <v/>
      </c>
      <c r="C585" s="50" t="str">
        <f t="shared" si="91"/>
        <v/>
      </c>
      <c r="D585" s="315" t="str">
        <f t="shared" si="92"/>
        <v/>
      </c>
      <c r="E585" s="353"/>
      <c r="F585" s="354"/>
      <c r="G585" s="354"/>
      <c r="H585" s="333"/>
      <c r="I585" s="333"/>
      <c r="J585" s="333"/>
      <c r="K585" s="333"/>
      <c r="L585" s="333"/>
      <c r="M585" s="333"/>
      <c r="N585" s="333"/>
      <c r="O585" s="333"/>
      <c r="P585" s="333"/>
      <c r="Q585" s="333"/>
      <c r="R585" s="333"/>
      <c r="S585" s="333"/>
      <c r="T585" s="333"/>
      <c r="U585" s="333"/>
      <c r="V585" s="333"/>
      <c r="W585" s="333"/>
      <c r="X585" s="333"/>
      <c r="Y585" s="333"/>
      <c r="Z585" s="333"/>
      <c r="AA585" s="333"/>
      <c r="AB585" s="333"/>
      <c r="AC585" s="333"/>
      <c r="AD585" s="333"/>
      <c r="AE585" s="333"/>
      <c r="AF585" s="333"/>
      <c r="AG585" s="333"/>
      <c r="AH585" s="333"/>
      <c r="AI585" s="333"/>
      <c r="AJ585" s="333"/>
      <c r="AK585" s="333"/>
      <c r="AL585" s="333"/>
      <c r="AM585" s="333"/>
      <c r="AN585" s="333"/>
      <c r="AO585" s="333"/>
      <c r="AP585" s="333"/>
      <c r="AQ585" s="333"/>
      <c r="AR585" s="333"/>
    </row>
    <row r="586" spans="1:44" ht="8.1" customHeight="1">
      <c r="A586" s="365" t="str">
        <f t="shared" si="89"/>
        <v/>
      </c>
      <c r="B586" s="50" t="str">
        <f t="shared" si="90"/>
        <v/>
      </c>
      <c r="C586" s="50" t="str">
        <f t="shared" si="91"/>
        <v/>
      </c>
      <c r="D586" s="315" t="str">
        <f t="shared" si="92"/>
        <v/>
      </c>
      <c r="E586" s="353"/>
      <c r="F586" s="354"/>
      <c r="G586" s="354"/>
      <c r="H586" s="333"/>
      <c r="I586" s="333"/>
      <c r="J586" s="333"/>
      <c r="K586" s="333"/>
      <c r="L586" s="333"/>
      <c r="M586" s="333"/>
      <c r="N586" s="333"/>
      <c r="O586" s="333"/>
      <c r="P586" s="333"/>
      <c r="Q586" s="333"/>
      <c r="R586" s="333"/>
      <c r="S586" s="333"/>
      <c r="T586" s="333"/>
      <c r="U586" s="333"/>
      <c r="V586" s="333"/>
      <c r="W586" s="333"/>
      <c r="X586" s="333"/>
      <c r="Y586" s="333"/>
      <c r="Z586" s="333"/>
      <c r="AA586" s="333"/>
      <c r="AB586" s="333"/>
      <c r="AC586" s="333"/>
      <c r="AD586" s="333"/>
      <c r="AE586" s="333"/>
      <c r="AF586" s="333"/>
      <c r="AG586" s="333"/>
      <c r="AH586" s="333"/>
      <c r="AI586" s="333"/>
      <c r="AJ586" s="333"/>
      <c r="AK586" s="333"/>
      <c r="AL586" s="333"/>
      <c r="AM586" s="333"/>
      <c r="AN586" s="333"/>
      <c r="AO586" s="333"/>
      <c r="AP586" s="333"/>
      <c r="AQ586" s="333"/>
      <c r="AR586" s="333"/>
    </row>
    <row r="587" spans="1:44" ht="8.1" customHeight="1">
      <c r="A587" s="365" t="str">
        <f t="shared" si="89"/>
        <v/>
      </c>
      <c r="B587" s="50" t="str">
        <f t="shared" si="90"/>
        <v/>
      </c>
      <c r="C587" s="50" t="str">
        <f t="shared" si="91"/>
        <v/>
      </c>
      <c r="D587" s="315" t="str">
        <f t="shared" si="92"/>
        <v/>
      </c>
      <c r="E587" s="353"/>
      <c r="F587" s="354"/>
      <c r="G587" s="354"/>
      <c r="H587" s="333"/>
      <c r="I587" s="333"/>
      <c r="J587" s="333"/>
      <c r="K587" s="333"/>
      <c r="L587" s="333"/>
      <c r="M587" s="333"/>
      <c r="N587" s="333"/>
      <c r="O587" s="333"/>
      <c r="P587" s="333"/>
      <c r="Q587" s="333"/>
      <c r="R587" s="333"/>
      <c r="S587" s="333"/>
      <c r="T587" s="333"/>
      <c r="U587" s="333"/>
      <c r="V587" s="333"/>
      <c r="W587" s="333"/>
      <c r="X587" s="333"/>
      <c r="Y587" s="333"/>
      <c r="Z587" s="333"/>
      <c r="AA587" s="333"/>
      <c r="AB587" s="333"/>
      <c r="AC587" s="333"/>
      <c r="AD587" s="333"/>
      <c r="AE587" s="333"/>
      <c r="AF587" s="333"/>
      <c r="AG587" s="333"/>
      <c r="AH587" s="333"/>
      <c r="AI587" s="333"/>
      <c r="AJ587" s="333"/>
      <c r="AK587" s="333"/>
      <c r="AL587" s="333"/>
      <c r="AM587" s="333"/>
      <c r="AN587" s="333"/>
      <c r="AO587" s="333"/>
      <c r="AP587" s="333"/>
      <c r="AQ587" s="333"/>
      <c r="AR587" s="333"/>
    </row>
    <row r="588" spans="1:44" ht="8.1" customHeight="1">
      <c r="A588" s="365" t="str">
        <f t="shared" si="89"/>
        <v/>
      </c>
      <c r="B588" s="50" t="str">
        <f t="shared" si="90"/>
        <v/>
      </c>
      <c r="C588" s="50" t="str">
        <f t="shared" si="91"/>
        <v/>
      </c>
      <c r="D588" s="315" t="str">
        <f t="shared" si="92"/>
        <v/>
      </c>
      <c r="E588" s="353"/>
      <c r="F588" s="354"/>
      <c r="G588" s="354"/>
      <c r="H588" s="333"/>
      <c r="I588" s="333"/>
      <c r="J588" s="333"/>
      <c r="K588" s="333"/>
      <c r="L588" s="333"/>
      <c r="M588" s="333"/>
      <c r="N588" s="333"/>
      <c r="O588" s="333"/>
      <c r="P588" s="333"/>
      <c r="Q588" s="333"/>
      <c r="R588" s="333"/>
      <c r="S588" s="333"/>
      <c r="T588" s="333"/>
      <c r="U588" s="333"/>
      <c r="V588" s="333"/>
      <c r="W588" s="333"/>
      <c r="X588" s="333"/>
      <c r="Y588" s="333"/>
      <c r="Z588" s="333"/>
      <c r="AA588" s="333"/>
      <c r="AB588" s="333"/>
      <c r="AC588" s="333"/>
      <c r="AD588" s="333"/>
      <c r="AE588" s="333"/>
      <c r="AF588" s="333"/>
      <c r="AG588" s="333"/>
      <c r="AH588" s="333"/>
      <c r="AI588" s="333"/>
      <c r="AJ588" s="333"/>
      <c r="AK588" s="333"/>
      <c r="AL588" s="333"/>
      <c r="AM588" s="333"/>
      <c r="AN588" s="333"/>
      <c r="AO588" s="333"/>
      <c r="AP588" s="333"/>
      <c r="AQ588" s="333"/>
      <c r="AR588" s="333"/>
    </row>
    <row r="589" spans="1:44" ht="8.1" customHeight="1">
      <c r="A589" s="365" t="str">
        <f t="shared" si="89"/>
        <v/>
      </c>
      <c r="B589" s="50" t="str">
        <f t="shared" si="90"/>
        <v/>
      </c>
      <c r="C589" s="50" t="str">
        <f t="shared" si="91"/>
        <v/>
      </c>
      <c r="D589" s="315" t="str">
        <f t="shared" si="92"/>
        <v/>
      </c>
      <c r="E589" s="353"/>
      <c r="F589" s="354"/>
      <c r="G589" s="354"/>
      <c r="H589" s="333"/>
      <c r="I589" s="333"/>
      <c r="J589" s="333"/>
      <c r="K589" s="333"/>
      <c r="L589" s="333"/>
      <c r="M589" s="333"/>
      <c r="N589" s="333"/>
      <c r="O589" s="333"/>
      <c r="P589" s="333"/>
      <c r="Q589" s="333"/>
      <c r="R589" s="333"/>
      <c r="S589" s="333"/>
      <c r="T589" s="333"/>
      <c r="U589" s="333"/>
      <c r="V589" s="333"/>
      <c r="W589" s="333"/>
      <c r="X589" s="333"/>
      <c r="Y589" s="333"/>
      <c r="Z589" s="333"/>
      <c r="AA589" s="333"/>
      <c r="AB589" s="333"/>
      <c r="AC589" s="333"/>
      <c r="AD589" s="333"/>
      <c r="AE589" s="333"/>
      <c r="AF589" s="333"/>
      <c r="AG589" s="333"/>
      <c r="AH589" s="333"/>
      <c r="AI589" s="333"/>
      <c r="AJ589" s="333"/>
      <c r="AK589" s="333"/>
      <c r="AL589" s="333"/>
      <c r="AM589" s="333"/>
      <c r="AN589" s="333"/>
      <c r="AO589" s="333"/>
      <c r="AP589" s="333"/>
      <c r="AQ589" s="333"/>
      <c r="AR589" s="333"/>
    </row>
    <row r="590" spans="1:44" ht="8.1" customHeight="1">
      <c r="A590" s="365" t="str">
        <f t="shared" si="89"/>
        <v/>
      </c>
      <c r="B590" s="50" t="str">
        <f t="shared" si="90"/>
        <v/>
      </c>
      <c r="C590" s="50" t="str">
        <f t="shared" si="91"/>
        <v/>
      </c>
      <c r="D590" s="315" t="str">
        <f t="shared" si="92"/>
        <v/>
      </c>
      <c r="E590" s="353"/>
      <c r="F590" s="354"/>
      <c r="G590" s="354"/>
      <c r="H590" s="333"/>
      <c r="I590" s="333"/>
      <c r="J590" s="333"/>
      <c r="K590" s="333"/>
      <c r="L590" s="333"/>
      <c r="M590" s="333"/>
      <c r="N590" s="333"/>
      <c r="O590" s="333"/>
      <c r="P590" s="333"/>
      <c r="Q590" s="333"/>
      <c r="R590" s="333"/>
      <c r="S590" s="333"/>
      <c r="T590" s="333"/>
      <c r="U590" s="333"/>
      <c r="V590" s="333"/>
      <c r="W590" s="333"/>
      <c r="X590" s="333"/>
      <c r="Y590" s="333"/>
      <c r="Z590" s="333"/>
      <c r="AA590" s="333"/>
      <c r="AB590" s="333"/>
      <c r="AC590" s="333"/>
      <c r="AD590" s="333"/>
      <c r="AE590" s="333"/>
      <c r="AF590" s="333"/>
      <c r="AG590" s="333"/>
      <c r="AH590" s="333"/>
      <c r="AI590" s="333"/>
      <c r="AJ590" s="333"/>
      <c r="AK590" s="333"/>
      <c r="AL590" s="333"/>
      <c r="AM590" s="333"/>
      <c r="AN590" s="333"/>
      <c r="AO590" s="333"/>
      <c r="AP590" s="333"/>
      <c r="AQ590" s="333"/>
      <c r="AR590" s="333"/>
    </row>
    <row r="591" spans="1:44" ht="8.1" customHeight="1">
      <c r="A591" s="365" t="str">
        <f t="shared" si="89"/>
        <v/>
      </c>
      <c r="B591" s="50" t="str">
        <f t="shared" si="90"/>
        <v/>
      </c>
      <c r="C591" s="50" t="str">
        <f t="shared" si="91"/>
        <v/>
      </c>
      <c r="D591" s="315" t="str">
        <f t="shared" si="92"/>
        <v/>
      </c>
      <c r="E591" s="353"/>
      <c r="F591" s="354"/>
      <c r="G591" s="354"/>
      <c r="H591" s="333"/>
      <c r="I591" s="333"/>
      <c r="J591" s="333"/>
      <c r="K591" s="333"/>
      <c r="L591" s="333"/>
      <c r="M591" s="333"/>
      <c r="N591" s="333"/>
      <c r="O591" s="333"/>
      <c r="P591" s="333"/>
      <c r="Q591" s="333"/>
      <c r="R591" s="333"/>
      <c r="S591" s="333"/>
      <c r="T591" s="333"/>
      <c r="U591" s="333"/>
      <c r="V591" s="333"/>
      <c r="W591" s="333"/>
      <c r="X591" s="333"/>
      <c r="Y591" s="333"/>
      <c r="Z591" s="333"/>
      <c r="AA591" s="333"/>
      <c r="AB591" s="333"/>
      <c r="AC591" s="333"/>
      <c r="AD591" s="333"/>
      <c r="AE591" s="333"/>
      <c r="AF591" s="333"/>
      <c r="AG591" s="333"/>
      <c r="AH591" s="333"/>
      <c r="AI591" s="333"/>
      <c r="AJ591" s="333"/>
      <c r="AK591" s="333"/>
      <c r="AL591" s="333"/>
      <c r="AM591" s="333"/>
      <c r="AN591" s="333"/>
      <c r="AO591" s="333"/>
      <c r="AP591" s="333"/>
      <c r="AQ591" s="333"/>
      <c r="AR591" s="333"/>
    </row>
    <row r="592" spans="1:44" ht="8.1" customHeight="1">
      <c r="A592" s="365" t="str">
        <f t="shared" si="89"/>
        <v/>
      </c>
      <c r="B592" s="50" t="str">
        <f t="shared" si="90"/>
        <v/>
      </c>
      <c r="C592" s="50" t="str">
        <f t="shared" si="91"/>
        <v/>
      </c>
      <c r="D592" s="315" t="str">
        <f t="shared" si="92"/>
        <v/>
      </c>
      <c r="E592" s="353"/>
      <c r="F592" s="354"/>
      <c r="G592" s="354"/>
      <c r="H592" s="333"/>
      <c r="I592" s="333"/>
      <c r="J592" s="333"/>
      <c r="K592" s="333"/>
      <c r="L592" s="333"/>
      <c r="M592" s="333"/>
      <c r="N592" s="333"/>
      <c r="O592" s="333"/>
      <c r="P592" s="333"/>
      <c r="Q592" s="333"/>
      <c r="R592" s="333"/>
      <c r="S592" s="333"/>
      <c r="T592" s="333"/>
      <c r="U592" s="333"/>
      <c r="V592" s="333"/>
      <c r="W592" s="333"/>
      <c r="X592" s="333"/>
      <c r="Y592" s="333"/>
      <c r="Z592" s="333"/>
      <c r="AA592" s="333"/>
      <c r="AB592" s="333"/>
      <c r="AC592" s="333"/>
      <c r="AD592" s="333"/>
      <c r="AE592" s="333"/>
      <c r="AF592" s="333"/>
      <c r="AG592" s="333"/>
      <c r="AH592" s="333"/>
      <c r="AI592" s="333"/>
      <c r="AJ592" s="333"/>
      <c r="AK592" s="333"/>
      <c r="AL592" s="333"/>
      <c r="AM592" s="333"/>
      <c r="AN592" s="333"/>
      <c r="AO592" s="333"/>
      <c r="AP592" s="333"/>
      <c r="AQ592" s="333"/>
      <c r="AR592" s="333"/>
    </row>
    <row r="593" spans="1:44" ht="8.1" customHeight="1">
      <c r="A593" s="365" t="str">
        <f t="shared" si="89"/>
        <v/>
      </c>
      <c r="B593" s="50" t="str">
        <f t="shared" si="90"/>
        <v/>
      </c>
      <c r="C593" s="50" t="str">
        <f t="shared" si="91"/>
        <v/>
      </c>
      <c r="D593" s="315" t="str">
        <f t="shared" si="92"/>
        <v/>
      </c>
      <c r="E593" s="353"/>
      <c r="F593" s="354"/>
      <c r="G593" s="354"/>
      <c r="H593" s="333"/>
      <c r="I593" s="333"/>
      <c r="J593" s="333"/>
      <c r="K593" s="333"/>
      <c r="L593" s="333"/>
      <c r="M593" s="333"/>
      <c r="N593" s="333"/>
      <c r="O593" s="333"/>
      <c r="P593" s="333"/>
      <c r="Q593" s="333"/>
      <c r="R593" s="333"/>
      <c r="S593" s="333"/>
      <c r="T593" s="333"/>
      <c r="U593" s="333"/>
      <c r="V593" s="333"/>
      <c r="W593" s="333"/>
      <c r="X593" s="333"/>
      <c r="Y593" s="333"/>
      <c r="Z593" s="333"/>
      <c r="AA593" s="333"/>
      <c r="AB593" s="333"/>
      <c r="AC593" s="333"/>
      <c r="AD593" s="333"/>
      <c r="AE593" s="333"/>
      <c r="AF593" s="333"/>
      <c r="AG593" s="333"/>
      <c r="AH593" s="333"/>
      <c r="AI593" s="333"/>
      <c r="AJ593" s="333"/>
      <c r="AK593" s="333"/>
      <c r="AL593" s="333"/>
      <c r="AM593" s="333"/>
      <c r="AN593" s="333"/>
      <c r="AO593" s="333"/>
      <c r="AP593" s="333"/>
      <c r="AQ593" s="333"/>
      <c r="AR593" s="333"/>
    </row>
    <row r="594" spans="1:44" ht="8.1" customHeight="1">
      <c r="A594" s="365" t="str">
        <f t="shared" si="89"/>
        <v/>
      </c>
      <c r="B594" s="50" t="str">
        <f t="shared" si="90"/>
        <v/>
      </c>
      <c r="C594" s="50" t="str">
        <f t="shared" si="91"/>
        <v/>
      </c>
      <c r="D594" s="315" t="str">
        <f t="shared" si="92"/>
        <v/>
      </c>
      <c r="E594" s="353"/>
      <c r="F594" s="354"/>
      <c r="G594" s="354"/>
      <c r="H594" s="333"/>
      <c r="I594" s="333"/>
      <c r="J594" s="333"/>
      <c r="K594" s="333"/>
      <c r="L594" s="333"/>
      <c r="M594" s="333"/>
      <c r="N594" s="333"/>
      <c r="O594" s="333"/>
      <c r="P594" s="333"/>
      <c r="Q594" s="333"/>
      <c r="R594" s="333"/>
      <c r="S594" s="333"/>
      <c r="T594" s="333"/>
      <c r="U594" s="333"/>
      <c r="V594" s="333"/>
      <c r="W594" s="333"/>
      <c r="X594" s="333"/>
      <c r="Y594" s="333"/>
      <c r="Z594" s="333"/>
      <c r="AA594" s="333"/>
      <c r="AB594" s="333"/>
      <c r="AC594" s="333"/>
      <c r="AD594" s="333"/>
      <c r="AE594" s="333"/>
      <c r="AF594" s="333"/>
      <c r="AG594" s="333"/>
      <c r="AH594" s="333"/>
      <c r="AI594" s="333"/>
      <c r="AJ594" s="333"/>
      <c r="AK594" s="333"/>
      <c r="AL594" s="333"/>
      <c r="AM594" s="333"/>
      <c r="AN594" s="333"/>
      <c r="AO594" s="333"/>
      <c r="AP594" s="333"/>
      <c r="AQ594" s="333"/>
      <c r="AR594" s="333"/>
    </row>
    <row r="595" spans="1:44" ht="8.1" customHeight="1">
      <c r="A595" s="365" t="str">
        <f t="shared" si="89"/>
        <v/>
      </c>
      <c r="B595" s="50" t="str">
        <f t="shared" si="90"/>
        <v/>
      </c>
      <c r="C595" s="50" t="str">
        <f t="shared" si="91"/>
        <v/>
      </c>
      <c r="D595" s="315" t="str">
        <f t="shared" si="92"/>
        <v/>
      </c>
      <c r="E595" s="353"/>
      <c r="F595" s="354"/>
      <c r="G595" s="354"/>
      <c r="H595" s="333"/>
      <c r="I595" s="333"/>
      <c r="J595" s="333"/>
      <c r="K595" s="333"/>
      <c r="L595" s="333"/>
      <c r="M595" s="333"/>
      <c r="N595" s="333"/>
      <c r="O595" s="333"/>
      <c r="P595" s="333"/>
      <c r="Q595" s="333"/>
      <c r="R595" s="333"/>
      <c r="S595" s="333"/>
      <c r="T595" s="333"/>
      <c r="U595" s="333"/>
      <c r="V595" s="333"/>
      <c r="W595" s="333"/>
      <c r="X595" s="333"/>
      <c r="Y595" s="333"/>
      <c r="Z595" s="333"/>
      <c r="AA595" s="333"/>
      <c r="AB595" s="333"/>
      <c r="AC595" s="333"/>
      <c r="AD595" s="333"/>
      <c r="AE595" s="333"/>
      <c r="AF595" s="333"/>
      <c r="AG595" s="333"/>
      <c r="AH595" s="333"/>
      <c r="AI595" s="333"/>
      <c r="AJ595" s="333"/>
      <c r="AK595" s="333"/>
      <c r="AL595" s="333"/>
      <c r="AM595" s="333"/>
      <c r="AN595" s="333"/>
      <c r="AO595" s="333"/>
      <c r="AP595" s="333"/>
      <c r="AQ595" s="333"/>
      <c r="AR595" s="333"/>
    </row>
    <row r="596" spans="1:44" ht="8.1" customHeight="1">
      <c r="A596" s="365" t="str">
        <f t="shared" si="89"/>
        <v/>
      </c>
      <c r="B596" s="50" t="str">
        <f t="shared" si="90"/>
        <v/>
      </c>
      <c r="C596" s="50" t="str">
        <f t="shared" si="91"/>
        <v/>
      </c>
      <c r="D596" s="315" t="str">
        <f t="shared" si="92"/>
        <v/>
      </c>
      <c r="E596" s="353"/>
      <c r="F596" s="354"/>
      <c r="G596" s="354"/>
      <c r="H596" s="333"/>
      <c r="I596" s="333"/>
      <c r="J596" s="333"/>
      <c r="K596" s="333"/>
      <c r="L596" s="333"/>
      <c r="M596" s="333"/>
      <c r="N596" s="333"/>
      <c r="O596" s="333"/>
      <c r="P596" s="333"/>
      <c r="Q596" s="333"/>
      <c r="R596" s="333"/>
      <c r="S596" s="333"/>
      <c r="T596" s="333"/>
      <c r="U596" s="333"/>
      <c r="V596" s="333"/>
      <c r="W596" s="333"/>
      <c r="X596" s="333"/>
      <c r="Y596" s="333"/>
      <c r="Z596" s="333"/>
      <c r="AA596" s="333"/>
      <c r="AB596" s="333"/>
      <c r="AC596" s="333"/>
      <c r="AD596" s="333"/>
      <c r="AE596" s="333"/>
      <c r="AF596" s="333"/>
      <c r="AG596" s="333"/>
      <c r="AH596" s="333"/>
      <c r="AI596" s="333"/>
      <c r="AJ596" s="333"/>
      <c r="AK596" s="333"/>
      <c r="AL596" s="333"/>
      <c r="AM596" s="333"/>
      <c r="AN596" s="333"/>
      <c r="AO596" s="333"/>
      <c r="AP596" s="333"/>
      <c r="AQ596" s="333"/>
      <c r="AR596" s="333"/>
    </row>
    <row r="597" spans="1:44" ht="8.1" customHeight="1">
      <c r="A597" s="365" t="str">
        <f t="shared" si="89"/>
        <v/>
      </c>
      <c r="B597" s="50" t="str">
        <f t="shared" si="90"/>
        <v/>
      </c>
      <c r="C597" s="50" t="str">
        <f t="shared" si="91"/>
        <v/>
      </c>
      <c r="D597" s="315" t="str">
        <f t="shared" si="92"/>
        <v/>
      </c>
      <c r="E597" s="353"/>
      <c r="F597" s="354"/>
      <c r="G597" s="354"/>
      <c r="H597" s="333"/>
      <c r="I597" s="333"/>
      <c r="J597" s="333"/>
      <c r="K597" s="333"/>
      <c r="L597" s="333"/>
      <c r="M597" s="333"/>
      <c r="N597" s="333"/>
      <c r="O597" s="333"/>
      <c r="P597" s="333"/>
      <c r="Q597" s="333"/>
      <c r="R597" s="333"/>
      <c r="S597" s="333"/>
      <c r="T597" s="333"/>
      <c r="U597" s="333"/>
      <c r="V597" s="333"/>
      <c r="W597" s="333"/>
      <c r="X597" s="333"/>
      <c r="Y597" s="333"/>
      <c r="Z597" s="333"/>
      <c r="AA597" s="333"/>
      <c r="AB597" s="333"/>
      <c r="AC597" s="333"/>
      <c r="AD597" s="333"/>
      <c r="AE597" s="333"/>
      <c r="AF597" s="333"/>
      <c r="AG597" s="333"/>
      <c r="AH597" s="333"/>
      <c r="AI597" s="333"/>
      <c r="AJ597" s="333"/>
      <c r="AK597" s="333"/>
      <c r="AL597" s="333"/>
      <c r="AM597" s="333"/>
      <c r="AN597" s="333"/>
      <c r="AO597" s="333"/>
      <c r="AP597" s="333"/>
      <c r="AQ597" s="333"/>
      <c r="AR597" s="333"/>
    </row>
    <row r="598" spans="1:44" ht="8.1" customHeight="1">
      <c r="A598" s="365" t="str">
        <f t="shared" si="89"/>
        <v/>
      </c>
      <c r="B598" s="50" t="str">
        <f t="shared" si="90"/>
        <v/>
      </c>
      <c r="C598" s="50" t="str">
        <f t="shared" si="91"/>
        <v/>
      </c>
      <c r="D598" s="315" t="str">
        <f t="shared" si="92"/>
        <v/>
      </c>
      <c r="E598" s="353"/>
      <c r="F598" s="354"/>
      <c r="G598" s="354"/>
      <c r="H598" s="333"/>
      <c r="I598" s="333"/>
      <c r="J598" s="333"/>
      <c r="K598" s="333"/>
      <c r="L598" s="333"/>
      <c r="M598" s="333"/>
      <c r="N598" s="333"/>
      <c r="O598" s="333"/>
      <c r="P598" s="333"/>
      <c r="Q598" s="333"/>
      <c r="R598" s="333"/>
      <c r="S598" s="333"/>
      <c r="T598" s="333"/>
      <c r="U598" s="333"/>
      <c r="V598" s="333"/>
      <c r="W598" s="333"/>
      <c r="X598" s="333"/>
      <c r="Y598" s="333"/>
      <c r="Z598" s="333"/>
      <c r="AA598" s="333"/>
      <c r="AB598" s="333"/>
      <c r="AC598" s="333"/>
      <c r="AD598" s="333"/>
      <c r="AE598" s="333"/>
      <c r="AF598" s="333"/>
      <c r="AG598" s="333"/>
      <c r="AH598" s="333"/>
      <c r="AI598" s="333"/>
      <c r="AJ598" s="333"/>
      <c r="AK598" s="333"/>
      <c r="AL598" s="333"/>
      <c r="AM598" s="333"/>
      <c r="AN598" s="333"/>
      <c r="AO598" s="333"/>
      <c r="AP598" s="333"/>
      <c r="AQ598" s="333"/>
      <c r="AR598" s="333"/>
    </row>
    <row r="599" spans="1:44" ht="8.1" customHeight="1">
      <c r="A599" s="365" t="str">
        <f t="shared" si="89"/>
        <v/>
      </c>
      <c r="B599" s="50" t="str">
        <f t="shared" si="90"/>
        <v/>
      </c>
      <c r="C599" s="50" t="str">
        <f t="shared" si="91"/>
        <v/>
      </c>
      <c r="D599" s="315" t="str">
        <f t="shared" si="92"/>
        <v/>
      </c>
      <c r="E599" s="353"/>
      <c r="F599" s="354"/>
      <c r="G599" s="354"/>
      <c r="H599" s="333"/>
      <c r="I599" s="333"/>
      <c r="J599" s="333"/>
      <c r="K599" s="333"/>
      <c r="L599" s="333"/>
      <c r="M599" s="333"/>
      <c r="N599" s="333"/>
      <c r="O599" s="333"/>
      <c r="P599" s="333"/>
      <c r="Q599" s="333"/>
      <c r="R599" s="333"/>
      <c r="S599" s="333"/>
      <c r="T599" s="333"/>
      <c r="U599" s="333"/>
      <c r="V599" s="333"/>
      <c r="W599" s="333"/>
      <c r="X599" s="333"/>
      <c r="Y599" s="333"/>
      <c r="Z599" s="333"/>
      <c r="AA599" s="333"/>
      <c r="AB599" s="333"/>
      <c r="AC599" s="333"/>
      <c r="AD599" s="333"/>
      <c r="AE599" s="333"/>
      <c r="AF599" s="333"/>
      <c r="AG599" s="333"/>
      <c r="AH599" s="333"/>
      <c r="AI599" s="333"/>
      <c r="AJ599" s="333"/>
      <c r="AK599" s="333"/>
      <c r="AL599" s="333"/>
      <c r="AM599" s="333"/>
      <c r="AN599" s="333"/>
      <c r="AO599" s="333"/>
      <c r="AP599" s="333"/>
      <c r="AQ599" s="333"/>
      <c r="AR599" s="333"/>
    </row>
    <row r="600" spans="1:44" ht="8.1" customHeight="1">
      <c r="A600" s="365" t="str">
        <f t="shared" si="89"/>
        <v/>
      </c>
      <c r="B600" s="50" t="str">
        <f t="shared" si="90"/>
        <v/>
      </c>
      <c r="C600" s="50" t="str">
        <f t="shared" si="91"/>
        <v/>
      </c>
      <c r="D600" s="315" t="str">
        <f t="shared" si="92"/>
        <v/>
      </c>
      <c r="E600" s="353"/>
      <c r="F600" s="354"/>
      <c r="G600" s="354"/>
      <c r="H600" s="333"/>
      <c r="I600" s="333"/>
      <c r="J600" s="333"/>
      <c r="K600" s="333"/>
      <c r="L600" s="333"/>
      <c r="M600" s="333"/>
      <c r="N600" s="333"/>
      <c r="O600" s="333"/>
      <c r="P600" s="333"/>
      <c r="Q600" s="333"/>
      <c r="R600" s="333"/>
      <c r="S600" s="333"/>
      <c r="T600" s="333"/>
      <c r="U600" s="333"/>
      <c r="V600" s="333"/>
      <c r="W600" s="333"/>
      <c r="X600" s="333"/>
      <c r="Y600" s="333"/>
      <c r="Z600" s="333"/>
      <c r="AA600" s="333"/>
      <c r="AB600" s="333"/>
      <c r="AC600" s="333"/>
      <c r="AD600" s="333"/>
      <c r="AE600" s="333"/>
      <c r="AF600" s="333"/>
      <c r="AG600" s="333"/>
      <c r="AH600" s="333"/>
      <c r="AI600" s="333"/>
      <c r="AJ600" s="333"/>
      <c r="AK600" s="333"/>
      <c r="AL600" s="333"/>
      <c r="AM600" s="333"/>
      <c r="AN600" s="333"/>
      <c r="AO600" s="333"/>
      <c r="AP600" s="333"/>
      <c r="AQ600" s="333"/>
      <c r="AR600" s="333"/>
    </row>
    <row r="601" spans="1:44" ht="8.1" customHeight="1">
      <c r="A601" s="365" t="str">
        <f t="shared" si="89"/>
        <v/>
      </c>
      <c r="B601" s="50" t="str">
        <f t="shared" si="90"/>
        <v/>
      </c>
      <c r="C601" s="50" t="str">
        <f t="shared" si="91"/>
        <v/>
      </c>
      <c r="D601" s="315" t="str">
        <f t="shared" si="92"/>
        <v/>
      </c>
      <c r="E601" s="353"/>
      <c r="F601" s="354"/>
      <c r="G601" s="354"/>
      <c r="H601" s="333"/>
      <c r="I601" s="333"/>
      <c r="J601" s="333"/>
      <c r="K601" s="333"/>
      <c r="L601" s="333"/>
      <c r="M601" s="333"/>
      <c r="N601" s="333"/>
      <c r="O601" s="333"/>
      <c r="P601" s="333"/>
      <c r="Q601" s="333"/>
      <c r="R601" s="333"/>
      <c r="S601" s="333"/>
      <c r="T601" s="333"/>
      <c r="U601" s="333"/>
      <c r="V601" s="333"/>
      <c r="W601" s="333"/>
      <c r="X601" s="333"/>
      <c r="Y601" s="333"/>
      <c r="Z601" s="333"/>
      <c r="AA601" s="333"/>
      <c r="AB601" s="333"/>
      <c r="AC601" s="333"/>
      <c r="AD601" s="333"/>
      <c r="AE601" s="333"/>
      <c r="AF601" s="333"/>
      <c r="AG601" s="333"/>
      <c r="AH601" s="333"/>
      <c r="AI601" s="333"/>
      <c r="AJ601" s="333"/>
      <c r="AK601" s="333"/>
      <c r="AL601" s="333"/>
      <c r="AM601" s="333"/>
      <c r="AN601" s="333"/>
      <c r="AO601" s="333"/>
      <c r="AP601" s="333"/>
      <c r="AQ601" s="333"/>
      <c r="AR601" s="333"/>
    </row>
    <row r="602" spans="1:44" ht="8.1" customHeight="1">
      <c r="A602" s="365" t="str">
        <f t="shared" si="89"/>
        <v/>
      </c>
      <c r="B602" s="50" t="str">
        <f t="shared" si="90"/>
        <v/>
      </c>
      <c r="C602" s="50" t="str">
        <f t="shared" si="91"/>
        <v/>
      </c>
      <c r="D602" s="315" t="str">
        <f t="shared" si="92"/>
        <v/>
      </c>
      <c r="E602" s="353"/>
      <c r="F602" s="354"/>
      <c r="G602" s="354"/>
      <c r="H602" s="333"/>
      <c r="I602" s="333"/>
      <c r="J602" s="333"/>
      <c r="K602" s="333"/>
      <c r="L602" s="333"/>
      <c r="M602" s="333"/>
      <c r="N602" s="333"/>
      <c r="O602" s="333"/>
      <c r="P602" s="333"/>
      <c r="Q602" s="333"/>
      <c r="R602" s="333"/>
      <c r="S602" s="333"/>
      <c r="T602" s="333"/>
      <c r="U602" s="333"/>
      <c r="V602" s="333"/>
      <c r="W602" s="333"/>
      <c r="X602" s="333"/>
      <c r="Y602" s="333"/>
      <c r="Z602" s="333"/>
      <c r="AA602" s="333"/>
      <c r="AB602" s="333"/>
      <c r="AC602" s="333"/>
      <c r="AD602" s="333"/>
      <c r="AE602" s="333"/>
      <c r="AF602" s="333"/>
      <c r="AG602" s="333"/>
      <c r="AH602" s="333"/>
      <c r="AI602" s="333"/>
      <c r="AJ602" s="333"/>
      <c r="AK602" s="333"/>
      <c r="AL602" s="333"/>
      <c r="AM602" s="333"/>
      <c r="AN602" s="333"/>
      <c r="AO602" s="333"/>
      <c r="AP602" s="333"/>
      <c r="AQ602" s="333"/>
      <c r="AR602" s="333"/>
    </row>
    <row r="603" spans="1:44" ht="8.1" customHeight="1">
      <c r="A603" s="365" t="str">
        <f t="shared" si="89"/>
        <v/>
      </c>
      <c r="B603" s="50" t="str">
        <f t="shared" si="90"/>
        <v/>
      </c>
      <c r="C603" s="50" t="str">
        <f t="shared" si="91"/>
        <v/>
      </c>
      <c r="D603" s="315" t="str">
        <f t="shared" si="92"/>
        <v/>
      </c>
      <c r="E603" s="353"/>
      <c r="F603" s="354"/>
      <c r="G603" s="354"/>
      <c r="H603" s="333"/>
      <c r="I603" s="333"/>
      <c r="J603" s="333"/>
      <c r="K603" s="333"/>
      <c r="L603" s="333"/>
      <c r="M603" s="333"/>
      <c r="N603" s="333"/>
      <c r="O603" s="333"/>
      <c r="P603" s="333"/>
      <c r="Q603" s="333"/>
      <c r="R603" s="333"/>
      <c r="S603" s="333"/>
      <c r="T603" s="333"/>
      <c r="U603" s="333"/>
      <c r="V603" s="333"/>
      <c r="W603" s="333"/>
      <c r="X603" s="333"/>
      <c r="Y603" s="333"/>
      <c r="Z603" s="333"/>
      <c r="AA603" s="333"/>
      <c r="AB603" s="333"/>
      <c r="AC603" s="333"/>
      <c r="AD603" s="333"/>
      <c r="AE603" s="333"/>
      <c r="AF603" s="333"/>
      <c r="AG603" s="333"/>
      <c r="AH603" s="333"/>
      <c r="AI603" s="333"/>
      <c r="AJ603" s="333"/>
      <c r="AK603" s="333"/>
      <c r="AL603" s="333"/>
      <c r="AM603" s="333"/>
      <c r="AN603" s="333"/>
      <c r="AO603" s="333"/>
      <c r="AP603" s="333"/>
      <c r="AQ603" s="333"/>
      <c r="AR603" s="333"/>
    </row>
    <row r="604" spans="1:44" ht="8.1" customHeight="1">
      <c r="A604" s="365" t="str">
        <f t="shared" si="89"/>
        <v/>
      </c>
      <c r="B604" s="50" t="str">
        <f t="shared" si="90"/>
        <v/>
      </c>
      <c r="C604" s="50" t="str">
        <f t="shared" si="91"/>
        <v/>
      </c>
      <c r="D604" s="315" t="str">
        <f t="shared" si="92"/>
        <v/>
      </c>
      <c r="E604" s="353"/>
      <c r="F604" s="354"/>
      <c r="G604" s="354"/>
      <c r="H604" s="333"/>
      <c r="I604" s="333"/>
      <c r="J604" s="333"/>
      <c r="K604" s="333"/>
      <c r="L604" s="333"/>
      <c r="M604" s="333"/>
      <c r="N604" s="333"/>
      <c r="O604" s="333"/>
      <c r="P604" s="333"/>
      <c r="Q604" s="333"/>
      <c r="R604" s="333"/>
      <c r="S604" s="333"/>
      <c r="T604" s="333"/>
      <c r="U604" s="333"/>
      <c r="V604" s="333"/>
      <c r="W604" s="333"/>
      <c r="X604" s="333"/>
      <c r="Y604" s="333"/>
      <c r="Z604" s="333"/>
      <c r="AA604" s="333"/>
      <c r="AB604" s="333"/>
      <c r="AC604" s="333"/>
      <c r="AD604" s="333"/>
      <c r="AE604" s="333"/>
      <c r="AF604" s="333"/>
      <c r="AG604" s="333"/>
      <c r="AH604" s="333"/>
      <c r="AI604" s="333"/>
      <c r="AJ604" s="333"/>
      <c r="AK604" s="333"/>
      <c r="AL604" s="333"/>
      <c r="AM604" s="333"/>
      <c r="AN604" s="333"/>
      <c r="AO604" s="333"/>
      <c r="AP604" s="333"/>
      <c r="AQ604" s="333"/>
      <c r="AR604" s="333"/>
    </row>
    <row r="605" spans="1:44" ht="8.1" customHeight="1">
      <c r="A605" s="365" t="str">
        <f t="shared" si="89"/>
        <v/>
      </c>
      <c r="B605" s="50" t="str">
        <f t="shared" si="90"/>
        <v/>
      </c>
      <c r="C605" s="50" t="str">
        <f t="shared" si="91"/>
        <v/>
      </c>
      <c r="D605" s="315" t="str">
        <f t="shared" si="92"/>
        <v/>
      </c>
      <c r="E605" s="353"/>
      <c r="F605" s="354"/>
      <c r="G605" s="354"/>
      <c r="H605" s="333"/>
      <c r="I605" s="333"/>
      <c r="J605" s="333"/>
      <c r="K605" s="333"/>
      <c r="L605" s="333"/>
      <c r="M605" s="333"/>
      <c r="N605" s="333"/>
      <c r="O605" s="333"/>
      <c r="P605" s="333"/>
      <c r="Q605" s="333"/>
      <c r="R605" s="333"/>
      <c r="S605" s="333"/>
      <c r="T605" s="333"/>
      <c r="U605" s="333"/>
      <c r="V605" s="333"/>
      <c r="W605" s="333"/>
      <c r="X605" s="333"/>
      <c r="Y605" s="333"/>
      <c r="Z605" s="333"/>
      <c r="AA605" s="333"/>
      <c r="AB605" s="333"/>
      <c r="AC605" s="333"/>
      <c r="AD605" s="333"/>
      <c r="AE605" s="333"/>
      <c r="AF605" s="333"/>
      <c r="AG605" s="333"/>
      <c r="AH605" s="333"/>
      <c r="AI605" s="333"/>
      <c r="AJ605" s="333"/>
      <c r="AK605" s="333"/>
      <c r="AL605" s="333"/>
      <c r="AM605" s="333"/>
      <c r="AN605" s="333"/>
      <c r="AO605" s="333"/>
      <c r="AP605" s="333"/>
      <c r="AQ605" s="333"/>
      <c r="AR605" s="333"/>
    </row>
    <row r="606" spans="1:44" ht="8.1" customHeight="1">
      <c r="A606" s="365" t="str">
        <f t="shared" si="89"/>
        <v/>
      </c>
      <c r="B606" s="50" t="str">
        <f t="shared" si="90"/>
        <v/>
      </c>
      <c r="C606" s="50" t="str">
        <f t="shared" si="91"/>
        <v/>
      </c>
      <c r="D606" s="315" t="str">
        <f t="shared" si="92"/>
        <v/>
      </c>
      <c r="E606" s="353"/>
      <c r="F606" s="354"/>
      <c r="G606" s="354"/>
      <c r="H606" s="333"/>
      <c r="I606" s="333"/>
      <c r="J606" s="333"/>
      <c r="K606" s="333"/>
      <c r="L606" s="333"/>
      <c r="M606" s="333"/>
      <c r="N606" s="333"/>
      <c r="O606" s="333"/>
      <c r="P606" s="333"/>
      <c r="Q606" s="333"/>
      <c r="R606" s="333"/>
      <c r="S606" s="333"/>
      <c r="T606" s="333"/>
      <c r="U606" s="333"/>
      <c r="V606" s="333"/>
      <c r="W606" s="333"/>
      <c r="X606" s="333"/>
      <c r="Y606" s="333"/>
      <c r="Z606" s="333"/>
      <c r="AA606" s="333"/>
      <c r="AB606" s="333"/>
      <c r="AC606" s="333"/>
      <c r="AD606" s="333"/>
      <c r="AE606" s="333"/>
      <c r="AF606" s="333"/>
      <c r="AG606" s="333"/>
      <c r="AH606" s="333"/>
      <c r="AI606" s="333"/>
      <c r="AJ606" s="333"/>
      <c r="AK606" s="333"/>
      <c r="AL606" s="333"/>
      <c r="AM606" s="333"/>
      <c r="AN606" s="333"/>
      <c r="AO606" s="333"/>
      <c r="AP606" s="333"/>
      <c r="AQ606" s="333"/>
      <c r="AR606" s="333"/>
    </row>
    <row r="607" spans="1:44" ht="8.1" customHeight="1">
      <c r="A607" s="365" t="str">
        <f t="shared" si="89"/>
        <v/>
      </c>
      <c r="B607" s="50" t="str">
        <f t="shared" si="90"/>
        <v/>
      </c>
      <c r="C607" s="50" t="str">
        <f t="shared" si="91"/>
        <v/>
      </c>
      <c r="D607" s="315" t="str">
        <f t="shared" si="92"/>
        <v/>
      </c>
      <c r="E607" s="353"/>
      <c r="F607" s="354"/>
      <c r="G607" s="354"/>
      <c r="H607" s="333"/>
      <c r="I607" s="333"/>
      <c r="J607" s="333"/>
      <c r="K607" s="333"/>
      <c r="L607" s="333"/>
      <c r="M607" s="333"/>
      <c r="N607" s="333"/>
      <c r="O607" s="333"/>
      <c r="P607" s="333"/>
      <c r="Q607" s="333"/>
      <c r="R607" s="333"/>
      <c r="S607" s="333"/>
      <c r="T607" s="333"/>
      <c r="U607" s="333"/>
      <c r="V607" s="333"/>
      <c r="W607" s="333"/>
      <c r="X607" s="333"/>
      <c r="Y607" s="333"/>
      <c r="Z607" s="333"/>
      <c r="AA607" s="333"/>
      <c r="AB607" s="333"/>
      <c r="AC607" s="333"/>
      <c r="AD607" s="333"/>
      <c r="AE607" s="333"/>
      <c r="AF607" s="333"/>
      <c r="AG607" s="333"/>
      <c r="AH607" s="333"/>
      <c r="AI607" s="333"/>
      <c r="AJ607" s="333"/>
      <c r="AK607" s="333"/>
      <c r="AL607" s="333"/>
      <c r="AM607" s="333"/>
      <c r="AN607" s="333"/>
      <c r="AO607" s="333"/>
      <c r="AP607" s="333"/>
      <c r="AQ607" s="333"/>
      <c r="AR607" s="333"/>
    </row>
    <row r="608" spans="1:44" ht="8.1" customHeight="1">
      <c r="A608" s="365" t="str">
        <f t="shared" si="89"/>
        <v/>
      </c>
      <c r="B608" s="50" t="str">
        <f t="shared" si="90"/>
        <v/>
      </c>
      <c r="C608" s="50" t="str">
        <f t="shared" si="91"/>
        <v/>
      </c>
      <c r="D608" s="315" t="str">
        <f t="shared" si="92"/>
        <v/>
      </c>
      <c r="E608" s="353"/>
      <c r="F608" s="354"/>
      <c r="G608" s="354"/>
      <c r="H608" s="333"/>
      <c r="I608" s="333"/>
      <c r="J608" s="333"/>
      <c r="K608" s="333"/>
      <c r="L608" s="333"/>
      <c r="M608" s="333"/>
      <c r="N608" s="333"/>
      <c r="O608" s="333"/>
      <c r="P608" s="333"/>
      <c r="Q608" s="333"/>
      <c r="R608" s="333"/>
      <c r="S608" s="333"/>
      <c r="T608" s="333"/>
      <c r="U608" s="333"/>
      <c r="V608" s="333"/>
      <c r="W608" s="333"/>
      <c r="X608" s="333"/>
      <c r="Y608" s="333"/>
      <c r="Z608" s="333"/>
      <c r="AA608" s="333"/>
      <c r="AB608" s="333"/>
      <c r="AC608" s="333"/>
      <c r="AD608" s="333"/>
      <c r="AE608" s="333"/>
      <c r="AF608" s="333"/>
      <c r="AG608" s="333"/>
      <c r="AH608" s="333"/>
      <c r="AI608" s="333"/>
      <c r="AJ608" s="333"/>
      <c r="AK608" s="333"/>
      <c r="AL608" s="333"/>
      <c r="AM608" s="333"/>
      <c r="AN608" s="333"/>
      <c r="AO608" s="333"/>
      <c r="AP608" s="333"/>
      <c r="AQ608" s="333"/>
      <c r="AR608" s="333"/>
    </row>
    <row r="609" spans="1:44" ht="8.1" customHeight="1">
      <c r="A609" s="365" t="str">
        <f t="shared" si="89"/>
        <v/>
      </c>
      <c r="B609" s="50" t="str">
        <f t="shared" si="90"/>
        <v/>
      </c>
      <c r="C609" s="50" t="str">
        <f t="shared" si="91"/>
        <v/>
      </c>
      <c r="D609" s="315" t="str">
        <f t="shared" si="92"/>
        <v/>
      </c>
      <c r="E609" s="353"/>
      <c r="F609" s="354"/>
      <c r="G609" s="354"/>
      <c r="H609" s="333"/>
      <c r="I609" s="333"/>
      <c r="J609" s="333"/>
      <c r="K609" s="333"/>
      <c r="L609" s="333"/>
      <c r="M609" s="333"/>
      <c r="N609" s="333"/>
      <c r="O609" s="333"/>
      <c r="P609" s="333"/>
      <c r="Q609" s="333"/>
      <c r="R609" s="333"/>
      <c r="S609" s="333"/>
      <c r="T609" s="333"/>
      <c r="U609" s="333"/>
      <c r="V609" s="333"/>
      <c r="W609" s="333"/>
      <c r="X609" s="333"/>
      <c r="Y609" s="333"/>
      <c r="Z609" s="333"/>
      <c r="AA609" s="333"/>
      <c r="AB609" s="333"/>
      <c r="AC609" s="333"/>
      <c r="AD609" s="333"/>
      <c r="AE609" s="333"/>
      <c r="AF609" s="333"/>
      <c r="AG609" s="333"/>
      <c r="AH609" s="333"/>
      <c r="AI609" s="333"/>
      <c r="AJ609" s="333"/>
      <c r="AK609" s="333"/>
      <c r="AL609" s="333"/>
      <c r="AM609" s="333"/>
      <c r="AN609" s="333"/>
      <c r="AO609" s="333"/>
      <c r="AP609" s="333"/>
      <c r="AQ609" s="333"/>
      <c r="AR609" s="333"/>
    </row>
    <row r="610" spans="1:44" ht="8.1" customHeight="1">
      <c r="A610" s="365" t="str">
        <f t="shared" si="89"/>
        <v/>
      </c>
      <c r="B610" s="50" t="str">
        <f t="shared" si="90"/>
        <v/>
      </c>
      <c r="C610" s="50" t="str">
        <f t="shared" si="91"/>
        <v/>
      </c>
      <c r="D610" s="315" t="str">
        <f t="shared" si="92"/>
        <v/>
      </c>
      <c r="E610" s="353"/>
      <c r="F610" s="354"/>
      <c r="G610" s="354"/>
      <c r="H610" s="333"/>
      <c r="I610" s="333"/>
      <c r="J610" s="333"/>
      <c r="K610" s="333"/>
      <c r="L610" s="333"/>
      <c r="M610" s="333"/>
      <c r="N610" s="333"/>
      <c r="O610" s="333"/>
      <c r="P610" s="333"/>
      <c r="Q610" s="333"/>
      <c r="R610" s="333"/>
      <c r="S610" s="333"/>
      <c r="T610" s="333"/>
      <c r="U610" s="333"/>
      <c r="V610" s="333"/>
      <c r="W610" s="333"/>
      <c r="X610" s="333"/>
      <c r="Y610" s="333"/>
      <c r="Z610" s="333"/>
      <c r="AA610" s="333"/>
      <c r="AB610" s="333"/>
      <c r="AC610" s="333"/>
      <c r="AD610" s="333"/>
      <c r="AE610" s="333"/>
      <c r="AF610" s="333"/>
      <c r="AG610" s="333"/>
      <c r="AH610" s="333"/>
      <c r="AI610" s="333"/>
      <c r="AJ610" s="333"/>
      <c r="AK610" s="333"/>
      <c r="AL610" s="333"/>
      <c r="AM610" s="333"/>
      <c r="AN610" s="333"/>
      <c r="AO610" s="333"/>
      <c r="AP610" s="333"/>
      <c r="AQ610" s="333"/>
      <c r="AR610" s="333"/>
    </row>
    <row r="611" spans="1:44" ht="8.1" customHeight="1">
      <c r="A611" s="365" t="str">
        <f t="shared" si="89"/>
        <v/>
      </c>
      <c r="B611" s="50" t="str">
        <f t="shared" si="90"/>
        <v/>
      </c>
      <c r="C611" s="50" t="str">
        <f t="shared" si="91"/>
        <v/>
      </c>
      <c r="D611" s="315" t="str">
        <f t="shared" si="92"/>
        <v/>
      </c>
      <c r="E611" s="353"/>
      <c r="F611" s="354"/>
      <c r="G611" s="354"/>
      <c r="H611" s="333"/>
      <c r="I611" s="333"/>
      <c r="J611" s="333"/>
      <c r="K611" s="333"/>
      <c r="L611" s="333"/>
      <c r="M611" s="333"/>
      <c r="N611" s="333"/>
      <c r="O611" s="333"/>
      <c r="P611" s="333"/>
      <c r="Q611" s="333"/>
      <c r="R611" s="333"/>
      <c r="S611" s="333"/>
      <c r="T611" s="333"/>
      <c r="U611" s="333"/>
      <c r="V611" s="333"/>
      <c r="W611" s="333"/>
      <c r="X611" s="333"/>
      <c r="Y611" s="333"/>
      <c r="Z611" s="333"/>
      <c r="AA611" s="333"/>
      <c r="AB611" s="333"/>
      <c r="AC611" s="333"/>
      <c r="AD611" s="333"/>
      <c r="AE611" s="333"/>
      <c r="AF611" s="333"/>
      <c r="AG611" s="333"/>
      <c r="AH611" s="333"/>
      <c r="AI611" s="333"/>
      <c r="AJ611" s="333"/>
      <c r="AK611" s="333"/>
      <c r="AL611" s="333"/>
      <c r="AM611" s="333"/>
      <c r="AN611" s="333"/>
      <c r="AO611" s="333"/>
      <c r="AP611" s="333"/>
      <c r="AQ611" s="333"/>
      <c r="AR611" s="333"/>
    </row>
    <row r="612" spans="1:44" ht="8.1" customHeight="1">
      <c r="A612" s="365" t="str">
        <f t="shared" si="89"/>
        <v/>
      </c>
      <c r="B612" s="50" t="str">
        <f t="shared" si="90"/>
        <v/>
      </c>
      <c r="C612" s="50" t="str">
        <f t="shared" si="91"/>
        <v/>
      </c>
      <c r="D612" s="315" t="str">
        <f t="shared" si="92"/>
        <v/>
      </c>
      <c r="E612" s="353"/>
      <c r="F612" s="354"/>
      <c r="G612" s="354"/>
      <c r="H612" s="333"/>
      <c r="I612" s="333"/>
      <c r="J612" s="333"/>
      <c r="K612" s="333"/>
      <c r="L612" s="333"/>
      <c r="M612" s="333"/>
      <c r="N612" s="333"/>
      <c r="O612" s="333"/>
      <c r="P612" s="333"/>
      <c r="Q612" s="333"/>
      <c r="R612" s="333"/>
      <c r="S612" s="333"/>
      <c r="T612" s="333"/>
      <c r="U612" s="333"/>
      <c r="V612" s="333"/>
      <c r="W612" s="333"/>
      <c r="X612" s="333"/>
      <c r="Y612" s="333"/>
      <c r="Z612" s="333"/>
      <c r="AA612" s="333"/>
      <c r="AB612" s="333"/>
      <c r="AC612" s="333"/>
      <c r="AD612" s="333"/>
      <c r="AE612" s="333"/>
      <c r="AF612" s="333"/>
      <c r="AG612" s="333"/>
      <c r="AH612" s="333"/>
      <c r="AI612" s="333"/>
      <c r="AJ612" s="333"/>
      <c r="AK612" s="333"/>
      <c r="AL612" s="333"/>
      <c r="AM612" s="333"/>
      <c r="AN612" s="333"/>
      <c r="AO612" s="333"/>
      <c r="AP612" s="333"/>
      <c r="AQ612" s="333"/>
      <c r="AR612" s="333"/>
    </row>
    <row r="613" spans="1:44" ht="8.1" customHeight="1">
      <c r="A613" s="365" t="str">
        <f t="shared" si="89"/>
        <v/>
      </c>
      <c r="B613" s="50" t="str">
        <f t="shared" si="90"/>
        <v/>
      </c>
      <c r="C613" s="50" t="str">
        <f t="shared" si="91"/>
        <v/>
      </c>
      <c r="D613" s="315" t="str">
        <f t="shared" si="92"/>
        <v/>
      </c>
      <c r="E613" s="353"/>
      <c r="F613" s="354"/>
      <c r="G613" s="354"/>
      <c r="H613" s="333"/>
      <c r="I613" s="333"/>
      <c r="J613" s="333"/>
      <c r="K613" s="333"/>
      <c r="L613" s="333"/>
      <c r="M613" s="333"/>
      <c r="N613" s="333"/>
      <c r="O613" s="333"/>
      <c r="P613" s="333"/>
      <c r="Q613" s="333"/>
      <c r="R613" s="333"/>
      <c r="S613" s="333"/>
      <c r="T613" s="333"/>
      <c r="U613" s="333"/>
      <c r="V613" s="333"/>
      <c r="W613" s="333"/>
      <c r="X613" s="333"/>
      <c r="Y613" s="333"/>
      <c r="Z613" s="333"/>
      <c r="AA613" s="333"/>
      <c r="AB613" s="333"/>
      <c r="AC613" s="333"/>
      <c r="AD613" s="333"/>
      <c r="AE613" s="333"/>
      <c r="AF613" s="333"/>
      <c r="AG613" s="333"/>
      <c r="AH613" s="333"/>
      <c r="AI613" s="333"/>
      <c r="AJ613" s="333"/>
      <c r="AK613" s="333"/>
      <c r="AL613" s="333"/>
      <c r="AM613" s="333"/>
      <c r="AN613" s="333"/>
      <c r="AO613" s="333"/>
      <c r="AP613" s="333"/>
      <c r="AQ613" s="333"/>
      <c r="AR613" s="333"/>
    </row>
    <row r="614" spans="1:44" ht="8.1" customHeight="1">
      <c r="A614" s="365" t="str">
        <f t="shared" si="89"/>
        <v/>
      </c>
      <c r="B614" s="50" t="str">
        <f t="shared" si="90"/>
        <v/>
      </c>
      <c r="C614" s="50" t="str">
        <f t="shared" si="91"/>
        <v/>
      </c>
      <c r="D614" s="315" t="str">
        <f t="shared" si="92"/>
        <v/>
      </c>
      <c r="E614" s="353"/>
      <c r="F614" s="354"/>
      <c r="G614" s="354"/>
      <c r="H614" s="333"/>
      <c r="I614" s="333"/>
      <c r="J614" s="333"/>
      <c r="K614" s="333"/>
      <c r="L614" s="333"/>
      <c r="M614" s="333"/>
      <c r="N614" s="333"/>
      <c r="O614" s="333"/>
      <c r="P614" s="333"/>
      <c r="Q614" s="333"/>
      <c r="R614" s="333"/>
      <c r="S614" s="333"/>
      <c r="T614" s="333"/>
      <c r="U614" s="333"/>
      <c r="V614" s="333"/>
      <c r="W614" s="333"/>
      <c r="X614" s="333"/>
      <c r="Y614" s="333"/>
      <c r="Z614" s="333"/>
      <c r="AA614" s="333"/>
      <c r="AB614" s="333"/>
      <c r="AC614" s="333"/>
      <c r="AD614" s="333"/>
      <c r="AE614" s="333"/>
      <c r="AF614" s="333"/>
      <c r="AG614" s="333"/>
      <c r="AH614" s="333"/>
      <c r="AI614" s="333"/>
      <c r="AJ614" s="333"/>
      <c r="AK614" s="333"/>
      <c r="AL614" s="333"/>
      <c r="AM614" s="333"/>
      <c r="AN614" s="333"/>
      <c r="AO614" s="333"/>
      <c r="AP614" s="333"/>
      <c r="AQ614" s="333"/>
      <c r="AR614" s="333"/>
    </row>
    <row r="615" spans="1:44" ht="8.1" customHeight="1">
      <c r="A615" s="365" t="str">
        <f t="shared" si="89"/>
        <v/>
      </c>
      <c r="B615" s="50" t="str">
        <f t="shared" si="90"/>
        <v/>
      </c>
      <c r="C615" s="50" t="str">
        <f t="shared" si="91"/>
        <v/>
      </c>
      <c r="D615" s="315" t="str">
        <f t="shared" si="92"/>
        <v/>
      </c>
      <c r="E615" s="353"/>
      <c r="F615" s="354"/>
      <c r="G615" s="354"/>
      <c r="H615" s="333"/>
      <c r="I615" s="333"/>
      <c r="J615" s="333"/>
      <c r="K615" s="333"/>
      <c r="L615" s="333"/>
      <c r="M615" s="333"/>
      <c r="N615" s="333"/>
      <c r="O615" s="333"/>
      <c r="P615" s="333"/>
      <c r="Q615" s="333"/>
      <c r="R615" s="333"/>
      <c r="S615" s="333"/>
      <c r="T615" s="333"/>
      <c r="U615" s="333"/>
      <c r="V615" s="333"/>
      <c r="W615" s="333"/>
      <c r="X615" s="333"/>
      <c r="Y615" s="333"/>
      <c r="Z615" s="333"/>
      <c r="AA615" s="333"/>
      <c r="AB615" s="333"/>
      <c r="AC615" s="333"/>
      <c r="AD615" s="333"/>
      <c r="AE615" s="333"/>
      <c r="AF615" s="333"/>
      <c r="AG615" s="333"/>
      <c r="AH615" s="333"/>
      <c r="AI615" s="333"/>
      <c r="AJ615" s="333"/>
      <c r="AK615" s="333"/>
      <c r="AL615" s="333"/>
      <c r="AM615" s="333"/>
      <c r="AN615" s="333"/>
      <c r="AO615" s="333"/>
      <c r="AP615" s="333"/>
      <c r="AQ615" s="333"/>
      <c r="AR615" s="333"/>
    </row>
    <row r="616" spans="1:44" ht="8.1" customHeight="1">
      <c r="A616" s="365" t="str">
        <f t="shared" si="89"/>
        <v/>
      </c>
      <c r="B616" s="50" t="str">
        <f t="shared" si="90"/>
        <v/>
      </c>
      <c r="C616" s="50" t="str">
        <f t="shared" si="91"/>
        <v/>
      </c>
      <c r="D616" s="315" t="str">
        <f t="shared" si="92"/>
        <v/>
      </c>
      <c r="E616" s="353"/>
      <c r="F616" s="354"/>
      <c r="G616" s="354"/>
      <c r="H616" s="333"/>
      <c r="I616" s="333"/>
      <c r="J616" s="333"/>
      <c r="K616" s="333"/>
      <c r="L616" s="333"/>
      <c r="M616" s="333"/>
      <c r="N616" s="333"/>
      <c r="O616" s="333"/>
      <c r="P616" s="333"/>
      <c r="Q616" s="333"/>
      <c r="R616" s="333"/>
      <c r="S616" s="333"/>
      <c r="T616" s="333"/>
      <c r="U616" s="333"/>
      <c r="V616" s="333"/>
      <c r="W616" s="333"/>
      <c r="X616" s="333"/>
      <c r="Y616" s="333"/>
      <c r="Z616" s="333"/>
      <c r="AA616" s="333"/>
      <c r="AB616" s="333"/>
      <c r="AC616" s="333"/>
      <c r="AD616" s="333"/>
      <c r="AE616" s="333"/>
      <c r="AF616" s="333"/>
      <c r="AG616" s="333"/>
      <c r="AH616" s="333"/>
      <c r="AI616" s="333"/>
      <c r="AJ616" s="333"/>
      <c r="AK616" s="333"/>
      <c r="AL616" s="333"/>
      <c r="AM616" s="333"/>
      <c r="AN616" s="333"/>
      <c r="AO616" s="333"/>
      <c r="AP616" s="333"/>
      <c r="AQ616" s="333"/>
      <c r="AR616" s="333"/>
    </row>
    <row r="617" spans="1:44" ht="8.1" customHeight="1">
      <c r="A617" s="365" t="str">
        <f t="shared" si="89"/>
        <v/>
      </c>
      <c r="B617" s="50" t="str">
        <f t="shared" si="90"/>
        <v/>
      </c>
      <c r="C617" s="50" t="str">
        <f t="shared" si="91"/>
        <v/>
      </c>
      <c r="D617" s="315" t="str">
        <f t="shared" si="92"/>
        <v/>
      </c>
      <c r="E617" s="353"/>
      <c r="F617" s="354"/>
      <c r="G617" s="354"/>
      <c r="H617" s="333"/>
      <c r="I617" s="333"/>
      <c r="J617" s="333"/>
      <c r="K617" s="333"/>
      <c r="L617" s="333"/>
      <c r="M617" s="333"/>
      <c r="N617" s="333"/>
      <c r="O617" s="333"/>
      <c r="P617" s="333"/>
      <c r="Q617" s="333"/>
      <c r="R617" s="333"/>
      <c r="S617" s="333"/>
      <c r="T617" s="333"/>
      <c r="U617" s="333"/>
      <c r="V617" s="333"/>
      <c r="W617" s="333"/>
      <c r="X617" s="333"/>
      <c r="Y617" s="333"/>
      <c r="Z617" s="333"/>
      <c r="AA617" s="333"/>
      <c r="AB617" s="333"/>
      <c r="AC617" s="333"/>
      <c r="AD617" s="333"/>
      <c r="AE617" s="333"/>
      <c r="AF617" s="333"/>
      <c r="AG617" s="333"/>
      <c r="AH617" s="333"/>
      <c r="AI617" s="333"/>
      <c r="AJ617" s="333"/>
      <c r="AK617" s="333"/>
      <c r="AL617" s="333"/>
      <c r="AM617" s="333"/>
      <c r="AN617" s="333"/>
      <c r="AO617" s="333"/>
      <c r="AP617" s="333"/>
      <c r="AQ617" s="333"/>
      <c r="AR617" s="333"/>
    </row>
    <row r="618" spans="1:44" ht="8.1" customHeight="1">
      <c r="A618" s="365" t="str">
        <f t="shared" si="89"/>
        <v/>
      </c>
      <c r="B618" s="50" t="str">
        <f t="shared" si="90"/>
        <v/>
      </c>
      <c r="C618" s="50" t="str">
        <f t="shared" si="91"/>
        <v/>
      </c>
      <c r="D618" s="315" t="str">
        <f t="shared" si="92"/>
        <v/>
      </c>
      <c r="E618" s="353"/>
      <c r="F618" s="354"/>
      <c r="G618" s="354"/>
      <c r="H618" s="333"/>
      <c r="I618" s="333"/>
      <c r="J618" s="333"/>
      <c r="K618" s="333"/>
      <c r="L618" s="333"/>
      <c r="M618" s="333"/>
      <c r="N618" s="333"/>
      <c r="O618" s="333"/>
      <c r="P618" s="333"/>
      <c r="Q618" s="333"/>
      <c r="R618" s="333"/>
      <c r="S618" s="333"/>
      <c r="T618" s="333"/>
      <c r="U618" s="333"/>
      <c r="V618" s="333"/>
      <c r="W618" s="333"/>
      <c r="X618" s="333"/>
      <c r="Y618" s="333"/>
      <c r="Z618" s="333"/>
      <c r="AA618" s="333"/>
      <c r="AB618" s="333"/>
      <c r="AC618" s="333"/>
      <c r="AD618" s="333"/>
      <c r="AE618" s="333"/>
      <c r="AF618" s="333"/>
      <c r="AG618" s="333"/>
      <c r="AH618" s="333"/>
      <c r="AI618" s="333"/>
      <c r="AJ618" s="333"/>
      <c r="AK618" s="333"/>
      <c r="AL618" s="333"/>
      <c r="AM618" s="333"/>
      <c r="AN618" s="333"/>
      <c r="AO618" s="333"/>
      <c r="AP618" s="333"/>
      <c r="AQ618" s="333"/>
      <c r="AR618" s="333"/>
    </row>
    <row r="619" spans="1:44" ht="8.1" customHeight="1">
      <c r="A619" s="365" t="str">
        <f t="shared" si="89"/>
        <v/>
      </c>
      <c r="B619" s="50" t="str">
        <f t="shared" si="90"/>
        <v/>
      </c>
      <c r="C619" s="50" t="str">
        <f t="shared" si="91"/>
        <v/>
      </c>
      <c r="D619" s="315" t="str">
        <f t="shared" si="92"/>
        <v/>
      </c>
      <c r="E619" s="353"/>
      <c r="F619" s="354"/>
      <c r="G619" s="354"/>
      <c r="H619" s="333"/>
      <c r="I619" s="333"/>
      <c r="J619" s="333"/>
      <c r="K619" s="333"/>
      <c r="L619" s="333"/>
      <c r="M619" s="333"/>
      <c r="N619" s="333"/>
      <c r="O619" s="333"/>
      <c r="P619" s="333"/>
      <c r="Q619" s="333"/>
      <c r="R619" s="333"/>
      <c r="S619" s="333"/>
      <c r="T619" s="333"/>
      <c r="U619" s="333"/>
      <c r="V619" s="333"/>
      <c r="W619" s="333"/>
      <c r="X619" s="333"/>
      <c r="Y619" s="333"/>
      <c r="Z619" s="333"/>
      <c r="AA619" s="333"/>
      <c r="AB619" s="333"/>
      <c r="AC619" s="333"/>
      <c r="AD619" s="333"/>
      <c r="AE619" s="333"/>
      <c r="AF619" s="333"/>
      <c r="AG619" s="333"/>
      <c r="AH619" s="333"/>
      <c r="AI619" s="333"/>
      <c r="AJ619" s="333"/>
      <c r="AK619" s="333"/>
      <c r="AL619" s="333"/>
      <c r="AM619" s="333"/>
      <c r="AN619" s="333"/>
      <c r="AO619" s="333"/>
      <c r="AP619" s="333"/>
      <c r="AQ619" s="333"/>
      <c r="AR619" s="333"/>
    </row>
    <row r="620" spans="1:44" ht="8.1" customHeight="1">
      <c r="A620" s="365" t="str">
        <f t="shared" si="89"/>
        <v/>
      </c>
      <c r="B620" s="50" t="str">
        <f t="shared" si="90"/>
        <v/>
      </c>
      <c r="C620" s="50" t="str">
        <f t="shared" si="91"/>
        <v/>
      </c>
      <c r="D620" s="315" t="str">
        <f t="shared" si="92"/>
        <v/>
      </c>
      <c r="E620" s="353"/>
      <c r="F620" s="354"/>
      <c r="G620" s="354"/>
      <c r="H620" s="333"/>
      <c r="I620" s="333"/>
      <c r="J620" s="333"/>
      <c r="K620" s="333"/>
      <c r="L620" s="333"/>
      <c r="M620" s="333"/>
      <c r="N620" s="333"/>
      <c r="O620" s="333"/>
      <c r="P620" s="333"/>
      <c r="Q620" s="333"/>
      <c r="R620" s="333"/>
      <c r="S620" s="333"/>
      <c r="T620" s="333"/>
      <c r="U620" s="333"/>
      <c r="V620" s="333"/>
      <c r="W620" s="333"/>
      <c r="X620" s="333"/>
      <c r="Y620" s="333"/>
      <c r="Z620" s="333"/>
      <c r="AA620" s="333"/>
      <c r="AB620" s="333"/>
      <c r="AC620" s="333"/>
      <c r="AD620" s="333"/>
      <c r="AE620" s="333"/>
      <c r="AF620" s="333"/>
      <c r="AG620" s="333"/>
      <c r="AH620" s="333"/>
      <c r="AI620" s="333"/>
      <c r="AJ620" s="333"/>
      <c r="AK620" s="333"/>
      <c r="AL620" s="333"/>
      <c r="AM620" s="333"/>
      <c r="AN620" s="333"/>
      <c r="AO620" s="333"/>
      <c r="AP620" s="333"/>
      <c r="AQ620" s="333"/>
      <c r="AR620" s="333"/>
    </row>
    <row r="621" spans="1:44" ht="8.1" customHeight="1">
      <c r="A621" s="365" t="str">
        <f t="shared" si="89"/>
        <v/>
      </c>
      <c r="B621" s="50" t="str">
        <f t="shared" si="90"/>
        <v/>
      </c>
      <c r="C621" s="50" t="str">
        <f t="shared" si="91"/>
        <v/>
      </c>
      <c r="D621" s="315" t="str">
        <f t="shared" si="92"/>
        <v/>
      </c>
      <c r="E621" s="353"/>
      <c r="F621" s="354"/>
      <c r="G621" s="354"/>
      <c r="H621" s="333"/>
      <c r="I621" s="333"/>
      <c r="J621" s="333"/>
      <c r="K621" s="333"/>
      <c r="L621" s="333"/>
      <c r="M621" s="333"/>
      <c r="N621" s="333"/>
      <c r="O621" s="333"/>
      <c r="P621" s="333"/>
      <c r="Q621" s="333"/>
      <c r="R621" s="333"/>
      <c r="S621" s="333"/>
      <c r="T621" s="333"/>
      <c r="U621" s="333"/>
      <c r="V621" s="333"/>
      <c r="W621" s="333"/>
      <c r="X621" s="333"/>
      <c r="Y621" s="333"/>
      <c r="Z621" s="333"/>
      <c r="AA621" s="333"/>
      <c r="AB621" s="333"/>
      <c r="AC621" s="333"/>
      <c r="AD621" s="333"/>
      <c r="AE621" s="333"/>
      <c r="AF621" s="333"/>
      <c r="AG621" s="333"/>
      <c r="AH621" s="333"/>
      <c r="AI621" s="333"/>
      <c r="AJ621" s="333"/>
      <c r="AK621" s="333"/>
      <c r="AL621" s="333"/>
      <c r="AM621" s="333"/>
      <c r="AN621" s="333"/>
      <c r="AO621" s="333"/>
      <c r="AP621" s="333"/>
      <c r="AQ621" s="333"/>
      <c r="AR621" s="333"/>
    </row>
    <row r="622" spans="1:44" ht="8.1" customHeight="1">
      <c r="A622" s="365" t="str">
        <f t="shared" si="89"/>
        <v/>
      </c>
      <c r="B622" s="50" t="str">
        <f t="shared" si="90"/>
        <v/>
      </c>
      <c r="C622" s="50" t="str">
        <f t="shared" si="91"/>
        <v/>
      </c>
      <c r="D622" s="315" t="str">
        <f t="shared" si="92"/>
        <v/>
      </c>
      <c r="E622" s="353"/>
      <c r="F622" s="354"/>
      <c r="G622" s="354"/>
      <c r="H622" s="333"/>
      <c r="I622" s="333"/>
      <c r="J622" s="333"/>
      <c r="K622" s="333"/>
      <c r="L622" s="333"/>
      <c r="M622" s="333"/>
      <c r="N622" s="333"/>
      <c r="O622" s="333"/>
      <c r="P622" s="333"/>
      <c r="Q622" s="333"/>
      <c r="R622" s="333"/>
      <c r="S622" s="333"/>
      <c r="T622" s="333"/>
      <c r="U622" s="333"/>
      <c r="V622" s="333"/>
      <c r="W622" s="333"/>
      <c r="X622" s="333"/>
      <c r="Y622" s="333"/>
      <c r="Z622" s="333"/>
      <c r="AA622" s="333"/>
      <c r="AB622" s="333"/>
      <c r="AC622" s="333"/>
      <c r="AD622" s="333"/>
      <c r="AE622" s="333"/>
      <c r="AF622" s="333"/>
      <c r="AG622" s="333"/>
      <c r="AH622" s="333"/>
      <c r="AI622" s="333"/>
      <c r="AJ622" s="333"/>
      <c r="AK622" s="333"/>
      <c r="AL622" s="333"/>
      <c r="AM622" s="333"/>
      <c r="AN622" s="333"/>
      <c r="AO622" s="333"/>
      <c r="AP622" s="333"/>
      <c r="AQ622" s="333"/>
      <c r="AR622" s="333"/>
    </row>
    <row r="623" spans="1:44" ht="8.1" customHeight="1">
      <c r="A623" s="365" t="str">
        <f t="shared" si="89"/>
        <v/>
      </c>
      <c r="B623" s="50" t="str">
        <f t="shared" si="90"/>
        <v/>
      </c>
      <c r="C623" s="50" t="str">
        <f t="shared" si="91"/>
        <v/>
      </c>
      <c r="D623" s="315" t="str">
        <f t="shared" si="92"/>
        <v/>
      </c>
      <c r="E623" s="353"/>
      <c r="F623" s="354"/>
      <c r="G623" s="354"/>
      <c r="H623" s="333"/>
      <c r="I623" s="333"/>
      <c r="J623" s="333"/>
      <c r="K623" s="333"/>
      <c r="L623" s="333"/>
      <c r="M623" s="333"/>
      <c r="N623" s="333"/>
      <c r="O623" s="333"/>
      <c r="P623" s="333"/>
      <c r="Q623" s="333"/>
      <c r="R623" s="333"/>
      <c r="S623" s="333"/>
      <c r="T623" s="333"/>
      <c r="U623" s="333"/>
      <c r="V623" s="333"/>
      <c r="W623" s="333"/>
      <c r="X623" s="333"/>
      <c r="Y623" s="333"/>
      <c r="Z623" s="333"/>
      <c r="AA623" s="333"/>
      <c r="AB623" s="333"/>
      <c r="AC623" s="333"/>
      <c r="AD623" s="333"/>
      <c r="AE623" s="333"/>
      <c r="AF623" s="333"/>
      <c r="AG623" s="333"/>
      <c r="AH623" s="333"/>
      <c r="AI623" s="333"/>
      <c r="AJ623" s="333"/>
      <c r="AK623" s="333"/>
      <c r="AL623" s="333"/>
      <c r="AM623" s="333"/>
      <c r="AN623" s="333"/>
      <c r="AO623" s="333"/>
      <c r="AP623" s="333"/>
      <c r="AQ623" s="333"/>
      <c r="AR623" s="333"/>
    </row>
    <row r="624" spans="1:44" ht="8.1" customHeight="1">
      <c r="A624" s="365" t="str">
        <f t="shared" si="89"/>
        <v/>
      </c>
      <c r="B624" s="50" t="str">
        <f t="shared" si="90"/>
        <v/>
      </c>
      <c r="C624" s="50" t="str">
        <f t="shared" si="91"/>
        <v/>
      </c>
      <c r="D624" s="315" t="str">
        <f t="shared" si="92"/>
        <v/>
      </c>
      <c r="E624" s="353"/>
      <c r="F624" s="354"/>
      <c r="G624" s="354"/>
      <c r="H624" s="333"/>
      <c r="I624" s="333"/>
      <c r="J624" s="333"/>
      <c r="K624" s="333"/>
      <c r="L624" s="333"/>
      <c r="M624" s="333"/>
      <c r="N624" s="333"/>
      <c r="O624" s="333"/>
      <c r="P624" s="333"/>
      <c r="Q624" s="333"/>
      <c r="R624" s="333"/>
      <c r="S624" s="333"/>
      <c r="T624" s="333"/>
      <c r="U624" s="333"/>
      <c r="V624" s="333"/>
      <c r="W624" s="333"/>
      <c r="X624" s="333"/>
      <c r="Y624" s="333"/>
      <c r="Z624" s="333"/>
      <c r="AA624" s="333"/>
      <c r="AB624" s="333"/>
      <c r="AC624" s="333"/>
      <c r="AD624" s="333"/>
      <c r="AE624" s="333"/>
      <c r="AF624" s="333"/>
      <c r="AG624" s="333"/>
      <c r="AH624" s="333"/>
      <c r="AI624" s="333"/>
      <c r="AJ624" s="333"/>
      <c r="AK624" s="333"/>
      <c r="AL624" s="333"/>
      <c r="AM624" s="333"/>
      <c r="AN624" s="333"/>
      <c r="AO624" s="333"/>
      <c r="AP624" s="333"/>
      <c r="AQ624" s="333"/>
      <c r="AR624" s="333"/>
    </row>
    <row r="625" spans="1:44" ht="8.1" customHeight="1">
      <c r="A625" s="365" t="str">
        <f t="shared" si="89"/>
        <v/>
      </c>
      <c r="B625" s="50" t="str">
        <f t="shared" si="90"/>
        <v/>
      </c>
      <c r="C625" s="50" t="str">
        <f t="shared" si="91"/>
        <v/>
      </c>
      <c r="D625" s="315" t="str">
        <f t="shared" si="92"/>
        <v/>
      </c>
      <c r="E625" s="353"/>
      <c r="F625" s="354"/>
      <c r="G625" s="354"/>
      <c r="H625" s="333"/>
      <c r="I625" s="333"/>
      <c r="J625" s="333"/>
      <c r="K625" s="333"/>
      <c r="L625" s="333"/>
      <c r="M625" s="333"/>
      <c r="N625" s="333"/>
      <c r="O625" s="333"/>
      <c r="P625" s="333"/>
      <c r="Q625" s="333"/>
      <c r="R625" s="333"/>
      <c r="S625" s="333"/>
      <c r="T625" s="333"/>
      <c r="U625" s="333"/>
      <c r="V625" s="333"/>
      <c r="W625" s="333"/>
      <c r="X625" s="333"/>
      <c r="Y625" s="333"/>
      <c r="Z625" s="333"/>
      <c r="AA625" s="333"/>
      <c r="AB625" s="333"/>
      <c r="AC625" s="333"/>
      <c r="AD625" s="333"/>
      <c r="AE625" s="333"/>
      <c r="AF625" s="333"/>
      <c r="AG625" s="333"/>
      <c r="AH625" s="333"/>
      <c r="AI625" s="333"/>
      <c r="AJ625" s="333"/>
      <c r="AK625" s="333"/>
      <c r="AL625" s="333"/>
      <c r="AM625" s="333"/>
      <c r="AN625" s="333"/>
      <c r="AO625" s="333"/>
      <c r="AP625" s="333"/>
      <c r="AQ625" s="333"/>
      <c r="AR625" s="333"/>
    </row>
    <row r="626" spans="1:44" ht="8.1" customHeight="1">
      <c r="A626" s="365" t="str">
        <f t="shared" si="89"/>
        <v/>
      </c>
      <c r="B626" s="50" t="str">
        <f t="shared" si="90"/>
        <v/>
      </c>
      <c r="C626" s="50" t="str">
        <f t="shared" si="91"/>
        <v/>
      </c>
      <c r="D626" s="315" t="str">
        <f t="shared" si="92"/>
        <v/>
      </c>
      <c r="E626" s="353"/>
      <c r="F626" s="354"/>
      <c r="G626" s="354"/>
      <c r="H626" s="333"/>
      <c r="I626" s="333"/>
      <c r="J626" s="333"/>
      <c r="K626" s="333"/>
      <c r="L626" s="333"/>
      <c r="M626" s="333"/>
      <c r="N626" s="333"/>
      <c r="O626" s="333"/>
      <c r="P626" s="333"/>
      <c r="Q626" s="333"/>
      <c r="R626" s="333"/>
      <c r="S626" s="333"/>
      <c r="T626" s="333"/>
      <c r="U626" s="333"/>
      <c r="V626" s="333"/>
      <c r="W626" s="333"/>
      <c r="X626" s="333"/>
      <c r="Y626" s="333"/>
      <c r="Z626" s="333"/>
      <c r="AA626" s="333"/>
      <c r="AB626" s="333"/>
      <c r="AC626" s="333"/>
      <c r="AD626" s="333"/>
      <c r="AE626" s="333"/>
      <c r="AF626" s="333"/>
      <c r="AG626" s="333"/>
      <c r="AH626" s="333"/>
      <c r="AI626" s="333"/>
      <c r="AJ626" s="333"/>
      <c r="AK626" s="333"/>
      <c r="AL626" s="333"/>
      <c r="AM626" s="333"/>
      <c r="AN626" s="333"/>
      <c r="AO626" s="333"/>
      <c r="AP626" s="333"/>
      <c r="AQ626" s="333"/>
      <c r="AR626" s="333"/>
    </row>
    <row r="627" spans="1:44" ht="8.1" customHeight="1">
      <c r="A627" s="365" t="str">
        <f t="shared" si="89"/>
        <v/>
      </c>
      <c r="B627" s="50" t="str">
        <f t="shared" si="90"/>
        <v/>
      </c>
      <c r="C627" s="50" t="str">
        <f t="shared" si="91"/>
        <v/>
      </c>
      <c r="D627" s="315" t="str">
        <f t="shared" si="92"/>
        <v/>
      </c>
      <c r="E627" s="353"/>
      <c r="F627" s="354"/>
      <c r="G627" s="354"/>
      <c r="H627" s="333"/>
      <c r="I627" s="333"/>
      <c r="J627" s="333"/>
      <c r="K627" s="333"/>
      <c r="L627" s="333"/>
      <c r="M627" s="333"/>
      <c r="N627" s="333"/>
      <c r="O627" s="333"/>
      <c r="P627" s="333"/>
      <c r="Q627" s="333"/>
      <c r="R627" s="333"/>
      <c r="S627" s="333"/>
      <c r="T627" s="333"/>
      <c r="U627" s="333"/>
      <c r="V627" s="333"/>
      <c r="W627" s="333"/>
      <c r="X627" s="333"/>
      <c r="Y627" s="333"/>
      <c r="Z627" s="333"/>
      <c r="AA627" s="333"/>
      <c r="AB627" s="333"/>
      <c r="AC627" s="333"/>
      <c r="AD627" s="333"/>
      <c r="AE627" s="333"/>
      <c r="AF627" s="333"/>
      <c r="AG627" s="333"/>
      <c r="AH627" s="333"/>
      <c r="AI627" s="333"/>
      <c r="AJ627" s="333"/>
      <c r="AK627" s="333"/>
      <c r="AL627" s="333"/>
      <c r="AM627" s="333"/>
      <c r="AN627" s="333"/>
      <c r="AO627" s="333"/>
      <c r="AP627" s="333"/>
      <c r="AQ627" s="333"/>
      <c r="AR627" s="333"/>
    </row>
    <row r="628" spans="1:44" ht="8.1" customHeight="1">
      <c r="A628" s="365" t="str">
        <f t="shared" si="89"/>
        <v/>
      </c>
      <c r="B628" s="50" t="str">
        <f t="shared" si="90"/>
        <v/>
      </c>
      <c r="C628" s="50" t="str">
        <f t="shared" si="91"/>
        <v/>
      </c>
      <c r="D628" s="315" t="str">
        <f t="shared" si="92"/>
        <v/>
      </c>
      <c r="E628" s="353"/>
      <c r="F628" s="354"/>
      <c r="G628" s="354"/>
      <c r="H628" s="333"/>
      <c r="I628" s="333"/>
      <c r="J628" s="333"/>
      <c r="K628" s="333"/>
      <c r="L628" s="333"/>
      <c r="M628" s="333"/>
      <c r="N628" s="333"/>
      <c r="O628" s="333"/>
      <c r="P628" s="333"/>
      <c r="Q628" s="333"/>
      <c r="R628" s="333"/>
      <c r="S628" s="333"/>
      <c r="T628" s="333"/>
      <c r="U628" s="333"/>
      <c r="V628" s="333"/>
      <c r="W628" s="333"/>
      <c r="X628" s="333"/>
      <c r="Y628" s="333"/>
      <c r="Z628" s="333"/>
      <c r="AA628" s="333"/>
      <c r="AB628" s="333"/>
      <c r="AC628" s="333"/>
      <c r="AD628" s="333"/>
      <c r="AE628" s="333"/>
      <c r="AF628" s="333"/>
      <c r="AG628" s="333"/>
      <c r="AH628" s="333"/>
      <c r="AI628" s="333"/>
      <c r="AJ628" s="333"/>
      <c r="AK628" s="333"/>
      <c r="AL628" s="333"/>
      <c r="AM628" s="333"/>
      <c r="AN628" s="333"/>
      <c r="AO628" s="333"/>
      <c r="AP628" s="333"/>
      <c r="AQ628" s="333"/>
      <c r="AR628" s="333"/>
    </row>
    <row r="629" spans="1:44" ht="8.1" customHeight="1">
      <c r="A629" s="365" t="str">
        <f t="shared" si="89"/>
        <v/>
      </c>
      <c r="B629" s="50" t="str">
        <f t="shared" si="90"/>
        <v/>
      </c>
      <c r="C629" s="50" t="str">
        <f t="shared" si="91"/>
        <v/>
      </c>
      <c r="D629" s="315" t="str">
        <f t="shared" si="92"/>
        <v/>
      </c>
      <c r="E629" s="353"/>
      <c r="F629" s="354"/>
      <c r="G629" s="354"/>
      <c r="H629" s="333"/>
      <c r="I629" s="333"/>
      <c r="J629" s="333"/>
      <c r="K629" s="333"/>
      <c r="L629" s="333"/>
      <c r="M629" s="333"/>
      <c r="N629" s="333"/>
      <c r="O629" s="333"/>
      <c r="P629" s="333"/>
      <c r="Q629" s="333"/>
      <c r="R629" s="333"/>
      <c r="S629" s="333"/>
      <c r="T629" s="333"/>
      <c r="U629" s="333"/>
      <c r="V629" s="333"/>
      <c r="W629" s="333"/>
      <c r="X629" s="333"/>
      <c r="Y629" s="333"/>
      <c r="Z629" s="333"/>
      <c r="AA629" s="333"/>
      <c r="AB629" s="333"/>
      <c r="AC629" s="333"/>
      <c r="AD629" s="333"/>
      <c r="AE629" s="333"/>
      <c r="AF629" s="333"/>
      <c r="AG629" s="333"/>
      <c r="AH629" s="333"/>
      <c r="AI629" s="333"/>
      <c r="AJ629" s="333"/>
      <c r="AK629" s="333"/>
      <c r="AL629" s="333"/>
      <c r="AM629" s="333"/>
      <c r="AN629" s="333"/>
      <c r="AO629" s="333"/>
      <c r="AP629" s="333"/>
      <c r="AQ629" s="333"/>
      <c r="AR629" s="333"/>
    </row>
    <row r="630" spans="1:44" ht="8.1" customHeight="1">
      <c r="A630" s="365" t="str">
        <f t="shared" si="89"/>
        <v/>
      </c>
      <c r="B630" s="50" t="str">
        <f t="shared" si="90"/>
        <v/>
      </c>
      <c r="C630" s="50" t="str">
        <f t="shared" si="91"/>
        <v/>
      </c>
      <c r="D630" s="315" t="str">
        <f t="shared" si="92"/>
        <v/>
      </c>
      <c r="E630" s="353"/>
      <c r="F630" s="354"/>
      <c r="G630" s="354"/>
      <c r="H630" s="333"/>
      <c r="I630" s="333"/>
      <c r="J630" s="333"/>
      <c r="K630" s="333"/>
      <c r="L630" s="333"/>
      <c r="M630" s="333"/>
      <c r="N630" s="333"/>
      <c r="O630" s="333"/>
      <c r="P630" s="333"/>
      <c r="Q630" s="333"/>
      <c r="R630" s="333"/>
      <c r="S630" s="333"/>
      <c r="T630" s="333"/>
      <c r="U630" s="333"/>
      <c r="V630" s="333"/>
      <c r="W630" s="333"/>
      <c r="X630" s="333"/>
      <c r="Y630" s="333"/>
      <c r="Z630" s="333"/>
      <c r="AA630" s="333"/>
      <c r="AB630" s="333"/>
      <c r="AC630" s="333"/>
      <c r="AD630" s="333"/>
      <c r="AE630" s="333"/>
      <c r="AF630" s="333"/>
      <c r="AG630" s="333"/>
      <c r="AH630" s="333"/>
      <c r="AI630" s="333"/>
      <c r="AJ630" s="333"/>
      <c r="AK630" s="333"/>
      <c r="AL630" s="333"/>
      <c r="AM630" s="333"/>
      <c r="AN630" s="333"/>
      <c r="AO630" s="333"/>
      <c r="AP630" s="333"/>
      <c r="AQ630" s="333"/>
      <c r="AR630" s="333"/>
    </row>
    <row r="631" spans="1:44" ht="8.1" customHeight="1">
      <c r="A631" s="365" t="str">
        <f t="shared" si="89"/>
        <v/>
      </c>
      <c r="B631" s="50" t="str">
        <f t="shared" si="90"/>
        <v/>
      </c>
      <c r="C631" s="50" t="str">
        <f t="shared" si="91"/>
        <v/>
      </c>
      <c r="D631" s="315" t="str">
        <f t="shared" si="92"/>
        <v/>
      </c>
      <c r="E631" s="353"/>
      <c r="F631" s="354"/>
      <c r="G631" s="354"/>
      <c r="H631" s="333"/>
      <c r="I631" s="333"/>
      <c r="J631" s="333"/>
      <c r="K631" s="333"/>
      <c r="L631" s="333"/>
      <c r="M631" s="333"/>
      <c r="N631" s="333"/>
      <c r="O631" s="333"/>
      <c r="P631" s="333"/>
      <c r="Q631" s="333"/>
      <c r="R631" s="333"/>
      <c r="S631" s="333"/>
      <c r="T631" s="333"/>
      <c r="U631" s="333"/>
      <c r="V631" s="333"/>
      <c r="W631" s="333"/>
      <c r="X631" s="333"/>
      <c r="Y631" s="333"/>
      <c r="Z631" s="333"/>
      <c r="AA631" s="333"/>
      <c r="AB631" s="333"/>
      <c r="AC631" s="333"/>
      <c r="AD631" s="333"/>
      <c r="AE631" s="333"/>
      <c r="AF631" s="333"/>
      <c r="AG631" s="333"/>
      <c r="AH631" s="333"/>
      <c r="AI631" s="333"/>
      <c r="AJ631" s="333"/>
      <c r="AK631" s="333"/>
      <c r="AL631" s="333"/>
      <c r="AM631" s="333"/>
      <c r="AN631" s="333"/>
      <c r="AO631" s="333"/>
      <c r="AP631" s="333"/>
      <c r="AQ631" s="333"/>
      <c r="AR631" s="333"/>
    </row>
    <row r="632" spans="1:44" ht="8.1" customHeight="1">
      <c r="A632" s="365" t="str">
        <f t="shared" si="89"/>
        <v/>
      </c>
      <c r="B632" s="50" t="str">
        <f t="shared" si="90"/>
        <v/>
      </c>
      <c r="C632" s="50" t="str">
        <f t="shared" si="91"/>
        <v/>
      </c>
      <c r="D632" s="315" t="str">
        <f t="shared" si="92"/>
        <v/>
      </c>
      <c r="E632" s="353"/>
      <c r="F632" s="354"/>
      <c r="G632" s="354"/>
      <c r="H632" s="333"/>
      <c r="I632" s="333"/>
      <c r="J632" s="333"/>
      <c r="K632" s="333"/>
      <c r="L632" s="333"/>
      <c r="M632" s="333"/>
      <c r="N632" s="333"/>
      <c r="O632" s="333"/>
      <c r="P632" s="333"/>
      <c r="Q632" s="333"/>
      <c r="R632" s="333"/>
      <c r="S632" s="333"/>
      <c r="T632" s="333"/>
      <c r="U632" s="333"/>
      <c r="V632" s="333"/>
      <c r="W632" s="333"/>
      <c r="X632" s="333"/>
      <c r="Y632" s="333"/>
      <c r="Z632" s="333"/>
      <c r="AA632" s="333"/>
      <c r="AB632" s="333"/>
      <c r="AC632" s="333"/>
      <c r="AD632" s="333"/>
      <c r="AE632" s="333"/>
      <c r="AF632" s="333"/>
      <c r="AG632" s="333"/>
      <c r="AH632" s="333"/>
      <c r="AI632" s="333"/>
      <c r="AJ632" s="333"/>
      <c r="AK632" s="333"/>
      <c r="AL632" s="333"/>
      <c r="AM632" s="333"/>
      <c r="AN632" s="333"/>
      <c r="AO632" s="333"/>
      <c r="AP632" s="333"/>
      <c r="AQ632" s="333"/>
      <c r="AR632" s="333"/>
    </row>
    <row r="633" spans="1:44" ht="8.1" customHeight="1">
      <c r="A633" s="365" t="str">
        <f t="shared" si="89"/>
        <v/>
      </c>
      <c r="B633" s="50" t="str">
        <f t="shared" si="90"/>
        <v/>
      </c>
      <c r="C633" s="50" t="str">
        <f t="shared" si="91"/>
        <v/>
      </c>
      <c r="D633" s="315" t="str">
        <f t="shared" si="92"/>
        <v/>
      </c>
      <c r="E633" s="353"/>
      <c r="F633" s="354"/>
      <c r="G633" s="354"/>
      <c r="H633" s="333"/>
      <c r="I633" s="333"/>
      <c r="J633" s="333"/>
      <c r="K633" s="333"/>
      <c r="L633" s="333"/>
      <c r="M633" s="333"/>
      <c r="N633" s="333"/>
      <c r="O633" s="333"/>
      <c r="P633" s="333"/>
      <c r="Q633" s="333"/>
      <c r="R633" s="333"/>
      <c r="S633" s="333"/>
      <c r="T633" s="333"/>
      <c r="U633" s="333"/>
      <c r="V633" s="333"/>
      <c r="W633" s="333"/>
      <c r="X633" s="333"/>
      <c r="Y633" s="333"/>
      <c r="Z633" s="333"/>
      <c r="AA633" s="333"/>
      <c r="AB633" s="333"/>
      <c r="AC633" s="333"/>
      <c r="AD633" s="333"/>
      <c r="AE633" s="333"/>
      <c r="AF633" s="333"/>
      <c r="AG633" s="333"/>
      <c r="AH633" s="333"/>
      <c r="AI633" s="333"/>
      <c r="AJ633" s="333"/>
      <c r="AK633" s="333"/>
      <c r="AL633" s="333"/>
      <c r="AM633" s="333"/>
      <c r="AN633" s="333"/>
      <c r="AO633" s="333"/>
      <c r="AP633" s="333"/>
      <c r="AQ633" s="333"/>
      <c r="AR633" s="333"/>
    </row>
    <row r="634" spans="1:44" ht="8.1" customHeight="1">
      <c r="A634" s="365" t="str">
        <f t="shared" si="89"/>
        <v/>
      </c>
      <c r="B634" s="50" t="str">
        <f t="shared" si="90"/>
        <v/>
      </c>
      <c r="C634" s="50" t="str">
        <f t="shared" si="91"/>
        <v/>
      </c>
      <c r="D634" s="315" t="str">
        <f t="shared" si="92"/>
        <v/>
      </c>
      <c r="E634" s="353"/>
      <c r="F634" s="354"/>
      <c r="G634" s="354"/>
      <c r="H634" s="333"/>
      <c r="I634" s="333"/>
      <c r="J634" s="333"/>
      <c r="K634" s="333"/>
      <c r="L634" s="333"/>
      <c r="M634" s="333"/>
      <c r="N634" s="333"/>
      <c r="O634" s="333"/>
      <c r="P634" s="333"/>
      <c r="Q634" s="333"/>
      <c r="R634" s="333"/>
      <c r="S634" s="333"/>
      <c r="T634" s="333"/>
      <c r="U634" s="333"/>
      <c r="V634" s="333"/>
      <c r="W634" s="333"/>
      <c r="X634" s="333"/>
      <c r="Y634" s="333"/>
      <c r="Z634" s="333"/>
      <c r="AA634" s="333"/>
      <c r="AB634" s="333"/>
      <c r="AC634" s="333"/>
      <c r="AD634" s="333"/>
      <c r="AE634" s="333"/>
      <c r="AF634" s="333"/>
      <c r="AG634" s="333"/>
      <c r="AH634" s="333"/>
      <c r="AI634" s="333"/>
      <c r="AJ634" s="333"/>
      <c r="AK634" s="333"/>
      <c r="AL634" s="333"/>
      <c r="AM634" s="333"/>
      <c r="AN634" s="333"/>
      <c r="AO634" s="333"/>
      <c r="AP634" s="333"/>
      <c r="AQ634" s="333"/>
      <c r="AR634" s="333"/>
    </row>
    <row r="635" spans="1:44" ht="8.1" customHeight="1">
      <c r="A635" s="365" t="str">
        <f t="shared" si="89"/>
        <v/>
      </c>
      <c r="B635" s="50" t="str">
        <f t="shared" si="90"/>
        <v/>
      </c>
      <c r="C635" s="50" t="str">
        <f t="shared" si="91"/>
        <v/>
      </c>
      <c r="D635" s="315" t="str">
        <f t="shared" si="92"/>
        <v/>
      </c>
      <c r="E635" s="353"/>
      <c r="F635" s="354"/>
      <c r="G635" s="354"/>
      <c r="H635" s="333"/>
      <c r="I635" s="333"/>
      <c r="J635" s="333"/>
      <c r="K635" s="333"/>
      <c r="L635" s="333"/>
      <c r="M635" s="333"/>
      <c r="N635" s="333"/>
      <c r="O635" s="333"/>
      <c r="P635" s="333"/>
      <c r="Q635" s="333"/>
      <c r="R635" s="333"/>
      <c r="S635" s="333"/>
      <c r="T635" s="333"/>
      <c r="U635" s="333"/>
      <c r="V635" s="333"/>
      <c r="W635" s="333"/>
      <c r="X635" s="333"/>
      <c r="Y635" s="333"/>
      <c r="Z635" s="333"/>
      <c r="AA635" s="333"/>
      <c r="AB635" s="333"/>
      <c r="AC635" s="333"/>
      <c r="AD635" s="333"/>
      <c r="AE635" s="333"/>
      <c r="AF635" s="333"/>
      <c r="AG635" s="333"/>
      <c r="AH635" s="333"/>
      <c r="AI635" s="333"/>
      <c r="AJ635" s="333"/>
      <c r="AK635" s="333"/>
      <c r="AL635" s="333"/>
      <c r="AM635" s="333"/>
      <c r="AN635" s="333"/>
      <c r="AO635" s="333"/>
      <c r="AP635" s="333"/>
      <c r="AQ635" s="333"/>
      <c r="AR635" s="333"/>
    </row>
    <row r="636" spans="1:44" ht="8.1" customHeight="1">
      <c r="A636" s="365" t="str">
        <f t="shared" si="89"/>
        <v/>
      </c>
      <c r="B636" s="50" t="str">
        <f t="shared" si="90"/>
        <v/>
      </c>
      <c r="C636" s="50" t="str">
        <f t="shared" si="91"/>
        <v/>
      </c>
      <c r="D636" s="315" t="str">
        <f t="shared" si="92"/>
        <v/>
      </c>
      <c r="E636" s="353"/>
      <c r="F636" s="354"/>
      <c r="G636" s="354"/>
      <c r="H636" s="333"/>
      <c r="I636" s="333"/>
      <c r="J636" s="333"/>
      <c r="K636" s="333"/>
      <c r="L636" s="333"/>
      <c r="M636" s="333"/>
      <c r="N636" s="333"/>
      <c r="O636" s="333"/>
      <c r="P636" s="333"/>
      <c r="Q636" s="333"/>
      <c r="R636" s="333"/>
      <c r="S636" s="333"/>
      <c r="T636" s="333"/>
      <c r="U636" s="333"/>
      <c r="V636" s="333"/>
      <c r="W636" s="333"/>
      <c r="X636" s="333"/>
      <c r="Y636" s="333"/>
      <c r="Z636" s="333"/>
      <c r="AA636" s="333"/>
      <c r="AB636" s="333"/>
      <c r="AC636" s="333"/>
      <c r="AD636" s="333"/>
      <c r="AE636" s="333"/>
      <c r="AF636" s="333"/>
      <c r="AG636" s="333"/>
      <c r="AH636" s="333"/>
      <c r="AI636" s="333"/>
      <c r="AJ636" s="333"/>
      <c r="AK636" s="333"/>
      <c r="AL636" s="333"/>
      <c r="AM636" s="333"/>
      <c r="AN636" s="333"/>
      <c r="AO636" s="333"/>
      <c r="AP636" s="333"/>
      <c r="AQ636" s="333"/>
      <c r="AR636" s="333"/>
    </row>
    <row r="637" spans="1:44" ht="8.1" customHeight="1">
      <c r="A637" s="365" t="str">
        <f t="shared" si="89"/>
        <v/>
      </c>
      <c r="B637" s="50" t="str">
        <f t="shared" si="90"/>
        <v/>
      </c>
      <c r="C637" s="50" t="str">
        <f t="shared" si="91"/>
        <v/>
      </c>
      <c r="D637" s="315" t="str">
        <f t="shared" si="92"/>
        <v/>
      </c>
      <c r="E637" s="353"/>
      <c r="F637" s="354"/>
      <c r="G637" s="354"/>
      <c r="H637" s="333"/>
      <c r="I637" s="333"/>
      <c r="J637" s="333"/>
      <c r="K637" s="333"/>
      <c r="L637" s="333"/>
      <c r="M637" s="333"/>
      <c r="N637" s="333"/>
      <c r="O637" s="333"/>
      <c r="P637" s="333"/>
      <c r="Q637" s="333"/>
      <c r="R637" s="333"/>
      <c r="S637" s="333"/>
      <c r="T637" s="333"/>
      <c r="U637" s="333"/>
      <c r="V637" s="333"/>
      <c r="W637" s="333"/>
      <c r="X637" s="333"/>
      <c r="Y637" s="333"/>
      <c r="Z637" s="333"/>
      <c r="AA637" s="333"/>
      <c r="AB637" s="333"/>
      <c r="AC637" s="333"/>
      <c r="AD637" s="333"/>
      <c r="AE637" s="333"/>
      <c r="AF637" s="333"/>
      <c r="AG637" s="333"/>
      <c r="AH637" s="333"/>
      <c r="AI637" s="333"/>
      <c r="AJ637" s="333"/>
      <c r="AK637" s="333"/>
      <c r="AL637" s="333"/>
      <c r="AM637" s="333"/>
      <c r="AN637" s="333"/>
      <c r="AO637" s="333"/>
      <c r="AP637" s="333"/>
      <c r="AQ637" s="333"/>
      <c r="AR637" s="333"/>
    </row>
    <row r="638" spans="1:44" ht="8.1" customHeight="1">
      <c r="A638" s="365" t="str">
        <f t="shared" si="89"/>
        <v/>
      </c>
      <c r="B638" s="50" t="str">
        <f t="shared" si="90"/>
        <v/>
      </c>
      <c r="C638" s="50" t="str">
        <f t="shared" si="91"/>
        <v/>
      </c>
      <c r="D638" s="315" t="str">
        <f t="shared" si="92"/>
        <v/>
      </c>
      <c r="E638" s="353"/>
      <c r="F638" s="354"/>
      <c r="G638" s="354"/>
      <c r="H638" s="333"/>
      <c r="I638" s="333"/>
      <c r="J638" s="333"/>
      <c r="K638" s="333"/>
      <c r="L638" s="333"/>
      <c r="M638" s="333"/>
      <c r="N638" s="333"/>
      <c r="O638" s="333"/>
      <c r="P638" s="333"/>
      <c r="Q638" s="333"/>
      <c r="R638" s="333"/>
      <c r="S638" s="333"/>
      <c r="T638" s="333"/>
      <c r="U638" s="333"/>
      <c r="V638" s="333"/>
      <c r="W638" s="333"/>
      <c r="X638" s="333"/>
      <c r="Y638" s="333"/>
      <c r="Z638" s="333"/>
      <c r="AA638" s="333"/>
      <c r="AB638" s="333"/>
      <c r="AC638" s="333"/>
      <c r="AD638" s="333"/>
      <c r="AE638" s="333"/>
      <c r="AF638" s="333"/>
      <c r="AG638" s="333"/>
      <c r="AH638" s="333"/>
      <c r="AI638" s="333"/>
      <c r="AJ638" s="333"/>
      <c r="AK638" s="333"/>
      <c r="AL638" s="333"/>
      <c r="AM638" s="333"/>
      <c r="AN638" s="333"/>
      <c r="AO638" s="333"/>
      <c r="AP638" s="333"/>
      <c r="AQ638" s="333"/>
      <c r="AR638" s="333"/>
    </row>
    <row r="639" spans="1:44" ht="8.1" customHeight="1">
      <c r="A639" s="365" t="str">
        <f t="shared" si="89"/>
        <v/>
      </c>
      <c r="B639" s="50" t="str">
        <f t="shared" si="90"/>
        <v/>
      </c>
      <c r="C639" s="50" t="str">
        <f t="shared" si="91"/>
        <v/>
      </c>
      <c r="D639" s="315" t="str">
        <f t="shared" si="92"/>
        <v/>
      </c>
      <c r="E639" s="353"/>
      <c r="F639" s="354"/>
      <c r="G639" s="354"/>
      <c r="H639" s="333"/>
      <c r="I639" s="333"/>
      <c r="J639" s="333"/>
      <c r="K639" s="333"/>
      <c r="L639" s="333"/>
      <c r="M639" s="333"/>
      <c r="N639" s="333"/>
      <c r="O639" s="333"/>
      <c r="P639" s="333"/>
      <c r="Q639" s="333"/>
      <c r="R639" s="333"/>
      <c r="S639" s="333"/>
      <c r="T639" s="333"/>
      <c r="U639" s="333"/>
      <c r="V639" s="333"/>
      <c r="W639" s="333"/>
      <c r="X639" s="333"/>
      <c r="Y639" s="333"/>
      <c r="Z639" s="333"/>
      <c r="AA639" s="333"/>
      <c r="AB639" s="333"/>
      <c r="AC639" s="333"/>
      <c r="AD639" s="333"/>
      <c r="AE639" s="333"/>
      <c r="AF639" s="333"/>
      <c r="AG639" s="333"/>
      <c r="AH639" s="333"/>
      <c r="AI639" s="333"/>
      <c r="AJ639" s="333"/>
      <c r="AK639" s="333"/>
      <c r="AL639" s="333"/>
      <c r="AM639" s="333"/>
      <c r="AN639" s="333"/>
      <c r="AO639" s="333"/>
      <c r="AP639" s="333"/>
      <c r="AQ639" s="333"/>
      <c r="AR639" s="333"/>
    </row>
    <row r="640" spans="1:44" ht="8.1" customHeight="1">
      <c r="A640" s="365" t="str">
        <f t="shared" si="89"/>
        <v/>
      </c>
      <c r="B640" s="50" t="str">
        <f t="shared" si="90"/>
        <v/>
      </c>
      <c r="C640" s="50" t="str">
        <f t="shared" si="91"/>
        <v/>
      </c>
      <c r="D640" s="315" t="str">
        <f t="shared" si="92"/>
        <v/>
      </c>
      <c r="E640" s="353"/>
      <c r="F640" s="354"/>
      <c r="G640" s="354"/>
      <c r="H640" s="333"/>
      <c r="I640" s="333"/>
      <c r="J640" s="333"/>
      <c r="K640" s="333"/>
      <c r="L640" s="333"/>
      <c r="M640" s="333"/>
      <c r="N640" s="333"/>
      <c r="O640" s="333"/>
      <c r="P640" s="333"/>
      <c r="Q640" s="333"/>
      <c r="R640" s="333"/>
      <c r="S640" s="333"/>
      <c r="T640" s="333"/>
      <c r="U640" s="333"/>
      <c r="V640" s="333"/>
      <c r="W640" s="333"/>
      <c r="X640" s="333"/>
      <c r="Y640" s="333"/>
      <c r="Z640" s="333"/>
      <c r="AA640" s="333"/>
      <c r="AB640" s="333"/>
      <c r="AC640" s="333"/>
      <c r="AD640" s="333"/>
      <c r="AE640" s="333"/>
      <c r="AF640" s="333"/>
      <c r="AG640" s="333"/>
      <c r="AH640" s="333"/>
      <c r="AI640" s="333"/>
      <c r="AJ640" s="333"/>
      <c r="AK640" s="333"/>
      <c r="AL640" s="333"/>
      <c r="AM640" s="333"/>
      <c r="AN640" s="333"/>
      <c r="AO640" s="333"/>
      <c r="AP640" s="333"/>
      <c r="AQ640" s="333"/>
      <c r="AR640" s="333"/>
    </row>
    <row r="641" spans="1:44" ht="8.1" customHeight="1">
      <c r="A641" s="365" t="str">
        <f t="shared" si="89"/>
        <v/>
      </c>
      <c r="B641" s="50" t="str">
        <f t="shared" si="90"/>
        <v/>
      </c>
      <c r="C641" s="50" t="str">
        <f t="shared" si="91"/>
        <v/>
      </c>
      <c r="D641" s="315" t="str">
        <f t="shared" si="92"/>
        <v/>
      </c>
      <c r="E641" s="353"/>
      <c r="F641" s="354"/>
      <c r="G641" s="354"/>
      <c r="H641" s="333"/>
      <c r="I641" s="333"/>
      <c r="J641" s="333"/>
      <c r="K641" s="333"/>
      <c r="L641" s="333"/>
      <c r="M641" s="333"/>
      <c r="N641" s="333"/>
      <c r="O641" s="333"/>
      <c r="P641" s="333"/>
      <c r="Q641" s="333"/>
      <c r="R641" s="333"/>
      <c r="S641" s="333"/>
      <c r="T641" s="333"/>
      <c r="U641" s="333"/>
      <c r="V641" s="333"/>
      <c r="W641" s="333"/>
      <c r="X641" s="333"/>
      <c r="Y641" s="333"/>
      <c r="Z641" s="333"/>
      <c r="AA641" s="333"/>
      <c r="AB641" s="333"/>
      <c r="AC641" s="333"/>
      <c r="AD641" s="333"/>
      <c r="AE641" s="333"/>
      <c r="AF641" s="333"/>
      <c r="AG641" s="333"/>
      <c r="AH641" s="333"/>
      <c r="AI641" s="333"/>
      <c r="AJ641" s="333"/>
      <c r="AK641" s="333"/>
      <c r="AL641" s="333"/>
      <c r="AM641" s="333"/>
      <c r="AN641" s="333"/>
      <c r="AO641" s="333"/>
      <c r="AP641" s="333"/>
      <c r="AQ641" s="333"/>
      <c r="AR641" s="333"/>
    </row>
    <row r="642" spans="1:44" ht="8.1" customHeight="1">
      <c r="A642" s="365" t="str">
        <f t="shared" si="89"/>
        <v/>
      </c>
      <c r="B642" s="50" t="str">
        <f t="shared" si="90"/>
        <v/>
      </c>
      <c r="C642" s="50" t="str">
        <f t="shared" si="91"/>
        <v/>
      </c>
      <c r="D642" s="315" t="str">
        <f t="shared" si="92"/>
        <v/>
      </c>
      <c r="E642" s="353"/>
      <c r="F642" s="354"/>
      <c r="G642" s="354"/>
      <c r="H642" s="333"/>
      <c r="I642" s="333"/>
      <c r="J642" s="333"/>
      <c r="K642" s="333"/>
      <c r="L642" s="333"/>
      <c r="M642" s="333"/>
      <c r="N642" s="333"/>
      <c r="O642" s="333"/>
      <c r="P642" s="333"/>
      <c r="Q642" s="333"/>
      <c r="R642" s="333"/>
      <c r="S642" s="333"/>
      <c r="T642" s="333"/>
      <c r="U642" s="333"/>
      <c r="V642" s="333"/>
      <c r="W642" s="333"/>
      <c r="X642" s="333"/>
      <c r="Y642" s="333"/>
      <c r="Z642" s="333"/>
      <c r="AA642" s="333"/>
      <c r="AB642" s="333"/>
      <c r="AC642" s="333"/>
      <c r="AD642" s="333"/>
      <c r="AE642" s="333"/>
      <c r="AF642" s="333"/>
      <c r="AG642" s="333"/>
      <c r="AH642" s="333"/>
      <c r="AI642" s="333"/>
      <c r="AJ642" s="333"/>
      <c r="AK642" s="333"/>
      <c r="AL642" s="333"/>
      <c r="AM642" s="333"/>
      <c r="AN642" s="333"/>
      <c r="AO642" s="333"/>
      <c r="AP642" s="333"/>
      <c r="AQ642" s="333"/>
      <c r="AR642" s="333"/>
    </row>
    <row r="643" spans="1:44" ht="8.1" customHeight="1">
      <c r="A643" s="365" t="str">
        <f t="shared" si="89"/>
        <v/>
      </c>
      <c r="B643" s="50" t="str">
        <f t="shared" si="90"/>
        <v/>
      </c>
      <c r="C643" s="50" t="str">
        <f t="shared" si="91"/>
        <v/>
      </c>
      <c r="D643" s="315" t="str">
        <f t="shared" si="92"/>
        <v/>
      </c>
      <c r="E643" s="353"/>
      <c r="F643" s="354"/>
      <c r="G643" s="354"/>
      <c r="H643" s="333"/>
      <c r="I643" s="333"/>
      <c r="J643" s="333"/>
      <c r="K643" s="333"/>
      <c r="L643" s="333"/>
      <c r="M643" s="333"/>
      <c r="N643" s="333"/>
      <c r="O643" s="333"/>
      <c r="P643" s="333"/>
      <c r="Q643" s="333"/>
      <c r="R643" s="333"/>
      <c r="S643" s="333"/>
      <c r="T643" s="333"/>
      <c r="U643" s="333"/>
      <c r="V643" s="333"/>
      <c r="W643" s="333"/>
      <c r="X643" s="333"/>
      <c r="Y643" s="333"/>
      <c r="Z643" s="333"/>
      <c r="AA643" s="333"/>
      <c r="AB643" s="333"/>
      <c r="AC643" s="333"/>
      <c r="AD643" s="333"/>
      <c r="AE643" s="333"/>
      <c r="AF643" s="333"/>
      <c r="AG643" s="333"/>
      <c r="AH643" s="333"/>
      <c r="AI643" s="333"/>
      <c r="AJ643" s="333"/>
      <c r="AK643" s="333"/>
      <c r="AL643" s="333"/>
      <c r="AM643" s="333"/>
      <c r="AN643" s="333"/>
      <c r="AO643" s="333"/>
      <c r="AP643" s="333"/>
      <c r="AQ643" s="333"/>
      <c r="AR643" s="333"/>
    </row>
    <row r="644" spans="1:44" ht="8.1" customHeight="1">
      <c r="A644" s="365" t="str">
        <f t="shared" si="89"/>
        <v/>
      </c>
      <c r="B644" s="50" t="str">
        <f t="shared" si="90"/>
        <v/>
      </c>
      <c r="C644" s="50" t="str">
        <f t="shared" si="91"/>
        <v/>
      </c>
      <c r="D644" s="315" t="str">
        <f t="shared" si="92"/>
        <v/>
      </c>
      <c r="E644" s="353"/>
      <c r="F644" s="354"/>
      <c r="G644" s="354"/>
      <c r="H644" s="333"/>
      <c r="I644" s="333"/>
      <c r="J644" s="333"/>
      <c r="K644" s="333"/>
      <c r="L644" s="333"/>
      <c r="M644" s="333"/>
      <c r="N644" s="333"/>
      <c r="O644" s="333"/>
      <c r="P644" s="333"/>
      <c r="Q644" s="333"/>
      <c r="R644" s="333"/>
      <c r="S644" s="333"/>
      <c r="T644" s="333"/>
      <c r="U644" s="333"/>
      <c r="V644" s="333"/>
      <c r="W644" s="333"/>
      <c r="X644" s="333"/>
      <c r="Y644" s="333"/>
      <c r="Z644" s="333"/>
      <c r="AA644" s="333"/>
      <c r="AB644" s="333"/>
      <c r="AC644" s="333"/>
      <c r="AD644" s="333"/>
      <c r="AE644" s="333"/>
      <c r="AF644" s="333"/>
      <c r="AG644" s="333"/>
      <c r="AH644" s="333"/>
      <c r="AI644" s="333"/>
      <c r="AJ644" s="333"/>
      <c r="AK644" s="333"/>
      <c r="AL644" s="333"/>
      <c r="AM644" s="333"/>
      <c r="AN644" s="333"/>
      <c r="AO644" s="333"/>
      <c r="AP644" s="333"/>
      <c r="AQ644" s="333"/>
      <c r="AR644" s="333"/>
    </row>
    <row r="645" spans="1:44" ht="8.1" customHeight="1">
      <c r="A645" s="365" t="str">
        <f t="shared" ref="A645:A708" si="93">IF(ROW()-A$4&lt;=$D$4,ROW()-A$4,"")</f>
        <v/>
      </c>
      <c r="B645" s="50" t="str">
        <f t="shared" si="90"/>
        <v/>
      </c>
      <c r="C645" s="50" t="str">
        <f t="shared" si="91"/>
        <v/>
      </c>
      <c r="D645" s="315" t="str">
        <f t="shared" si="92"/>
        <v/>
      </c>
      <c r="E645" s="353"/>
      <c r="F645" s="354"/>
      <c r="G645" s="354"/>
      <c r="H645" s="333"/>
      <c r="I645" s="333"/>
      <c r="J645" s="333"/>
      <c r="K645" s="333"/>
      <c r="L645" s="333"/>
      <c r="M645" s="333"/>
      <c r="N645" s="333"/>
      <c r="O645" s="333"/>
      <c r="P645" s="333"/>
      <c r="Q645" s="333"/>
      <c r="R645" s="333"/>
      <c r="S645" s="333"/>
      <c r="T645" s="333"/>
      <c r="U645" s="333"/>
      <c r="V645" s="333"/>
      <c r="W645" s="333"/>
      <c r="X645" s="333"/>
      <c r="Y645" s="333"/>
      <c r="Z645" s="333"/>
      <c r="AA645" s="333"/>
      <c r="AB645" s="333"/>
      <c r="AC645" s="333"/>
      <c r="AD645" s="333"/>
      <c r="AE645" s="333"/>
      <c r="AF645" s="333"/>
      <c r="AG645" s="333"/>
      <c r="AH645" s="333"/>
      <c r="AI645" s="333"/>
      <c r="AJ645" s="333"/>
      <c r="AK645" s="333"/>
      <c r="AL645" s="333"/>
      <c r="AM645" s="333"/>
      <c r="AN645" s="333"/>
      <c r="AO645" s="333"/>
      <c r="AP645" s="333"/>
      <c r="AQ645" s="333"/>
      <c r="AR645" s="333"/>
    </row>
    <row r="646" spans="1:44" ht="8.1" customHeight="1">
      <c r="A646" s="365" t="str">
        <f t="shared" si="93"/>
        <v/>
      </c>
      <c r="B646" s="50" t="str">
        <f t="shared" ref="B646:B709" si="94">IF(A646="","",IF(A644="",1,IF(ISNUMBER(A646),INT(A645/$C$2)+1,"")))</f>
        <v/>
      </c>
      <c r="C646" s="50" t="str">
        <f t="shared" ref="C646:C709" si="95">IF(ISNUMBER(A646),IF(B645&lt;&gt;B646,1,C645+1),"")</f>
        <v/>
      </c>
      <c r="D646" s="315" t="str">
        <f t="shared" ref="D646:D709" si="96">IF(AND(ISNUMBER(B646),ISNUMBER(C646)),_xlfn.CONCAT(C646-1,",",B646-1),"")</f>
        <v/>
      </c>
      <c r="E646" s="353"/>
      <c r="F646" s="354"/>
      <c r="G646" s="354"/>
      <c r="H646" s="333"/>
      <c r="I646" s="333"/>
      <c r="J646" s="333"/>
      <c r="K646" s="333"/>
      <c r="L646" s="333"/>
      <c r="M646" s="333"/>
      <c r="N646" s="333"/>
      <c r="O646" s="333"/>
      <c r="P646" s="333"/>
      <c r="Q646" s="333"/>
      <c r="R646" s="333"/>
      <c r="S646" s="333"/>
      <c r="T646" s="333"/>
      <c r="U646" s="333"/>
      <c r="V646" s="333"/>
      <c r="W646" s="333"/>
      <c r="X646" s="333"/>
      <c r="Y646" s="333"/>
      <c r="Z646" s="333"/>
      <c r="AA646" s="333"/>
      <c r="AB646" s="333"/>
      <c r="AC646" s="333"/>
      <c r="AD646" s="333"/>
      <c r="AE646" s="333"/>
      <c r="AF646" s="333"/>
      <c r="AG646" s="333"/>
      <c r="AH646" s="333"/>
      <c r="AI646" s="333"/>
      <c r="AJ646" s="333"/>
      <c r="AK646" s="333"/>
      <c r="AL646" s="333"/>
      <c r="AM646" s="333"/>
      <c r="AN646" s="333"/>
      <c r="AO646" s="333"/>
      <c r="AP646" s="333"/>
      <c r="AQ646" s="333"/>
      <c r="AR646" s="333"/>
    </row>
    <row r="647" spans="1:44" ht="8.1" customHeight="1">
      <c r="A647" s="365" t="str">
        <f t="shared" si="93"/>
        <v/>
      </c>
      <c r="B647" s="50" t="str">
        <f t="shared" si="94"/>
        <v/>
      </c>
      <c r="C647" s="50" t="str">
        <f t="shared" si="95"/>
        <v/>
      </c>
      <c r="D647" s="315" t="str">
        <f t="shared" si="96"/>
        <v/>
      </c>
      <c r="E647" s="353"/>
      <c r="F647" s="354"/>
      <c r="G647" s="354"/>
      <c r="H647" s="333"/>
      <c r="I647" s="333"/>
      <c r="J647" s="333"/>
      <c r="K647" s="333"/>
      <c r="L647" s="333"/>
      <c r="M647" s="333"/>
      <c r="N647" s="333"/>
      <c r="O647" s="333"/>
      <c r="P647" s="333"/>
      <c r="Q647" s="333"/>
      <c r="R647" s="333"/>
      <c r="S647" s="333"/>
      <c r="T647" s="333"/>
      <c r="U647" s="333"/>
      <c r="V647" s="333"/>
      <c r="W647" s="333"/>
      <c r="X647" s="333"/>
      <c r="Y647" s="333"/>
      <c r="Z647" s="333"/>
      <c r="AA647" s="333"/>
      <c r="AB647" s="333"/>
      <c r="AC647" s="333"/>
      <c r="AD647" s="333"/>
      <c r="AE647" s="333"/>
      <c r="AF647" s="333"/>
      <c r="AG647" s="333"/>
      <c r="AH647" s="333"/>
      <c r="AI647" s="333"/>
      <c r="AJ647" s="333"/>
      <c r="AK647" s="333"/>
      <c r="AL647" s="333"/>
      <c r="AM647" s="333"/>
      <c r="AN647" s="333"/>
      <c r="AO647" s="333"/>
      <c r="AP647" s="333"/>
      <c r="AQ647" s="333"/>
      <c r="AR647" s="333"/>
    </row>
    <row r="648" spans="1:44" ht="8.1" customHeight="1">
      <c r="A648" s="365" t="str">
        <f t="shared" si="93"/>
        <v/>
      </c>
      <c r="B648" s="50" t="str">
        <f t="shared" si="94"/>
        <v/>
      </c>
      <c r="C648" s="50" t="str">
        <f t="shared" si="95"/>
        <v/>
      </c>
      <c r="D648" s="315" t="str">
        <f t="shared" si="96"/>
        <v/>
      </c>
      <c r="E648" s="353"/>
      <c r="F648" s="354"/>
      <c r="G648" s="354"/>
      <c r="H648" s="333"/>
      <c r="I648" s="333"/>
      <c r="J648" s="333"/>
      <c r="K648" s="333"/>
      <c r="L648" s="333"/>
      <c r="M648" s="333"/>
      <c r="N648" s="333"/>
      <c r="O648" s="333"/>
      <c r="P648" s="333"/>
      <c r="Q648" s="333"/>
      <c r="R648" s="333"/>
      <c r="S648" s="333"/>
      <c r="T648" s="333"/>
      <c r="U648" s="333"/>
      <c r="V648" s="333"/>
      <c r="W648" s="333"/>
      <c r="X648" s="333"/>
      <c r="Y648" s="333"/>
      <c r="Z648" s="333"/>
      <c r="AA648" s="333"/>
      <c r="AB648" s="333"/>
      <c r="AC648" s="333"/>
      <c r="AD648" s="333"/>
      <c r="AE648" s="333"/>
      <c r="AF648" s="333"/>
      <c r="AG648" s="333"/>
      <c r="AH648" s="333"/>
      <c r="AI648" s="333"/>
      <c r="AJ648" s="333"/>
      <c r="AK648" s="333"/>
      <c r="AL648" s="333"/>
      <c r="AM648" s="333"/>
      <c r="AN648" s="333"/>
      <c r="AO648" s="333"/>
      <c r="AP648" s="333"/>
      <c r="AQ648" s="333"/>
      <c r="AR648" s="333"/>
    </row>
    <row r="649" spans="1:44" ht="8.1" customHeight="1">
      <c r="A649" s="365" t="str">
        <f t="shared" si="93"/>
        <v/>
      </c>
      <c r="B649" s="50" t="str">
        <f t="shared" si="94"/>
        <v/>
      </c>
      <c r="C649" s="50" t="str">
        <f t="shared" si="95"/>
        <v/>
      </c>
      <c r="D649" s="315" t="str">
        <f t="shared" si="96"/>
        <v/>
      </c>
      <c r="E649" s="353"/>
      <c r="F649" s="354"/>
      <c r="G649" s="354"/>
      <c r="H649" s="333"/>
      <c r="I649" s="333"/>
      <c r="J649" s="333"/>
      <c r="K649" s="333"/>
      <c r="L649" s="333"/>
      <c r="M649" s="333"/>
      <c r="N649" s="333"/>
      <c r="O649" s="333"/>
      <c r="P649" s="333"/>
      <c r="Q649" s="333"/>
      <c r="R649" s="333"/>
      <c r="S649" s="333"/>
      <c r="T649" s="333"/>
      <c r="U649" s="333"/>
      <c r="V649" s="333"/>
      <c r="W649" s="333"/>
      <c r="X649" s="333"/>
      <c r="Y649" s="333"/>
      <c r="Z649" s="333"/>
      <c r="AA649" s="333"/>
      <c r="AB649" s="333"/>
      <c r="AC649" s="333"/>
      <c r="AD649" s="333"/>
      <c r="AE649" s="333"/>
      <c r="AF649" s="333"/>
      <c r="AG649" s="333"/>
      <c r="AH649" s="333"/>
      <c r="AI649" s="333"/>
      <c r="AJ649" s="333"/>
      <c r="AK649" s="333"/>
      <c r="AL649" s="333"/>
      <c r="AM649" s="333"/>
      <c r="AN649" s="333"/>
      <c r="AO649" s="333"/>
      <c r="AP649" s="333"/>
      <c r="AQ649" s="333"/>
      <c r="AR649" s="333"/>
    </row>
    <row r="650" spans="1:44" ht="8.1" customHeight="1">
      <c r="A650" s="365" t="str">
        <f t="shared" si="93"/>
        <v/>
      </c>
      <c r="B650" s="50" t="str">
        <f t="shared" si="94"/>
        <v/>
      </c>
      <c r="C650" s="50" t="str">
        <f t="shared" si="95"/>
        <v/>
      </c>
      <c r="D650" s="315" t="str">
        <f t="shared" si="96"/>
        <v/>
      </c>
      <c r="E650" s="353"/>
      <c r="F650" s="354"/>
      <c r="G650" s="354"/>
      <c r="H650" s="333"/>
      <c r="I650" s="333"/>
      <c r="J650" s="333"/>
      <c r="K650" s="333"/>
      <c r="L650" s="333"/>
      <c r="M650" s="333"/>
      <c r="N650" s="333"/>
      <c r="O650" s="333"/>
      <c r="P650" s="333"/>
      <c r="Q650" s="333"/>
      <c r="R650" s="333"/>
      <c r="S650" s="333"/>
      <c r="T650" s="333"/>
      <c r="U650" s="333"/>
      <c r="V650" s="333"/>
      <c r="W650" s="333"/>
      <c r="X650" s="333"/>
      <c r="Y650" s="333"/>
      <c r="Z650" s="333"/>
      <c r="AA650" s="333"/>
      <c r="AB650" s="333"/>
      <c r="AC650" s="333"/>
      <c r="AD650" s="333"/>
      <c r="AE650" s="333"/>
      <c r="AF650" s="333"/>
      <c r="AG650" s="333"/>
      <c r="AH650" s="333"/>
      <c r="AI650" s="333"/>
      <c r="AJ650" s="333"/>
      <c r="AK650" s="333"/>
      <c r="AL650" s="333"/>
      <c r="AM650" s="333"/>
      <c r="AN650" s="333"/>
      <c r="AO650" s="333"/>
      <c r="AP650" s="333"/>
      <c r="AQ650" s="333"/>
      <c r="AR650" s="333"/>
    </row>
    <row r="651" spans="1:44" ht="8.1" customHeight="1">
      <c r="A651" s="365" t="str">
        <f t="shared" si="93"/>
        <v/>
      </c>
      <c r="B651" s="50" t="str">
        <f t="shared" si="94"/>
        <v/>
      </c>
      <c r="C651" s="50" t="str">
        <f t="shared" si="95"/>
        <v/>
      </c>
      <c r="D651" s="315" t="str">
        <f t="shared" si="96"/>
        <v/>
      </c>
      <c r="E651" s="353"/>
      <c r="F651" s="354"/>
      <c r="G651" s="354"/>
      <c r="H651" s="333"/>
      <c r="I651" s="333"/>
      <c r="J651" s="333"/>
      <c r="K651" s="333"/>
      <c r="L651" s="333"/>
      <c r="M651" s="333"/>
      <c r="N651" s="333"/>
      <c r="O651" s="333"/>
      <c r="P651" s="333"/>
      <c r="Q651" s="333"/>
      <c r="R651" s="333"/>
      <c r="S651" s="333"/>
      <c r="T651" s="333"/>
      <c r="U651" s="333"/>
      <c r="V651" s="333"/>
      <c r="W651" s="333"/>
      <c r="X651" s="333"/>
      <c r="Y651" s="333"/>
      <c r="Z651" s="333"/>
      <c r="AA651" s="333"/>
      <c r="AB651" s="333"/>
      <c r="AC651" s="333"/>
      <c r="AD651" s="333"/>
      <c r="AE651" s="333"/>
      <c r="AF651" s="333"/>
      <c r="AG651" s="333"/>
      <c r="AH651" s="333"/>
      <c r="AI651" s="333"/>
      <c r="AJ651" s="333"/>
      <c r="AK651" s="333"/>
      <c r="AL651" s="333"/>
      <c r="AM651" s="333"/>
      <c r="AN651" s="333"/>
      <c r="AO651" s="333"/>
      <c r="AP651" s="333"/>
      <c r="AQ651" s="333"/>
      <c r="AR651" s="333"/>
    </row>
    <row r="652" spans="1:44" ht="8.1" customHeight="1">
      <c r="A652" s="365" t="str">
        <f t="shared" si="93"/>
        <v/>
      </c>
      <c r="B652" s="50" t="str">
        <f t="shared" si="94"/>
        <v/>
      </c>
      <c r="C652" s="50" t="str">
        <f t="shared" si="95"/>
        <v/>
      </c>
      <c r="D652" s="315" t="str">
        <f t="shared" si="96"/>
        <v/>
      </c>
      <c r="E652" s="353"/>
      <c r="F652" s="354"/>
      <c r="G652" s="354"/>
      <c r="H652" s="333"/>
      <c r="I652" s="333"/>
      <c r="J652" s="333"/>
      <c r="K652" s="333"/>
      <c r="L652" s="333"/>
      <c r="M652" s="333"/>
      <c r="N652" s="333"/>
      <c r="O652" s="333"/>
      <c r="P652" s="333"/>
      <c r="Q652" s="333"/>
      <c r="R652" s="333"/>
      <c r="S652" s="333"/>
      <c r="T652" s="333"/>
      <c r="U652" s="333"/>
      <c r="V652" s="333"/>
      <c r="W652" s="333"/>
      <c r="X652" s="333"/>
      <c r="Y652" s="333"/>
      <c r="Z652" s="333"/>
      <c r="AA652" s="333"/>
      <c r="AB652" s="333"/>
      <c r="AC652" s="333"/>
      <c r="AD652" s="333"/>
      <c r="AE652" s="333"/>
      <c r="AF652" s="333"/>
      <c r="AG652" s="333"/>
      <c r="AH652" s="333"/>
      <c r="AI652" s="333"/>
      <c r="AJ652" s="333"/>
      <c r="AK652" s="333"/>
      <c r="AL652" s="333"/>
      <c r="AM652" s="333"/>
      <c r="AN652" s="333"/>
      <c r="AO652" s="333"/>
      <c r="AP652" s="333"/>
      <c r="AQ652" s="333"/>
      <c r="AR652" s="333"/>
    </row>
    <row r="653" spans="1:44" ht="8.1" customHeight="1">
      <c r="A653" s="365" t="str">
        <f t="shared" si="93"/>
        <v/>
      </c>
      <c r="B653" s="50" t="str">
        <f t="shared" si="94"/>
        <v/>
      </c>
      <c r="C653" s="50" t="str">
        <f t="shared" si="95"/>
        <v/>
      </c>
      <c r="D653" s="315" t="str">
        <f t="shared" si="96"/>
        <v/>
      </c>
      <c r="E653" s="353"/>
      <c r="F653" s="354"/>
      <c r="G653" s="354"/>
      <c r="H653" s="333"/>
      <c r="I653" s="333"/>
      <c r="J653" s="333"/>
      <c r="K653" s="333"/>
      <c r="L653" s="333"/>
      <c r="M653" s="333"/>
      <c r="N653" s="333"/>
      <c r="O653" s="333"/>
      <c r="P653" s="333"/>
      <c r="Q653" s="333"/>
      <c r="R653" s="333"/>
      <c r="S653" s="333"/>
      <c r="T653" s="333"/>
      <c r="U653" s="333"/>
      <c r="V653" s="333"/>
      <c r="W653" s="333"/>
      <c r="X653" s="333"/>
      <c r="Y653" s="333"/>
      <c r="Z653" s="333"/>
      <c r="AA653" s="333"/>
      <c r="AB653" s="333"/>
      <c r="AC653" s="333"/>
      <c r="AD653" s="333"/>
      <c r="AE653" s="333"/>
      <c r="AF653" s="333"/>
      <c r="AG653" s="333"/>
      <c r="AH653" s="333"/>
      <c r="AI653" s="333"/>
      <c r="AJ653" s="333"/>
      <c r="AK653" s="333"/>
      <c r="AL653" s="333"/>
      <c r="AM653" s="333"/>
      <c r="AN653" s="333"/>
      <c r="AO653" s="333"/>
      <c r="AP653" s="333"/>
      <c r="AQ653" s="333"/>
      <c r="AR653" s="333"/>
    </row>
    <row r="654" spans="1:44" ht="8.1" customHeight="1">
      <c r="A654" s="365" t="str">
        <f t="shared" si="93"/>
        <v/>
      </c>
      <c r="B654" s="50" t="str">
        <f t="shared" si="94"/>
        <v/>
      </c>
      <c r="C654" s="50" t="str">
        <f t="shared" si="95"/>
        <v/>
      </c>
      <c r="D654" s="315" t="str">
        <f t="shared" si="96"/>
        <v/>
      </c>
      <c r="E654" s="353"/>
      <c r="F654" s="354"/>
      <c r="G654" s="354"/>
      <c r="H654" s="333"/>
      <c r="I654" s="333"/>
      <c r="J654" s="333"/>
      <c r="K654" s="333"/>
      <c r="L654" s="333"/>
      <c r="M654" s="333"/>
      <c r="N654" s="333"/>
      <c r="O654" s="333"/>
      <c r="P654" s="333"/>
      <c r="Q654" s="333"/>
      <c r="R654" s="333"/>
      <c r="S654" s="333"/>
      <c r="T654" s="333"/>
      <c r="U654" s="333"/>
      <c r="V654" s="333"/>
      <c r="W654" s="333"/>
      <c r="X654" s="333"/>
      <c r="Y654" s="333"/>
      <c r="Z654" s="333"/>
      <c r="AA654" s="333"/>
      <c r="AB654" s="333"/>
      <c r="AC654" s="333"/>
      <c r="AD654" s="333"/>
      <c r="AE654" s="333"/>
      <c r="AF654" s="333"/>
      <c r="AG654" s="333"/>
      <c r="AH654" s="333"/>
      <c r="AI654" s="333"/>
      <c r="AJ654" s="333"/>
      <c r="AK654" s="333"/>
      <c r="AL654" s="333"/>
      <c r="AM654" s="333"/>
      <c r="AN654" s="333"/>
      <c r="AO654" s="333"/>
      <c r="AP654" s="333"/>
      <c r="AQ654" s="333"/>
      <c r="AR654" s="333"/>
    </row>
    <row r="655" spans="1:44" ht="8.1" customHeight="1">
      <c r="A655" s="365" t="str">
        <f t="shared" si="93"/>
        <v/>
      </c>
      <c r="B655" s="50" t="str">
        <f t="shared" si="94"/>
        <v/>
      </c>
      <c r="C655" s="50" t="str">
        <f t="shared" si="95"/>
        <v/>
      </c>
      <c r="D655" s="315" t="str">
        <f t="shared" si="96"/>
        <v/>
      </c>
      <c r="E655" s="353"/>
      <c r="F655" s="354"/>
      <c r="G655" s="354"/>
      <c r="H655" s="333"/>
      <c r="I655" s="333"/>
      <c r="J655" s="333"/>
      <c r="K655" s="333"/>
      <c r="L655" s="333"/>
      <c r="M655" s="333"/>
      <c r="N655" s="333"/>
      <c r="O655" s="333"/>
      <c r="P655" s="333"/>
      <c r="Q655" s="333"/>
      <c r="R655" s="333"/>
      <c r="S655" s="333"/>
      <c r="T655" s="333"/>
      <c r="U655" s="333"/>
      <c r="V655" s="333"/>
      <c r="W655" s="333"/>
      <c r="X655" s="333"/>
      <c r="Y655" s="333"/>
      <c r="Z655" s="333"/>
      <c r="AA655" s="333"/>
      <c r="AB655" s="333"/>
      <c r="AC655" s="333"/>
      <c r="AD655" s="333"/>
      <c r="AE655" s="333"/>
      <c r="AF655" s="333"/>
      <c r="AG655" s="333"/>
      <c r="AH655" s="333"/>
      <c r="AI655" s="333"/>
      <c r="AJ655" s="333"/>
      <c r="AK655" s="333"/>
      <c r="AL655" s="333"/>
      <c r="AM655" s="333"/>
      <c r="AN655" s="333"/>
      <c r="AO655" s="333"/>
      <c r="AP655" s="333"/>
      <c r="AQ655" s="333"/>
      <c r="AR655" s="333"/>
    </row>
    <row r="656" spans="1:44" ht="8.1" customHeight="1">
      <c r="A656" s="365" t="str">
        <f t="shared" si="93"/>
        <v/>
      </c>
      <c r="B656" s="50" t="str">
        <f t="shared" si="94"/>
        <v/>
      </c>
      <c r="C656" s="50" t="str">
        <f t="shared" si="95"/>
        <v/>
      </c>
      <c r="D656" s="315" t="str">
        <f t="shared" si="96"/>
        <v/>
      </c>
      <c r="E656" s="353"/>
      <c r="F656" s="354"/>
      <c r="G656" s="354"/>
      <c r="H656" s="333"/>
      <c r="I656" s="333"/>
      <c r="J656" s="333"/>
      <c r="K656" s="333"/>
      <c r="L656" s="333"/>
      <c r="M656" s="333"/>
      <c r="N656" s="333"/>
      <c r="O656" s="333"/>
      <c r="P656" s="333"/>
      <c r="Q656" s="333"/>
      <c r="R656" s="333"/>
      <c r="S656" s="333"/>
      <c r="T656" s="333"/>
      <c r="U656" s="333"/>
      <c r="V656" s="333"/>
      <c r="W656" s="333"/>
      <c r="X656" s="333"/>
      <c r="Y656" s="333"/>
      <c r="Z656" s="333"/>
      <c r="AA656" s="333"/>
      <c r="AB656" s="333"/>
      <c r="AC656" s="333"/>
      <c r="AD656" s="333"/>
      <c r="AE656" s="333"/>
      <c r="AF656" s="333"/>
      <c r="AG656" s="333"/>
      <c r="AH656" s="333"/>
      <c r="AI656" s="333"/>
      <c r="AJ656" s="333"/>
      <c r="AK656" s="333"/>
      <c r="AL656" s="333"/>
      <c r="AM656" s="333"/>
      <c r="AN656" s="333"/>
      <c r="AO656" s="333"/>
      <c r="AP656" s="333"/>
      <c r="AQ656" s="333"/>
      <c r="AR656" s="333"/>
    </row>
    <row r="657" spans="1:44" ht="8.1" customHeight="1">
      <c r="A657" s="365" t="str">
        <f t="shared" si="93"/>
        <v/>
      </c>
      <c r="B657" s="50" t="str">
        <f t="shared" si="94"/>
        <v/>
      </c>
      <c r="C657" s="50" t="str">
        <f t="shared" si="95"/>
        <v/>
      </c>
      <c r="D657" s="315" t="str">
        <f t="shared" si="96"/>
        <v/>
      </c>
      <c r="E657" s="353"/>
      <c r="F657" s="354"/>
      <c r="G657" s="354"/>
      <c r="H657" s="333"/>
      <c r="I657" s="333"/>
      <c r="J657" s="333"/>
      <c r="K657" s="333"/>
      <c r="L657" s="333"/>
      <c r="M657" s="333"/>
      <c r="N657" s="333"/>
      <c r="O657" s="333"/>
      <c r="P657" s="333"/>
      <c r="Q657" s="333"/>
      <c r="R657" s="333"/>
      <c r="S657" s="333"/>
      <c r="T657" s="333"/>
      <c r="U657" s="333"/>
      <c r="V657" s="333"/>
      <c r="W657" s="333"/>
      <c r="X657" s="333"/>
      <c r="Y657" s="333"/>
      <c r="Z657" s="333"/>
      <c r="AA657" s="333"/>
      <c r="AB657" s="333"/>
      <c r="AC657" s="333"/>
      <c r="AD657" s="333"/>
      <c r="AE657" s="333"/>
      <c r="AF657" s="333"/>
      <c r="AG657" s="333"/>
      <c r="AH657" s="333"/>
      <c r="AI657" s="333"/>
      <c r="AJ657" s="333"/>
      <c r="AK657" s="333"/>
      <c r="AL657" s="333"/>
      <c r="AM657" s="333"/>
      <c r="AN657" s="333"/>
      <c r="AO657" s="333"/>
      <c r="AP657" s="333"/>
      <c r="AQ657" s="333"/>
      <c r="AR657" s="333"/>
    </row>
    <row r="658" spans="1:44" ht="8.1" customHeight="1">
      <c r="A658" s="365" t="str">
        <f t="shared" si="93"/>
        <v/>
      </c>
      <c r="B658" s="50" t="str">
        <f t="shared" si="94"/>
        <v/>
      </c>
      <c r="C658" s="50" t="str">
        <f t="shared" si="95"/>
        <v/>
      </c>
      <c r="D658" s="315" t="str">
        <f t="shared" si="96"/>
        <v/>
      </c>
      <c r="E658" s="353"/>
      <c r="F658" s="354"/>
      <c r="G658" s="354"/>
      <c r="H658" s="333"/>
      <c r="I658" s="333"/>
      <c r="J658" s="333"/>
      <c r="K658" s="333"/>
      <c r="L658" s="333"/>
      <c r="M658" s="333"/>
      <c r="N658" s="333"/>
      <c r="O658" s="333"/>
      <c r="P658" s="333"/>
      <c r="Q658" s="333"/>
      <c r="R658" s="333"/>
      <c r="S658" s="333"/>
      <c r="T658" s="333"/>
      <c r="U658" s="333"/>
      <c r="V658" s="333"/>
      <c r="W658" s="333"/>
      <c r="X658" s="333"/>
      <c r="Y658" s="333"/>
      <c r="Z658" s="333"/>
      <c r="AA658" s="333"/>
      <c r="AB658" s="333"/>
      <c r="AC658" s="333"/>
      <c r="AD658" s="333"/>
      <c r="AE658" s="333"/>
      <c r="AF658" s="333"/>
      <c r="AG658" s="333"/>
      <c r="AH658" s="333"/>
      <c r="AI658" s="333"/>
      <c r="AJ658" s="333"/>
      <c r="AK658" s="333"/>
      <c r="AL658" s="333"/>
      <c r="AM658" s="333"/>
      <c r="AN658" s="333"/>
      <c r="AO658" s="333"/>
      <c r="AP658" s="333"/>
      <c r="AQ658" s="333"/>
      <c r="AR658" s="333"/>
    </row>
    <row r="659" spans="1:44" ht="8.1" customHeight="1">
      <c r="A659" s="365" t="str">
        <f t="shared" si="93"/>
        <v/>
      </c>
      <c r="B659" s="50" t="str">
        <f t="shared" si="94"/>
        <v/>
      </c>
      <c r="C659" s="50" t="str">
        <f t="shared" si="95"/>
        <v/>
      </c>
      <c r="D659" s="315" t="str">
        <f t="shared" si="96"/>
        <v/>
      </c>
      <c r="E659" s="353"/>
      <c r="F659" s="354"/>
      <c r="G659" s="354"/>
      <c r="H659" s="333"/>
      <c r="I659" s="333"/>
      <c r="J659" s="333"/>
      <c r="K659" s="333"/>
      <c r="L659" s="333"/>
      <c r="M659" s="333"/>
      <c r="N659" s="333"/>
      <c r="O659" s="333"/>
      <c r="P659" s="333"/>
      <c r="Q659" s="333"/>
      <c r="R659" s="333"/>
      <c r="S659" s="333"/>
      <c r="T659" s="333"/>
      <c r="U659" s="333"/>
      <c r="V659" s="333"/>
      <c r="W659" s="333"/>
      <c r="X659" s="333"/>
      <c r="Y659" s="333"/>
      <c r="Z659" s="333"/>
      <c r="AA659" s="333"/>
      <c r="AB659" s="333"/>
      <c r="AC659" s="333"/>
      <c r="AD659" s="333"/>
      <c r="AE659" s="333"/>
      <c r="AF659" s="333"/>
      <c r="AG659" s="333"/>
      <c r="AH659" s="333"/>
      <c r="AI659" s="333"/>
      <c r="AJ659" s="333"/>
      <c r="AK659" s="333"/>
      <c r="AL659" s="333"/>
      <c r="AM659" s="333"/>
      <c r="AN659" s="333"/>
      <c r="AO659" s="333"/>
      <c r="AP659" s="333"/>
      <c r="AQ659" s="333"/>
      <c r="AR659" s="333"/>
    </row>
    <row r="660" spans="1:44" ht="8.1" customHeight="1">
      <c r="A660" s="365" t="str">
        <f t="shared" si="93"/>
        <v/>
      </c>
      <c r="B660" s="50" t="str">
        <f t="shared" si="94"/>
        <v/>
      </c>
      <c r="C660" s="50" t="str">
        <f t="shared" si="95"/>
        <v/>
      </c>
      <c r="D660" s="315" t="str">
        <f t="shared" si="96"/>
        <v/>
      </c>
      <c r="E660" s="353"/>
      <c r="F660" s="354"/>
      <c r="G660" s="354"/>
      <c r="H660" s="333"/>
      <c r="I660" s="333"/>
      <c r="J660" s="333"/>
      <c r="K660" s="333"/>
      <c r="L660" s="333"/>
      <c r="M660" s="333"/>
      <c r="N660" s="333"/>
      <c r="O660" s="333"/>
      <c r="P660" s="333"/>
      <c r="Q660" s="333"/>
      <c r="R660" s="333"/>
      <c r="S660" s="333"/>
      <c r="T660" s="333"/>
      <c r="U660" s="333"/>
      <c r="V660" s="333"/>
      <c r="W660" s="333"/>
      <c r="X660" s="333"/>
      <c r="Y660" s="333"/>
      <c r="Z660" s="333"/>
      <c r="AA660" s="333"/>
      <c r="AB660" s="333"/>
      <c r="AC660" s="333"/>
      <c r="AD660" s="333"/>
      <c r="AE660" s="333"/>
      <c r="AF660" s="333"/>
      <c r="AG660" s="333"/>
      <c r="AH660" s="333"/>
      <c r="AI660" s="333"/>
      <c r="AJ660" s="333"/>
      <c r="AK660" s="333"/>
      <c r="AL660" s="333"/>
      <c r="AM660" s="333"/>
      <c r="AN660" s="333"/>
      <c r="AO660" s="333"/>
      <c r="AP660" s="333"/>
      <c r="AQ660" s="333"/>
      <c r="AR660" s="333"/>
    </row>
    <row r="661" spans="1:44" ht="8.1" customHeight="1">
      <c r="A661" s="365" t="str">
        <f t="shared" si="93"/>
        <v/>
      </c>
      <c r="B661" s="50" t="str">
        <f t="shared" si="94"/>
        <v/>
      </c>
      <c r="C661" s="50" t="str">
        <f t="shared" si="95"/>
        <v/>
      </c>
      <c r="D661" s="315" t="str">
        <f t="shared" si="96"/>
        <v/>
      </c>
      <c r="E661" s="353"/>
      <c r="F661" s="354"/>
      <c r="G661" s="354"/>
      <c r="H661" s="333"/>
      <c r="I661" s="333"/>
      <c r="J661" s="333"/>
      <c r="K661" s="333"/>
      <c r="L661" s="333"/>
      <c r="M661" s="333"/>
      <c r="N661" s="333"/>
      <c r="O661" s="333"/>
      <c r="P661" s="333"/>
      <c r="Q661" s="333"/>
      <c r="R661" s="333"/>
      <c r="S661" s="333"/>
      <c r="T661" s="333"/>
      <c r="U661" s="333"/>
      <c r="V661" s="333"/>
      <c r="W661" s="333"/>
      <c r="X661" s="333"/>
      <c r="Y661" s="333"/>
      <c r="Z661" s="333"/>
      <c r="AA661" s="333"/>
      <c r="AB661" s="333"/>
      <c r="AC661" s="333"/>
      <c r="AD661" s="333"/>
      <c r="AE661" s="333"/>
      <c r="AF661" s="333"/>
      <c r="AG661" s="333"/>
      <c r="AH661" s="333"/>
      <c r="AI661" s="333"/>
      <c r="AJ661" s="333"/>
      <c r="AK661" s="333"/>
      <c r="AL661" s="333"/>
      <c r="AM661" s="333"/>
      <c r="AN661" s="333"/>
      <c r="AO661" s="333"/>
      <c r="AP661" s="333"/>
      <c r="AQ661" s="333"/>
      <c r="AR661" s="333"/>
    </row>
    <row r="662" spans="1:44" ht="8.1" customHeight="1">
      <c r="A662" s="365" t="str">
        <f t="shared" si="93"/>
        <v/>
      </c>
      <c r="B662" s="50" t="str">
        <f t="shared" si="94"/>
        <v/>
      </c>
      <c r="C662" s="50" t="str">
        <f t="shared" si="95"/>
        <v/>
      </c>
      <c r="D662" s="315" t="str">
        <f t="shared" si="96"/>
        <v/>
      </c>
      <c r="E662" s="353"/>
      <c r="F662" s="354"/>
      <c r="G662" s="354"/>
      <c r="H662" s="333"/>
      <c r="I662" s="333"/>
      <c r="J662" s="333"/>
      <c r="K662" s="333"/>
      <c r="L662" s="333"/>
      <c r="M662" s="333"/>
      <c r="N662" s="333"/>
      <c r="O662" s="333"/>
      <c r="P662" s="333"/>
      <c r="Q662" s="333"/>
      <c r="R662" s="333"/>
      <c r="S662" s="333"/>
      <c r="T662" s="333"/>
      <c r="U662" s="333"/>
      <c r="V662" s="333"/>
      <c r="W662" s="333"/>
      <c r="X662" s="333"/>
      <c r="Y662" s="333"/>
      <c r="Z662" s="333"/>
      <c r="AA662" s="333"/>
      <c r="AB662" s="333"/>
      <c r="AC662" s="333"/>
      <c r="AD662" s="333"/>
      <c r="AE662" s="333"/>
      <c r="AF662" s="333"/>
      <c r="AG662" s="333"/>
      <c r="AH662" s="333"/>
      <c r="AI662" s="333"/>
      <c r="AJ662" s="333"/>
      <c r="AK662" s="333"/>
      <c r="AL662" s="333"/>
      <c r="AM662" s="333"/>
      <c r="AN662" s="333"/>
      <c r="AO662" s="333"/>
      <c r="AP662" s="333"/>
      <c r="AQ662" s="333"/>
      <c r="AR662" s="333"/>
    </row>
    <row r="663" spans="1:44" ht="8.1" customHeight="1">
      <c r="A663" s="365" t="str">
        <f t="shared" si="93"/>
        <v/>
      </c>
      <c r="B663" s="50" t="str">
        <f t="shared" si="94"/>
        <v/>
      </c>
      <c r="C663" s="50" t="str">
        <f t="shared" si="95"/>
        <v/>
      </c>
      <c r="D663" s="315" t="str">
        <f t="shared" si="96"/>
        <v/>
      </c>
      <c r="E663" s="353"/>
      <c r="F663" s="354"/>
      <c r="G663" s="354"/>
      <c r="H663" s="333"/>
      <c r="I663" s="333"/>
      <c r="J663" s="333"/>
      <c r="K663" s="333"/>
      <c r="L663" s="333"/>
      <c r="M663" s="333"/>
      <c r="N663" s="333"/>
      <c r="O663" s="333"/>
      <c r="P663" s="333"/>
      <c r="Q663" s="333"/>
      <c r="R663" s="333"/>
      <c r="S663" s="333"/>
      <c r="T663" s="333"/>
      <c r="U663" s="333"/>
      <c r="V663" s="333"/>
      <c r="W663" s="333"/>
      <c r="X663" s="333"/>
      <c r="Y663" s="333"/>
      <c r="Z663" s="333"/>
      <c r="AA663" s="333"/>
      <c r="AB663" s="333"/>
      <c r="AC663" s="333"/>
      <c r="AD663" s="333"/>
      <c r="AE663" s="333"/>
      <c r="AF663" s="333"/>
      <c r="AG663" s="333"/>
      <c r="AH663" s="333"/>
      <c r="AI663" s="333"/>
      <c r="AJ663" s="333"/>
      <c r="AK663" s="333"/>
      <c r="AL663" s="333"/>
      <c r="AM663" s="333"/>
      <c r="AN663" s="333"/>
      <c r="AO663" s="333"/>
      <c r="AP663" s="333"/>
      <c r="AQ663" s="333"/>
      <c r="AR663" s="333"/>
    </row>
    <row r="664" spans="1:44" ht="8.1" customHeight="1">
      <c r="A664" s="365" t="str">
        <f t="shared" si="93"/>
        <v/>
      </c>
      <c r="B664" s="50" t="str">
        <f t="shared" si="94"/>
        <v/>
      </c>
      <c r="C664" s="50" t="str">
        <f t="shared" si="95"/>
        <v/>
      </c>
      <c r="D664" s="315" t="str">
        <f t="shared" si="96"/>
        <v/>
      </c>
      <c r="E664" s="353"/>
      <c r="F664" s="354"/>
      <c r="G664" s="354"/>
      <c r="H664" s="333"/>
      <c r="I664" s="333"/>
      <c r="J664" s="333"/>
      <c r="K664" s="333"/>
      <c r="L664" s="333"/>
      <c r="M664" s="333"/>
      <c r="N664" s="333"/>
      <c r="O664" s="333"/>
      <c r="P664" s="333"/>
      <c r="Q664" s="333"/>
      <c r="R664" s="333"/>
      <c r="S664" s="333"/>
      <c r="T664" s="333"/>
      <c r="U664" s="333"/>
      <c r="V664" s="333"/>
      <c r="W664" s="333"/>
      <c r="X664" s="333"/>
      <c r="Y664" s="333"/>
      <c r="Z664" s="333"/>
      <c r="AA664" s="333"/>
      <c r="AB664" s="333"/>
      <c r="AC664" s="333"/>
      <c r="AD664" s="333"/>
      <c r="AE664" s="333"/>
      <c r="AF664" s="333"/>
      <c r="AG664" s="333"/>
      <c r="AH664" s="333"/>
      <c r="AI664" s="333"/>
      <c r="AJ664" s="333"/>
      <c r="AK664" s="333"/>
      <c r="AL664" s="333"/>
      <c r="AM664" s="333"/>
      <c r="AN664" s="333"/>
      <c r="AO664" s="333"/>
      <c r="AP664" s="333"/>
      <c r="AQ664" s="333"/>
      <c r="AR664" s="333"/>
    </row>
    <row r="665" spans="1:44" ht="8.1" customHeight="1">
      <c r="A665" s="365" t="str">
        <f t="shared" si="93"/>
        <v/>
      </c>
      <c r="B665" s="50" t="str">
        <f t="shared" si="94"/>
        <v/>
      </c>
      <c r="C665" s="50" t="str">
        <f t="shared" si="95"/>
        <v/>
      </c>
      <c r="D665" s="315" t="str">
        <f t="shared" si="96"/>
        <v/>
      </c>
      <c r="E665" s="353"/>
      <c r="F665" s="354"/>
      <c r="G665" s="354"/>
      <c r="H665" s="333"/>
      <c r="I665" s="333"/>
      <c r="J665" s="333"/>
      <c r="K665" s="333"/>
      <c r="L665" s="333"/>
      <c r="M665" s="333"/>
      <c r="N665" s="333"/>
      <c r="O665" s="333"/>
      <c r="P665" s="333"/>
      <c r="Q665" s="333"/>
      <c r="R665" s="333"/>
      <c r="S665" s="333"/>
      <c r="T665" s="333"/>
      <c r="U665" s="333"/>
      <c r="V665" s="333"/>
      <c r="W665" s="333"/>
      <c r="X665" s="333"/>
      <c r="Y665" s="333"/>
      <c r="Z665" s="333"/>
      <c r="AA665" s="333"/>
      <c r="AB665" s="333"/>
      <c r="AC665" s="333"/>
      <c r="AD665" s="333"/>
      <c r="AE665" s="333"/>
      <c r="AF665" s="333"/>
      <c r="AG665" s="333"/>
      <c r="AH665" s="333"/>
      <c r="AI665" s="333"/>
      <c r="AJ665" s="333"/>
      <c r="AK665" s="333"/>
      <c r="AL665" s="333"/>
      <c r="AM665" s="333"/>
      <c r="AN665" s="333"/>
      <c r="AO665" s="333"/>
      <c r="AP665" s="333"/>
      <c r="AQ665" s="333"/>
      <c r="AR665" s="333"/>
    </row>
    <row r="666" spans="1:44" ht="8.1" customHeight="1">
      <c r="A666" s="365" t="str">
        <f t="shared" si="93"/>
        <v/>
      </c>
      <c r="B666" s="50" t="str">
        <f t="shared" si="94"/>
        <v/>
      </c>
      <c r="C666" s="50" t="str">
        <f t="shared" si="95"/>
        <v/>
      </c>
      <c r="D666" s="315" t="str">
        <f t="shared" si="96"/>
        <v/>
      </c>
      <c r="E666" s="353"/>
      <c r="F666" s="354"/>
      <c r="G666" s="354"/>
      <c r="H666" s="333"/>
      <c r="I666" s="333"/>
      <c r="J666" s="333"/>
      <c r="K666" s="333"/>
      <c r="L666" s="333"/>
      <c r="M666" s="333"/>
      <c r="N666" s="333"/>
      <c r="O666" s="333"/>
      <c r="P666" s="333"/>
      <c r="Q666" s="333"/>
      <c r="R666" s="333"/>
      <c r="S666" s="333"/>
      <c r="T666" s="333"/>
      <c r="U666" s="333"/>
      <c r="V666" s="333"/>
      <c r="W666" s="333"/>
      <c r="X666" s="333"/>
      <c r="Y666" s="333"/>
      <c r="Z666" s="333"/>
      <c r="AA666" s="333"/>
      <c r="AB666" s="333"/>
      <c r="AC666" s="333"/>
      <c r="AD666" s="333"/>
      <c r="AE666" s="333"/>
      <c r="AF666" s="333"/>
      <c r="AG666" s="333"/>
      <c r="AH666" s="333"/>
      <c r="AI666" s="333"/>
      <c r="AJ666" s="333"/>
      <c r="AK666" s="333"/>
      <c r="AL666" s="333"/>
      <c r="AM666" s="333"/>
      <c r="AN666" s="333"/>
      <c r="AO666" s="333"/>
      <c r="AP666" s="333"/>
      <c r="AQ666" s="333"/>
      <c r="AR666" s="333"/>
    </row>
    <row r="667" spans="1:44" ht="8.1" customHeight="1">
      <c r="A667" s="365" t="str">
        <f t="shared" si="93"/>
        <v/>
      </c>
      <c r="B667" s="50" t="str">
        <f t="shared" si="94"/>
        <v/>
      </c>
      <c r="C667" s="50" t="str">
        <f t="shared" si="95"/>
        <v/>
      </c>
      <c r="D667" s="315" t="str">
        <f t="shared" si="96"/>
        <v/>
      </c>
      <c r="E667" s="353"/>
      <c r="F667" s="354"/>
      <c r="G667" s="354"/>
      <c r="H667" s="333"/>
      <c r="I667" s="333"/>
      <c r="J667" s="333"/>
      <c r="K667" s="333"/>
      <c r="L667" s="333"/>
      <c r="M667" s="333"/>
      <c r="N667" s="333"/>
      <c r="O667" s="333"/>
      <c r="P667" s="333"/>
      <c r="Q667" s="333"/>
      <c r="R667" s="333"/>
      <c r="S667" s="333"/>
      <c r="T667" s="333"/>
      <c r="U667" s="333"/>
      <c r="V667" s="333"/>
      <c r="W667" s="333"/>
      <c r="X667" s="333"/>
      <c r="Y667" s="333"/>
      <c r="Z667" s="333"/>
      <c r="AA667" s="333"/>
      <c r="AB667" s="333"/>
      <c r="AC667" s="333"/>
      <c r="AD667" s="333"/>
      <c r="AE667" s="333"/>
      <c r="AF667" s="333"/>
      <c r="AG667" s="333"/>
      <c r="AH667" s="333"/>
      <c r="AI667" s="333"/>
      <c r="AJ667" s="333"/>
      <c r="AK667" s="333"/>
      <c r="AL667" s="333"/>
      <c r="AM667" s="333"/>
      <c r="AN667" s="333"/>
      <c r="AO667" s="333"/>
      <c r="AP667" s="333"/>
      <c r="AQ667" s="333"/>
      <c r="AR667" s="333"/>
    </row>
    <row r="668" spans="1:44" ht="8.1" customHeight="1">
      <c r="A668" s="365" t="str">
        <f t="shared" si="93"/>
        <v/>
      </c>
      <c r="B668" s="50" t="str">
        <f t="shared" si="94"/>
        <v/>
      </c>
      <c r="C668" s="50" t="str">
        <f t="shared" si="95"/>
        <v/>
      </c>
      <c r="D668" s="315" t="str">
        <f t="shared" si="96"/>
        <v/>
      </c>
      <c r="E668" s="353"/>
      <c r="F668" s="354"/>
      <c r="G668" s="354"/>
      <c r="H668" s="333"/>
      <c r="I668" s="333"/>
      <c r="J668" s="333"/>
      <c r="K668" s="333"/>
      <c r="L668" s="333"/>
      <c r="M668" s="333"/>
      <c r="N668" s="333"/>
      <c r="O668" s="333"/>
      <c r="P668" s="333"/>
      <c r="Q668" s="333"/>
      <c r="R668" s="333"/>
      <c r="S668" s="333"/>
      <c r="T668" s="333"/>
      <c r="U668" s="333"/>
      <c r="V668" s="333"/>
      <c r="W668" s="333"/>
      <c r="X668" s="333"/>
      <c r="Y668" s="333"/>
      <c r="Z668" s="333"/>
      <c r="AA668" s="333"/>
      <c r="AB668" s="333"/>
      <c r="AC668" s="333"/>
      <c r="AD668" s="333"/>
      <c r="AE668" s="333"/>
      <c r="AF668" s="333"/>
      <c r="AG668" s="333"/>
      <c r="AH668" s="333"/>
      <c r="AI668" s="333"/>
      <c r="AJ668" s="333"/>
      <c r="AK668" s="333"/>
      <c r="AL668" s="333"/>
      <c r="AM668" s="333"/>
      <c r="AN668" s="333"/>
      <c r="AO668" s="333"/>
      <c r="AP668" s="333"/>
      <c r="AQ668" s="333"/>
      <c r="AR668" s="333"/>
    </row>
    <row r="669" spans="1:44" ht="8.1" customHeight="1">
      <c r="A669" s="365" t="str">
        <f t="shared" si="93"/>
        <v/>
      </c>
      <c r="B669" s="50" t="str">
        <f t="shared" si="94"/>
        <v/>
      </c>
      <c r="C669" s="50" t="str">
        <f t="shared" si="95"/>
        <v/>
      </c>
      <c r="D669" s="315" t="str">
        <f t="shared" si="96"/>
        <v/>
      </c>
      <c r="E669" s="353"/>
      <c r="F669" s="354"/>
      <c r="G669" s="354"/>
      <c r="H669" s="333"/>
      <c r="I669" s="333"/>
      <c r="J669" s="333"/>
      <c r="K669" s="333"/>
      <c r="L669" s="333"/>
      <c r="M669" s="333"/>
      <c r="N669" s="333"/>
      <c r="O669" s="333"/>
      <c r="P669" s="333"/>
      <c r="Q669" s="333"/>
      <c r="R669" s="333"/>
      <c r="S669" s="333"/>
      <c r="T669" s="333"/>
      <c r="U669" s="333"/>
      <c r="V669" s="333"/>
      <c r="W669" s="333"/>
      <c r="X669" s="333"/>
      <c r="Y669" s="333"/>
      <c r="Z669" s="333"/>
      <c r="AA669" s="333"/>
      <c r="AB669" s="333"/>
      <c r="AC669" s="333"/>
      <c r="AD669" s="333"/>
      <c r="AE669" s="333"/>
      <c r="AF669" s="333"/>
      <c r="AG669" s="333"/>
      <c r="AH669" s="333"/>
      <c r="AI669" s="333"/>
      <c r="AJ669" s="333"/>
      <c r="AK669" s="333"/>
      <c r="AL669" s="333"/>
      <c r="AM669" s="333"/>
      <c r="AN669" s="333"/>
      <c r="AO669" s="333"/>
      <c r="AP669" s="333"/>
      <c r="AQ669" s="333"/>
      <c r="AR669" s="333"/>
    </row>
    <row r="670" spans="1:44" ht="8.1" customHeight="1">
      <c r="A670" s="365" t="str">
        <f t="shared" si="93"/>
        <v/>
      </c>
      <c r="B670" s="50" t="str">
        <f t="shared" si="94"/>
        <v/>
      </c>
      <c r="C670" s="50" t="str">
        <f t="shared" si="95"/>
        <v/>
      </c>
      <c r="D670" s="315" t="str">
        <f t="shared" si="96"/>
        <v/>
      </c>
      <c r="E670" s="353"/>
      <c r="F670" s="354"/>
      <c r="G670" s="354"/>
      <c r="H670" s="333"/>
      <c r="I670" s="333"/>
      <c r="J670" s="333"/>
      <c r="K670" s="333"/>
      <c r="L670" s="333"/>
      <c r="M670" s="333"/>
      <c r="N670" s="333"/>
      <c r="O670" s="333"/>
      <c r="P670" s="333"/>
      <c r="Q670" s="333"/>
      <c r="R670" s="333"/>
      <c r="S670" s="333"/>
      <c r="T670" s="333"/>
      <c r="U670" s="333"/>
      <c r="V670" s="333"/>
      <c r="W670" s="333"/>
      <c r="X670" s="333"/>
      <c r="Y670" s="333"/>
      <c r="Z670" s="333"/>
      <c r="AA670" s="333"/>
      <c r="AB670" s="333"/>
      <c r="AC670" s="333"/>
      <c r="AD670" s="333"/>
      <c r="AE670" s="333"/>
      <c r="AF670" s="333"/>
      <c r="AG670" s="333"/>
      <c r="AH670" s="333"/>
      <c r="AI670" s="333"/>
      <c r="AJ670" s="333"/>
      <c r="AK670" s="333"/>
      <c r="AL670" s="333"/>
      <c r="AM670" s="333"/>
      <c r="AN670" s="333"/>
      <c r="AO670" s="333"/>
      <c r="AP670" s="333"/>
      <c r="AQ670" s="333"/>
      <c r="AR670" s="333"/>
    </row>
    <row r="671" spans="1:44" ht="8.1" customHeight="1">
      <c r="A671" s="365" t="str">
        <f t="shared" si="93"/>
        <v/>
      </c>
      <c r="B671" s="50" t="str">
        <f t="shared" si="94"/>
        <v/>
      </c>
      <c r="C671" s="50" t="str">
        <f t="shared" si="95"/>
        <v/>
      </c>
      <c r="D671" s="315" t="str">
        <f t="shared" si="96"/>
        <v/>
      </c>
      <c r="E671" s="353"/>
      <c r="F671" s="354"/>
      <c r="G671" s="354"/>
      <c r="H671" s="333"/>
      <c r="I671" s="333"/>
      <c r="J671" s="333"/>
      <c r="K671" s="333"/>
      <c r="L671" s="333"/>
      <c r="M671" s="333"/>
      <c r="N671" s="333"/>
      <c r="O671" s="333"/>
      <c r="P671" s="333"/>
      <c r="Q671" s="333"/>
      <c r="R671" s="333"/>
      <c r="S671" s="333"/>
      <c r="T671" s="333"/>
      <c r="U671" s="333"/>
      <c r="V671" s="333"/>
      <c r="W671" s="333"/>
      <c r="X671" s="333"/>
      <c r="Y671" s="333"/>
      <c r="Z671" s="333"/>
      <c r="AA671" s="333"/>
      <c r="AB671" s="333"/>
      <c r="AC671" s="333"/>
      <c r="AD671" s="333"/>
      <c r="AE671" s="333"/>
      <c r="AF671" s="333"/>
      <c r="AG671" s="333"/>
      <c r="AH671" s="333"/>
      <c r="AI671" s="333"/>
      <c r="AJ671" s="333"/>
      <c r="AK671" s="333"/>
      <c r="AL671" s="333"/>
      <c r="AM671" s="333"/>
      <c r="AN671" s="333"/>
      <c r="AO671" s="333"/>
      <c r="AP671" s="333"/>
      <c r="AQ671" s="333"/>
      <c r="AR671" s="333"/>
    </row>
    <row r="672" spans="1:44" ht="8.1" customHeight="1">
      <c r="A672" s="365" t="str">
        <f t="shared" si="93"/>
        <v/>
      </c>
      <c r="B672" s="50" t="str">
        <f t="shared" si="94"/>
        <v/>
      </c>
      <c r="C672" s="50" t="str">
        <f t="shared" si="95"/>
        <v/>
      </c>
      <c r="D672" s="315" t="str">
        <f t="shared" si="96"/>
        <v/>
      </c>
      <c r="E672" s="353"/>
      <c r="F672" s="354"/>
      <c r="G672" s="354"/>
      <c r="H672" s="333"/>
      <c r="I672" s="333"/>
      <c r="J672" s="333"/>
      <c r="K672" s="333"/>
      <c r="L672" s="333"/>
      <c r="M672" s="333"/>
      <c r="N672" s="333"/>
      <c r="O672" s="333"/>
      <c r="P672" s="333"/>
      <c r="Q672" s="333"/>
      <c r="R672" s="333"/>
      <c r="S672" s="333"/>
      <c r="T672" s="333"/>
      <c r="U672" s="333"/>
      <c r="V672" s="333"/>
      <c r="W672" s="333"/>
      <c r="X672" s="333"/>
      <c r="Y672" s="333"/>
      <c r="Z672" s="333"/>
      <c r="AA672" s="333"/>
      <c r="AB672" s="333"/>
      <c r="AC672" s="333"/>
      <c r="AD672" s="333"/>
      <c r="AE672" s="333"/>
      <c r="AF672" s="333"/>
      <c r="AG672" s="333"/>
      <c r="AH672" s="333"/>
      <c r="AI672" s="333"/>
      <c r="AJ672" s="333"/>
      <c r="AK672" s="333"/>
      <c r="AL672" s="333"/>
      <c r="AM672" s="333"/>
      <c r="AN672" s="333"/>
      <c r="AO672" s="333"/>
      <c r="AP672" s="333"/>
      <c r="AQ672" s="333"/>
      <c r="AR672" s="333"/>
    </row>
    <row r="673" spans="1:44" ht="8.1" customHeight="1">
      <c r="A673" s="365" t="str">
        <f t="shared" si="93"/>
        <v/>
      </c>
      <c r="B673" s="50" t="str">
        <f t="shared" si="94"/>
        <v/>
      </c>
      <c r="C673" s="50" t="str">
        <f t="shared" si="95"/>
        <v/>
      </c>
      <c r="D673" s="315" t="str">
        <f t="shared" si="96"/>
        <v/>
      </c>
      <c r="E673" s="353"/>
      <c r="F673" s="354"/>
      <c r="G673" s="354"/>
      <c r="H673" s="333"/>
      <c r="I673" s="333"/>
      <c r="J673" s="333"/>
      <c r="K673" s="333"/>
      <c r="L673" s="333"/>
      <c r="M673" s="333"/>
      <c r="N673" s="333"/>
      <c r="O673" s="333"/>
      <c r="P673" s="333"/>
      <c r="Q673" s="333"/>
      <c r="R673" s="333"/>
      <c r="S673" s="333"/>
      <c r="T673" s="333"/>
      <c r="U673" s="333"/>
      <c r="V673" s="333"/>
      <c r="W673" s="333"/>
      <c r="X673" s="333"/>
      <c r="Y673" s="333"/>
      <c r="Z673" s="333"/>
      <c r="AA673" s="333"/>
      <c r="AB673" s="333"/>
      <c r="AC673" s="333"/>
      <c r="AD673" s="333"/>
      <c r="AE673" s="333"/>
      <c r="AF673" s="333"/>
      <c r="AG673" s="333"/>
      <c r="AH673" s="333"/>
      <c r="AI673" s="333"/>
      <c r="AJ673" s="333"/>
      <c r="AK673" s="333"/>
      <c r="AL673" s="333"/>
      <c r="AM673" s="333"/>
      <c r="AN673" s="333"/>
      <c r="AO673" s="333"/>
      <c r="AP673" s="333"/>
      <c r="AQ673" s="333"/>
      <c r="AR673" s="333"/>
    </row>
    <row r="674" spans="1:44" ht="8.1" customHeight="1">
      <c r="A674" s="365" t="str">
        <f t="shared" si="93"/>
        <v/>
      </c>
      <c r="B674" s="50" t="str">
        <f t="shared" si="94"/>
        <v/>
      </c>
      <c r="C674" s="50" t="str">
        <f t="shared" si="95"/>
        <v/>
      </c>
      <c r="D674" s="315" t="str">
        <f t="shared" si="96"/>
        <v/>
      </c>
      <c r="E674" s="353"/>
      <c r="F674" s="354"/>
      <c r="G674" s="354"/>
      <c r="H674" s="333"/>
      <c r="I674" s="333"/>
      <c r="J674" s="333"/>
      <c r="K674" s="333"/>
      <c r="L674" s="333"/>
      <c r="M674" s="333"/>
      <c r="N674" s="333"/>
      <c r="O674" s="333"/>
      <c r="P674" s="333"/>
      <c r="Q674" s="333"/>
      <c r="R674" s="333"/>
      <c r="S674" s="333"/>
      <c r="T674" s="333"/>
      <c r="U674" s="333"/>
      <c r="V674" s="333"/>
      <c r="W674" s="333"/>
      <c r="X674" s="333"/>
      <c r="Y674" s="333"/>
      <c r="Z674" s="333"/>
      <c r="AA674" s="333"/>
      <c r="AB674" s="333"/>
      <c r="AC674" s="333"/>
      <c r="AD674" s="333"/>
      <c r="AE674" s="333"/>
      <c r="AF674" s="333"/>
      <c r="AG674" s="333"/>
      <c r="AH674" s="333"/>
      <c r="AI674" s="333"/>
      <c r="AJ674" s="333"/>
      <c r="AK674" s="333"/>
      <c r="AL674" s="333"/>
      <c r="AM674" s="333"/>
      <c r="AN674" s="333"/>
      <c r="AO674" s="333"/>
      <c r="AP674" s="333"/>
      <c r="AQ674" s="333"/>
      <c r="AR674" s="333"/>
    </row>
    <row r="675" spans="1:44" ht="8.1" customHeight="1">
      <c r="A675" s="365" t="str">
        <f t="shared" si="93"/>
        <v/>
      </c>
      <c r="B675" s="50" t="str">
        <f t="shared" si="94"/>
        <v/>
      </c>
      <c r="C675" s="50" t="str">
        <f t="shared" si="95"/>
        <v/>
      </c>
      <c r="D675" s="315" t="str">
        <f t="shared" si="96"/>
        <v/>
      </c>
      <c r="E675" s="353"/>
      <c r="F675" s="354"/>
      <c r="G675" s="354"/>
      <c r="H675" s="333"/>
      <c r="I675" s="333"/>
      <c r="J675" s="333"/>
      <c r="K675" s="333"/>
      <c r="L675" s="333"/>
      <c r="M675" s="333"/>
      <c r="N675" s="333"/>
      <c r="O675" s="333"/>
      <c r="P675" s="333"/>
      <c r="Q675" s="333"/>
      <c r="R675" s="333"/>
      <c r="S675" s="333"/>
      <c r="T675" s="333"/>
      <c r="U675" s="333"/>
      <c r="V675" s="333"/>
      <c r="W675" s="333"/>
      <c r="X675" s="333"/>
      <c r="Y675" s="333"/>
      <c r="Z675" s="333"/>
      <c r="AA675" s="333"/>
      <c r="AB675" s="333"/>
      <c r="AC675" s="333"/>
      <c r="AD675" s="333"/>
      <c r="AE675" s="333"/>
      <c r="AF675" s="333"/>
      <c r="AG675" s="333"/>
      <c r="AH675" s="333"/>
      <c r="AI675" s="333"/>
      <c r="AJ675" s="333"/>
      <c r="AK675" s="333"/>
      <c r="AL675" s="333"/>
      <c r="AM675" s="333"/>
      <c r="AN675" s="333"/>
      <c r="AO675" s="333"/>
      <c r="AP675" s="333"/>
      <c r="AQ675" s="333"/>
      <c r="AR675" s="333"/>
    </row>
    <row r="676" spans="1:44" ht="8.1" customHeight="1">
      <c r="A676" s="365" t="str">
        <f t="shared" si="93"/>
        <v/>
      </c>
      <c r="B676" s="50" t="str">
        <f t="shared" si="94"/>
        <v/>
      </c>
      <c r="C676" s="50" t="str">
        <f t="shared" si="95"/>
        <v/>
      </c>
      <c r="D676" s="315" t="str">
        <f t="shared" si="96"/>
        <v/>
      </c>
      <c r="E676" s="353"/>
      <c r="F676" s="354"/>
      <c r="G676" s="354"/>
      <c r="H676" s="333"/>
      <c r="I676" s="333"/>
      <c r="J676" s="333"/>
      <c r="K676" s="333"/>
      <c r="L676" s="333"/>
      <c r="M676" s="333"/>
      <c r="N676" s="333"/>
      <c r="O676" s="333"/>
      <c r="P676" s="333"/>
      <c r="Q676" s="333"/>
      <c r="R676" s="333"/>
      <c r="S676" s="333"/>
      <c r="T676" s="333"/>
      <c r="U676" s="333"/>
      <c r="V676" s="333"/>
      <c r="W676" s="333"/>
      <c r="X676" s="333"/>
      <c r="Y676" s="333"/>
      <c r="Z676" s="333"/>
      <c r="AA676" s="333"/>
      <c r="AB676" s="333"/>
      <c r="AC676" s="333"/>
      <c r="AD676" s="333"/>
      <c r="AE676" s="333"/>
      <c r="AF676" s="333"/>
      <c r="AG676" s="333"/>
      <c r="AH676" s="333"/>
      <c r="AI676" s="333"/>
      <c r="AJ676" s="333"/>
      <c r="AK676" s="333"/>
      <c r="AL676" s="333"/>
      <c r="AM676" s="333"/>
      <c r="AN676" s="333"/>
      <c r="AO676" s="333"/>
      <c r="AP676" s="333"/>
      <c r="AQ676" s="333"/>
      <c r="AR676" s="333"/>
    </row>
    <row r="677" spans="1:44" ht="8.1" customHeight="1">
      <c r="A677" s="365" t="str">
        <f t="shared" si="93"/>
        <v/>
      </c>
      <c r="B677" s="50" t="str">
        <f t="shared" si="94"/>
        <v/>
      </c>
      <c r="C677" s="50" t="str">
        <f t="shared" si="95"/>
        <v/>
      </c>
      <c r="D677" s="315" t="str">
        <f t="shared" si="96"/>
        <v/>
      </c>
      <c r="E677" s="353"/>
      <c r="F677" s="354"/>
      <c r="G677" s="354"/>
      <c r="H677" s="333"/>
      <c r="I677" s="333"/>
      <c r="J677" s="333"/>
      <c r="K677" s="333"/>
      <c r="L677" s="333"/>
      <c r="M677" s="333"/>
      <c r="N677" s="333"/>
      <c r="O677" s="333"/>
      <c r="P677" s="333"/>
      <c r="Q677" s="333"/>
      <c r="R677" s="333"/>
      <c r="S677" s="333"/>
      <c r="T677" s="333"/>
      <c r="U677" s="333"/>
      <c r="V677" s="333"/>
      <c r="W677" s="333"/>
      <c r="X677" s="333"/>
      <c r="Y677" s="333"/>
      <c r="Z677" s="333"/>
      <c r="AA677" s="333"/>
      <c r="AB677" s="333"/>
      <c r="AC677" s="333"/>
      <c r="AD677" s="333"/>
      <c r="AE677" s="333"/>
      <c r="AF677" s="333"/>
      <c r="AG677" s="333"/>
      <c r="AH677" s="333"/>
      <c r="AI677" s="333"/>
      <c r="AJ677" s="333"/>
      <c r="AK677" s="333"/>
      <c r="AL677" s="333"/>
      <c r="AM677" s="333"/>
      <c r="AN677" s="333"/>
      <c r="AO677" s="333"/>
      <c r="AP677" s="333"/>
      <c r="AQ677" s="333"/>
      <c r="AR677" s="333"/>
    </row>
    <row r="678" spans="1:44" ht="8.1" customHeight="1">
      <c r="A678" s="365" t="str">
        <f t="shared" si="93"/>
        <v/>
      </c>
      <c r="B678" s="50" t="str">
        <f t="shared" si="94"/>
        <v/>
      </c>
      <c r="C678" s="50" t="str">
        <f t="shared" si="95"/>
        <v/>
      </c>
      <c r="D678" s="315" t="str">
        <f t="shared" si="96"/>
        <v/>
      </c>
      <c r="E678" s="353"/>
      <c r="F678" s="354"/>
      <c r="G678" s="354"/>
      <c r="H678" s="333"/>
      <c r="I678" s="333"/>
      <c r="J678" s="333"/>
      <c r="K678" s="333"/>
      <c r="L678" s="333"/>
      <c r="M678" s="333"/>
      <c r="N678" s="333"/>
      <c r="O678" s="333"/>
      <c r="P678" s="333"/>
      <c r="Q678" s="333"/>
      <c r="R678" s="333"/>
      <c r="S678" s="333"/>
      <c r="T678" s="333"/>
      <c r="U678" s="333"/>
      <c r="V678" s="333"/>
      <c r="W678" s="333"/>
      <c r="X678" s="333"/>
      <c r="Y678" s="333"/>
      <c r="Z678" s="333"/>
      <c r="AA678" s="333"/>
      <c r="AB678" s="333"/>
      <c r="AC678" s="333"/>
      <c r="AD678" s="333"/>
      <c r="AE678" s="333"/>
      <c r="AF678" s="333"/>
      <c r="AG678" s="333"/>
      <c r="AH678" s="333"/>
      <c r="AI678" s="333"/>
      <c r="AJ678" s="333"/>
      <c r="AK678" s="333"/>
      <c r="AL678" s="333"/>
      <c r="AM678" s="333"/>
      <c r="AN678" s="333"/>
      <c r="AO678" s="333"/>
      <c r="AP678" s="333"/>
      <c r="AQ678" s="333"/>
      <c r="AR678" s="333"/>
    </row>
    <row r="679" spans="1:44" ht="8.1" customHeight="1">
      <c r="A679" s="365" t="str">
        <f t="shared" si="93"/>
        <v/>
      </c>
      <c r="B679" s="50" t="str">
        <f t="shared" si="94"/>
        <v/>
      </c>
      <c r="C679" s="50" t="str">
        <f t="shared" si="95"/>
        <v/>
      </c>
      <c r="D679" s="315" t="str">
        <f t="shared" si="96"/>
        <v/>
      </c>
      <c r="E679" s="353"/>
      <c r="F679" s="354"/>
      <c r="G679" s="354"/>
      <c r="H679" s="333"/>
      <c r="I679" s="333"/>
      <c r="J679" s="333"/>
      <c r="K679" s="333"/>
      <c r="L679" s="333"/>
      <c r="M679" s="333"/>
      <c r="N679" s="333"/>
      <c r="O679" s="333"/>
      <c r="P679" s="333"/>
      <c r="Q679" s="333"/>
      <c r="R679" s="333"/>
      <c r="S679" s="333"/>
      <c r="T679" s="333"/>
      <c r="U679" s="333"/>
      <c r="V679" s="333"/>
      <c r="W679" s="333"/>
      <c r="X679" s="333"/>
      <c r="Y679" s="333"/>
      <c r="Z679" s="333"/>
      <c r="AA679" s="333"/>
      <c r="AB679" s="333"/>
      <c r="AC679" s="333"/>
      <c r="AD679" s="333"/>
      <c r="AE679" s="333"/>
      <c r="AF679" s="333"/>
      <c r="AG679" s="333"/>
      <c r="AH679" s="333"/>
      <c r="AI679" s="333"/>
      <c r="AJ679" s="333"/>
      <c r="AK679" s="333"/>
      <c r="AL679" s="333"/>
      <c r="AM679" s="333"/>
      <c r="AN679" s="333"/>
      <c r="AO679" s="333"/>
      <c r="AP679" s="333"/>
      <c r="AQ679" s="333"/>
      <c r="AR679" s="333"/>
    </row>
    <row r="680" spans="1:44" ht="8.1" customHeight="1">
      <c r="A680" s="365" t="str">
        <f t="shared" si="93"/>
        <v/>
      </c>
      <c r="B680" s="50" t="str">
        <f t="shared" si="94"/>
        <v/>
      </c>
      <c r="C680" s="50" t="str">
        <f t="shared" si="95"/>
        <v/>
      </c>
      <c r="D680" s="315" t="str">
        <f t="shared" si="96"/>
        <v/>
      </c>
      <c r="E680" s="353"/>
      <c r="F680" s="354"/>
      <c r="G680" s="354"/>
      <c r="H680" s="333"/>
      <c r="I680" s="333"/>
      <c r="J680" s="333"/>
      <c r="K680" s="333"/>
      <c r="L680" s="333"/>
      <c r="M680" s="333"/>
      <c r="N680" s="333"/>
      <c r="O680" s="333"/>
      <c r="P680" s="333"/>
      <c r="Q680" s="333"/>
      <c r="R680" s="333"/>
      <c r="S680" s="333"/>
      <c r="T680" s="333"/>
      <c r="U680" s="333"/>
      <c r="V680" s="333"/>
      <c r="W680" s="333"/>
      <c r="X680" s="333"/>
      <c r="Y680" s="333"/>
      <c r="Z680" s="333"/>
      <c r="AA680" s="333"/>
      <c r="AB680" s="333"/>
      <c r="AC680" s="333"/>
      <c r="AD680" s="333"/>
      <c r="AE680" s="333"/>
      <c r="AF680" s="333"/>
      <c r="AG680" s="333"/>
      <c r="AH680" s="333"/>
      <c r="AI680" s="333"/>
      <c r="AJ680" s="333"/>
      <c r="AK680" s="333"/>
      <c r="AL680" s="333"/>
      <c r="AM680" s="333"/>
      <c r="AN680" s="333"/>
      <c r="AO680" s="333"/>
      <c r="AP680" s="333"/>
      <c r="AQ680" s="333"/>
      <c r="AR680" s="333"/>
    </row>
    <row r="681" spans="1:44" ht="8.1" customHeight="1">
      <c r="A681" s="365" t="str">
        <f t="shared" si="93"/>
        <v/>
      </c>
      <c r="B681" s="50" t="str">
        <f t="shared" si="94"/>
        <v/>
      </c>
      <c r="C681" s="50" t="str">
        <f t="shared" si="95"/>
        <v/>
      </c>
      <c r="D681" s="315" t="str">
        <f t="shared" si="96"/>
        <v/>
      </c>
      <c r="E681" s="353"/>
      <c r="F681" s="354"/>
      <c r="G681" s="354"/>
      <c r="H681" s="333"/>
      <c r="I681" s="333"/>
      <c r="J681" s="333"/>
      <c r="K681" s="333"/>
      <c r="L681" s="333"/>
      <c r="M681" s="333"/>
      <c r="N681" s="333"/>
      <c r="O681" s="333"/>
      <c r="P681" s="333"/>
      <c r="Q681" s="333"/>
      <c r="R681" s="333"/>
      <c r="S681" s="333"/>
      <c r="T681" s="333"/>
      <c r="U681" s="333"/>
      <c r="V681" s="333"/>
      <c r="W681" s="333"/>
      <c r="X681" s="333"/>
      <c r="Y681" s="333"/>
      <c r="Z681" s="333"/>
      <c r="AA681" s="333"/>
      <c r="AB681" s="333"/>
      <c r="AC681" s="333"/>
      <c r="AD681" s="333"/>
      <c r="AE681" s="333"/>
      <c r="AF681" s="333"/>
      <c r="AG681" s="333"/>
      <c r="AH681" s="333"/>
      <c r="AI681" s="333"/>
      <c r="AJ681" s="333"/>
      <c r="AK681" s="333"/>
      <c r="AL681" s="333"/>
      <c r="AM681" s="333"/>
      <c r="AN681" s="333"/>
      <c r="AO681" s="333"/>
      <c r="AP681" s="333"/>
      <c r="AQ681" s="333"/>
      <c r="AR681" s="333"/>
    </row>
    <row r="682" spans="1:44" ht="8.1" customHeight="1">
      <c r="A682" s="365" t="str">
        <f t="shared" si="93"/>
        <v/>
      </c>
      <c r="B682" s="50" t="str">
        <f t="shared" si="94"/>
        <v/>
      </c>
      <c r="C682" s="50" t="str">
        <f t="shared" si="95"/>
        <v/>
      </c>
      <c r="D682" s="315" t="str">
        <f t="shared" si="96"/>
        <v/>
      </c>
      <c r="E682" s="353"/>
      <c r="F682" s="354"/>
      <c r="G682" s="354"/>
      <c r="H682" s="333"/>
      <c r="I682" s="333"/>
      <c r="J682" s="333"/>
      <c r="K682" s="333"/>
      <c r="L682" s="333"/>
      <c r="M682" s="333"/>
      <c r="N682" s="333"/>
      <c r="O682" s="333"/>
      <c r="P682" s="333"/>
      <c r="Q682" s="333"/>
      <c r="R682" s="333"/>
      <c r="S682" s="333"/>
      <c r="T682" s="333"/>
      <c r="U682" s="333"/>
      <c r="V682" s="333"/>
      <c r="W682" s="333"/>
      <c r="X682" s="333"/>
      <c r="Y682" s="333"/>
      <c r="Z682" s="333"/>
      <c r="AA682" s="333"/>
      <c r="AB682" s="333"/>
      <c r="AC682" s="333"/>
      <c r="AD682" s="333"/>
      <c r="AE682" s="333"/>
      <c r="AF682" s="333"/>
      <c r="AG682" s="333"/>
      <c r="AH682" s="333"/>
      <c r="AI682" s="333"/>
      <c r="AJ682" s="333"/>
      <c r="AK682" s="333"/>
      <c r="AL682" s="333"/>
      <c r="AM682" s="333"/>
      <c r="AN682" s="333"/>
      <c r="AO682" s="333"/>
      <c r="AP682" s="333"/>
      <c r="AQ682" s="333"/>
      <c r="AR682" s="333"/>
    </row>
    <row r="683" spans="1:44" ht="8.1" customHeight="1">
      <c r="A683" s="365" t="str">
        <f t="shared" si="93"/>
        <v/>
      </c>
      <c r="B683" s="50" t="str">
        <f t="shared" si="94"/>
        <v/>
      </c>
      <c r="C683" s="50" t="str">
        <f t="shared" si="95"/>
        <v/>
      </c>
      <c r="D683" s="315" t="str">
        <f t="shared" si="96"/>
        <v/>
      </c>
      <c r="E683" s="353"/>
      <c r="F683" s="354"/>
      <c r="G683" s="354"/>
      <c r="H683" s="333"/>
      <c r="I683" s="333"/>
      <c r="J683" s="333"/>
      <c r="K683" s="333"/>
      <c r="L683" s="333"/>
      <c r="M683" s="333"/>
      <c r="N683" s="333"/>
      <c r="O683" s="333"/>
      <c r="P683" s="333"/>
      <c r="Q683" s="333"/>
      <c r="R683" s="333"/>
      <c r="S683" s="333"/>
      <c r="T683" s="333"/>
      <c r="U683" s="333"/>
      <c r="V683" s="333"/>
      <c r="W683" s="333"/>
      <c r="X683" s="333"/>
      <c r="Y683" s="333"/>
      <c r="Z683" s="333"/>
      <c r="AA683" s="333"/>
      <c r="AB683" s="333"/>
      <c r="AC683" s="333"/>
      <c r="AD683" s="333"/>
      <c r="AE683" s="333"/>
      <c r="AF683" s="333"/>
      <c r="AG683" s="333"/>
      <c r="AH683" s="333"/>
      <c r="AI683" s="333"/>
      <c r="AJ683" s="333"/>
      <c r="AK683" s="333"/>
      <c r="AL683" s="333"/>
      <c r="AM683" s="333"/>
      <c r="AN683" s="333"/>
      <c r="AO683" s="333"/>
      <c r="AP683" s="333"/>
      <c r="AQ683" s="333"/>
      <c r="AR683" s="333"/>
    </row>
    <row r="684" spans="1:44" ht="8.1" customHeight="1">
      <c r="A684" s="365" t="str">
        <f t="shared" si="93"/>
        <v/>
      </c>
      <c r="B684" s="50" t="str">
        <f t="shared" si="94"/>
        <v/>
      </c>
      <c r="C684" s="50" t="str">
        <f t="shared" si="95"/>
        <v/>
      </c>
      <c r="D684" s="315" t="str">
        <f t="shared" si="96"/>
        <v/>
      </c>
      <c r="E684" s="353"/>
      <c r="F684" s="354"/>
      <c r="G684" s="354"/>
      <c r="H684" s="333"/>
      <c r="I684" s="333"/>
      <c r="J684" s="333"/>
      <c r="K684" s="333"/>
      <c r="L684" s="333"/>
      <c r="M684" s="333"/>
      <c r="N684" s="333"/>
      <c r="O684" s="333"/>
      <c r="P684" s="333"/>
      <c r="Q684" s="333"/>
      <c r="R684" s="333"/>
      <c r="S684" s="333"/>
      <c r="T684" s="333"/>
      <c r="U684" s="333"/>
      <c r="V684" s="333"/>
      <c r="W684" s="333"/>
      <c r="X684" s="333"/>
      <c r="Y684" s="333"/>
      <c r="Z684" s="333"/>
      <c r="AA684" s="333"/>
      <c r="AB684" s="333"/>
      <c r="AC684" s="333"/>
      <c r="AD684" s="333"/>
      <c r="AE684" s="333"/>
      <c r="AF684" s="333"/>
      <c r="AG684" s="333"/>
      <c r="AH684" s="333"/>
      <c r="AI684" s="333"/>
      <c r="AJ684" s="333"/>
      <c r="AK684" s="333"/>
      <c r="AL684" s="333"/>
      <c r="AM684" s="333"/>
      <c r="AN684" s="333"/>
      <c r="AO684" s="333"/>
      <c r="AP684" s="333"/>
      <c r="AQ684" s="333"/>
      <c r="AR684" s="333"/>
    </row>
    <row r="685" spans="1:44" ht="8.1" customHeight="1">
      <c r="A685" s="365" t="str">
        <f t="shared" si="93"/>
        <v/>
      </c>
      <c r="B685" s="50" t="str">
        <f t="shared" si="94"/>
        <v/>
      </c>
      <c r="C685" s="50" t="str">
        <f t="shared" si="95"/>
        <v/>
      </c>
      <c r="D685" s="315" t="str">
        <f t="shared" si="96"/>
        <v/>
      </c>
      <c r="E685" s="353"/>
      <c r="F685" s="354"/>
      <c r="G685" s="354"/>
      <c r="H685" s="333"/>
      <c r="I685" s="333"/>
      <c r="J685" s="333"/>
      <c r="K685" s="333"/>
      <c r="L685" s="333"/>
      <c r="M685" s="333"/>
      <c r="N685" s="333"/>
      <c r="O685" s="333"/>
      <c r="P685" s="333"/>
      <c r="Q685" s="333"/>
      <c r="R685" s="333"/>
      <c r="S685" s="333"/>
      <c r="T685" s="333"/>
      <c r="U685" s="333"/>
      <c r="V685" s="333"/>
      <c r="W685" s="333"/>
      <c r="X685" s="333"/>
      <c r="Y685" s="333"/>
      <c r="Z685" s="333"/>
      <c r="AA685" s="333"/>
      <c r="AB685" s="333"/>
      <c r="AC685" s="333"/>
      <c r="AD685" s="333"/>
      <c r="AE685" s="333"/>
      <c r="AF685" s="333"/>
      <c r="AG685" s="333"/>
      <c r="AH685" s="333"/>
      <c r="AI685" s="333"/>
      <c r="AJ685" s="333"/>
      <c r="AK685" s="333"/>
      <c r="AL685" s="333"/>
      <c r="AM685" s="333"/>
      <c r="AN685" s="333"/>
      <c r="AO685" s="333"/>
      <c r="AP685" s="333"/>
      <c r="AQ685" s="333"/>
      <c r="AR685" s="333"/>
    </row>
    <row r="686" spans="1:44" ht="8.1" customHeight="1">
      <c r="A686" s="365" t="str">
        <f t="shared" si="93"/>
        <v/>
      </c>
      <c r="B686" s="50" t="str">
        <f t="shared" si="94"/>
        <v/>
      </c>
      <c r="C686" s="50" t="str">
        <f t="shared" si="95"/>
        <v/>
      </c>
      <c r="D686" s="315" t="str">
        <f t="shared" si="96"/>
        <v/>
      </c>
      <c r="E686" s="353"/>
      <c r="F686" s="354"/>
      <c r="G686" s="354"/>
      <c r="H686" s="333"/>
      <c r="I686" s="333"/>
      <c r="J686" s="333"/>
      <c r="K686" s="333"/>
      <c r="L686" s="333"/>
      <c r="M686" s="333"/>
      <c r="N686" s="333"/>
      <c r="O686" s="333"/>
      <c r="P686" s="333"/>
      <c r="Q686" s="333"/>
      <c r="R686" s="333"/>
      <c r="S686" s="333"/>
      <c r="T686" s="333"/>
      <c r="U686" s="333"/>
      <c r="V686" s="333"/>
      <c r="W686" s="333"/>
      <c r="X686" s="333"/>
      <c r="Y686" s="333"/>
      <c r="Z686" s="333"/>
      <c r="AA686" s="333"/>
      <c r="AB686" s="333"/>
      <c r="AC686" s="333"/>
      <c r="AD686" s="333"/>
      <c r="AE686" s="333"/>
      <c r="AF686" s="333"/>
      <c r="AG686" s="333"/>
      <c r="AH686" s="333"/>
      <c r="AI686" s="333"/>
      <c r="AJ686" s="333"/>
      <c r="AK686" s="333"/>
      <c r="AL686" s="333"/>
      <c r="AM686" s="333"/>
      <c r="AN686" s="333"/>
      <c r="AO686" s="333"/>
      <c r="AP686" s="333"/>
      <c r="AQ686" s="333"/>
      <c r="AR686" s="333"/>
    </row>
    <row r="687" spans="1:44" ht="8.1" customHeight="1">
      <c r="A687" s="365" t="str">
        <f t="shared" si="93"/>
        <v/>
      </c>
      <c r="B687" s="50" t="str">
        <f t="shared" si="94"/>
        <v/>
      </c>
      <c r="C687" s="50" t="str">
        <f t="shared" si="95"/>
        <v/>
      </c>
      <c r="D687" s="315" t="str">
        <f t="shared" si="96"/>
        <v/>
      </c>
      <c r="E687" s="353"/>
      <c r="F687" s="354"/>
      <c r="G687" s="354"/>
      <c r="H687" s="333"/>
      <c r="I687" s="333"/>
      <c r="J687" s="333"/>
      <c r="K687" s="333"/>
      <c r="L687" s="333"/>
      <c r="M687" s="333"/>
      <c r="N687" s="333"/>
      <c r="O687" s="333"/>
      <c r="P687" s="333"/>
      <c r="Q687" s="333"/>
      <c r="R687" s="333"/>
      <c r="S687" s="333"/>
      <c r="T687" s="333"/>
      <c r="U687" s="333"/>
      <c r="V687" s="333"/>
      <c r="W687" s="333"/>
      <c r="X687" s="333"/>
      <c r="Y687" s="333"/>
      <c r="Z687" s="333"/>
      <c r="AA687" s="333"/>
      <c r="AB687" s="333"/>
      <c r="AC687" s="333"/>
      <c r="AD687" s="333"/>
      <c r="AE687" s="333"/>
      <c r="AF687" s="333"/>
      <c r="AG687" s="333"/>
      <c r="AH687" s="333"/>
      <c r="AI687" s="333"/>
      <c r="AJ687" s="333"/>
      <c r="AK687" s="333"/>
      <c r="AL687" s="333"/>
      <c r="AM687" s="333"/>
      <c r="AN687" s="333"/>
      <c r="AO687" s="333"/>
      <c r="AP687" s="333"/>
      <c r="AQ687" s="333"/>
      <c r="AR687" s="333"/>
    </row>
    <row r="688" spans="1:44" ht="8.1" customHeight="1">
      <c r="A688" s="365" t="str">
        <f t="shared" si="93"/>
        <v/>
      </c>
      <c r="B688" s="50" t="str">
        <f t="shared" si="94"/>
        <v/>
      </c>
      <c r="C688" s="50" t="str">
        <f t="shared" si="95"/>
        <v/>
      </c>
      <c r="D688" s="315" t="str">
        <f t="shared" si="96"/>
        <v/>
      </c>
      <c r="E688" s="353"/>
      <c r="F688" s="354"/>
      <c r="G688" s="354"/>
      <c r="H688" s="333"/>
      <c r="I688" s="333"/>
      <c r="J688" s="333"/>
      <c r="K688" s="333"/>
      <c r="L688" s="333"/>
      <c r="M688" s="333"/>
      <c r="N688" s="333"/>
      <c r="O688" s="333"/>
      <c r="P688" s="333"/>
      <c r="Q688" s="333"/>
      <c r="R688" s="333"/>
      <c r="S688" s="333"/>
      <c r="T688" s="333"/>
      <c r="U688" s="333"/>
      <c r="V688" s="333"/>
      <c r="W688" s="333"/>
      <c r="X688" s="333"/>
      <c r="Y688" s="333"/>
      <c r="Z688" s="333"/>
      <c r="AA688" s="333"/>
      <c r="AB688" s="333"/>
      <c r="AC688" s="333"/>
      <c r="AD688" s="333"/>
      <c r="AE688" s="333"/>
      <c r="AF688" s="333"/>
      <c r="AG688" s="333"/>
      <c r="AH688" s="333"/>
      <c r="AI688" s="333"/>
      <c r="AJ688" s="333"/>
      <c r="AK688" s="333"/>
      <c r="AL688" s="333"/>
      <c r="AM688" s="333"/>
      <c r="AN688" s="333"/>
      <c r="AO688" s="333"/>
      <c r="AP688" s="333"/>
      <c r="AQ688" s="333"/>
      <c r="AR688" s="333"/>
    </row>
    <row r="689" spans="1:44" ht="8.1" customHeight="1">
      <c r="A689" s="365" t="str">
        <f t="shared" si="93"/>
        <v/>
      </c>
      <c r="B689" s="50" t="str">
        <f t="shared" si="94"/>
        <v/>
      </c>
      <c r="C689" s="50" t="str">
        <f t="shared" si="95"/>
        <v/>
      </c>
      <c r="D689" s="315" t="str">
        <f t="shared" si="96"/>
        <v/>
      </c>
      <c r="E689" s="353"/>
      <c r="F689" s="354"/>
      <c r="G689" s="354"/>
      <c r="H689" s="333"/>
      <c r="I689" s="333"/>
      <c r="J689" s="333"/>
      <c r="K689" s="333"/>
      <c r="L689" s="333"/>
      <c r="M689" s="333"/>
      <c r="N689" s="333"/>
      <c r="O689" s="333"/>
      <c r="P689" s="333"/>
      <c r="Q689" s="333"/>
      <c r="R689" s="333"/>
      <c r="S689" s="333"/>
      <c r="T689" s="333"/>
      <c r="U689" s="333"/>
      <c r="V689" s="333"/>
      <c r="W689" s="333"/>
      <c r="X689" s="333"/>
      <c r="Y689" s="333"/>
      <c r="Z689" s="333"/>
      <c r="AA689" s="333"/>
      <c r="AB689" s="333"/>
      <c r="AC689" s="333"/>
      <c r="AD689" s="333"/>
      <c r="AE689" s="333"/>
      <c r="AF689" s="333"/>
      <c r="AG689" s="333"/>
      <c r="AH689" s="333"/>
      <c r="AI689" s="333"/>
      <c r="AJ689" s="333"/>
      <c r="AK689" s="333"/>
      <c r="AL689" s="333"/>
      <c r="AM689" s="333"/>
      <c r="AN689" s="333"/>
      <c r="AO689" s="333"/>
      <c r="AP689" s="333"/>
      <c r="AQ689" s="333"/>
      <c r="AR689" s="333"/>
    </row>
    <row r="690" spans="1:44" ht="8.1" customHeight="1">
      <c r="A690" s="365" t="str">
        <f t="shared" si="93"/>
        <v/>
      </c>
      <c r="B690" s="50" t="str">
        <f t="shared" si="94"/>
        <v/>
      </c>
      <c r="C690" s="50" t="str">
        <f t="shared" si="95"/>
        <v/>
      </c>
      <c r="D690" s="315" t="str">
        <f t="shared" si="96"/>
        <v/>
      </c>
      <c r="E690" s="353"/>
      <c r="F690" s="354"/>
      <c r="G690" s="354"/>
      <c r="H690" s="333"/>
      <c r="I690" s="333"/>
      <c r="J690" s="333"/>
      <c r="K690" s="333"/>
      <c r="L690" s="333"/>
      <c r="M690" s="333"/>
      <c r="N690" s="333"/>
      <c r="O690" s="333"/>
      <c r="P690" s="333"/>
      <c r="Q690" s="333"/>
      <c r="R690" s="333"/>
      <c r="S690" s="333"/>
      <c r="T690" s="333"/>
      <c r="U690" s="333"/>
      <c r="V690" s="333"/>
      <c r="W690" s="333"/>
      <c r="X690" s="333"/>
      <c r="Y690" s="333"/>
      <c r="Z690" s="333"/>
      <c r="AA690" s="333"/>
      <c r="AB690" s="333"/>
      <c r="AC690" s="333"/>
      <c r="AD690" s="333"/>
      <c r="AE690" s="333"/>
      <c r="AF690" s="333"/>
      <c r="AG690" s="333"/>
      <c r="AH690" s="333"/>
      <c r="AI690" s="333"/>
      <c r="AJ690" s="333"/>
      <c r="AK690" s="333"/>
      <c r="AL690" s="333"/>
      <c r="AM690" s="333"/>
      <c r="AN690" s="333"/>
      <c r="AO690" s="333"/>
      <c r="AP690" s="333"/>
      <c r="AQ690" s="333"/>
      <c r="AR690" s="333"/>
    </row>
    <row r="691" spans="1:44" ht="8.1" customHeight="1">
      <c r="A691" s="365" t="str">
        <f t="shared" si="93"/>
        <v/>
      </c>
      <c r="B691" s="50" t="str">
        <f t="shared" si="94"/>
        <v/>
      </c>
      <c r="C691" s="50" t="str">
        <f t="shared" si="95"/>
        <v/>
      </c>
      <c r="D691" s="315" t="str">
        <f t="shared" si="96"/>
        <v/>
      </c>
      <c r="E691" s="353"/>
      <c r="F691" s="354"/>
      <c r="G691" s="354"/>
      <c r="H691" s="333"/>
      <c r="I691" s="333"/>
      <c r="J691" s="333"/>
      <c r="K691" s="333"/>
      <c r="L691" s="333"/>
      <c r="M691" s="333"/>
      <c r="N691" s="333"/>
      <c r="O691" s="333"/>
      <c r="P691" s="333"/>
      <c r="Q691" s="333"/>
      <c r="R691" s="333"/>
      <c r="S691" s="333"/>
      <c r="T691" s="333"/>
      <c r="U691" s="333"/>
      <c r="V691" s="333"/>
      <c r="W691" s="333"/>
      <c r="X691" s="333"/>
      <c r="Y691" s="333"/>
      <c r="Z691" s="333"/>
      <c r="AA691" s="333"/>
      <c r="AB691" s="333"/>
      <c r="AC691" s="333"/>
      <c r="AD691" s="333"/>
      <c r="AE691" s="333"/>
      <c r="AF691" s="333"/>
      <c r="AG691" s="333"/>
      <c r="AH691" s="333"/>
      <c r="AI691" s="333"/>
      <c r="AJ691" s="333"/>
      <c r="AK691" s="333"/>
      <c r="AL691" s="333"/>
      <c r="AM691" s="333"/>
      <c r="AN691" s="333"/>
      <c r="AO691" s="333"/>
      <c r="AP691" s="333"/>
      <c r="AQ691" s="333"/>
      <c r="AR691" s="333"/>
    </row>
    <row r="692" spans="1:44" ht="8.1" customHeight="1">
      <c r="A692" s="365" t="str">
        <f t="shared" si="93"/>
        <v/>
      </c>
      <c r="B692" s="50" t="str">
        <f t="shared" si="94"/>
        <v/>
      </c>
      <c r="C692" s="50" t="str">
        <f t="shared" si="95"/>
        <v/>
      </c>
      <c r="D692" s="315" t="str">
        <f t="shared" si="96"/>
        <v/>
      </c>
      <c r="E692" s="353"/>
      <c r="F692" s="354"/>
      <c r="G692" s="354"/>
      <c r="H692" s="333"/>
      <c r="I692" s="333"/>
      <c r="J692" s="333"/>
      <c r="K692" s="333"/>
      <c r="L692" s="333"/>
      <c r="M692" s="333"/>
      <c r="N692" s="333"/>
      <c r="O692" s="333"/>
      <c r="P692" s="333"/>
      <c r="Q692" s="333"/>
      <c r="R692" s="333"/>
      <c r="S692" s="333"/>
      <c r="T692" s="333"/>
      <c r="U692" s="333"/>
      <c r="V692" s="333"/>
      <c r="W692" s="333"/>
      <c r="X692" s="333"/>
      <c r="Y692" s="333"/>
      <c r="Z692" s="333"/>
      <c r="AA692" s="333"/>
      <c r="AB692" s="333"/>
      <c r="AC692" s="333"/>
      <c r="AD692" s="333"/>
      <c r="AE692" s="333"/>
      <c r="AF692" s="333"/>
      <c r="AG692" s="333"/>
      <c r="AH692" s="333"/>
      <c r="AI692" s="333"/>
      <c r="AJ692" s="333"/>
      <c r="AK692" s="333"/>
      <c r="AL692" s="333"/>
      <c r="AM692" s="333"/>
      <c r="AN692" s="333"/>
      <c r="AO692" s="333"/>
      <c r="AP692" s="333"/>
      <c r="AQ692" s="333"/>
      <c r="AR692" s="333"/>
    </row>
    <row r="693" spans="1:44" ht="8.1" customHeight="1">
      <c r="A693" s="365" t="str">
        <f t="shared" si="93"/>
        <v/>
      </c>
      <c r="B693" s="50" t="str">
        <f t="shared" si="94"/>
        <v/>
      </c>
      <c r="C693" s="50" t="str">
        <f t="shared" si="95"/>
        <v/>
      </c>
      <c r="D693" s="315" t="str">
        <f t="shared" si="96"/>
        <v/>
      </c>
      <c r="E693" s="353"/>
      <c r="F693" s="354"/>
      <c r="G693" s="354"/>
      <c r="H693" s="333"/>
      <c r="I693" s="333"/>
      <c r="J693" s="333"/>
      <c r="K693" s="333"/>
      <c r="L693" s="333"/>
      <c r="M693" s="333"/>
      <c r="N693" s="333"/>
      <c r="O693" s="333"/>
      <c r="P693" s="333"/>
      <c r="Q693" s="333"/>
      <c r="R693" s="333"/>
      <c r="S693" s="333"/>
      <c r="T693" s="333"/>
      <c r="U693" s="333"/>
      <c r="V693" s="333"/>
      <c r="W693" s="333"/>
      <c r="X693" s="333"/>
      <c r="Y693" s="333"/>
      <c r="Z693" s="333"/>
      <c r="AA693" s="333"/>
      <c r="AB693" s="333"/>
      <c r="AC693" s="333"/>
      <c r="AD693" s="333"/>
      <c r="AE693" s="333"/>
      <c r="AF693" s="333"/>
      <c r="AG693" s="333"/>
      <c r="AH693" s="333"/>
      <c r="AI693" s="333"/>
      <c r="AJ693" s="333"/>
      <c r="AK693" s="333"/>
      <c r="AL693" s="333"/>
      <c r="AM693" s="333"/>
      <c r="AN693" s="333"/>
      <c r="AO693" s="333"/>
      <c r="AP693" s="333"/>
      <c r="AQ693" s="333"/>
      <c r="AR693" s="333"/>
    </row>
    <row r="694" spans="1:44" ht="8.1" customHeight="1">
      <c r="A694" s="365" t="str">
        <f t="shared" si="93"/>
        <v/>
      </c>
      <c r="B694" s="50" t="str">
        <f t="shared" si="94"/>
        <v/>
      </c>
      <c r="C694" s="50" t="str">
        <f t="shared" si="95"/>
        <v/>
      </c>
      <c r="D694" s="315" t="str">
        <f t="shared" si="96"/>
        <v/>
      </c>
      <c r="E694" s="353"/>
      <c r="F694" s="354"/>
      <c r="G694" s="354"/>
      <c r="H694" s="333"/>
      <c r="I694" s="333"/>
      <c r="J694" s="333"/>
      <c r="K694" s="333"/>
      <c r="L694" s="333"/>
      <c r="M694" s="333"/>
      <c r="N694" s="333"/>
      <c r="O694" s="333"/>
      <c r="P694" s="333"/>
      <c r="Q694" s="333"/>
      <c r="R694" s="333"/>
      <c r="S694" s="333"/>
      <c r="T694" s="333"/>
      <c r="U694" s="333"/>
      <c r="V694" s="333"/>
      <c r="W694" s="333"/>
      <c r="X694" s="333"/>
      <c r="Y694" s="333"/>
      <c r="Z694" s="333"/>
      <c r="AA694" s="333"/>
      <c r="AB694" s="333"/>
      <c r="AC694" s="333"/>
      <c r="AD694" s="333"/>
      <c r="AE694" s="333"/>
      <c r="AF694" s="333"/>
      <c r="AG694" s="333"/>
      <c r="AH694" s="333"/>
      <c r="AI694" s="333"/>
      <c r="AJ694" s="333"/>
      <c r="AK694" s="333"/>
      <c r="AL694" s="333"/>
      <c r="AM694" s="333"/>
      <c r="AN694" s="333"/>
      <c r="AO694" s="333"/>
      <c r="AP694" s="333"/>
      <c r="AQ694" s="333"/>
      <c r="AR694" s="333"/>
    </row>
    <row r="695" spans="1:44" ht="8.1" customHeight="1">
      <c r="A695" s="365" t="str">
        <f t="shared" si="93"/>
        <v/>
      </c>
      <c r="B695" s="50" t="str">
        <f t="shared" si="94"/>
        <v/>
      </c>
      <c r="C695" s="50" t="str">
        <f t="shared" si="95"/>
        <v/>
      </c>
      <c r="D695" s="315" t="str">
        <f t="shared" si="96"/>
        <v/>
      </c>
      <c r="E695" s="353"/>
      <c r="F695" s="354"/>
      <c r="G695" s="354"/>
      <c r="H695" s="333"/>
      <c r="I695" s="333"/>
      <c r="J695" s="333"/>
      <c r="K695" s="333"/>
      <c r="L695" s="333"/>
      <c r="M695" s="333"/>
      <c r="N695" s="333"/>
      <c r="O695" s="333"/>
      <c r="P695" s="333"/>
      <c r="Q695" s="333"/>
      <c r="R695" s="333"/>
      <c r="S695" s="333"/>
      <c r="T695" s="333"/>
      <c r="U695" s="333"/>
      <c r="V695" s="333"/>
      <c r="W695" s="333"/>
      <c r="X695" s="333"/>
      <c r="Y695" s="333"/>
      <c r="Z695" s="333"/>
      <c r="AA695" s="333"/>
      <c r="AB695" s="333"/>
      <c r="AC695" s="333"/>
      <c r="AD695" s="333"/>
      <c r="AE695" s="333"/>
      <c r="AF695" s="333"/>
      <c r="AG695" s="333"/>
      <c r="AH695" s="333"/>
      <c r="AI695" s="333"/>
      <c r="AJ695" s="333"/>
      <c r="AK695" s="333"/>
      <c r="AL695" s="333"/>
      <c r="AM695" s="333"/>
      <c r="AN695" s="333"/>
      <c r="AO695" s="333"/>
      <c r="AP695" s="333"/>
      <c r="AQ695" s="333"/>
      <c r="AR695" s="333"/>
    </row>
    <row r="696" spans="1:44" ht="8.1" customHeight="1">
      <c r="A696" s="365" t="str">
        <f t="shared" si="93"/>
        <v/>
      </c>
      <c r="B696" s="50" t="str">
        <f t="shared" si="94"/>
        <v/>
      </c>
      <c r="C696" s="50" t="str">
        <f t="shared" si="95"/>
        <v/>
      </c>
      <c r="D696" s="315" t="str">
        <f t="shared" si="96"/>
        <v/>
      </c>
      <c r="E696" s="353"/>
      <c r="F696" s="354"/>
      <c r="G696" s="354"/>
      <c r="H696" s="333"/>
      <c r="I696" s="333"/>
      <c r="J696" s="333"/>
      <c r="K696" s="333"/>
      <c r="L696" s="333"/>
      <c r="M696" s="333"/>
      <c r="N696" s="333"/>
      <c r="O696" s="333"/>
      <c r="P696" s="333"/>
      <c r="Q696" s="333"/>
      <c r="R696" s="333"/>
      <c r="S696" s="333"/>
      <c r="T696" s="333"/>
      <c r="U696" s="333"/>
      <c r="V696" s="333"/>
      <c r="W696" s="333"/>
      <c r="X696" s="333"/>
      <c r="Y696" s="333"/>
      <c r="Z696" s="333"/>
      <c r="AA696" s="333"/>
      <c r="AB696" s="333"/>
      <c r="AC696" s="333"/>
      <c r="AD696" s="333"/>
      <c r="AE696" s="333"/>
      <c r="AF696" s="333"/>
      <c r="AG696" s="333"/>
      <c r="AH696" s="333"/>
      <c r="AI696" s="333"/>
      <c r="AJ696" s="333"/>
      <c r="AK696" s="333"/>
      <c r="AL696" s="333"/>
      <c r="AM696" s="333"/>
      <c r="AN696" s="333"/>
      <c r="AO696" s="333"/>
      <c r="AP696" s="333"/>
      <c r="AQ696" s="333"/>
      <c r="AR696" s="333"/>
    </row>
    <row r="697" spans="1:44" ht="8.1" customHeight="1">
      <c r="A697" s="365" t="str">
        <f t="shared" si="93"/>
        <v/>
      </c>
      <c r="B697" s="50" t="str">
        <f t="shared" si="94"/>
        <v/>
      </c>
      <c r="C697" s="50" t="str">
        <f t="shared" si="95"/>
        <v/>
      </c>
      <c r="D697" s="315" t="str">
        <f t="shared" si="96"/>
        <v/>
      </c>
      <c r="E697" s="353"/>
      <c r="F697" s="354"/>
      <c r="G697" s="354"/>
      <c r="H697" s="333"/>
      <c r="I697" s="333"/>
      <c r="J697" s="333"/>
      <c r="K697" s="333"/>
      <c r="L697" s="333"/>
      <c r="M697" s="333"/>
      <c r="N697" s="333"/>
      <c r="O697" s="333"/>
      <c r="P697" s="333"/>
      <c r="Q697" s="333"/>
      <c r="R697" s="333"/>
      <c r="S697" s="333"/>
      <c r="T697" s="333"/>
      <c r="U697" s="333"/>
      <c r="V697" s="333"/>
      <c r="W697" s="333"/>
      <c r="X697" s="333"/>
      <c r="Y697" s="333"/>
      <c r="Z697" s="333"/>
      <c r="AA697" s="333"/>
      <c r="AB697" s="333"/>
      <c r="AC697" s="333"/>
      <c r="AD697" s="333"/>
      <c r="AE697" s="333"/>
      <c r="AF697" s="333"/>
      <c r="AG697" s="333"/>
      <c r="AH697" s="333"/>
      <c r="AI697" s="333"/>
      <c r="AJ697" s="333"/>
      <c r="AK697" s="333"/>
      <c r="AL697" s="333"/>
      <c r="AM697" s="333"/>
      <c r="AN697" s="333"/>
      <c r="AO697" s="333"/>
      <c r="AP697" s="333"/>
      <c r="AQ697" s="333"/>
      <c r="AR697" s="333"/>
    </row>
    <row r="698" spans="1:44" ht="8.1" customHeight="1">
      <c r="A698" s="365" t="str">
        <f t="shared" si="93"/>
        <v/>
      </c>
      <c r="B698" s="50" t="str">
        <f t="shared" si="94"/>
        <v/>
      </c>
      <c r="C698" s="50" t="str">
        <f t="shared" si="95"/>
        <v/>
      </c>
      <c r="D698" s="315" t="str">
        <f t="shared" si="96"/>
        <v/>
      </c>
      <c r="E698" s="353"/>
      <c r="F698" s="354"/>
      <c r="G698" s="354"/>
      <c r="H698" s="333"/>
      <c r="I698" s="333"/>
      <c r="J698" s="333"/>
      <c r="K698" s="333"/>
      <c r="L698" s="333"/>
      <c r="M698" s="333"/>
      <c r="N698" s="333"/>
      <c r="O698" s="333"/>
      <c r="P698" s="333"/>
      <c r="Q698" s="333"/>
      <c r="R698" s="333"/>
      <c r="S698" s="333"/>
      <c r="T698" s="333"/>
      <c r="U698" s="333"/>
      <c r="V698" s="333"/>
      <c r="W698" s="333"/>
      <c r="X698" s="333"/>
      <c r="Y698" s="333"/>
      <c r="Z698" s="333"/>
      <c r="AA698" s="333"/>
      <c r="AB698" s="333"/>
      <c r="AC698" s="333"/>
      <c r="AD698" s="333"/>
      <c r="AE698" s="333"/>
      <c r="AF698" s="333"/>
      <c r="AG698" s="333"/>
      <c r="AH698" s="333"/>
      <c r="AI698" s="333"/>
      <c r="AJ698" s="333"/>
      <c r="AK698" s="333"/>
      <c r="AL698" s="333"/>
      <c r="AM698" s="333"/>
      <c r="AN698" s="333"/>
      <c r="AO698" s="333"/>
      <c r="AP698" s="333"/>
      <c r="AQ698" s="333"/>
      <c r="AR698" s="333"/>
    </row>
    <row r="699" spans="1:44" ht="8.1" customHeight="1">
      <c r="A699" s="365" t="str">
        <f t="shared" si="93"/>
        <v/>
      </c>
      <c r="B699" s="50" t="str">
        <f t="shared" si="94"/>
        <v/>
      </c>
      <c r="C699" s="50" t="str">
        <f t="shared" si="95"/>
        <v/>
      </c>
      <c r="D699" s="315" t="str">
        <f t="shared" si="96"/>
        <v/>
      </c>
      <c r="E699" s="353"/>
      <c r="F699" s="354"/>
      <c r="G699" s="354"/>
      <c r="H699" s="333"/>
      <c r="I699" s="333"/>
      <c r="J699" s="333"/>
      <c r="K699" s="333"/>
      <c r="L699" s="333"/>
      <c r="M699" s="333"/>
      <c r="N699" s="333"/>
      <c r="O699" s="333"/>
      <c r="P699" s="333"/>
      <c r="Q699" s="333"/>
      <c r="R699" s="333"/>
      <c r="S699" s="333"/>
      <c r="T699" s="333"/>
      <c r="U699" s="333"/>
      <c r="V699" s="333"/>
      <c r="W699" s="333"/>
      <c r="X699" s="333"/>
      <c r="Y699" s="333"/>
      <c r="Z699" s="333"/>
      <c r="AA699" s="333"/>
      <c r="AB699" s="333"/>
      <c r="AC699" s="333"/>
      <c r="AD699" s="333"/>
      <c r="AE699" s="333"/>
      <c r="AF699" s="333"/>
      <c r="AG699" s="333"/>
      <c r="AH699" s="333"/>
      <c r="AI699" s="333"/>
      <c r="AJ699" s="333"/>
      <c r="AK699" s="333"/>
      <c r="AL699" s="333"/>
      <c r="AM699" s="333"/>
      <c r="AN699" s="333"/>
      <c r="AO699" s="333"/>
      <c r="AP699" s="333"/>
      <c r="AQ699" s="333"/>
      <c r="AR699" s="333"/>
    </row>
    <row r="700" spans="1:44" ht="8.1" customHeight="1">
      <c r="A700" s="365" t="str">
        <f t="shared" si="93"/>
        <v/>
      </c>
      <c r="B700" s="50" t="str">
        <f t="shared" si="94"/>
        <v/>
      </c>
      <c r="C700" s="50" t="str">
        <f t="shared" si="95"/>
        <v/>
      </c>
      <c r="D700" s="315" t="str">
        <f t="shared" si="96"/>
        <v/>
      </c>
      <c r="E700" s="353"/>
      <c r="F700" s="354"/>
      <c r="G700" s="354"/>
      <c r="H700" s="333"/>
      <c r="I700" s="333"/>
      <c r="J700" s="333"/>
      <c r="K700" s="333"/>
      <c r="L700" s="333"/>
      <c r="M700" s="333"/>
      <c r="N700" s="333"/>
      <c r="O700" s="333"/>
      <c r="P700" s="333"/>
      <c r="Q700" s="333"/>
      <c r="R700" s="333"/>
      <c r="S700" s="333"/>
      <c r="T700" s="333"/>
      <c r="U700" s="333"/>
      <c r="V700" s="333"/>
      <c r="W700" s="333"/>
      <c r="X700" s="333"/>
      <c r="Y700" s="333"/>
      <c r="Z700" s="333"/>
      <c r="AA700" s="333"/>
      <c r="AB700" s="333"/>
      <c r="AC700" s="333"/>
      <c r="AD700" s="333"/>
      <c r="AE700" s="333"/>
      <c r="AF700" s="333"/>
      <c r="AG700" s="333"/>
      <c r="AH700" s="333"/>
      <c r="AI700" s="333"/>
      <c r="AJ700" s="333"/>
      <c r="AK700" s="333"/>
      <c r="AL700" s="333"/>
      <c r="AM700" s="333"/>
      <c r="AN700" s="333"/>
      <c r="AO700" s="333"/>
      <c r="AP700" s="333"/>
      <c r="AQ700" s="333"/>
      <c r="AR700" s="333"/>
    </row>
    <row r="701" spans="1:44" ht="8.1" customHeight="1">
      <c r="A701" s="365" t="str">
        <f t="shared" si="93"/>
        <v/>
      </c>
      <c r="B701" s="50" t="str">
        <f t="shared" si="94"/>
        <v/>
      </c>
      <c r="C701" s="50" t="str">
        <f t="shared" si="95"/>
        <v/>
      </c>
      <c r="D701" s="315" t="str">
        <f t="shared" si="96"/>
        <v/>
      </c>
      <c r="E701" s="353"/>
      <c r="F701" s="354"/>
      <c r="G701" s="354"/>
      <c r="H701" s="333"/>
      <c r="I701" s="333"/>
      <c r="J701" s="333"/>
      <c r="K701" s="333"/>
      <c r="L701" s="333"/>
      <c r="M701" s="333"/>
      <c r="N701" s="333"/>
      <c r="O701" s="333"/>
      <c r="P701" s="333"/>
      <c r="Q701" s="333"/>
      <c r="R701" s="333"/>
      <c r="S701" s="333"/>
      <c r="T701" s="333"/>
      <c r="U701" s="333"/>
      <c r="V701" s="333"/>
      <c r="W701" s="333"/>
      <c r="X701" s="333"/>
      <c r="Y701" s="333"/>
      <c r="Z701" s="333"/>
      <c r="AA701" s="333"/>
      <c r="AB701" s="333"/>
      <c r="AC701" s="333"/>
      <c r="AD701" s="333"/>
      <c r="AE701" s="333"/>
      <c r="AF701" s="333"/>
      <c r="AG701" s="333"/>
      <c r="AH701" s="333"/>
      <c r="AI701" s="333"/>
      <c r="AJ701" s="333"/>
      <c r="AK701" s="333"/>
      <c r="AL701" s="333"/>
      <c r="AM701" s="333"/>
      <c r="AN701" s="333"/>
      <c r="AO701" s="333"/>
      <c r="AP701" s="333"/>
      <c r="AQ701" s="333"/>
      <c r="AR701" s="333"/>
    </row>
    <row r="702" spans="1:44" ht="8.1" customHeight="1">
      <c r="A702" s="365" t="str">
        <f t="shared" si="93"/>
        <v/>
      </c>
      <c r="B702" s="50" t="str">
        <f t="shared" si="94"/>
        <v/>
      </c>
      <c r="C702" s="50" t="str">
        <f t="shared" si="95"/>
        <v/>
      </c>
      <c r="D702" s="315" t="str">
        <f t="shared" si="96"/>
        <v/>
      </c>
      <c r="E702" s="353"/>
      <c r="F702" s="354"/>
      <c r="G702" s="354"/>
      <c r="H702" s="333"/>
      <c r="I702" s="333"/>
      <c r="J702" s="333"/>
      <c r="K702" s="333"/>
      <c r="L702" s="333"/>
      <c r="M702" s="333"/>
      <c r="N702" s="333"/>
      <c r="O702" s="333"/>
      <c r="P702" s="333"/>
      <c r="Q702" s="333"/>
      <c r="R702" s="333"/>
      <c r="S702" s="333"/>
      <c r="T702" s="333"/>
      <c r="U702" s="333"/>
      <c r="V702" s="333"/>
      <c r="W702" s="333"/>
      <c r="X702" s="333"/>
      <c r="Y702" s="333"/>
      <c r="Z702" s="333"/>
      <c r="AA702" s="333"/>
      <c r="AB702" s="333"/>
      <c r="AC702" s="333"/>
      <c r="AD702" s="333"/>
      <c r="AE702" s="333"/>
      <c r="AF702" s="333"/>
      <c r="AG702" s="333"/>
      <c r="AH702" s="333"/>
      <c r="AI702" s="333"/>
      <c r="AJ702" s="333"/>
      <c r="AK702" s="333"/>
      <c r="AL702" s="333"/>
      <c r="AM702" s="333"/>
      <c r="AN702" s="333"/>
      <c r="AO702" s="333"/>
      <c r="AP702" s="333"/>
      <c r="AQ702" s="333"/>
      <c r="AR702" s="333"/>
    </row>
    <row r="703" spans="1:44" ht="8.1" customHeight="1">
      <c r="A703" s="365" t="str">
        <f t="shared" si="93"/>
        <v/>
      </c>
      <c r="B703" s="50" t="str">
        <f t="shared" si="94"/>
        <v/>
      </c>
      <c r="C703" s="50" t="str">
        <f t="shared" si="95"/>
        <v/>
      </c>
      <c r="D703" s="315" t="str">
        <f t="shared" si="96"/>
        <v/>
      </c>
      <c r="E703" s="353"/>
      <c r="F703" s="354"/>
      <c r="G703" s="354"/>
      <c r="H703" s="333"/>
      <c r="I703" s="333"/>
      <c r="J703" s="333"/>
      <c r="K703" s="333"/>
      <c r="L703" s="333"/>
      <c r="M703" s="333"/>
      <c r="N703" s="333"/>
      <c r="O703" s="333"/>
      <c r="P703" s="333"/>
      <c r="Q703" s="333"/>
      <c r="R703" s="333"/>
      <c r="S703" s="333"/>
      <c r="T703" s="333"/>
      <c r="U703" s="333"/>
      <c r="V703" s="333"/>
      <c r="W703" s="333"/>
      <c r="X703" s="333"/>
      <c r="Y703" s="333"/>
      <c r="Z703" s="333"/>
      <c r="AA703" s="333"/>
      <c r="AB703" s="333"/>
      <c r="AC703" s="333"/>
      <c r="AD703" s="333"/>
      <c r="AE703" s="333"/>
      <c r="AF703" s="333"/>
      <c r="AG703" s="333"/>
      <c r="AH703" s="333"/>
      <c r="AI703" s="333"/>
      <c r="AJ703" s="333"/>
      <c r="AK703" s="333"/>
      <c r="AL703" s="333"/>
      <c r="AM703" s="333"/>
      <c r="AN703" s="333"/>
      <c r="AO703" s="333"/>
      <c r="AP703" s="333"/>
      <c r="AQ703" s="333"/>
      <c r="AR703" s="333"/>
    </row>
    <row r="704" spans="1:44" ht="8.1" customHeight="1">
      <c r="A704" s="365" t="str">
        <f t="shared" si="93"/>
        <v/>
      </c>
      <c r="B704" s="50" t="str">
        <f t="shared" si="94"/>
        <v/>
      </c>
      <c r="C704" s="50" t="str">
        <f t="shared" si="95"/>
        <v/>
      </c>
      <c r="D704" s="315" t="str">
        <f t="shared" si="96"/>
        <v/>
      </c>
      <c r="E704" s="353"/>
      <c r="F704" s="354"/>
      <c r="G704" s="354"/>
      <c r="H704" s="333"/>
      <c r="I704" s="333"/>
      <c r="J704" s="333"/>
      <c r="K704" s="333"/>
      <c r="L704" s="333"/>
      <c r="M704" s="333"/>
      <c r="N704" s="333"/>
      <c r="O704" s="333"/>
      <c r="P704" s="333"/>
      <c r="Q704" s="333"/>
      <c r="R704" s="333"/>
      <c r="S704" s="333"/>
      <c r="T704" s="333"/>
      <c r="U704" s="333"/>
      <c r="V704" s="333"/>
      <c r="W704" s="333"/>
      <c r="X704" s="333"/>
      <c r="Y704" s="333"/>
      <c r="Z704" s="333"/>
      <c r="AA704" s="333"/>
      <c r="AB704" s="333"/>
      <c r="AC704" s="333"/>
      <c r="AD704" s="333"/>
      <c r="AE704" s="333"/>
      <c r="AF704" s="333"/>
      <c r="AG704" s="333"/>
      <c r="AH704" s="333"/>
      <c r="AI704" s="333"/>
      <c r="AJ704" s="333"/>
      <c r="AK704" s="333"/>
      <c r="AL704" s="333"/>
      <c r="AM704" s="333"/>
      <c r="AN704" s="333"/>
      <c r="AO704" s="333"/>
      <c r="AP704" s="333"/>
      <c r="AQ704" s="333"/>
      <c r="AR704" s="333"/>
    </row>
    <row r="705" spans="1:44" ht="8.1" customHeight="1">
      <c r="A705" s="365" t="str">
        <f t="shared" si="93"/>
        <v/>
      </c>
      <c r="B705" s="50" t="str">
        <f t="shared" si="94"/>
        <v/>
      </c>
      <c r="C705" s="50" t="str">
        <f t="shared" si="95"/>
        <v/>
      </c>
      <c r="D705" s="315" t="str">
        <f t="shared" si="96"/>
        <v/>
      </c>
      <c r="E705" s="353"/>
      <c r="F705" s="354"/>
      <c r="G705" s="354"/>
      <c r="H705" s="333"/>
      <c r="I705" s="333"/>
      <c r="J705" s="333"/>
      <c r="K705" s="333"/>
      <c r="L705" s="333"/>
      <c r="M705" s="333"/>
      <c r="N705" s="333"/>
      <c r="O705" s="333"/>
      <c r="P705" s="333"/>
      <c r="Q705" s="333"/>
      <c r="R705" s="333"/>
      <c r="S705" s="333"/>
      <c r="T705" s="333"/>
      <c r="U705" s="333"/>
      <c r="V705" s="333"/>
      <c r="W705" s="333"/>
      <c r="X705" s="333"/>
      <c r="Y705" s="333"/>
      <c r="Z705" s="333"/>
      <c r="AA705" s="333"/>
      <c r="AB705" s="333"/>
      <c r="AC705" s="333"/>
      <c r="AD705" s="333"/>
      <c r="AE705" s="333"/>
      <c r="AF705" s="333"/>
      <c r="AG705" s="333"/>
      <c r="AH705" s="333"/>
      <c r="AI705" s="333"/>
      <c r="AJ705" s="333"/>
      <c r="AK705" s="333"/>
      <c r="AL705" s="333"/>
      <c r="AM705" s="333"/>
      <c r="AN705" s="333"/>
      <c r="AO705" s="333"/>
      <c r="AP705" s="333"/>
      <c r="AQ705" s="333"/>
      <c r="AR705" s="333"/>
    </row>
    <row r="706" spans="1:44" ht="8.1" customHeight="1">
      <c r="A706" s="365" t="str">
        <f t="shared" si="93"/>
        <v/>
      </c>
      <c r="B706" s="50" t="str">
        <f t="shared" si="94"/>
        <v/>
      </c>
      <c r="C706" s="50" t="str">
        <f t="shared" si="95"/>
        <v/>
      </c>
      <c r="D706" s="315" t="str">
        <f t="shared" si="96"/>
        <v/>
      </c>
      <c r="E706" s="353"/>
      <c r="F706" s="354"/>
      <c r="G706" s="354"/>
      <c r="H706" s="333"/>
      <c r="I706" s="333"/>
      <c r="J706" s="333"/>
      <c r="K706" s="333"/>
      <c r="L706" s="333"/>
      <c r="M706" s="333"/>
      <c r="N706" s="333"/>
      <c r="O706" s="333"/>
      <c r="P706" s="333"/>
      <c r="Q706" s="333"/>
      <c r="R706" s="333"/>
      <c r="S706" s="333"/>
      <c r="T706" s="333"/>
      <c r="U706" s="333"/>
      <c r="V706" s="333"/>
      <c r="W706" s="333"/>
      <c r="X706" s="333"/>
      <c r="Y706" s="333"/>
      <c r="Z706" s="333"/>
      <c r="AA706" s="333"/>
      <c r="AB706" s="333"/>
      <c r="AC706" s="333"/>
      <c r="AD706" s="333"/>
      <c r="AE706" s="333"/>
      <c r="AF706" s="333"/>
      <c r="AG706" s="333"/>
      <c r="AH706" s="333"/>
      <c r="AI706" s="333"/>
      <c r="AJ706" s="333"/>
      <c r="AK706" s="333"/>
      <c r="AL706" s="333"/>
      <c r="AM706" s="333"/>
      <c r="AN706" s="333"/>
      <c r="AO706" s="333"/>
      <c r="AP706" s="333"/>
      <c r="AQ706" s="333"/>
      <c r="AR706" s="333"/>
    </row>
    <row r="707" spans="1:44" ht="8.1" customHeight="1">
      <c r="A707" s="365" t="str">
        <f t="shared" si="93"/>
        <v/>
      </c>
      <c r="B707" s="50" t="str">
        <f t="shared" si="94"/>
        <v/>
      </c>
      <c r="C707" s="50" t="str">
        <f t="shared" si="95"/>
        <v/>
      </c>
      <c r="D707" s="315" t="str">
        <f t="shared" si="96"/>
        <v/>
      </c>
      <c r="E707" s="353"/>
      <c r="F707" s="354"/>
      <c r="G707" s="354"/>
      <c r="H707" s="333"/>
      <c r="I707" s="333"/>
      <c r="J707" s="333"/>
      <c r="K707" s="333"/>
      <c r="L707" s="333"/>
      <c r="M707" s="333"/>
      <c r="N707" s="333"/>
      <c r="O707" s="333"/>
      <c r="P707" s="333"/>
      <c r="Q707" s="333"/>
      <c r="R707" s="333"/>
      <c r="S707" s="333"/>
      <c r="T707" s="333"/>
      <c r="U707" s="333"/>
      <c r="V707" s="333"/>
      <c r="W707" s="333"/>
      <c r="X707" s="333"/>
      <c r="Y707" s="333"/>
      <c r="Z707" s="333"/>
      <c r="AA707" s="333"/>
      <c r="AB707" s="333"/>
      <c r="AC707" s="333"/>
      <c r="AD707" s="333"/>
      <c r="AE707" s="333"/>
      <c r="AF707" s="333"/>
      <c r="AG707" s="333"/>
      <c r="AH707" s="333"/>
      <c r="AI707" s="333"/>
      <c r="AJ707" s="333"/>
      <c r="AK707" s="333"/>
      <c r="AL707" s="333"/>
      <c r="AM707" s="333"/>
      <c r="AN707" s="333"/>
      <c r="AO707" s="333"/>
      <c r="AP707" s="333"/>
      <c r="AQ707" s="333"/>
      <c r="AR707" s="333"/>
    </row>
    <row r="708" spans="1:44" ht="8.1" customHeight="1">
      <c r="A708" s="365" t="str">
        <f t="shared" si="93"/>
        <v/>
      </c>
      <c r="B708" s="50" t="str">
        <f t="shared" si="94"/>
        <v/>
      </c>
      <c r="C708" s="50" t="str">
        <f t="shared" si="95"/>
        <v/>
      </c>
      <c r="D708" s="315" t="str">
        <f t="shared" si="96"/>
        <v/>
      </c>
      <c r="E708" s="353"/>
      <c r="F708" s="354"/>
      <c r="G708" s="354"/>
      <c r="H708" s="333"/>
      <c r="I708" s="333"/>
      <c r="J708" s="333"/>
      <c r="K708" s="333"/>
      <c r="L708" s="333"/>
      <c r="M708" s="333"/>
      <c r="N708" s="333"/>
      <c r="O708" s="333"/>
      <c r="P708" s="333"/>
      <c r="Q708" s="333"/>
      <c r="R708" s="333"/>
      <c r="S708" s="333"/>
      <c r="T708" s="333"/>
      <c r="U708" s="333"/>
      <c r="V708" s="333"/>
      <c r="W708" s="333"/>
      <c r="X708" s="333"/>
      <c r="Y708" s="333"/>
      <c r="Z708" s="333"/>
      <c r="AA708" s="333"/>
      <c r="AB708" s="333"/>
      <c r="AC708" s="333"/>
      <c r="AD708" s="333"/>
      <c r="AE708" s="333"/>
      <c r="AF708" s="333"/>
      <c r="AG708" s="333"/>
      <c r="AH708" s="333"/>
      <c r="AI708" s="333"/>
      <c r="AJ708" s="333"/>
      <c r="AK708" s="333"/>
      <c r="AL708" s="333"/>
      <c r="AM708" s="333"/>
      <c r="AN708" s="333"/>
      <c r="AO708" s="333"/>
      <c r="AP708" s="333"/>
      <c r="AQ708" s="333"/>
      <c r="AR708" s="333"/>
    </row>
    <row r="709" spans="1:44" ht="8.1" customHeight="1">
      <c r="A709" s="365" t="str">
        <f t="shared" ref="A709:A772" si="97">IF(ROW()-A$4&lt;=$D$4,ROW()-A$4,"")</f>
        <v/>
      </c>
      <c r="B709" s="50" t="str">
        <f t="shared" si="94"/>
        <v/>
      </c>
      <c r="C709" s="50" t="str">
        <f t="shared" si="95"/>
        <v/>
      </c>
      <c r="D709" s="315" t="str">
        <f t="shared" si="96"/>
        <v/>
      </c>
      <c r="E709" s="353"/>
      <c r="F709" s="354"/>
      <c r="G709" s="354"/>
      <c r="H709" s="333"/>
      <c r="I709" s="333"/>
      <c r="J709" s="333"/>
      <c r="K709" s="333"/>
      <c r="L709" s="333"/>
      <c r="M709" s="333"/>
      <c r="N709" s="333"/>
      <c r="O709" s="333"/>
      <c r="P709" s="333"/>
      <c r="Q709" s="333"/>
      <c r="R709" s="333"/>
      <c r="S709" s="333"/>
      <c r="T709" s="333"/>
      <c r="U709" s="333"/>
      <c r="V709" s="333"/>
      <c r="W709" s="333"/>
      <c r="X709" s="333"/>
      <c r="Y709" s="333"/>
      <c r="Z709" s="333"/>
      <c r="AA709" s="333"/>
      <c r="AB709" s="333"/>
      <c r="AC709" s="333"/>
      <c r="AD709" s="333"/>
      <c r="AE709" s="333"/>
      <c r="AF709" s="333"/>
      <c r="AG709" s="333"/>
      <c r="AH709" s="333"/>
      <c r="AI709" s="333"/>
      <c r="AJ709" s="333"/>
      <c r="AK709" s="333"/>
      <c r="AL709" s="333"/>
      <c r="AM709" s="333"/>
      <c r="AN709" s="333"/>
      <c r="AO709" s="333"/>
      <c r="AP709" s="333"/>
      <c r="AQ709" s="333"/>
      <c r="AR709" s="333"/>
    </row>
    <row r="710" spans="1:44" ht="8.1" customHeight="1">
      <c r="A710" s="365" t="str">
        <f t="shared" si="97"/>
        <v/>
      </c>
      <c r="B710" s="50" t="str">
        <f t="shared" ref="B710:B773" si="98">IF(A710="","",IF(A708="",1,IF(ISNUMBER(A710),INT(A709/$C$2)+1,"")))</f>
        <v/>
      </c>
      <c r="C710" s="50" t="str">
        <f t="shared" ref="C710:C773" si="99">IF(ISNUMBER(A710),IF(B709&lt;&gt;B710,1,C709+1),"")</f>
        <v/>
      </c>
      <c r="D710" s="315" t="str">
        <f t="shared" ref="D710:D773" si="100">IF(AND(ISNUMBER(B710),ISNUMBER(C710)),_xlfn.CONCAT(C710-1,",",B710-1),"")</f>
        <v/>
      </c>
      <c r="E710" s="353"/>
      <c r="F710" s="354"/>
      <c r="G710" s="354"/>
      <c r="H710" s="333"/>
      <c r="I710" s="333"/>
      <c r="J710" s="333"/>
      <c r="K710" s="333"/>
      <c r="L710" s="333"/>
      <c r="M710" s="333"/>
      <c r="N710" s="333"/>
      <c r="O710" s="333"/>
      <c r="P710" s="333"/>
      <c r="Q710" s="333"/>
      <c r="R710" s="333"/>
      <c r="S710" s="333"/>
      <c r="T710" s="333"/>
      <c r="U710" s="333"/>
      <c r="V710" s="333"/>
      <c r="W710" s="333"/>
      <c r="X710" s="333"/>
      <c r="Y710" s="333"/>
      <c r="Z710" s="333"/>
      <c r="AA710" s="333"/>
      <c r="AB710" s="333"/>
      <c r="AC710" s="333"/>
      <c r="AD710" s="333"/>
      <c r="AE710" s="333"/>
      <c r="AF710" s="333"/>
      <c r="AG710" s="333"/>
      <c r="AH710" s="333"/>
      <c r="AI710" s="333"/>
      <c r="AJ710" s="333"/>
      <c r="AK710" s="333"/>
      <c r="AL710" s="333"/>
      <c r="AM710" s="333"/>
      <c r="AN710" s="333"/>
      <c r="AO710" s="333"/>
      <c r="AP710" s="333"/>
      <c r="AQ710" s="333"/>
      <c r="AR710" s="333"/>
    </row>
    <row r="711" spans="1:44" ht="8.1" customHeight="1">
      <c r="A711" s="365" t="str">
        <f t="shared" si="97"/>
        <v/>
      </c>
      <c r="B711" s="50" t="str">
        <f t="shared" si="98"/>
        <v/>
      </c>
      <c r="C711" s="50" t="str">
        <f t="shared" si="99"/>
        <v/>
      </c>
      <c r="D711" s="315" t="str">
        <f t="shared" si="100"/>
        <v/>
      </c>
      <c r="E711" s="353"/>
      <c r="F711" s="354"/>
      <c r="G711" s="354"/>
      <c r="H711" s="333"/>
      <c r="I711" s="333"/>
      <c r="J711" s="333"/>
      <c r="K711" s="333"/>
      <c r="L711" s="333"/>
      <c r="M711" s="333"/>
      <c r="N711" s="333"/>
      <c r="O711" s="333"/>
      <c r="P711" s="333"/>
      <c r="Q711" s="333"/>
      <c r="R711" s="333"/>
      <c r="S711" s="333"/>
      <c r="T711" s="333"/>
      <c r="U711" s="333"/>
      <c r="V711" s="333"/>
      <c r="W711" s="333"/>
      <c r="X711" s="333"/>
      <c r="Y711" s="333"/>
      <c r="Z711" s="333"/>
      <c r="AA711" s="333"/>
      <c r="AB711" s="333"/>
      <c r="AC711" s="333"/>
      <c r="AD711" s="333"/>
      <c r="AE711" s="333"/>
      <c r="AF711" s="333"/>
      <c r="AG711" s="333"/>
      <c r="AH711" s="333"/>
      <c r="AI711" s="333"/>
      <c r="AJ711" s="333"/>
      <c r="AK711" s="333"/>
      <c r="AL711" s="333"/>
      <c r="AM711" s="333"/>
      <c r="AN711" s="333"/>
      <c r="AO711" s="333"/>
      <c r="AP711" s="333"/>
      <c r="AQ711" s="333"/>
      <c r="AR711" s="333"/>
    </row>
    <row r="712" spans="1:44" ht="8.1" customHeight="1">
      <c r="A712" s="365" t="str">
        <f t="shared" si="97"/>
        <v/>
      </c>
      <c r="B712" s="50" t="str">
        <f t="shared" si="98"/>
        <v/>
      </c>
      <c r="C712" s="50" t="str">
        <f t="shared" si="99"/>
        <v/>
      </c>
      <c r="D712" s="315" t="str">
        <f t="shared" si="100"/>
        <v/>
      </c>
      <c r="E712" s="353"/>
      <c r="F712" s="354"/>
      <c r="G712" s="354"/>
      <c r="H712" s="333"/>
      <c r="I712" s="333"/>
      <c r="J712" s="333"/>
      <c r="K712" s="333"/>
      <c r="L712" s="333"/>
      <c r="M712" s="333"/>
      <c r="N712" s="333"/>
      <c r="O712" s="333"/>
      <c r="P712" s="333"/>
      <c r="Q712" s="333"/>
      <c r="R712" s="333"/>
      <c r="S712" s="333"/>
      <c r="T712" s="333"/>
      <c r="U712" s="333"/>
      <c r="V712" s="333"/>
      <c r="W712" s="333"/>
      <c r="X712" s="333"/>
      <c r="Y712" s="333"/>
      <c r="Z712" s="333"/>
      <c r="AA712" s="333"/>
      <c r="AB712" s="333"/>
      <c r="AC712" s="333"/>
      <c r="AD712" s="333"/>
      <c r="AE712" s="333"/>
      <c r="AF712" s="333"/>
      <c r="AG712" s="333"/>
      <c r="AH712" s="333"/>
      <c r="AI712" s="333"/>
      <c r="AJ712" s="333"/>
      <c r="AK712" s="333"/>
      <c r="AL712" s="333"/>
      <c r="AM712" s="333"/>
      <c r="AN712" s="333"/>
      <c r="AO712" s="333"/>
      <c r="AP712" s="333"/>
      <c r="AQ712" s="333"/>
      <c r="AR712" s="333"/>
    </row>
    <row r="713" spans="1:44" ht="8.1" customHeight="1">
      <c r="A713" s="365" t="str">
        <f t="shared" si="97"/>
        <v/>
      </c>
      <c r="B713" s="50" t="str">
        <f t="shared" si="98"/>
        <v/>
      </c>
      <c r="C713" s="50" t="str">
        <f t="shared" si="99"/>
        <v/>
      </c>
      <c r="D713" s="315" t="str">
        <f t="shared" si="100"/>
        <v/>
      </c>
      <c r="E713" s="353"/>
      <c r="F713" s="354"/>
      <c r="G713" s="354"/>
      <c r="H713" s="333"/>
      <c r="I713" s="333"/>
      <c r="J713" s="333"/>
      <c r="K713" s="333"/>
      <c r="L713" s="333"/>
      <c r="M713" s="333"/>
      <c r="N713" s="333"/>
      <c r="O713" s="333"/>
      <c r="P713" s="333"/>
      <c r="Q713" s="333"/>
      <c r="R713" s="333"/>
      <c r="S713" s="333"/>
      <c r="T713" s="333"/>
      <c r="U713" s="333"/>
      <c r="V713" s="333"/>
      <c r="W713" s="333"/>
      <c r="X713" s="333"/>
      <c r="Y713" s="333"/>
      <c r="Z713" s="333"/>
      <c r="AA713" s="333"/>
      <c r="AB713" s="333"/>
      <c r="AC713" s="333"/>
      <c r="AD713" s="333"/>
      <c r="AE713" s="333"/>
      <c r="AF713" s="333"/>
      <c r="AG713" s="333"/>
      <c r="AH713" s="333"/>
      <c r="AI713" s="333"/>
      <c r="AJ713" s="333"/>
      <c r="AK713" s="333"/>
      <c r="AL713" s="333"/>
      <c r="AM713" s="333"/>
      <c r="AN713" s="333"/>
      <c r="AO713" s="333"/>
      <c r="AP713" s="333"/>
      <c r="AQ713" s="333"/>
      <c r="AR713" s="333"/>
    </row>
    <row r="714" spans="1:44" ht="8.1" customHeight="1">
      <c r="A714" s="365" t="str">
        <f t="shared" si="97"/>
        <v/>
      </c>
      <c r="B714" s="50" t="str">
        <f t="shared" si="98"/>
        <v/>
      </c>
      <c r="C714" s="50" t="str">
        <f t="shared" si="99"/>
        <v/>
      </c>
      <c r="D714" s="315" t="str">
        <f t="shared" si="100"/>
        <v/>
      </c>
      <c r="E714" s="353"/>
      <c r="F714" s="354"/>
      <c r="G714" s="354"/>
      <c r="H714" s="333"/>
      <c r="I714" s="333"/>
      <c r="J714" s="333"/>
      <c r="K714" s="333"/>
      <c r="L714" s="333"/>
      <c r="M714" s="333"/>
      <c r="N714" s="333"/>
      <c r="O714" s="333"/>
      <c r="P714" s="333"/>
      <c r="Q714" s="333"/>
      <c r="R714" s="333"/>
      <c r="S714" s="333"/>
      <c r="T714" s="333"/>
      <c r="U714" s="333"/>
      <c r="V714" s="333"/>
      <c r="W714" s="333"/>
      <c r="X714" s="333"/>
      <c r="Y714" s="333"/>
      <c r="Z714" s="333"/>
      <c r="AA714" s="333"/>
      <c r="AB714" s="333"/>
      <c r="AC714" s="333"/>
      <c r="AD714" s="333"/>
      <c r="AE714" s="333"/>
      <c r="AF714" s="333"/>
      <c r="AG714" s="333"/>
      <c r="AH714" s="333"/>
      <c r="AI714" s="333"/>
      <c r="AJ714" s="333"/>
      <c r="AK714" s="333"/>
      <c r="AL714" s="333"/>
      <c r="AM714" s="333"/>
      <c r="AN714" s="333"/>
      <c r="AO714" s="333"/>
      <c r="AP714" s="333"/>
      <c r="AQ714" s="333"/>
      <c r="AR714" s="333"/>
    </row>
    <row r="715" spans="1:44" ht="8.1" customHeight="1">
      <c r="A715" s="365" t="str">
        <f t="shared" si="97"/>
        <v/>
      </c>
      <c r="B715" s="50" t="str">
        <f t="shared" si="98"/>
        <v/>
      </c>
      <c r="C715" s="50" t="str">
        <f t="shared" si="99"/>
        <v/>
      </c>
      <c r="D715" s="315" t="str">
        <f t="shared" si="100"/>
        <v/>
      </c>
      <c r="E715" s="353"/>
      <c r="F715" s="354"/>
      <c r="G715" s="354"/>
      <c r="H715" s="333"/>
      <c r="I715" s="333"/>
      <c r="J715" s="333"/>
      <c r="K715" s="333"/>
      <c r="L715" s="333"/>
      <c r="M715" s="333"/>
      <c r="N715" s="333"/>
      <c r="O715" s="333"/>
      <c r="P715" s="333"/>
      <c r="Q715" s="333"/>
      <c r="R715" s="333"/>
      <c r="S715" s="333"/>
      <c r="T715" s="333"/>
      <c r="U715" s="333"/>
      <c r="V715" s="333"/>
      <c r="W715" s="333"/>
      <c r="X715" s="333"/>
      <c r="Y715" s="333"/>
      <c r="Z715" s="333"/>
      <c r="AA715" s="333"/>
      <c r="AB715" s="333"/>
      <c r="AC715" s="333"/>
      <c r="AD715" s="333"/>
      <c r="AE715" s="333"/>
      <c r="AF715" s="333"/>
      <c r="AG715" s="333"/>
      <c r="AH715" s="333"/>
      <c r="AI715" s="333"/>
      <c r="AJ715" s="333"/>
      <c r="AK715" s="333"/>
      <c r="AL715" s="333"/>
      <c r="AM715" s="333"/>
      <c r="AN715" s="333"/>
      <c r="AO715" s="333"/>
      <c r="AP715" s="333"/>
      <c r="AQ715" s="333"/>
      <c r="AR715" s="333"/>
    </row>
    <row r="716" spans="1:44" ht="8.1" customHeight="1">
      <c r="A716" s="365" t="str">
        <f t="shared" si="97"/>
        <v/>
      </c>
      <c r="B716" s="50" t="str">
        <f t="shared" si="98"/>
        <v/>
      </c>
      <c r="C716" s="50" t="str">
        <f t="shared" si="99"/>
        <v/>
      </c>
      <c r="D716" s="315" t="str">
        <f t="shared" si="100"/>
        <v/>
      </c>
      <c r="E716" s="353"/>
      <c r="F716" s="354"/>
      <c r="G716" s="354"/>
      <c r="H716" s="333"/>
      <c r="I716" s="333"/>
      <c r="J716" s="333"/>
      <c r="K716" s="333"/>
      <c r="L716" s="333"/>
      <c r="M716" s="333"/>
      <c r="N716" s="333"/>
      <c r="O716" s="333"/>
      <c r="P716" s="333"/>
      <c r="Q716" s="333"/>
      <c r="R716" s="333"/>
      <c r="S716" s="333"/>
      <c r="T716" s="333"/>
      <c r="U716" s="333"/>
      <c r="V716" s="333"/>
      <c r="W716" s="333"/>
      <c r="X716" s="333"/>
      <c r="Y716" s="333"/>
      <c r="Z716" s="333"/>
      <c r="AA716" s="333"/>
      <c r="AB716" s="333"/>
      <c r="AC716" s="333"/>
      <c r="AD716" s="333"/>
      <c r="AE716" s="333"/>
      <c r="AF716" s="333"/>
      <c r="AG716" s="333"/>
      <c r="AH716" s="333"/>
      <c r="AI716" s="333"/>
      <c r="AJ716" s="333"/>
      <c r="AK716" s="333"/>
      <c r="AL716" s="333"/>
      <c r="AM716" s="333"/>
      <c r="AN716" s="333"/>
      <c r="AO716" s="333"/>
      <c r="AP716" s="333"/>
      <c r="AQ716" s="333"/>
      <c r="AR716" s="333"/>
    </row>
    <row r="717" spans="1:44" ht="8.1" customHeight="1">
      <c r="A717" s="365" t="str">
        <f t="shared" si="97"/>
        <v/>
      </c>
      <c r="B717" s="50" t="str">
        <f t="shared" si="98"/>
        <v/>
      </c>
      <c r="C717" s="50" t="str">
        <f t="shared" si="99"/>
        <v/>
      </c>
      <c r="D717" s="315" t="str">
        <f t="shared" si="100"/>
        <v/>
      </c>
      <c r="E717" s="353"/>
      <c r="F717" s="354"/>
      <c r="G717" s="354"/>
      <c r="H717" s="333"/>
      <c r="I717" s="333"/>
      <c r="J717" s="333"/>
      <c r="K717" s="333"/>
      <c r="L717" s="333"/>
      <c r="M717" s="333"/>
      <c r="N717" s="333"/>
      <c r="O717" s="333"/>
      <c r="P717" s="333"/>
      <c r="Q717" s="333"/>
      <c r="R717" s="333"/>
      <c r="S717" s="333"/>
      <c r="T717" s="333"/>
      <c r="U717" s="333"/>
      <c r="V717" s="333"/>
      <c r="W717" s="333"/>
      <c r="X717" s="333"/>
      <c r="Y717" s="333"/>
      <c r="Z717" s="333"/>
      <c r="AA717" s="333"/>
      <c r="AB717" s="333"/>
      <c r="AC717" s="333"/>
      <c r="AD717" s="333"/>
      <c r="AE717" s="333"/>
      <c r="AF717" s="333"/>
      <c r="AG717" s="333"/>
      <c r="AH717" s="333"/>
      <c r="AI717" s="333"/>
      <c r="AJ717" s="333"/>
      <c r="AK717" s="333"/>
      <c r="AL717" s="333"/>
      <c r="AM717" s="333"/>
      <c r="AN717" s="333"/>
      <c r="AO717" s="333"/>
      <c r="AP717" s="333"/>
      <c r="AQ717" s="333"/>
      <c r="AR717" s="333"/>
    </row>
    <row r="718" spans="1:44" ht="8.1" customHeight="1">
      <c r="A718" s="365" t="str">
        <f t="shared" si="97"/>
        <v/>
      </c>
      <c r="B718" s="50" t="str">
        <f t="shared" si="98"/>
        <v/>
      </c>
      <c r="C718" s="50" t="str">
        <f t="shared" si="99"/>
        <v/>
      </c>
      <c r="D718" s="315" t="str">
        <f t="shared" si="100"/>
        <v/>
      </c>
      <c r="E718" s="353"/>
      <c r="F718" s="354"/>
      <c r="G718" s="354"/>
      <c r="H718" s="333"/>
      <c r="I718" s="333"/>
      <c r="J718" s="333"/>
      <c r="K718" s="333"/>
      <c r="L718" s="333"/>
      <c r="M718" s="333"/>
      <c r="N718" s="333"/>
      <c r="O718" s="333"/>
      <c r="P718" s="333"/>
      <c r="Q718" s="333"/>
      <c r="R718" s="333"/>
      <c r="S718" s="333"/>
      <c r="T718" s="333"/>
      <c r="U718" s="333"/>
      <c r="V718" s="333"/>
      <c r="W718" s="333"/>
      <c r="X718" s="333"/>
      <c r="Y718" s="333"/>
      <c r="Z718" s="333"/>
      <c r="AA718" s="333"/>
      <c r="AB718" s="333"/>
      <c r="AC718" s="333"/>
      <c r="AD718" s="333"/>
      <c r="AE718" s="333"/>
      <c r="AF718" s="333"/>
      <c r="AG718" s="333"/>
      <c r="AH718" s="333"/>
      <c r="AI718" s="333"/>
      <c r="AJ718" s="333"/>
      <c r="AK718" s="333"/>
      <c r="AL718" s="333"/>
      <c r="AM718" s="333"/>
      <c r="AN718" s="333"/>
      <c r="AO718" s="333"/>
      <c r="AP718" s="333"/>
      <c r="AQ718" s="333"/>
      <c r="AR718" s="333"/>
    </row>
    <row r="719" spans="1:44" ht="8.1" customHeight="1">
      <c r="A719" s="365" t="str">
        <f t="shared" si="97"/>
        <v/>
      </c>
      <c r="B719" s="50" t="str">
        <f t="shared" si="98"/>
        <v/>
      </c>
      <c r="C719" s="50" t="str">
        <f t="shared" si="99"/>
        <v/>
      </c>
      <c r="D719" s="315" t="str">
        <f t="shared" si="100"/>
        <v/>
      </c>
      <c r="E719" s="353"/>
      <c r="F719" s="354"/>
      <c r="G719" s="354"/>
      <c r="H719" s="333"/>
      <c r="I719" s="333"/>
      <c r="J719" s="333"/>
      <c r="K719" s="333"/>
      <c r="L719" s="333"/>
      <c r="M719" s="333"/>
      <c r="N719" s="333"/>
      <c r="O719" s="333"/>
      <c r="P719" s="333"/>
      <c r="Q719" s="333"/>
      <c r="R719" s="333"/>
      <c r="S719" s="333"/>
      <c r="T719" s="333"/>
      <c r="U719" s="333"/>
      <c r="V719" s="333"/>
      <c r="W719" s="333"/>
      <c r="X719" s="333"/>
      <c r="Y719" s="333"/>
      <c r="Z719" s="333"/>
      <c r="AA719" s="333"/>
      <c r="AB719" s="333"/>
      <c r="AC719" s="333"/>
      <c r="AD719" s="333"/>
      <c r="AE719" s="333"/>
      <c r="AF719" s="333"/>
      <c r="AG719" s="333"/>
      <c r="AH719" s="333"/>
      <c r="AI719" s="333"/>
      <c r="AJ719" s="333"/>
      <c r="AK719" s="333"/>
      <c r="AL719" s="333"/>
      <c r="AM719" s="333"/>
      <c r="AN719" s="333"/>
      <c r="AO719" s="333"/>
      <c r="AP719" s="333"/>
      <c r="AQ719" s="333"/>
      <c r="AR719" s="333"/>
    </row>
    <row r="720" spans="1:44" ht="8.1" customHeight="1">
      <c r="A720" s="365" t="str">
        <f t="shared" si="97"/>
        <v/>
      </c>
      <c r="B720" s="50" t="str">
        <f t="shared" si="98"/>
        <v/>
      </c>
      <c r="C720" s="50" t="str">
        <f t="shared" si="99"/>
        <v/>
      </c>
      <c r="D720" s="315" t="str">
        <f t="shared" si="100"/>
        <v/>
      </c>
      <c r="E720" s="353"/>
      <c r="F720" s="354"/>
      <c r="G720" s="354"/>
      <c r="H720" s="333"/>
      <c r="I720" s="333"/>
      <c r="J720" s="333"/>
      <c r="K720" s="333"/>
      <c r="L720" s="333"/>
      <c r="M720" s="333"/>
      <c r="N720" s="333"/>
      <c r="O720" s="333"/>
      <c r="P720" s="333"/>
      <c r="Q720" s="333"/>
      <c r="R720" s="333"/>
      <c r="S720" s="333"/>
      <c r="T720" s="333"/>
      <c r="U720" s="333"/>
      <c r="V720" s="333"/>
      <c r="W720" s="333"/>
      <c r="X720" s="333"/>
      <c r="Y720" s="333"/>
      <c r="Z720" s="333"/>
      <c r="AA720" s="333"/>
      <c r="AB720" s="333"/>
      <c r="AC720" s="333"/>
      <c r="AD720" s="333"/>
      <c r="AE720" s="333"/>
      <c r="AF720" s="333"/>
      <c r="AG720" s="333"/>
      <c r="AH720" s="333"/>
      <c r="AI720" s="333"/>
      <c r="AJ720" s="333"/>
      <c r="AK720" s="333"/>
      <c r="AL720" s="333"/>
      <c r="AM720" s="333"/>
      <c r="AN720" s="333"/>
      <c r="AO720" s="333"/>
      <c r="AP720" s="333"/>
      <c r="AQ720" s="333"/>
      <c r="AR720" s="333"/>
    </row>
    <row r="721" spans="1:44" ht="8.1" customHeight="1">
      <c r="A721" s="365" t="str">
        <f t="shared" si="97"/>
        <v/>
      </c>
      <c r="B721" s="50" t="str">
        <f t="shared" si="98"/>
        <v/>
      </c>
      <c r="C721" s="50" t="str">
        <f t="shared" si="99"/>
        <v/>
      </c>
      <c r="D721" s="315" t="str">
        <f t="shared" si="100"/>
        <v/>
      </c>
      <c r="E721" s="353"/>
      <c r="F721" s="354"/>
      <c r="G721" s="354"/>
      <c r="H721" s="333"/>
      <c r="I721" s="333"/>
      <c r="J721" s="333"/>
      <c r="K721" s="333"/>
      <c r="L721" s="333"/>
      <c r="M721" s="333"/>
      <c r="N721" s="333"/>
      <c r="O721" s="333"/>
      <c r="P721" s="333"/>
      <c r="Q721" s="333"/>
      <c r="R721" s="333"/>
      <c r="S721" s="333"/>
      <c r="T721" s="333"/>
      <c r="U721" s="333"/>
      <c r="V721" s="333"/>
      <c r="W721" s="333"/>
      <c r="X721" s="333"/>
      <c r="Y721" s="333"/>
      <c r="Z721" s="333"/>
      <c r="AA721" s="333"/>
      <c r="AB721" s="333"/>
      <c r="AC721" s="333"/>
      <c r="AD721" s="333"/>
      <c r="AE721" s="333"/>
      <c r="AF721" s="333"/>
      <c r="AG721" s="333"/>
      <c r="AH721" s="333"/>
      <c r="AI721" s="333"/>
      <c r="AJ721" s="333"/>
      <c r="AK721" s="333"/>
      <c r="AL721" s="333"/>
      <c r="AM721" s="333"/>
      <c r="AN721" s="333"/>
      <c r="AO721" s="333"/>
      <c r="AP721" s="333"/>
      <c r="AQ721" s="333"/>
      <c r="AR721" s="333"/>
    </row>
    <row r="722" spans="1:44" ht="8.1" customHeight="1">
      <c r="A722" s="365" t="str">
        <f t="shared" si="97"/>
        <v/>
      </c>
      <c r="B722" s="50" t="str">
        <f t="shared" si="98"/>
        <v/>
      </c>
      <c r="C722" s="50" t="str">
        <f t="shared" si="99"/>
        <v/>
      </c>
      <c r="D722" s="315" t="str">
        <f t="shared" si="100"/>
        <v/>
      </c>
      <c r="E722" s="353"/>
      <c r="F722" s="354"/>
      <c r="G722" s="354"/>
      <c r="H722" s="333"/>
      <c r="I722" s="333"/>
      <c r="J722" s="333"/>
      <c r="K722" s="333"/>
      <c r="L722" s="333"/>
      <c r="M722" s="333"/>
      <c r="N722" s="333"/>
      <c r="O722" s="333"/>
      <c r="P722" s="333"/>
      <c r="Q722" s="333"/>
      <c r="R722" s="333"/>
      <c r="S722" s="333"/>
      <c r="T722" s="333"/>
      <c r="U722" s="333"/>
      <c r="V722" s="333"/>
      <c r="W722" s="333"/>
      <c r="X722" s="333"/>
      <c r="Y722" s="333"/>
      <c r="Z722" s="333"/>
      <c r="AA722" s="333"/>
      <c r="AB722" s="333"/>
      <c r="AC722" s="333"/>
      <c r="AD722" s="333"/>
      <c r="AE722" s="333"/>
      <c r="AF722" s="333"/>
      <c r="AG722" s="333"/>
      <c r="AH722" s="333"/>
      <c r="AI722" s="333"/>
      <c r="AJ722" s="333"/>
      <c r="AK722" s="333"/>
      <c r="AL722" s="333"/>
      <c r="AM722" s="333"/>
      <c r="AN722" s="333"/>
      <c r="AO722" s="333"/>
      <c r="AP722" s="333"/>
      <c r="AQ722" s="333"/>
      <c r="AR722" s="333"/>
    </row>
    <row r="723" spans="1:44" ht="8.1" customHeight="1">
      <c r="A723" s="365" t="str">
        <f t="shared" si="97"/>
        <v/>
      </c>
      <c r="B723" s="50" t="str">
        <f t="shared" si="98"/>
        <v/>
      </c>
      <c r="C723" s="50" t="str">
        <f t="shared" si="99"/>
        <v/>
      </c>
      <c r="D723" s="315" t="str">
        <f t="shared" si="100"/>
        <v/>
      </c>
      <c r="E723" s="353"/>
      <c r="F723" s="354"/>
      <c r="G723" s="354"/>
      <c r="H723" s="333"/>
      <c r="I723" s="333"/>
      <c r="J723" s="333"/>
      <c r="K723" s="333"/>
      <c r="L723" s="333"/>
      <c r="M723" s="333"/>
      <c r="N723" s="333"/>
      <c r="O723" s="333"/>
      <c r="P723" s="333"/>
      <c r="Q723" s="333"/>
      <c r="R723" s="333"/>
      <c r="S723" s="333"/>
      <c r="T723" s="333"/>
      <c r="U723" s="333"/>
      <c r="V723" s="333"/>
      <c r="W723" s="333"/>
      <c r="X723" s="333"/>
      <c r="Y723" s="333"/>
      <c r="Z723" s="333"/>
      <c r="AA723" s="333"/>
      <c r="AB723" s="333"/>
      <c r="AC723" s="333"/>
      <c r="AD723" s="333"/>
      <c r="AE723" s="333"/>
      <c r="AF723" s="333"/>
      <c r="AG723" s="333"/>
      <c r="AH723" s="333"/>
      <c r="AI723" s="333"/>
      <c r="AJ723" s="333"/>
      <c r="AK723" s="333"/>
      <c r="AL723" s="333"/>
      <c r="AM723" s="333"/>
      <c r="AN723" s="333"/>
      <c r="AO723" s="333"/>
      <c r="AP723" s="333"/>
      <c r="AQ723" s="333"/>
      <c r="AR723" s="333"/>
    </row>
    <row r="724" spans="1:44" ht="8.1" customHeight="1">
      <c r="A724" s="365" t="str">
        <f t="shared" si="97"/>
        <v/>
      </c>
      <c r="B724" s="50" t="str">
        <f t="shared" si="98"/>
        <v/>
      </c>
      <c r="C724" s="50" t="str">
        <f t="shared" si="99"/>
        <v/>
      </c>
      <c r="D724" s="315" t="str">
        <f t="shared" si="100"/>
        <v/>
      </c>
      <c r="E724" s="353"/>
      <c r="F724" s="354"/>
      <c r="G724" s="354"/>
      <c r="H724" s="333"/>
      <c r="I724" s="333"/>
      <c r="J724" s="333"/>
      <c r="K724" s="333"/>
      <c r="L724" s="333"/>
      <c r="M724" s="333"/>
      <c r="N724" s="333"/>
      <c r="O724" s="333"/>
      <c r="P724" s="333"/>
      <c r="Q724" s="333"/>
      <c r="R724" s="333"/>
      <c r="S724" s="333"/>
      <c r="T724" s="333"/>
      <c r="U724" s="333"/>
      <c r="V724" s="333"/>
      <c r="W724" s="333"/>
      <c r="X724" s="333"/>
      <c r="Y724" s="333"/>
      <c r="Z724" s="333"/>
      <c r="AA724" s="333"/>
      <c r="AB724" s="333"/>
      <c r="AC724" s="333"/>
      <c r="AD724" s="333"/>
      <c r="AE724" s="333"/>
      <c r="AF724" s="333"/>
      <c r="AG724" s="333"/>
      <c r="AH724" s="333"/>
      <c r="AI724" s="333"/>
      <c r="AJ724" s="333"/>
      <c r="AK724" s="333"/>
      <c r="AL724" s="333"/>
      <c r="AM724" s="333"/>
      <c r="AN724" s="333"/>
      <c r="AO724" s="333"/>
      <c r="AP724" s="333"/>
      <c r="AQ724" s="333"/>
      <c r="AR724" s="333"/>
    </row>
    <row r="725" spans="1:44" ht="8.1" customHeight="1">
      <c r="A725" s="365" t="str">
        <f t="shared" si="97"/>
        <v/>
      </c>
      <c r="B725" s="50" t="str">
        <f t="shared" si="98"/>
        <v/>
      </c>
      <c r="C725" s="50" t="str">
        <f t="shared" si="99"/>
        <v/>
      </c>
      <c r="D725" s="315" t="str">
        <f t="shared" si="100"/>
        <v/>
      </c>
      <c r="E725" s="353"/>
      <c r="F725" s="354"/>
      <c r="G725" s="354"/>
      <c r="H725" s="333"/>
      <c r="I725" s="333"/>
      <c r="J725" s="333"/>
      <c r="K725" s="333"/>
      <c r="L725" s="333"/>
      <c r="M725" s="333"/>
      <c r="N725" s="333"/>
      <c r="O725" s="333"/>
      <c r="P725" s="333"/>
      <c r="Q725" s="333"/>
      <c r="R725" s="333"/>
      <c r="S725" s="333"/>
      <c r="T725" s="333"/>
      <c r="U725" s="333"/>
      <c r="V725" s="333"/>
      <c r="W725" s="333"/>
      <c r="X725" s="333"/>
      <c r="Y725" s="333"/>
      <c r="Z725" s="333"/>
      <c r="AA725" s="333"/>
      <c r="AB725" s="333"/>
      <c r="AC725" s="333"/>
      <c r="AD725" s="333"/>
      <c r="AE725" s="333"/>
      <c r="AF725" s="333"/>
      <c r="AG725" s="333"/>
      <c r="AH725" s="333"/>
      <c r="AI725" s="333"/>
      <c r="AJ725" s="333"/>
      <c r="AK725" s="333"/>
      <c r="AL725" s="333"/>
      <c r="AM725" s="333"/>
      <c r="AN725" s="333"/>
      <c r="AO725" s="333"/>
      <c r="AP725" s="333"/>
      <c r="AQ725" s="333"/>
      <c r="AR725" s="333"/>
    </row>
    <row r="726" spans="1:44" ht="8.1" customHeight="1">
      <c r="A726" s="365" t="str">
        <f t="shared" si="97"/>
        <v/>
      </c>
      <c r="B726" s="50" t="str">
        <f t="shared" si="98"/>
        <v/>
      </c>
      <c r="C726" s="50" t="str">
        <f t="shared" si="99"/>
        <v/>
      </c>
      <c r="D726" s="315" t="str">
        <f t="shared" si="100"/>
        <v/>
      </c>
      <c r="E726" s="353"/>
      <c r="F726" s="354"/>
      <c r="G726" s="354"/>
      <c r="H726" s="333"/>
      <c r="I726" s="333"/>
      <c r="J726" s="333"/>
      <c r="K726" s="333"/>
      <c r="L726" s="333"/>
      <c r="M726" s="333"/>
      <c r="N726" s="333"/>
      <c r="O726" s="333"/>
      <c r="P726" s="333"/>
      <c r="Q726" s="333"/>
      <c r="R726" s="333"/>
      <c r="S726" s="333"/>
      <c r="T726" s="333"/>
      <c r="U726" s="333"/>
      <c r="V726" s="333"/>
      <c r="W726" s="333"/>
      <c r="X726" s="333"/>
      <c r="Y726" s="333"/>
      <c r="Z726" s="333"/>
      <c r="AA726" s="333"/>
      <c r="AB726" s="333"/>
      <c r="AC726" s="333"/>
      <c r="AD726" s="333"/>
      <c r="AE726" s="333"/>
      <c r="AF726" s="333"/>
      <c r="AG726" s="333"/>
      <c r="AH726" s="333"/>
      <c r="AI726" s="333"/>
      <c r="AJ726" s="333"/>
      <c r="AK726" s="333"/>
      <c r="AL726" s="333"/>
      <c r="AM726" s="333"/>
      <c r="AN726" s="333"/>
      <c r="AO726" s="333"/>
      <c r="AP726" s="333"/>
      <c r="AQ726" s="333"/>
      <c r="AR726" s="333"/>
    </row>
    <row r="727" spans="1:44" ht="8.1" customHeight="1">
      <c r="A727" s="365" t="str">
        <f t="shared" si="97"/>
        <v/>
      </c>
      <c r="B727" s="50" t="str">
        <f t="shared" si="98"/>
        <v/>
      </c>
      <c r="C727" s="50" t="str">
        <f t="shared" si="99"/>
        <v/>
      </c>
      <c r="D727" s="315" t="str">
        <f t="shared" si="100"/>
        <v/>
      </c>
      <c r="E727" s="353"/>
      <c r="F727" s="354"/>
      <c r="G727" s="354"/>
      <c r="H727" s="333"/>
      <c r="I727" s="333"/>
      <c r="J727" s="333"/>
      <c r="K727" s="333"/>
      <c r="L727" s="333"/>
      <c r="M727" s="333"/>
      <c r="N727" s="333"/>
      <c r="O727" s="333"/>
      <c r="P727" s="333"/>
      <c r="Q727" s="333"/>
      <c r="R727" s="333"/>
      <c r="S727" s="333"/>
      <c r="T727" s="333"/>
      <c r="U727" s="333"/>
      <c r="V727" s="333"/>
      <c r="W727" s="333"/>
      <c r="X727" s="333"/>
      <c r="Y727" s="333"/>
      <c r="Z727" s="333"/>
      <c r="AA727" s="333"/>
      <c r="AB727" s="333"/>
      <c r="AC727" s="333"/>
      <c r="AD727" s="333"/>
      <c r="AE727" s="333"/>
      <c r="AF727" s="333"/>
      <c r="AG727" s="333"/>
      <c r="AH727" s="333"/>
      <c r="AI727" s="333"/>
      <c r="AJ727" s="333"/>
      <c r="AK727" s="333"/>
      <c r="AL727" s="333"/>
      <c r="AM727" s="333"/>
      <c r="AN727" s="333"/>
      <c r="AO727" s="333"/>
      <c r="AP727" s="333"/>
      <c r="AQ727" s="333"/>
      <c r="AR727" s="333"/>
    </row>
    <row r="728" spans="1:44" ht="8.1" customHeight="1">
      <c r="A728" s="365" t="str">
        <f t="shared" si="97"/>
        <v/>
      </c>
      <c r="B728" s="50" t="str">
        <f t="shared" si="98"/>
        <v/>
      </c>
      <c r="C728" s="50" t="str">
        <f t="shared" si="99"/>
        <v/>
      </c>
      <c r="D728" s="315" t="str">
        <f t="shared" si="100"/>
        <v/>
      </c>
      <c r="E728" s="353"/>
      <c r="F728" s="354"/>
      <c r="G728" s="354"/>
      <c r="H728" s="333"/>
      <c r="I728" s="333"/>
      <c r="J728" s="333"/>
      <c r="K728" s="333"/>
      <c r="L728" s="333"/>
      <c r="M728" s="333"/>
      <c r="N728" s="333"/>
      <c r="O728" s="333"/>
      <c r="P728" s="333"/>
      <c r="Q728" s="333"/>
      <c r="R728" s="333"/>
      <c r="S728" s="333"/>
      <c r="T728" s="333"/>
      <c r="U728" s="333"/>
      <c r="V728" s="333"/>
      <c r="W728" s="333"/>
      <c r="X728" s="333"/>
      <c r="Y728" s="333"/>
      <c r="Z728" s="333"/>
      <c r="AA728" s="333"/>
      <c r="AB728" s="333"/>
      <c r="AC728" s="333"/>
      <c r="AD728" s="333"/>
      <c r="AE728" s="333"/>
      <c r="AF728" s="333"/>
      <c r="AG728" s="333"/>
      <c r="AH728" s="333"/>
      <c r="AI728" s="333"/>
      <c r="AJ728" s="333"/>
      <c r="AK728" s="333"/>
      <c r="AL728" s="333"/>
      <c r="AM728" s="333"/>
      <c r="AN728" s="333"/>
      <c r="AO728" s="333"/>
      <c r="AP728" s="333"/>
      <c r="AQ728" s="333"/>
      <c r="AR728" s="333"/>
    </row>
    <row r="729" spans="1:44" ht="8.1" customHeight="1">
      <c r="A729" s="365" t="str">
        <f t="shared" si="97"/>
        <v/>
      </c>
      <c r="B729" s="50" t="str">
        <f t="shared" si="98"/>
        <v/>
      </c>
      <c r="C729" s="50" t="str">
        <f t="shared" si="99"/>
        <v/>
      </c>
      <c r="D729" s="315" t="str">
        <f t="shared" si="100"/>
        <v/>
      </c>
      <c r="E729" s="353"/>
      <c r="F729" s="354"/>
      <c r="G729" s="354"/>
      <c r="H729" s="333"/>
      <c r="I729" s="333"/>
      <c r="J729" s="333"/>
      <c r="K729" s="333"/>
      <c r="L729" s="333"/>
      <c r="M729" s="333"/>
      <c r="N729" s="333"/>
      <c r="O729" s="333"/>
      <c r="P729" s="333"/>
      <c r="Q729" s="333"/>
      <c r="R729" s="333"/>
      <c r="S729" s="333"/>
      <c r="T729" s="333"/>
      <c r="U729" s="333"/>
      <c r="V729" s="333"/>
      <c r="W729" s="333"/>
      <c r="X729" s="333"/>
      <c r="Y729" s="333"/>
      <c r="Z729" s="333"/>
      <c r="AA729" s="333"/>
      <c r="AB729" s="333"/>
      <c r="AC729" s="333"/>
      <c r="AD729" s="333"/>
      <c r="AE729" s="333"/>
      <c r="AF729" s="333"/>
      <c r="AG729" s="333"/>
      <c r="AH729" s="333"/>
      <c r="AI729" s="333"/>
      <c r="AJ729" s="333"/>
      <c r="AK729" s="333"/>
      <c r="AL729" s="333"/>
      <c r="AM729" s="333"/>
      <c r="AN729" s="333"/>
      <c r="AO729" s="333"/>
      <c r="AP729" s="333"/>
      <c r="AQ729" s="333"/>
      <c r="AR729" s="333"/>
    </row>
    <row r="730" spans="1:44" ht="8.1" customHeight="1">
      <c r="A730" s="365" t="str">
        <f t="shared" si="97"/>
        <v/>
      </c>
      <c r="B730" s="50" t="str">
        <f t="shared" si="98"/>
        <v/>
      </c>
      <c r="C730" s="50" t="str">
        <f t="shared" si="99"/>
        <v/>
      </c>
      <c r="D730" s="315" t="str">
        <f t="shared" si="100"/>
        <v/>
      </c>
      <c r="E730" s="353"/>
      <c r="F730" s="354"/>
      <c r="G730" s="354"/>
      <c r="H730" s="333"/>
      <c r="I730" s="333"/>
      <c r="J730" s="333"/>
      <c r="K730" s="333"/>
      <c r="L730" s="333"/>
      <c r="M730" s="333"/>
      <c r="N730" s="333"/>
      <c r="O730" s="333"/>
      <c r="P730" s="333"/>
      <c r="Q730" s="333"/>
      <c r="R730" s="333"/>
      <c r="S730" s="333"/>
      <c r="T730" s="333"/>
      <c r="U730" s="333"/>
      <c r="V730" s="333"/>
      <c r="W730" s="333"/>
      <c r="X730" s="333"/>
      <c r="Y730" s="333"/>
      <c r="Z730" s="333"/>
      <c r="AA730" s="333"/>
      <c r="AB730" s="333"/>
      <c r="AC730" s="333"/>
      <c r="AD730" s="333"/>
      <c r="AE730" s="333"/>
      <c r="AF730" s="333"/>
      <c r="AG730" s="333"/>
      <c r="AH730" s="333"/>
      <c r="AI730" s="333"/>
      <c r="AJ730" s="333"/>
      <c r="AK730" s="333"/>
      <c r="AL730" s="333"/>
      <c r="AM730" s="333"/>
      <c r="AN730" s="333"/>
      <c r="AO730" s="333"/>
      <c r="AP730" s="333"/>
      <c r="AQ730" s="333"/>
      <c r="AR730" s="333"/>
    </row>
    <row r="731" spans="1:44" ht="8.1" customHeight="1">
      <c r="A731" s="365" t="str">
        <f t="shared" si="97"/>
        <v/>
      </c>
      <c r="B731" s="50" t="str">
        <f t="shared" si="98"/>
        <v/>
      </c>
      <c r="C731" s="50" t="str">
        <f t="shared" si="99"/>
        <v/>
      </c>
      <c r="D731" s="315" t="str">
        <f t="shared" si="100"/>
        <v/>
      </c>
      <c r="E731" s="353"/>
      <c r="F731" s="354"/>
      <c r="G731" s="354"/>
      <c r="H731" s="333"/>
      <c r="I731" s="333"/>
      <c r="J731" s="333"/>
      <c r="K731" s="333"/>
      <c r="L731" s="333"/>
      <c r="M731" s="333"/>
      <c r="N731" s="333"/>
      <c r="O731" s="333"/>
      <c r="P731" s="333"/>
      <c r="Q731" s="333"/>
      <c r="R731" s="333"/>
      <c r="S731" s="333"/>
      <c r="T731" s="333"/>
      <c r="U731" s="333"/>
      <c r="V731" s="333"/>
      <c r="W731" s="333"/>
      <c r="X731" s="333"/>
      <c r="Y731" s="333"/>
      <c r="Z731" s="333"/>
      <c r="AA731" s="333"/>
      <c r="AB731" s="333"/>
      <c r="AC731" s="333"/>
      <c r="AD731" s="333"/>
      <c r="AE731" s="333"/>
      <c r="AF731" s="333"/>
      <c r="AG731" s="333"/>
      <c r="AH731" s="333"/>
      <c r="AI731" s="333"/>
      <c r="AJ731" s="333"/>
      <c r="AK731" s="333"/>
      <c r="AL731" s="333"/>
      <c r="AM731" s="333"/>
      <c r="AN731" s="333"/>
      <c r="AO731" s="333"/>
      <c r="AP731" s="333"/>
      <c r="AQ731" s="333"/>
      <c r="AR731" s="333"/>
    </row>
    <row r="732" spans="1:44" ht="8.1" customHeight="1">
      <c r="A732" s="365" t="str">
        <f t="shared" si="97"/>
        <v/>
      </c>
      <c r="B732" s="50" t="str">
        <f t="shared" si="98"/>
        <v/>
      </c>
      <c r="C732" s="50" t="str">
        <f t="shared" si="99"/>
        <v/>
      </c>
      <c r="D732" s="315" t="str">
        <f t="shared" si="100"/>
        <v/>
      </c>
      <c r="E732" s="353"/>
      <c r="F732" s="354"/>
      <c r="G732" s="354"/>
      <c r="H732" s="333"/>
      <c r="I732" s="333"/>
      <c r="J732" s="333"/>
      <c r="K732" s="333"/>
      <c r="L732" s="333"/>
      <c r="M732" s="333"/>
      <c r="N732" s="333"/>
      <c r="O732" s="333"/>
      <c r="P732" s="333"/>
      <c r="Q732" s="333"/>
      <c r="R732" s="333"/>
      <c r="S732" s="333"/>
      <c r="T732" s="333"/>
      <c r="U732" s="333"/>
      <c r="V732" s="333"/>
      <c r="W732" s="333"/>
      <c r="X732" s="333"/>
      <c r="Y732" s="333"/>
      <c r="Z732" s="333"/>
      <c r="AA732" s="333"/>
      <c r="AB732" s="333"/>
      <c r="AC732" s="333"/>
      <c r="AD732" s="333"/>
      <c r="AE732" s="333"/>
      <c r="AF732" s="333"/>
      <c r="AG732" s="333"/>
      <c r="AH732" s="333"/>
      <c r="AI732" s="333"/>
      <c r="AJ732" s="333"/>
      <c r="AK732" s="333"/>
      <c r="AL732" s="333"/>
      <c r="AM732" s="333"/>
      <c r="AN732" s="333"/>
      <c r="AO732" s="333"/>
      <c r="AP732" s="333"/>
      <c r="AQ732" s="333"/>
      <c r="AR732" s="333"/>
    </row>
    <row r="733" spans="1:44" ht="8.1" customHeight="1">
      <c r="A733" s="365" t="str">
        <f t="shared" si="97"/>
        <v/>
      </c>
      <c r="B733" s="50" t="str">
        <f t="shared" si="98"/>
        <v/>
      </c>
      <c r="C733" s="50" t="str">
        <f t="shared" si="99"/>
        <v/>
      </c>
      <c r="D733" s="315" t="str">
        <f t="shared" si="100"/>
        <v/>
      </c>
      <c r="E733" s="353"/>
      <c r="F733" s="354"/>
      <c r="G733" s="354"/>
      <c r="H733" s="333"/>
      <c r="I733" s="333"/>
      <c r="J733" s="333"/>
      <c r="K733" s="333"/>
      <c r="L733" s="333"/>
      <c r="M733" s="333"/>
      <c r="N733" s="333"/>
      <c r="O733" s="333"/>
      <c r="P733" s="333"/>
      <c r="Q733" s="333"/>
      <c r="R733" s="333"/>
      <c r="S733" s="333"/>
      <c r="T733" s="333"/>
      <c r="U733" s="333"/>
      <c r="V733" s="333"/>
      <c r="W733" s="333"/>
      <c r="X733" s="333"/>
      <c r="Y733" s="333"/>
      <c r="Z733" s="333"/>
      <c r="AA733" s="333"/>
      <c r="AB733" s="333"/>
      <c r="AC733" s="333"/>
      <c r="AD733" s="333"/>
      <c r="AE733" s="333"/>
      <c r="AF733" s="333"/>
      <c r="AG733" s="333"/>
      <c r="AH733" s="333"/>
      <c r="AI733" s="333"/>
      <c r="AJ733" s="333"/>
      <c r="AK733" s="333"/>
      <c r="AL733" s="333"/>
      <c r="AM733" s="333"/>
      <c r="AN733" s="333"/>
      <c r="AO733" s="333"/>
      <c r="AP733" s="333"/>
      <c r="AQ733" s="333"/>
      <c r="AR733" s="333"/>
    </row>
    <row r="734" spans="1:44" ht="8.1" customHeight="1">
      <c r="A734" s="365" t="str">
        <f t="shared" si="97"/>
        <v/>
      </c>
      <c r="B734" s="50" t="str">
        <f t="shared" si="98"/>
        <v/>
      </c>
      <c r="C734" s="50" t="str">
        <f t="shared" si="99"/>
        <v/>
      </c>
      <c r="D734" s="315" t="str">
        <f t="shared" si="100"/>
        <v/>
      </c>
      <c r="E734" s="353"/>
      <c r="F734" s="354"/>
      <c r="G734" s="354"/>
      <c r="H734" s="333"/>
      <c r="I734" s="333"/>
      <c r="J734" s="333"/>
      <c r="K734" s="333"/>
      <c r="L734" s="333"/>
      <c r="M734" s="333"/>
      <c r="N734" s="333"/>
      <c r="O734" s="333"/>
      <c r="P734" s="333"/>
      <c r="Q734" s="333"/>
      <c r="R734" s="333"/>
      <c r="S734" s="333"/>
      <c r="T734" s="333"/>
      <c r="U734" s="333"/>
      <c r="V734" s="333"/>
      <c r="W734" s="333"/>
      <c r="X734" s="333"/>
      <c r="Y734" s="333"/>
      <c r="Z734" s="333"/>
      <c r="AA734" s="333"/>
      <c r="AB734" s="333"/>
      <c r="AC734" s="333"/>
      <c r="AD734" s="333"/>
      <c r="AE734" s="333"/>
      <c r="AF734" s="333"/>
      <c r="AG734" s="333"/>
      <c r="AH734" s="333"/>
      <c r="AI734" s="333"/>
      <c r="AJ734" s="333"/>
      <c r="AK734" s="333"/>
      <c r="AL734" s="333"/>
      <c r="AM734" s="333"/>
      <c r="AN734" s="333"/>
      <c r="AO734" s="333"/>
      <c r="AP734" s="333"/>
      <c r="AQ734" s="333"/>
      <c r="AR734" s="333"/>
    </row>
    <row r="735" spans="1:44" ht="8.1" customHeight="1">
      <c r="A735" s="365" t="str">
        <f t="shared" si="97"/>
        <v/>
      </c>
      <c r="B735" s="50" t="str">
        <f t="shared" si="98"/>
        <v/>
      </c>
      <c r="C735" s="50" t="str">
        <f t="shared" si="99"/>
        <v/>
      </c>
      <c r="D735" s="315" t="str">
        <f t="shared" si="100"/>
        <v/>
      </c>
      <c r="E735" s="353"/>
      <c r="F735" s="354"/>
      <c r="G735" s="354"/>
      <c r="H735" s="333"/>
      <c r="I735" s="333"/>
      <c r="J735" s="333"/>
      <c r="K735" s="333"/>
      <c r="L735" s="333"/>
      <c r="M735" s="333"/>
      <c r="N735" s="333"/>
      <c r="O735" s="333"/>
      <c r="P735" s="333"/>
      <c r="Q735" s="333"/>
      <c r="R735" s="333"/>
      <c r="S735" s="333"/>
      <c r="T735" s="333"/>
      <c r="U735" s="333"/>
      <c r="V735" s="333"/>
      <c r="W735" s="333"/>
      <c r="X735" s="333"/>
      <c r="Y735" s="333"/>
      <c r="Z735" s="333"/>
      <c r="AA735" s="333"/>
      <c r="AB735" s="333"/>
      <c r="AC735" s="333"/>
      <c r="AD735" s="333"/>
      <c r="AE735" s="333"/>
      <c r="AF735" s="333"/>
      <c r="AG735" s="333"/>
      <c r="AH735" s="333"/>
      <c r="AI735" s="333"/>
      <c r="AJ735" s="333"/>
      <c r="AK735" s="333"/>
      <c r="AL735" s="333"/>
      <c r="AM735" s="333"/>
      <c r="AN735" s="333"/>
      <c r="AO735" s="333"/>
      <c r="AP735" s="333"/>
      <c r="AQ735" s="333"/>
      <c r="AR735" s="333"/>
    </row>
    <row r="736" spans="1:44" ht="8.1" customHeight="1">
      <c r="A736" s="365" t="str">
        <f t="shared" si="97"/>
        <v/>
      </c>
      <c r="B736" s="50" t="str">
        <f t="shared" si="98"/>
        <v/>
      </c>
      <c r="C736" s="50" t="str">
        <f t="shared" si="99"/>
        <v/>
      </c>
      <c r="D736" s="315" t="str">
        <f t="shared" si="100"/>
        <v/>
      </c>
      <c r="E736" s="353"/>
      <c r="F736" s="354"/>
      <c r="G736" s="354"/>
      <c r="H736" s="333"/>
      <c r="I736" s="333"/>
      <c r="J736" s="333"/>
      <c r="K736" s="333"/>
      <c r="L736" s="333"/>
      <c r="M736" s="333"/>
      <c r="N736" s="333"/>
      <c r="O736" s="333"/>
      <c r="P736" s="333"/>
      <c r="Q736" s="333"/>
      <c r="R736" s="333"/>
      <c r="S736" s="333"/>
      <c r="T736" s="333"/>
      <c r="U736" s="333"/>
      <c r="V736" s="333"/>
      <c r="W736" s="333"/>
      <c r="X736" s="333"/>
      <c r="Y736" s="333"/>
      <c r="Z736" s="333"/>
      <c r="AA736" s="333"/>
      <c r="AB736" s="333"/>
      <c r="AC736" s="333"/>
      <c r="AD736" s="333"/>
      <c r="AE736" s="333"/>
      <c r="AF736" s="333"/>
      <c r="AG736" s="333"/>
      <c r="AH736" s="333"/>
      <c r="AI736" s="333"/>
      <c r="AJ736" s="333"/>
      <c r="AK736" s="333"/>
      <c r="AL736" s="333"/>
      <c r="AM736" s="333"/>
      <c r="AN736" s="333"/>
      <c r="AO736" s="333"/>
      <c r="AP736" s="333"/>
      <c r="AQ736" s="333"/>
      <c r="AR736" s="333"/>
    </row>
    <row r="737" spans="1:44" ht="8.1" customHeight="1">
      <c r="A737" s="365" t="str">
        <f t="shared" si="97"/>
        <v/>
      </c>
      <c r="B737" s="50" t="str">
        <f t="shared" si="98"/>
        <v/>
      </c>
      <c r="C737" s="50" t="str">
        <f t="shared" si="99"/>
        <v/>
      </c>
      <c r="D737" s="315" t="str">
        <f t="shared" si="100"/>
        <v/>
      </c>
      <c r="E737" s="353"/>
      <c r="F737" s="354"/>
      <c r="G737" s="354"/>
      <c r="H737" s="333"/>
      <c r="I737" s="333"/>
      <c r="J737" s="333"/>
      <c r="K737" s="333"/>
      <c r="L737" s="333"/>
      <c r="M737" s="333"/>
      <c r="N737" s="333"/>
      <c r="O737" s="333"/>
      <c r="P737" s="333"/>
      <c r="Q737" s="333"/>
      <c r="R737" s="333"/>
      <c r="S737" s="333"/>
      <c r="T737" s="333"/>
      <c r="U737" s="333"/>
      <c r="V737" s="333"/>
      <c r="W737" s="333"/>
      <c r="X737" s="333"/>
      <c r="Y737" s="333"/>
      <c r="Z737" s="333"/>
      <c r="AA737" s="333"/>
      <c r="AB737" s="333"/>
      <c r="AC737" s="333"/>
      <c r="AD737" s="333"/>
      <c r="AE737" s="333"/>
      <c r="AF737" s="333"/>
      <c r="AG737" s="333"/>
      <c r="AH737" s="333"/>
      <c r="AI737" s="333"/>
      <c r="AJ737" s="333"/>
      <c r="AK737" s="333"/>
      <c r="AL737" s="333"/>
      <c r="AM737" s="333"/>
      <c r="AN737" s="333"/>
      <c r="AO737" s="333"/>
      <c r="AP737" s="333"/>
      <c r="AQ737" s="333"/>
      <c r="AR737" s="333"/>
    </row>
    <row r="738" spans="1:44" ht="8.1" customHeight="1">
      <c r="A738" s="365" t="str">
        <f t="shared" si="97"/>
        <v/>
      </c>
      <c r="B738" s="50" t="str">
        <f t="shared" si="98"/>
        <v/>
      </c>
      <c r="C738" s="50" t="str">
        <f t="shared" si="99"/>
        <v/>
      </c>
      <c r="D738" s="315" t="str">
        <f t="shared" si="100"/>
        <v/>
      </c>
      <c r="E738" s="353"/>
      <c r="F738" s="354"/>
      <c r="G738" s="354"/>
      <c r="H738" s="333"/>
      <c r="I738" s="333"/>
      <c r="J738" s="333"/>
      <c r="K738" s="333"/>
      <c r="L738" s="333"/>
      <c r="M738" s="333"/>
      <c r="N738" s="333"/>
      <c r="O738" s="333"/>
      <c r="P738" s="333"/>
      <c r="Q738" s="333"/>
      <c r="R738" s="333"/>
      <c r="S738" s="333"/>
      <c r="T738" s="333"/>
      <c r="U738" s="333"/>
      <c r="V738" s="333"/>
      <c r="W738" s="333"/>
      <c r="X738" s="333"/>
      <c r="Y738" s="333"/>
      <c r="Z738" s="333"/>
      <c r="AA738" s="333"/>
      <c r="AB738" s="333"/>
      <c r="AC738" s="333"/>
      <c r="AD738" s="333"/>
      <c r="AE738" s="333"/>
      <c r="AF738" s="333"/>
      <c r="AG738" s="333"/>
      <c r="AH738" s="333"/>
      <c r="AI738" s="333"/>
      <c r="AJ738" s="333"/>
      <c r="AK738" s="333"/>
      <c r="AL738" s="333"/>
      <c r="AM738" s="333"/>
      <c r="AN738" s="333"/>
      <c r="AO738" s="333"/>
      <c r="AP738" s="333"/>
      <c r="AQ738" s="333"/>
      <c r="AR738" s="333"/>
    </row>
    <row r="739" spans="1:44" ht="8.1" customHeight="1">
      <c r="A739" s="365" t="str">
        <f t="shared" si="97"/>
        <v/>
      </c>
      <c r="B739" s="50" t="str">
        <f t="shared" si="98"/>
        <v/>
      </c>
      <c r="C739" s="50" t="str">
        <f t="shared" si="99"/>
        <v/>
      </c>
      <c r="D739" s="315" t="str">
        <f t="shared" si="100"/>
        <v/>
      </c>
      <c r="E739" s="353"/>
      <c r="F739" s="354"/>
      <c r="G739" s="354"/>
      <c r="H739" s="333"/>
      <c r="I739" s="333"/>
      <c r="J739" s="333"/>
      <c r="K739" s="333"/>
      <c r="L739" s="333"/>
      <c r="M739" s="333"/>
      <c r="N739" s="333"/>
      <c r="O739" s="333"/>
      <c r="P739" s="333"/>
      <c r="Q739" s="333"/>
      <c r="R739" s="333"/>
      <c r="S739" s="333"/>
      <c r="T739" s="333"/>
      <c r="U739" s="333"/>
      <c r="V739" s="333"/>
      <c r="W739" s="333"/>
      <c r="X739" s="333"/>
      <c r="Y739" s="333"/>
      <c r="Z739" s="333"/>
      <c r="AA739" s="333"/>
      <c r="AB739" s="333"/>
      <c r="AC739" s="333"/>
      <c r="AD739" s="333"/>
      <c r="AE739" s="333"/>
      <c r="AF739" s="333"/>
      <c r="AG739" s="333"/>
      <c r="AH739" s="333"/>
      <c r="AI739" s="333"/>
      <c r="AJ739" s="333"/>
      <c r="AK739" s="333"/>
      <c r="AL739" s="333"/>
      <c r="AM739" s="333"/>
      <c r="AN739" s="333"/>
      <c r="AO739" s="333"/>
      <c r="AP739" s="333"/>
      <c r="AQ739" s="333"/>
      <c r="AR739" s="333"/>
    </row>
    <row r="740" spans="1:44" ht="8.1" customHeight="1">
      <c r="A740" s="365" t="str">
        <f t="shared" si="97"/>
        <v/>
      </c>
      <c r="B740" s="50" t="str">
        <f t="shared" si="98"/>
        <v/>
      </c>
      <c r="C740" s="50" t="str">
        <f t="shared" si="99"/>
        <v/>
      </c>
      <c r="D740" s="315" t="str">
        <f t="shared" si="100"/>
        <v/>
      </c>
      <c r="E740" s="353"/>
      <c r="F740" s="354"/>
      <c r="G740" s="354"/>
      <c r="H740" s="333"/>
      <c r="I740" s="333"/>
      <c r="J740" s="333"/>
      <c r="K740" s="333"/>
      <c r="L740" s="333"/>
      <c r="M740" s="333"/>
      <c r="N740" s="333"/>
      <c r="O740" s="333"/>
      <c r="P740" s="333"/>
      <c r="Q740" s="333"/>
      <c r="R740" s="333"/>
      <c r="S740" s="333"/>
      <c r="T740" s="333"/>
      <c r="U740" s="333"/>
      <c r="V740" s="333"/>
      <c r="W740" s="333"/>
      <c r="X740" s="333"/>
      <c r="Y740" s="333"/>
      <c r="Z740" s="333"/>
      <c r="AA740" s="333"/>
      <c r="AB740" s="333"/>
      <c r="AC740" s="333"/>
      <c r="AD740" s="333"/>
      <c r="AE740" s="333"/>
      <c r="AF740" s="333"/>
      <c r="AG740" s="333"/>
      <c r="AH740" s="333"/>
      <c r="AI740" s="333"/>
      <c r="AJ740" s="333"/>
      <c r="AK740" s="333"/>
      <c r="AL740" s="333"/>
      <c r="AM740" s="333"/>
      <c r="AN740" s="333"/>
      <c r="AO740" s="333"/>
      <c r="AP740" s="333"/>
      <c r="AQ740" s="333"/>
      <c r="AR740" s="333"/>
    </row>
    <row r="741" spans="1:44" ht="8.1" customHeight="1">
      <c r="A741" s="365" t="str">
        <f t="shared" si="97"/>
        <v/>
      </c>
      <c r="B741" s="50" t="str">
        <f t="shared" si="98"/>
        <v/>
      </c>
      <c r="C741" s="50" t="str">
        <f t="shared" si="99"/>
        <v/>
      </c>
      <c r="D741" s="315" t="str">
        <f t="shared" si="100"/>
        <v/>
      </c>
      <c r="E741" s="353"/>
      <c r="F741" s="354"/>
      <c r="G741" s="354"/>
      <c r="H741" s="333"/>
      <c r="I741" s="333"/>
      <c r="J741" s="333"/>
      <c r="K741" s="333"/>
      <c r="L741" s="333"/>
      <c r="M741" s="333"/>
      <c r="N741" s="333"/>
      <c r="O741" s="333"/>
      <c r="P741" s="333"/>
      <c r="Q741" s="333"/>
      <c r="R741" s="333"/>
      <c r="S741" s="333"/>
      <c r="T741" s="333"/>
      <c r="U741" s="333"/>
      <c r="V741" s="333"/>
      <c r="W741" s="333"/>
      <c r="X741" s="333"/>
      <c r="Y741" s="333"/>
      <c r="Z741" s="333"/>
      <c r="AA741" s="333"/>
      <c r="AB741" s="333"/>
      <c r="AC741" s="333"/>
      <c r="AD741" s="333"/>
      <c r="AE741" s="333"/>
      <c r="AF741" s="333"/>
      <c r="AG741" s="333"/>
      <c r="AH741" s="333"/>
      <c r="AI741" s="333"/>
      <c r="AJ741" s="333"/>
      <c r="AK741" s="333"/>
      <c r="AL741" s="333"/>
      <c r="AM741" s="333"/>
      <c r="AN741" s="333"/>
      <c r="AO741" s="333"/>
      <c r="AP741" s="333"/>
      <c r="AQ741" s="333"/>
      <c r="AR741" s="333"/>
    </row>
    <row r="742" spans="1:44" ht="8.1" customHeight="1">
      <c r="A742" s="365" t="str">
        <f t="shared" si="97"/>
        <v/>
      </c>
      <c r="B742" s="50" t="str">
        <f t="shared" si="98"/>
        <v/>
      </c>
      <c r="C742" s="50" t="str">
        <f t="shared" si="99"/>
        <v/>
      </c>
      <c r="D742" s="315" t="str">
        <f t="shared" si="100"/>
        <v/>
      </c>
      <c r="E742" s="353"/>
      <c r="F742" s="354"/>
      <c r="G742" s="354"/>
      <c r="H742" s="333"/>
      <c r="I742" s="333"/>
      <c r="J742" s="333"/>
      <c r="K742" s="333"/>
      <c r="L742" s="333"/>
      <c r="M742" s="333"/>
      <c r="N742" s="333"/>
      <c r="O742" s="333"/>
      <c r="P742" s="333"/>
      <c r="Q742" s="333"/>
      <c r="R742" s="333"/>
      <c r="S742" s="333"/>
      <c r="T742" s="333"/>
      <c r="U742" s="333"/>
      <c r="V742" s="333"/>
      <c r="W742" s="333"/>
      <c r="X742" s="333"/>
      <c r="Y742" s="333"/>
      <c r="Z742" s="333"/>
      <c r="AA742" s="333"/>
      <c r="AB742" s="333"/>
      <c r="AC742" s="333"/>
      <c r="AD742" s="333"/>
      <c r="AE742" s="333"/>
      <c r="AF742" s="333"/>
      <c r="AG742" s="333"/>
      <c r="AH742" s="333"/>
      <c r="AI742" s="333"/>
      <c r="AJ742" s="333"/>
      <c r="AK742" s="333"/>
      <c r="AL742" s="333"/>
      <c r="AM742" s="333"/>
      <c r="AN742" s="333"/>
      <c r="AO742" s="333"/>
      <c r="AP742" s="333"/>
      <c r="AQ742" s="333"/>
      <c r="AR742" s="333"/>
    </row>
    <row r="743" spans="1:44" ht="8.1" customHeight="1">
      <c r="A743" s="365" t="str">
        <f t="shared" si="97"/>
        <v/>
      </c>
      <c r="B743" s="50" t="str">
        <f t="shared" si="98"/>
        <v/>
      </c>
      <c r="C743" s="50" t="str">
        <f t="shared" si="99"/>
        <v/>
      </c>
      <c r="D743" s="315" t="str">
        <f t="shared" si="100"/>
        <v/>
      </c>
      <c r="E743" s="353"/>
      <c r="F743" s="354"/>
      <c r="G743" s="354"/>
      <c r="H743" s="333"/>
      <c r="I743" s="333"/>
      <c r="J743" s="333"/>
      <c r="K743" s="333"/>
      <c r="L743" s="333"/>
      <c r="M743" s="333"/>
      <c r="N743" s="333"/>
      <c r="O743" s="333"/>
      <c r="P743" s="333"/>
      <c r="Q743" s="333"/>
      <c r="R743" s="333"/>
      <c r="S743" s="333"/>
      <c r="T743" s="333"/>
      <c r="U743" s="333"/>
      <c r="V743" s="333"/>
      <c r="W743" s="333"/>
      <c r="X743" s="333"/>
      <c r="Y743" s="333"/>
      <c r="Z743" s="333"/>
      <c r="AA743" s="333"/>
      <c r="AB743" s="333"/>
      <c r="AC743" s="333"/>
      <c r="AD743" s="333"/>
      <c r="AE743" s="333"/>
      <c r="AF743" s="333"/>
      <c r="AG743" s="333"/>
      <c r="AH743" s="333"/>
      <c r="AI743" s="333"/>
      <c r="AJ743" s="333"/>
      <c r="AK743" s="333"/>
      <c r="AL743" s="333"/>
      <c r="AM743" s="333"/>
      <c r="AN743" s="333"/>
      <c r="AO743" s="333"/>
      <c r="AP743" s="333"/>
      <c r="AQ743" s="333"/>
      <c r="AR743" s="333"/>
    </row>
    <row r="744" spans="1:44" ht="8.1" customHeight="1">
      <c r="A744" s="365" t="str">
        <f t="shared" si="97"/>
        <v/>
      </c>
      <c r="B744" s="50" t="str">
        <f t="shared" si="98"/>
        <v/>
      </c>
      <c r="C744" s="50" t="str">
        <f t="shared" si="99"/>
        <v/>
      </c>
      <c r="D744" s="315" t="str">
        <f t="shared" si="100"/>
        <v/>
      </c>
      <c r="E744" s="353"/>
      <c r="F744" s="354"/>
      <c r="G744" s="354"/>
      <c r="H744" s="333"/>
      <c r="I744" s="333"/>
      <c r="J744" s="333"/>
      <c r="K744" s="333"/>
      <c r="L744" s="333"/>
      <c r="M744" s="333"/>
      <c r="N744" s="333"/>
      <c r="O744" s="333"/>
      <c r="P744" s="333"/>
      <c r="Q744" s="333"/>
      <c r="R744" s="333"/>
      <c r="S744" s="333"/>
      <c r="T744" s="333"/>
      <c r="U744" s="333"/>
      <c r="V744" s="333"/>
      <c r="W744" s="333"/>
      <c r="X744" s="333"/>
      <c r="Y744" s="333"/>
      <c r="Z744" s="333"/>
      <c r="AA744" s="333"/>
      <c r="AB744" s="333"/>
      <c r="AC744" s="333"/>
      <c r="AD744" s="333"/>
      <c r="AE744" s="333"/>
      <c r="AF744" s="333"/>
      <c r="AG744" s="333"/>
      <c r="AH744" s="333"/>
      <c r="AI744" s="333"/>
      <c r="AJ744" s="333"/>
      <c r="AK744" s="333"/>
      <c r="AL744" s="333"/>
      <c r="AM744" s="333"/>
      <c r="AN744" s="333"/>
      <c r="AO744" s="333"/>
      <c r="AP744" s="333"/>
      <c r="AQ744" s="333"/>
      <c r="AR744" s="333"/>
    </row>
    <row r="745" spans="1:44" ht="8.1" customHeight="1">
      <c r="A745" s="365" t="str">
        <f t="shared" si="97"/>
        <v/>
      </c>
      <c r="B745" s="50" t="str">
        <f t="shared" si="98"/>
        <v/>
      </c>
      <c r="C745" s="50" t="str">
        <f t="shared" si="99"/>
        <v/>
      </c>
      <c r="D745" s="315" t="str">
        <f t="shared" si="100"/>
        <v/>
      </c>
      <c r="E745" s="353"/>
      <c r="F745" s="354"/>
      <c r="G745" s="354"/>
      <c r="H745" s="333"/>
      <c r="I745" s="333"/>
      <c r="J745" s="333"/>
      <c r="K745" s="333"/>
      <c r="L745" s="333"/>
      <c r="M745" s="333"/>
      <c r="N745" s="333"/>
      <c r="O745" s="333"/>
      <c r="P745" s="333"/>
      <c r="Q745" s="333"/>
      <c r="R745" s="333"/>
      <c r="S745" s="333"/>
      <c r="T745" s="333"/>
      <c r="U745" s="333"/>
      <c r="V745" s="333"/>
      <c r="W745" s="333"/>
      <c r="X745" s="333"/>
      <c r="Y745" s="333"/>
      <c r="Z745" s="333"/>
      <c r="AA745" s="333"/>
      <c r="AB745" s="333"/>
      <c r="AC745" s="333"/>
      <c r="AD745" s="333"/>
      <c r="AE745" s="333"/>
      <c r="AF745" s="333"/>
      <c r="AG745" s="333"/>
      <c r="AH745" s="333"/>
      <c r="AI745" s="333"/>
      <c r="AJ745" s="333"/>
      <c r="AK745" s="333"/>
      <c r="AL745" s="333"/>
      <c r="AM745" s="333"/>
      <c r="AN745" s="333"/>
      <c r="AO745" s="333"/>
      <c r="AP745" s="333"/>
      <c r="AQ745" s="333"/>
      <c r="AR745" s="333"/>
    </row>
    <row r="746" spans="1:44" ht="8.1" customHeight="1">
      <c r="A746" s="365" t="str">
        <f t="shared" si="97"/>
        <v/>
      </c>
      <c r="B746" s="50" t="str">
        <f t="shared" si="98"/>
        <v/>
      </c>
      <c r="C746" s="50" t="str">
        <f t="shared" si="99"/>
        <v/>
      </c>
      <c r="D746" s="315" t="str">
        <f t="shared" si="100"/>
        <v/>
      </c>
      <c r="E746" s="353"/>
      <c r="F746" s="354"/>
      <c r="G746" s="354"/>
      <c r="H746" s="333"/>
      <c r="I746" s="333"/>
      <c r="J746" s="333"/>
      <c r="K746" s="333"/>
      <c r="L746" s="333"/>
      <c r="M746" s="333"/>
      <c r="N746" s="333"/>
      <c r="O746" s="333"/>
      <c r="P746" s="333"/>
      <c r="Q746" s="333"/>
      <c r="R746" s="333"/>
      <c r="S746" s="333"/>
      <c r="T746" s="333"/>
      <c r="U746" s="333"/>
      <c r="V746" s="333"/>
      <c r="W746" s="333"/>
      <c r="X746" s="333"/>
      <c r="Y746" s="333"/>
      <c r="Z746" s="333"/>
      <c r="AA746" s="333"/>
      <c r="AB746" s="333"/>
      <c r="AC746" s="333"/>
      <c r="AD746" s="333"/>
      <c r="AE746" s="333"/>
      <c r="AF746" s="333"/>
      <c r="AG746" s="333"/>
      <c r="AH746" s="333"/>
      <c r="AI746" s="333"/>
      <c r="AJ746" s="333"/>
      <c r="AK746" s="333"/>
      <c r="AL746" s="333"/>
      <c r="AM746" s="333"/>
      <c r="AN746" s="333"/>
      <c r="AO746" s="333"/>
      <c r="AP746" s="333"/>
      <c r="AQ746" s="333"/>
      <c r="AR746" s="333"/>
    </row>
    <row r="747" spans="1:44" ht="8.1" customHeight="1">
      <c r="A747" s="365" t="str">
        <f t="shared" si="97"/>
        <v/>
      </c>
      <c r="B747" s="50" t="str">
        <f t="shared" si="98"/>
        <v/>
      </c>
      <c r="C747" s="50" t="str">
        <f t="shared" si="99"/>
        <v/>
      </c>
      <c r="D747" s="315" t="str">
        <f t="shared" si="100"/>
        <v/>
      </c>
      <c r="E747" s="353"/>
      <c r="F747" s="354"/>
      <c r="G747" s="354"/>
      <c r="H747" s="333"/>
      <c r="I747" s="333"/>
      <c r="J747" s="333"/>
      <c r="K747" s="333"/>
      <c r="L747" s="333"/>
      <c r="M747" s="333"/>
      <c r="N747" s="333"/>
      <c r="O747" s="333"/>
      <c r="P747" s="333"/>
      <c r="Q747" s="333"/>
      <c r="R747" s="333"/>
      <c r="S747" s="333"/>
      <c r="T747" s="333"/>
      <c r="U747" s="333"/>
      <c r="V747" s="333"/>
      <c r="W747" s="333"/>
      <c r="X747" s="333"/>
      <c r="Y747" s="333"/>
      <c r="Z747" s="333"/>
      <c r="AA747" s="333"/>
      <c r="AB747" s="333"/>
      <c r="AC747" s="333"/>
      <c r="AD747" s="333"/>
      <c r="AE747" s="333"/>
      <c r="AF747" s="333"/>
      <c r="AG747" s="333"/>
      <c r="AH747" s="333"/>
      <c r="AI747" s="333"/>
      <c r="AJ747" s="333"/>
      <c r="AK747" s="333"/>
      <c r="AL747" s="333"/>
      <c r="AM747" s="333"/>
      <c r="AN747" s="333"/>
      <c r="AO747" s="333"/>
      <c r="AP747" s="333"/>
      <c r="AQ747" s="333"/>
      <c r="AR747" s="333"/>
    </row>
    <row r="748" spans="1:44" ht="8.1" customHeight="1">
      <c r="A748" s="365" t="str">
        <f t="shared" si="97"/>
        <v/>
      </c>
      <c r="B748" s="50" t="str">
        <f t="shared" si="98"/>
        <v/>
      </c>
      <c r="C748" s="50" t="str">
        <f t="shared" si="99"/>
        <v/>
      </c>
      <c r="D748" s="315" t="str">
        <f t="shared" si="100"/>
        <v/>
      </c>
      <c r="E748" s="353"/>
      <c r="F748" s="354"/>
      <c r="G748" s="354"/>
      <c r="H748" s="333"/>
      <c r="I748" s="333"/>
      <c r="J748" s="333"/>
      <c r="K748" s="333"/>
      <c r="L748" s="333"/>
      <c r="M748" s="333"/>
      <c r="N748" s="333"/>
      <c r="O748" s="333"/>
      <c r="P748" s="333"/>
      <c r="Q748" s="333"/>
      <c r="R748" s="333"/>
      <c r="S748" s="333"/>
      <c r="T748" s="333"/>
      <c r="U748" s="333"/>
      <c r="V748" s="333"/>
      <c r="W748" s="333"/>
      <c r="X748" s="333"/>
      <c r="Y748" s="333"/>
      <c r="Z748" s="333"/>
      <c r="AA748" s="333"/>
      <c r="AB748" s="333"/>
      <c r="AC748" s="333"/>
      <c r="AD748" s="333"/>
      <c r="AE748" s="333"/>
      <c r="AF748" s="333"/>
      <c r="AG748" s="333"/>
      <c r="AH748" s="333"/>
      <c r="AI748" s="333"/>
      <c r="AJ748" s="333"/>
      <c r="AK748" s="333"/>
      <c r="AL748" s="333"/>
      <c r="AM748" s="333"/>
      <c r="AN748" s="333"/>
      <c r="AO748" s="333"/>
      <c r="AP748" s="333"/>
      <c r="AQ748" s="333"/>
      <c r="AR748" s="333"/>
    </row>
    <row r="749" spans="1:44" ht="8.1" customHeight="1">
      <c r="A749" s="365" t="str">
        <f t="shared" si="97"/>
        <v/>
      </c>
      <c r="B749" s="50" t="str">
        <f t="shared" si="98"/>
        <v/>
      </c>
      <c r="C749" s="50" t="str">
        <f t="shared" si="99"/>
        <v/>
      </c>
      <c r="D749" s="315" t="str">
        <f t="shared" si="100"/>
        <v/>
      </c>
      <c r="E749" s="353"/>
      <c r="F749" s="354"/>
      <c r="G749" s="354"/>
      <c r="H749" s="333"/>
      <c r="I749" s="333"/>
      <c r="J749" s="333"/>
      <c r="K749" s="333"/>
      <c r="L749" s="333"/>
      <c r="M749" s="333"/>
      <c r="N749" s="333"/>
      <c r="O749" s="333"/>
      <c r="P749" s="333"/>
      <c r="Q749" s="333"/>
      <c r="R749" s="333"/>
      <c r="S749" s="333"/>
      <c r="T749" s="333"/>
      <c r="U749" s="333"/>
      <c r="V749" s="333"/>
      <c r="W749" s="333"/>
      <c r="X749" s="333"/>
      <c r="Y749" s="333"/>
      <c r="Z749" s="333"/>
      <c r="AA749" s="333"/>
      <c r="AB749" s="333"/>
      <c r="AC749" s="333"/>
      <c r="AD749" s="333"/>
      <c r="AE749" s="333"/>
      <c r="AF749" s="333"/>
      <c r="AG749" s="333"/>
      <c r="AH749" s="333"/>
      <c r="AI749" s="333"/>
      <c r="AJ749" s="333"/>
      <c r="AK749" s="333"/>
      <c r="AL749" s="333"/>
      <c r="AM749" s="333"/>
      <c r="AN749" s="333"/>
      <c r="AO749" s="333"/>
      <c r="AP749" s="333"/>
      <c r="AQ749" s="333"/>
      <c r="AR749" s="333"/>
    </row>
    <row r="750" spans="1:44" ht="8.1" customHeight="1">
      <c r="A750" s="365" t="str">
        <f t="shared" si="97"/>
        <v/>
      </c>
      <c r="B750" s="50" t="str">
        <f t="shared" si="98"/>
        <v/>
      </c>
      <c r="C750" s="50" t="str">
        <f t="shared" si="99"/>
        <v/>
      </c>
      <c r="D750" s="315" t="str">
        <f t="shared" si="100"/>
        <v/>
      </c>
      <c r="E750" s="353"/>
      <c r="F750" s="354"/>
      <c r="G750" s="354"/>
      <c r="H750" s="333"/>
      <c r="I750" s="333"/>
      <c r="J750" s="333"/>
      <c r="K750" s="333"/>
      <c r="L750" s="333"/>
      <c r="M750" s="333"/>
      <c r="N750" s="333"/>
      <c r="O750" s="333"/>
      <c r="P750" s="333"/>
      <c r="Q750" s="333"/>
      <c r="R750" s="333"/>
      <c r="S750" s="333"/>
      <c r="T750" s="333"/>
      <c r="U750" s="333"/>
      <c r="V750" s="333"/>
      <c r="W750" s="333"/>
      <c r="X750" s="333"/>
      <c r="Y750" s="333"/>
      <c r="Z750" s="333"/>
      <c r="AA750" s="333"/>
      <c r="AB750" s="333"/>
      <c r="AC750" s="333"/>
      <c r="AD750" s="333"/>
      <c r="AE750" s="333"/>
      <c r="AF750" s="333"/>
      <c r="AG750" s="333"/>
      <c r="AH750" s="333"/>
      <c r="AI750" s="333"/>
      <c r="AJ750" s="333"/>
      <c r="AK750" s="333"/>
      <c r="AL750" s="333"/>
      <c r="AM750" s="333"/>
      <c r="AN750" s="333"/>
      <c r="AO750" s="333"/>
      <c r="AP750" s="333"/>
      <c r="AQ750" s="333"/>
      <c r="AR750" s="333"/>
    </row>
    <row r="751" spans="1:44" ht="8.1" customHeight="1">
      <c r="A751" s="365" t="str">
        <f t="shared" si="97"/>
        <v/>
      </c>
      <c r="B751" s="50" t="str">
        <f t="shared" si="98"/>
        <v/>
      </c>
      <c r="C751" s="50" t="str">
        <f t="shared" si="99"/>
        <v/>
      </c>
      <c r="D751" s="315" t="str">
        <f t="shared" si="100"/>
        <v/>
      </c>
      <c r="E751" s="353"/>
      <c r="F751" s="354"/>
      <c r="G751" s="354"/>
      <c r="H751" s="333"/>
      <c r="I751" s="333"/>
      <c r="J751" s="333"/>
      <c r="K751" s="333"/>
      <c r="L751" s="333"/>
      <c r="M751" s="333"/>
      <c r="N751" s="333"/>
      <c r="O751" s="333"/>
      <c r="P751" s="333"/>
      <c r="Q751" s="333"/>
      <c r="R751" s="333"/>
      <c r="S751" s="333"/>
      <c r="T751" s="333"/>
      <c r="U751" s="333"/>
      <c r="V751" s="333"/>
      <c r="W751" s="333"/>
      <c r="X751" s="333"/>
      <c r="Y751" s="333"/>
      <c r="Z751" s="333"/>
      <c r="AA751" s="333"/>
      <c r="AB751" s="333"/>
      <c r="AC751" s="333"/>
      <c r="AD751" s="333"/>
      <c r="AE751" s="333"/>
      <c r="AF751" s="333"/>
      <c r="AG751" s="333"/>
      <c r="AH751" s="333"/>
      <c r="AI751" s="333"/>
      <c r="AJ751" s="333"/>
      <c r="AK751" s="333"/>
      <c r="AL751" s="333"/>
      <c r="AM751" s="333"/>
      <c r="AN751" s="333"/>
      <c r="AO751" s="333"/>
      <c r="AP751" s="333"/>
      <c r="AQ751" s="333"/>
      <c r="AR751" s="333"/>
    </row>
    <row r="752" spans="1:44" ht="8.1" customHeight="1">
      <c r="A752" s="365" t="str">
        <f t="shared" si="97"/>
        <v/>
      </c>
      <c r="B752" s="50" t="str">
        <f t="shared" si="98"/>
        <v/>
      </c>
      <c r="C752" s="50" t="str">
        <f t="shared" si="99"/>
        <v/>
      </c>
      <c r="D752" s="315" t="str">
        <f t="shared" si="100"/>
        <v/>
      </c>
      <c r="E752" s="353"/>
      <c r="F752" s="354"/>
      <c r="G752" s="354"/>
      <c r="H752" s="333"/>
      <c r="I752" s="333"/>
      <c r="J752" s="333"/>
      <c r="K752" s="333"/>
      <c r="L752" s="333"/>
      <c r="M752" s="333"/>
      <c r="N752" s="333"/>
      <c r="O752" s="333"/>
      <c r="P752" s="333"/>
      <c r="Q752" s="333"/>
      <c r="R752" s="333"/>
      <c r="S752" s="333"/>
      <c r="T752" s="333"/>
      <c r="U752" s="333"/>
      <c r="V752" s="333"/>
      <c r="W752" s="333"/>
      <c r="X752" s="333"/>
      <c r="Y752" s="333"/>
      <c r="Z752" s="333"/>
      <c r="AA752" s="333"/>
      <c r="AB752" s="333"/>
      <c r="AC752" s="333"/>
      <c r="AD752" s="333"/>
      <c r="AE752" s="333"/>
      <c r="AF752" s="333"/>
      <c r="AG752" s="333"/>
      <c r="AH752" s="333"/>
      <c r="AI752" s="333"/>
      <c r="AJ752" s="333"/>
      <c r="AK752" s="333"/>
      <c r="AL752" s="333"/>
      <c r="AM752" s="333"/>
      <c r="AN752" s="333"/>
      <c r="AO752" s="333"/>
      <c r="AP752" s="333"/>
      <c r="AQ752" s="333"/>
      <c r="AR752" s="333"/>
    </row>
    <row r="753" spans="1:44" ht="8.1" customHeight="1">
      <c r="A753" s="365" t="str">
        <f t="shared" si="97"/>
        <v/>
      </c>
      <c r="B753" s="50" t="str">
        <f t="shared" si="98"/>
        <v/>
      </c>
      <c r="C753" s="50" t="str">
        <f t="shared" si="99"/>
        <v/>
      </c>
      <c r="D753" s="315" t="str">
        <f t="shared" si="100"/>
        <v/>
      </c>
      <c r="E753" s="353"/>
      <c r="F753" s="354"/>
      <c r="G753" s="354"/>
      <c r="H753" s="333"/>
      <c r="I753" s="333"/>
      <c r="J753" s="333"/>
      <c r="K753" s="333"/>
      <c r="L753" s="333"/>
      <c r="M753" s="333"/>
      <c r="N753" s="333"/>
      <c r="O753" s="333"/>
      <c r="P753" s="333"/>
      <c r="Q753" s="333"/>
      <c r="R753" s="333"/>
      <c r="S753" s="333"/>
      <c r="T753" s="333"/>
      <c r="U753" s="333"/>
      <c r="V753" s="333"/>
      <c r="W753" s="333"/>
      <c r="X753" s="333"/>
      <c r="Y753" s="333"/>
      <c r="Z753" s="333"/>
      <c r="AA753" s="333"/>
      <c r="AB753" s="333"/>
      <c r="AC753" s="333"/>
      <c r="AD753" s="333"/>
      <c r="AE753" s="333"/>
      <c r="AF753" s="333"/>
      <c r="AG753" s="333"/>
      <c r="AH753" s="333"/>
      <c r="AI753" s="333"/>
      <c r="AJ753" s="333"/>
      <c r="AK753" s="333"/>
      <c r="AL753" s="333"/>
      <c r="AM753" s="333"/>
      <c r="AN753" s="333"/>
      <c r="AO753" s="333"/>
      <c r="AP753" s="333"/>
      <c r="AQ753" s="333"/>
      <c r="AR753" s="333"/>
    </row>
    <row r="754" spans="1:44" ht="8.1" customHeight="1">
      <c r="A754" s="365" t="str">
        <f t="shared" si="97"/>
        <v/>
      </c>
      <c r="B754" s="50" t="str">
        <f t="shared" si="98"/>
        <v/>
      </c>
      <c r="C754" s="50" t="str">
        <f t="shared" si="99"/>
        <v/>
      </c>
      <c r="D754" s="315" t="str">
        <f t="shared" si="100"/>
        <v/>
      </c>
      <c r="E754" s="353"/>
      <c r="F754" s="354"/>
      <c r="G754" s="354"/>
      <c r="H754" s="333"/>
      <c r="I754" s="333"/>
      <c r="J754" s="333"/>
      <c r="K754" s="333"/>
      <c r="L754" s="333"/>
      <c r="M754" s="333"/>
      <c r="N754" s="333"/>
      <c r="O754" s="333"/>
      <c r="P754" s="333"/>
      <c r="Q754" s="333"/>
      <c r="R754" s="333"/>
      <c r="S754" s="333"/>
      <c r="T754" s="333"/>
      <c r="U754" s="333"/>
      <c r="V754" s="333"/>
      <c r="W754" s="333"/>
      <c r="X754" s="333"/>
      <c r="Y754" s="333"/>
      <c r="Z754" s="333"/>
      <c r="AA754" s="333"/>
      <c r="AB754" s="333"/>
      <c r="AC754" s="333"/>
      <c r="AD754" s="333"/>
      <c r="AE754" s="333"/>
      <c r="AF754" s="333"/>
      <c r="AG754" s="333"/>
      <c r="AH754" s="333"/>
      <c r="AI754" s="333"/>
      <c r="AJ754" s="333"/>
      <c r="AK754" s="333"/>
      <c r="AL754" s="333"/>
      <c r="AM754" s="333"/>
      <c r="AN754" s="333"/>
      <c r="AO754" s="333"/>
      <c r="AP754" s="333"/>
      <c r="AQ754" s="333"/>
      <c r="AR754" s="333"/>
    </row>
    <row r="755" spans="1:44" ht="8.1" customHeight="1">
      <c r="A755" s="365" t="str">
        <f t="shared" si="97"/>
        <v/>
      </c>
      <c r="B755" s="50" t="str">
        <f t="shared" si="98"/>
        <v/>
      </c>
      <c r="C755" s="50" t="str">
        <f t="shared" si="99"/>
        <v/>
      </c>
      <c r="D755" s="315" t="str">
        <f t="shared" si="100"/>
        <v/>
      </c>
      <c r="E755" s="353"/>
      <c r="F755" s="354"/>
      <c r="G755" s="354"/>
      <c r="H755" s="333"/>
      <c r="I755" s="333"/>
      <c r="J755" s="333"/>
      <c r="K755" s="333"/>
      <c r="L755" s="333"/>
      <c r="M755" s="333"/>
      <c r="N755" s="333"/>
      <c r="O755" s="333"/>
      <c r="P755" s="333"/>
      <c r="Q755" s="333"/>
      <c r="R755" s="333"/>
      <c r="S755" s="333"/>
      <c r="T755" s="333"/>
      <c r="U755" s="333"/>
      <c r="V755" s="333"/>
      <c r="W755" s="333"/>
      <c r="X755" s="333"/>
      <c r="Y755" s="333"/>
      <c r="Z755" s="333"/>
      <c r="AA755" s="333"/>
      <c r="AB755" s="333"/>
      <c r="AC755" s="333"/>
      <c r="AD755" s="333"/>
      <c r="AE755" s="333"/>
      <c r="AF755" s="333"/>
      <c r="AG755" s="333"/>
      <c r="AH755" s="333"/>
      <c r="AI755" s="333"/>
      <c r="AJ755" s="333"/>
      <c r="AK755" s="333"/>
      <c r="AL755" s="333"/>
      <c r="AM755" s="333"/>
      <c r="AN755" s="333"/>
      <c r="AO755" s="333"/>
      <c r="AP755" s="333"/>
      <c r="AQ755" s="333"/>
      <c r="AR755" s="333"/>
    </row>
    <row r="756" spans="1:44" ht="8.1" customHeight="1">
      <c r="A756" s="365" t="str">
        <f t="shared" si="97"/>
        <v/>
      </c>
      <c r="B756" s="50" t="str">
        <f t="shared" si="98"/>
        <v/>
      </c>
      <c r="C756" s="50" t="str">
        <f t="shared" si="99"/>
        <v/>
      </c>
      <c r="D756" s="315" t="str">
        <f t="shared" si="100"/>
        <v/>
      </c>
      <c r="E756" s="353"/>
      <c r="F756" s="354"/>
      <c r="G756" s="354"/>
      <c r="H756" s="333"/>
      <c r="I756" s="333"/>
      <c r="J756" s="333"/>
      <c r="K756" s="333"/>
      <c r="L756" s="333"/>
      <c r="M756" s="333"/>
      <c r="N756" s="333"/>
      <c r="O756" s="333"/>
      <c r="P756" s="333"/>
      <c r="Q756" s="333"/>
      <c r="R756" s="333"/>
      <c r="S756" s="333"/>
      <c r="T756" s="333"/>
      <c r="U756" s="333"/>
      <c r="V756" s="333"/>
      <c r="W756" s="333"/>
      <c r="X756" s="333"/>
      <c r="Y756" s="333"/>
      <c r="Z756" s="333"/>
      <c r="AA756" s="333"/>
      <c r="AB756" s="333"/>
      <c r="AC756" s="333"/>
      <c r="AD756" s="333"/>
      <c r="AE756" s="333"/>
      <c r="AF756" s="333"/>
      <c r="AG756" s="333"/>
      <c r="AH756" s="333"/>
      <c r="AI756" s="333"/>
      <c r="AJ756" s="333"/>
      <c r="AK756" s="333"/>
      <c r="AL756" s="333"/>
      <c r="AM756" s="333"/>
      <c r="AN756" s="333"/>
      <c r="AO756" s="333"/>
      <c r="AP756" s="333"/>
      <c r="AQ756" s="333"/>
      <c r="AR756" s="333"/>
    </row>
    <row r="757" spans="1:44" ht="8.1" customHeight="1">
      <c r="A757" s="365" t="str">
        <f t="shared" si="97"/>
        <v/>
      </c>
      <c r="B757" s="50" t="str">
        <f t="shared" si="98"/>
        <v/>
      </c>
      <c r="C757" s="50" t="str">
        <f t="shared" si="99"/>
        <v/>
      </c>
      <c r="D757" s="315" t="str">
        <f t="shared" si="100"/>
        <v/>
      </c>
      <c r="E757" s="353"/>
      <c r="F757" s="354"/>
      <c r="G757" s="354"/>
      <c r="H757" s="333"/>
      <c r="I757" s="333"/>
      <c r="J757" s="333"/>
      <c r="K757" s="333"/>
      <c r="L757" s="333"/>
      <c r="M757" s="333"/>
      <c r="N757" s="333"/>
      <c r="O757" s="333"/>
      <c r="P757" s="333"/>
      <c r="Q757" s="333"/>
      <c r="R757" s="333"/>
      <c r="S757" s="333"/>
      <c r="T757" s="333"/>
      <c r="U757" s="333"/>
      <c r="V757" s="333"/>
      <c r="W757" s="333"/>
      <c r="X757" s="333"/>
      <c r="Y757" s="333"/>
      <c r="Z757" s="333"/>
      <c r="AA757" s="333"/>
      <c r="AB757" s="333"/>
      <c r="AC757" s="333"/>
      <c r="AD757" s="333"/>
      <c r="AE757" s="333"/>
      <c r="AF757" s="333"/>
      <c r="AG757" s="333"/>
      <c r="AH757" s="333"/>
      <c r="AI757" s="333"/>
      <c r="AJ757" s="333"/>
      <c r="AK757" s="333"/>
      <c r="AL757" s="333"/>
      <c r="AM757" s="333"/>
      <c r="AN757" s="333"/>
      <c r="AO757" s="333"/>
      <c r="AP757" s="333"/>
      <c r="AQ757" s="333"/>
      <c r="AR757" s="333"/>
    </row>
    <row r="758" spans="1:44" ht="8.1" customHeight="1">
      <c r="A758" s="365" t="str">
        <f t="shared" si="97"/>
        <v/>
      </c>
      <c r="B758" s="50" t="str">
        <f t="shared" si="98"/>
        <v/>
      </c>
      <c r="C758" s="50" t="str">
        <f t="shared" si="99"/>
        <v/>
      </c>
      <c r="D758" s="315" t="str">
        <f t="shared" si="100"/>
        <v/>
      </c>
      <c r="E758" s="353"/>
      <c r="F758" s="354"/>
      <c r="G758" s="354"/>
      <c r="H758" s="333"/>
      <c r="I758" s="333"/>
      <c r="J758" s="333"/>
      <c r="K758" s="333"/>
      <c r="L758" s="333"/>
      <c r="M758" s="333"/>
      <c r="N758" s="333"/>
      <c r="O758" s="333"/>
      <c r="P758" s="333"/>
      <c r="Q758" s="333"/>
      <c r="R758" s="333"/>
      <c r="S758" s="333"/>
      <c r="T758" s="333"/>
      <c r="U758" s="333"/>
      <c r="V758" s="333"/>
      <c r="W758" s="333"/>
      <c r="X758" s="333"/>
      <c r="Y758" s="333"/>
      <c r="Z758" s="333"/>
      <c r="AA758" s="333"/>
      <c r="AB758" s="333"/>
      <c r="AC758" s="333"/>
      <c r="AD758" s="333"/>
      <c r="AE758" s="333"/>
      <c r="AF758" s="333"/>
      <c r="AG758" s="333"/>
      <c r="AH758" s="333"/>
      <c r="AI758" s="333"/>
      <c r="AJ758" s="333"/>
      <c r="AK758" s="333"/>
      <c r="AL758" s="333"/>
      <c r="AM758" s="333"/>
      <c r="AN758" s="333"/>
      <c r="AO758" s="333"/>
      <c r="AP758" s="333"/>
      <c r="AQ758" s="333"/>
      <c r="AR758" s="333"/>
    </row>
    <row r="759" spans="1:44" ht="8.1" customHeight="1">
      <c r="A759" s="365" t="str">
        <f t="shared" si="97"/>
        <v/>
      </c>
      <c r="B759" s="50" t="str">
        <f t="shared" si="98"/>
        <v/>
      </c>
      <c r="C759" s="50" t="str">
        <f t="shared" si="99"/>
        <v/>
      </c>
      <c r="D759" s="315" t="str">
        <f t="shared" si="100"/>
        <v/>
      </c>
      <c r="E759" s="353"/>
      <c r="F759" s="354"/>
      <c r="G759" s="354"/>
      <c r="H759" s="333"/>
      <c r="I759" s="333"/>
      <c r="J759" s="333"/>
      <c r="K759" s="333"/>
      <c r="L759" s="333"/>
      <c r="M759" s="333"/>
      <c r="N759" s="333"/>
      <c r="O759" s="333"/>
      <c r="P759" s="333"/>
      <c r="Q759" s="333"/>
      <c r="R759" s="333"/>
      <c r="S759" s="333"/>
      <c r="T759" s="333"/>
      <c r="U759" s="333"/>
      <c r="V759" s="333"/>
      <c r="W759" s="333"/>
      <c r="X759" s="333"/>
      <c r="Y759" s="333"/>
      <c r="Z759" s="333"/>
      <c r="AA759" s="333"/>
      <c r="AB759" s="333"/>
      <c r="AC759" s="333"/>
      <c r="AD759" s="333"/>
      <c r="AE759" s="333"/>
      <c r="AF759" s="333"/>
      <c r="AG759" s="333"/>
      <c r="AH759" s="333"/>
      <c r="AI759" s="333"/>
      <c r="AJ759" s="333"/>
      <c r="AK759" s="333"/>
      <c r="AL759" s="333"/>
      <c r="AM759" s="333"/>
      <c r="AN759" s="333"/>
      <c r="AO759" s="333"/>
      <c r="AP759" s="333"/>
      <c r="AQ759" s="333"/>
      <c r="AR759" s="333"/>
    </row>
    <row r="760" spans="1:44" ht="8.1" customHeight="1">
      <c r="A760" s="365" t="str">
        <f t="shared" si="97"/>
        <v/>
      </c>
      <c r="B760" s="50" t="str">
        <f t="shared" si="98"/>
        <v/>
      </c>
      <c r="C760" s="50" t="str">
        <f t="shared" si="99"/>
        <v/>
      </c>
      <c r="D760" s="315" t="str">
        <f t="shared" si="100"/>
        <v/>
      </c>
      <c r="E760" s="353"/>
      <c r="F760" s="354"/>
      <c r="G760" s="354"/>
      <c r="H760" s="333"/>
      <c r="I760" s="333"/>
      <c r="J760" s="333"/>
      <c r="K760" s="333"/>
      <c r="L760" s="333"/>
      <c r="M760" s="333"/>
      <c r="N760" s="333"/>
      <c r="O760" s="333"/>
      <c r="P760" s="333"/>
      <c r="Q760" s="333"/>
      <c r="R760" s="333"/>
      <c r="S760" s="333"/>
      <c r="T760" s="333"/>
      <c r="U760" s="333"/>
      <c r="V760" s="333"/>
      <c r="W760" s="333"/>
      <c r="X760" s="333"/>
      <c r="Y760" s="333"/>
      <c r="Z760" s="333"/>
      <c r="AA760" s="333"/>
      <c r="AB760" s="333"/>
      <c r="AC760" s="333"/>
      <c r="AD760" s="333"/>
      <c r="AE760" s="333"/>
      <c r="AF760" s="333"/>
      <c r="AG760" s="333"/>
      <c r="AH760" s="333"/>
      <c r="AI760" s="333"/>
      <c r="AJ760" s="333"/>
      <c r="AK760" s="333"/>
      <c r="AL760" s="333"/>
      <c r="AM760" s="333"/>
      <c r="AN760" s="333"/>
      <c r="AO760" s="333"/>
      <c r="AP760" s="333"/>
      <c r="AQ760" s="333"/>
      <c r="AR760" s="333"/>
    </row>
    <row r="761" spans="1:44" ht="8.1" customHeight="1">
      <c r="A761" s="365" t="str">
        <f t="shared" si="97"/>
        <v/>
      </c>
      <c r="B761" s="50" t="str">
        <f t="shared" si="98"/>
        <v/>
      </c>
      <c r="C761" s="50" t="str">
        <f t="shared" si="99"/>
        <v/>
      </c>
      <c r="D761" s="315" t="str">
        <f t="shared" si="100"/>
        <v/>
      </c>
      <c r="E761" s="353"/>
      <c r="F761" s="354"/>
      <c r="G761" s="354"/>
      <c r="H761" s="333"/>
      <c r="I761" s="333"/>
      <c r="J761" s="333"/>
      <c r="K761" s="333"/>
      <c r="L761" s="333"/>
      <c r="M761" s="333"/>
      <c r="N761" s="333"/>
      <c r="O761" s="333"/>
      <c r="P761" s="333"/>
      <c r="Q761" s="333"/>
      <c r="R761" s="333"/>
      <c r="S761" s="333"/>
      <c r="T761" s="333"/>
      <c r="U761" s="333"/>
      <c r="V761" s="333"/>
      <c r="W761" s="333"/>
      <c r="X761" s="333"/>
      <c r="Y761" s="333"/>
      <c r="Z761" s="333"/>
      <c r="AA761" s="333"/>
      <c r="AB761" s="333"/>
      <c r="AC761" s="333"/>
      <c r="AD761" s="333"/>
      <c r="AE761" s="333"/>
      <c r="AF761" s="333"/>
      <c r="AG761" s="333"/>
      <c r="AH761" s="333"/>
      <c r="AI761" s="333"/>
      <c r="AJ761" s="333"/>
      <c r="AK761" s="333"/>
      <c r="AL761" s="333"/>
      <c r="AM761" s="333"/>
      <c r="AN761" s="333"/>
      <c r="AO761" s="333"/>
      <c r="AP761" s="333"/>
      <c r="AQ761" s="333"/>
      <c r="AR761" s="333"/>
    </row>
    <row r="762" spans="1:44" ht="8.1" customHeight="1">
      <c r="A762" s="365" t="str">
        <f t="shared" si="97"/>
        <v/>
      </c>
      <c r="B762" s="50" t="str">
        <f t="shared" si="98"/>
        <v/>
      </c>
      <c r="C762" s="50" t="str">
        <f t="shared" si="99"/>
        <v/>
      </c>
      <c r="D762" s="315" t="str">
        <f t="shared" si="100"/>
        <v/>
      </c>
      <c r="E762" s="353"/>
      <c r="F762" s="354"/>
      <c r="G762" s="354"/>
      <c r="H762" s="333"/>
      <c r="I762" s="333"/>
      <c r="J762" s="333"/>
      <c r="K762" s="333"/>
      <c r="L762" s="333"/>
      <c r="M762" s="333"/>
      <c r="N762" s="333"/>
      <c r="O762" s="333"/>
      <c r="P762" s="333"/>
      <c r="Q762" s="333"/>
      <c r="R762" s="333"/>
      <c r="S762" s="333"/>
      <c r="T762" s="333"/>
      <c r="U762" s="333"/>
      <c r="V762" s="333"/>
      <c r="W762" s="333"/>
      <c r="X762" s="333"/>
      <c r="Y762" s="333"/>
      <c r="Z762" s="333"/>
      <c r="AA762" s="333"/>
      <c r="AB762" s="333"/>
      <c r="AC762" s="333"/>
      <c r="AD762" s="333"/>
      <c r="AE762" s="333"/>
      <c r="AF762" s="333"/>
      <c r="AG762" s="333"/>
      <c r="AH762" s="333"/>
      <c r="AI762" s="333"/>
      <c r="AJ762" s="333"/>
      <c r="AK762" s="333"/>
      <c r="AL762" s="333"/>
      <c r="AM762" s="333"/>
      <c r="AN762" s="333"/>
      <c r="AO762" s="333"/>
      <c r="AP762" s="333"/>
      <c r="AQ762" s="333"/>
      <c r="AR762" s="333"/>
    </row>
    <row r="763" spans="1:44" ht="8.1" customHeight="1">
      <c r="A763" s="365" t="str">
        <f t="shared" si="97"/>
        <v/>
      </c>
      <c r="B763" s="50" t="str">
        <f t="shared" si="98"/>
        <v/>
      </c>
      <c r="C763" s="50" t="str">
        <f t="shared" si="99"/>
        <v/>
      </c>
      <c r="D763" s="315" t="str">
        <f t="shared" si="100"/>
        <v/>
      </c>
      <c r="E763" s="353"/>
      <c r="F763" s="354"/>
      <c r="G763" s="354"/>
      <c r="H763" s="333"/>
      <c r="I763" s="333"/>
      <c r="J763" s="333"/>
      <c r="K763" s="333"/>
      <c r="L763" s="333"/>
      <c r="M763" s="333"/>
      <c r="N763" s="333"/>
      <c r="O763" s="333"/>
      <c r="P763" s="333"/>
      <c r="Q763" s="333"/>
      <c r="R763" s="333"/>
      <c r="S763" s="333"/>
      <c r="T763" s="333"/>
      <c r="U763" s="333"/>
      <c r="V763" s="333"/>
      <c r="W763" s="333"/>
      <c r="X763" s="333"/>
      <c r="Y763" s="333"/>
      <c r="Z763" s="333"/>
      <c r="AA763" s="333"/>
      <c r="AB763" s="333"/>
      <c r="AC763" s="333"/>
      <c r="AD763" s="333"/>
      <c r="AE763" s="333"/>
      <c r="AF763" s="333"/>
      <c r="AG763" s="333"/>
      <c r="AH763" s="333"/>
      <c r="AI763" s="333"/>
      <c r="AJ763" s="333"/>
      <c r="AK763" s="333"/>
      <c r="AL763" s="333"/>
      <c r="AM763" s="333"/>
      <c r="AN763" s="333"/>
      <c r="AO763" s="333"/>
      <c r="AP763" s="333"/>
      <c r="AQ763" s="333"/>
      <c r="AR763" s="333"/>
    </row>
    <row r="764" spans="1:44" ht="8.1" customHeight="1">
      <c r="A764" s="365" t="str">
        <f t="shared" si="97"/>
        <v/>
      </c>
      <c r="B764" s="50" t="str">
        <f t="shared" si="98"/>
        <v/>
      </c>
      <c r="C764" s="50" t="str">
        <f t="shared" si="99"/>
        <v/>
      </c>
      <c r="D764" s="315" t="str">
        <f t="shared" si="100"/>
        <v/>
      </c>
      <c r="E764" s="353"/>
      <c r="F764" s="354"/>
      <c r="G764" s="354"/>
      <c r="H764" s="333"/>
      <c r="I764" s="333"/>
      <c r="J764" s="333"/>
      <c r="K764" s="333"/>
      <c r="L764" s="333"/>
      <c r="M764" s="333"/>
      <c r="N764" s="333"/>
      <c r="O764" s="333"/>
      <c r="P764" s="333"/>
      <c r="Q764" s="333"/>
      <c r="R764" s="333"/>
      <c r="S764" s="333"/>
      <c r="T764" s="333"/>
      <c r="U764" s="333"/>
      <c r="V764" s="333"/>
      <c r="W764" s="333"/>
      <c r="X764" s="333"/>
      <c r="Y764" s="333"/>
      <c r="Z764" s="333"/>
      <c r="AA764" s="333"/>
      <c r="AB764" s="333"/>
      <c r="AC764" s="333"/>
      <c r="AD764" s="333"/>
      <c r="AE764" s="333"/>
      <c r="AF764" s="333"/>
      <c r="AG764" s="333"/>
      <c r="AH764" s="333"/>
      <c r="AI764" s="333"/>
      <c r="AJ764" s="333"/>
      <c r="AK764" s="333"/>
      <c r="AL764" s="333"/>
      <c r="AM764" s="333"/>
      <c r="AN764" s="333"/>
      <c r="AO764" s="333"/>
      <c r="AP764" s="333"/>
      <c r="AQ764" s="333"/>
      <c r="AR764" s="333"/>
    </row>
    <row r="765" spans="1:44" ht="8.1" customHeight="1">
      <c r="A765" s="365" t="str">
        <f t="shared" si="97"/>
        <v/>
      </c>
      <c r="B765" s="50" t="str">
        <f t="shared" si="98"/>
        <v/>
      </c>
      <c r="C765" s="50" t="str">
        <f t="shared" si="99"/>
        <v/>
      </c>
      <c r="D765" s="315" t="str">
        <f t="shared" si="100"/>
        <v/>
      </c>
      <c r="E765" s="353"/>
      <c r="F765" s="354"/>
      <c r="G765" s="354"/>
      <c r="H765" s="333"/>
      <c r="I765" s="333"/>
      <c r="J765" s="333"/>
      <c r="K765" s="333"/>
      <c r="L765" s="333"/>
      <c r="M765" s="333"/>
      <c r="N765" s="333"/>
      <c r="O765" s="333"/>
      <c r="P765" s="333"/>
      <c r="Q765" s="333"/>
      <c r="R765" s="333"/>
      <c r="S765" s="333"/>
      <c r="T765" s="333"/>
      <c r="U765" s="333"/>
      <c r="V765" s="333"/>
      <c r="W765" s="333"/>
      <c r="X765" s="333"/>
      <c r="Y765" s="333"/>
      <c r="Z765" s="333"/>
      <c r="AA765" s="333"/>
      <c r="AB765" s="333"/>
      <c r="AC765" s="333"/>
      <c r="AD765" s="333"/>
      <c r="AE765" s="333"/>
      <c r="AF765" s="333"/>
      <c r="AG765" s="333"/>
      <c r="AH765" s="333"/>
      <c r="AI765" s="333"/>
      <c r="AJ765" s="333"/>
      <c r="AK765" s="333"/>
      <c r="AL765" s="333"/>
      <c r="AM765" s="333"/>
      <c r="AN765" s="333"/>
      <c r="AO765" s="333"/>
      <c r="AP765" s="333"/>
      <c r="AQ765" s="333"/>
      <c r="AR765" s="333"/>
    </row>
    <row r="766" spans="1:44" ht="8.1" customHeight="1">
      <c r="A766" s="365" t="str">
        <f t="shared" si="97"/>
        <v/>
      </c>
      <c r="B766" s="50" t="str">
        <f t="shared" si="98"/>
        <v/>
      </c>
      <c r="C766" s="50" t="str">
        <f t="shared" si="99"/>
        <v/>
      </c>
      <c r="D766" s="315" t="str">
        <f t="shared" si="100"/>
        <v/>
      </c>
      <c r="E766" s="353"/>
      <c r="F766" s="354"/>
      <c r="G766" s="354"/>
      <c r="H766" s="333"/>
      <c r="I766" s="333"/>
      <c r="J766" s="333"/>
      <c r="K766" s="333"/>
      <c r="L766" s="333"/>
      <c r="M766" s="333"/>
      <c r="N766" s="333"/>
      <c r="O766" s="333"/>
      <c r="P766" s="333"/>
      <c r="Q766" s="333"/>
      <c r="R766" s="333"/>
      <c r="S766" s="333"/>
      <c r="T766" s="333"/>
      <c r="U766" s="333"/>
      <c r="V766" s="333"/>
      <c r="W766" s="333"/>
      <c r="X766" s="333"/>
      <c r="Y766" s="333"/>
      <c r="Z766" s="333"/>
      <c r="AA766" s="333"/>
      <c r="AB766" s="333"/>
      <c r="AC766" s="333"/>
      <c r="AD766" s="333"/>
      <c r="AE766" s="333"/>
      <c r="AF766" s="333"/>
      <c r="AG766" s="333"/>
      <c r="AH766" s="333"/>
      <c r="AI766" s="333"/>
      <c r="AJ766" s="333"/>
      <c r="AK766" s="333"/>
      <c r="AL766" s="333"/>
      <c r="AM766" s="333"/>
      <c r="AN766" s="333"/>
      <c r="AO766" s="333"/>
      <c r="AP766" s="333"/>
      <c r="AQ766" s="333"/>
      <c r="AR766" s="333"/>
    </row>
    <row r="767" spans="1:44" ht="8.1" customHeight="1">
      <c r="A767" s="365" t="str">
        <f t="shared" si="97"/>
        <v/>
      </c>
      <c r="B767" s="50" t="str">
        <f t="shared" si="98"/>
        <v/>
      </c>
      <c r="C767" s="50" t="str">
        <f t="shared" si="99"/>
        <v/>
      </c>
      <c r="D767" s="315" t="str">
        <f t="shared" si="100"/>
        <v/>
      </c>
      <c r="E767" s="353"/>
      <c r="F767" s="354"/>
      <c r="G767" s="354"/>
      <c r="H767" s="333"/>
      <c r="I767" s="333"/>
      <c r="J767" s="333"/>
      <c r="K767" s="333"/>
      <c r="L767" s="333"/>
      <c r="M767" s="333"/>
      <c r="N767" s="333"/>
      <c r="O767" s="333"/>
      <c r="P767" s="333"/>
      <c r="Q767" s="333"/>
      <c r="R767" s="333"/>
      <c r="S767" s="333"/>
      <c r="T767" s="333"/>
      <c r="U767" s="333"/>
      <c r="V767" s="333"/>
      <c r="W767" s="333"/>
      <c r="X767" s="333"/>
      <c r="Y767" s="333"/>
      <c r="Z767" s="333"/>
      <c r="AA767" s="333"/>
      <c r="AB767" s="333"/>
      <c r="AC767" s="333"/>
      <c r="AD767" s="333"/>
      <c r="AE767" s="333"/>
      <c r="AF767" s="333"/>
      <c r="AG767" s="333"/>
      <c r="AH767" s="333"/>
      <c r="AI767" s="333"/>
      <c r="AJ767" s="333"/>
      <c r="AK767" s="333"/>
      <c r="AL767" s="333"/>
      <c r="AM767" s="333"/>
      <c r="AN767" s="333"/>
      <c r="AO767" s="333"/>
      <c r="AP767" s="333"/>
      <c r="AQ767" s="333"/>
      <c r="AR767" s="333"/>
    </row>
    <row r="768" spans="1:44" ht="8.1" customHeight="1">
      <c r="A768" s="365" t="str">
        <f t="shared" si="97"/>
        <v/>
      </c>
      <c r="B768" s="50" t="str">
        <f t="shared" si="98"/>
        <v/>
      </c>
      <c r="C768" s="50" t="str">
        <f t="shared" si="99"/>
        <v/>
      </c>
      <c r="D768" s="315" t="str">
        <f t="shared" si="100"/>
        <v/>
      </c>
      <c r="E768" s="353"/>
      <c r="F768" s="354"/>
      <c r="G768" s="354"/>
      <c r="H768" s="333"/>
      <c r="I768" s="333"/>
      <c r="J768" s="333"/>
      <c r="K768" s="333"/>
      <c r="L768" s="333"/>
      <c r="M768" s="333"/>
      <c r="N768" s="333"/>
      <c r="O768" s="333"/>
      <c r="P768" s="333"/>
      <c r="Q768" s="333"/>
      <c r="R768" s="333"/>
      <c r="S768" s="333"/>
      <c r="T768" s="333"/>
      <c r="U768" s="333"/>
      <c r="V768" s="333"/>
      <c r="W768" s="333"/>
      <c r="X768" s="333"/>
      <c r="Y768" s="333"/>
      <c r="Z768" s="333"/>
      <c r="AA768" s="333"/>
      <c r="AB768" s="333"/>
      <c r="AC768" s="333"/>
      <c r="AD768" s="333"/>
      <c r="AE768" s="333"/>
      <c r="AF768" s="333"/>
      <c r="AG768" s="333"/>
      <c r="AH768" s="333"/>
      <c r="AI768" s="333"/>
      <c r="AJ768" s="333"/>
      <c r="AK768" s="333"/>
      <c r="AL768" s="333"/>
      <c r="AM768" s="333"/>
      <c r="AN768" s="333"/>
      <c r="AO768" s="333"/>
      <c r="AP768" s="333"/>
      <c r="AQ768" s="333"/>
      <c r="AR768" s="333"/>
    </row>
    <row r="769" spans="1:44" ht="8.1" customHeight="1">
      <c r="A769" s="365" t="str">
        <f t="shared" si="97"/>
        <v/>
      </c>
      <c r="B769" s="50" t="str">
        <f t="shared" si="98"/>
        <v/>
      </c>
      <c r="C769" s="50" t="str">
        <f t="shared" si="99"/>
        <v/>
      </c>
      <c r="D769" s="315" t="str">
        <f t="shared" si="100"/>
        <v/>
      </c>
      <c r="E769" s="353"/>
      <c r="F769" s="354"/>
      <c r="G769" s="354"/>
      <c r="H769" s="333"/>
      <c r="I769" s="333"/>
      <c r="J769" s="333"/>
      <c r="K769" s="333"/>
      <c r="L769" s="333"/>
      <c r="M769" s="333"/>
      <c r="N769" s="333"/>
      <c r="O769" s="333"/>
      <c r="P769" s="333"/>
      <c r="Q769" s="333"/>
      <c r="R769" s="333"/>
      <c r="S769" s="333"/>
      <c r="T769" s="333"/>
      <c r="U769" s="333"/>
      <c r="V769" s="333"/>
      <c r="W769" s="333"/>
      <c r="X769" s="333"/>
      <c r="Y769" s="333"/>
      <c r="Z769" s="333"/>
      <c r="AA769" s="333"/>
      <c r="AB769" s="333"/>
      <c r="AC769" s="333"/>
      <c r="AD769" s="333"/>
      <c r="AE769" s="333"/>
      <c r="AF769" s="333"/>
      <c r="AG769" s="333"/>
      <c r="AH769" s="333"/>
      <c r="AI769" s="333"/>
      <c r="AJ769" s="333"/>
      <c r="AK769" s="333"/>
      <c r="AL769" s="333"/>
      <c r="AM769" s="333"/>
      <c r="AN769" s="333"/>
      <c r="AO769" s="333"/>
      <c r="AP769" s="333"/>
      <c r="AQ769" s="333"/>
      <c r="AR769" s="333"/>
    </row>
    <row r="770" spans="1:44" ht="8.1" customHeight="1">
      <c r="A770" s="365" t="str">
        <f t="shared" si="97"/>
        <v/>
      </c>
      <c r="B770" s="50" t="str">
        <f t="shared" si="98"/>
        <v/>
      </c>
      <c r="C770" s="50" t="str">
        <f t="shared" si="99"/>
        <v/>
      </c>
      <c r="D770" s="315" t="str">
        <f t="shared" si="100"/>
        <v/>
      </c>
      <c r="E770" s="353"/>
      <c r="F770" s="354"/>
      <c r="G770" s="354"/>
      <c r="H770" s="333"/>
      <c r="I770" s="333"/>
      <c r="J770" s="333"/>
      <c r="K770" s="333"/>
      <c r="L770" s="333"/>
      <c r="M770" s="333"/>
      <c r="N770" s="333"/>
      <c r="O770" s="333"/>
      <c r="P770" s="333"/>
      <c r="Q770" s="333"/>
      <c r="R770" s="333"/>
      <c r="S770" s="333"/>
      <c r="T770" s="333"/>
      <c r="U770" s="333"/>
      <c r="V770" s="333"/>
      <c r="W770" s="333"/>
      <c r="X770" s="333"/>
      <c r="Y770" s="333"/>
      <c r="Z770" s="333"/>
      <c r="AA770" s="333"/>
      <c r="AB770" s="333"/>
      <c r="AC770" s="333"/>
      <c r="AD770" s="333"/>
      <c r="AE770" s="333"/>
      <c r="AF770" s="333"/>
      <c r="AG770" s="333"/>
      <c r="AH770" s="333"/>
      <c r="AI770" s="333"/>
      <c r="AJ770" s="333"/>
      <c r="AK770" s="333"/>
      <c r="AL770" s="333"/>
      <c r="AM770" s="333"/>
      <c r="AN770" s="333"/>
      <c r="AO770" s="333"/>
      <c r="AP770" s="333"/>
      <c r="AQ770" s="333"/>
      <c r="AR770" s="333"/>
    </row>
    <row r="771" spans="1:44" ht="8.1" customHeight="1">
      <c r="A771" s="365" t="str">
        <f t="shared" si="97"/>
        <v/>
      </c>
      <c r="B771" s="50" t="str">
        <f t="shared" si="98"/>
        <v/>
      </c>
      <c r="C771" s="50" t="str">
        <f t="shared" si="99"/>
        <v/>
      </c>
      <c r="D771" s="315" t="str">
        <f t="shared" si="100"/>
        <v/>
      </c>
      <c r="E771" s="353"/>
      <c r="F771" s="354"/>
      <c r="G771" s="354"/>
      <c r="H771" s="333"/>
      <c r="I771" s="333"/>
      <c r="J771" s="333"/>
      <c r="K771" s="333"/>
      <c r="L771" s="333"/>
      <c r="M771" s="333"/>
      <c r="N771" s="333"/>
      <c r="O771" s="333"/>
      <c r="P771" s="333"/>
      <c r="Q771" s="333"/>
      <c r="R771" s="333"/>
      <c r="S771" s="333"/>
      <c r="T771" s="333"/>
      <c r="U771" s="333"/>
      <c r="V771" s="333"/>
      <c r="W771" s="333"/>
      <c r="X771" s="333"/>
      <c r="Y771" s="333"/>
      <c r="Z771" s="333"/>
      <c r="AA771" s="333"/>
      <c r="AB771" s="333"/>
      <c r="AC771" s="333"/>
      <c r="AD771" s="333"/>
      <c r="AE771" s="333"/>
      <c r="AF771" s="333"/>
      <c r="AG771" s="333"/>
      <c r="AH771" s="333"/>
      <c r="AI771" s="333"/>
      <c r="AJ771" s="333"/>
      <c r="AK771" s="333"/>
      <c r="AL771" s="333"/>
      <c r="AM771" s="333"/>
      <c r="AN771" s="333"/>
      <c r="AO771" s="333"/>
      <c r="AP771" s="333"/>
      <c r="AQ771" s="333"/>
      <c r="AR771" s="333"/>
    </row>
    <row r="772" spans="1:44" ht="8.1" customHeight="1">
      <c r="A772" s="365" t="str">
        <f t="shared" si="97"/>
        <v/>
      </c>
      <c r="B772" s="50" t="str">
        <f t="shared" si="98"/>
        <v/>
      </c>
      <c r="C772" s="50" t="str">
        <f t="shared" si="99"/>
        <v/>
      </c>
      <c r="D772" s="315" t="str">
        <f t="shared" si="100"/>
        <v/>
      </c>
      <c r="E772" s="353"/>
      <c r="F772" s="354"/>
      <c r="G772" s="354"/>
      <c r="H772" s="333"/>
      <c r="I772" s="333"/>
      <c r="J772" s="333"/>
      <c r="K772" s="333"/>
      <c r="L772" s="333"/>
      <c r="M772" s="333"/>
      <c r="N772" s="333"/>
      <c r="O772" s="333"/>
      <c r="P772" s="333"/>
      <c r="Q772" s="333"/>
      <c r="R772" s="333"/>
      <c r="S772" s="333"/>
      <c r="T772" s="333"/>
      <c r="U772" s="333"/>
      <c r="V772" s="333"/>
      <c r="W772" s="333"/>
      <c r="X772" s="333"/>
      <c r="Y772" s="333"/>
      <c r="Z772" s="333"/>
      <c r="AA772" s="333"/>
      <c r="AB772" s="333"/>
      <c r="AC772" s="333"/>
      <c r="AD772" s="333"/>
      <c r="AE772" s="333"/>
      <c r="AF772" s="333"/>
      <c r="AG772" s="333"/>
      <c r="AH772" s="333"/>
      <c r="AI772" s="333"/>
      <c r="AJ772" s="333"/>
      <c r="AK772" s="333"/>
      <c r="AL772" s="333"/>
      <c r="AM772" s="333"/>
      <c r="AN772" s="333"/>
      <c r="AO772" s="333"/>
      <c r="AP772" s="333"/>
      <c r="AQ772" s="333"/>
      <c r="AR772" s="333"/>
    </row>
    <row r="773" spans="1:44" ht="8.1" customHeight="1">
      <c r="A773" s="365" t="str">
        <f t="shared" ref="A773:A836" si="101">IF(ROW()-A$4&lt;=$D$4,ROW()-A$4,"")</f>
        <v/>
      </c>
      <c r="B773" s="50" t="str">
        <f t="shared" si="98"/>
        <v/>
      </c>
      <c r="C773" s="50" t="str">
        <f t="shared" si="99"/>
        <v/>
      </c>
      <c r="D773" s="315" t="str">
        <f t="shared" si="100"/>
        <v/>
      </c>
      <c r="E773" s="353"/>
      <c r="F773" s="354"/>
      <c r="G773" s="354"/>
      <c r="H773" s="333"/>
      <c r="I773" s="333"/>
      <c r="J773" s="333"/>
      <c r="K773" s="333"/>
      <c r="L773" s="333"/>
      <c r="M773" s="333"/>
      <c r="N773" s="333"/>
      <c r="O773" s="333"/>
      <c r="P773" s="333"/>
      <c r="Q773" s="333"/>
      <c r="R773" s="333"/>
      <c r="S773" s="333"/>
      <c r="T773" s="333"/>
      <c r="U773" s="333"/>
      <c r="V773" s="333"/>
      <c r="W773" s="333"/>
      <c r="X773" s="333"/>
      <c r="Y773" s="333"/>
      <c r="Z773" s="333"/>
      <c r="AA773" s="333"/>
      <c r="AB773" s="333"/>
      <c r="AC773" s="333"/>
      <c r="AD773" s="333"/>
      <c r="AE773" s="333"/>
      <c r="AF773" s="333"/>
      <c r="AG773" s="333"/>
      <c r="AH773" s="333"/>
      <c r="AI773" s="333"/>
      <c r="AJ773" s="333"/>
      <c r="AK773" s="333"/>
      <c r="AL773" s="333"/>
      <c r="AM773" s="333"/>
      <c r="AN773" s="333"/>
      <c r="AO773" s="333"/>
      <c r="AP773" s="333"/>
      <c r="AQ773" s="333"/>
      <c r="AR773" s="333"/>
    </row>
    <row r="774" spans="1:44" ht="8.1" customHeight="1">
      <c r="A774" s="365" t="str">
        <f t="shared" si="101"/>
        <v/>
      </c>
      <c r="B774" s="50" t="str">
        <f t="shared" ref="B774:B837" si="102">IF(A774="","",IF(A772="",1,IF(ISNUMBER(A774),INT(A773/$C$2)+1,"")))</f>
        <v/>
      </c>
      <c r="C774" s="50" t="str">
        <f t="shared" ref="C774:C837" si="103">IF(ISNUMBER(A774),IF(B773&lt;&gt;B774,1,C773+1),"")</f>
        <v/>
      </c>
      <c r="D774" s="315" t="str">
        <f t="shared" ref="D774:D837" si="104">IF(AND(ISNUMBER(B774),ISNUMBER(C774)),_xlfn.CONCAT(C774-1,",",B774-1),"")</f>
        <v/>
      </c>
      <c r="E774" s="353"/>
      <c r="F774" s="354"/>
      <c r="G774" s="354"/>
      <c r="H774" s="333"/>
      <c r="I774" s="333"/>
      <c r="J774" s="333"/>
      <c r="K774" s="333"/>
      <c r="L774" s="333"/>
      <c r="M774" s="333"/>
      <c r="N774" s="333"/>
      <c r="O774" s="333"/>
      <c r="P774" s="333"/>
      <c r="Q774" s="333"/>
      <c r="R774" s="333"/>
      <c r="S774" s="333"/>
      <c r="T774" s="333"/>
      <c r="U774" s="333"/>
      <c r="V774" s="333"/>
      <c r="W774" s="333"/>
      <c r="X774" s="333"/>
      <c r="Y774" s="333"/>
      <c r="Z774" s="333"/>
      <c r="AA774" s="333"/>
      <c r="AB774" s="333"/>
      <c r="AC774" s="333"/>
      <c r="AD774" s="333"/>
      <c r="AE774" s="333"/>
      <c r="AF774" s="333"/>
      <c r="AG774" s="333"/>
      <c r="AH774" s="333"/>
      <c r="AI774" s="333"/>
      <c r="AJ774" s="333"/>
      <c r="AK774" s="333"/>
      <c r="AL774" s="333"/>
      <c r="AM774" s="333"/>
      <c r="AN774" s="333"/>
      <c r="AO774" s="333"/>
      <c r="AP774" s="333"/>
      <c r="AQ774" s="333"/>
      <c r="AR774" s="333"/>
    </row>
    <row r="775" spans="1:44" ht="8.1" customHeight="1">
      <c r="A775" s="365" t="str">
        <f t="shared" si="101"/>
        <v/>
      </c>
      <c r="B775" s="50" t="str">
        <f t="shared" si="102"/>
        <v/>
      </c>
      <c r="C775" s="50" t="str">
        <f t="shared" si="103"/>
        <v/>
      </c>
      <c r="D775" s="315" t="str">
        <f t="shared" si="104"/>
        <v/>
      </c>
      <c r="E775" s="353"/>
      <c r="F775" s="354"/>
      <c r="G775" s="354"/>
      <c r="H775" s="333"/>
      <c r="I775" s="333"/>
      <c r="J775" s="333"/>
      <c r="K775" s="333"/>
      <c r="L775" s="333"/>
      <c r="M775" s="333"/>
      <c r="N775" s="333"/>
      <c r="O775" s="333"/>
      <c r="P775" s="333"/>
      <c r="Q775" s="333"/>
      <c r="R775" s="333"/>
      <c r="S775" s="333"/>
      <c r="T775" s="333"/>
      <c r="U775" s="333"/>
      <c r="V775" s="333"/>
      <c r="W775" s="333"/>
      <c r="X775" s="333"/>
      <c r="Y775" s="333"/>
      <c r="Z775" s="333"/>
      <c r="AA775" s="333"/>
      <c r="AB775" s="333"/>
      <c r="AC775" s="333"/>
      <c r="AD775" s="333"/>
      <c r="AE775" s="333"/>
      <c r="AF775" s="333"/>
      <c r="AG775" s="333"/>
      <c r="AH775" s="333"/>
      <c r="AI775" s="333"/>
      <c r="AJ775" s="333"/>
      <c r="AK775" s="333"/>
      <c r="AL775" s="333"/>
      <c r="AM775" s="333"/>
      <c r="AN775" s="333"/>
      <c r="AO775" s="333"/>
      <c r="AP775" s="333"/>
      <c r="AQ775" s="333"/>
      <c r="AR775" s="333"/>
    </row>
    <row r="776" spans="1:44" ht="8.1" customHeight="1">
      <c r="A776" s="365" t="str">
        <f t="shared" si="101"/>
        <v/>
      </c>
      <c r="B776" s="50" t="str">
        <f t="shared" si="102"/>
        <v/>
      </c>
      <c r="C776" s="50" t="str">
        <f t="shared" si="103"/>
        <v/>
      </c>
      <c r="D776" s="315" t="str">
        <f t="shared" si="104"/>
        <v/>
      </c>
      <c r="E776" s="353"/>
      <c r="F776" s="354"/>
      <c r="G776" s="354"/>
      <c r="H776" s="333"/>
      <c r="I776" s="333"/>
      <c r="J776" s="333"/>
      <c r="K776" s="333"/>
      <c r="L776" s="333"/>
      <c r="M776" s="333"/>
      <c r="N776" s="333"/>
      <c r="O776" s="333"/>
      <c r="P776" s="333"/>
      <c r="Q776" s="333"/>
      <c r="R776" s="333"/>
      <c r="S776" s="333"/>
      <c r="T776" s="333"/>
      <c r="U776" s="333"/>
      <c r="V776" s="333"/>
      <c r="W776" s="333"/>
      <c r="X776" s="333"/>
      <c r="Y776" s="333"/>
      <c r="Z776" s="333"/>
      <c r="AA776" s="333"/>
      <c r="AB776" s="333"/>
      <c r="AC776" s="333"/>
      <c r="AD776" s="333"/>
      <c r="AE776" s="333"/>
      <c r="AF776" s="333"/>
      <c r="AG776" s="333"/>
      <c r="AH776" s="333"/>
      <c r="AI776" s="333"/>
      <c r="AJ776" s="333"/>
      <c r="AK776" s="333"/>
      <c r="AL776" s="333"/>
      <c r="AM776" s="333"/>
      <c r="AN776" s="333"/>
      <c r="AO776" s="333"/>
      <c r="AP776" s="333"/>
      <c r="AQ776" s="333"/>
      <c r="AR776" s="333"/>
    </row>
    <row r="777" spans="1:44" ht="8.1" customHeight="1">
      <c r="A777" s="365" t="str">
        <f t="shared" si="101"/>
        <v/>
      </c>
      <c r="B777" s="50" t="str">
        <f t="shared" si="102"/>
        <v/>
      </c>
      <c r="C777" s="50" t="str">
        <f t="shared" si="103"/>
        <v/>
      </c>
      <c r="D777" s="315" t="str">
        <f t="shared" si="104"/>
        <v/>
      </c>
      <c r="E777" s="353"/>
      <c r="F777" s="354"/>
      <c r="G777" s="354"/>
      <c r="H777" s="333"/>
      <c r="I777" s="333"/>
      <c r="J777" s="333"/>
      <c r="K777" s="333"/>
      <c r="L777" s="333"/>
      <c r="M777" s="333"/>
      <c r="N777" s="333"/>
      <c r="O777" s="333"/>
      <c r="P777" s="333"/>
      <c r="Q777" s="333"/>
      <c r="R777" s="333"/>
      <c r="S777" s="333"/>
      <c r="T777" s="333"/>
      <c r="U777" s="333"/>
      <c r="V777" s="333"/>
      <c r="W777" s="333"/>
      <c r="X777" s="333"/>
      <c r="Y777" s="333"/>
      <c r="Z777" s="333"/>
      <c r="AA777" s="333"/>
      <c r="AB777" s="333"/>
      <c r="AC777" s="333"/>
      <c r="AD777" s="333"/>
      <c r="AE777" s="333"/>
      <c r="AF777" s="333"/>
      <c r="AG777" s="333"/>
      <c r="AH777" s="333"/>
      <c r="AI777" s="333"/>
      <c r="AJ777" s="333"/>
      <c r="AK777" s="333"/>
      <c r="AL777" s="333"/>
      <c r="AM777" s="333"/>
      <c r="AN777" s="333"/>
      <c r="AO777" s="333"/>
      <c r="AP777" s="333"/>
      <c r="AQ777" s="333"/>
      <c r="AR777" s="333"/>
    </row>
    <row r="778" spans="1:44" ht="8.1" customHeight="1">
      <c r="A778" s="365" t="str">
        <f t="shared" si="101"/>
        <v/>
      </c>
      <c r="B778" s="50" t="str">
        <f t="shared" si="102"/>
        <v/>
      </c>
      <c r="C778" s="50" t="str">
        <f t="shared" si="103"/>
        <v/>
      </c>
      <c r="D778" s="315" t="str">
        <f t="shared" si="104"/>
        <v/>
      </c>
      <c r="E778" s="353"/>
      <c r="F778" s="354"/>
      <c r="G778" s="354"/>
      <c r="H778" s="333"/>
      <c r="I778" s="333"/>
      <c r="J778" s="333"/>
      <c r="K778" s="333"/>
      <c r="L778" s="333"/>
      <c r="M778" s="333"/>
      <c r="N778" s="333"/>
      <c r="O778" s="333"/>
      <c r="P778" s="333"/>
      <c r="Q778" s="333"/>
      <c r="R778" s="333"/>
      <c r="S778" s="333"/>
      <c r="T778" s="333"/>
      <c r="U778" s="333"/>
      <c r="V778" s="333"/>
      <c r="W778" s="333"/>
      <c r="X778" s="333"/>
      <c r="Y778" s="333"/>
      <c r="Z778" s="333"/>
      <c r="AA778" s="333"/>
      <c r="AB778" s="333"/>
      <c r="AC778" s="333"/>
      <c r="AD778" s="333"/>
      <c r="AE778" s="333"/>
      <c r="AF778" s="333"/>
      <c r="AG778" s="333"/>
      <c r="AH778" s="333"/>
      <c r="AI778" s="333"/>
      <c r="AJ778" s="333"/>
      <c r="AK778" s="333"/>
      <c r="AL778" s="333"/>
      <c r="AM778" s="333"/>
      <c r="AN778" s="333"/>
      <c r="AO778" s="333"/>
      <c r="AP778" s="333"/>
      <c r="AQ778" s="333"/>
      <c r="AR778" s="333"/>
    </row>
    <row r="779" spans="1:44" ht="8.1" customHeight="1">
      <c r="A779" s="365" t="str">
        <f t="shared" si="101"/>
        <v/>
      </c>
      <c r="B779" s="50" t="str">
        <f t="shared" si="102"/>
        <v/>
      </c>
      <c r="C779" s="50" t="str">
        <f t="shared" si="103"/>
        <v/>
      </c>
      <c r="D779" s="315" t="str">
        <f t="shared" si="104"/>
        <v/>
      </c>
      <c r="E779" s="353"/>
      <c r="F779" s="354"/>
      <c r="G779" s="354"/>
      <c r="H779" s="333"/>
      <c r="I779" s="333"/>
      <c r="J779" s="333"/>
      <c r="K779" s="333"/>
      <c r="L779" s="333"/>
      <c r="M779" s="333"/>
      <c r="N779" s="333"/>
      <c r="O779" s="333"/>
      <c r="P779" s="333"/>
      <c r="Q779" s="333"/>
      <c r="R779" s="333"/>
      <c r="S779" s="333"/>
      <c r="T779" s="333"/>
      <c r="U779" s="333"/>
      <c r="V779" s="333"/>
      <c r="W779" s="333"/>
      <c r="X779" s="333"/>
      <c r="Y779" s="333"/>
      <c r="Z779" s="333"/>
      <c r="AA779" s="333"/>
      <c r="AB779" s="333"/>
      <c r="AC779" s="333"/>
      <c r="AD779" s="333"/>
      <c r="AE779" s="333"/>
      <c r="AF779" s="333"/>
      <c r="AG779" s="333"/>
      <c r="AH779" s="333"/>
      <c r="AI779" s="333"/>
      <c r="AJ779" s="333"/>
      <c r="AK779" s="333"/>
      <c r="AL779" s="333"/>
      <c r="AM779" s="333"/>
      <c r="AN779" s="333"/>
      <c r="AO779" s="333"/>
      <c r="AP779" s="333"/>
      <c r="AQ779" s="333"/>
      <c r="AR779" s="333"/>
    </row>
    <row r="780" spans="1:44" ht="8.1" customHeight="1">
      <c r="A780" s="365" t="str">
        <f t="shared" si="101"/>
        <v/>
      </c>
      <c r="B780" s="50" t="str">
        <f t="shared" si="102"/>
        <v/>
      </c>
      <c r="C780" s="50" t="str">
        <f t="shared" si="103"/>
        <v/>
      </c>
      <c r="D780" s="315" t="str">
        <f t="shared" si="104"/>
        <v/>
      </c>
      <c r="E780" s="353"/>
      <c r="F780" s="354"/>
      <c r="G780" s="354"/>
      <c r="H780" s="333"/>
      <c r="I780" s="333"/>
      <c r="J780" s="333"/>
      <c r="K780" s="333"/>
      <c r="L780" s="333"/>
      <c r="M780" s="333"/>
      <c r="N780" s="333"/>
      <c r="O780" s="333"/>
      <c r="P780" s="333"/>
      <c r="Q780" s="333"/>
      <c r="R780" s="333"/>
      <c r="S780" s="333"/>
      <c r="T780" s="333"/>
      <c r="U780" s="333"/>
      <c r="V780" s="333"/>
      <c r="W780" s="333"/>
      <c r="X780" s="333"/>
      <c r="Y780" s="333"/>
      <c r="Z780" s="333"/>
      <c r="AA780" s="333"/>
      <c r="AB780" s="333"/>
      <c r="AC780" s="333"/>
      <c r="AD780" s="333"/>
      <c r="AE780" s="333"/>
      <c r="AF780" s="333"/>
      <c r="AG780" s="333"/>
      <c r="AH780" s="333"/>
      <c r="AI780" s="333"/>
      <c r="AJ780" s="333"/>
      <c r="AK780" s="333"/>
      <c r="AL780" s="333"/>
      <c r="AM780" s="333"/>
      <c r="AN780" s="333"/>
      <c r="AO780" s="333"/>
      <c r="AP780" s="333"/>
      <c r="AQ780" s="333"/>
      <c r="AR780" s="333"/>
    </row>
    <row r="781" spans="1:44" ht="8.1" customHeight="1">
      <c r="A781" s="365" t="str">
        <f t="shared" si="101"/>
        <v/>
      </c>
      <c r="B781" s="50" t="str">
        <f t="shared" si="102"/>
        <v/>
      </c>
      <c r="C781" s="50" t="str">
        <f t="shared" si="103"/>
        <v/>
      </c>
      <c r="D781" s="315" t="str">
        <f t="shared" si="104"/>
        <v/>
      </c>
      <c r="E781" s="353"/>
      <c r="F781" s="354"/>
      <c r="G781" s="354"/>
      <c r="H781" s="333"/>
      <c r="I781" s="333"/>
      <c r="J781" s="333"/>
      <c r="K781" s="333"/>
      <c r="L781" s="333"/>
      <c r="M781" s="333"/>
      <c r="N781" s="333"/>
      <c r="O781" s="333"/>
      <c r="P781" s="333"/>
      <c r="Q781" s="333"/>
      <c r="R781" s="333"/>
      <c r="S781" s="333"/>
      <c r="T781" s="333"/>
      <c r="U781" s="333"/>
      <c r="V781" s="333"/>
      <c r="W781" s="333"/>
      <c r="X781" s="333"/>
      <c r="Y781" s="333"/>
      <c r="Z781" s="333"/>
      <c r="AA781" s="333"/>
      <c r="AB781" s="333"/>
      <c r="AC781" s="333"/>
      <c r="AD781" s="333"/>
      <c r="AE781" s="333"/>
      <c r="AF781" s="333"/>
      <c r="AG781" s="333"/>
      <c r="AH781" s="333"/>
      <c r="AI781" s="333"/>
      <c r="AJ781" s="333"/>
      <c r="AK781" s="333"/>
      <c r="AL781" s="333"/>
      <c r="AM781" s="333"/>
      <c r="AN781" s="333"/>
      <c r="AO781" s="333"/>
      <c r="AP781" s="333"/>
      <c r="AQ781" s="333"/>
      <c r="AR781" s="333"/>
    </row>
    <row r="782" spans="1:44" ht="8.1" customHeight="1">
      <c r="A782" s="365" t="str">
        <f t="shared" si="101"/>
        <v/>
      </c>
      <c r="B782" s="50" t="str">
        <f t="shared" si="102"/>
        <v/>
      </c>
      <c r="C782" s="50" t="str">
        <f t="shared" si="103"/>
        <v/>
      </c>
      <c r="D782" s="315" t="str">
        <f t="shared" si="104"/>
        <v/>
      </c>
      <c r="E782" s="353"/>
      <c r="F782" s="354"/>
      <c r="G782" s="354"/>
      <c r="H782" s="333"/>
      <c r="I782" s="333"/>
      <c r="J782" s="333"/>
      <c r="K782" s="333"/>
      <c r="L782" s="333"/>
      <c r="M782" s="333"/>
      <c r="N782" s="333"/>
      <c r="O782" s="333"/>
      <c r="P782" s="333"/>
      <c r="Q782" s="333"/>
      <c r="R782" s="333"/>
      <c r="S782" s="333"/>
      <c r="T782" s="333"/>
      <c r="U782" s="333"/>
      <c r="V782" s="333"/>
      <c r="W782" s="333"/>
      <c r="X782" s="333"/>
      <c r="Y782" s="333"/>
      <c r="Z782" s="333"/>
      <c r="AA782" s="333"/>
      <c r="AB782" s="333"/>
      <c r="AC782" s="333"/>
      <c r="AD782" s="333"/>
      <c r="AE782" s="333"/>
      <c r="AF782" s="333"/>
      <c r="AG782" s="333"/>
      <c r="AH782" s="333"/>
      <c r="AI782" s="333"/>
      <c r="AJ782" s="333"/>
      <c r="AK782" s="333"/>
      <c r="AL782" s="333"/>
      <c r="AM782" s="333"/>
      <c r="AN782" s="333"/>
      <c r="AO782" s="333"/>
      <c r="AP782" s="333"/>
      <c r="AQ782" s="333"/>
      <c r="AR782" s="333"/>
    </row>
    <row r="783" spans="1:44" ht="8.1" customHeight="1">
      <c r="A783" s="365" t="str">
        <f t="shared" si="101"/>
        <v/>
      </c>
      <c r="B783" s="50" t="str">
        <f t="shared" si="102"/>
        <v/>
      </c>
      <c r="C783" s="50" t="str">
        <f t="shared" si="103"/>
        <v/>
      </c>
      <c r="D783" s="315" t="str">
        <f t="shared" si="104"/>
        <v/>
      </c>
      <c r="E783" s="353"/>
      <c r="F783" s="354"/>
      <c r="G783" s="354"/>
      <c r="H783" s="333"/>
      <c r="I783" s="333"/>
      <c r="J783" s="333"/>
      <c r="K783" s="333"/>
      <c r="L783" s="333"/>
      <c r="M783" s="333"/>
      <c r="N783" s="333"/>
      <c r="O783" s="333"/>
      <c r="P783" s="333"/>
      <c r="Q783" s="333"/>
      <c r="R783" s="333"/>
      <c r="S783" s="333"/>
      <c r="T783" s="333"/>
      <c r="U783" s="333"/>
      <c r="V783" s="333"/>
      <c r="W783" s="333"/>
      <c r="X783" s="333"/>
      <c r="Y783" s="333"/>
      <c r="Z783" s="333"/>
      <c r="AA783" s="333"/>
      <c r="AB783" s="333"/>
      <c r="AC783" s="333"/>
      <c r="AD783" s="333"/>
      <c r="AE783" s="333"/>
      <c r="AF783" s="333"/>
      <c r="AG783" s="333"/>
      <c r="AH783" s="333"/>
      <c r="AI783" s="333"/>
      <c r="AJ783" s="333"/>
      <c r="AK783" s="333"/>
      <c r="AL783" s="333"/>
      <c r="AM783" s="333"/>
      <c r="AN783" s="333"/>
      <c r="AO783" s="333"/>
      <c r="AP783" s="333"/>
      <c r="AQ783" s="333"/>
      <c r="AR783" s="333"/>
    </row>
    <row r="784" spans="1:44" ht="8.1" customHeight="1">
      <c r="A784" s="365" t="str">
        <f t="shared" si="101"/>
        <v/>
      </c>
      <c r="B784" s="50" t="str">
        <f t="shared" si="102"/>
        <v/>
      </c>
      <c r="C784" s="50" t="str">
        <f t="shared" si="103"/>
        <v/>
      </c>
      <c r="D784" s="315" t="str">
        <f t="shared" si="104"/>
        <v/>
      </c>
      <c r="E784" s="353"/>
      <c r="F784" s="354"/>
      <c r="G784" s="354"/>
      <c r="H784" s="333"/>
      <c r="I784" s="333"/>
      <c r="J784" s="333"/>
      <c r="K784" s="333"/>
      <c r="L784" s="333"/>
      <c r="M784" s="333"/>
      <c r="N784" s="333"/>
      <c r="O784" s="333"/>
      <c r="P784" s="333"/>
      <c r="Q784" s="333"/>
      <c r="R784" s="333"/>
      <c r="S784" s="333"/>
      <c r="T784" s="333"/>
      <c r="U784" s="333"/>
      <c r="V784" s="333"/>
      <c r="W784" s="333"/>
      <c r="X784" s="333"/>
      <c r="Y784" s="333"/>
      <c r="Z784" s="333"/>
      <c r="AA784" s="333"/>
      <c r="AB784" s="333"/>
      <c r="AC784" s="333"/>
      <c r="AD784" s="333"/>
      <c r="AE784" s="333"/>
      <c r="AF784" s="333"/>
      <c r="AG784" s="333"/>
      <c r="AH784" s="333"/>
      <c r="AI784" s="333"/>
      <c r="AJ784" s="333"/>
      <c r="AK784" s="333"/>
      <c r="AL784" s="333"/>
      <c r="AM784" s="333"/>
      <c r="AN784" s="333"/>
      <c r="AO784" s="333"/>
      <c r="AP784" s="333"/>
      <c r="AQ784" s="333"/>
      <c r="AR784" s="333"/>
    </row>
    <row r="785" spans="1:44" ht="8.1" customHeight="1">
      <c r="A785" s="365" t="str">
        <f t="shared" si="101"/>
        <v/>
      </c>
      <c r="B785" s="50" t="str">
        <f t="shared" si="102"/>
        <v/>
      </c>
      <c r="C785" s="50" t="str">
        <f t="shared" si="103"/>
        <v/>
      </c>
      <c r="D785" s="315" t="str">
        <f t="shared" si="104"/>
        <v/>
      </c>
      <c r="E785" s="353"/>
      <c r="F785" s="354"/>
      <c r="G785" s="354"/>
      <c r="H785" s="333"/>
      <c r="I785" s="333"/>
      <c r="J785" s="333"/>
      <c r="K785" s="333"/>
      <c r="L785" s="333"/>
      <c r="M785" s="333"/>
      <c r="N785" s="333"/>
      <c r="O785" s="333"/>
      <c r="P785" s="333"/>
      <c r="Q785" s="333"/>
      <c r="R785" s="333"/>
      <c r="S785" s="333"/>
      <c r="T785" s="333"/>
      <c r="U785" s="333"/>
      <c r="V785" s="333"/>
      <c r="W785" s="333"/>
      <c r="X785" s="333"/>
      <c r="Y785" s="333"/>
      <c r="Z785" s="333"/>
      <c r="AA785" s="333"/>
      <c r="AB785" s="333"/>
      <c r="AC785" s="333"/>
      <c r="AD785" s="333"/>
      <c r="AE785" s="333"/>
      <c r="AF785" s="333"/>
      <c r="AG785" s="333"/>
      <c r="AH785" s="333"/>
      <c r="AI785" s="333"/>
      <c r="AJ785" s="333"/>
      <c r="AK785" s="333"/>
      <c r="AL785" s="333"/>
      <c r="AM785" s="333"/>
      <c r="AN785" s="333"/>
      <c r="AO785" s="333"/>
      <c r="AP785" s="333"/>
      <c r="AQ785" s="333"/>
      <c r="AR785" s="333"/>
    </row>
    <row r="786" spans="1:44" ht="8.1" customHeight="1">
      <c r="A786" s="365" t="str">
        <f t="shared" si="101"/>
        <v/>
      </c>
      <c r="B786" s="50" t="str">
        <f t="shared" si="102"/>
        <v/>
      </c>
      <c r="C786" s="50" t="str">
        <f t="shared" si="103"/>
        <v/>
      </c>
      <c r="D786" s="315" t="str">
        <f t="shared" si="104"/>
        <v/>
      </c>
      <c r="E786" s="353"/>
      <c r="F786" s="354"/>
      <c r="G786" s="354"/>
      <c r="H786" s="333"/>
      <c r="I786" s="333"/>
      <c r="J786" s="333"/>
      <c r="K786" s="333"/>
      <c r="L786" s="333"/>
      <c r="M786" s="333"/>
      <c r="N786" s="333"/>
      <c r="O786" s="333"/>
      <c r="P786" s="333"/>
      <c r="Q786" s="333"/>
      <c r="R786" s="333"/>
      <c r="S786" s="333"/>
      <c r="T786" s="333"/>
      <c r="U786" s="333"/>
      <c r="V786" s="333"/>
      <c r="W786" s="333"/>
      <c r="X786" s="333"/>
      <c r="Y786" s="333"/>
      <c r="Z786" s="333"/>
      <c r="AA786" s="333"/>
      <c r="AB786" s="333"/>
      <c r="AC786" s="333"/>
      <c r="AD786" s="333"/>
      <c r="AE786" s="333"/>
      <c r="AF786" s="333"/>
      <c r="AG786" s="333"/>
      <c r="AH786" s="333"/>
      <c r="AI786" s="333"/>
      <c r="AJ786" s="333"/>
      <c r="AK786" s="333"/>
      <c r="AL786" s="333"/>
      <c r="AM786" s="333"/>
      <c r="AN786" s="333"/>
      <c r="AO786" s="333"/>
      <c r="AP786" s="333"/>
      <c r="AQ786" s="333"/>
      <c r="AR786" s="333"/>
    </row>
    <row r="787" spans="1:44" ht="8.1" customHeight="1">
      <c r="A787" s="365" t="str">
        <f t="shared" si="101"/>
        <v/>
      </c>
      <c r="B787" s="50" t="str">
        <f t="shared" si="102"/>
        <v/>
      </c>
      <c r="C787" s="50" t="str">
        <f t="shared" si="103"/>
        <v/>
      </c>
      <c r="D787" s="315" t="str">
        <f t="shared" si="104"/>
        <v/>
      </c>
      <c r="E787" s="353"/>
      <c r="F787" s="354"/>
      <c r="G787" s="354"/>
      <c r="H787" s="333"/>
      <c r="I787" s="333"/>
      <c r="J787" s="333"/>
      <c r="K787" s="333"/>
      <c r="L787" s="333"/>
      <c r="M787" s="333"/>
      <c r="N787" s="333"/>
      <c r="O787" s="333"/>
      <c r="P787" s="333"/>
      <c r="Q787" s="333"/>
      <c r="R787" s="333"/>
      <c r="S787" s="333"/>
      <c r="T787" s="333"/>
      <c r="U787" s="333"/>
      <c r="V787" s="333"/>
      <c r="W787" s="333"/>
      <c r="X787" s="333"/>
      <c r="Y787" s="333"/>
      <c r="Z787" s="333"/>
      <c r="AA787" s="333"/>
      <c r="AB787" s="333"/>
      <c r="AC787" s="333"/>
      <c r="AD787" s="333"/>
      <c r="AE787" s="333"/>
      <c r="AF787" s="333"/>
      <c r="AG787" s="333"/>
      <c r="AH787" s="333"/>
      <c r="AI787" s="333"/>
      <c r="AJ787" s="333"/>
      <c r="AK787" s="333"/>
      <c r="AL787" s="333"/>
      <c r="AM787" s="333"/>
      <c r="AN787" s="333"/>
      <c r="AO787" s="333"/>
      <c r="AP787" s="333"/>
      <c r="AQ787" s="333"/>
      <c r="AR787" s="333"/>
    </row>
    <row r="788" spans="1:44" ht="8.1" customHeight="1">
      <c r="A788" s="365" t="str">
        <f t="shared" si="101"/>
        <v/>
      </c>
      <c r="B788" s="50" t="str">
        <f t="shared" si="102"/>
        <v/>
      </c>
      <c r="C788" s="50" t="str">
        <f t="shared" si="103"/>
        <v/>
      </c>
      <c r="D788" s="315" t="str">
        <f t="shared" si="104"/>
        <v/>
      </c>
      <c r="E788" s="353"/>
      <c r="F788" s="354"/>
      <c r="G788" s="354"/>
      <c r="H788" s="333"/>
      <c r="I788" s="333"/>
      <c r="J788" s="333"/>
      <c r="K788" s="333"/>
      <c r="L788" s="333"/>
      <c r="M788" s="333"/>
      <c r="N788" s="333"/>
      <c r="O788" s="333"/>
      <c r="P788" s="333"/>
      <c r="Q788" s="333"/>
      <c r="R788" s="333"/>
      <c r="S788" s="333"/>
      <c r="T788" s="333"/>
      <c r="U788" s="333"/>
      <c r="V788" s="333"/>
      <c r="W788" s="333"/>
      <c r="X788" s="333"/>
      <c r="Y788" s="333"/>
      <c r="Z788" s="333"/>
      <c r="AA788" s="333"/>
      <c r="AB788" s="333"/>
      <c r="AC788" s="333"/>
      <c r="AD788" s="333"/>
      <c r="AE788" s="333"/>
      <c r="AF788" s="333"/>
      <c r="AG788" s="333"/>
      <c r="AH788" s="333"/>
      <c r="AI788" s="333"/>
      <c r="AJ788" s="333"/>
      <c r="AK788" s="333"/>
      <c r="AL788" s="333"/>
      <c r="AM788" s="333"/>
      <c r="AN788" s="333"/>
      <c r="AO788" s="333"/>
      <c r="AP788" s="333"/>
      <c r="AQ788" s="333"/>
      <c r="AR788" s="333"/>
    </row>
    <row r="789" spans="1:44" ht="8.1" customHeight="1">
      <c r="A789" s="365" t="str">
        <f t="shared" si="101"/>
        <v/>
      </c>
      <c r="B789" s="50" t="str">
        <f t="shared" si="102"/>
        <v/>
      </c>
      <c r="C789" s="50" t="str">
        <f t="shared" si="103"/>
        <v/>
      </c>
      <c r="D789" s="315" t="str">
        <f t="shared" si="104"/>
        <v/>
      </c>
      <c r="E789" s="353"/>
      <c r="F789" s="354"/>
      <c r="G789" s="354"/>
      <c r="H789" s="333"/>
      <c r="I789" s="333"/>
      <c r="J789" s="333"/>
      <c r="K789" s="333"/>
      <c r="L789" s="333"/>
      <c r="M789" s="333"/>
      <c r="N789" s="333"/>
      <c r="O789" s="333"/>
      <c r="P789" s="333"/>
      <c r="Q789" s="333"/>
      <c r="R789" s="333"/>
      <c r="S789" s="333"/>
      <c r="T789" s="333"/>
      <c r="U789" s="333"/>
      <c r="V789" s="333"/>
      <c r="W789" s="333"/>
      <c r="X789" s="333"/>
      <c r="Y789" s="333"/>
      <c r="Z789" s="333"/>
      <c r="AA789" s="333"/>
      <c r="AB789" s="333"/>
      <c r="AC789" s="333"/>
      <c r="AD789" s="333"/>
      <c r="AE789" s="333"/>
      <c r="AF789" s="333"/>
      <c r="AG789" s="333"/>
      <c r="AH789" s="333"/>
      <c r="AI789" s="333"/>
      <c r="AJ789" s="333"/>
      <c r="AK789" s="333"/>
      <c r="AL789" s="333"/>
      <c r="AM789" s="333"/>
      <c r="AN789" s="333"/>
      <c r="AO789" s="333"/>
      <c r="AP789" s="333"/>
      <c r="AQ789" s="333"/>
      <c r="AR789" s="333"/>
    </row>
    <row r="790" spans="1:44" ht="8.1" customHeight="1">
      <c r="A790" s="365" t="str">
        <f t="shared" si="101"/>
        <v/>
      </c>
      <c r="B790" s="50" t="str">
        <f t="shared" si="102"/>
        <v/>
      </c>
      <c r="C790" s="50" t="str">
        <f t="shared" si="103"/>
        <v/>
      </c>
      <c r="D790" s="315" t="str">
        <f t="shared" si="104"/>
        <v/>
      </c>
      <c r="E790" s="353"/>
      <c r="F790" s="354"/>
      <c r="G790" s="354"/>
      <c r="H790" s="333"/>
      <c r="I790" s="333"/>
      <c r="J790" s="333"/>
      <c r="K790" s="333"/>
      <c r="L790" s="333"/>
      <c r="M790" s="333"/>
      <c r="N790" s="333"/>
      <c r="O790" s="333"/>
      <c r="P790" s="333"/>
      <c r="Q790" s="333"/>
      <c r="R790" s="333"/>
      <c r="S790" s="333"/>
      <c r="T790" s="333"/>
      <c r="U790" s="333"/>
      <c r="V790" s="333"/>
      <c r="W790" s="333"/>
      <c r="X790" s="333"/>
      <c r="Y790" s="333"/>
      <c r="Z790" s="333"/>
      <c r="AA790" s="333"/>
      <c r="AB790" s="333"/>
      <c r="AC790" s="333"/>
      <c r="AD790" s="333"/>
      <c r="AE790" s="333"/>
      <c r="AF790" s="333"/>
      <c r="AG790" s="333"/>
      <c r="AH790" s="333"/>
      <c r="AI790" s="333"/>
      <c r="AJ790" s="333"/>
      <c r="AK790" s="333"/>
      <c r="AL790" s="333"/>
      <c r="AM790" s="333"/>
      <c r="AN790" s="333"/>
      <c r="AO790" s="333"/>
      <c r="AP790" s="333"/>
      <c r="AQ790" s="333"/>
      <c r="AR790" s="333"/>
    </row>
    <row r="791" spans="1:44" ht="8.1" customHeight="1">
      <c r="A791" s="365" t="str">
        <f t="shared" si="101"/>
        <v/>
      </c>
      <c r="B791" s="50" t="str">
        <f t="shared" si="102"/>
        <v/>
      </c>
      <c r="C791" s="50" t="str">
        <f t="shared" si="103"/>
        <v/>
      </c>
      <c r="D791" s="315" t="str">
        <f t="shared" si="104"/>
        <v/>
      </c>
      <c r="E791" s="353"/>
      <c r="F791" s="354"/>
      <c r="G791" s="354"/>
      <c r="H791" s="333"/>
      <c r="I791" s="333"/>
      <c r="J791" s="333"/>
      <c r="K791" s="333"/>
      <c r="L791" s="333"/>
      <c r="M791" s="333"/>
      <c r="N791" s="333"/>
      <c r="O791" s="333"/>
      <c r="P791" s="333"/>
      <c r="Q791" s="333"/>
      <c r="R791" s="333"/>
      <c r="S791" s="333"/>
      <c r="T791" s="333"/>
      <c r="U791" s="333"/>
      <c r="V791" s="333"/>
      <c r="W791" s="333"/>
      <c r="X791" s="333"/>
      <c r="Y791" s="333"/>
      <c r="Z791" s="333"/>
      <c r="AA791" s="333"/>
      <c r="AB791" s="333"/>
      <c r="AC791" s="333"/>
      <c r="AD791" s="333"/>
      <c r="AE791" s="333"/>
      <c r="AF791" s="333"/>
      <c r="AG791" s="333"/>
      <c r="AH791" s="333"/>
      <c r="AI791" s="333"/>
      <c r="AJ791" s="333"/>
      <c r="AK791" s="333"/>
      <c r="AL791" s="333"/>
      <c r="AM791" s="333"/>
      <c r="AN791" s="333"/>
      <c r="AO791" s="333"/>
      <c r="AP791" s="333"/>
      <c r="AQ791" s="333"/>
      <c r="AR791" s="333"/>
    </row>
    <row r="792" spans="1:44" ht="8.1" customHeight="1">
      <c r="A792" s="365" t="str">
        <f t="shared" si="101"/>
        <v/>
      </c>
      <c r="B792" s="50" t="str">
        <f t="shared" si="102"/>
        <v/>
      </c>
      <c r="C792" s="50" t="str">
        <f t="shared" si="103"/>
        <v/>
      </c>
      <c r="D792" s="315" t="str">
        <f t="shared" si="104"/>
        <v/>
      </c>
      <c r="E792" s="353"/>
      <c r="F792" s="354"/>
      <c r="G792" s="354"/>
      <c r="H792" s="333"/>
      <c r="I792" s="333"/>
      <c r="J792" s="333"/>
      <c r="K792" s="333"/>
      <c r="L792" s="333"/>
      <c r="M792" s="333"/>
      <c r="N792" s="333"/>
      <c r="O792" s="333"/>
      <c r="P792" s="333"/>
      <c r="Q792" s="333"/>
      <c r="R792" s="333"/>
      <c r="S792" s="333"/>
      <c r="T792" s="333"/>
      <c r="U792" s="333"/>
      <c r="V792" s="333"/>
      <c r="W792" s="333"/>
      <c r="X792" s="333"/>
      <c r="Y792" s="333"/>
      <c r="Z792" s="333"/>
      <c r="AA792" s="333"/>
      <c r="AB792" s="333"/>
      <c r="AC792" s="333"/>
      <c r="AD792" s="333"/>
      <c r="AE792" s="333"/>
      <c r="AF792" s="333"/>
      <c r="AG792" s="333"/>
      <c r="AH792" s="333"/>
      <c r="AI792" s="333"/>
      <c r="AJ792" s="333"/>
      <c r="AK792" s="333"/>
      <c r="AL792" s="333"/>
      <c r="AM792" s="333"/>
      <c r="AN792" s="333"/>
      <c r="AO792" s="333"/>
      <c r="AP792" s="333"/>
      <c r="AQ792" s="333"/>
      <c r="AR792" s="333"/>
    </row>
    <row r="793" spans="1:44" ht="8.1" customHeight="1">
      <c r="A793" s="365" t="str">
        <f t="shared" si="101"/>
        <v/>
      </c>
      <c r="B793" s="50" t="str">
        <f t="shared" si="102"/>
        <v/>
      </c>
      <c r="C793" s="50" t="str">
        <f t="shared" si="103"/>
        <v/>
      </c>
      <c r="D793" s="315" t="str">
        <f t="shared" si="104"/>
        <v/>
      </c>
      <c r="E793" s="353"/>
      <c r="F793" s="354"/>
      <c r="G793" s="354"/>
      <c r="H793" s="333"/>
      <c r="I793" s="333"/>
      <c r="J793" s="333"/>
      <c r="K793" s="333"/>
      <c r="L793" s="333"/>
      <c r="M793" s="333"/>
      <c r="N793" s="333"/>
      <c r="O793" s="333"/>
      <c r="P793" s="333"/>
      <c r="Q793" s="333"/>
      <c r="R793" s="333"/>
      <c r="S793" s="333"/>
      <c r="T793" s="333"/>
      <c r="U793" s="333"/>
      <c r="V793" s="333"/>
      <c r="W793" s="333"/>
      <c r="X793" s="333"/>
      <c r="Y793" s="333"/>
      <c r="Z793" s="333"/>
      <c r="AA793" s="333"/>
      <c r="AB793" s="333"/>
      <c r="AC793" s="333"/>
      <c r="AD793" s="333"/>
      <c r="AE793" s="333"/>
      <c r="AF793" s="333"/>
      <c r="AG793" s="333"/>
      <c r="AH793" s="333"/>
      <c r="AI793" s="333"/>
      <c r="AJ793" s="333"/>
      <c r="AK793" s="333"/>
      <c r="AL793" s="333"/>
      <c r="AM793" s="333"/>
      <c r="AN793" s="333"/>
      <c r="AO793" s="333"/>
      <c r="AP793" s="333"/>
      <c r="AQ793" s="333"/>
      <c r="AR793" s="333"/>
    </row>
    <row r="794" spans="1:44" ht="8.1" customHeight="1">
      <c r="A794" s="365" t="str">
        <f t="shared" si="101"/>
        <v/>
      </c>
      <c r="B794" s="50" t="str">
        <f t="shared" si="102"/>
        <v/>
      </c>
      <c r="C794" s="50" t="str">
        <f t="shared" si="103"/>
        <v/>
      </c>
      <c r="D794" s="315" t="str">
        <f t="shared" si="104"/>
        <v/>
      </c>
      <c r="E794" s="353"/>
      <c r="F794" s="354"/>
      <c r="G794" s="354"/>
      <c r="H794" s="333"/>
      <c r="I794" s="333"/>
      <c r="J794" s="333"/>
      <c r="K794" s="333"/>
      <c r="L794" s="333"/>
      <c r="M794" s="333"/>
      <c r="N794" s="333"/>
      <c r="O794" s="333"/>
      <c r="P794" s="333"/>
      <c r="Q794" s="333"/>
      <c r="R794" s="333"/>
      <c r="S794" s="333"/>
      <c r="T794" s="333"/>
      <c r="U794" s="333"/>
      <c r="V794" s="333"/>
      <c r="W794" s="333"/>
      <c r="X794" s="333"/>
      <c r="Y794" s="333"/>
      <c r="Z794" s="333"/>
      <c r="AA794" s="333"/>
      <c r="AB794" s="333"/>
      <c r="AC794" s="333"/>
      <c r="AD794" s="333"/>
      <c r="AE794" s="333"/>
      <c r="AF794" s="333"/>
      <c r="AG794" s="333"/>
      <c r="AH794" s="333"/>
      <c r="AI794" s="333"/>
      <c r="AJ794" s="333"/>
      <c r="AK794" s="333"/>
      <c r="AL794" s="333"/>
      <c r="AM794" s="333"/>
      <c r="AN794" s="333"/>
      <c r="AO794" s="333"/>
      <c r="AP794" s="333"/>
      <c r="AQ794" s="333"/>
      <c r="AR794" s="333"/>
    </row>
    <row r="795" spans="1:44" ht="8.1" customHeight="1">
      <c r="A795" s="365" t="str">
        <f t="shared" si="101"/>
        <v/>
      </c>
      <c r="B795" s="50" t="str">
        <f t="shared" si="102"/>
        <v/>
      </c>
      <c r="C795" s="50" t="str">
        <f t="shared" si="103"/>
        <v/>
      </c>
      <c r="D795" s="315" t="str">
        <f t="shared" si="104"/>
        <v/>
      </c>
      <c r="E795" s="353"/>
      <c r="F795" s="354"/>
      <c r="G795" s="354"/>
      <c r="H795" s="333"/>
      <c r="I795" s="333"/>
      <c r="J795" s="333"/>
      <c r="K795" s="333"/>
      <c r="L795" s="333"/>
      <c r="M795" s="333"/>
      <c r="N795" s="333"/>
      <c r="O795" s="333"/>
      <c r="P795" s="333"/>
      <c r="Q795" s="333"/>
      <c r="R795" s="333"/>
      <c r="S795" s="333"/>
      <c r="T795" s="333"/>
      <c r="U795" s="333"/>
      <c r="V795" s="333"/>
      <c r="W795" s="333"/>
      <c r="X795" s="333"/>
      <c r="Y795" s="333"/>
      <c r="Z795" s="333"/>
      <c r="AA795" s="333"/>
      <c r="AB795" s="333"/>
      <c r="AC795" s="333"/>
      <c r="AD795" s="333"/>
      <c r="AE795" s="333"/>
      <c r="AF795" s="333"/>
      <c r="AG795" s="333"/>
      <c r="AH795" s="333"/>
      <c r="AI795" s="333"/>
      <c r="AJ795" s="333"/>
      <c r="AK795" s="333"/>
      <c r="AL795" s="333"/>
      <c r="AM795" s="333"/>
      <c r="AN795" s="333"/>
      <c r="AO795" s="333"/>
      <c r="AP795" s="333"/>
      <c r="AQ795" s="333"/>
      <c r="AR795" s="333"/>
    </row>
    <row r="796" spans="1:44" ht="8.1" customHeight="1">
      <c r="A796" s="365" t="str">
        <f t="shared" si="101"/>
        <v/>
      </c>
      <c r="B796" s="50" t="str">
        <f t="shared" si="102"/>
        <v/>
      </c>
      <c r="C796" s="50" t="str">
        <f t="shared" si="103"/>
        <v/>
      </c>
      <c r="D796" s="315" t="str">
        <f t="shared" si="104"/>
        <v/>
      </c>
      <c r="E796" s="353"/>
      <c r="F796" s="354"/>
      <c r="G796" s="354"/>
      <c r="H796" s="333"/>
      <c r="I796" s="333"/>
      <c r="J796" s="333"/>
      <c r="K796" s="333"/>
      <c r="L796" s="333"/>
      <c r="M796" s="333"/>
      <c r="N796" s="333"/>
      <c r="O796" s="333"/>
      <c r="P796" s="333"/>
      <c r="Q796" s="333"/>
      <c r="R796" s="333"/>
      <c r="S796" s="333"/>
      <c r="T796" s="333"/>
      <c r="U796" s="333"/>
      <c r="V796" s="333"/>
      <c r="W796" s="333"/>
      <c r="X796" s="333"/>
      <c r="Y796" s="333"/>
      <c r="Z796" s="333"/>
      <c r="AA796" s="333"/>
      <c r="AB796" s="333"/>
      <c r="AC796" s="333"/>
      <c r="AD796" s="333"/>
      <c r="AE796" s="333"/>
      <c r="AF796" s="333"/>
      <c r="AG796" s="333"/>
      <c r="AH796" s="333"/>
      <c r="AI796" s="333"/>
      <c r="AJ796" s="333"/>
      <c r="AK796" s="333"/>
      <c r="AL796" s="333"/>
      <c r="AM796" s="333"/>
      <c r="AN796" s="333"/>
      <c r="AO796" s="333"/>
      <c r="AP796" s="333"/>
      <c r="AQ796" s="333"/>
      <c r="AR796" s="333"/>
    </row>
    <row r="797" spans="1:44" ht="8.1" customHeight="1">
      <c r="A797" s="365" t="str">
        <f t="shared" si="101"/>
        <v/>
      </c>
      <c r="B797" s="50" t="str">
        <f t="shared" si="102"/>
        <v/>
      </c>
      <c r="C797" s="50" t="str">
        <f t="shared" si="103"/>
        <v/>
      </c>
      <c r="D797" s="315" t="str">
        <f t="shared" si="104"/>
        <v/>
      </c>
      <c r="E797" s="353"/>
      <c r="F797" s="354"/>
      <c r="G797" s="354"/>
      <c r="H797" s="333"/>
      <c r="I797" s="333"/>
      <c r="J797" s="333"/>
      <c r="K797" s="333"/>
      <c r="L797" s="333"/>
      <c r="M797" s="333"/>
      <c r="N797" s="333"/>
      <c r="O797" s="333"/>
      <c r="P797" s="333"/>
      <c r="Q797" s="333"/>
      <c r="R797" s="333"/>
      <c r="S797" s="333"/>
      <c r="T797" s="333"/>
      <c r="U797" s="333"/>
      <c r="V797" s="333"/>
      <c r="W797" s="333"/>
      <c r="X797" s="333"/>
      <c r="Y797" s="333"/>
      <c r="Z797" s="333"/>
      <c r="AA797" s="333"/>
      <c r="AB797" s="333"/>
      <c r="AC797" s="333"/>
      <c r="AD797" s="333"/>
      <c r="AE797" s="333"/>
      <c r="AF797" s="333"/>
      <c r="AG797" s="333"/>
      <c r="AH797" s="333"/>
      <c r="AI797" s="333"/>
      <c r="AJ797" s="333"/>
      <c r="AK797" s="333"/>
      <c r="AL797" s="333"/>
      <c r="AM797" s="333"/>
      <c r="AN797" s="333"/>
      <c r="AO797" s="333"/>
      <c r="AP797" s="333"/>
      <c r="AQ797" s="333"/>
      <c r="AR797" s="333"/>
    </row>
    <row r="798" spans="1:44" ht="8.1" customHeight="1">
      <c r="A798" s="365" t="str">
        <f t="shared" si="101"/>
        <v/>
      </c>
      <c r="B798" s="50" t="str">
        <f t="shared" si="102"/>
        <v/>
      </c>
      <c r="C798" s="50" t="str">
        <f t="shared" si="103"/>
        <v/>
      </c>
      <c r="D798" s="315" t="str">
        <f t="shared" si="104"/>
        <v/>
      </c>
      <c r="E798" s="353"/>
      <c r="F798" s="354"/>
      <c r="G798" s="354"/>
      <c r="H798" s="333"/>
      <c r="I798" s="333"/>
      <c r="J798" s="333"/>
      <c r="K798" s="333"/>
      <c r="L798" s="333"/>
      <c r="M798" s="333"/>
      <c r="N798" s="333"/>
      <c r="O798" s="333"/>
      <c r="P798" s="333"/>
      <c r="Q798" s="333"/>
      <c r="R798" s="333"/>
      <c r="S798" s="333"/>
      <c r="T798" s="333"/>
      <c r="U798" s="333"/>
      <c r="V798" s="333"/>
      <c r="W798" s="333"/>
      <c r="X798" s="333"/>
      <c r="Y798" s="333"/>
      <c r="Z798" s="333"/>
      <c r="AA798" s="333"/>
      <c r="AB798" s="333"/>
      <c r="AC798" s="333"/>
      <c r="AD798" s="333"/>
      <c r="AE798" s="333"/>
      <c r="AF798" s="333"/>
      <c r="AG798" s="333"/>
      <c r="AH798" s="333"/>
      <c r="AI798" s="333"/>
      <c r="AJ798" s="333"/>
      <c r="AK798" s="333"/>
      <c r="AL798" s="333"/>
      <c r="AM798" s="333"/>
      <c r="AN798" s="333"/>
      <c r="AO798" s="333"/>
      <c r="AP798" s="333"/>
      <c r="AQ798" s="333"/>
      <c r="AR798" s="333"/>
    </row>
    <row r="799" spans="1:44" ht="8.1" customHeight="1">
      <c r="A799" s="365" t="str">
        <f t="shared" si="101"/>
        <v/>
      </c>
      <c r="B799" s="50" t="str">
        <f t="shared" si="102"/>
        <v/>
      </c>
      <c r="C799" s="50" t="str">
        <f t="shared" si="103"/>
        <v/>
      </c>
      <c r="D799" s="315" t="str">
        <f t="shared" si="104"/>
        <v/>
      </c>
      <c r="E799" s="353"/>
      <c r="F799" s="354"/>
      <c r="G799" s="354"/>
      <c r="H799" s="333"/>
      <c r="I799" s="333"/>
      <c r="J799" s="333"/>
      <c r="K799" s="333"/>
      <c r="L799" s="333"/>
      <c r="M799" s="333"/>
      <c r="N799" s="333"/>
      <c r="O799" s="333"/>
      <c r="P799" s="333"/>
      <c r="Q799" s="333"/>
      <c r="R799" s="333"/>
      <c r="S799" s="333"/>
      <c r="T799" s="333"/>
      <c r="U799" s="333"/>
      <c r="V799" s="333"/>
      <c r="W799" s="333"/>
      <c r="X799" s="333"/>
      <c r="Y799" s="333"/>
      <c r="Z799" s="333"/>
      <c r="AA799" s="333"/>
      <c r="AB799" s="333"/>
      <c r="AC799" s="333"/>
      <c r="AD799" s="333"/>
      <c r="AE799" s="333"/>
      <c r="AF799" s="333"/>
      <c r="AG799" s="333"/>
      <c r="AH799" s="333"/>
      <c r="AI799" s="333"/>
      <c r="AJ799" s="333"/>
      <c r="AK799" s="333"/>
      <c r="AL799" s="333"/>
      <c r="AM799" s="333"/>
      <c r="AN799" s="333"/>
      <c r="AO799" s="333"/>
      <c r="AP799" s="333"/>
      <c r="AQ799" s="333"/>
      <c r="AR799" s="333"/>
    </row>
    <row r="800" spans="1:44" ht="8.1" customHeight="1">
      <c r="A800" s="365" t="str">
        <f t="shared" si="101"/>
        <v/>
      </c>
      <c r="B800" s="50" t="str">
        <f t="shared" si="102"/>
        <v/>
      </c>
      <c r="C800" s="50" t="str">
        <f t="shared" si="103"/>
        <v/>
      </c>
      <c r="D800" s="315" t="str">
        <f t="shared" si="104"/>
        <v/>
      </c>
      <c r="E800" s="353"/>
      <c r="F800" s="354"/>
      <c r="G800" s="354"/>
      <c r="H800" s="333"/>
      <c r="I800" s="333"/>
      <c r="J800" s="333"/>
      <c r="K800" s="333"/>
      <c r="L800" s="333"/>
      <c r="M800" s="333"/>
      <c r="N800" s="333"/>
      <c r="O800" s="333"/>
      <c r="P800" s="333"/>
      <c r="Q800" s="333"/>
      <c r="R800" s="333"/>
      <c r="S800" s="333"/>
      <c r="T800" s="333"/>
      <c r="U800" s="333"/>
      <c r="V800" s="333"/>
      <c r="W800" s="333"/>
      <c r="X800" s="333"/>
      <c r="Y800" s="333"/>
      <c r="Z800" s="333"/>
      <c r="AA800" s="333"/>
      <c r="AB800" s="333"/>
      <c r="AC800" s="333"/>
      <c r="AD800" s="333"/>
      <c r="AE800" s="333"/>
      <c r="AF800" s="333"/>
      <c r="AG800" s="333"/>
      <c r="AH800" s="333"/>
      <c r="AI800" s="333"/>
      <c r="AJ800" s="333"/>
      <c r="AK800" s="333"/>
      <c r="AL800" s="333"/>
      <c r="AM800" s="333"/>
      <c r="AN800" s="333"/>
      <c r="AO800" s="333"/>
      <c r="AP800" s="333"/>
      <c r="AQ800" s="333"/>
      <c r="AR800" s="333"/>
    </row>
    <row r="801" spans="1:44" ht="8.1" customHeight="1">
      <c r="A801" s="365" t="str">
        <f t="shared" si="101"/>
        <v/>
      </c>
      <c r="B801" s="50" t="str">
        <f t="shared" si="102"/>
        <v/>
      </c>
      <c r="C801" s="50" t="str">
        <f t="shared" si="103"/>
        <v/>
      </c>
      <c r="D801" s="315" t="str">
        <f t="shared" si="104"/>
        <v/>
      </c>
      <c r="E801" s="353"/>
      <c r="F801" s="354"/>
      <c r="G801" s="354"/>
      <c r="H801" s="333"/>
      <c r="I801" s="333"/>
      <c r="J801" s="333"/>
      <c r="K801" s="333"/>
      <c r="L801" s="333"/>
      <c r="M801" s="333"/>
      <c r="N801" s="333"/>
      <c r="O801" s="333"/>
      <c r="P801" s="333"/>
      <c r="Q801" s="333"/>
      <c r="R801" s="333"/>
      <c r="S801" s="333"/>
      <c r="T801" s="333"/>
      <c r="U801" s="333"/>
      <c r="V801" s="333"/>
      <c r="W801" s="333"/>
      <c r="X801" s="333"/>
      <c r="Y801" s="333"/>
      <c r="Z801" s="333"/>
      <c r="AA801" s="333"/>
      <c r="AB801" s="333"/>
      <c r="AC801" s="333"/>
      <c r="AD801" s="333"/>
      <c r="AE801" s="333"/>
      <c r="AF801" s="333"/>
      <c r="AG801" s="333"/>
      <c r="AH801" s="333"/>
      <c r="AI801" s="333"/>
      <c r="AJ801" s="333"/>
      <c r="AK801" s="333"/>
      <c r="AL801" s="333"/>
      <c r="AM801" s="333"/>
      <c r="AN801" s="333"/>
      <c r="AO801" s="333"/>
      <c r="AP801" s="333"/>
      <c r="AQ801" s="333"/>
      <c r="AR801" s="333"/>
    </row>
    <row r="802" spans="1:44" ht="8.1" customHeight="1">
      <c r="A802" s="365" t="str">
        <f t="shared" si="101"/>
        <v/>
      </c>
      <c r="B802" s="50" t="str">
        <f t="shared" si="102"/>
        <v/>
      </c>
      <c r="C802" s="50" t="str">
        <f t="shared" si="103"/>
        <v/>
      </c>
      <c r="D802" s="315" t="str">
        <f t="shared" si="104"/>
        <v/>
      </c>
      <c r="E802" s="353"/>
      <c r="F802" s="354"/>
      <c r="G802" s="354"/>
      <c r="H802" s="333"/>
      <c r="I802" s="333"/>
      <c r="J802" s="333"/>
      <c r="K802" s="333"/>
      <c r="L802" s="333"/>
      <c r="M802" s="333"/>
      <c r="N802" s="333"/>
      <c r="O802" s="333"/>
      <c r="P802" s="333"/>
      <c r="Q802" s="333"/>
      <c r="R802" s="333"/>
      <c r="S802" s="333"/>
      <c r="T802" s="333"/>
      <c r="U802" s="333"/>
      <c r="V802" s="333"/>
      <c r="W802" s="333"/>
      <c r="X802" s="333"/>
      <c r="Y802" s="333"/>
      <c r="Z802" s="333"/>
      <c r="AA802" s="333"/>
      <c r="AB802" s="333"/>
      <c r="AC802" s="333"/>
      <c r="AD802" s="333"/>
      <c r="AE802" s="333"/>
      <c r="AF802" s="333"/>
      <c r="AG802" s="333"/>
      <c r="AH802" s="333"/>
      <c r="AI802" s="333"/>
      <c r="AJ802" s="333"/>
      <c r="AK802" s="333"/>
      <c r="AL802" s="333"/>
      <c r="AM802" s="333"/>
      <c r="AN802" s="333"/>
      <c r="AO802" s="333"/>
      <c r="AP802" s="333"/>
      <c r="AQ802" s="333"/>
      <c r="AR802" s="333"/>
    </row>
    <row r="803" spans="1:44" ht="8.1" customHeight="1">
      <c r="A803" s="365" t="str">
        <f t="shared" si="101"/>
        <v/>
      </c>
      <c r="B803" s="50" t="str">
        <f t="shared" si="102"/>
        <v/>
      </c>
      <c r="C803" s="50" t="str">
        <f t="shared" si="103"/>
        <v/>
      </c>
      <c r="D803" s="315" t="str">
        <f t="shared" si="104"/>
        <v/>
      </c>
      <c r="E803" s="353"/>
      <c r="F803" s="354"/>
      <c r="G803" s="354"/>
      <c r="H803" s="333"/>
      <c r="I803" s="333"/>
      <c r="J803" s="333"/>
      <c r="K803" s="333"/>
      <c r="L803" s="333"/>
      <c r="M803" s="333"/>
      <c r="N803" s="333"/>
      <c r="O803" s="333"/>
      <c r="P803" s="333"/>
      <c r="Q803" s="333"/>
      <c r="R803" s="333"/>
      <c r="S803" s="333"/>
      <c r="T803" s="333"/>
      <c r="U803" s="333"/>
      <c r="V803" s="333"/>
      <c r="W803" s="333"/>
      <c r="X803" s="333"/>
      <c r="Y803" s="333"/>
      <c r="Z803" s="333"/>
      <c r="AA803" s="333"/>
      <c r="AB803" s="333"/>
      <c r="AC803" s="333"/>
      <c r="AD803" s="333"/>
      <c r="AE803" s="333"/>
      <c r="AF803" s="333"/>
      <c r="AG803" s="333"/>
      <c r="AH803" s="333"/>
      <c r="AI803" s="333"/>
      <c r="AJ803" s="333"/>
      <c r="AK803" s="333"/>
      <c r="AL803" s="333"/>
      <c r="AM803" s="333"/>
      <c r="AN803" s="333"/>
      <c r="AO803" s="333"/>
      <c r="AP803" s="333"/>
      <c r="AQ803" s="333"/>
      <c r="AR803" s="333"/>
    </row>
    <row r="804" spans="1:44" ht="8.1" customHeight="1">
      <c r="A804" s="365" t="str">
        <f t="shared" si="101"/>
        <v/>
      </c>
      <c r="B804" s="50" t="str">
        <f t="shared" si="102"/>
        <v/>
      </c>
      <c r="C804" s="50" t="str">
        <f t="shared" si="103"/>
        <v/>
      </c>
      <c r="D804" s="315" t="str">
        <f t="shared" si="104"/>
        <v/>
      </c>
      <c r="E804" s="353"/>
      <c r="F804" s="354"/>
      <c r="G804" s="354"/>
      <c r="H804" s="333"/>
      <c r="I804" s="333"/>
      <c r="J804" s="333"/>
      <c r="K804" s="333"/>
      <c r="L804" s="333"/>
      <c r="M804" s="333"/>
      <c r="N804" s="333"/>
      <c r="O804" s="333"/>
      <c r="P804" s="333"/>
      <c r="Q804" s="333"/>
      <c r="R804" s="333"/>
      <c r="S804" s="333"/>
      <c r="T804" s="333"/>
      <c r="U804" s="333"/>
      <c r="V804" s="333"/>
      <c r="W804" s="333"/>
      <c r="X804" s="333"/>
      <c r="Y804" s="333"/>
      <c r="Z804" s="333"/>
      <c r="AA804" s="333"/>
      <c r="AB804" s="333"/>
      <c r="AC804" s="333"/>
      <c r="AD804" s="333"/>
      <c r="AE804" s="333"/>
      <c r="AF804" s="333"/>
      <c r="AG804" s="333"/>
      <c r="AH804" s="333"/>
      <c r="AI804" s="333"/>
      <c r="AJ804" s="333"/>
      <c r="AK804" s="333"/>
      <c r="AL804" s="333"/>
      <c r="AM804" s="333"/>
      <c r="AN804" s="333"/>
      <c r="AO804" s="333"/>
      <c r="AP804" s="333"/>
      <c r="AQ804" s="333"/>
      <c r="AR804" s="333"/>
    </row>
    <row r="805" spans="1:44" ht="8.1" customHeight="1">
      <c r="A805" s="365" t="str">
        <f t="shared" si="101"/>
        <v/>
      </c>
      <c r="B805" s="50" t="str">
        <f t="shared" si="102"/>
        <v/>
      </c>
      <c r="C805" s="50" t="str">
        <f t="shared" si="103"/>
        <v/>
      </c>
      <c r="D805" s="315" t="str">
        <f t="shared" si="104"/>
        <v/>
      </c>
      <c r="E805" s="353"/>
      <c r="F805" s="354"/>
      <c r="G805" s="354"/>
      <c r="H805" s="333"/>
      <c r="I805" s="333"/>
      <c r="J805" s="333"/>
      <c r="K805" s="333"/>
      <c r="L805" s="333"/>
      <c r="M805" s="333"/>
      <c r="N805" s="333"/>
      <c r="O805" s="333"/>
      <c r="P805" s="333"/>
      <c r="Q805" s="333"/>
      <c r="R805" s="333"/>
      <c r="S805" s="333"/>
      <c r="T805" s="333"/>
      <c r="U805" s="333"/>
      <c r="V805" s="333"/>
      <c r="W805" s="333"/>
      <c r="X805" s="333"/>
      <c r="Y805" s="333"/>
      <c r="Z805" s="333"/>
      <c r="AA805" s="333"/>
      <c r="AB805" s="333"/>
      <c r="AC805" s="333"/>
      <c r="AD805" s="333"/>
      <c r="AE805" s="333"/>
      <c r="AF805" s="333"/>
      <c r="AG805" s="333"/>
      <c r="AH805" s="333"/>
      <c r="AI805" s="333"/>
      <c r="AJ805" s="333"/>
      <c r="AK805" s="333"/>
      <c r="AL805" s="333"/>
      <c r="AM805" s="333"/>
      <c r="AN805" s="333"/>
      <c r="AO805" s="333"/>
      <c r="AP805" s="333"/>
      <c r="AQ805" s="333"/>
      <c r="AR805" s="333"/>
    </row>
    <row r="806" spans="1:44" ht="8.1" customHeight="1">
      <c r="A806" s="365" t="str">
        <f t="shared" si="101"/>
        <v/>
      </c>
      <c r="B806" s="50" t="str">
        <f t="shared" si="102"/>
        <v/>
      </c>
      <c r="C806" s="50" t="str">
        <f t="shared" si="103"/>
        <v/>
      </c>
      <c r="D806" s="315" t="str">
        <f t="shared" si="104"/>
        <v/>
      </c>
      <c r="E806" s="353"/>
      <c r="F806" s="354"/>
      <c r="G806" s="354"/>
      <c r="H806" s="333"/>
      <c r="I806" s="333"/>
      <c r="J806" s="333"/>
      <c r="K806" s="333"/>
      <c r="L806" s="333"/>
      <c r="M806" s="333"/>
      <c r="N806" s="333"/>
      <c r="O806" s="333"/>
      <c r="P806" s="333"/>
      <c r="Q806" s="333"/>
      <c r="R806" s="333"/>
      <c r="S806" s="333"/>
      <c r="T806" s="333"/>
      <c r="U806" s="333"/>
      <c r="V806" s="333"/>
      <c r="W806" s="333"/>
      <c r="X806" s="333"/>
      <c r="Y806" s="333"/>
      <c r="Z806" s="333"/>
      <c r="AA806" s="333"/>
      <c r="AB806" s="333"/>
      <c r="AC806" s="333"/>
      <c r="AD806" s="333"/>
      <c r="AE806" s="333"/>
      <c r="AF806" s="333"/>
      <c r="AG806" s="333"/>
      <c r="AH806" s="333"/>
      <c r="AI806" s="333"/>
      <c r="AJ806" s="333"/>
      <c r="AK806" s="333"/>
      <c r="AL806" s="333"/>
      <c r="AM806" s="333"/>
      <c r="AN806" s="333"/>
      <c r="AO806" s="333"/>
      <c r="AP806" s="333"/>
      <c r="AQ806" s="333"/>
      <c r="AR806" s="333"/>
    </row>
    <row r="807" spans="1:44" ht="8.1" customHeight="1">
      <c r="A807" s="365" t="str">
        <f t="shared" si="101"/>
        <v/>
      </c>
      <c r="B807" s="50" t="str">
        <f t="shared" si="102"/>
        <v/>
      </c>
      <c r="C807" s="50" t="str">
        <f t="shared" si="103"/>
        <v/>
      </c>
      <c r="D807" s="315" t="str">
        <f t="shared" si="104"/>
        <v/>
      </c>
      <c r="E807" s="353"/>
      <c r="F807" s="354"/>
      <c r="G807" s="354"/>
      <c r="H807" s="333"/>
      <c r="I807" s="333"/>
      <c r="J807" s="333"/>
      <c r="K807" s="333"/>
      <c r="L807" s="333"/>
      <c r="M807" s="333"/>
      <c r="N807" s="333"/>
      <c r="O807" s="333"/>
      <c r="P807" s="333"/>
      <c r="Q807" s="333"/>
      <c r="R807" s="333"/>
      <c r="S807" s="333"/>
      <c r="T807" s="333"/>
      <c r="U807" s="333"/>
      <c r="V807" s="333"/>
      <c r="W807" s="333"/>
      <c r="X807" s="333"/>
      <c r="Y807" s="333"/>
      <c r="Z807" s="333"/>
      <c r="AA807" s="333"/>
      <c r="AB807" s="333"/>
      <c r="AC807" s="333"/>
      <c r="AD807" s="333"/>
      <c r="AE807" s="333"/>
      <c r="AF807" s="333"/>
      <c r="AG807" s="333"/>
      <c r="AH807" s="333"/>
      <c r="AI807" s="333"/>
      <c r="AJ807" s="333"/>
      <c r="AK807" s="333"/>
      <c r="AL807" s="333"/>
      <c r="AM807" s="333"/>
      <c r="AN807" s="333"/>
      <c r="AO807" s="333"/>
      <c r="AP807" s="333"/>
      <c r="AQ807" s="333"/>
      <c r="AR807" s="333"/>
    </row>
    <row r="808" spans="1:44" ht="8.1" customHeight="1">
      <c r="A808" s="365" t="str">
        <f t="shared" si="101"/>
        <v/>
      </c>
      <c r="B808" s="50" t="str">
        <f t="shared" si="102"/>
        <v/>
      </c>
      <c r="C808" s="50" t="str">
        <f t="shared" si="103"/>
        <v/>
      </c>
      <c r="D808" s="315" t="str">
        <f t="shared" si="104"/>
        <v/>
      </c>
      <c r="E808" s="353"/>
      <c r="F808" s="354"/>
      <c r="G808" s="354"/>
      <c r="H808" s="333"/>
      <c r="I808" s="333"/>
      <c r="J808" s="333"/>
      <c r="K808" s="333"/>
      <c r="L808" s="333"/>
      <c r="M808" s="333"/>
      <c r="N808" s="333"/>
      <c r="O808" s="333"/>
      <c r="P808" s="333"/>
      <c r="Q808" s="333"/>
      <c r="R808" s="333"/>
      <c r="S808" s="333"/>
      <c r="T808" s="333"/>
      <c r="U808" s="333"/>
      <c r="V808" s="333"/>
      <c r="W808" s="333"/>
      <c r="X808" s="333"/>
      <c r="Y808" s="333"/>
      <c r="Z808" s="333"/>
      <c r="AA808" s="333"/>
      <c r="AB808" s="333"/>
      <c r="AC808" s="333"/>
      <c r="AD808" s="333"/>
      <c r="AE808" s="333"/>
      <c r="AF808" s="333"/>
      <c r="AG808" s="333"/>
      <c r="AH808" s="333"/>
      <c r="AI808" s="333"/>
      <c r="AJ808" s="333"/>
      <c r="AK808" s="333"/>
      <c r="AL808" s="333"/>
      <c r="AM808" s="333"/>
      <c r="AN808" s="333"/>
      <c r="AO808" s="333"/>
      <c r="AP808" s="333"/>
      <c r="AQ808" s="333"/>
      <c r="AR808" s="333"/>
    </row>
    <row r="809" spans="1:44" ht="8.1" customHeight="1">
      <c r="A809" s="365" t="str">
        <f t="shared" si="101"/>
        <v/>
      </c>
      <c r="B809" s="50" t="str">
        <f t="shared" si="102"/>
        <v/>
      </c>
      <c r="C809" s="50" t="str">
        <f t="shared" si="103"/>
        <v/>
      </c>
      <c r="D809" s="315" t="str">
        <f t="shared" si="104"/>
        <v/>
      </c>
      <c r="E809" s="353"/>
      <c r="F809" s="354"/>
      <c r="G809" s="354"/>
      <c r="H809" s="333"/>
      <c r="I809" s="333"/>
      <c r="J809" s="333"/>
      <c r="K809" s="333"/>
      <c r="L809" s="333"/>
      <c r="M809" s="333"/>
      <c r="N809" s="333"/>
      <c r="O809" s="333"/>
      <c r="P809" s="333"/>
      <c r="Q809" s="333"/>
      <c r="R809" s="333"/>
      <c r="S809" s="333"/>
      <c r="T809" s="333"/>
      <c r="U809" s="333"/>
      <c r="V809" s="333"/>
      <c r="W809" s="333"/>
      <c r="X809" s="333"/>
      <c r="Y809" s="333"/>
      <c r="Z809" s="333"/>
      <c r="AA809" s="333"/>
      <c r="AB809" s="333"/>
      <c r="AC809" s="333"/>
      <c r="AD809" s="333"/>
      <c r="AE809" s="333"/>
      <c r="AF809" s="333"/>
      <c r="AG809" s="333"/>
      <c r="AH809" s="333"/>
      <c r="AI809" s="333"/>
      <c r="AJ809" s="333"/>
      <c r="AK809" s="333"/>
      <c r="AL809" s="333"/>
      <c r="AM809" s="333"/>
      <c r="AN809" s="333"/>
      <c r="AO809" s="333"/>
      <c r="AP809" s="333"/>
      <c r="AQ809" s="333"/>
      <c r="AR809" s="333"/>
    </row>
    <row r="810" spans="1:44" ht="8.1" customHeight="1">
      <c r="A810" s="365" t="str">
        <f t="shared" si="101"/>
        <v/>
      </c>
      <c r="B810" s="50" t="str">
        <f t="shared" si="102"/>
        <v/>
      </c>
      <c r="C810" s="50" t="str">
        <f t="shared" si="103"/>
        <v/>
      </c>
      <c r="D810" s="315" t="str">
        <f t="shared" si="104"/>
        <v/>
      </c>
      <c r="E810" s="353"/>
      <c r="F810" s="354"/>
      <c r="G810" s="354"/>
      <c r="H810" s="333"/>
      <c r="I810" s="333"/>
      <c r="J810" s="333"/>
      <c r="K810" s="333"/>
      <c r="L810" s="333"/>
      <c r="M810" s="333"/>
      <c r="N810" s="333"/>
      <c r="O810" s="333"/>
      <c r="P810" s="333"/>
      <c r="Q810" s="333"/>
      <c r="R810" s="333"/>
      <c r="S810" s="333"/>
      <c r="T810" s="333"/>
      <c r="U810" s="333"/>
      <c r="V810" s="333"/>
      <c r="W810" s="333"/>
      <c r="X810" s="333"/>
      <c r="Y810" s="333"/>
      <c r="Z810" s="333"/>
      <c r="AA810" s="333"/>
      <c r="AB810" s="333"/>
      <c r="AC810" s="333"/>
      <c r="AD810" s="333"/>
      <c r="AE810" s="333"/>
      <c r="AF810" s="333"/>
      <c r="AG810" s="333"/>
      <c r="AH810" s="333"/>
      <c r="AI810" s="333"/>
      <c r="AJ810" s="333"/>
      <c r="AK810" s="333"/>
      <c r="AL810" s="333"/>
      <c r="AM810" s="333"/>
      <c r="AN810" s="333"/>
      <c r="AO810" s="333"/>
      <c r="AP810" s="333"/>
      <c r="AQ810" s="333"/>
      <c r="AR810" s="333"/>
    </row>
    <row r="811" spans="1:44" ht="8.1" customHeight="1">
      <c r="A811" s="365" t="str">
        <f t="shared" si="101"/>
        <v/>
      </c>
      <c r="B811" s="50" t="str">
        <f t="shared" si="102"/>
        <v/>
      </c>
      <c r="C811" s="50" t="str">
        <f t="shared" si="103"/>
        <v/>
      </c>
      <c r="D811" s="315" t="str">
        <f t="shared" si="104"/>
        <v/>
      </c>
      <c r="E811" s="353"/>
      <c r="F811" s="354"/>
      <c r="G811" s="354"/>
      <c r="H811" s="333"/>
      <c r="I811" s="333"/>
      <c r="J811" s="333"/>
      <c r="K811" s="333"/>
      <c r="L811" s="333"/>
      <c r="M811" s="333"/>
      <c r="N811" s="333"/>
      <c r="O811" s="333"/>
      <c r="P811" s="333"/>
      <c r="Q811" s="333"/>
      <c r="R811" s="333"/>
      <c r="S811" s="333"/>
      <c r="T811" s="333"/>
      <c r="U811" s="333"/>
      <c r="V811" s="333"/>
      <c r="W811" s="333"/>
      <c r="X811" s="333"/>
      <c r="Y811" s="333"/>
      <c r="Z811" s="333"/>
      <c r="AA811" s="333"/>
      <c r="AB811" s="333"/>
      <c r="AC811" s="333"/>
      <c r="AD811" s="333"/>
      <c r="AE811" s="333"/>
      <c r="AF811" s="333"/>
      <c r="AG811" s="333"/>
      <c r="AH811" s="333"/>
      <c r="AI811" s="333"/>
      <c r="AJ811" s="333"/>
      <c r="AK811" s="333"/>
      <c r="AL811" s="333"/>
      <c r="AM811" s="333"/>
      <c r="AN811" s="333"/>
      <c r="AO811" s="333"/>
      <c r="AP811" s="333"/>
      <c r="AQ811" s="333"/>
      <c r="AR811" s="333"/>
    </row>
    <row r="812" spans="1:44" ht="8.1" customHeight="1">
      <c r="A812" s="365" t="str">
        <f t="shared" si="101"/>
        <v/>
      </c>
      <c r="B812" s="50" t="str">
        <f t="shared" si="102"/>
        <v/>
      </c>
      <c r="C812" s="50" t="str">
        <f t="shared" si="103"/>
        <v/>
      </c>
      <c r="D812" s="315" t="str">
        <f t="shared" si="104"/>
        <v/>
      </c>
      <c r="E812" s="353"/>
      <c r="F812" s="354"/>
      <c r="G812" s="354"/>
      <c r="H812" s="333"/>
      <c r="I812" s="333"/>
      <c r="J812" s="333"/>
      <c r="K812" s="333"/>
      <c r="L812" s="333"/>
      <c r="M812" s="333"/>
      <c r="N812" s="333"/>
      <c r="O812" s="333"/>
      <c r="P812" s="333"/>
      <c r="Q812" s="333"/>
      <c r="R812" s="333"/>
      <c r="S812" s="333"/>
      <c r="T812" s="333"/>
      <c r="U812" s="333"/>
      <c r="V812" s="333"/>
      <c r="W812" s="333"/>
      <c r="X812" s="333"/>
      <c r="Y812" s="333"/>
      <c r="Z812" s="333"/>
      <c r="AA812" s="333"/>
      <c r="AB812" s="333"/>
      <c r="AC812" s="333"/>
      <c r="AD812" s="333"/>
      <c r="AE812" s="333"/>
      <c r="AF812" s="333"/>
      <c r="AG812" s="333"/>
      <c r="AH812" s="333"/>
      <c r="AI812" s="333"/>
      <c r="AJ812" s="333"/>
      <c r="AK812" s="333"/>
      <c r="AL812" s="333"/>
      <c r="AM812" s="333"/>
      <c r="AN812" s="333"/>
      <c r="AO812" s="333"/>
      <c r="AP812" s="333"/>
      <c r="AQ812" s="333"/>
      <c r="AR812" s="333"/>
    </row>
    <row r="813" spans="1:44" ht="8.1" customHeight="1">
      <c r="A813" s="365" t="str">
        <f t="shared" si="101"/>
        <v/>
      </c>
      <c r="B813" s="50" t="str">
        <f t="shared" si="102"/>
        <v/>
      </c>
      <c r="C813" s="50" t="str">
        <f t="shared" si="103"/>
        <v/>
      </c>
      <c r="D813" s="315" t="str">
        <f t="shared" si="104"/>
        <v/>
      </c>
      <c r="E813" s="353"/>
      <c r="F813" s="354"/>
      <c r="G813" s="354"/>
      <c r="H813" s="333"/>
      <c r="I813" s="333"/>
      <c r="J813" s="333"/>
      <c r="K813" s="333"/>
      <c r="L813" s="333"/>
      <c r="M813" s="333"/>
      <c r="N813" s="333"/>
      <c r="O813" s="333"/>
      <c r="P813" s="333"/>
      <c r="Q813" s="333"/>
      <c r="R813" s="333"/>
      <c r="S813" s="333"/>
      <c r="T813" s="333"/>
      <c r="U813" s="333"/>
      <c r="V813" s="333"/>
      <c r="W813" s="333"/>
      <c r="X813" s="333"/>
      <c r="Y813" s="333"/>
      <c r="Z813" s="333"/>
      <c r="AA813" s="333"/>
      <c r="AB813" s="333"/>
      <c r="AC813" s="333"/>
      <c r="AD813" s="333"/>
      <c r="AE813" s="333"/>
      <c r="AF813" s="333"/>
      <c r="AG813" s="333"/>
      <c r="AH813" s="333"/>
      <c r="AI813" s="333"/>
      <c r="AJ813" s="333"/>
      <c r="AK813" s="333"/>
      <c r="AL813" s="333"/>
      <c r="AM813" s="333"/>
      <c r="AN813" s="333"/>
      <c r="AO813" s="333"/>
      <c r="AP813" s="333"/>
      <c r="AQ813" s="333"/>
      <c r="AR813" s="333"/>
    </row>
    <row r="814" spans="1:44" ht="8.1" customHeight="1">
      <c r="A814" s="365" t="str">
        <f t="shared" si="101"/>
        <v/>
      </c>
      <c r="B814" s="50" t="str">
        <f t="shared" si="102"/>
        <v/>
      </c>
      <c r="C814" s="50" t="str">
        <f t="shared" si="103"/>
        <v/>
      </c>
      <c r="D814" s="315" t="str">
        <f t="shared" si="104"/>
        <v/>
      </c>
      <c r="E814" s="353"/>
      <c r="F814" s="354"/>
      <c r="G814" s="354"/>
      <c r="H814" s="333"/>
      <c r="I814" s="333"/>
      <c r="J814" s="333"/>
      <c r="K814" s="333"/>
      <c r="L814" s="333"/>
      <c r="M814" s="333"/>
      <c r="N814" s="333"/>
      <c r="O814" s="333"/>
      <c r="P814" s="333"/>
      <c r="Q814" s="333"/>
      <c r="R814" s="333"/>
      <c r="S814" s="333"/>
      <c r="T814" s="333"/>
      <c r="U814" s="333"/>
      <c r="V814" s="333"/>
      <c r="W814" s="333"/>
      <c r="X814" s="333"/>
      <c r="Y814" s="333"/>
      <c r="Z814" s="333"/>
      <c r="AA814" s="333"/>
      <c r="AB814" s="333"/>
      <c r="AC814" s="333"/>
      <c r="AD814" s="333"/>
      <c r="AE814" s="333"/>
      <c r="AF814" s="333"/>
      <c r="AG814" s="333"/>
      <c r="AH814" s="333"/>
      <c r="AI814" s="333"/>
      <c r="AJ814" s="333"/>
      <c r="AK814" s="333"/>
      <c r="AL814" s="333"/>
      <c r="AM814" s="333"/>
      <c r="AN814" s="333"/>
      <c r="AO814" s="333"/>
      <c r="AP814" s="333"/>
      <c r="AQ814" s="333"/>
      <c r="AR814" s="333"/>
    </row>
    <row r="815" spans="1:44" ht="8.1" customHeight="1">
      <c r="A815" s="365" t="str">
        <f t="shared" si="101"/>
        <v/>
      </c>
      <c r="B815" s="50" t="str">
        <f t="shared" si="102"/>
        <v/>
      </c>
      <c r="C815" s="50" t="str">
        <f t="shared" si="103"/>
        <v/>
      </c>
      <c r="D815" s="315" t="str">
        <f t="shared" si="104"/>
        <v/>
      </c>
      <c r="E815" s="353"/>
      <c r="F815" s="354"/>
      <c r="G815" s="354"/>
      <c r="H815" s="333"/>
      <c r="I815" s="333"/>
      <c r="J815" s="333"/>
      <c r="K815" s="333"/>
      <c r="L815" s="333"/>
      <c r="M815" s="333"/>
      <c r="N815" s="333"/>
      <c r="O815" s="333"/>
      <c r="P815" s="333"/>
      <c r="Q815" s="333"/>
      <c r="R815" s="333"/>
      <c r="S815" s="333"/>
      <c r="T815" s="333"/>
      <c r="U815" s="333"/>
      <c r="V815" s="333"/>
      <c r="W815" s="333"/>
      <c r="X815" s="333"/>
      <c r="Y815" s="333"/>
      <c r="Z815" s="333"/>
      <c r="AA815" s="333"/>
      <c r="AB815" s="333"/>
      <c r="AC815" s="333"/>
      <c r="AD815" s="333"/>
      <c r="AE815" s="333"/>
      <c r="AF815" s="333"/>
      <c r="AG815" s="333"/>
      <c r="AH815" s="333"/>
      <c r="AI815" s="333"/>
      <c r="AJ815" s="333"/>
      <c r="AK815" s="333"/>
      <c r="AL815" s="333"/>
      <c r="AM815" s="333"/>
      <c r="AN815" s="333"/>
      <c r="AO815" s="333"/>
      <c r="AP815" s="333"/>
      <c r="AQ815" s="333"/>
      <c r="AR815" s="333"/>
    </row>
    <row r="816" spans="1:44" ht="8.1" customHeight="1">
      <c r="A816" s="365" t="str">
        <f t="shared" si="101"/>
        <v/>
      </c>
      <c r="B816" s="50" t="str">
        <f t="shared" si="102"/>
        <v/>
      </c>
      <c r="C816" s="50" t="str">
        <f t="shared" si="103"/>
        <v/>
      </c>
      <c r="D816" s="315" t="str">
        <f t="shared" si="104"/>
        <v/>
      </c>
      <c r="E816" s="353"/>
      <c r="F816" s="354"/>
      <c r="G816" s="354"/>
      <c r="H816" s="333"/>
      <c r="I816" s="333"/>
      <c r="J816" s="333"/>
      <c r="K816" s="333"/>
      <c r="L816" s="333"/>
      <c r="M816" s="333"/>
      <c r="N816" s="333"/>
      <c r="O816" s="333"/>
      <c r="P816" s="333"/>
      <c r="Q816" s="333"/>
      <c r="R816" s="333"/>
      <c r="S816" s="333"/>
      <c r="T816" s="333"/>
      <c r="U816" s="333"/>
      <c r="V816" s="333"/>
      <c r="W816" s="333"/>
      <c r="X816" s="333"/>
      <c r="Y816" s="333"/>
      <c r="Z816" s="333"/>
      <c r="AA816" s="333"/>
      <c r="AB816" s="333"/>
      <c r="AC816" s="333"/>
      <c r="AD816" s="333"/>
      <c r="AE816" s="333"/>
      <c r="AF816" s="333"/>
      <c r="AG816" s="333"/>
      <c r="AH816" s="333"/>
      <c r="AI816" s="333"/>
      <c r="AJ816" s="333"/>
      <c r="AK816" s="333"/>
      <c r="AL816" s="333"/>
      <c r="AM816" s="333"/>
      <c r="AN816" s="333"/>
      <c r="AO816" s="333"/>
      <c r="AP816" s="333"/>
      <c r="AQ816" s="333"/>
      <c r="AR816" s="333"/>
    </row>
    <row r="817" spans="1:44" ht="8.1" customHeight="1">
      <c r="A817" s="365" t="str">
        <f t="shared" si="101"/>
        <v/>
      </c>
      <c r="B817" s="50" t="str">
        <f t="shared" si="102"/>
        <v/>
      </c>
      <c r="C817" s="50" t="str">
        <f t="shared" si="103"/>
        <v/>
      </c>
      <c r="D817" s="315" t="str">
        <f t="shared" si="104"/>
        <v/>
      </c>
      <c r="E817" s="353"/>
      <c r="F817" s="354"/>
      <c r="G817" s="354"/>
      <c r="H817" s="333"/>
      <c r="I817" s="333"/>
      <c r="J817" s="333"/>
      <c r="K817" s="333"/>
      <c r="L817" s="333"/>
      <c r="M817" s="333"/>
      <c r="N817" s="333"/>
      <c r="O817" s="333"/>
      <c r="P817" s="333"/>
      <c r="Q817" s="333"/>
      <c r="R817" s="333"/>
      <c r="S817" s="333"/>
      <c r="T817" s="333"/>
      <c r="U817" s="333"/>
      <c r="V817" s="333"/>
      <c r="W817" s="333"/>
      <c r="X817" s="333"/>
      <c r="Y817" s="333"/>
      <c r="Z817" s="333"/>
      <c r="AA817" s="333"/>
      <c r="AB817" s="333"/>
      <c r="AC817" s="333"/>
      <c r="AD817" s="333"/>
      <c r="AE817" s="333"/>
      <c r="AF817" s="333"/>
      <c r="AG817" s="333"/>
      <c r="AH817" s="333"/>
      <c r="AI817" s="333"/>
      <c r="AJ817" s="333"/>
      <c r="AK817" s="333"/>
      <c r="AL817" s="333"/>
      <c r="AM817" s="333"/>
      <c r="AN817" s="333"/>
      <c r="AO817" s="333"/>
      <c r="AP817" s="333"/>
      <c r="AQ817" s="333"/>
      <c r="AR817" s="333"/>
    </row>
    <row r="818" spans="1:44" ht="8.1" customHeight="1">
      <c r="A818" s="365" t="str">
        <f t="shared" si="101"/>
        <v/>
      </c>
      <c r="B818" s="50" t="str">
        <f t="shared" si="102"/>
        <v/>
      </c>
      <c r="C818" s="50" t="str">
        <f t="shared" si="103"/>
        <v/>
      </c>
      <c r="D818" s="315" t="str">
        <f t="shared" si="104"/>
        <v/>
      </c>
      <c r="E818" s="353"/>
      <c r="F818" s="354"/>
      <c r="G818" s="354"/>
      <c r="H818" s="333"/>
      <c r="I818" s="333"/>
      <c r="J818" s="333"/>
      <c r="K818" s="333"/>
      <c r="L818" s="333"/>
      <c r="M818" s="333"/>
      <c r="N818" s="333"/>
      <c r="O818" s="333"/>
      <c r="P818" s="333"/>
      <c r="Q818" s="333"/>
      <c r="R818" s="333"/>
      <c r="S818" s="333"/>
      <c r="T818" s="333"/>
      <c r="U818" s="333"/>
      <c r="V818" s="333"/>
      <c r="W818" s="333"/>
      <c r="X818" s="333"/>
      <c r="Y818" s="333"/>
      <c r="Z818" s="333"/>
      <c r="AA818" s="333"/>
      <c r="AB818" s="333"/>
      <c r="AC818" s="333"/>
      <c r="AD818" s="333"/>
      <c r="AE818" s="333"/>
      <c r="AF818" s="333"/>
      <c r="AG818" s="333"/>
      <c r="AH818" s="333"/>
      <c r="AI818" s="333"/>
      <c r="AJ818" s="333"/>
      <c r="AK818" s="333"/>
      <c r="AL818" s="333"/>
      <c r="AM818" s="333"/>
      <c r="AN818" s="333"/>
      <c r="AO818" s="333"/>
      <c r="AP818" s="333"/>
      <c r="AQ818" s="333"/>
      <c r="AR818" s="333"/>
    </row>
    <row r="819" spans="1:44" ht="8.1" customHeight="1">
      <c r="A819" s="365" t="str">
        <f t="shared" si="101"/>
        <v/>
      </c>
      <c r="B819" s="50" t="str">
        <f t="shared" si="102"/>
        <v/>
      </c>
      <c r="C819" s="50" t="str">
        <f t="shared" si="103"/>
        <v/>
      </c>
      <c r="D819" s="315" t="str">
        <f t="shared" si="104"/>
        <v/>
      </c>
      <c r="E819" s="353"/>
      <c r="F819" s="354"/>
      <c r="G819" s="354"/>
      <c r="H819" s="333"/>
      <c r="I819" s="333"/>
      <c r="J819" s="333"/>
      <c r="K819" s="333"/>
      <c r="L819" s="333"/>
      <c r="M819" s="333"/>
      <c r="N819" s="333"/>
      <c r="O819" s="333"/>
      <c r="P819" s="333"/>
      <c r="Q819" s="333"/>
      <c r="R819" s="333"/>
      <c r="S819" s="333"/>
      <c r="T819" s="333"/>
      <c r="U819" s="333"/>
      <c r="V819" s="333"/>
      <c r="W819" s="333"/>
      <c r="X819" s="333"/>
      <c r="Y819" s="333"/>
      <c r="Z819" s="333"/>
      <c r="AA819" s="333"/>
      <c r="AB819" s="333"/>
      <c r="AC819" s="333"/>
      <c r="AD819" s="333"/>
      <c r="AE819" s="333"/>
      <c r="AF819" s="333"/>
      <c r="AG819" s="333"/>
      <c r="AH819" s="333"/>
      <c r="AI819" s="333"/>
      <c r="AJ819" s="333"/>
      <c r="AK819" s="333"/>
      <c r="AL819" s="333"/>
      <c r="AM819" s="333"/>
      <c r="AN819" s="333"/>
      <c r="AO819" s="333"/>
      <c r="AP819" s="333"/>
      <c r="AQ819" s="333"/>
      <c r="AR819" s="333"/>
    </row>
    <row r="820" spans="1:44" ht="8.1" customHeight="1">
      <c r="A820" s="365" t="str">
        <f t="shared" si="101"/>
        <v/>
      </c>
      <c r="B820" s="50" t="str">
        <f t="shared" si="102"/>
        <v/>
      </c>
      <c r="C820" s="50" t="str">
        <f t="shared" si="103"/>
        <v/>
      </c>
      <c r="D820" s="315" t="str">
        <f t="shared" si="104"/>
        <v/>
      </c>
      <c r="E820" s="353"/>
      <c r="F820" s="354"/>
      <c r="G820" s="354"/>
      <c r="H820" s="333"/>
      <c r="I820" s="333"/>
      <c r="J820" s="333"/>
      <c r="K820" s="333"/>
      <c r="L820" s="333"/>
      <c r="M820" s="333"/>
      <c r="N820" s="333"/>
      <c r="O820" s="333"/>
      <c r="P820" s="333"/>
      <c r="Q820" s="333"/>
      <c r="R820" s="333"/>
      <c r="S820" s="333"/>
      <c r="T820" s="333"/>
      <c r="U820" s="333"/>
      <c r="V820" s="333"/>
      <c r="W820" s="333"/>
      <c r="X820" s="333"/>
      <c r="Y820" s="333"/>
      <c r="Z820" s="333"/>
      <c r="AA820" s="333"/>
      <c r="AB820" s="333"/>
      <c r="AC820" s="333"/>
      <c r="AD820" s="333"/>
      <c r="AE820" s="333"/>
      <c r="AF820" s="333"/>
      <c r="AG820" s="333"/>
      <c r="AH820" s="333"/>
      <c r="AI820" s="333"/>
      <c r="AJ820" s="333"/>
      <c r="AK820" s="333"/>
      <c r="AL820" s="333"/>
      <c r="AM820" s="333"/>
      <c r="AN820" s="333"/>
      <c r="AO820" s="333"/>
      <c r="AP820" s="333"/>
      <c r="AQ820" s="333"/>
      <c r="AR820" s="333"/>
    </row>
    <row r="821" spans="1:44" ht="8.1" customHeight="1">
      <c r="A821" s="365" t="str">
        <f t="shared" si="101"/>
        <v/>
      </c>
      <c r="B821" s="50" t="str">
        <f t="shared" si="102"/>
        <v/>
      </c>
      <c r="C821" s="50" t="str">
        <f t="shared" si="103"/>
        <v/>
      </c>
      <c r="D821" s="315" t="str">
        <f t="shared" si="104"/>
        <v/>
      </c>
      <c r="E821" s="353"/>
      <c r="F821" s="354"/>
      <c r="G821" s="354"/>
      <c r="H821" s="333"/>
      <c r="I821" s="333"/>
      <c r="J821" s="333"/>
      <c r="K821" s="333"/>
      <c r="L821" s="333"/>
      <c r="M821" s="333"/>
      <c r="N821" s="333"/>
      <c r="O821" s="333"/>
      <c r="P821" s="333"/>
      <c r="Q821" s="333"/>
      <c r="R821" s="333"/>
      <c r="S821" s="333"/>
      <c r="T821" s="333"/>
      <c r="U821" s="333"/>
      <c r="V821" s="333"/>
      <c r="W821" s="333"/>
      <c r="X821" s="333"/>
      <c r="Y821" s="333"/>
      <c r="Z821" s="333"/>
      <c r="AA821" s="333"/>
      <c r="AB821" s="333"/>
      <c r="AC821" s="333"/>
      <c r="AD821" s="333"/>
      <c r="AE821" s="333"/>
      <c r="AF821" s="333"/>
      <c r="AG821" s="333"/>
      <c r="AH821" s="333"/>
      <c r="AI821" s="333"/>
      <c r="AJ821" s="333"/>
      <c r="AK821" s="333"/>
      <c r="AL821" s="333"/>
      <c r="AM821" s="333"/>
      <c r="AN821" s="333"/>
      <c r="AO821" s="333"/>
      <c r="AP821" s="333"/>
      <c r="AQ821" s="333"/>
      <c r="AR821" s="333"/>
    </row>
    <row r="822" spans="1:44" ht="8.1" customHeight="1">
      <c r="A822" s="365" t="str">
        <f t="shared" si="101"/>
        <v/>
      </c>
      <c r="B822" s="50" t="str">
        <f t="shared" si="102"/>
        <v/>
      </c>
      <c r="C822" s="50" t="str">
        <f t="shared" si="103"/>
        <v/>
      </c>
      <c r="D822" s="315" t="str">
        <f t="shared" si="104"/>
        <v/>
      </c>
      <c r="E822" s="353"/>
      <c r="F822" s="354"/>
      <c r="G822" s="354"/>
      <c r="H822" s="333"/>
      <c r="I822" s="333"/>
      <c r="J822" s="333"/>
      <c r="K822" s="333"/>
      <c r="L822" s="333"/>
      <c r="M822" s="333"/>
      <c r="N822" s="333"/>
      <c r="O822" s="333"/>
      <c r="P822" s="333"/>
      <c r="Q822" s="333"/>
      <c r="R822" s="333"/>
      <c r="S822" s="333"/>
      <c r="T822" s="333"/>
      <c r="U822" s="333"/>
      <c r="V822" s="333"/>
      <c r="W822" s="333"/>
      <c r="X822" s="333"/>
      <c r="Y822" s="333"/>
      <c r="Z822" s="333"/>
      <c r="AA822" s="333"/>
      <c r="AB822" s="333"/>
      <c r="AC822" s="333"/>
      <c r="AD822" s="333"/>
      <c r="AE822" s="333"/>
      <c r="AF822" s="333"/>
      <c r="AG822" s="333"/>
      <c r="AH822" s="333"/>
      <c r="AI822" s="333"/>
      <c r="AJ822" s="333"/>
      <c r="AK822" s="333"/>
      <c r="AL822" s="333"/>
      <c r="AM822" s="333"/>
      <c r="AN822" s="333"/>
      <c r="AO822" s="333"/>
      <c r="AP822" s="333"/>
      <c r="AQ822" s="333"/>
      <c r="AR822" s="333"/>
    </row>
    <row r="823" spans="1:44" ht="8.1" customHeight="1">
      <c r="A823" s="365" t="str">
        <f t="shared" si="101"/>
        <v/>
      </c>
      <c r="B823" s="50" t="str">
        <f t="shared" si="102"/>
        <v/>
      </c>
      <c r="C823" s="50" t="str">
        <f t="shared" si="103"/>
        <v/>
      </c>
      <c r="D823" s="315" t="str">
        <f t="shared" si="104"/>
        <v/>
      </c>
      <c r="E823" s="353"/>
      <c r="F823" s="354"/>
      <c r="G823" s="354"/>
      <c r="H823" s="333"/>
      <c r="I823" s="333"/>
      <c r="J823" s="333"/>
      <c r="K823" s="333"/>
      <c r="L823" s="333"/>
      <c r="M823" s="333"/>
      <c r="N823" s="333"/>
      <c r="O823" s="333"/>
      <c r="P823" s="333"/>
      <c r="Q823" s="333"/>
      <c r="R823" s="333"/>
      <c r="S823" s="333"/>
      <c r="T823" s="333"/>
      <c r="U823" s="333"/>
      <c r="V823" s="333"/>
      <c r="W823" s="333"/>
      <c r="X823" s="333"/>
      <c r="Y823" s="333"/>
      <c r="Z823" s="333"/>
      <c r="AA823" s="333"/>
      <c r="AB823" s="333"/>
      <c r="AC823" s="333"/>
      <c r="AD823" s="333"/>
      <c r="AE823" s="333"/>
      <c r="AF823" s="333"/>
      <c r="AG823" s="333"/>
      <c r="AH823" s="333"/>
      <c r="AI823" s="333"/>
      <c r="AJ823" s="333"/>
      <c r="AK823" s="333"/>
      <c r="AL823" s="333"/>
      <c r="AM823" s="333"/>
      <c r="AN823" s="333"/>
      <c r="AO823" s="333"/>
      <c r="AP823" s="333"/>
      <c r="AQ823" s="333"/>
      <c r="AR823" s="333"/>
    </row>
    <row r="824" spans="1:44" ht="8.1" customHeight="1">
      <c r="A824" s="365" t="str">
        <f t="shared" si="101"/>
        <v/>
      </c>
      <c r="B824" s="50" t="str">
        <f t="shared" si="102"/>
        <v/>
      </c>
      <c r="C824" s="50" t="str">
        <f t="shared" si="103"/>
        <v/>
      </c>
      <c r="D824" s="315" t="str">
        <f t="shared" si="104"/>
        <v/>
      </c>
      <c r="E824" s="353"/>
      <c r="F824" s="354"/>
      <c r="G824" s="354"/>
      <c r="H824" s="333"/>
      <c r="I824" s="333"/>
      <c r="J824" s="333"/>
      <c r="K824" s="333"/>
      <c r="L824" s="333"/>
      <c r="M824" s="333"/>
      <c r="N824" s="333"/>
      <c r="O824" s="333"/>
      <c r="P824" s="333"/>
      <c r="Q824" s="333"/>
      <c r="R824" s="333"/>
      <c r="S824" s="333"/>
      <c r="T824" s="333"/>
      <c r="U824" s="333"/>
      <c r="V824" s="333"/>
      <c r="W824" s="333"/>
      <c r="X824" s="333"/>
      <c r="Y824" s="333"/>
      <c r="Z824" s="333"/>
      <c r="AA824" s="333"/>
      <c r="AB824" s="333"/>
      <c r="AC824" s="333"/>
      <c r="AD824" s="333"/>
      <c r="AE824" s="333"/>
      <c r="AF824" s="333"/>
      <c r="AG824" s="333"/>
      <c r="AH824" s="333"/>
      <c r="AI824" s="333"/>
      <c r="AJ824" s="333"/>
      <c r="AK824" s="333"/>
      <c r="AL824" s="333"/>
      <c r="AM824" s="333"/>
      <c r="AN824" s="333"/>
      <c r="AO824" s="333"/>
      <c r="AP824" s="333"/>
      <c r="AQ824" s="333"/>
      <c r="AR824" s="333"/>
    </row>
    <row r="825" spans="1:44" ht="8.1" customHeight="1">
      <c r="A825" s="365" t="str">
        <f t="shared" si="101"/>
        <v/>
      </c>
      <c r="B825" s="50" t="str">
        <f t="shared" si="102"/>
        <v/>
      </c>
      <c r="C825" s="50" t="str">
        <f t="shared" si="103"/>
        <v/>
      </c>
      <c r="D825" s="315" t="str">
        <f t="shared" si="104"/>
        <v/>
      </c>
      <c r="E825" s="353"/>
      <c r="F825" s="354"/>
      <c r="G825" s="354"/>
      <c r="H825" s="333"/>
      <c r="I825" s="333"/>
      <c r="J825" s="333"/>
      <c r="K825" s="333"/>
      <c r="L825" s="333"/>
      <c r="M825" s="333"/>
      <c r="N825" s="333"/>
      <c r="O825" s="333"/>
      <c r="P825" s="333"/>
      <c r="Q825" s="333"/>
      <c r="R825" s="333"/>
      <c r="S825" s="333"/>
      <c r="T825" s="333"/>
      <c r="U825" s="333"/>
      <c r="V825" s="333"/>
      <c r="W825" s="333"/>
      <c r="X825" s="333"/>
      <c r="Y825" s="333"/>
      <c r="Z825" s="333"/>
      <c r="AA825" s="333"/>
      <c r="AB825" s="333"/>
      <c r="AC825" s="333"/>
      <c r="AD825" s="333"/>
      <c r="AE825" s="333"/>
      <c r="AF825" s="333"/>
      <c r="AG825" s="333"/>
      <c r="AH825" s="333"/>
      <c r="AI825" s="333"/>
      <c r="AJ825" s="333"/>
      <c r="AK825" s="333"/>
      <c r="AL825" s="333"/>
      <c r="AM825" s="333"/>
      <c r="AN825" s="333"/>
      <c r="AO825" s="333"/>
      <c r="AP825" s="333"/>
      <c r="AQ825" s="333"/>
      <c r="AR825" s="333"/>
    </row>
    <row r="826" spans="1:44" ht="8.1" customHeight="1">
      <c r="A826" s="365" t="str">
        <f t="shared" si="101"/>
        <v/>
      </c>
      <c r="B826" s="50" t="str">
        <f t="shared" si="102"/>
        <v/>
      </c>
      <c r="C826" s="50" t="str">
        <f t="shared" si="103"/>
        <v/>
      </c>
      <c r="D826" s="315" t="str">
        <f t="shared" si="104"/>
        <v/>
      </c>
      <c r="E826" s="353"/>
      <c r="F826" s="354"/>
      <c r="G826" s="354"/>
      <c r="H826" s="333"/>
      <c r="I826" s="333"/>
      <c r="J826" s="333"/>
      <c r="K826" s="333"/>
      <c r="L826" s="333"/>
      <c r="M826" s="333"/>
      <c r="N826" s="333"/>
      <c r="O826" s="333"/>
      <c r="P826" s="333"/>
      <c r="Q826" s="333"/>
      <c r="R826" s="333"/>
      <c r="S826" s="333"/>
      <c r="T826" s="333"/>
      <c r="U826" s="333"/>
      <c r="V826" s="333"/>
      <c r="W826" s="333"/>
      <c r="X826" s="333"/>
      <c r="Y826" s="333"/>
      <c r="Z826" s="333"/>
      <c r="AA826" s="333"/>
      <c r="AB826" s="333"/>
      <c r="AC826" s="333"/>
      <c r="AD826" s="333"/>
      <c r="AE826" s="333"/>
      <c r="AF826" s="333"/>
      <c r="AG826" s="333"/>
      <c r="AH826" s="333"/>
      <c r="AI826" s="333"/>
      <c r="AJ826" s="333"/>
      <c r="AK826" s="333"/>
      <c r="AL826" s="333"/>
      <c r="AM826" s="333"/>
      <c r="AN826" s="333"/>
      <c r="AO826" s="333"/>
      <c r="AP826" s="333"/>
      <c r="AQ826" s="333"/>
      <c r="AR826" s="333"/>
    </row>
    <row r="827" spans="1:44" ht="8.1" customHeight="1">
      <c r="A827" s="365" t="str">
        <f t="shared" si="101"/>
        <v/>
      </c>
      <c r="B827" s="50" t="str">
        <f t="shared" si="102"/>
        <v/>
      </c>
      <c r="C827" s="50" t="str">
        <f t="shared" si="103"/>
        <v/>
      </c>
      <c r="D827" s="315" t="str">
        <f t="shared" si="104"/>
        <v/>
      </c>
      <c r="E827" s="353"/>
      <c r="F827" s="354"/>
      <c r="G827" s="354"/>
      <c r="H827" s="333"/>
      <c r="I827" s="333"/>
      <c r="J827" s="333"/>
      <c r="K827" s="333"/>
      <c r="L827" s="333"/>
      <c r="M827" s="333"/>
      <c r="N827" s="333"/>
      <c r="O827" s="333"/>
      <c r="P827" s="333"/>
      <c r="Q827" s="333"/>
      <c r="R827" s="333"/>
      <c r="S827" s="333"/>
      <c r="T827" s="333"/>
      <c r="U827" s="333"/>
      <c r="V827" s="333"/>
      <c r="W827" s="333"/>
      <c r="X827" s="333"/>
      <c r="Y827" s="333"/>
      <c r="Z827" s="333"/>
      <c r="AA827" s="333"/>
      <c r="AB827" s="333"/>
      <c r="AC827" s="333"/>
      <c r="AD827" s="333"/>
      <c r="AE827" s="333"/>
      <c r="AF827" s="333"/>
      <c r="AG827" s="333"/>
      <c r="AH827" s="333"/>
      <c r="AI827" s="333"/>
      <c r="AJ827" s="333"/>
      <c r="AK827" s="333"/>
      <c r="AL827" s="333"/>
      <c r="AM827" s="333"/>
      <c r="AN827" s="333"/>
      <c r="AO827" s="333"/>
      <c r="AP827" s="333"/>
      <c r="AQ827" s="333"/>
      <c r="AR827" s="333"/>
    </row>
    <row r="828" spans="1:44" ht="8.1" customHeight="1">
      <c r="A828" s="365" t="str">
        <f t="shared" si="101"/>
        <v/>
      </c>
      <c r="B828" s="50" t="str">
        <f t="shared" si="102"/>
        <v/>
      </c>
      <c r="C828" s="50" t="str">
        <f t="shared" si="103"/>
        <v/>
      </c>
      <c r="D828" s="315" t="str">
        <f t="shared" si="104"/>
        <v/>
      </c>
      <c r="E828" s="353"/>
      <c r="F828" s="354"/>
      <c r="G828" s="354"/>
      <c r="H828" s="333"/>
      <c r="I828" s="333"/>
      <c r="J828" s="333"/>
      <c r="K828" s="333"/>
      <c r="L828" s="333"/>
      <c r="M828" s="333"/>
      <c r="N828" s="333"/>
      <c r="O828" s="333"/>
      <c r="P828" s="333"/>
      <c r="Q828" s="333"/>
      <c r="R828" s="333"/>
      <c r="S828" s="333"/>
      <c r="T828" s="333"/>
      <c r="U828" s="333"/>
      <c r="V828" s="333"/>
      <c r="W828" s="333"/>
      <c r="X828" s="333"/>
      <c r="Y828" s="333"/>
      <c r="Z828" s="333"/>
      <c r="AA828" s="333"/>
      <c r="AB828" s="333"/>
      <c r="AC828" s="333"/>
      <c r="AD828" s="333"/>
      <c r="AE828" s="333"/>
      <c r="AF828" s="333"/>
      <c r="AG828" s="333"/>
      <c r="AH828" s="333"/>
      <c r="AI828" s="333"/>
      <c r="AJ828" s="333"/>
      <c r="AK828" s="333"/>
      <c r="AL828" s="333"/>
      <c r="AM828" s="333"/>
      <c r="AN828" s="333"/>
      <c r="AO828" s="333"/>
      <c r="AP828" s="333"/>
      <c r="AQ828" s="333"/>
      <c r="AR828" s="333"/>
    </row>
    <row r="829" spans="1:44" ht="8.1" customHeight="1">
      <c r="A829" s="365" t="str">
        <f t="shared" si="101"/>
        <v/>
      </c>
      <c r="B829" s="50" t="str">
        <f t="shared" si="102"/>
        <v/>
      </c>
      <c r="C829" s="50" t="str">
        <f t="shared" si="103"/>
        <v/>
      </c>
      <c r="D829" s="315" t="str">
        <f t="shared" si="104"/>
        <v/>
      </c>
      <c r="E829" s="353"/>
      <c r="F829" s="354"/>
      <c r="G829" s="354"/>
      <c r="H829" s="333"/>
      <c r="I829" s="333"/>
      <c r="J829" s="333"/>
      <c r="K829" s="333"/>
      <c r="L829" s="333"/>
      <c r="M829" s="333"/>
      <c r="N829" s="333"/>
      <c r="O829" s="333"/>
      <c r="P829" s="333"/>
      <c r="Q829" s="333"/>
      <c r="R829" s="333"/>
      <c r="S829" s="333"/>
      <c r="T829" s="333"/>
      <c r="U829" s="333"/>
      <c r="V829" s="333"/>
      <c r="W829" s="333"/>
      <c r="X829" s="333"/>
      <c r="Y829" s="333"/>
      <c r="Z829" s="333"/>
      <c r="AA829" s="333"/>
      <c r="AB829" s="333"/>
      <c r="AC829" s="333"/>
      <c r="AD829" s="333"/>
      <c r="AE829" s="333"/>
      <c r="AF829" s="333"/>
      <c r="AG829" s="333"/>
      <c r="AH829" s="333"/>
      <c r="AI829" s="333"/>
      <c r="AJ829" s="333"/>
      <c r="AK829" s="333"/>
      <c r="AL829" s="333"/>
      <c r="AM829" s="333"/>
      <c r="AN829" s="333"/>
      <c r="AO829" s="333"/>
      <c r="AP829" s="333"/>
      <c r="AQ829" s="333"/>
      <c r="AR829" s="333"/>
    </row>
    <row r="830" spans="1:44" ht="8.1" customHeight="1">
      <c r="A830" s="365" t="str">
        <f t="shared" si="101"/>
        <v/>
      </c>
      <c r="B830" s="50" t="str">
        <f t="shared" si="102"/>
        <v/>
      </c>
      <c r="C830" s="50" t="str">
        <f t="shared" si="103"/>
        <v/>
      </c>
      <c r="D830" s="315" t="str">
        <f t="shared" si="104"/>
        <v/>
      </c>
      <c r="E830" s="353"/>
      <c r="F830" s="354"/>
      <c r="G830" s="354"/>
      <c r="H830" s="333"/>
      <c r="I830" s="333"/>
      <c r="J830" s="333"/>
      <c r="K830" s="333"/>
      <c r="L830" s="333"/>
      <c r="M830" s="333"/>
      <c r="N830" s="333"/>
      <c r="O830" s="333"/>
      <c r="P830" s="333"/>
      <c r="Q830" s="333"/>
      <c r="R830" s="333"/>
      <c r="S830" s="333"/>
      <c r="T830" s="333"/>
      <c r="U830" s="333"/>
      <c r="V830" s="333"/>
      <c r="W830" s="333"/>
      <c r="X830" s="333"/>
      <c r="Y830" s="333"/>
      <c r="Z830" s="333"/>
      <c r="AA830" s="333"/>
      <c r="AB830" s="333"/>
      <c r="AC830" s="333"/>
      <c r="AD830" s="333"/>
      <c r="AE830" s="333"/>
      <c r="AF830" s="333"/>
      <c r="AG830" s="333"/>
      <c r="AH830" s="333"/>
      <c r="AI830" s="333"/>
      <c r="AJ830" s="333"/>
      <c r="AK830" s="333"/>
      <c r="AL830" s="333"/>
      <c r="AM830" s="333"/>
      <c r="AN830" s="333"/>
      <c r="AO830" s="333"/>
      <c r="AP830" s="333"/>
      <c r="AQ830" s="333"/>
      <c r="AR830" s="333"/>
    </row>
    <row r="831" spans="1:44" ht="8.1" customHeight="1">
      <c r="A831" s="365" t="str">
        <f t="shared" si="101"/>
        <v/>
      </c>
      <c r="B831" s="50" t="str">
        <f t="shared" si="102"/>
        <v/>
      </c>
      <c r="C831" s="50" t="str">
        <f t="shared" si="103"/>
        <v/>
      </c>
      <c r="D831" s="315" t="str">
        <f t="shared" si="104"/>
        <v/>
      </c>
      <c r="E831" s="353"/>
      <c r="F831" s="354"/>
      <c r="G831" s="354"/>
      <c r="H831" s="333"/>
      <c r="I831" s="333"/>
      <c r="J831" s="333"/>
      <c r="K831" s="333"/>
      <c r="L831" s="333"/>
      <c r="M831" s="333"/>
      <c r="N831" s="333"/>
      <c r="O831" s="333"/>
      <c r="P831" s="333"/>
      <c r="Q831" s="333"/>
      <c r="R831" s="333"/>
      <c r="S831" s="333"/>
      <c r="T831" s="333"/>
      <c r="U831" s="333"/>
      <c r="V831" s="333"/>
      <c r="W831" s="333"/>
      <c r="X831" s="333"/>
      <c r="Y831" s="333"/>
      <c r="Z831" s="333"/>
      <c r="AA831" s="333"/>
      <c r="AB831" s="333"/>
      <c r="AC831" s="333"/>
      <c r="AD831" s="333"/>
      <c r="AE831" s="333"/>
      <c r="AF831" s="333"/>
      <c r="AG831" s="333"/>
      <c r="AH831" s="333"/>
      <c r="AI831" s="333"/>
      <c r="AJ831" s="333"/>
      <c r="AK831" s="333"/>
      <c r="AL831" s="333"/>
      <c r="AM831" s="333"/>
      <c r="AN831" s="333"/>
      <c r="AO831" s="333"/>
      <c r="AP831" s="333"/>
      <c r="AQ831" s="333"/>
      <c r="AR831" s="333"/>
    </row>
    <row r="832" spans="1:44" ht="8.1" customHeight="1">
      <c r="A832" s="365" t="str">
        <f t="shared" si="101"/>
        <v/>
      </c>
      <c r="B832" s="50" t="str">
        <f t="shared" si="102"/>
        <v/>
      </c>
      <c r="C832" s="50" t="str">
        <f t="shared" si="103"/>
        <v/>
      </c>
      <c r="D832" s="315" t="str">
        <f t="shared" si="104"/>
        <v/>
      </c>
      <c r="E832" s="353"/>
      <c r="F832" s="354"/>
      <c r="G832" s="354"/>
      <c r="H832" s="333"/>
      <c r="I832" s="333"/>
      <c r="J832" s="333"/>
      <c r="K832" s="333"/>
      <c r="L832" s="333"/>
      <c r="M832" s="333"/>
      <c r="N832" s="333"/>
      <c r="O832" s="333"/>
      <c r="P832" s="333"/>
      <c r="Q832" s="333"/>
      <c r="R832" s="333"/>
      <c r="S832" s="333"/>
      <c r="T832" s="333"/>
      <c r="U832" s="333"/>
      <c r="V832" s="333"/>
      <c r="W832" s="333"/>
      <c r="X832" s="333"/>
      <c r="Y832" s="333"/>
      <c r="Z832" s="333"/>
      <c r="AA832" s="333"/>
      <c r="AB832" s="333"/>
      <c r="AC832" s="333"/>
      <c r="AD832" s="333"/>
      <c r="AE832" s="333"/>
      <c r="AF832" s="333"/>
      <c r="AG832" s="333"/>
      <c r="AH832" s="333"/>
      <c r="AI832" s="333"/>
      <c r="AJ832" s="333"/>
      <c r="AK832" s="333"/>
      <c r="AL832" s="333"/>
      <c r="AM832" s="333"/>
      <c r="AN832" s="333"/>
      <c r="AO832" s="333"/>
      <c r="AP832" s="333"/>
      <c r="AQ832" s="333"/>
      <c r="AR832" s="333"/>
    </row>
    <row r="833" spans="1:44" ht="8.1" customHeight="1">
      <c r="A833" s="365" t="str">
        <f t="shared" si="101"/>
        <v/>
      </c>
      <c r="B833" s="50" t="str">
        <f t="shared" si="102"/>
        <v/>
      </c>
      <c r="C833" s="50" t="str">
        <f t="shared" si="103"/>
        <v/>
      </c>
      <c r="D833" s="315" t="str">
        <f t="shared" si="104"/>
        <v/>
      </c>
      <c r="E833" s="353"/>
      <c r="F833" s="354"/>
      <c r="G833" s="354"/>
      <c r="H833" s="333"/>
      <c r="I833" s="333"/>
      <c r="J833" s="333"/>
      <c r="K833" s="333"/>
      <c r="L833" s="333"/>
      <c r="M833" s="333"/>
      <c r="N833" s="333"/>
      <c r="O833" s="333"/>
      <c r="P833" s="333"/>
      <c r="Q833" s="333"/>
      <c r="R833" s="333"/>
      <c r="S833" s="333"/>
      <c r="T833" s="333"/>
      <c r="U833" s="333"/>
      <c r="V833" s="333"/>
      <c r="W833" s="333"/>
      <c r="X833" s="333"/>
      <c r="Y833" s="333"/>
      <c r="Z833" s="333"/>
      <c r="AA833" s="333"/>
      <c r="AB833" s="333"/>
      <c r="AC833" s="333"/>
      <c r="AD833" s="333"/>
      <c r="AE833" s="333"/>
      <c r="AF833" s="333"/>
      <c r="AG833" s="333"/>
      <c r="AH833" s="333"/>
      <c r="AI833" s="333"/>
      <c r="AJ833" s="333"/>
      <c r="AK833" s="333"/>
      <c r="AL833" s="333"/>
      <c r="AM833" s="333"/>
      <c r="AN833" s="333"/>
      <c r="AO833" s="333"/>
      <c r="AP833" s="333"/>
      <c r="AQ833" s="333"/>
      <c r="AR833" s="333"/>
    </row>
    <row r="834" spans="1:44" ht="8.1" customHeight="1">
      <c r="A834" s="365" t="str">
        <f t="shared" si="101"/>
        <v/>
      </c>
      <c r="B834" s="50" t="str">
        <f t="shared" si="102"/>
        <v/>
      </c>
      <c r="C834" s="50" t="str">
        <f t="shared" si="103"/>
        <v/>
      </c>
      <c r="D834" s="315" t="str">
        <f t="shared" si="104"/>
        <v/>
      </c>
      <c r="E834" s="353"/>
      <c r="F834" s="354"/>
      <c r="G834" s="354"/>
      <c r="H834" s="333"/>
      <c r="I834" s="333"/>
      <c r="J834" s="333"/>
      <c r="K834" s="333"/>
      <c r="L834" s="333"/>
      <c r="M834" s="333"/>
      <c r="N834" s="333"/>
      <c r="O834" s="333"/>
      <c r="P834" s="333"/>
      <c r="Q834" s="333"/>
      <c r="R834" s="333"/>
      <c r="S834" s="333"/>
      <c r="T834" s="333"/>
      <c r="U834" s="333"/>
      <c r="V834" s="333"/>
      <c r="W834" s="333"/>
      <c r="X834" s="333"/>
      <c r="Y834" s="333"/>
      <c r="Z834" s="333"/>
      <c r="AA834" s="333"/>
      <c r="AB834" s="333"/>
      <c r="AC834" s="333"/>
      <c r="AD834" s="333"/>
      <c r="AE834" s="333"/>
      <c r="AF834" s="333"/>
      <c r="AG834" s="333"/>
      <c r="AH834" s="333"/>
      <c r="AI834" s="333"/>
      <c r="AJ834" s="333"/>
      <c r="AK834" s="333"/>
      <c r="AL834" s="333"/>
      <c r="AM834" s="333"/>
      <c r="AN834" s="333"/>
      <c r="AO834" s="333"/>
      <c r="AP834" s="333"/>
      <c r="AQ834" s="333"/>
      <c r="AR834" s="333"/>
    </row>
    <row r="835" spans="1:44" ht="8.1" customHeight="1">
      <c r="A835" s="365" t="str">
        <f t="shared" si="101"/>
        <v/>
      </c>
      <c r="B835" s="50" t="str">
        <f t="shared" si="102"/>
        <v/>
      </c>
      <c r="C835" s="50" t="str">
        <f t="shared" si="103"/>
        <v/>
      </c>
      <c r="D835" s="315" t="str">
        <f t="shared" si="104"/>
        <v/>
      </c>
      <c r="E835" s="353"/>
      <c r="F835" s="354"/>
      <c r="G835" s="354"/>
      <c r="H835" s="333"/>
      <c r="I835" s="333"/>
      <c r="J835" s="333"/>
      <c r="K835" s="333"/>
      <c r="L835" s="333"/>
      <c r="M835" s="333"/>
      <c r="N835" s="333"/>
      <c r="O835" s="333"/>
      <c r="P835" s="333"/>
      <c r="Q835" s="333"/>
      <c r="R835" s="333"/>
      <c r="S835" s="333"/>
      <c r="T835" s="333"/>
      <c r="U835" s="333"/>
      <c r="V835" s="333"/>
      <c r="W835" s="333"/>
      <c r="X835" s="333"/>
      <c r="Y835" s="333"/>
      <c r="Z835" s="333"/>
      <c r="AA835" s="333"/>
      <c r="AB835" s="333"/>
      <c r="AC835" s="333"/>
      <c r="AD835" s="333"/>
      <c r="AE835" s="333"/>
      <c r="AF835" s="333"/>
      <c r="AG835" s="333"/>
      <c r="AH835" s="333"/>
      <c r="AI835" s="333"/>
      <c r="AJ835" s="333"/>
      <c r="AK835" s="333"/>
      <c r="AL835" s="333"/>
      <c r="AM835" s="333"/>
      <c r="AN835" s="333"/>
      <c r="AO835" s="333"/>
      <c r="AP835" s="333"/>
      <c r="AQ835" s="333"/>
      <c r="AR835" s="333"/>
    </row>
    <row r="836" spans="1:44" ht="8.1" customHeight="1">
      <c r="A836" s="365" t="str">
        <f t="shared" si="101"/>
        <v/>
      </c>
      <c r="B836" s="50" t="str">
        <f t="shared" si="102"/>
        <v/>
      </c>
      <c r="C836" s="50" t="str">
        <f t="shared" si="103"/>
        <v/>
      </c>
      <c r="D836" s="315" t="str">
        <f t="shared" si="104"/>
        <v/>
      </c>
      <c r="E836" s="353"/>
      <c r="F836" s="354"/>
      <c r="G836" s="354"/>
      <c r="H836" s="333"/>
      <c r="I836" s="333"/>
      <c r="J836" s="333"/>
      <c r="K836" s="333"/>
      <c r="L836" s="333"/>
      <c r="M836" s="333"/>
      <c r="N836" s="333"/>
      <c r="O836" s="333"/>
      <c r="P836" s="333"/>
      <c r="Q836" s="333"/>
      <c r="R836" s="333"/>
      <c r="S836" s="333"/>
      <c r="T836" s="333"/>
      <c r="U836" s="333"/>
      <c r="V836" s="333"/>
      <c r="W836" s="333"/>
      <c r="X836" s="333"/>
      <c r="Y836" s="333"/>
      <c r="Z836" s="333"/>
      <c r="AA836" s="333"/>
      <c r="AB836" s="333"/>
      <c r="AC836" s="333"/>
      <c r="AD836" s="333"/>
      <c r="AE836" s="333"/>
      <c r="AF836" s="333"/>
      <c r="AG836" s="333"/>
      <c r="AH836" s="333"/>
      <c r="AI836" s="333"/>
      <c r="AJ836" s="333"/>
      <c r="AK836" s="333"/>
      <c r="AL836" s="333"/>
      <c r="AM836" s="333"/>
      <c r="AN836" s="333"/>
      <c r="AO836" s="333"/>
      <c r="AP836" s="333"/>
      <c r="AQ836" s="333"/>
      <c r="AR836" s="333"/>
    </row>
    <row r="837" spans="1:44" ht="8.1" customHeight="1">
      <c r="A837" s="365" t="str">
        <f t="shared" ref="A837:A900" si="105">IF(ROW()-A$4&lt;=$D$4,ROW()-A$4,"")</f>
        <v/>
      </c>
      <c r="B837" s="50" t="str">
        <f t="shared" si="102"/>
        <v/>
      </c>
      <c r="C837" s="50" t="str">
        <f t="shared" si="103"/>
        <v/>
      </c>
      <c r="D837" s="315" t="str">
        <f t="shared" si="104"/>
        <v/>
      </c>
      <c r="E837" s="353"/>
      <c r="F837" s="354"/>
      <c r="G837" s="354"/>
      <c r="H837" s="333"/>
      <c r="I837" s="333"/>
      <c r="J837" s="333"/>
      <c r="K837" s="333"/>
      <c r="L837" s="333"/>
      <c r="M837" s="333"/>
      <c r="N837" s="333"/>
      <c r="O837" s="333"/>
      <c r="P837" s="333"/>
      <c r="Q837" s="333"/>
      <c r="R837" s="333"/>
      <c r="S837" s="333"/>
      <c r="T837" s="333"/>
      <c r="U837" s="333"/>
      <c r="V837" s="333"/>
      <c r="W837" s="333"/>
      <c r="X837" s="333"/>
      <c r="Y837" s="333"/>
      <c r="Z837" s="333"/>
      <c r="AA837" s="333"/>
      <c r="AB837" s="333"/>
      <c r="AC837" s="333"/>
      <c r="AD837" s="333"/>
      <c r="AE837" s="333"/>
      <c r="AF837" s="333"/>
      <c r="AG837" s="333"/>
      <c r="AH837" s="333"/>
      <c r="AI837" s="333"/>
      <c r="AJ837" s="333"/>
      <c r="AK837" s="333"/>
      <c r="AL837" s="333"/>
      <c r="AM837" s="333"/>
      <c r="AN837" s="333"/>
      <c r="AO837" s="333"/>
      <c r="AP837" s="333"/>
      <c r="AQ837" s="333"/>
      <c r="AR837" s="333"/>
    </row>
    <row r="838" spans="1:44" ht="8.1" customHeight="1">
      <c r="A838" s="365" t="str">
        <f t="shared" si="105"/>
        <v/>
      </c>
      <c r="B838" s="50" t="str">
        <f t="shared" ref="B838:B901" si="106">IF(A838="","",IF(A836="",1,IF(ISNUMBER(A838),INT(A837/$C$2)+1,"")))</f>
        <v/>
      </c>
      <c r="C838" s="50" t="str">
        <f t="shared" ref="C838:C901" si="107">IF(ISNUMBER(A838),IF(B837&lt;&gt;B838,1,C837+1),"")</f>
        <v/>
      </c>
      <c r="D838" s="315" t="str">
        <f t="shared" ref="D838:D901" si="108">IF(AND(ISNUMBER(B838),ISNUMBER(C838)),_xlfn.CONCAT(C838-1,",",B838-1),"")</f>
        <v/>
      </c>
      <c r="E838" s="353"/>
      <c r="F838" s="354"/>
      <c r="G838" s="354"/>
      <c r="H838" s="333"/>
      <c r="I838" s="333"/>
      <c r="J838" s="333"/>
      <c r="K838" s="333"/>
      <c r="L838" s="333"/>
      <c r="M838" s="333"/>
      <c r="N838" s="333"/>
      <c r="O838" s="333"/>
      <c r="P838" s="333"/>
      <c r="Q838" s="333"/>
      <c r="R838" s="333"/>
      <c r="S838" s="333"/>
      <c r="T838" s="333"/>
      <c r="U838" s="333"/>
      <c r="V838" s="333"/>
      <c r="W838" s="333"/>
      <c r="X838" s="333"/>
      <c r="Y838" s="333"/>
      <c r="Z838" s="333"/>
      <c r="AA838" s="333"/>
      <c r="AB838" s="333"/>
      <c r="AC838" s="333"/>
      <c r="AD838" s="333"/>
      <c r="AE838" s="333"/>
      <c r="AF838" s="333"/>
      <c r="AG838" s="333"/>
      <c r="AH838" s="333"/>
      <c r="AI838" s="333"/>
      <c r="AJ838" s="333"/>
      <c r="AK838" s="333"/>
      <c r="AL838" s="333"/>
      <c r="AM838" s="333"/>
      <c r="AN838" s="333"/>
      <c r="AO838" s="333"/>
      <c r="AP838" s="333"/>
      <c r="AQ838" s="333"/>
      <c r="AR838" s="333"/>
    </row>
    <row r="839" spans="1:44" ht="8.1" customHeight="1">
      <c r="A839" s="365" t="str">
        <f t="shared" si="105"/>
        <v/>
      </c>
      <c r="B839" s="50" t="str">
        <f t="shared" si="106"/>
        <v/>
      </c>
      <c r="C839" s="50" t="str">
        <f t="shared" si="107"/>
        <v/>
      </c>
      <c r="D839" s="315" t="str">
        <f t="shared" si="108"/>
        <v/>
      </c>
      <c r="E839" s="353"/>
      <c r="F839" s="354"/>
      <c r="G839" s="354"/>
      <c r="H839" s="333"/>
      <c r="I839" s="333"/>
      <c r="J839" s="333"/>
      <c r="K839" s="333"/>
      <c r="L839" s="333"/>
      <c r="M839" s="333"/>
      <c r="N839" s="333"/>
      <c r="O839" s="333"/>
      <c r="P839" s="333"/>
      <c r="Q839" s="333"/>
      <c r="R839" s="333"/>
      <c r="S839" s="333"/>
      <c r="T839" s="333"/>
      <c r="U839" s="333"/>
      <c r="V839" s="333"/>
      <c r="W839" s="333"/>
      <c r="X839" s="333"/>
      <c r="Y839" s="333"/>
      <c r="Z839" s="333"/>
      <c r="AA839" s="333"/>
      <c r="AB839" s="333"/>
      <c r="AC839" s="333"/>
      <c r="AD839" s="333"/>
      <c r="AE839" s="333"/>
      <c r="AF839" s="333"/>
      <c r="AG839" s="333"/>
      <c r="AH839" s="333"/>
      <c r="AI839" s="333"/>
      <c r="AJ839" s="333"/>
      <c r="AK839" s="333"/>
      <c r="AL839" s="333"/>
      <c r="AM839" s="333"/>
      <c r="AN839" s="333"/>
      <c r="AO839" s="333"/>
      <c r="AP839" s="333"/>
      <c r="AQ839" s="333"/>
      <c r="AR839" s="333"/>
    </row>
    <row r="840" spans="1:44" ht="8.1" customHeight="1">
      <c r="A840" s="365" t="str">
        <f t="shared" si="105"/>
        <v/>
      </c>
      <c r="B840" s="50" t="str">
        <f t="shared" si="106"/>
        <v/>
      </c>
      <c r="C840" s="50" t="str">
        <f t="shared" si="107"/>
        <v/>
      </c>
      <c r="D840" s="315" t="str">
        <f t="shared" si="108"/>
        <v/>
      </c>
      <c r="E840" s="353"/>
      <c r="F840" s="354"/>
      <c r="G840" s="354"/>
      <c r="H840" s="333"/>
      <c r="I840" s="333"/>
      <c r="J840" s="333"/>
      <c r="K840" s="333"/>
      <c r="L840" s="333"/>
      <c r="M840" s="333"/>
      <c r="N840" s="333"/>
      <c r="O840" s="333"/>
      <c r="P840" s="333"/>
      <c r="Q840" s="333"/>
      <c r="R840" s="333"/>
      <c r="S840" s="333"/>
      <c r="T840" s="333"/>
      <c r="U840" s="333"/>
      <c r="V840" s="333"/>
      <c r="W840" s="333"/>
      <c r="X840" s="333"/>
      <c r="Y840" s="333"/>
      <c r="Z840" s="333"/>
      <c r="AA840" s="333"/>
      <c r="AB840" s="333"/>
      <c r="AC840" s="333"/>
      <c r="AD840" s="333"/>
      <c r="AE840" s="333"/>
      <c r="AF840" s="333"/>
      <c r="AG840" s="333"/>
      <c r="AH840" s="333"/>
      <c r="AI840" s="333"/>
      <c r="AJ840" s="333"/>
      <c r="AK840" s="333"/>
      <c r="AL840" s="333"/>
      <c r="AM840" s="333"/>
      <c r="AN840" s="333"/>
      <c r="AO840" s="333"/>
      <c r="AP840" s="333"/>
      <c r="AQ840" s="333"/>
      <c r="AR840" s="333"/>
    </row>
    <row r="841" spans="1:44" ht="8.1" customHeight="1">
      <c r="A841" s="365" t="str">
        <f t="shared" si="105"/>
        <v/>
      </c>
      <c r="B841" s="50" t="str">
        <f t="shared" si="106"/>
        <v/>
      </c>
      <c r="C841" s="50" t="str">
        <f t="shared" si="107"/>
        <v/>
      </c>
      <c r="D841" s="315" t="str">
        <f t="shared" si="108"/>
        <v/>
      </c>
      <c r="E841" s="353"/>
      <c r="F841" s="354"/>
      <c r="G841" s="354"/>
      <c r="H841" s="333"/>
      <c r="I841" s="333"/>
      <c r="J841" s="333"/>
      <c r="K841" s="333"/>
      <c r="L841" s="333"/>
      <c r="M841" s="333"/>
      <c r="N841" s="333"/>
      <c r="O841" s="333"/>
      <c r="P841" s="333"/>
      <c r="Q841" s="333"/>
      <c r="R841" s="333"/>
      <c r="S841" s="333"/>
      <c r="T841" s="333"/>
      <c r="U841" s="333"/>
      <c r="V841" s="333"/>
      <c r="W841" s="333"/>
      <c r="X841" s="333"/>
      <c r="Y841" s="333"/>
      <c r="Z841" s="333"/>
      <c r="AA841" s="333"/>
      <c r="AB841" s="333"/>
      <c r="AC841" s="333"/>
      <c r="AD841" s="333"/>
      <c r="AE841" s="333"/>
      <c r="AF841" s="333"/>
      <c r="AG841" s="333"/>
      <c r="AH841" s="333"/>
      <c r="AI841" s="333"/>
      <c r="AJ841" s="333"/>
      <c r="AK841" s="333"/>
      <c r="AL841" s="333"/>
      <c r="AM841" s="333"/>
      <c r="AN841" s="333"/>
      <c r="AO841" s="333"/>
      <c r="AP841" s="333"/>
      <c r="AQ841" s="333"/>
      <c r="AR841" s="333"/>
    </row>
    <row r="842" spans="1:44" ht="8.1" customHeight="1">
      <c r="A842" s="365" t="str">
        <f t="shared" si="105"/>
        <v/>
      </c>
      <c r="B842" s="50" t="str">
        <f t="shared" si="106"/>
        <v/>
      </c>
      <c r="C842" s="50" t="str">
        <f t="shared" si="107"/>
        <v/>
      </c>
      <c r="D842" s="315" t="str">
        <f t="shared" si="108"/>
        <v/>
      </c>
      <c r="E842" s="353"/>
      <c r="F842" s="354"/>
      <c r="G842" s="354"/>
      <c r="H842" s="333"/>
      <c r="I842" s="333"/>
      <c r="J842" s="333"/>
      <c r="K842" s="333"/>
      <c r="L842" s="333"/>
      <c r="M842" s="333"/>
      <c r="N842" s="333"/>
      <c r="O842" s="333"/>
      <c r="P842" s="333"/>
      <c r="Q842" s="333"/>
      <c r="R842" s="333"/>
      <c r="S842" s="333"/>
      <c r="T842" s="333"/>
      <c r="U842" s="333"/>
      <c r="V842" s="333"/>
      <c r="W842" s="333"/>
      <c r="X842" s="333"/>
      <c r="Y842" s="333"/>
      <c r="Z842" s="333"/>
      <c r="AA842" s="333"/>
      <c r="AB842" s="333"/>
      <c r="AC842" s="333"/>
      <c r="AD842" s="333"/>
      <c r="AE842" s="333"/>
      <c r="AF842" s="333"/>
      <c r="AG842" s="333"/>
      <c r="AH842" s="333"/>
      <c r="AI842" s="333"/>
      <c r="AJ842" s="333"/>
      <c r="AK842" s="333"/>
      <c r="AL842" s="333"/>
      <c r="AM842" s="333"/>
      <c r="AN842" s="333"/>
      <c r="AO842" s="333"/>
      <c r="AP842" s="333"/>
      <c r="AQ842" s="333"/>
      <c r="AR842" s="333"/>
    </row>
    <row r="843" spans="1:44" ht="8.1" customHeight="1">
      <c r="A843" s="365" t="str">
        <f t="shared" si="105"/>
        <v/>
      </c>
      <c r="B843" s="50" t="str">
        <f t="shared" si="106"/>
        <v/>
      </c>
      <c r="C843" s="50" t="str">
        <f t="shared" si="107"/>
        <v/>
      </c>
      <c r="D843" s="315" t="str">
        <f t="shared" si="108"/>
        <v/>
      </c>
      <c r="E843" s="353"/>
      <c r="F843" s="354"/>
      <c r="G843" s="354"/>
      <c r="H843" s="333"/>
      <c r="I843" s="333"/>
      <c r="J843" s="333"/>
      <c r="K843" s="333"/>
      <c r="L843" s="333"/>
      <c r="M843" s="333"/>
      <c r="N843" s="333"/>
      <c r="O843" s="333"/>
      <c r="P843" s="333"/>
      <c r="Q843" s="333"/>
      <c r="R843" s="333"/>
      <c r="S843" s="333"/>
      <c r="T843" s="333"/>
      <c r="U843" s="333"/>
      <c r="V843" s="333"/>
      <c r="W843" s="333"/>
      <c r="X843" s="333"/>
      <c r="Y843" s="333"/>
      <c r="Z843" s="333"/>
      <c r="AA843" s="333"/>
      <c r="AB843" s="333"/>
      <c r="AC843" s="333"/>
      <c r="AD843" s="333"/>
      <c r="AE843" s="333"/>
      <c r="AF843" s="333"/>
      <c r="AG843" s="333"/>
      <c r="AH843" s="333"/>
      <c r="AI843" s="333"/>
      <c r="AJ843" s="333"/>
      <c r="AK843" s="333"/>
      <c r="AL843" s="333"/>
      <c r="AM843" s="333"/>
      <c r="AN843" s="333"/>
      <c r="AO843" s="333"/>
      <c r="AP843" s="333"/>
      <c r="AQ843" s="333"/>
      <c r="AR843" s="333"/>
    </row>
    <row r="844" spans="1:44" ht="8.1" customHeight="1">
      <c r="A844" s="365" t="str">
        <f t="shared" si="105"/>
        <v/>
      </c>
      <c r="B844" s="50" t="str">
        <f t="shared" si="106"/>
        <v/>
      </c>
      <c r="C844" s="50" t="str">
        <f t="shared" si="107"/>
        <v/>
      </c>
      <c r="D844" s="315" t="str">
        <f t="shared" si="108"/>
        <v/>
      </c>
      <c r="E844" s="353"/>
      <c r="F844" s="354"/>
      <c r="G844" s="354"/>
      <c r="H844" s="333"/>
      <c r="I844" s="333"/>
      <c r="J844" s="333"/>
      <c r="K844" s="333"/>
      <c r="L844" s="333"/>
      <c r="M844" s="333"/>
      <c r="N844" s="333"/>
      <c r="O844" s="333"/>
      <c r="P844" s="333"/>
      <c r="Q844" s="333"/>
      <c r="R844" s="333"/>
      <c r="S844" s="333"/>
      <c r="T844" s="333"/>
      <c r="U844" s="333"/>
      <c r="V844" s="333"/>
      <c r="W844" s="333"/>
      <c r="X844" s="333"/>
      <c r="Y844" s="333"/>
      <c r="Z844" s="333"/>
      <c r="AA844" s="333"/>
      <c r="AB844" s="333"/>
      <c r="AC844" s="333"/>
      <c r="AD844" s="333"/>
      <c r="AE844" s="333"/>
      <c r="AF844" s="333"/>
      <c r="AG844" s="333"/>
      <c r="AH844" s="333"/>
      <c r="AI844" s="333"/>
      <c r="AJ844" s="333"/>
      <c r="AK844" s="333"/>
      <c r="AL844" s="333"/>
      <c r="AM844" s="333"/>
      <c r="AN844" s="333"/>
      <c r="AO844" s="333"/>
      <c r="AP844" s="333"/>
      <c r="AQ844" s="333"/>
      <c r="AR844" s="333"/>
    </row>
    <row r="845" spans="1:44" ht="8.1" customHeight="1">
      <c r="A845" s="365" t="str">
        <f t="shared" si="105"/>
        <v/>
      </c>
      <c r="B845" s="50" t="str">
        <f t="shared" si="106"/>
        <v/>
      </c>
      <c r="C845" s="50" t="str">
        <f t="shared" si="107"/>
        <v/>
      </c>
      <c r="D845" s="315" t="str">
        <f t="shared" si="108"/>
        <v/>
      </c>
      <c r="E845" s="353"/>
      <c r="F845" s="354"/>
      <c r="G845" s="354"/>
      <c r="H845" s="333"/>
      <c r="I845" s="333"/>
      <c r="J845" s="333"/>
      <c r="K845" s="333"/>
      <c r="L845" s="333"/>
      <c r="M845" s="333"/>
      <c r="N845" s="333"/>
      <c r="O845" s="333"/>
      <c r="P845" s="333"/>
      <c r="Q845" s="333"/>
      <c r="R845" s="333"/>
      <c r="S845" s="333"/>
      <c r="T845" s="333"/>
      <c r="U845" s="333"/>
      <c r="V845" s="333"/>
      <c r="W845" s="333"/>
      <c r="X845" s="333"/>
      <c r="Y845" s="333"/>
      <c r="Z845" s="333"/>
      <c r="AA845" s="333"/>
      <c r="AB845" s="333"/>
      <c r="AC845" s="333"/>
      <c r="AD845" s="333"/>
      <c r="AE845" s="333"/>
      <c r="AF845" s="333"/>
      <c r="AG845" s="333"/>
      <c r="AH845" s="333"/>
      <c r="AI845" s="333"/>
      <c r="AJ845" s="333"/>
      <c r="AK845" s="333"/>
      <c r="AL845" s="333"/>
      <c r="AM845" s="333"/>
      <c r="AN845" s="333"/>
      <c r="AO845" s="333"/>
      <c r="AP845" s="333"/>
      <c r="AQ845" s="333"/>
      <c r="AR845" s="333"/>
    </row>
    <row r="846" spans="1:44" ht="8.1" customHeight="1">
      <c r="A846" s="365" t="str">
        <f t="shared" si="105"/>
        <v/>
      </c>
      <c r="B846" s="50" t="str">
        <f t="shared" si="106"/>
        <v/>
      </c>
      <c r="C846" s="50" t="str">
        <f t="shared" si="107"/>
        <v/>
      </c>
      <c r="D846" s="315" t="str">
        <f t="shared" si="108"/>
        <v/>
      </c>
      <c r="E846" s="353"/>
      <c r="F846" s="354"/>
      <c r="G846" s="354"/>
      <c r="H846" s="333"/>
      <c r="I846" s="333"/>
      <c r="J846" s="333"/>
      <c r="K846" s="333"/>
      <c r="L846" s="333"/>
      <c r="M846" s="333"/>
      <c r="N846" s="333"/>
      <c r="O846" s="333"/>
      <c r="P846" s="333"/>
      <c r="Q846" s="333"/>
      <c r="R846" s="333"/>
      <c r="S846" s="333"/>
      <c r="T846" s="333"/>
      <c r="U846" s="333"/>
      <c r="V846" s="333"/>
      <c r="W846" s="333"/>
      <c r="X846" s="333"/>
      <c r="Y846" s="333"/>
      <c r="Z846" s="333"/>
      <c r="AA846" s="333"/>
      <c r="AB846" s="333"/>
      <c r="AC846" s="333"/>
      <c r="AD846" s="333"/>
      <c r="AE846" s="333"/>
      <c r="AF846" s="333"/>
      <c r="AG846" s="333"/>
      <c r="AH846" s="333"/>
      <c r="AI846" s="333"/>
      <c r="AJ846" s="333"/>
      <c r="AK846" s="333"/>
      <c r="AL846" s="333"/>
      <c r="AM846" s="333"/>
      <c r="AN846" s="333"/>
      <c r="AO846" s="333"/>
      <c r="AP846" s="333"/>
      <c r="AQ846" s="333"/>
      <c r="AR846" s="333"/>
    </row>
    <row r="847" spans="1:44" ht="8.1" customHeight="1">
      <c r="A847" s="365" t="str">
        <f t="shared" si="105"/>
        <v/>
      </c>
      <c r="B847" s="50" t="str">
        <f t="shared" si="106"/>
        <v/>
      </c>
      <c r="C847" s="50" t="str">
        <f t="shared" si="107"/>
        <v/>
      </c>
      <c r="D847" s="315" t="str">
        <f t="shared" si="108"/>
        <v/>
      </c>
      <c r="E847" s="353"/>
      <c r="F847" s="354"/>
      <c r="G847" s="354"/>
      <c r="H847" s="333"/>
      <c r="I847" s="333"/>
      <c r="J847" s="333"/>
      <c r="K847" s="333"/>
      <c r="L847" s="333"/>
      <c r="M847" s="333"/>
      <c r="N847" s="333"/>
      <c r="O847" s="333"/>
      <c r="P847" s="333"/>
      <c r="Q847" s="333"/>
      <c r="R847" s="333"/>
      <c r="S847" s="333"/>
      <c r="T847" s="333"/>
      <c r="U847" s="333"/>
      <c r="V847" s="333"/>
      <c r="W847" s="333"/>
      <c r="X847" s="333"/>
      <c r="Y847" s="333"/>
      <c r="Z847" s="333"/>
      <c r="AA847" s="333"/>
      <c r="AB847" s="333"/>
      <c r="AC847" s="333"/>
      <c r="AD847" s="333"/>
      <c r="AE847" s="333"/>
      <c r="AF847" s="333"/>
      <c r="AG847" s="333"/>
      <c r="AH847" s="333"/>
      <c r="AI847" s="333"/>
      <c r="AJ847" s="333"/>
      <c r="AK847" s="333"/>
      <c r="AL847" s="333"/>
      <c r="AM847" s="333"/>
      <c r="AN847" s="333"/>
      <c r="AO847" s="333"/>
      <c r="AP847" s="333"/>
      <c r="AQ847" s="333"/>
      <c r="AR847" s="333"/>
    </row>
    <row r="848" spans="1:44" ht="8.1" customHeight="1">
      <c r="A848" s="365" t="str">
        <f t="shared" si="105"/>
        <v/>
      </c>
      <c r="B848" s="50" t="str">
        <f t="shared" si="106"/>
        <v/>
      </c>
      <c r="C848" s="50" t="str">
        <f t="shared" si="107"/>
        <v/>
      </c>
      <c r="D848" s="315" t="str">
        <f t="shared" si="108"/>
        <v/>
      </c>
      <c r="E848" s="353"/>
      <c r="F848" s="354"/>
      <c r="G848" s="354"/>
      <c r="H848" s="333"/>
      <c r="I848" s="333"/>
      <c r="J848" s="333"/>
      <c r="K848" s="333"/>
      <c r="L848" s="333"/>
      <c r="M848" s="333"/>
      <c r="N848" s="333"/>
      <c r="O848" s="333"/>
      <c r="P848" s="333"/>
      <c r="Q848" s="333"/>
      <c r="R848" s="333"/>
      <c r="S848" s="333"/>
      <c r="T848" s="333"/>
      <c r="U848" s="333"/>
      <c r="V848" s="333"/>
      <c r="W848" s="333"/>
      <c r="X848" s="333"/>
      <c r="Y848" s="333"/>
      <c r="Z848" s="333"/>
      <c r="AA848" s="333"/>
      <c r="AB848" s="333"/>
      <c r="AC848" s="333"/>
      <c r="AD848" s="333"/>
      <c r="AE848" s="333"/>
      <c r="AF848" s="333"/>
      <c r="AG848" s="333"/>
      <c r="AH848" s="333"/>
      <c r="AI848" s="333"/>
      <c r="AJ848" s="333"/>
      <c r="AK848" s="333"/>
      <c r="AL848" s="333"/>
      <c r="AM848" s="333"/>
      <c r="AN848" s="333"/>
      <c r="AO848" s="333"/>
      <c r="AP848" s="333"/>
      <c r="AQ848" s="333"/>
      <c r="AR848" s="333"/>
    </row>
    <row r="849" spans="1:44" ht="8.1" customHeight="1">
      <c r="A849" s="365" t="str">
        <f t="shared" si="105"/>
        <v/>
      </c>
      <c r="B849" s="50" t="str">
        <f t="shared" si="106"/>
        <v/>
      </c>
      <c r="C849" s="50" t="str">
        <f t="shared" si="107"/>
        <v/>
      </c>
      <c r="D849" s="315" t="str">
        <f t="shared" si="108"/>
        <v/>
      </c>
      <c r="E849" s="353"/>
      <c r="F849" s="354"/>
      <c r="G849" s="354"/>
      <c r="H849" s="333"/>
      <c r="I849" s="333"/>
      <c r="J849" s="333"/>
      <c r="K849" s="333"/>
      <c r="L849" s="333"/>
      <c r="M849" s="333"/>
      <c r="N849" s="333"/>
      <c r="O849" s="333"/>
      <c r="P849" s="333"/>
      <c r="Q849" s="333"/>
      <c r="R849" s="333"/>
      <c r="S849" s="333"/>
      <c r="T849" s="333"/>
      <c r="U849" s="333"/>
      <c r="V849" s="333"/>
      <c r="W849" s="333"/>
      <c r="X849" s="333"/>
      <c r="Y849" s="333"/>
      <c r="Z849" s="333"/>
      <c r="AA849" s="333"/>
      <c r="AB849" s="333"/>
      <c r="AC849" s="333"/>
      <c r="AD849" s="333"/>
      <c r="AE849" s="333"/>
      <c r="AF849" s="333"/>
      <c r="AG849" s="333"/>
      <c r="AH849" s="333"/>
      <c r="AI849" s="333"/>
      <c r="AJ849" s="333"/>
      <c r="AK849" s="333"/>
      <c r="AL849" s="333"/>
      <c r="AM849" s="333"/>
      <c r="AN849" s="333"/>
      <c r="AO849" s="333"/>
      <c r="AP849" s="333"/>
      <c r="AQ849" s="333"/>
      <c r="AR849" s="333"/>
    </row>
    <row r="850" spans="1:44" ht="8.1" customHeight="1">
      <c r="A850" s="365" t="str">
        <f t="shared" si="105"/>
        <v/>
      </c>
      <c r="B850" s="50" t="str">
        <f t="shared" si="106"/>
        <v/>
      </c>
      <c r="C850" s="50" t="str">
        <f t="shared" si="107"/>
        <v/>
      </c>
      <c r="D850" s="315" t="str">
        <f t="shared" si="108"/>
        <v/>
      </c>
      <c r="E850" s="353"/>
      <c r="F850" s="354"/>
      <c r="G850" s="354"/>
      <c r="H850" s="333"/>
      <c r="I850" s="333"/>
      <c r="J850" s="333"/>
      <c r="K850" s="333"/>
      <c r="L850" s="333"/>
      <c r="M850" s="333"/>
      <c r="N850" s="333"/>
      <c r="O850" s="333"/>
      <c r="P850" s="333"/>
      <c r="Q850" s="333"/>
      <c r="R850" s="333"/>
      <c r="S850" s="333"/>
      <c r="T850" s="333"/>
      <c r="U850" s="333"/>
      <c r="V850" s="333"/>
      <c r="W850" s="333"/>
      <c r="X850" s="333"/>
      <c r="Y850" s="333"/>
      <c r="Z850" s="333"/>
      <c r="AA850" s="333"/>
      <c r="AB850" s="333"/>
      <c r="AC850" s="333"/>
      <c r="AD850" s="333"/>
      <c r="AE850" s="333"/>
      <c r="AF850" s="333"/>
      <c r="AG850" s="333"/>
      <c r="AH850" s="333"/>
      <c r="AI850" s="333"/>
      <c r="AJ850" s="333"/>
      <c r="AK850" s="333"/>
      <c r="AL850" s="333"/>
      <c r="AM850" s="333"/>
      <c r="AN850" s="333"/>
      <c r="AO850" s="333"/>
      <c r="AP850" s="333"/>
      <c r="AQ850" s="333"/>
      <c r="AR850" s="333"/>
    </row>
    <row r="851" spans="1:44" ht="8.1" customHeight="1">
      <c r="A851" s="365" t="str">
        <f t="shared" si="105"/>
        <v/>
      </c>
      <c r="B851" s="50" t="str">
        <f t="shared" si="106"/>
        <v/>
      </c>
      <c r="C851" s="50" t="str">
        <f t="shared" si="107"/>
        <v/>
      </c>
      <c r="D851" s="315" t="str">
        <f t="shared" si="108"/>
        <v/>
      </c>
      <c r="E851" s="353"/>
      <c r="F851" s="354"/>
      <c r="G851" s="354"/>
      <c r="H851" s="333"/>
      <c r="I851" s="333"/>
      <c r="J851" s="333"/>
      <c r="K851" s="333"/>
      <c r="L851" s="333"/>
      <c r="M851" s="333"/>
      <c r="N851" s="333"/>
      <c r="O851" s="333"/>
      <c r="P851" s="333"/>
      <c r="Q851" s="333"/>
      <c r="R851" s="333"/>
      <c r="S851" s="333"/>
      <c r="T851" s="333"/>
      <c r="U851" s="333"/>
      <c r="V851" s="333"/>
      <c r="W851" s="333"/>
      <c r="X851" s="333"/>
      <c r="Y851" s="333"/>
      <c r="Z851" s="333"/>
      <c r="AA851" s="333"/>
      <c r="AB851" s="333"/>
      <c r="AC851" s="333"/>
      <c r="AD851" s="333"/>
      <c r="AE851" s="333"/>
      <c r="AF851" s="333"/>
      <c r="AG851" s="333"/>
      <c r="AH851" s="333"/>
      <c r="AI851" s="333"/>
      <c r="AJ851" s="333"/>
      <c r="AK851" s="333"/>
      <c r="AL851" s="333"/>
      <c r="AM851" s="333"/>
      <c r="AN851" s="333"/>
      <c r="AO851" s="333"/>
      <c r="AP851" s="333"/>
      <c r="AQ851" s="333"/>
      <c r="AR851" s="333"/>
    </row>
    <row r="852" spans="1:44" ht="8.1" customHeight="1">
      <c r="A852" s="365" t="str">
        <f t="shared" si="105"/>
        <v/>
      </c>
      <c r="B852" s="50" t="str">
        <f t="shared" si="106"/>
        <v/>
      </c>
      <c r="C852" s="50" t="str">
        <f t="shared" si="107"/>
        <v/>
      </c>
      <c r="D852" s="315" t="str">
        <f t="shared" si="108"/>
        <v/>
      </c>
      <c r="E852" s="353"/>
      <c r="F852" s="354"/>
      <c r="G852" s="354"/>
      <c r="H852" s="333"/>
      <c r="I852" s="333"/>
      <c r="J852" s="333"/>
      <c r="K852" s="333"/>
      <c r="L852" s="333"/>
      <c r="M852" s="333"/>
      <c r="N852" s="333"/>
      <c r="O852" s="333"/>
      <c r="P852" s="333"/>
      <c r="Q852" s="333"/>
      <c r="R852" s="333"/>
      <c r="S852" s="333"/>
      <c r="T852" s="333"/>
      <c r="U852" s="333"/>
      <c r="V852" s="333"/>
      <c r="W852" s="333"/>
      <c r="X852" s="333"/>
      <c r="Y852" s="333"/>
      <c r="Z852" s="333"/>
      <c r="AA852" s="333"/>
      <c r="AB852" s="333"/>
      <c r="AC852" s="333"/>
      <c r="AD852" s="333"/>
      <c r="AE852" s="333"/>
      <c r="AF852" s="333"/>
      <c r="AG852" s="333"/>
      <c r="AH852" s="333"/>
      <c r="AI852" s="333"/>
      <c r="AJ852" s="333"/>
      <c r="AK852" s="333"/>
      <c r="AL852" s="333"/>
      <c r="AM852" s="333"/>
      <c r="AN852" s="333"/>
      <c r="AO852" s="333"/>
      <c r="AP852" s="333"/>
      <c r="AQ852" s="333"/>
      <c r="AR852" s="333"/>
    </row>
    <row r="853" spans="1:44" ht="8.1" customHeight="1">
      <c r="A853" s="365" t="str">
        <f t="shared" si="105"/>
        <v/>
      </c>
      <c r="B853" s="50" t="str">
        <f t="shared" si="106"/>
        <v/>
      </c>
      <c r="C853" s="50" t="str">
        <f t="shared" si="107"/>
        <v/>
      </c>
      <c r="D853" s="315" t="str">
        <f t="shared" si="108"/>
        <v/>
      </c>
      <c r="E853" s="353"/>
      <c r="F853" s="354"/>
      <c r="G853" s="354"/>
      <c r="H853" s="333"/>
      <c r="I853" s="333"/>
      <c r="J853" s="333"/>
      <c r="K853" s="333"/>
      <c r="L853" s="333"/>
      <c r="M853" s="333"/>
      <c r="N853" s="333"/>
      <c r="O853" s="333"/>
      <c r="P853" s="333"/>
      <c r="Q853" s="333"/>
      <c r="R853" s="333"/>
      <c r="S853" s="333"/>
      <c r="T853" s="333"/>
      <c r="U853" s="333"/>
      <c r="V853" s="333"/>
      <c r="W853" s="333"/>
      <c r="X853" s="333"/>
      <c r="Y853" s="333"/>
      <c r="Z853" s="333"/>
      <c r="AA853" s="333"/>
      <c r="AB853" s="333"/>
      <c r="AC853" s="333"/>
      <c r="AD853" s="333"/>
      <c r="AE853" s="333"/>
      <c r="AF853" s="333"/>
      <c r="AG853" s="333"/>
      <c r="AH853" s="333"/>
      <c r="AI853" s="333"/>
      <c r="AJ853" s="333"/>
      <c r="AK853" s="333"/>
      <c r="AL853" s="333"/>
      <c r="AM853" s="333"/>
      <c r="AN853" s="333"/>
      <c r="AO853" s="333"/>
      <c r="AP853" s="333"/>
      <c r="AQ853" s="333"/>
      <c r="AR853" s="333"/>
    </row>
    <row r="854" spans="1:44" ht="8.1" customHeight="1">
      <c r="A854" s="365" t="str">
        <f t="shared" si="105"/>
        <v/>
      </c>
      <c r="B854" s="50" t="str">
        <f t="shared" si="106"/>
        <v/>
      </c>
      <c r="C854" s="50" t="str">
        <f t="shared" si="107"/>
        <v/>
      </c>
      <c r="D854" s="315" t="str">
        <f t="shared" si="108"/>
        <v/>
      </c>
      <c r="E854" s="353"/>
      <c r="F854" s="354"/>
      <c r="G854" s="354"/>
      <c r="H854" s="333"/>
      <c r="I854" s="333"/>
      <c r="J854" s="333"/>
      <c r="K854" s="333"/>
      <c r="L854" s="333"/>
      <c r="M854" s="333"/>
      <c r="N854" s="333"/>
      <c r="O854" s="333"/>
      <c r="P854" s="333"/>
      <c r="Q854" s="333"/>
      <c r="R854" s="333"/>
      <c r="S854" s="333"/>
      <c r="T854" s="333"/>
      <c r="U854" s="333"/>
      <c r="V854" s="333"/>
      <c r="W854" s="333"/>
      <c r="X854" s="333"/>
      <c r="Y854" s="333"/>
      <c r="Z854" s="333"/>
      <c r="AA854" s="333"/>
      <c r="AB854" s="333"/>
      <c r="AC854" s="333"/>
      <c r="AD854" s="333"/>
      <c r="AE854" s="333"/>
      <c r="AF854" s="333"/>
      <c r="AG854" s="333"/>
      <c r="AH854" s="333"/>
      <c r="AI854" s="333"/>
      <c r="AJ854" s="333"/>
      <c r="AK854" s="333"/>
      <c r="AL854" s="333"/>
      <c r="AM854" s="333"/>
      <c r="AN854" s="333"/>
      <c r="AO854" s="333"/>
      <c r="AP854" s="333"/>
      <c r="AQ854" s="333"/>
      <c r="AR854" s="333"/>
    </row>
    <row r="855" spans="1:44" ht="8.1" customHeight="1">
      <c r="A855" s="365" t="str">
        <f t="shared" si="105"/>
        <v/>
      </c>
      <c r="B855" s="50" t="str">
        <f t="shared" si="106"/>
        <v/>
      </c>
      <c r="C855" s="50" t="str">
        <f t="shared" si="107"/>
        <v/>
      </c>
      <c r="D855" s="315" t="str">
        <f t="shared" si="108"/>
        <v/>
      </c>
      <c r="E855" s="353"/>
      <c r="F855" s="354"/>
      <c r="G855" s="354"/>
      <c r="H855" s="333"/>
      <c r="I855" s="333"/>
      <c r="J855" s="333"/>
      <c r="K855" s="333"/>
      <c r="L855" s="333"/>
      <c r="M855" s="333"/>
      <c r="N855" s="333"/>
      <c r="O855" s="333"/>
      <c r="P855" s="333"/>
      <c r="Q855" s="333"/>
      <c r="R855" s="333"/>
      <c r="S855" s="333"/>
      <c r="T855" s="333"/>
      <c r="U855" s="333"/>
      <c r="V855" s="333"/>
      <c r="W855" s="333"/>
      <c r="X855" s="333"/>
      <c r="Y855" s="333"/>
      <c r="Z855" s="333"/>
      <c r="AA855" s="333"/>
      <c r="AB855" s="333"/>
      <c r="AC855" s="333"/>
      <c r="AD855" s="333"/>
      <c r="AE855" s="333"/>
      <c r="AF855" s="333"/>
      <c r="AG855" s="333"/>
      <c r="AH855" s="333"/>
      <c r="AI855" s="333"/>
      <c r="AJ855" s="333"/>
      <c r="AK855" s="333"/>
      <c r="AL855" s="333"/>
      <c r="AM855" s="333"/>
      <c r="AN855" s="333"/>
      <c r="AO855" s="333"/>
      <c r="AP855" s="333"/>
      <c r="AQ855" s="333"/>
      <c r="AR855" s="333"/>
    </row>
    <row r="856" spans="1:44" ht="8.1" customHeight="1">
      <c r="A856" s="365" t="str">
        <f t="shared" si="105"/>
        <v/>
      </c>
      <c r="B856" s="50" t="str">
        <f t="shared" si="106"/>
        <v/>
      </c>
      <c r="C856" s="50" t="str">
        <f t="shared" si="107"/>
        <v/>
      </c>
      <c r="D856" s="315" t="str">
        <f t="shared" si="108"/>
        <v/>
      </c>
      <c r="E856" s="353"/>
      <c r="F856" s="354"/>
      <c r="G856" s="354"/>
      <c r="H856" s="333"/>
      <c r="I856" s="333"/>
      <c r="J856" s="333"/>
      <c r="K856" s="333"/>
      <c r="L856" s="333"/>
      <c r="M856" s="333"/>
      <c r="N856" s="333"/>
      <c r="O856" s="333"/>
      <c r="P856" s="333"/>
      <c r="Q856" s="333"/>
      <c r="R856" s="333"/>
      <c r="S856" s="333"/>
      <c r="T856" s="333"/>
      <c r="U856" s="333"/>
      <c r="V856" s="333"/>
      <c r="W856" s="333"/>
      <c r="X856" s="333"/>
      <c r="Y856" s="333"/>
      <c r="Z856" s="333"/>
      <c r="AA856" s="333"/>
      <c r="AB856" s="333"/>
      <c r="AC856" s="333"/>
      <c r="AD856" s="333"/>
      <c r="AE856" s="333"/>
      <c r="AF856" s="333"/>
      <c r="AG856" s="333"/>
      <c r="AH856" s="333"/>
      <c r="AI856" s="333"/>
      <c r="AJ856" s="333"/>
      <c r="AK856" s="333"/>
      <c r="AL856" s="333"/>
      <c r="AM856" s="333"/>
      <c r="AN856" s="333"/>
      <c r="AO856" s="333"/>
      <c r="AP856" s="333"/>
      <c r="AQ856" s="333"/>
      <c r="AR856" s="333"/>
    </row>
    <row r="857" spans="1:44" ht="8.1" customHeight="1">
      <c r="A857" s="365" t="str">
        <f t="shared" si="105"/>
        <v/>
      </c>
      <c r="B857" s="50" t="str">
        <f t="shared" si="106"/>
        <v/>
      </c>
      <c r="C857" s="50" t="str">
        <f t="shared" si="107"/>
        <v/>
      </c>
      <c r="D857" s="315" t="str">
        <f t="shared" si="108"/>
        <v/>
      </c>
      <c r="E857" s="353"/>
      <c r="F857" s="354"/>
      <c r="G857" s="354"/>
      <c r="H857" s="333"/>
      <c r="I857" s="333"/>
      <c r="J857" s="333"/>
      <c r="K857" s="333"/>
      <c r="L857" s="333"/>
      <c r="M857" s="333"/>
      <c r="N857" s="333"/>
      <c r="O857" s="333"/>
      <c r="P857" s="333"/>
      <c r="Q857" s="333"/>
      <c r="R857" s="333"/>
      <c r="S857" s="333"/>
      <c r="T857" s="333"/>
      <c r="U857" s="333"/>
      <c r="V857" s="333"/>
      <c r="W857" s="333"/>
      <c r="X857" s="333"/>
      <c r="Y857" s="333"/>
      <c r="Z857" s="333"/>
      <c r="AA857" s="333"/>
      <c r="AB857" s="333"/>
      <c r="AC857" s="333"/>
      <c r="AD857" s="333"/>
      <c r="AE857" s="333"/>
      <c r="AF857" s="333"/>
      <c r="AG857" s="333"/>
      <c r="AH857" s="333"/>
      <c r="AI857" s="333"/>
      <c r="AJ857" s="333"/>
      <c r="AK857" s="333"/>
      <c r="AL857" s="333"/>
      <c r="AM857" s="333"/>
      <c r="AN857" s="333"/>
      <c r="AO857" s="333"/>
      <c r="AP857" s="333"/>
      <c r="AQ857" s="333"/>
      <c r="AR857" s="333"/>
    </row>
    <row r="858" spans="1:44" ht="8.1" customHeight="1">
      <c r="A858" s="365" t="str">
        <f t="shared" si="105"/>
        <v/>
      </c>
      <c r="B858" s="50" t="str">
        <f t="shared" si="106"/>
        <v/>
      </c>
      <c r="C858" s="50" t="str">
        <f t="shared" si="107"/>
        <v/>
      </c>
      <c r="D858" s="315" t="str">
        <f t="shared" si="108"/>
        <v/>
      </c>
      <c r="E858" s="353"/>
      <c r="F858" s="354"/>
      <c r="G858" s="354"/>
      <c r="H858" s="333"/>
      <c r="I858" s="333"/>
      <c r="J858" s="333"/>
      <c r="K858" s="333"/>
      <c r="L858" s="333"/>
      <c r="M858" s="333"/>
      <c r="N858" s="333"/>
      <c r="O858" s="333"/>
      <c r="P858" s="333"/>
      <c r="Q858" s="333"/>
      <c r="R858" s="333"/>
      <c r="S858" s="333"/>
      <c r="T858" s="333"/>
      <c r="U858" s="333"/>
      <c r="V858" s="333"/>
      <c r="W858" s="333"/>
      <c r="X858" s="333"/>
      <c r="Y858" s="333"/>
      <c r="Z858" s="333"/>
      <c r="AA858" s="333"/>
      <c r="AB858" s="333"/>
      <c r="AC858" s="333"/>
      <c r="AD858" s="333"/>
      <c r="AE858" s="333"/>
      <c r="AF858" s="333"/>
      <c r="AG858" s="333"/>
      <c r="AH858" s="333"/>
      <c r="AI858" s="333"/>
      <c r="AJ858" s="333"/>
      <c r="AK858" s="333"/>
      <c r="AL858" s="333"/>
      <c r="AM858" s="333"/>
      <c r="AN858" s="333"/>
      <c r="AO858" s="333"/>
      <c r="AP858" s="333"/>
      <c r="AQ858" s="333"/>
      <c r="AR858" s="333"/>
    </row>
    <row r="859" spans="1:44" ht="8.1" customHeight="1">
      <c r="A859" s="365" t="str">
        <f t="shared" si="105"/>
        <v/>
      </c>
      <c r="B859" s="50" t="str">
        <f t="shared" si="106"/>
        <v/>
      </c>
      <c r="C859" s="50" t="str">
        <f t="shared" si="107"/>
        <v/>
      </c>
      <c r="D859" s="315" t="str">
        <f t="shared" si="108"/>
        <v/>
      </c>
      <c r="E859" s="353"/>
      <c r="F859" s="354"/>
      <c r="G859" s="354"/>
      <c r="H859" s="333"/>
      <c r="I859" s="333"/>
      <c r="J859" s="333"/>
      <c r="K859" s="333"/>
      <c r="L859" s="333"/>
      <c r="M859" s="333"/>
      <c r="N859" s="333"/>
      <c r="O859" s="333"/>
      <c r="P859" s="333"/>
      <c r="Q859" s="333"/>
      <c r="R859" s="333"/>
      <c r="S859" s="333"/>
      <c r="T859" s="333"/>
      <c r="U859" s="333"/>
      <c r="V859" s="333"/>
      <c r="W859" s="333"/>
      <c r="X859" s="333"/>
      <c r="Y859" s="333"/>
      <c r="Z859" s="333"/>
      <c r="AA859" s="333"/>
      <c r="AB859" s="333"/>
      <c r="AC859" s="333"/>
      <c r="AD859" s="333"/>
      <c r="AE859" s="333"/>
      <c r="AF859" s="333"/>
      <c r="AG859" s="333"/>
      <c r="AH859" s="333"/>
      <c r="AI859" s="333"/>
      <c r="AJ859" s="333"/>
      <c r="AK859" s="333"/>
      <c r="AL859" s="333"/>
      <c r="AM859" s="333"/>
      <c r="AN859" s="333"/>
      <c r="AO859" s="333"/>
      <c r="AP859" s="333"/>
      <c r="AQ859" s="333"/>
      <c r="AR859" s="333"/>
    </row>
    <row r="860" spans="1:44" ht="8.1" customHeight="1">
      <c r="A860" s="365" t="str">
        <f t="shared" si="105"/>
        <v/>
      </c>
      <c r="B860" s="50" t="str">
        <f t="shared" si="106"/>
        <v/>
      </c>
      <c r="C860" s="50" t="str">
        <f t="shared" si="107"/>
        <v/>
      </c>
      <c r="D860" s="315" t="str">
        <f t="shared" si="108"/>
        <v/>
      </c>
      <c r="E860" s="353"/>
      <c r="F860" s="354"/>
      <c r="G860" s="354"/>
      <c r="H860" s="333"/>
      <c r="I860" s="333"/>
      <c r="J860" s="333"/>
      <c r="K860" s="333"/>
      <c r="L860" s="333"/>
      <c r="M860" s="333"/>
      <c r="N860" s="333"/>
      <c r="O860" s="333"/>
      <c r="P860" s="333"/>
      <c r="Q860" s="333"/>
      <c r="R860" s="333"/>
      <c r="S860" s="333"/>
      <c r="T860" s="333"/>
      <c r="U860" s="333"/>
      <c r="V860" s="333"/>
      <c r="W860" s="333"/>
      <c r="X860" s="333"/>
      <c r="Y860" s="333"/>
      <c r="Z860" s="333"/>
      <c r="AA860" s="333"/>
      <c r="AB860" s="333"/>
      <c r="AC860" s="333"/>
      <c r="AD860" s="333"/>
      <c r="AE860" s="333"/>
      <c r="AF860" s="333"/>
      <c r="AG860" s="333"/>
      <c r="AH860" s="333"/>
      <c r="AI860" s="333"/>
      <c r="AJ860" s="333"/>
      <c r="AK860" s="333"/>
      <c r="AL860" s="333"/>
      <c r="AM860" s="333"/>
      <c r="AN860" s="333"/>
      <c r="AO860" s="333"/>
      <c r="AP860" s="333"/>
      <c r="AQ860" s="333"/>
      <c r="AR860" s="333"/>
    </row>
    <row r="861" spans="1:44" ht="8.1" customHeight="1">
      <c r="A861" s="365" t="str">
        <f t="shared" si="105"/>
        <v/>
      </c>
      <c r="B861" s="50" t="str">
        <f t="shared" si="106"/>
        <v/>
      </c>
      <c r="C861" s="50" t="str">
        <f t="shared" si="107"/>
        <v/>
      </c>
      <c r="D861" s="315" t="str">
        <f t="shared" si="108"/>
        <v/>
      </c>
      <c r="E861" s="353"/>
      <c r="F861" s="354"/>
      <c r="G861" s="354"/>
      <c r="H861" s="333"/>
      <c r="I861" s="333"/>
      <c r="J861" s="333"/>
      <c r="K861" s="333"/>
      <c r="L861" s="333"/>
      <c r="M861" s="333"/>
      <c r="N861" s="333"/>
      <c r="O861" s="333"/>
      <c r="P861" s="333"/>
      <c r="Q861" s="333"/>
      <c r="R861" s="333"/>
      <c r="S861" s="333"/>
      <c r="T861" s="333"/>
      <c r="U861" s="333"/>
      <c r="V861" s="333"/>
      <c r="W861" s="333"/>
      <c r="X861" s="333"/>
      <c r="Y861" s="333"/>
      <c r="Z861" s="333"/>
      <c r="AA861" s="333"/>
      <c r="AB861" s="333"/>
      <c r="AC861" s="333"/>
      <c r="AD861" s="333"/>
      <c r="AE861" s="333"/>
      <c r="AF861" s="333"/>
      <c r="AG861" s="333"/>
      <c r="AH861" s="333"/>
      <c r="AI861" s="333"/>
      <c r="AJ861" s="333"/>
      <c r="AK861" s="333"/>
      <c r="AL861" s="333"/>
      <c r="AM861" s="333"/>
      <c r="AN861" s="333"/>
      <c r="AO861" s="333"/>
      <c r="AP861" s="333"/>
      <c r="AQ861" s="333"/>
      <c r="AR861" s="333"/>
    </row>
    <row r="862" spans="1:44" ht="8.1" customHeight="1">
      <c r="A862" s="365" t="str">
        <f t="shared" si="105"/>
        <v/>
      </c>
      <c r="B862" s="50" t="str">
        <f t="shared" si="106"/>
        <v/>
      </c>
      <c r="C862" s="50" t="str">
        <f t="shared" si="107"/>
        <v/>
      </c>
      <c r="D862" s="315" t="str">
        <f t="shared" si="108"/>
        <v/>
      </c>
      <c r="E862" s="353"/>
      <c r="F862" s="354"/>
      <c r="G862" s="354"/>
      <c r="H862" s="333"/>
      <c r="I862" s="333"/>
      <c r="J862" s="333"/>
      <c r="K862" s="333"/>
      <c r="L862" s="333"/>
      <c r="M862" s="333"/>
      <c r="N862" s="333"/>
      <c r="O862" s="333"/>
      <c r="P862" s="333"/>
      <c r="Q862" s="333"/>
      <c r="R862" s="333"/>
      <c r="S862" s="333"/>
      <c r="T862" s="333"/>
      <c r="U862" s="333"/>
      <c r="V862" s="333"/>
      <c r="W862" s="333"/>
      <c r="X862" s="333"/>
      <c r="Y862" s="333"/>
      <c r="Z862" s="333"/>
      <c r="AA862" s="333"/>
      <c r="AB862" s="333"/>
      <c r="AC862" s="333"/>
      <c r="AD862" s="333"/>
      <c r="AE862" s="333"/>
      <c r="AF862" s="333"/>
      <c r="AG862" s="333"/>
      <c r="AH862" s="333"/>
      <c r="AI862" s="333"/>
      <c r="AJ862" s="333"/>
      <c r="AK862" s="333"/>
      <c r="AL862" s="333"/>
      <c r="AM862" s="333"/>
      <c r="AN862" s="333"/>
      <c r="AO862" s="333"/>
      <c r="AP862" s="333"/>
      <c r="AQ862" s="333"/>
      <c r="AR862" s="333"/>
    </row>
    <row r="863" spans="1:44" ht="8.1" customHeight="1">
      <c r="A863" s="365" t="str">
        <f t="shared" si="105"/>
        <v/>
      </c>
      <c r="B863" s="50" t="str">
        <f t="shared" si="106"/>
        <v/>
      </c>
      <c r="C863" s="50" t="str">
        <f t="shared" si="107"/>
        <v/>
      </c>
      <c r="D863" s="315" t="str">
        <f t="shared" si="108"/>
        <v/>
      </c>
      <c r="E863" s="353"/>
      <c r="F863" s="354"/>
      <c r="G863" s="354"/>
      <c r="H863" s="333"/>
      <c r="I863" s="333"/>
      <c r="J863" s="333"/>
      <c r="K863" s="333"/>
      <c r="L863" s="333"/>
      <c r="M863" s="333"/>
      <c r="N863" s="333"/>
      <c r="O863" s="333"/>
      <c r="P863" s="333"/>
      <c r="Q863" s="333"/>
      <c r="R863" s="333"/>
      <c r="S863" s="333"/>
      <c r="T863" s="333"/>
      <c r="U863" s="333"/>
      <c r="V863" s="333"/>
      <c r="W863" s="333"/>
      <c r="X863" s="333"/>
      <c r="Y863" s="333"/>
      <c r="Z863" s="333"/>
      <c r="AA863" s="333"/>
      <c r="AB863" s="333"/>
      <c r="AC863" s="333"/>
      <c r="AD863" s="333"/>
      <c r="AE863" s="333"/>
      <c r="AF863" s="333"/>
      <c r="AG863" s="333"/>
      <c r="AH863" s="333"/>
      <c r="AI863" s="333"/>
      <c r="AJ863" s="333"/>
      <c r="AK863" s="333"/>
      <c r="AL863" s="333"/>
      <c r="AM863" s="333"/>
      <c r="AN863" s="333"/>
      <c r="AO863" s="333"/>
      <c r="AP863" s="333"/>
      <c r="AQ863" s="333"/>
      <c r="AR863" s="333"/>
    </row>
    <row r="864" spans="1:44" ht="8.1" customHeight="1">
      <c r="A864" s="365" t="str">
        <f t="shared" si="105"/>
        <v/>
      </c>
      <c r="B864" s="50" t="str">
        <f t="shared" si="106"/>
        <v/>
      </c>
      <c r="C864" s="50" t="str">
        <f t="shared" si="107"/>
        <v/>
      </c>
      <c r="D864" s="315" t="str">
        <f t="shared" si="108"/>
        <v/>
      </c>
      <c r="E864" s="353"/>
      <c r="F864" s="354"/>
      <c r="G864" s="354"/>
      <c r="H864" s="333"/>
      <c r="I864" s="333"/>
      <c r="J864" s="333"/>
      <c r="K864" s="333"/>
      <c r="L864" s="333"/>
      <c r="M864" s="333"/>
      <c r="N864" s="333"/>
      <c r="O864" s="333"/>
      <c r="P864" s="333"/>
      <c r="Q864" s="333"/>
      <c r="R864" s="333"/>
      <c r="S864" s="333"/>
      <c r="T864" s="333"/>
      <c r="U864" s="333"/>
      <c r="V864" s="333"/>
      <c r="W864" s="333"/>
      <c r="X864" s="333"/>
      <c r="Y864" s="333"/>
      <c r="Z864" s="333"/>
      <c r="AA864" s="333"/>
      <c r="AB864" s="333"/>
      <c r="AC864" s="333"/>
      <c r="AD864" s="333"/>
      <c r="AE864" s="333"/>
      <c r="AF864" s="333"/>
      <c r="AG864" s="333"/>
      <c r="AH864" s="333"/>
      <c r="AI864" s="333"/>
      <c r="AJ864" s="333"/>
      <c r="AK864" s="333"/>
      <c r="AL864" s="333"/>
      <c r="AM864" s="333"/>
      <c r="AN864" s="333"/>
      <c r="AO864" s="333"/>
      <c r="AP864" s="333"/>
      <c r="AQ864" s="333"/>
      <c r="AR864" s="333"/>
    </row>
    <row r="865" spans="1:44" ht="8.1" customHeight="1">
      <c r="A865" s="365" t="str">
        <f t="shared" si="105"/>
        <v/>
      </c>
      <c r="B865" s="50" t="str">
        <f t="shared" si="106"/>
        <v/>
      </c>
      <c r="C865" s="50" t="str">
        <f t="shared" si="107"/>
        <v/>
      </c>
      <c r="D865" s="315" t="str">
        <f t="shared" si="108"/>
        <v/>
      </c>
      <c r="E865" s="353"/>
      <c r="F865" s="354"/>
      <c r="G865" s="354"/>
      <c r="H865" s="333"/>
      <c r="I865" s="333"/>
      <c r="J865" s="333"/>
      <c r="K865" s="333"/>
      <c r="L865" s="333"/>
      <c r="M865" s="333"/>
      <c r="N865" s="333"/>
      <c r="O865" s="333"/>
      <c r="P865" s="333"/>
      <c r="Q865" s="333"/>
      <c r="R865" s="333"/>
      <c r="S865" s="333"/>
      <c r="T865" s="333"/>
      <c r="U865" s="333"/>
      <c r="V865" s="333"/>
      <c r="W865" s="333"/>
      <c r="X865" s="333"/>
      <c r="Y865" s="333"/>
      <c r="Z865" s="333"/>
      <c r="AA865" s="333"/>
      <c r="AB865" s="333"/>
      <c r="AC865" s="333"/>
      <c r="AD865" s="333"/>
      <c r="AE865" s="333"/>
      <c r="AF865" s="333"/>
      <c r="AG865" s="333"/>
      <c r="AH865" s="333"/>
      <c r="AI865" s="333"/>
      <c r="AJ865" s="333"/>
      <c r="AK865" s="333"/>
      <c r="AL865" s="333"/>
      <c r="AM865" s="333"/>
      <c r="AN865" s="333"/>
      <c r="AO865" s="333"/>
      <c r="AP865" s="333"/>
      <c r="AQ865" s="333"/>
      <c r="AR865" s="333"/>
    </row>
    <row r="866" spans="1:44" ht="8.1" customHeight="1">
      <c r="A866" s="365" t="str">
        <f t="shared" si="105"/>
        <v/>
      </c>
      <c r="B866" s="50" t="str">
        <f t="shared" si="106"/>
        <v/>
      </c>
      <c r="C866" s="50" t="str">
        <f t="shared" si="107"/>
        <v/>
      </c>
      <c r="D866" s="315" t="str">
        <f t="shared" si="108"/>
        <v/>
      </c>
      <c r="E866" s="353"/>
      <c r="F866" s="354"/>
      <c r="G866" s="354"/>
      <c r="H866" s="333"/>
      <c r="I866" s="333"/>
      <c r="J866" s="333"/>
      <c r="K866" s="333"/>
      <c r="L866" s="333"/>
      <c r="M866" s="333"/>
      <c r="N866" s="333"/>
      <c r="O866" s="333"/>
      <c r="P866" s="333"/>
      <c r="Q866" s="333"/>
      <c r="R866" s="333"/>
      <c r="S866" s="333"/>
      <c r="T866" s="333"/>
      <c r="U866" s="333"/>
      <c r="V866" s="333"/>
      <c r="W866" s="333"/>
      <c r="X866" s="333"/>
      <c r="Y866" s="333"/>
      <c r="Z866" s="333"/>
      <c r="AA866" s="333"/>
      <c r="AB866" s="333"/>
      <c r="AC866" s="333"/>
      <c r="AD866" s="333"/>
      <c r="AE866" s="333"/>
      <c r="AF866" s="333"/>
      <c r="AG866" s="333"/>
      <c r="AH866" s="333"/>
      <c r="AI866" s="333"/>
      <c r="AJ866" s="333"/>
      <c r="AK866" s="333"/>
      <c r="AL866" s="333"/>
      <c r="AM866" s="333"/>
      <c r="AN866" s="333"/>
      <c r="AO866" s="333"/>
      <c r="AP866" s="333"/>
      <c r="AQ866" s="333"/>
      <c r="AR866" s="333"/>
    </row>
    <row r="867" spans="1:44" ht="8.1" customHeight="1">
      <c r="A867" s="365" t="str">
        <f t="shared" si="105"/>
        <v/>
      </c>
      <c r="B867" s="50" t="str">
        <f t="shared" si="106"/>
        <v/>
      </c>
      <c r="C867" s="50" t="str">
        <f t="shared" si="107"/>
        <v/>
      </c>
      <c r="D867" s="315" t="str">
        <f t="shared" si="108"/>
        <v/>
      </c>
      <c r="E867" s="353"/>
      <c r="F867" s="354"/>
      <c r="G867" s="354"/>
      <c r="H867" s="333"/>
      <c r="I867" s="333"/>
      <c r="J867" s="333"/>
      <c r="K867" s="333"/>
      <c r="L867" s="333"/>
      <c r="M867" s="333"/>
      <c r="N867" s="333"/>
      <c r="O867" s="333"/>
      <c r="P867" s="333"/>
      <c r="Q867" s="333"/>
      <c r="R867" s="333"/>
      <c r="S867" s="333"/>
      <c r="T867" s="333"/>
      <c r="U867" s="333"/>
      <c r="V867" s="333"/>
      <c r="W867" s="333"/>
      <c r="X867" s="333"/>
      <c r="Y867" s="333"/>
      <c r="Z867" s="333"/>
      <c r="AA867" s="333"/>
      <c r="AB867" s="333"/>
      <c r="AC867" s="333"/>
      <c r="AD867" s="333"/>
      <c r="AE867" s="333"/>
      <c r="AF867" s="333"/>
      <c r="AG867" s="333"/>
      <c r="AH867" s="333"/>
      <c r="AI867" s="333"/>
      <c r="AJ867" s="333"/>
      <c r="AK867" s="333"/>
      <c r="AL867" s="333"/>
      <c r="AM867" s="333"/>
      <c r="AN867" s="333"/>
      <c r="AO867" s="333"/>
      <c r="AP867" s="333"/>
      <c r="AQ867" s="333"/>
      <c r="AR867" s="333"/>
    </row>
    <row r="868" spans="1:44" ht="8.1" customHeight="1">
      <c r="A868" s="365" t="str">
        <f t="shared" si="105"/>
        <v/>
      </c>
      <c r="B868" s="50" t="str">
        <f t="shared" si="106"/>
        <v/>
      </c>
      <c r="C868" s="50" t="str">
        <f t="shared" si="107"/>
        <v/>
      </c>
      <c r="D868" s="315" t="str">
        <f t="shared" si="108"/>
        <v/>
      </c>
      <c r="E868" s="353"/>
      <c r="F868" s="354"/>
      <c r="G868" s="354"/>
      <c r="H868" s="333"/>
      <c r="I868" s="333"/>
      <c r="J868" s="333"/>
      <c r="K868" s="333"/>
      <c r="L868" s="333"/>
      <c r="M868" s="333"/>
      <c r="N868" s="333"/>
      <c r="O868" s="333"/>
      <c r="P868" s="333"/>
      <c r="Q868" s="333"/>
      <c r="R868" s="333"/>
      <c r="S868" s="333"/>
      <c r="T868" s="333"/>
      <c r="U868" s="333"/>
      <c r="V868" s="333"/>
      <c r="W868" s="333"/>
      <c r="X868" s="333"/>
      <c r="Y868" s="333"/>
      <c r="Z868" s="333"/>
      <c r="AA868" s="333"/>
      <c r="AB868" s="333"/>
      <c r="AC868" s="333"/>
      <c r="AD868" s="333"/>
      <c r="AE868" s="333"/>
      <c r="AF868" s="333"/>
      <c r="AG868" s="333"/>
      <c r="AH868" s="333"/>
      <c r="AI868" s="333"/>
      <c r="AJ868" s="333"/>
      <c r="AK868" s="333"/>
      <c r="AL868" s="333"/>
      <c r="AM868" s="333"/>
      <c r="AN868" s="333"/>
      <c r="AO868" s="333"/>
      <c r="AP868" s="333"/>
      <c r="AQ868" s="333"/>
      <c r="AR868" s="333"/>
    </row>
    <row r="869" spans="1:44" ht="8.1" customHeight="1">
      <c r="A869" s="365" t="str">
        <f t="shared" si="105"/>
        <v/>
      </c>
      <c r="B869" s="50" t="str">
        <f t="shared" si="106"/>
        <v/>
      </c>
      <c r="C869" s="50" t="str">
        <f t="shared" si="107"/>
        <v/>
      </c>
      <c r="D869" s="315" t="str">
        <f t="shared" si="108"/>
        <v/>
      </c>
      <c r="E869" s="353"/>
      <c r="F869" s="354"/>
      <c r="G869" s="354"/>
      <c r="H869" s="333"/>
      <c r="I869" s="333"/>
      <c r="J869" s="333"/>
      <c r="K869" s="333"/>
      <c r="L869" s="333"/>
      <c r="M869" s="333"/>
      <c r="N869" s="333"/>
      <c r="O869" s="333"/>
      <c r="P869" s="333"/>
      <c r="Q869" s="333"/>
      <c r="R869" s="333"/>
      <c r="S869" s="333"/>
      <c r="T869" s="333"/>
      <c r="U869" s="333"/>
      <c r="V869" s="333"/>
      <c r="W869" s="333"/>
      <c r="X869" s="333"/>
      <c r="Y869" s="333"/>
      <c r="Z869" s="333"/>
      <c r="AA869" s="333"/>
      <c r="AB869" s="333"/>
      <c r="AC869" s="333"/>
      <c r="AD869" s="333"/>
      <c r="AE869" s="333"/>
      <c r="AF869" s="333"/>
      <c r="AG869" s="333"/>
      <c r="AH869" s="333"/>
      <c r="AI869" s="333"/>
      <c r="AJ869" s="333"/>
      <c r="AK869" s="333"/>
      <c r="AL869" s="333"/>
      <c r="AM869" s="333"/>
      <c r="AN869" s="333"/>
      <c r="AO869" s="333"/>
      <c r="AP869" s="333"/>
      <c r="AQ869" s="333"/>
      <c r="AR869" s="333"/>
    </row>
    <row r="870" spans="1:44" ht="8.1" customHeight="1">
      <c r="A870" s="365" t="str">
        <f t="shared" si="105"/>
        <v/>
      </c>
      <c r="B870" s="50" t="str">
        <f t="shared" si="106"/>
        <v/>
      </c>
      <c r="C870" s="50" t="str">
        <f t="shared" si="107"/>
        <v/>
      </c>
      <c r="D870" s="315" t="str">
        <f t="shared" si="108"/>
        <v/>
      </c>
      <c r="E870" s="353"/>
      <c r="F870" s="354"/>
      <c r="G870" s="354"/>
      <c r="H870" s="333"/>
      <c r="I870" s="333"/>
      <c r="J870" s="333"/>
      <c r="K870" s="333"/>
      <c r="L870" s="333"/>
      <c r="M870" s="333"/>
      <c r="N870" s="333"/>
      <c r="O870" s="333"/>
      <c r="P870" s="333"/>
      <c r="Q870" s="333"/>
      <c r="R870" s="333"/>
      <c r="S870" s="333"/>
      <c r="T870" s="333"/>
      <c r="U870" s="333"/>
      <c r="V870" s="333"/>
      <c r="W870" s="333"/>
      <c r="X870" s="333"/>
      <c r="Y870" s="333"/>
      <c r="Z870" s="333"/>
      <c r="AA870" s="333"/>
      <c r="AB870" s="333"/>
      <c r="AC870" s="333"/>
      <c r="AD870" s="333"/>
      <c r="AE870" s="333"/>
      <c r="AF870" s="333"/>
      <c r="AG870" s="333"/>
      <c r="AH870" s="333"/>
      <c r="AI870" s="333"/>
      <c r="AJ870" s="333"/>
      <c r="AK870" s="333"/>
      <c r="AL870" s="333"/>
      <c r="AM870" s="333"/>
      <c r="AN870" s="333"/>
      <c r="AO870" s="333"/>
      <c r="AP870" s="333"/>
      <c r="AQ870" s="333"/>
      <c r="AR870" s="333"/>
    </row>
    <row r="871" spans="1:44" ht="8.1" customHeight="1">
      <c r="A871" s="365" t="str">
        <f t="shared" si="105"/>
        <v/>
      </c>
      <c r="B871" s="50" t="str">
        <f t="shared" si="106"/>
        <v/>
      </c>
      <c r="C871" s="50" t="str">
        <f t="shared" si="107"/>
        <v/>
      </c>
      <c r="D871" s="315" t="str">
        <f t="shared" si="108"/>
        <v/>
      </c>
      <c r="E871" s="353"/>
      <c r="F871" s="354"/>
      <c r="G871" s="354"/>
      <c r="H871" s="333"/>
      <c r="I871" s="333"/>
      <c r="J871" s="333"/>
      <c r="K871" s="333"/>
      <c r="L871" s="333"/>
      <c r="M871" s="333"/>
      <c r="N871" s="333"/>
      <c r="O871" s="333"/>
      <c r="P871" s="333"/>
      <c r="Q871" s="333"/>
      <c r="R871" s="333"/>
      <c r="S871" s="333"/>
      <c r="T871" s="333"/>
      <c r="U871" s="333"/>
      <c r="V871" s="333"/>
      <c r="W871" s="333"/>
      <c r="X871" s="333"/>
      <c r="Y871" s="333"/>
      <c r="Z871" s="333"/>
      <c r="AA871" s="333"/>
      <c r="AB871" s="333"/>
      <c r="AC871" s="333"/>
      <c r="AD871" s="333"/>
      <c r="AE871" s="333"/>
      <c r="AF871" s="333"/>
      <c r="AG871" s="333"/>
      <c r="AH871" s="333"/>
      <c r="AI871" s="333"/>
      <c r="AJ871" s="333"/>
      <c r="AK871" s="333"/>
      <c r="AL871" s="333"/>
      <c r="AM871" s="333"/>
      <c r="AN871" s="333"/>
      <c r="AO871" s="333"/>
      <c r="AP871" s="333"/>
      <c r="AQ871" s="333"/>
      <c r="AR871" s="333"/>
    </row>
    <row r="872" spans="1:44" ht="8.1" customHeight="1">
      <c r="A872" s="365" t="str">
        <f t="shared" si="105"/>
        <v/>
      </c>
      <c r="B872" s="50" t="str">
        <f t="shared" si="106"/>
        <v/>
      </c>
      <c r="C872" s="50" t="str">
        <f t="shared" si="107"/>
        <v/>
      </c>
      <c r="D872" s="315" t="str">
        <f t="shared" si="108"/>
        <v/>
      </c>
      <c r="E872" s="353"/>
      <c r="F872" s="354"/>
      <c r="G872" s="354"/>
      <c r="H872" s="333"/>
      <c r="I872" s="333"/>
      <c r="J872" s="333"/>
      <c r="K872" s="333"/>
      <c r="L872" s="333"/>
      <c r="M872" s="333"/>
      <c r="N872" s="333"/>
      <c r="O872" s="333"/>
      <c r="P872" s="333"/>
      <c r="Q872" s="333"/>
      <c r="R872" s="333"/>
      <c r="S872" s="333"/>
      <c r="T872" s="333"/>
      <c r="U872" s="333"/>
      <c r="V872" s="333"/>
      <c r="W872" s="333"/>
      <c r="X872" s="333"/>
      <c r="Y872" s="333"/>
      <c r="Z872" s="333"/>
      <c r="AA872" s="333"/>
      <c r="AB872" s="333"/>
      <c r="AC872" s="333"/>
      <c r="AD872" s="333"/>
      <c r="AE872" s="333"/>
      <c r="AF872" s="333"/>
      <c r="AG872" s="333"/>
      <c r="AH872" s="333"/>
      <c r="AI872" s="333"/>
      <c r="AJ872" s="333"/>
      <c r="AK872" s="333"/>
      <c r="AL872" s="333"/>
      <c r="AM872" s="333"/>
      <c r="AN872" s="333"/>
      <c r="AO872" s="333"/>
      <c r="AP872" s="333"/>
      <c r="AQ872" s="333"/>
      <c r="AR872" s="333"/>
    </row>
    <row r="873" spans="1:44" ht="8.1" customHeight="1">
      <c r="A873" s="365" t="str">
        <f t="shared" si="105"/>
        <v/>
      </c>
      <c r="B873" s="50" t="str">
        <f t="shared" si="106"/>
        <v/>
      </c>
      <c r="C873" s="50" t="str">
        <f t="shared" si="107"/>
        <v/>
      </c>
      <c r="D873" s="315" t="str">
        <f t="shared" si="108"/>
        <v/>
      </c>
      <c r="E873" s="353"/>
      <c r="F873" s="354"/>
      <c r="G873" s="354"/>
      <c r="H873" s="333"/>
      <c r="I873" s="333"/>
      <c r="J873" s="333"/>
      <c r="K873" s="333"/>
      <c r="L873" s="333"/>
      <c r="M873" s="333"/>
      <c r="N873" s="333"/>
      <c r="O873" s="333"/>
      <c r="P873" s="333"/>
      <c r="Q873" s="333"/>
      <c r="R873" s="333"/>
      <c r="S873" s="333"/>
      <c r="T873" s="333"/>
      <c r="U873" s="333"/>
      <c r="V873" s="333"/>
      <c r="W873" s="333"/>
      <c r="X873" s="333"/>
      <c r="Y873" s="333"/>
      <c r="Z873" s="333"/>
      <c r="AA873" s="333"/>
      <c r="AB873" s="333"/>
      <c r="AC873" s="333"/>
      <c r="AD873" s="333"/>
      <c r="AE873" s="333"/>
      <c r="AF873" s="333"/>
      <c r="AG873" s="333"/>
      <c r="AH873" s="333"/>
      <c r="AI873" s="333"/>
      <c r="AJ873" s="333"/>
      <c r="AK873" s="333"/>
      <c r="AL873" s="333"/>
      <c r="AM873" s="333"/>
      <c r="AN873" s="333"/>
      <c r="AO873" s="333"/>
      <c r="AP873" s="333"/>
      <c r="AQ873" s="333"/>
      <c r="AR873" s="333"/>
    </row>
    <row r="874" spans="1:44" ht="8.1" customHeight="1">
      <c r="A874" s="365" t="str">
        <f t="shared" si="105"/>
        <v/>
      </c>
      <c r="B874" s="50" t="str">
        <f t="shared" si="106"/>
        <v/>
      </c>
      <c r="C874" s="50" t="str">
        <f t="shared" si="107"/>
        <v/>
      </c>
      <c r="D874" s="315" t="str">
        <f t="shared" si="108"/>
        <v/>
      </c>
      <c r="E874" s="353"/>
      <c r="F874" s="354"/>
      <c r="G874" s="354"/>
      <c r="H874" s="333"/>
      <c r="I874" s="333"/>
      <c r="J874" s="333"/>
      <c r="K874" s="333"/>
      <c r="L874" s="333"/>
      <c r="M874" s="333"/>
      <c r="N874" s="333"/>
      <c r="O874" s="333"/>
      <c r="P874" s="333"/>
      <c r="Q874" s="333"/>
      <c r="R874" s="333"/>
      <c r="S874" s="333"/>
      <c r="T874" s="333"/>
      <c r="U874" s="333"/>
      <c r="V874" s="333"/>
      <c r="W874" s="333"/>
      <c r="X874" s="333"/>
      <c r="Y874" s="333"/>
      <c r="Z874" s="333"/>
      <c r="AA874" s="333"/>
      <c r="AB874" s="333"/>
      <c r="AC874" s="333"/>
      <c r="AD874" s="333"/>
      <c r="AE874" s="333"/>
      <c r="AF874" s="333"/>
      <c r="AG874" s="333"/>
      <c r="AH874" s="333"/>
      <c r="AI874" s="333"/>
      <c r="AJ874" s="333"/>
      <c r="AK874" s="333"/>
      <c r="AL874" s="333"/>
      <c r="AM874" s="333"/>
      <c r="AN874" s="333"/>
      <c r="AO874" s="333"/>
      <c r="AP874" s="333"/>
      <c r="AQ874" s="333"/>
      <c r="AR874" s="333"/>
    </row>
    <row r="875" spans="1:44" ht="8.1" customHeight="1">
      <c r="A875" s="365" t="str">
        <f t="shared" si="105"/>
        <v/>
      </c>
      <c r="B875" s="50" t="str">
        <f t="shared" si="106"/>
        <v/>
      </c>
      <c r="C875" s="50" t="str">
        <f t="shared" si="107"/>
        <v/>
      </c>
      <c r="D875" s="315" t="str">
        <f t="shared" si="108"/>
        <v/>
      </c>
      <c r="E875" s="353"/>
      <c r="F875" s="354"/>
      <c r="G875" s="354"/>
      <c r="H875" s="333"/>
      <c r="I875" s="333"/>
      <c r="J875" s="333"/>
      <c r="K875" s="333"/>
      <c r="L875" s="333"/>
      <c r="M875" s="333"/>
      <c r="N875" s="333"/>
      <c r="O875" s="333"/>
      <c r="P875" s="333"/>
      <c r="Q875" s="333"/>
      <c r="R875" s="333"/>
      <c r="S875" s="333"/>
      <c r="T875" s="333"/>
      <c r="U875" s="333"/>
      <c r="V875" s="333"/>
      <c r="W875" s="333"/>
      <c r="X875" s="333"/>
      <c r="Y875" s="333"/>
      <c r="Z875" s="333"/>
      <c r="AA875" s="333"/>
      <c r="AB875" s="333"/>
      <c r="AC875" s="333"/>
      <c r="AD875" s="333"/>
      <c r="AE875" s="333"/>
      <c r="AF875" s="333"/>
      <c r="AG875" s="333"/>
      <c r="AH875" s="333"/>
      <c r="AI875" s="333"/>
      <c r="AJ875" s="333"/>
      <c r="AK875" s="333"/>
      <c r="AL875" s="333"/>
      <c r="AM875" s="333"/>
      <c r="AN875" s="333"/>
      <c r="AO875" s="333"/>
      <c r="AP875" s="333"/>
      <c r="AQ875" s="333"/>
      <c r="AR875" s="333"/>
    </row>
    <row r="876" spans="1:44" ht="8.1" customHeight="1">
      <c r="A876" s="365" t="str">
        <f t="shared" si="105"/>
        <v/>
      </c>
      <c r="B876" s="50" t="str">
        <f t="shared" si="106"/>
        <v/>
      </c>
      <c r="C876" s="50" t="str">
        <f t="shared" si="107"/>
        <v/>
      </c>
      <c r="D876" s="315" t="str">
        <f t="shared" si="108"/>
        <v/>
      </c>
      <c r="E876" s="353"/>
      <c r="F876" s="354"/>
      <c r="G876" s="354"/>
      <c r="H876" s="333"/>
      <c r="I876" s="333"/>
      <c r="J876" s="333"/>
      <c r="K876" s="333"/>
      <c r="L876" s="333"/>
      <c r="M876" s="333"/>
      <c r="N876" s="333"/>
      <c r="O876" s="333"/>
      <c r="P876" s="333"/>
      <c r="Q876" s="333"/>
      <c r="R876" s="333"/>
      <c r="S876" s="333"/>
      <c r="T876" s="333"/>
      <c r="U876" s="333"/>
      <c r="V876" s="333"/>
      <c r="W876" s="333"/>
      <c r="X876" s="333"/>
      <c r="Y876" s="333"/>
      <c r="Z876" s="333"/>
      <c r="AA876" s="333"/>
      <c r="AB876" s="333"/>
      <c r="AC876" s="333"/>
      <c r="AD876" s="333"/>
      <c r="AE876" s="333"/>
      <c r="AF876" s="333"/>
      <c r="AG876" s="333"/>
      <c r="AH876" s="333"/>
      <c r="AI876" s="333"/>
      <c r="AJ876" s="333"/>
      <c r="AK876" s="333"/>
      <c r="AL876" s="333"/>
      <c r="AM876" s="333"/>
      <c r="AN876" s="333"/>
      <c r="AO876" s="333"/>
      <c r="AP876" s="333"/>
      <c r="AQ876" s="333"/>
      <c r="AR876" s="333"/>
    </row>
    <row r="877" spans="1:44" ht="8.1" customHeight="1">
      <c r="A877" s="365" t="str">
        <f t="shared" si="105"/>
        <v/>
      </c>
      <c r="B877" s="50" t="str">
        <f t="shared" si="106"/>
        <v/>
      </c>
      <c r="C877" s="50" t="str">
        <f t="shared" si="107"/>
        <v/>
      </c>
      <c r="D877" s="315" t="str">
        <f t="shared" si="108"/>
        <v/>
      </c>
      <c r="E877" s="353"/>
      <c r="F877" s="354"/>
      <c r="G877" s="354"/>
      <c r="H877" s="333"/>
      <c r="I877" s="333"/>
      <c r="J877" s="333"/>
      <c r="K877" s="333"/>
      <c r="L877" s="333"/>
      <c r="M877" s="333"/>
      <c r="N877" s="333"/>
      <c r="O877" s="333"/>
      <c r="P877" s="333"/>
      <c r="Q877" s="333"/>
      <c r="R877" s="333"/>
      <c r="S877" s="333"/>
      <c r="T877" s="333"/>
      <c r="U877" s="333"/>
      <c r="V877" s="333"/>
      <c r="W877" s="333"/>
      <c r="X877" s="333"/>
      <c r="Y877" s="333"/>
      <c r="Z877" s="333"/>
      <c r="AA877" s="333"/>
      <c r="AB877" s="333"/>
      <c r="AC877" s="333"/>
      <c r="AD877" s="333"/>
      <c r="AE877" s="333"/>
      <c r="AF877" s="333"/>
      <c r="AG877" s="333"/>
      <c r="AH877" s="333"/>
      <c r="AI877" s="333"/>
      <c r="AJ877" s="333"/>
      <c r="AK877" s="333"/>
      <c r="AL877" s="333"/>
      <c r="AM877" s="333"/>
      <c r="AN877" s="333"/>
      <c r="AO877" s="333"/>
      <c r="AP877" s="333"/>
      <c r="AQ877" s="333"/>
      <c r="AR877" s="333"/>
    </row>
    <row r="878" spans="1:44" ht="8.1" customHeight="1">
      <c r="A878" s="365" t="str">
        <f t="shared" si="105"/>
        <v/>
      </c>
      <c r="B878" s="50" t="str">
        <f t="shared" si="106"/>
        <v/>
      </c>
      <c r="C878" s="50" t="str">
        <f t="shared" si="107"/>
        <v/>
      </c>
      <c r="D878" s="315" t="str">
        <f t="shared" si="108"/>
        <v/>
      </c>
      <c r="E878" s="353"/>
      <c r="F878" s="354"/>
      <c r="G878" s="354"/>
      <c r="H878" s="333"/>
      <c r="I878" s="333"/>
      <c r="J878" s="333"/>
      <c r="K878" s="333"/>
      <c r="L878" s="333"/>
      <c r="M878" s="333"/>
      <c r="N878" s="333"/>
      <c r="O878" s="333"/>
      <c r="P878" s="333"/>
      <c r="Q878" s="333"/>
      <c r="R878" s="333"/>
      <c r="S878" s="333"/>
      <c r="T878" s="333"/>
      <c r="U878" s="333"/>
      <c r="V878" s="333"/>
      <c r="W878" s="333"/>
      <c r="X878" s="333"/>
      <c r="Y878" s="333"/>
      <c r="Z878" s="333"/>
      <c r="AA878" s="333"/>
      <c r="AB878" s="333"/>
      <c r="AC878" s="333"/>
      <c r="AD878" s="333"/>
      <c r="AE878" s="333"/>
      <c r="AF878" s="333"/>
      <c r="AG878" s="333"/>
      <c r="AH878" s="333"/>
      <c r="AI878" s="333"/>
      <c r="AJ878" s="333"/>
      <c r="AK878" s="333"/>
      <c r="AL878" s="333"/>
      <c r="AM878" s="333"/>
      <c r="AN878" s="333"/>
      <c r="AO878" s="333"/>
      <c r="AP878" s="333"/>
      <c r="AQ878" s="333"/>
      <c r="AR878" s="333"/>
    </row>
    <row r="879" spans="1:44" ht="8.1" customHeight="1">
      <c r="A879" s="365" t="str">
        <f t="shared" si="105"/>
        <v/>
      </c>
      <c r="B879" s="50" t="str">
        <f t="shared" si="106"/>
        <v/>
      </c>
      <c r="C879" s="50" t="str">
        <f t="shared" si="107"/>
        <v/>
      </c>
      <c r="D879" s="315" t="str">
        <f t="shared" si="108"/>
        <v/>
      </c>
      <c r="E879" s="353"/>
      <c r="F879" s="354"/>
      <c r="G879" s="354"/>
      <c r="H879" s="333"/>
      <c r="I879" s="333"/>
      <c r="J879" s="333"/>
      <c r="K879" s="333"/>
      <c r="L879" s="333"/>
      <c r="M879" s="333"/>
      <c r="N879" s="333"/>
      <c r="O879" s="333"/>
      <c r="P879" s="333"/>
      <c r="Q879" s="333"/>
      <c r="R879" s="333"/>
      <c r="S879" s="333"/>
      <c r="T879" s="333"/>
      <c r="U879" s="333"/>
      <c r="V879" s="333"/>
      <c r="W879" s="333"/>
      <c r="X879" s="333"/>
      <c r="Y879" s="333"/>
      <c r="Z879" s="333"/>
      <c r="AA879" s="333"/>
      <c r="AB879" s="333"/>
      <c r="AC879" s="333"/>
      <c r="AD879" s="333"/>
      <c r="AE879" s="333"/>
      <c r="AF879" s="333"/>
      <c r="AG879" s="333"/>
      <c r="AH879" s="333"/>
      <c r="AI879" s="333"/>
      <c r="AJ879" s="333"/>
      <c r="AK879" s="333"/>
      <c r="AL879" s="333"/>
      <c r="AM879" s="333"/>
      <c r="AN879" s="333"/>
      <c r="AO879" s="333"/>
      <c r="AP879" s="333"/>
      <c r="AQ879" s="333"/>
      <c r="AR879" s="333"/>
    </row>
    <row r="880" spans="1:44" ht="8.1" customHeight="1">
      <c r="A880" s="365" t="str">
        <f t="shared" si="105"/>
        <v/>
      </c>
      <c r="B880" s="50" t="str">
        <f t="shared" si="106"/>
        <v/>
      </c>
      <c r="C880" s="50" t="str">
        <f t="shared" si="107"/>
        <v/>
      </c>
      <c r="D880" s="315" t="str">
        <f t="shared" si="108"/>
        <v/>
      </c>
      <c r="E880" s="353"/>
      <c r="F880" s="354"/>
      <c r="G880" s="354"/>
      <c r="H880" s="333"/>
      <c r="I880" s="333"/>
      <c r="J880" s="333"/>
      <c r="K880" s="333"/>
      <c r="L880" s="333"/>
      <c r="M880" s="333"/>
      <c r="N880" s="333"/>
      <c r="O880" s="333"/>
      <c r="P880" s="333"/>
      <c r="Q880" s="333"/>
      <c r="R880" s="333"/>
      <c r="S880" s="333"/>
      <c r="T880" s="333"/>
      <c r="U880" s="333"/>
      <c r="V880" s="333"/>
      <c r="W880" s="333"/>
      <c r="X880" s="333"/>
      <c r="Y880" s="333"/>
      <c r="Z880" s="333"/>
      <c r="AA880" s="333"/>
      <c r="AB880" s="333"/>
      <c r="AC880" s="333"/>
      <c r="AD880" s="333"/>
      <c r="AE880" s="333"/>
      <c r="AF880" s="333"/>
      <c r="AG880" s="333"/>
      <c r="AH880" s="333"/>
      <c r="AI880" s="333"/>
      <c r="AJ880" s="333"/>
      <c r="AK880" s="333"/>
      <c r="AL880" s="333"/>
      <c r="AM880" s="333"/>
      <c r="AN880" s="333"/>
      <c r="AO880" s="333"/>
      <c r="AP880" s="333"/>
      <c r="AQ880" s="333"/>
      <c r="AR880" s="333"/>
    </row>
    <row r="881" spans="1:44" ht="8.1" customHeight="1">
      <c r="A881" s="365" t="str">
        <f t="shared" si="105"/>
        <v/>
      </c>
      <c r="B881" s="50" t="str">
        <f t="shared" si="106"/>
        <v/>
      </c>
      <c r="C881" s="50" t="str">
        <f t="shared" si="107"/>
        <v/>
      </c>
      <c r="D881" s="315" t="str">
        <f t="shared" si="108"/>
        <v/>
      </c>
      <c r="E881" s="353"/>
      <c r="F881" s="354"/>
      <c r="G881" s="354"/>
      <c r="H881" s="333"/>
      <c r="I881" s="333"/>
      <c r="J881" s="333"/>
      <c r="K881" s="333"/>
      <c r="L881" s="333"/>
      <c r="M881" s="333"/>
      <c r="N881" s="333"/>
      <c r="O881" s="333"/>
      <c r="P881" s="333"/>
      <c r="Q881" s="333"/>
      <c r="R881" s="333"/>
      <c r="S881" s="333"/>
      <c r="T881" s="333"/>
      <c r="U881" s="333"/>
      <c r="V881" s="333"/>
      <c r="W881" s="333"/>
      <c r="X881" s="333"/>
      <c r="Y881" s="333"/>
      <c r="Z881" s="333"/>
      <c r="AA881" s="333"/>
      <c r="AB881" s="333"/>
      <c r="AC881" s="333"/>
      <c r="AD881" s="333"/>
      <c r="AE881" s="333"/>
      <c r="AF881" s="333"/>
      <c r="AG881" s="333"/>
      <c r="AH881" s="333"/>
      <c r="AI881" s="333"/>
      <c r="AJ881" s="333"/>
      <c r="AK881" s="333"/>
      <c r="AL881" s="333"/>
      <c r="AM881" s="333"/>
      <c r="AN881" s="333"/>
      <c r="AO881" s="333"/>
      <c r="AP881" s="333"/>
      <c r="AQ881" s="333"/>
      <c r="AR881" s="333"/>
    </row>
    <row r="882" spans="1:44" ht="8.1" customHeight="1">
      <c r="A882" s="365" t="str">
        <f t="shared" si="105"/>
        <v/>
      </c>
      <c r="B882" s="50" t="str">
        <f t="shared" si="106"/>
        <v/>
      </c>
      <c r="C882" s="50" t="str">
        <f t="shared" si="107"/>
        <v/>
      </c>
      <c r="D882" s="315" t="str">
        <f t="shared" si="108"/>
        <v/>
      </c>
      <c r="E882" s="353"/>
      <c r="F882" s="354"/>
      <c r="G882" s="354"/>
      <c r="H882" s="333"/>
      <c r="I882" s="333"/>
      <c r="J882" s="333"/>
      <c r="K882" s="333"/>
      <c r="L882" s="333"/>
      <c r="M882" s="333"/>
      <c r="N882" s="333"/>
      <c r="O882" s="333"/>
      <c r="P882" s="333"/>
      <c r="Q882" s="333"/>
      <c r="R882" s="333"/>
      <c r="S882" s="333"/>
      <c r="T882" s="333"/>
      <c r="U882" s="333"/>
      <c r="V882" s="333"/>
      <c r="W882" s="333"/>
      <c r="X882" s="333"/>
      <c r="Y882" s="333"/>
      <c r="Z882" s="333"/>
      <c r="AA882" s="333"/>
      <c r="AB882" s="333"/>
      <c r="AC882" s="333"/>
      <c r="AD882" s="333"/>
      <c r="AE882" s="333"/>
      <c r="AF882" s="333"/>
      <c r="AG882" s="333"/>
      <c r="AH882" s="333"/>
      <c r="AI882" s="333"/>
      <c r="AJ882" s="333"/>
      <c r="AK882" s="333"/>
      <c r="AL882" s="333"/>
      <c r="AM882" s="333"/>
      <c r="AN882" s="333"/>
      <c r="AO882" s="333"/>
      <c r="AP882" s="333"/>
      <c r="AQ882" s="333"/>
      <c r="AR882" s="333"/>
    </row>
    <row r="883" spans="1:44" ht="8.1" customHeight="1">
      <c r="A883" s="365" t="str">
        <f t="shared" si="105"/>
        <v/>
      </c>
      <c r="B883" s="50" t="str">
        <f t="shared" si="106"/>
        <v/>
      </c>
      <c r="C883" s="50" t="str">
        <f t="shared" si="107"/>
        <v/>
      </c>
      <c r="D883" s="315" t="str">
        <f t="shared" si="108"/>
        <v/>
      </c>
      <c r="E883" s="353"/>
      <c r="F883" s="354"/>
      <c r="G883" s="354"/>
      <c r="H883" s="333"/>
      <c r="I883" s="333"/>
      <c r="J883" s="333"/>
      <c r="K883" s="333"/>
      <c r="L883" s="333"/>
      <c r="M883" s="333"/>
      <c r="N883" s="333"/>
      <c r="O883" s="333"/>
      <c r="P883" s="333"/>
      <c r="Q883" s="333"/>
      <c r="R883" s="333"/>
      <c r="S883" s="333"/>
      <c r="T883" s="333"/>
      <c r="U883" s="333"/>
      <c r="V883" s="333"/>
      <c r="W883" s="333"/>
      <c r="X883" s="333"/>
      <c r="Y883" s="333"/>
      <c r="Z883" s="333"/>
      <c r="AA883" s="333"/>
      <c r="AB883" s="333"/>
      <c r="AC883" s="333"/>
      <c r="AD883" s="333"/>
      <c r="AE883" s="333"/>
      <c r="AF883" s="333"/>
      <c r="AG883" s="333"/>
      <c r="AH883" s="333"/>
      <c r="AI883" s="333"/>
      <c r="AJ883" s="333"/>
      <c r="AK883" s="333"/>
      <c r="AL883" s="333"/>
      <c r="AM883" s="333"/>
      <c r="AN883" s="333"/>
      <c r="AO883" s="333"/>
      <c r="AP883" s="333"/>
      <c r="AQ883" s="333"/>
      <c r="AR883" s="333"/>
    </row>
    <row r="884" spans="1:44" ht="8.1" customHeight="1">
      <c r="A884" s="365" t="str">
        <f t="shared" si="105"/>
        <v/>
      </c>
      <c r="B884" s="50" t="str">
        <f t="shared" si="106"/>
        <v/>
      </c>
      <c r="C884" s="50" t="str">
        <f t="shared" si="107"/>
        <v/>
      </c>
      <c r="D884" s="315" t="str">
        <f t="shared" si="108"/>
        <v/>
      </c>
      <c r="E884" s="353"/>
      <c r="F884" s="354"/>
      <c r="G884" s="354"/>
      <c r="H884" s="333"/>
      <c r="I884" s="333"/>
      <c r="J884" s="333"/>
      <c r="K884" s="333"/>
      <c r="L884" s="333"/>
      <c r="M884" s="333"/>
      <c r="N884" s="333"/>
      <c r="O884" s="333"/>
      <c r="P884" s="333"/>
      <c r="Q884" s="333"/>
      <c r="R884" s="333"/>
      <c r="S884" s="333"/>
      <c r="T884" s="333"/>
      <c r="U884" s="333"/>
      <c r="V884" s="333"/>
      <c r="W884" s="333"/>
      <c r="X884" s="333"/>
      <c r="Y884" s="333"/>
      <c r="Z884" s="333"/>
      <c r="AA884" s="333"/>
      <c r="AB884" s="333"/>
      <c r="AC884" s="333"/>
      <c r="AD884" s="333"/>
      <c r="AE884" s="333"/>
      <c r="AF884" s="333"/>
      <c r="AG884" s="333"/>
      <c r="AH884" s="333"/>
      <c r="AI884" s="333"/>
      <c r="AJ884" s="333"/>
      <c r="AK884" s="333"/>
      <c r="AL884" s="333"/>
      <c r="AM884" s="333"/>
      <c r="AN884" s="333"/>
      <c r="AO884" s="333"/>
      <c r="AP884" s="333"/>
      <c r="AQ884" s="333"/>
      <c r="AR884" s="333"/>
    </row>
    <row r="885" spans="1:44" ht="8.1" customHeight="1">
      <c r="A885" s="365" t="str">
        <f t="shared" si="105"/>
        <v/>
      </c>
      <c r="B885" s="50" t="str">
        <f t="shared" si="106"/>
        <v/>
      </c>
      <c r="C885" s="50" t="str">
        <f t="shared" si="107"/>
        <v/>
      </c>
      <c r="D885" s="315" t="str">
        <f t="shared" si="108"/>
        <v/>
      </c>
      <c r="E885" s="353"/>
      <c r="F885" s="354"/>
      <c r="G885" s="354"/>
      <c r="H885" s="333"/>
      <c r="I885" s="333"/>
      <c r="J885" s="333"/>
      <c r="K885" s="333"/>
      <c r="L885" s="333"/>
      <c r="M885" s="333"/>
      <c r="N885" s="333"/>
      <c r="O885" s="333"/>
      <c r="P885" s="333"/>
      <c r="Q885" s="333"/>
      <c r="R885" s="333"/>
      <c r="S885" s="333"/>
      <c r="T885" s="333"/>
      <c r="U885" s="333"/>
      <c r="V885" s="333"/>
      <c r="W885" s="333"/>
      <c r="X885" s="333"/>
      <c r="Y885" s="333"/>
      <c r="Z885" s="333"/>
      <c r="AA885" s="333"/>
      <c r="AB885" s="333"/>
      <c r="AC885" s="333"/>
      <c r="AD885" s="333"/>
      <c r="AE885" s="333"/>
      <c r="AF885" s="333"/>
      <c r="AG885" s="333"/>
      <c r="AH885" s="333"/>
      <c r="AI885" s="333"/>
      <c r="AJ885" s="333"/>
      <c r="AK885" s="333"/>
      <c r="AL885" s="333"/>
      <c r="AM885" s="333"/>
      <c r="AN885" s="333"/>
      <c r="AO885" s="333"/>
      <c r="AP885" s="333"/>
      <c r="AQ885" s="333"/>
      <c r="AR885" s="333"/>
    </row>
    <row r="886" spans="1:44" ht="8.1" customHeight="1">
      <c r="A886" s="365" t="str">
        <f t="shared" si="105"/>
        <v/>
      </c>
      <c r="B886" s="50" t="str">
        <f t="shared" si="106"/>
        <v/>
      </c>
      <c r="C886" s="50" t="str">
        <f t="shared" si="107"/>
        <v/>
      </c>
      <c r="D886" s="315" t="str">
        <f t="shared" si="108"/>
        <v/>
      </c>
      <c r="E886" s="353"/>
      <c r="F886" s="354"/>
      <c r="G886" s="354"/>
      <c r="H886" s="333"/>
      <c r="I886" s="333"/>
      <c r="J886" s="333"/>
      <c r="K886" s="333"/>
      <c r="L886" s="333"/>
      <c r="M886" s="333"/>
      <c r="N886" s="333"/>
      <c r="O886" s="333"/>
      <c r="P886" s="333"/>
      <c r="Q886" s="333"/>
      <c r="R886" s="333"/>
      <c r="S886" s="333"/>
      <c r="T886" s="333"/>
      <c r="U886" s="333"/>
      <c r="V886" s="333"/>
      <c r="W886" s="333"/>
      <c r="X886" s="333"/>
      <c r="Y886" s="333"/>
      <c r="Z886" s="333"/>
      <c r="AA886" s="333"/>
      <c r="AB886" s="333"/>
      <c r="AC886" s="333"/>
      <c r="AD886" s="333"/>
      <c r="AE886" s="333"/>
      <c r="AF886" s="333"/>
      <c r="AG886" s="333"/>
      <c r="AH886" s="333"/>
      <c r="AI886" s="333"/>
      <c r="AJ886" s="333"/>
      <c r="AK886" s="333"/>
      <c r="AL886" s="333"/>
      <c r="AM886" s="333"/>
      <c r="AN886" s="333"/>
      <c r="AO886" s="333"/>
      <c r="AP886" s="333"/>
      <c r="AQ886" s="333"/>
      <c r="AR886" s="333"/>
    </row>
    <row r="887" spans="1:44" ht="8.1" customHeight="1">
      <c r="A887" s="365" t="str">
        <f t="shared" si="105"/>
        <v/>
      </c>
      <c r="B887" s="50" t="str">
        <f t="shared" si="106"/>
        <v/>
      </c>
      <c r="C887" s="50" t="str">
        <f t="shared" si="107"/>
        <v/>
      </c>
      <c r="D887" s="315" t="str">
        <f t="shared" si="108"/>
        <v/>
      </c>
      <c r="E887" s="353"/>
      <c r="F887" s="354"/>
      <c r="G887" s="354"/>
      <c r="H887" s="333"/>
      <c r="I887" s="333"/>
      <c r="J887" s="333"/>
      <c r="K887" s="333"/>
      <c r="L887" s="333"/>
      <c r="M887" s="333"/>
      <c r="N887" s="333"/>
      <c r="O887" s="333"/>
      <c r="P887" s="333"/>
      <c r="Q887" s="333"/>
      <c r="R887" s="333"/>
      <c r="S887" s="333"/>
      <c r="T887" s="333"/>
      <c r="U887" s="333"/>
      <c r="V887" s="333"/>
      <c r="W887" s="333"/>
      <c r="X887" s="333"/>
      <c r="Y887" s="333"/>
      <c r="Z887" s="333"/>
      <c r="AA887" s="333"/>
      <c r="AB887" s="333"/>
      <c r="AC887" s="333"/>
      <c r="AD887" s="333"/>
      <c r="AE887" s="333"/>
      <c r="AF887" s="333"/>
      <c r="AG887" s="333"/>
      <c r="AH887" s="333"/>
      <c r="AI887" s="333"/>
      <c r="AJ887" s="333"/>
      <c r="AK887" s="333"/>
      <c r="AL887" s="333"/>
      <c r="AM887" s="333"/>
      <c r="AN887" s="333"/>
      <c r="AO887" s="333"/>
      <c r="AP887" s="333"/>
      <c r="AQ887" s="333"/>
      <c r="AR887" s="333"/>
    </row>
    <row r="888" spans="1:44" ht="8.1" customHeight="1">
      <c r="A888" s="365" t="str">
        <f t="shared" si="105"/>
        <v/>
      </c>
      <c r="B888" s="50" t="str">
        <f t="shared" si="106"/>
        <v/>
      </c>
      <c r="C888" s="50" t="str">
        <f t="shared" si="107"/>
        <v/>
      </c>
      <c r="D888" s="315" t="str">
        <f t="shared" si="108"/>
        <v/>
      </c>
      <c r="E888" s="353"/>
      <c r="F888" s="354"/>
      <c r="G888" s="354"/>
      <c r="H888" s="333"/>
      <c r="I888" s="333"/>
      <c r="J888" s="333"/>
      <c r="K888" s="333"/>
      <c r="L888" s="333"/>
      <c r="M888" s="333"/>
      <c r="N888" s="333"/>
      <c r="O888" s="333"/>
      <c r="P888" s="333"/>
      <c r="Q888" s="333"/>
      <c r="R888" s="333"/>
      <c r="S888" s="333"/>
      <c r="T888" s="333"/>
      <c r="U888" s="333"/>
      <c r="V888" s="333"/>
      <c r="W888" s="333"/>
      <c r="X888" s="333"/>
      <c r="Y888" s="333"/>
      <c r="Z888" s="333"/>
      <c r="AA888" s="333"/>
      <c r="AB888" s="333"/>
      <c r="AC888" s="333"/>
      <c r="AD888" s="333"/>
      <c r="AE888" s="333"/>
      <c r="AF888" s="333"/>
      <c r="AG888" s="333"/>
      <c r="AH888" s="333"/>
      <c r="AI888" s="333"/>
      <c r="AJ888" s="333"/>
      <c r="AK888" s="333"/>
      <c r="AL888" s="333"/>
      <c r="AM888" s="333"/>
      <c r="AN888" s="333"/>
      <c r="AO888" s="333"/>
      <c r="AP888" s="333"/>
      <c r="AQ888" s="333"/>
      <c r="AR888" s="333"/>
    </row>
    <row r="889" spans="1:44" ht="8.1" customHeight="1">
      <c r="A889" s="365" t="str">
        <f t="shared" si="105"/>
        <v/>
      </c>
      <c r="B889" s="50" t="str">
        <f t="shared" si="106"/>
        <v/>
      </c>
      <c r="C889" s="50" t="str">
        <f t="shared" si="107"/>
        <v/>
      </c>
      <c r="D889" s="315" t="str">
        <f t="shared" si="108"/>
        <v/>
      </c>
      <c r="E889" s="353"/>
      <c r="F889" s="354"/>
      <c r="G889" s="354"/>
      <c r="H889" s="333"/>
      <c r="I889" s="333"/>
      <c r="J889" s="333"/>
      <c r="K889" s="333"/>
      <c r="L889" s="333"/>
      <c r="M889" s="333"/>
      <c r="N889" s="333"/>
      <c r="O889" s="333"/>
      <c r="P889" s="333"/>
      <c r="Q889" s="333"/>
      <c r="R889" s="333"/>
      <c r="S889" s="333"/>
      <c r="T889" s="333"/>
      <c r="U889" s="333"/>
      <c r="V889" s="333"/>
      <c r="W889" s="333"/>
      <c r="X889" s="333"/>
      <c r="Y889" s="333"/>
      <c r="Z889" s="333"/>
      <c r="AA889" s="333"/>
      <c r="AB889" s="333"/>
      <c r="AC889" s="333"/>
      <c r="AD889" s="333"/>
      <c r="AE889" s="333"/>
      <c r="AF889" s="333"/>
      <c r="AG889" s="333"/>
      <c r="AH889" s="333"/>
      <c r="AI889" s="333"/>
      <c r="AJ889" s="333"/>
      <c r="AK889" s="333"/>
      <c r="AL889" s="333"/>
      <c r="AM889" s="333"/>
      <c r="AN889" s="333"/>
      <c r="AO889" s="333"/>
      <c r="AP889" s="333"/>
      <c r="AQ889" s="333"/>
      <c r="AR889" s="333"/>
    </row>
    <row r="890" spans="1:44" ht="8.1" customHeight="1">
      <c r="A890" s="365" t="str">
        <f t="shared" si="105"/>
        <v/>
      </c>
      <c r="B890" s="50" t="str">
        <f t="shared" si="106"/>
        <v/>
      </c>
      <c r="C890" s="50" t="str">
        <f t="shared" si="107"/>
        <v/>
      </c>
      <c r="D890" s="315" t="str">
        <f t="shared" si="108"/>
        <v/>
      </c>
      <c r="E890" s="353"/>
      <c r="F890" s="354"/>
      <c r="G890" s="354"/>
      <c r="H890" s="333"/>
      <c r="I890" s="333"/>
      <c r="J890" s="333"/>
      <c r="K890" s="333"/>
      <c r="L890" s="333"/>
      <c r="M890" s="333"/>
      <c r="N890" s="333"/>
      <c r="O890" s="333"/>
      <c r="P890" s="333"/>
      <c r="Q890" s="333"/>
      <c r="R890" s="333"/>
      <c r="S890" s="333"/>
      <c r="T890" s="333"/>
      <c r="U890" s="333"/>
      <c r="V890" s="333"/>
      <c r="W890" s="333"/>
      <c r="X890" s="333"/>
      <c r="Y890" s="333"/>
      <c r="Z890" s="333"/>
      <c r="AA890" s="333"/>
      <c r="AB890" s="333"/>
      <c r="AC890" s="333"/>
      <c r="AD890" s="333"/>
      <c r="AE890" s="333"/>
      <c r="AF890" s="333"/>
      <c r="AG890" s="333"/>
      <c r="AH890" s="333"/>
      <c r="AI890" s="333"/>
      <c r="AJ890" s="333"/>
      <c r="AK890" s="333"/>
      <c r="AL890" s="333"/>
      <c r="AM890" s="333"/>
      <c r="AN890" s="333"/>
      <c r="AO890" s="333"/>
      <c r="AP890" s="333"/>
      <c r="AQ890" s="333"/>
      <c r="AR890" s="333"/>
    </row>
    <row r="891" spans="1:44" ht="8.1" customHeight="1">
      <c r="A891" s="365" t="str">
        <f t="shared" si="105"/>
        <v/>
      </c>
      <c r="B891" s="50" t="str">
        <f t="shared" si="106"/>
        <v/>
      </c>
      <c r="C891" s="50" t="str">
        <f t="shared" si="107"/>
        <v/>
      </c>
      <c r="D891" s="315" t="str">
        <f t="shared" si="108"/>
        <v/>
      </c>
      <c r="E891" s="353"/>
      <c r="F891" s="354"/>
      <c r="G891" s="354"/>
      <c r="H891" s="333"/>
      <c r="I891" s="333"/>
      <c r="J891" s="333"/>
      <c r="K891" s="333"/>
      <c r="L891" s="333"/>
      <c r="M891" s="333"/>
      <c r="N891" s="333"/>
      <c r="O891" s="333"/>
      <c r="P891" s="333"/>
      <c r="Q891" s="333"/>
      <c r="R891" s="333"/>
      <c r="S891" s="333"/>
      <c r="T891" s="333"/>
      <c r="U891" s="333"/>
      <c r="V891" s="333"/>
      <c r="W891" s="333"/>
      <c r="X891" s="333"/>
      <c r="Y891" s="333"/>
      <c r="Z891" s="333"/>
      <c r="AA891" s="333"/>
      <c r="AB891" s="333"/>
      <c r="AC891" s="333"/>
      <c r="AD891" s="333"/>
      <c r="AE891" s="333"/>
      <c r="AF891" s="333"/>
      <c r="AG891" s="333"/>
      <c r="AH891" s="333"/>
      <c r="AI891" s="333"/>
      <c r="AJ891" s="333"/>
      <c r="AK891" s="333"/>
      <c r="AL891" s="333"/>
      <c r="AM891" s="333"/>
      <c r="AN891" s="333"/>
      <c r="AO891" s="333"/>
      <c r="AP891" s="333"/>
      <c r="AQ891" s="333"/>
      <c r="AR891" s="333"/>
    </row>
    <row r="892" spans="1:44" ht="8.1" customHeight="1">
      <c r="A892" s="365" t="str">
        <f t="shared" si="105"/>
        <v/>
      </c>
      <c r="B892" s="50" t="str">
        <f t="shared" si="106"/>
        <v/>
      </c>
      <c r="C892" s="50" t="str">
        <f t="shared" si="107"/>
        <v/>
      </c>
      <c r="D892" s="315" t="str">
        <f t="shared" si="108"/>
        <v/>
      </c>
      <c r="E892" s="353"/>
      <c r="F892" s="354"/>
      <c r="G892" s="354"/>
      <c r="H892" s="333"/>
      <c r="I892" s="333"/>
      <c r="J892" s="333"/>
      <c r="K892" s="333"/>
      <c r="L892" s="333"/>
      <c r="M892" s="333"/>
      <c r="N892" s="333"/>
      <c r="O892" s="333"/>
      <c r="P892" s="333"/>
      <c r="Q892" s="333"/>
      <c r="R892" s="333"/>
      <c r="S892" s="333"/>
      <c r="T892" s="333"/>
      <c r="U892" s="333"/>
      <c r="V892" s="333"/>
      <c r="W892" s="333"/>
      <c r="X892" s="333"/>
      <c r="Y892" s="333"/>
      <c r="Z892" s="333"/>
      <c r="AA892" s="333"/>
      <c r="AB892" s="333"/>
      <c r="AC892" s="333"/>
      <c r="AD892" s="333"/>
      <c r="AE892" s="333"/>
      <c r="AF892" s="333"/>
      <c r="AG892" s="333"/>
      <c r="AH892" s="333"/>
      <c r="AI892" s="333"/>
      <c r="AJ892" s="333"/>
      <c r="AK892" s="333"/>
      <c r="AL892" s="333"/>
      <c r="AM892" s="333"/>
      <c r="AN892" s="333"/>
      <c r="AO892" s="333"/>
      <c r="AP892" s="333"/>
      <c r="AQ892" s="333"/>
      <c r="AR892" s="333"/>
    </row>
    <row r="893" spans="1:44" ht="8.1" customHeight="1">
      <c r="A893" s="365" t="str">
        <f t="shared" si="105"/>
        <v/>
      </c>
      <c r="B893" s="50" t="str">
        <f t="shared" si="106"/>
        <v/>
      </c>
      <c r="C893" s="50" t="str">
        <f t="shared" si="107"/>
        <v/>
      </c>
      <c r="D893" s="315" t="str">
        <f t="shared" si="108"/>
        <v/>
      </c>
      <c r="E893" s="353"/>
      <c r="F893" s="354"/>
      <c r="G893" s="354"/>
      <c r="H893" s="333"/>
      <c r="I893" s="333"/>
      <c r="J893" s="333"/>
      <c r="K893" s="333"/>
      <c r="L893" s="333"/>
      <c r="M893" s="333"/>
      <c r="N893" s="333"/>
      <c r="O893" s="333"/>
      <c r="P893" s="333"/>
      <c r="Q893" s="333"/>
      <c r="R893" s="333"/>
      <c r="S893" s="333"/>
      <c r="T893" s="333"/>
      <c r="U893" s="333"/>
      <c r="V893" s="333"/>
      <c r="W893" s="333"/>
      <c r="X893" s="333"/>
      <c r="Y893" s="333"/>
      <c r="Z893" s="333"/>
      <c r="AA893" s="333"/>
      <c r="AB893" s="333"/>
      <c r="AC893" s="333"/>
      <c r="AD893" s="333"/>
      <c r="AE893" s="333"/>
      <c r="AF893" s="333"/>
      <c r="AG893" s="333"/>
      <c r="AH893" s="333"/>
      <c r="AI893" s="333"/>
      <c r="AJ893" s="333"/>
      <c r="AK893" s="333"/>
      <c r="AL893" s="333"/>
      <c r="AM893" s="333"/>
      <c r="AN893" s="333"/>
      <c r="AO893" s="333"/>
      <c r="AP893" s="333"/>
      <c r="AQ893" s="333"/>
      <c r="AR893" s="333"/>
    </row>
    <row r="894" spans="1:44" ht="8.1" customHeight="1">
      <c r="A894" s="365" t="str">
        <f t="shared" si="105"/>
        <v/>
      </c>
      <c r="B894" s="50" t="str">
        <f t="shared" si="106"/>
        <v/>
      </c>
      <c r="C894" s="50" t="str">
        <f t="shared" si="107"/>
        <v/>
      </c>
      <c r="D894" s="315" t="str">
        <f t="shared" si="108"/>
        <v/>
      </c>
      <c r="E894" s="353"/>
      <c r="F894" s="354"/>
      <c r="G894" s="354"/>
      <c r="H894" s="333"/>
      <c r="I894" s="333"/>
      <c r="J894" s="333"/>
      <c r="K894" s="333"/>
      <c r="L894" s="333"/>
      <c r="M894" s="333"/>
      <c r="N894" s="333"/>
      <c r="O894" s="333"/>
      <c r="P894" s="333"/>
      <c r="Q894" s="333"/>
      <c r="R894" s="333"/>
      <c r="S894" s="333"/>
      <c r="T894" s="333"/>
      <c r="U894" s="333"/>
      <c r="V894" s="333"/>
      <c r="W894" s="333"/>
      <c r="X894" s="333"/>
      <c r="Y894" s="333"/>
      <c r="Z894" s="333"/>
      <c r="AA894" s="333"/>
      <c r="AB894" s="333"/>
      <c r="AC894" s="333"/>
      <c r="AD894" s="333"/>
      <c r="AE894" s="333"/>
      <c r="AF894" s="333"/>
      <c r="AG894" s="333"/>
      <c r="AH894" s="333"/>
      <c r="AI894" s="333"/>
      <c r="AJ894" s="333"/>
      <c r="AK894" s="333"/>
      <c r="AL894" s="333"/>
      <c r="AM894" s="333"/>
      <c r="AN894" s="333"/>
      <c r="AO894" s="333"/>
      <c r="AP894" s="333"/>
      <c r="AQ894" s="333"/>
      <c r="AR894" s="333"/>
    </row>
    <row r="895" spans="1:44" ht="8.1" customHeight="1">
      <c r="A895" s="365" t="str">
        <f t="shared" si="105"/>
        <v/>
      </c>
      <c r="B895" s="50" t="str">
        <f t="shared" si="106"/>
        <v/>
      </c>
      <c r="C895" s="50" t="str">
        <f t="shared" si="107"/>
        <v/>
      </c>
      <c r="D895" s="315" t="str">
        <f t="shared" si="108"/>
        <v/>
      </c>
      <c r="E895" s="353"/>
      <c r="F895" s="354"/>
      <c r="G895" s="354"/>
      <c r="H895" s="333"/>
      <c r="I895" s="333"/>
      <c r="J895" s="333"/>
      <c r="K895" s="333"/>
      <c r="L895" s="333"/>
      <c r="M895" s="333"/>
      <c r="N895" s="333"/>
      <c r="O895" s="333"/>
      <c r="P895" s="333"/>
      <c r="Q895" s="333"/>
      <c r="R895" s="333"/>
      <c r="S895" s="333"/>
      <c r="T895" s="333"/>
      <c r="U895" s="333"/>
      <c r="V895" s="333"/>
      <c r="W895" s="333"/>
      <c r="X895" s="333"/>
      <c r="Y895" s="333"/>
      <c r="Z895" s="333"/>
      <c r="AA895" s="333"/>
      <c r="AB895" s="333"/>
      <c r="AC895" s="333"/>
      <c r="AD895" s="333"/>
      <c r="AE895" s="333"/>
      <c r="AF895" s="333"/>
      <c r="AG895" s="333"/>
      <c r="AH895" s="333"/>
      <c r="AI895" s="333"/>
      <c r="AJ895" s="333"/>
      <c r="AK895" s="333"/>
      <c r="AL895" s="333"/>
      <c r="AM895" s="333"/>
      <c r="AN895" s="333"/>
      <c r="AO895" s="333"/>
      <c r="AP895" s="333"/>
      <c r="AQ895" s="333"/>
      <c r="AR895" s="333"/>
    </row>
    <row r="896" spans="1:44" ht="8.1" customHeight="1">
      <c r="A896" s="365" t="str">
        <f t="shared" si="105"/>
        <v/>
      </c>
      <c r="B896" s="50" t="str">
        <f t="shared" si="106"/>
        <v/>
      </c>
      <c r="C896" s="50" t="str">
        <f t="shared" si="107"/>
        <v/>
      </c>
      <c r="D896" s="315" t="str">
        <f t="shared" si="108"/>
        <v/>
      </c>
      <c r="E896" s="353"/>
      <c r="F896" s="354"/>
      <c r="G896" s="354"/>
      <c r="H896" s="333"/>
      <c r="I896" s="333"/>
      <c r="J896" s="333"/>
      <c r="K896" s="333"/>
      <c r="L896" s="333"/>
      <c r="M896" s="333"/>
      <c r="N896" s="333"/>
      <c r="O896" s="333"/>
      <c r="P896" s="333"/>
      <c r="Q896" s="333"/>
      <c r="R896" s="333"/>
      <c r="S896" s="333"/>
      <c r="T896" s="333"/>
      <c r="U896" s="333"/>
      <c r="V896" s="333"/>
      <c r="W896" s="333"/>
      <c r="X896" s="333"/>
      <c r="Y896" s="333"/>
      <c r="Z896" s="333"/>
      <c r="AA896" s="333"/>
      <c r="AB896" s="333"/>
      <c r="AC896" s="333"/>
      <c r="AD896" s="333"/>
      <c r="AE896" s="333"/>
      <c r="AF896" s="333"/>
      <c r="AG896" s="333"/>
      <c r="AH896" s="333"/>
      <c r="AI896" s="333"/>
      <c r="AJ896" s="333"/>
      <c r="AK896" s="333"/>
      <c r="AL896" s="333"/>
      <c r="AM896" s="333"/>
      <c r="AN896" s="333"/>
      <c r="AO896" s="333"/>
      <c r="AP896" s="333"/>
      <c r="AQ896" s="333"/>
      <c r="AR896" s="333"/>
    </row>
    <row r="897" spans="1:44" ht="8.1" customHeight="1">
      <c r="A897" s="365" t="str">
        <f t="shared" si="105"/>
        <v/>
      </c>
      <c r="B897" s="50" t="str">
        <f t="shared" si="106"/>
        <v/>
      </c>
      <c r="C897" s="50" t="str">
        <f t="shared" si="107"/>
        <v/>
      </c>
      <c r="D897" s="315" t="str">
        <f t="shared" si="108"/>
        <v/>
      </c>
      <c r="E897" s="353"/>
      <c r="F897" s="354"/>
      <c r="G897" s="354"/>
      <c r="H897" s="333"/>
      <c r="I897" s="333"/>
      <c r="J897" s="333"/>
      <c r="K897" s="333"/>
      <c r="L897" s="333"/>
      <c r="M897" s="333"/>
      <c r="N897" s="333"/>
      <c r="O897" s="333"/>
      <c r="P897" s="333"/>
      <c r="Q897" s="333"/>
      <c r="R897" s="333"/>
      <c r="S897" s="333"/>
      <c r="T897" s="333"/>
      <c r="U897" s="333"/>
      <c r="V897" s="333"/>
      <c r="W897" s="333"/>
      <c r="X897" s="333"/>
      <c r="Y897" s="333"/>
      <c r="Z897" s="333"/>
      <c r="AA897" s="333"/>
      <c r="AB897" s="333"/>
      <c r="AC897" s="333"/>
      <c r="AD897" s="333"/>
      <c r="AE897" s="333"/>
      <c r="AF897" s="333"/>
      <c r="AG897" s="333"/>
      <c r="AH897" s="333"/>
      <c r="AI897" s="333"/>
      <c r="AJ897" s="333"/>
      <c r="AK897" s="333"/>
      <c r="AL897" s="333"/>
      <c r="AM897" s="333"/>
      <c r="AN897" s="333"/>
      <c r="AO897" s="333"/>
      <c r="AP897" s="333"/>
      <c r="AQ897" s="333"/>
      <c r="AR897" s="333"/>
    </row>
    <row r="898" spans="1:44" ht="8.1" customHeight="1">
      <c r="A898" s="365" t="str">
        <f t="shared" si="105"/>
        <v/>
      </c>
      <c r="B898" s="50" t="str">
        <f t="shared" si="106"/>
        <v/>
      </c>
      <c r="C898" s="50" t="str">
        <f t="shared" si="107"/>
        <v/>
      </c>
      <c r="D898" s="315" t="str">
        <f t="shared" si="108"/>
        <v/>
      </c>
      <c r="E898" s="353"/>
      <c r="F898" s="354"/>
      <c r="G898" s="354"/>
      <c r="H898" s="333"/>
      <c r="I898" s="333"/>
      <c r="J898" s="333"/>
      <c r="K898" s="333"/>
      <c r="L898" s="333"/>
      <c r="M898" s="333"/>
      <c r="N898" s="333"/>
      <c r="O898" s="333"/>
      <c r="P898" s="333"/>
      <c r="Q898" s="333"/>
      <c r="R898" s="333"/>
      <c r="S898" s="333"/>
      <c r="T898" s="333"/>
      <c r="U898" s="333"/>
      <c r="V898" s="333"/>
      <c r="W898" s="333"/>
      <c r="X898" s="333"/>
      <c r="Y898" s="333"/>
      <c r="Z898" s="333"/>
      <c r="AA898" s="333"/>
      <c r="AB898" s="333"/>
      <c r="AC898" s="333"/>
      <c r="AD898" s="333"/>
      <c r="AE898" s="333"/>
      <c r="AF898" s="333"/>
      <c r="AG898" s="333"/>
      <c r="AH898" s="333"/>
      <c r="AI898" s="333"/>
      <c r="AJ898" s="333"/>
      <c r="AK898" s="333"/>
      <c r="AL898" s="333"/>
      <c r="AM898" s="333"/>
      <c r="AN898" s="333"/>
      <c r="AO898" s="333"/>
      <c r="AP898" s="333"/>
      <c r="AQ898" s="333"/>
      <c r="AR898" s="333"/>
    </row>
    <row r="899" spans="1:44" ht="8.1" customHeight="1">
      <c r="A899" s="365" t="str">
        <f t="shared" si="105"/>
        <v/>
      </c>
      <c r="B899" s="50" t="str">
        <f t="shared" si="106"/>
        <v/>
      </c>
      <c r="C899" s="50" t="str">
        <f t="shared" si="107"/>
        <v/>
      </c>
      <c r="D899" s="315" t="str">
        <f t="shared" si="108"/>
        <v/>
      </c>
      <c r="E899" s="353"/>
      <c r="F899" s="354"/>
      <c r="G899" s="354"/>
      <c r="H899" s="333"/>
      <c r="I899" s="333"/>
      <c r="J899" s="333"/>
      <c r="K899" s="333"/>
      <c r="L899" s="333"/>
      <c r="M899" s="333"/>
      <c r="N899" s="333"/>
      <c r="O899" s="333"/>
      <c r="P899" s="333"/>
      <c r="Q899" s="333"/>
      <c r="R899" s="333"/>
      <c r="S899" s="333"/>
      <c r="T899" s="333"/>
      <c r="U899" s="333"/>
      <c r="V899" s="333"/>
      <c r="W899" s="333"/>
      <c r="X899" s="333"/>
      <c r="Y899" s="333"/>
      <c r="Z899" s="333"/>
      <c r="AA899" s="333"/>
      <c r="AB899" s="333"/>
      <c r="AC899" s="333"/>
      <c r="AD899" s="333"/>
      <c r="AE899" s="333"/>
      <c r="AF899" s="333"/>
      <c r="AG899" s="333"/>
      <c r="AH899" s="333"/>
      <c r="AI899" s="333"/>
      <c r="AJ899" s="333"/>
      <c r="AK899" s="333"/>
      <c r="AL899" s="333"/>
      <c r="AM899" s="333"/>
      <c r="AN899" s="333"/>
      <c r="AO899" s="333"/>
      <c r="AP899" s="333"/>
      <c r="AQ899" s="333"/>
      <c r="AR899" s="333"/>
    </row>
    <row r="900" spans="1:44" ht="8.1" customHeight="1">
      <c r="A900" s="365" t="str">
        <f t="shared" si="105"/>
        <v/>
      </c>
      <c r="B900" s="50" t="str">
        <f t="shared" si="106"/>
        <v/>
      </c>
      <c r="C900" s="50" t="str">
        <f t="shared" si="107"/>
        <v/>
      </c>
      <c r="D900" s="315" t="str">
        <f t="shared" si="108"/>
        <v/>
      </c>
      <c r="E900" s="353"/>
      <c r="F900" s="354"/>
      <c r="G900" s="354"/>
      <c r="H900" s="333"/>
      <c r="I900" s="333"/>
      <c r="J900" s="333"/>
      <c r="K900" s="333"/>
      <c r="L900" s="333"/>
      <c r="M900" s="333"/>
      <c r="N900" s="333"/>
      <c r="O900" s="333"/>
      <c r="P900" s="333"/>
      <c r="Q900" s="333"/>
      <c r="R900" s="333"/>
      <c r="S900" s="333"/>
      <c r="T900" s="333"/>
      <c r="U900" s="333"/>
      <c r="V900" s="333"/>
      <c r="W900" s="333"/>
      <c r="X900" s="333"/>
      <c r="Y900" s="333"/>
      <c r="Z900" s="333"/>
      <c r="AA900" s="333"/>
      <c r="AB900" s="333"/>
      <c r="AC900" s="333"/>
      <c r="AD900" s="333"/>
      <c r="AE900" s="333"/>
      <c r="AF900" s="333"/>
      <c r="AG900" s="333"/>
      <c r="AH900" s="333"/>
      <c r="AI900" s="333"/>
      <c r="AJ900" s="333"/>
      <c r="AK900" s="333"/>
      <c r="AL900" s="333"/>
      <c r="AM900" s="333"/>
      <c r="AN900" s="333"/>
      <c r="AO900" s="333"/>
      <c r="AP900" s="333"/>
      <c r="AQ900" s="333"/>
      <c r="AR900" s="333"/>
    </row>
    <row r="901" spans="1:44" ht="8.1" customHeight="1">
      <c r="A901" s="365" t="str">
        <f t="shared" ref="A901:A964" si="109">IF(ROW()-A$4&lt;=$D$4,ROW()-A$4,"")</f>
        <v/>
      </c>
      <c r="B901" s="50" t="str">
        <f t="shared" si="106"/>
        <v/>
      </c>
      <c r="C901" s="50" t="str">
        <f t="shared" si="107"/>
        <v/>
      </c>
      <c r="D901" s="315" t="str">
        <f t="shared" si="108"/>
        <v/>
      </c>
      <c r="E901" s="353"/>
      <c r="F901" s="354"/>
      <c r="G901" s="354"/>
      <c r="H901" s="333"/>
      <c r="I901" s="333"/>
      <c r="J901" s="333"/>
      <c r="K901" s="333"/>
      <c r="L901" s="333"/>
      <c r="M901" s="333"/>
      <c r="N901" s="333"/>
      <c r="O901" s="333"/>
      <c r="P901" s="333"/>
      <c r="Q901" s="333"/>
      <c r="R901" s="333"/>
      <c r="S901" s="333"/>
      <c r="T901" s="333"/>
      <c r="U901" s="333"/>
      <c r="V901" s="333"/>
      <c r="W901" s="333"/>
      <c r="X901" s="333"/>
      <c r="Y901" s="333"/>
      <c r="Z901" s="333"/>
      <c r="AA901" s="333"/>
      <c r="AB901" s="333"/>
      <c r="AC901" s="333"/>
      <c r="AD901" s="333"/>
      <c r="AE901" s="333"/>
      <c r="AF901" s="333"/>
      <c r="AG901" s="333"/>
      <c r="AH901" s="333"/>
      <c r="AI901" s="333"/>
      <c r="AJ901" s="333"/>
      <c r="AK901" s="333"/>
      <c r="AL901" s="333"/>
      <c r="AM901" s="333"/>
      <c r="AN901" s="333"/>
      <c r="AO901" s="333"/>
      <c r="AP901" s="333"/>
      <c r="AQ901" s="333"/>
      <c r="AR901" s="333"/>
    </row>
    <row r="902" spans="1:44" ht="8.1" customHeight="1">
      <c r="A902" s="365" t="str">
        <f t="shared" si="109"/>
        <v/>
      </c>
      <c r="B902" s="50" t="str">
        <f t="shared" ref="B902:B965" si="110">IF(A902="","",IF(A900="",1,IF(ISNUMBER(A902),INT(A901/$C$2)+1,"")))</f>
        <v/>
      </c>
      <c r="C902" s="50" t="str">
        <f t="shared" ref="C902:C965" si="111">IF(ISNUMBER(A902),IF(B901&lt;&gt;B902,1,C901+1),"")</f>
        <v/>
      </c>
      <c r="D902" s="315" t="str">
        <f t="shared" ref="D902:D965" si="112">IF(AND(ISNUMBER(B902),ISNUMBER(C902)),_xlfn.CONCAT(C902-1,",",B902-1),"")</f>
        <v/>
      </c>
      <c r="E902" s="353"/>
      <c r="F902" s="354"/>
      <c r="G902" s="354"/>
      <c r="H902" s="333"/>
      <c r="I902" s="333"/>
      <c r="J902" s="333"/>
      <c r="K902" s="333"/>
      <c r="L902" s="333"/>
      <c r="M902" s="333"/>
      <c r="N902" s="333"/>
      <c r="O902" s="333"/>
      <c r="P902" s="333"/>
      <c r="Q902" s="333"/>
      <c r="R902" s="333"/>
      <c r="S902" s="333"/>
      <c r="T902" s="333"/>
      <c r="U902" s="333"/>
      <c r="V902" s="333"/>
      <c r="W902" s="333"/>
      <c r="X902" s="333"/>
      <c r="Y902" s="333"/>
      <c r="Z902" s="333"/>
      <c r="AA902" s="333"/>
      <c r="AB902" s="333"/>
      <c r="AC902" s="333"/>
      <c r="AD902" s="333"/>
      <c r="AE902" s="333"/>
      <c r="AF902" s="333"/>
      <c r="AG902" s="333"/>
      <c r="AH902" s="333"/>
      <c r="AI902" s="333"/>
      <c r="AJ902" s="333"/>
      <c r="AK902" s="333"/>
      <c r="AL902" s="333"/>
      <c r="AM902" s="333"/>
      <c r="AN902" s="333"/>
      <c r="AO902" s="333"/>
      <c r="AP902" s="333"/>
      <c r="AQ902" s="333"/>
      <c r="AR902" s="333"/>
    </row>
    <row r="903" spans="1:44" ht="8.1" customHeight="1">
      <c r="A903" s="365" t="str">
        <f t="shared" si="109"/>
        <v/>
      </c>
      <c r="B903" s="50" t="str">
        <f t="shared" si="110"/>
        <v/>
      </c>
      <c r="C903" s="50" t="str">
        <f t="shared" si="111"/>
        <v/>
      </c>
      <c r="D903" s="315" t="str">
        <f t="shared" si="112"/>
        <v/>
      </c>
      <c r="E903" s="353"/>
      <c r="F903" s="354"/>
      <c r="G903" s="354"/>
      <c r="H903" s="333"/>
      <c r="I903" s="333"/>
      <c r="J903" s="333"/>
      <c r="K903" s="333"/>
      <c r="L903" s="333"/>
      <c r="M903" s="333"/>
      <c r="N903" s="333"/>
      <c r="O903" s="333"/>
      <c r="P903" s="333"/>
      <c r="Q903" s="333"/>
      <c r="R903" s="333"/>
      <c r="S903" s="333"/>
      <c r="T903" s="333"/>
      <c r="U903" s="333"/>
      <c r="V903" s="333"/>
      <c r="W903" s="333"/>
      <c r="X903" s="333"/>
      <c r="Y903" s="333"/>
      <c r="Z903" s="333"/>
      <c r="AA903" s="333"/>
      <c r="AB903" s="333"/>
      <c r="AC903" s="333"/>
      <c r="AD903" s="333"/>
      <c r="AE903" s="333"/>
      <c r="AF903" s="333"/>
      <c r="AG903" s="333"/>
      <c r="AH903" s="333"/>
      <c r="AI903" s="333"/>
      <c r="AJ903" s="333"/>
      <c r="AK903" s="333"/>
      <c r="AL903" s="333"/>
      <c r="AM903" s="333"/>
      <c r="AN903" s="333"/>
      <c r="AO903" s="333"/>
      <c r="AP903" s="333"/>
      <c r="AQ903" s="333"/>
      <c r="AR903" s="333"/>
    </row>
    <row r="904" spans="1:44" ht="8.1" customHeight="1">
      <c r="A904" s="365" t="str">
        <f t="shared" si="109"/>
        <v/>
      </c>
      <c r="B904" s="50" t="str">
        <f t="shared" si="110"/>
        <v/>
      </c>
      <c r="C904" s="50" t="str">
        <f t="shared" si="111"/>
        <v/>
      </c>
      <c r="D904" s="315" t="str">
        <f t="shared" si="112"/>
        <v/>
      </c>
      <c r="E904" s="353"/>
      <c r="F904" s="354"/>
      <c r="G904" s="354"/>
      <c r="H904" s="333"/>
      <c r="I904" s="333"/>
      <c r="J904" s="333"/>
      <c r="K904" s="333"/>
      <c r="L904" s="333"/>
      <c r="M904" s="333"/>
      <c r="N904" s="333"/>
      <c r="O904" s="333"/>
      <c r="P904" s="333"/>
      <c r="Q904" s="333"/>
      <c r="R904" s="333"/>
      <c r="S904" s="333"/>
      <c r="T904" s="333"/>
      <c r="U904" s="333"/>
      <c r="V904" s="333"/>
      <c r="W904" s="333"/>
      <c r="X904" s="333"/>
      <c r="Y904" s="333"/>
      <c r="Z904" s="333"/>
      <c r="AA904" s="333"/>
      <c r="AB904" s="333"/>
      <c r="AC904" s="333"/>
      <c r="AD904" s="333"/>
      <c r="AE904" s="333"/>
      <c r="AF904" s="333"/>
      <c r="AG904" s="333"/>
      <c r="AH904" s="333"/>
      <c r="AI904" s="333"/>
      <c r="AJ904" s="333"/>
      <c r="AK904" s="333"/>
      <c r="AL904" s="333"/>
      <c r="AM904" s="333"/>
      <c r="AN904" s="333"/>
      <c r="AO904" s="333"/>
      <c r="AP904" s="333"/>
      <c r="AQ904" s="333"/>
      <c r="AR904" s="333"/>
    </row>
    <row r="905" spans="1:44" ht="8.1" customHeight="1">
      <c r="A905" s="365" t="str">
        <f t="shared" si="109"/>
        <v/>
      </c>
      <c r="B905" s="50" t="str">
        <f t="shared" si="110"/>
        <v/>
      </c>
      <c r="C905" s="50" t="str">
        <f t="shared" si="111"/>
        <v/>
      </c>
      <c r="D905" s="315" t="str">
        <f t="shared" si="112"/>
        <v/>
      </c>
      <c r="E905" s="353"/>
      <c r="F905" s="354"/>
      <c r="G905" s="354"/>
      <c r="H905" s="333"/>
      <c r="I905" s="333"/>
      <c r="J905" s="333"/>
      <c r="K905" s="333"/>
      <c r="L905" s="333"/>
      <c r="M905" s="333"/>
      <c r="N905" s="333"/>
      <c r="O905" s="333"/>
      <c r="P905" s="333"/>
      <c r="Q905" s="333"/>
      <c r="R905" s="333"/>
      <c r="S905" s="333"/>
      <c r="T905" s="333"/>
      <c r="U905" s="333"/>
      <c r="V905" s="333"/>
      <c r="W905" s="333"/>
      <c r="X905" s="333"/>
      <c r="Y905" s="333"/>
      <c r="Z905" s="333"/>
      <c r="AA905" s="333"/>
      <c r="AB905" s="333"/>
      <c r="AC905" s="333"/>
      <c r="AD905" s="333"/>
      <c r="AE905" s="333"/>
      <c r="AF905" s="333"/>
      <c r="AG905" s="333"/>
      <c r="AH905" s="333"/>
      <c r="AI905" s="333"/>
      <c r="AJ905" s="333"/>
      <c r="AK905" s="333"/>
      <c r="AL905" s="333"/>
      <c r="AM905" s="333"/>
      <c r="AN905" s="333"/>
      <c r="AO905" s="333"/>
      <c r="AP905" s="333"/>
      <c r="AQ905" s="333"/>
      <c r="AR905" s="333"/>
    </row>
    <row r="906" spans="1:44" ht="8.1" customHeight="1">
      <c r="A906" s="365" t="str">
        <f t="shared" si="109"/>
        <v/>
      </c>
      <c r="B906" s="50" t="str">
        <f t="shared" si="110"/>
        <v/>
      </c>
      <c r="C906" s="50" t="str">
        <f t="shared" si="111"/>
        <v/>
      </c>
      <c r="D906" s="315" t="str">
        <f t="shared" si="112"/>
        <v/>
      </c>
      <c r="E906" s="353"/>
      <c r="F906" s="354"/>
      <c r="G906" s="354"/>
      <c r="H906" s="333"/>
      <c r="I906" s="333"/>
      <c r="J906" s="333"/>
      <c r="K906" s="333"/>
      <c r="L906" s="333"/>
      <c r="M906" s="333"/>
      <c r="N906" s="333"/>
      <c r="O906" s="333"/>
      <c r="P906" s="333"/>
      <c r="Q906" s="333"/>
      <c r="R906" s="333"/>
      <c r="S906" s="333"/>
      <c r="T906" s="333"/>
      <c r="U906" s="333"/>
      <c r="V906" s="333"/>
      <c r="W906" s="333"/>
      <c r="X906" s="333"/>
      <c r="Y906" s="333"/>
      <c r="Z906" s="333"/>
      <c r="AA906" s="333"/>
      <c r="AB906" s="333"/>
      <c r="AC906" s="333"/>
      <c r="AD906" s="333"/>
      <c r="AE906" s="333"/>
      <c r="AF906" s="333"/>
      <c r="AG906" s="333"/>
      <c r="AH906" s="333"/>
      <c r="AI906" s="333"/>
      <c r="AJ906" s="333"/>
      <c r="AK906" s="333"/>
      <c r="AL906" s="333"/>
      <c r="AM906" s="333"/>
      <c r="AN906" s="333"/>
      <c r="AO906" s="333"/>
      <c r="AP906" s="333"/>
      <c r="AQ906" s="333"/>
      <c r="AR906" s="333"/>
    </row>
    <row r="907" spans="1:44" ht="8.1" customHeight="1">
      <c r="A907" s="365" t="str">
        <f t="shared" si="109"/>
        <v/>
      </c>
      <c r="B907" s="50" t="str">
        <f t="shared" si="110"/>
        <v/>
      </c>
      <c r="C907" s="50" t="str">
        <f t="shared" si="111"/>
        <v/>
      </c>
      <c r="D907" s="315" t="str">
        <f t="shared" si="112"/>
        <v/>
      </c>
      <c r="E907" s="353"/>
      <c r="F907" s="354"/>
      <c r="G907" s="354"/>
      <c r="H907" s="333"/>
      <c r="I907" s="333"/>
      <c r="J907" s="333"/>
      <c r="K907" s="333"/>
      <c r="L907" s="333"/>
      <c r="M907" s="333"/>
      <c r="N907" s="333"/>
      <c r="O907" s="333"/>
      <c r="P907" s="333"/>
      <c r="Q907" s="333"/>
      <c r="R907" s="333"/>
      <c r="S907" s="333"/>
      <c r="T907" s="333"/>
      <c r="U907" s="333"/>
      <c r="V907" s="333"/>
      <c r="W907" s="333"/>
      <c r="X907" s="333"/>
      <c r="Y907" s="333"/>
      <c r="Z907" s="333"/>
      <c r="AA907" s="333"/>
      <c r="AB907" s="333"/>
      <c r="AC907" s="333"/>
      <c r="AD907" s="333"/>
      <c r="AE907" s="333"/>
      <c r="AF907" s="333"/>
      <c r="AG907" s="333"/>
      <c r="AH907" s="333"/>
      <c r="AI907" s="333"/>
      <c r="AJ907" s="333"/>
      <c r="AK907" s="333"/>
      <c r="AL907" s="333"/>
      <c r="AM907" s="333"/>
      <c r="AN907" s="333"/>
      <c r="AO907" s="333"/>
      <c r="AP907" s="333"/>
      <c r="AQ907" s="333"/>
      <c r="AR907" s="333"/>
    </row>
    <row r="908" spans="1:44" ht="8.1" customHeight="1">
      <c r="A908" s="365" t="str">
        <f t="shared" si="109"/>
        <v/>
      </c>
      <c r="B908" s="50" t="str">
        <f t="shared" si="110"/>
        <v/>
      </c>
      <c r="C908" s="50" t="str">
        <f t="shared" si="111"/>
        <v/>
      </c>
      <c r="D908" s="315" t="str">
        <f t="shared" si="112"/>
        <v/>
      </c>
      <c r="E908" s="353"/>
      <c r="F908" s="354"/>
      <c r="G908" s="354"/>
      <c r="H908" s="333"/>
      <c r="I908" s="333"/>
      <c r="J908" s="333"/>
      <c r="K908" s="333"/>
      <c r="L908" s="333"/>
      <c r="M908" s="333"/>
      <c r="N908" s="333"/>
      <c r="O908" s="333"/>
      <c r="P908" s="333"/>
      <c r="Q908" s="333"/>
      <c r="R908" s="333"/>
      <c r="S908" s="333"/>
      <c r="T908" s="333"/>
      <c r="U908" s="333"/>
      <c r="V908" s="333"/>
      <c r="W908" s="333"/>
      <c r="X908" s="333"/>
      <c r="Y908" s="333"/>
      <c r="Z908" s="333"/>
      <c r="AA908" s="333"/>
      <c r="AB908" s="333"/>
      <c r="AC908" s="333"/>
      <c r="AD908" s="333"/>
      <c r="AE908" s="333"/>
      <c r="AF908" s="333"/>
      <c r="AG908" s="333"/>
      <c r="AH908" s="333"/>
      <c r="AI908" s="333"/>
      <c r="AJ908" s="333"/>
      <c r="AK908" s="333"/>
      <c r="AL908" s="333"/>
      <c r="AM908" s="333"/>
      <c r="AN908" s="333"/>
      <c r="AO908" s="333"/>
      <c r="AP908" s="333"/>
      <c r="AQ908" s="333"/>
      <c r="AR908" s="333"/>
    </row>
    <row r="909" spans="1:44" ht="8.1" customHeight="1">
      <c r="A909" s="365" t="str">
        <f t="shared" si="109"/>
        <v/>
      </c>
      <c r="B909" s="50" t="str">
        <f t="shared" si="110"/>
        <v/>
      </c>
      <c r="C909" s="50" t="str">
        <f t="shared" si="111"/>
        <v/>
      </c>
      <c r="D909" s="315" t="str">
        <f t="shared" si="112"/>
        <v/>
      </c>
      <c r="E909" s="353"/>
      <c r="F909" s="354"/>
      <c r="G909" s="354"/>
      <c r="H909" s="333"/>
      <c r="I909" s="333"/>
      <c r="J909" s="333"/>
      <c r="K909" s="333"/>
      <c r="L909" s="333"/>
      <c r="M909" s="333"/>
      <c r="N909" s="333"/>
      <c r="O909" s="333"/>
      <c r="P909" s="333"/>
      <c r="Q909" s="333"/>
      <c r="R909" s="333"/>
      <c r="S909" s="333"/>
      <c r="T909" s="333"/>
      <c r="U909" s="333"/>
      <c r="V909" s="333"/>
      <c r="W909" s="333"/>
      <c r="X909" s="333"/>
      <c r="Y909" s="333"/>
      <c r="Z909" s="333"/>
      <c r="AA909" s="333"/>
      <c r="AB909" s="333"/>
      <c r="AC909" s="333"/>
      <c r="AD909" s="333"/>
      <c r="AE909" s="333"/>
      <c r="AF909" s="333"/>
      <c r="AG909" s="333"/>
      <c r="AH909" s="333"/>
      <c r="AI909" s="333"/>
      <c r="AJ909" s="333"/>
      <c r="AK909" s="333"/>
      <c r="AL909" s="333"/>
      <c r="AM909" s="333"/>
      <c r="AN909" s="333"/>
      <c r="AO909" s="333"/>
      <c r="AP909" s="333"/>
      <c r="AQ909" s="333"/>
      <c r="AR909" s="333"/>
    </row>
    <row r="910" spans="1:44" ht="8.1" customHeight="1">
      <c r="A910" s="365" t="str">
        <f t="shared" si="109"/>
        <v/>
      </c>
      <c r="B910" s="50" t="str">
        <f t="shared" si="110"/>
        <v/>
      </c>
      <c r="C910" s="50" t="str">
        <f t="shared" si="111"/>
        <v/>
      </c>
      <c r="D910" s="315" t="str">
        <f t="shared" si="112"/>
        <v/>
      </c>
      <c r="E910" s="353"/>
      <c r="F910" s="354"/>
      <c r="G910" s="354"/>
      <c r="H910" s="333"/>
      <c r="I910" s="333"/>
      <c r="J910" s="333"/>
      <c r="K910" s="333"/>
      <c r="L910" s="333"/>
      <c r="M910" s="333"/>
      <c r="N910" s="333"/>
      <c r="O910" s="333"/>
      <c r="P910" s="333"/>
      <c r="Q910" s="333"/>
      <c r="R910" s="333"/>
      <c r="S910" s="333"/>
      <c r="T910" s="333"/>
      <c r="U910" s="333"/>
      <c r="V910" s="333"/>
      <c r="W910" s="333"/>
      <c r="X910" s="333"/>
      <c r="Y910" s="333"/>
      <c r="Z910" s="333"/>
      <c r="AA910" s="333"/>
      <c r="AB910" s="333"/>
      <c r="AC910" s="333"/>
      <c r="AD910" s="333"/>
      <c r="AE910" s="333"/>
      <c r="AF910" s="333"/>
      <c r="AG910" s="333"/>
      <c r="AH910" s="333"/>
      <c r="AI910" s="333"/>
      <c r="AJ910" s="333"/>
      <c r="AK910" s="333"/>
      <c r="AL910" s="333"/>
      <c r="AM910" s="333"/>
      <c r="AN910" s="333"/>
      <c r="AO910" s="333"/>
      <c r="AP910" s="333"/>
      <c r="AQ910" s="333"/>
      <c r="AR910" s="333"/>
    </row>
    <row r="911" spans="1:44" ht="8.1" customHeight="1">
      <c r="A911" s="365" t="str">
        <f t="shared" si="109"/>
        <v/>
      </c>
      <c r="B911" s="50" t="str">
        <f t="shared" si="110"/>
        <v/>
      </c>
      <c r="C911" s="50" t="str">
        <f t="shared" si="111"/>
        <v/>
      </c>
      <c r="D911" s="315" t="str">
        <f t="shared" si="112"/>
        <v/>
      </c>
      <c r="E911" s="353"/>
      <c r="F911" s="354"/>
      <c r="G911" s="354"/>
      <c r="H911" s="333"/>
      <c r="I911" s="333"/>
      <c r="J911" s="333"/>
      <c r="K911" s="333"/>
      <c r="L911" s="333"/>
      <c r="M911" s="333"/>
      <c r="N911" s="333"/>
      <c r="O911" s="333"/>
      <c r="P911" s="333"/>
      <c r="Q911" s="333"/>
      <c r="R911" s="333"/>
      <c r="S911" s="333"/>
      <c r="T911" s="333"/>
      <c r="U911" s="333"/>
      <c r="V911" s="333"/>
      <c r="W911" s="333"/>
      <c r="X911" s="333"/>
      <c r="Y911" s="333"/>
      <c r="Z911" s="333"/>
      <c r="AA911" s="333"/>
      <c r="AB911" s="333"/>
      <c r="AC911" s="333"/>
      <c r="AD911" s="333"/>
      <c r="AE911" s="333"/>
      <c r="AF911" s="333"/>
      <c r="AG911" s="333"/>
      <c r="AH911" s="333"/>
      <c r="AI911" s="333"/>
      <c r="AJ911" s="333"/>
      <c r="AK911" s="333"/>
      <c r="AL911" s="333"/>
      <c r="AM911" s="333"/>
      <c r="AN911" s="333"/>
      <c r="AO911" s="333"/>
      <c r="AP911" s="333"/>
      <c r="AQ911" s="333"/>
      <c r="AR911" s="333"/>
    </row>
    <row r="912" spans="1:44" ht="8.1" customHeight="1">
      <c r="A912" s="365" t="str">
        <f t="shared" si="109"/>
        <v/>
      </c>
      <c r="B912" s="50" t="str">
        <f t="shared" si="110"/>
        <v/>
      </c>
      <c r="C912" s="50" t="str">
        <f t="shared" si="111"/>
        <v/>
      </c>
      <c r="D912" s="315" t="str">
        <f t="shared" si="112"/>
        <v/>
      </c>
      <c r="E912" s="353"/>
      <c r="F912" s="354"/>
      <c r="G912" s="354"/>
      <c r="H912" s="333"/>
      <c r="I912" s="333"/>
      <c r="J912" s="333"/>
      <c r="K912" s="333"/>
      <c r="L912" s="333"/>
      <c r="M912" s="333"/>
      <c r="N912" s="333"/>
      <c r="O912" s="333"/>
      <c r="P912" s="333"/>
      <c r="Q912" s="333"/>
      <c r="R912" s="333"/>
      <c r="S912" s="333"/>
      <c r="T912" s="333"/>
      <c r="U912" s="333"/>
      <c r="V912" s="333"/>
      <c r="W912" s="333"/>
      <c r="X912" s="333"/>
      <c r="Y912" s="333"/>
      <c r="Z912" s="333"/>
      <c r="AA912" s="333"/>
      <c r="AB912" s="333"/>
      <c r="AC912" s="333"/>
      <c r="AD912" s="333"/>
      <c r="AE912" s="333"/>
      <c r="AF912" s="333"/>
      <c r="AG912" s="333"/>
      <c r="AH912" s="333"/>
      <c r="AI912" s="333"/>
      <c r="AJ912" s="333"/>
      <c r="AK912" s="333"/>
      <c r="AL912" s="333"/>
      <c r="AM912" s="333"/>
      <c r="AN912" s="333"/>
      <c r="AO912" s="333"/>
      <c r="AP912" s="333"/>
      <c r="AQ912" s="333"/>
      <c r="AR912" s="333"/>
    </row>
    <row r="913" spans="1:44" ht="8.1" customHeight="1">
      <c r="A913" s="365" t="str">
        <f t="shared" si="109"/>
        <v/>
      </c>
      <c r="B913" s="50" t="str">
        <f t="shared" si="110"/>
        <v/>
      </c>
      <c r="C913" s="50" t="str">
        <f t="shared" si="111"/>
        <v/>
      </c>
      <c r="D913" s="315" t="str">
        <f t="shared" si="112"/>
        <v/>
      </c>
      <c r="E913" s="353"/>
      <c r="F913" s="354"/>
      <c r="G913" s="354"/>
      <c r="H913" s="333"/>
      <c r="I913" s="333"/>
      <c r="J913" s="333"/>
      <c r="K913" s="333"/>
      <c r="L913" s="333"/>
      <c r="M913" s="333"/>
      <c r="N913" s="333"/>
      <c r="O913" s="333"/>
      <c r="P913" s="333"/>
      <c r="Q913" s="333"/>
      <c r="R913" s="333"/>
      <c r="S913" s="333"/>
      <c r="T913" s="333"/>
      <c r="U913" s="333"/>
      <c r="V913" s="333"/>
      <c r="W913" s="333"/>
      <c r="X913" s="333"/>
      <c r="Y913" s="333"/>
      <c r="Z913" s="333"/>
      <c r="AA913" s="333"/>
      <c r="AB913" s="333"/>
      <c r="AC913" s="333"/>
      <c r="AD913" s="333"/>
      <c r="AE913" s="333"/>
      <c r="AF913" s="333"/>
      <c r="AG913" s="333"/>
      <c r="AH913" s="333"/>
      <c r="AI913" s="333"/>
      <c r="AJ913" s="333"/>
      <c r="AK913" s="333"/>
      <c r="AL913" s="333"/>
      <c r="AM913" s="333"/>
      <c r="AN913" s="333"/>
      <c r="AO913" s="333"/>
      <c r="AP913" s="333"/>
      <c r="AQ913" s="333"/>
      <c r="AR913" s="333"/>
    </row>
    <row r="914" spans="1:44" ht="8.1" customHeight="1">
      <c r="A914" s="365" t="str">
        <f t="shared" si="109"/>
        <v/>
      </c>
      <c r="B914" s="50" t="str">
        <f t="shared" si="110"/>
        <v/>
      </c>
      <c r="C914" s="50" t="str">
        <f t="shared" si="111"/>
        <v/>
      </c>
      <c r="D914" s="315" t="str">
        <f t="shared" si="112"/>
        <v/>
      </c>
      <c r="E914" s="353"/>
      <c r="F914" s="354"/>
      <c r="G914" s="354"/>
      <c r="H914" s="333"/>
      <c r="I914" s="333"/>
      <c r="J914" s="333"/>
      <c r="K914" s="333"/>
      <c r="L914" s="333"/>
      <c r="M914" s="333"/>
      <c r="N914" s="333"/>
      <c r="O914" s="333"/>
      <c r="P914" s="333"/>
      <c r="Q914" s="333"/>
      <c r="R914" s="333"/>
      <c r="S914" s="333"/>
      <c r="T914" s="333"/>
      <c r="U914" s="333"/>
      <c r="V914" s="333"/>
      <c r="W914" s="333"/>
      <c r="X914" s="333"/>
      <c r="Y914" s="333"/>
      <c r="Z914" s="333"/>
      <c r="AA914" s="333"/>
      <c r="AB914" s="333"/>
      <c r="AC914" s="333"/>
      <c r="AD914" s="333"/>
      <c r="AE914" s="333"/>
      <c r="AF914" s="333"/>
      <c r="AG914" s="333"/>
      <c r="AH914" s="333"/>
      <c r="AI914" s="333"/>
      <c r="AJ914" s="333"/>
      <c r="AK914" s="333"/>
      <c r="AL914" s="333"/>
      <c r="AM914" s="333"/>
      <c r="AN914" s="333"/>
      <c r="AO914" s="333"/>
      <c r="AP914" s="333"/>
      <c r="AQ914" s="333"/>
      <c r="AR914" s="333"/>
    </row>
    <row r="915" spans="1:44" ht="8.1" customHeight="1">
      <c r="A915" s="365" t="str">
        <f t="shared" si="109"/>
        <v/>
      </c>
      <c r="B915" s="50" t="str">
        <f t="shared" si="110"/>
        <v/>
      </c>
      <c r="C915" s="50" t="str">
        <f t="shared" si="111"/>
        <v/>
      </c>
      <c r="D915" s="315" t="str">
        <f t="shared" si="112"/>
        <v/>
      </c>
      <c r="E915" s="353"/>
      <c r="F915" s="354"/>
      <c r="G915" s="354"/>
      <c r="H915" s="333"/>
      <c r="I915" s="333"/>
      <c r="J915" s="333"/>
      <c r="K915" s="333"/>
      <c r="L915" s="333"/>
      <c r="M915" s="333"/>
      <c r="N915" s="333"/>
      <c r="O915" s="333"/>
      <c r="P915" s="333"/>
      <c r="Q915" s="333"/>
      <c r="R915" s="333"/>
      <c r="S915" s="333"/>
      <c r="T915" s="333"/>
      <c r="U915" s="333"/>
      <c r="V915" s="333"/>
      <c r="W915" s="333"/>
      <c r="X915" s="333"/>
      <c r="Y915" s="333"/>
      <c r="Z915" s="333"/>
      <c r="AA915" s="333"/>
      <c r="AB915" s="333"/>
      <c r="AC915" s="333"/>
      <c r="AD915" s="333"/>
      <c r="AE915" s="333"/>
      <c r="AF915" s="333"/>
      <c r="AG915" s="333"/>
      <c r="AH915" s="333"/>
      <c r="AI915" s="333"/>
      <c r="AJ915" s="333"/>
      <c r="AK915" s="333"/>
      <c r="AL915" s="333"/>
      <c r="AM915" s="333"/>
      <c r="AN915" s="333"/>
      <c r="AO915" s="333"/>
      <c r="AP915" s="333"/>
      <c r="AQ915" s="333"/>
      <c r="AR915" s="333"/>
    </row>
    <row r="916" spans="1:44" ht="8.1" customHeight="1">
      <c r="A916" s="365" t="str">
        <f t="shared" si="109"/>
        <v/>
      </c>
      <c r="B916" s="50" t="str">
        <f t="shared" si="110"/>
        <v/>
      </c>
      <c r="C916" s="50" t="str">
        <f t="shared" si="111"/>
        <v/>
      </c>
      <c r="D916" s="315" t="str">
        <f t="shared" si="112"/>
        <v/>
      </c>
      <c r="E916" s="353"/>
      <c r="F916" s="354"/>
      <c r="G916" s="354"/>
      <c r="H916" s="333"/>
      <c r="I916" s="333"/>
      <c r="J916" s="333"/>
      <c r="K916" s="333"/>
      <c r="L916" s="333"/>
      <c r="M916" s="333"/>
      <c r="N916" s="333"/>
      <c r="O916" s="333"/>
      <c r="P916" s="333"/>
      <c r="Q916" s="333"/>
      <c r="R916" s="333"/>
      <c r="S916" s="333"/>
      <c r="T916" s="333"/>
      <c r="U916" s="333"/>
      <c r="V916" s="333"/>
      <c r="W916" s="333"/>
      <c r="X916" s="333"/>
      <c r="Y916" s="333"/>
      <c r="Z916" s="333"/>
      <c r="AA916" s="333"/>
      <c r="AB916" s="333"/>
      <c r="AC916" s="333"/>
      <c r="AD916" s="333"/>
      <c r="AE916" s="333"/>
      <c r="AF916" s="333"/>
      <c r="AG916" s="333"/>
      <c r="AH916" s="333"/>
      <c r="AI916" s="333"/>
      <c r="AJ916" s="333"/>
      <c r="AK916" s="333"/>
      <c r="AL916" s="333"/>
      <c r="AM916" s="333"/>
      <c r="AN916" s="333"/>
      <c r="AO916" s="333"/>
      <c r="AP916" s="333"/>
      <c r="AQ916" s="333"/>
      <c r="AR916" s="333"/>
    </row>
    <row r="917" spans="1:44" ht="8.1" customHeight="1">
      <c r="A917" s="365" t="str">
        <f t="shared" si="109"/>
        <v/>
      </c>
      <c r="B917" s="50" t="str">
        <f t="shared" si="110"/>
        <v/>
      </c>
      <c r="C917" s="50" t="str">
        <f t="shared" si="111"/>
        <v/>
      </c>
      <c r="D917" s="315" t="str">
        <f t="shared" si="112"/>
        <v/>
      </c>
      <c r="E917" s="353"/>
      <c r="F917" s="354"/>
      <c r="G917" s="354"/>
      <c r="H917" s="333"/>
      <c r="I917" s="333"/>
      <c r="J917" s="333"/>
      <c r="K917" s="333"/>
      <c r="L917" s="333"/>
      <c r="M917" s="333"/>
      <c r="N917" s="333"/>
      <c r="O917" s="333"/>
      <c r="P917" s="333"/>
      <c r="Q917" s="333"/>
      <c r="R917" s="333"/>
      <c r="S917" s="333"/>
      <c r="T917" s="333"/>
      <c r="U917" s="333"/>
      <c r="V917" s="333"/>
      <c r="W917" s="333"/>
      <c r="X917" s="333"/>
      <c r="Y917" s="333"/>
      <c r="Z917" s="333"/>
      <c r="AA917" s="333"/>
      <c r="AB917" s="333"/>
      <c r="AC917" s="333"/>
      <c r="AD917" s="333"/>
      <c r="AE917" s="333"/>
      <c r="AF917" s="333"/>
      <c r="AG917" s="333"/>
      <c r="AH917" s="333"/>
      <c r="AI917" s="333"/>
      <c r="AJ917" s="333"/>
      <c r="AK917" s="333"/>
      <c r="AL917" s="333"/>
      <c r="AM917" s="333"/>
      <c r="AN917" s="333"/>
      <c r="AO917" s="333"/>
      <c r="AP917" s="333"/>
      <c r="AQ917" s="333"/>
      <c r="AR917" s="333"/>
    </row>
    <row r="918" spans="1:44" ht="8.1" customHeight="1">
      <c r="A918" s="365" t="str">
        <f t="shared" si="109"/>
        <v/>
      </c>
      <c r="B918" s="50" t="str">
        <f t="shared" si="110"/>
        <v/>
      </c>
      <c r="C918" s="50" t="str">
        <f t="shared" si="111"/>
        <v/>
      </c>
      <c r="D918" s="315" t="str">
        <f t="shared" si="112"/>
        <v/>
      </c>
      <c r="E918" s="353"/>
      <c r="F918" s="354"/>
      <c r="G918" s="354"/>
      <c r="H918" s="333"/>
      <c r="I918" s="333"/>
      <c r="J918" s="333"/>
      <c r="K918" s="333"/>
      <c r="L918" s="333"/>
      <c r="M918" s="333"/>
      <c r="N918" s="333"/>
      <c r="O918" s="333"/>
      <c r="P918" s="333"/>
      <c r="Q918" s="333"/>
      <c r="R918" s="333"/>
      <c r="S918" s="333"/>
      <c r="T918" s="333"/>
      <c r="U918" s="333"/>
      <c r="V918" s="333"/>
      <c r="W918" s="333"/>
      <c r="X918" s="333"/>
      <c r="Y918" s="333"/>
      <c r="Z918" s="333"/>
      <c r="AA918" s="333"/>
      <c r="AB918" s="333"/>
      <c r="AC918" s="333"/>
      <c r="AD918" s="333"/>
      <c r="AE918" s="333"/>
      <c r="AF918" s="333"/>
      <c r="AG918" s="333"/>
      <c r="AH918" s="333"/>
      <c r="AI918" s="333"/>
      <c r="AJ918" s="333"/>
      <c r="AK918" s="333"/>
      <c r="AL918" s="333"/>
      <c r="AM918" s="333"/>
      <c r="AN918" s="333"/>
      <c r="AO918" s="333"/>
      <c r="AP918" s="333"/>
      <c r="AQ918" s="333"/>
      <c r="AR918" s="333"/>
    </row>
    <row r="919" spans="1:44" ht="8.1" customHeight="1">
      <c r="A919" s="365" t="str">
        <f t="shared" si="109"/>
        <v/>
      </c>
      <c r="B919" s="50" t="str">
        <f t="shared" si="110"/>
        <v/>
      </c>
      <c r="C919" s="50" t="str">
        <f t="shared" si="111"/>
        <v/>
      </c>
      <c r="D919" s="315" t="str">
        <f t="shared" si="112"/>
        <v/>
      </c>
      <c r="E919" s="353"/>
      <c r="F919" s="354"/>
      <c r="G919" s="354"/>
      <c r="H919" s="333"/>
      <c r="I919" s="333"/>
      <c r="J919" s="333"/>
      <c r="K919" s="333"/>
      <c r="L919" s="333"/>
      <c r="M919" s="333"/>
      <c r="N919" s="333"/>
      <c r="O919" s="333"/>
      <c r="P919" s="333"/>
      <c r="Q919" s="333"/>
      <c r="R919" s="333"/>
      <c r="S919" s="333"/>
      <c r="T919" s="333"/>
      <c r="U919" s="333"/>
      <c r="V919" s="333"/>
      <c r="W919" s="333"/>
      <c r="X919" s="333"/>
      <c r="Y919" s="333"/>
      <c r="Z919" s="333"/>
      <c r="AA919" s="333"/>
      <c r="AB919" s="333"/>
      <c r="AC919" s="333"/>
      <c r="AD919" s="333"/>
      <c r="AE919" s="333"/>
      <c r="AF919" s="333"/>
      <c r="AG919" s="333"/>
      <c r="AH919" s="333"/>
      <c r="AI919" s="333"/>
      <c r="AJ919" s="333"/>
      <c r="AK919" s="333"/>
      <c r="AL919" s="333"/>
      <c r="AM919" s="333"/>
      <c r="AN919" s="333"/>
      <c r="AO919" s="333"/>
      <c r="AP919" s="333"/>
      <c r="AQ919" s="333"/>
      <c r="AR919" s="333"/>
    </row>
    <row r="920" spans="1:44" ht="8.1" customHeight="1">
      <c r="A920" s="365" t="str">
        <f t="shared" si="109"/>
        <v/>
      </c>
      <c r="B920" s="50" t="str">
        <f t="shared" si="110"/>
        <v/>
      </c>
      <c r="C920" s="50" t="str">
        <f t="shared" si="111"/>
        <v/>
      </c>
      <c r="D920" s="315" t="str">
        <f t="shared" si="112"/>
        <v/>
      </c>
      <c r="E920" s="353"/>
      <c r="F920" s="354"/>
      <c r="G920" s="354"/>
      <c r="H920" s="333"/>
      <c r="I920" s="333"/>
      <c r="J920" s="333"/>
      <c r="K920" s="333"/>
      <c r="L920" s="333"/>
      <c r="M920" s="333"/>
      <c r="N920" s="333"/>
      <c r="O920" s="333"/>
      <c r="P920" s="333"/>
      <c r="Q920" s="333"/>
      <c r="R920" s="333"/>
      <c r="S920" s="333"/>
      <c r="T920" s="333"/>
      <c r="U920" s="333"/>
      <c r="V920" s="333"/>
      <c r="W920" s="333"/>
      <c r="X920" s="333"/>
      <c r="Y920" s="333"/>
      <c r="Z920" s="333"/>
      <c r="AA920" s="333"/>
      <c r="AB920" s="333"/>
      <c r="AC920" s="333"/>
      <c r="AD920" s="333"/>
      <c r="AE920" s="333"/>
      <c r="AF920" s="333"/>
      <c r="AG920" s="333"/>
      <c r="AH920" s="333"/>
      <c r="AI920" s="333"/>
      <c r="AJ920" s="333"/>
      <c r="AK920" s="333"/>
      <c r="AL920" s="333"/>
      <c r="AM920" s="333"/>
      <c r="AN920" s="333"/>
      <c r="AO920" s="333"/>
      <c r="AP920" s="333"/>
      <c r="AQ920" s="333"/>
      <c r="AR920" s="333"/>
    </row>
    <row r="921" spans="1:44" ht="8.1" customHeight="1">
      <c r="A921" s="365" t="str">
        <f t="shared" si="109"/>
        <v/>
      </c>
      <c r="B921" s="50" t="str">
        <f t="shared" si="110"/>
        <v/>
      </c>
      <c r="C921" s="50" t="str">
        <f t="shared" si="111"/>
        <v/>
      </c>
      <c r="D921" s="315" t="str">
        <f t="shared" si="112"/>
        <v/>
      </c>
      <c r="E921" s="353"/>
      <c r="F921" s="354"/>
      <c r="G921" s="354"/>
      <c r="H921" s="333"/>
      <c r="I921" s="333"/>
      <c r="J921" s="333"/>
      <c r="K921" s="333"/>
      <c r="L921" s="333"/>
      <c r="M921" s="333"/>
      <c r="N921" s="333"/>
      <c r="O921" s="333"/>
      <c r="P921" s="333"/>
      <c r="Q921" s="333"/>
      <c r="R921" s="333"/>
      <c r="S921" s="333"/>
      <c r="T921" s="333"/>
      <c r="U921" s="333"/>
      <c r="V921" s="333"/>
      <c r="W921" s="333"/>
      <c r="X921" s="333"/>
      <c r="Y921" s="333"/>
      <c r="Z921" s="333"/>
      <c r="AA921" s="333"/>
      <c r="AB921" s="333"/>
      <c r="AC921" s="333"/>
      <c r="AD921" s="333"/>
      <c r="AE921" s="333"/>
      <c r="AF921" s="333"/>
      <c r="AG921" s="333"/>
      <c r="AH921" s="333"/>
      <c r="AI921" s="333"/>
      <c r="AJ921" s="333"/>
      <c r="AK921" s="333"/>
      <c r="AL921" s="333"/>
      <c r="AM921" s="333"/>
      <c r="AN921" s="333"/>
      <c r="AO921" s="333"/>
      <c r="AP921" s="333"/>
      <c r="AQ921" s="333"/>
      <c r="AR921" s="333"/>
    </row>
    <row r="922" spans="1:44" ht="8.1" customHeight="1">
      <c r="A922" s="365" t="str">
        <f t="shared" si="109"/>
        <v/>
      </c>
      <c r="B922" s="50" t="str">
        <f t="shared" si="110"/>
        <v/>
      </c>
      <c r="C922" s="50" t="str">
        <f t="shared" si="111"/>
        <v/>
      </c>
      <c r="D922" s="315" t="str">
        <f t="shared" si="112"/>
        <v/>
      </c>
      <c r="E922" s="353"/>
      <c r="F922" s="354"/>
      <c r="G922" s="354"/>
      <c r="H922" s="333"/>
      <c r="I922" s="333"/>
      <c r="J922" s="333"/>
      <c r="K922" s="333"/>
      <c r="L922" s="333"/>
      <c r="M922" s="333"/>
      <c r="N922" s="333"/>
      <c r="O922" s="333"/>
      <c r="P922" s="333"/>
      <c r="Q922" s="333"/>
      <c r="R922" s="333"/>
      <c r="S922" s="333"/>
      <c r="T922" s="333"/>
      <c r="U922" s="333"/>
      <c r="V922" s="333"/>
      <c r="W922" s="333"/>
      <c r="X922" s="333"/>
      <c r="Y922" s="333"/>
      <c r="Z922" s="333"/>
      <c r="AA922" s="333"/>
      <c r="AB922" s="333"/>
      <c r="AC922" s="333"/>
      <c r="AD922" s="333"/>
      <c r="AE922" s="333"/>
      <c r="AF922" s="333"/>
      <c r="AG922" s="333"/>
      <c r="AH922" s="333"/>
      <c r="AI922" s="333"/>
      <c r="AJ922" s="333"/>
      <c r="AK922" s="333"/>
      <c r="AL922" s="333"/>
      <c r="AM922" s="333"/>
      <c r="AN922" s="333"/>
      <c r="AO922" s="333"/>
      <c r="AP922" s="333"/>
      <c r="AQ922" s="333"/>
      <c r="AR922" s="333"/>
    </row>
    <row r="923" spans="1:44" ht="8.1" customHeight="1">
      <c r="A923" s="365" t="str">
        <f t="shared" si="109"/>
        <v/>
      </c>
      <c r="B923" s="50" t="str">
        <f t="shared" si="110"/>
        <v/>
      </c>
      <c r="C923" s="50" t="str">
        <f t="shared" si="111"/>
        <v/>
      </c>
      <c r="D923" s="315" t="str">
        <f t="shared" si="112"/>
        <v/>
      </c>
      <c r="E923" s="353"/>
      <c r="F923" s="354"/>
      <c r="G923" s="354"/>
      <c r="H923" s="333"/>
      <c r="I923" s="333"/>
      <c r="J923" s="333"/>
      <c r="K923" s="333"/>
      <c r="L923" s="333"/>
      <c r="M923" s="333"/>
      <c r="N923" s="333"/>
      <c r="O923" s="333"/>
      <c r="P923" s="333"/>
      <c r="Q923" s="333"/>
      <c r="R923" s="333"/>
      <c r="S923" s="333"/>
      <c r="T923" s="333"/>
      <c r="U923" s="333"/>
      <c r="V923" s="333"/>
      <c r="W923" s="333"/>
      <c r="X923" s="333"/>
      <c r="Y923" s="333"/>
      <c r="Z923" s="333"/>
      <c r="AA923" s="333"/>
      <c r="AB923" s="333"/>
      <c r="AC923" s="333"/>
      <c r="AD923" s="333"/>
      <c r="AE923" s="333"/>
      <c r="AF923" s="333"/>
      <c r="AG923" s="333"/>
      <c r="AH923" s="333"/>
      <c r="AI923" s="333"/>
      <c r="AJ923" s="333"/>
      <c r="AK923" s="333"/>
      <c r="AL923" s="333"/>
      <c r="AM923" s="333"/>
      <c r="AN923" s="333"/>
      <c r="AO923" s="333"/>
      <c r="AP923" s="333"/>
      <c r="AQ923" s="333"/>
      <c r="AR923" s="333"/>
    </row>
    <row r="924" spans="1:44" ht="8.1" customHeight="1">
      <c r="A924" s="365" t="str">
        <f t="shared" si="109"/>
        <v/>
      </c>
      <c r="B924" s="50" t="str">
        <f t="shared" si="110"/>
        <v/>
      </c>
      <c r="C924" s="50" t="str">
        <f t="shared" si="111"/>
        <v/>
      </c>
      <c r="D924" s="315" t="str">
        <f t="shared" si="112"/>
        <v/>
      </c>
      <c r="E924" s="353"/>
      <c r="F924" s="354"/>
      <c r="G924" s="354"/>
      <c r="H924" s="333"/>
      <c r="I924" s="333"/>
      <c r="J924" s="333"/>
      <c r="K924" s="333"/>
      <c r="L924" s="333"/>
      <c r="M924" s="333"/>
      <c r="N924" s="333"/>
      <c r="O924" s="333"/>
      <c r="P924" s="333"/>
      <c r="Q924" s="333"/>
      <c r="R924" s="333"/>
      <c r="S924" s="333"/>
      <c r="T924" s="333"/>
      <c r="U924" s="333"/>
      <c r="V924" s="333"/>
      <c r="W924" s="333"/>
      <c r="X924" s="333"/>
      <c r="Y924" s="333"/>
      <c r="Z924" s="333"/>
      <c r="AA924" s="333"/>
      <c r="AB924" s="333"/>
      <c r="AC924" s="333"/>
      <c r="AD924" s="333"/>
      <c r="AE924" s="333"/>
      <c r="AF924" s="333"/>
      <c r="AG924" s="333"/>
      <c r="AH924" s="333"/>
      <c r="AI924" s="333"/>
      <c r="AJ924" s="333"/>
      <c r="AK924" s="333"/>
      <c r="AL924" s="333"/>
      <c r="AM924" s="333"/>
      <c r="AN924" s="333"/>
      <c r="AO924" s="333"/>
      <c r="AP924" s="333"/>
      <c r="AQ924" s="333"/>
      <c r="AR924" s="333"/>
    </row>
    <row r="925" spans="1:44" ht="8.1" customHeight="1">
      <c r="A925" s="365" t="str">
        <f t="shared" si="109"/>
        <v/>
      </c>
      <c r="B925" s="50" t="str">
        <f t="shared" si="110"/>
        <v/>
      </c>
      <c r="C925" s="50" t="str">
        <f t="shared" si="111"/>
        <v/>
      </c>
      <c r="D925" s="315" t="str">
        <f t="shared" si="112"/>
        <v/>
      </c>
      <c r="E925" s="353"/>
      <c r="F925" s="354"/>
      <c r="G925" s="354"/>
      <c r="H925" s="333"/>
      <c r="I925" s="333"/>
      <c r="J925" s="333"/>
      <c r="K925" s="333"/>
      <c r="L925" s="333"/>
      <c r="M925" s="333"/>
      <c r="N925" s="333"/>
      <c r="O925" s="333"/>
      <c r="P925" s="333"/>
      <c r="Q925" s="333"/>
      <c r="R925" s="333"/>
      <c r="S925" s="333"/>
      <c r="T925" s="333"/>
      <c r="U925" s="333"/>
      <c r="V925" s="333"/>
      <c r="W925" s="333"/>
      <c r="X925" s="333"/>
      <c r="Y925" s="333"/>
      <c r="Z925" s="333"/>
      <c r="AA925" s="333"/>
      <c r="AB925" s="333"/>
      <c r="AC925" s="333"/>
      <c r="AD925" s="333"/>
      <c r="AE925" s="333"/>
      <c r="AF925" s="333"/>
      <c r="AG925" s="333"/>
      <c r="AH925" s="333"/>
      <c r="AI925" s="333"/>
      <c r="AJ925" s="333"/>
      <c r="AK925" s="333"/>
      <c r="AL925" s="333"/>
      <c r="AM925" s="333"/>
      <c r="AN925" s="333"/>
      <c r="AO925" s="333"/>
      <c r="AP925" s="333"/>
      <c r="AQ925" s="333"/>
      <c r="AR925" s="333"/>
    </row>
    <row r="926" spans="1:44" ht="8.1" customHeight="1">
      <c r="A926" s="365" t="str">
        <f t="shared" si="109"/>
        <v/>
      </c>
      <c r="B926" s="50" t="str">
        <f t="shared" si="110"/>
        <v/>
      </c>
      <c r="C926" s="50" t="str">
        <f t="shared" si="111"/>
        <v/>
      </c>
      <c r="D926" s="315" t="str">
        <f t="shared" si="112"/>
        <v/>
      </c>
      <c r="E926" s="353"/>
      <c r="F926" s="354"/>
      <c r="G926" s="354"/>
      <c r="H926" s="333"/>
      <c r="I926" s="333"/>
      <c r="J926" s="333"/>
      <c r="K926" s="333"/>
      <c r="L926" s="333"/>
      <c r="M926" s="333"/>
      <c r="N926" s="333"/>
      <c r="O926" s="333"/>
      <c r="P926" s="333"/>
      <c r="Q926" s="333"/>
      <c r="R926" s="333"/>
      <c r="S926" s="333"/>
      <c r="T926" s="333"/>
      <c r="U926" s="333"/>
      <c r="V926" s="333"/>
      <c r="W926" s="333"/>
      <c r="X926" s="333"/>
      <c r="Y926" s="333"/>
      <c r="Z926" s="333"/>
      <c r="AA926" s="333"/>
      <c r="AB926" s="333"/>
      <c r="AC926" s="333"/>
      <c r="AD926" s="333"/>
      <c r="AE926" s="333"/>
      <c r="AF926" s="333"/>
      <c r="AG926" s="333"/>
      <c r="AH926" s="333"/>
      <c r="AI926" s="333"/>
      <c r="AJ926" s="333"/>
      <c r="AK926" s="333"/>
      <c r="AL926" s="333"/>
      <c r="AM926" s="333"/>
      <c r="AN926" s="333"/>
      <c r="AO926" s="333"/>
      <c r="AP926" s="333"/>
      <c r="AQ926" s="333"/>
      <c r="AR926" s="333"/>
    </row>
    <row r="927" spans="1:44" ht="8.1" customHeight="1">
      <c r="A927" s="365" t="str">
        <f t="shared" si="109"/>
        <v/>
      </c>
      <c r="B927" s="50" t="str">
        <f t="shared" si="110"/>
        <v/>
      </c>
      <c r="C927" s="50" t="str">
        <f t="shared" si="111"/>
        <v/>
      </c>
      <c r="D927" s="315" t="str">
        <f t="shared" si="112"/>
        <v/>
      </c>
      <c r="E927" s="353"/>
      <c r="F927" s="354"/>
      <c r="G927" s="354"/>
      <c r="H927" s="333"/>
      <c r="I927" s="333"/>
      <c r="J927" s="333"/>
      <c r="K927" s="333"/>
      <c r="L927" s="333"/>
      <c r="M927" s="333"/>
      <c r="N927" s="333"/>
      <c r="O927" s="333"/>
      <c r="P927" s="333"/>
      <c r="Q927" s="333"/>
      <c r="R927" s="333"/>
      <c r="S927" s="333"/>
      <c r="T927" s="333"/>
      <c r="U927" s="333"/>
      <c r="V927" s="333"/>
      <c r="W927" s="333"/>
      <c r="X927" s="333"/>
      <c r="Y927" s="333"/>
      <c r="Z927" s="333"/>
      <c r="AA927" s="333"/>
      <c r="AB927" s="333"/>
      <c r="AC927" s="333"/>
      <c r="AD927" s="333"/>
      <c r="AE927" s="333"/>
      <c r="AF927" s="333"/>
      <c r="AG927" s="333"/>
      <c r="AH927" s="333"/>
      <c r="AI927" s="333"/>
      <c r="AJ927" s="333"/>
      <c r="AK927" s="333"/>
      <c r="AL927" s="333"/>
      <c r="AM927" s="333"/>
      <c r="AN927" s="333"/>
      <c r="AO927" s="333"/>
      <c r="AP927" s="333"/>
      <c r="AQ927" s="333"/>
      <c r="AR927" s="333"/>
    </row>
    <row r="928" spans="1:44" ht="8.1" customHeight="1">
      <c r="A928" s="365" t="str">
        <f t="shared" si="109"/>
        <v/>
      </c>
      <c r="B928" s="50" t="str">
        <f t="shared" si="110"/>
        <v/>
      </c>
      <c r="C928" s="50" t="str">
        <f t="shared" si="111"/>
        <v/>
      </c>
      <c r="D928" s="315" t="str">
        <f t="shared" si="112"/>
        <v/>
      </c>
      <c r="E928" s="353"/>
      <c r="F928" s="354"/>
      <c r="G928" s="354"/>
      <c r="H928" s="333"/>
      <c r="I928" s="333"/>
      <c r="J928" s="333"/>
      <c r="K928" s="333"/>
      <c r="L928" s="333"/>
      <c r="M928" s="333"/>
      <c r="N928" s="333"/>
      <c r="O928" s="333"/>
      <c r="P928" s="333"/>
      <c r="Q928" s="333"/>
      <c r="R928" s="333"/>
      <c r="S928" s="333"/>
      <c r="T928" s="333"/>
      <c r="U928" s="333"/>
      <c r="V928" s="333"/>
      <c r="W928" s="333"/>
      <c r="X928" s="333"/>
      <c r="Y928" s="333"/>
      <c r="Z928" s="333"/>
      <c r="AA928" s="333"/>
      <c r="AB928" s="333"/>
      <c r="AC928" s="333"/>
      <c r="AD928" s="333"/>
      <c r="AE928" s="333"/>
      <c r="AF928" s="333"/>
      <c r="AG928" s="333"/>
      <c r="AH928" s="333"/>
      <c r="AI928" s="333"/>
      <c r="AJ928" s="333"/>
      <c r="AK928" s="333"/>
      <c r="AL928" s="333"/>
      <c r="AM928" s="333"/>
      <c r="AN928" s="333"/>
      <c r="AO928" s="333"/>
      <c r="AP928" s="333"/>
      <c r="AQ928" s="333"/>
      <c r="AR928" s="333"/>
    </row>
    <row r="929" spans="1:44" ht="8.1" customHeight="1">
      <c r="A929" s="365" t="str">
        <f t="shared" si="109"/>
        <v/>
      </c>
      <c r="B929" s="50" t="str">
        <f t="shared" si="110"/>
        <v/>
      </c>
      <c r="C929" s="50" t="str">
        <f t="shared" si="111"/>
        <v/>
      </c>
      <c r="D929" s="315" t="str">
        <f t="shared" si="112"/>
        <v/>
      </c>
      <c r="E929" s="353"/>
      <c r="F929" s="354"/>
      <c r="G929" s="354"/>
      <c r="H929" s="333"/>
      <c r="I929" s="333"/>
      <c r="J929" s="333"/>
      <c r="K929" s="333"/>
      <c r="L929" s="333"/>
      <c r="M929" s="333"/>
      <c r="N929" s="333"/>
      <c r="O929" s="333"/>
      <c r="P929" s="333"/>
      <c r="Q929" s="333"/>
      <c r="R929" s="333"/>
      <c r="S929" s="333"/>
      <c r="T929" s="333"/>
      <c r="U929" s="333"/>
      <c r="V929" s="333"/>
      <c r="W929" s="333"/>
      <c r="X929" s="333"/>
      <c r="Y929" s="333"/>
      <c r="Z929" s="333"/>
      <c r="AA929" s="333"/>
      <c r="AB929" s="333"/>
      <c r="AC929" s="333"/>
      <c r="AD929" s="333"/>
      <c r="AE929" s="333"/>
      <c r="AF929" s="333"/>
      <c r="AG929" s="333"/>
      <c r="AH929" s="333"/>
      <c r="AI929" s="333"/>
      <c r="AJ929" s="333"/>
      <c r="AK929" s="333"/>
      <c r="AL929" s="333"/>
      <c r="AM929" s="333"/>
      <c r="AN929" s="333"/>
      <c r="AO929" s="333"/>
      <c r="AP929" s="333"/>
      <c r="AQ929" s="333"/>
      <c r="AR929" s="333"/>
    </row>
    <row r="930" spans="1:44" ht="8.1" customHeight="1">
      <c r="A930" s="365" t="str">
        <f t="shared" si="109"/>
        <v/>
      </c>
      <c r="B930" s="50" t="str">
        <f t="shared" si="110"/>
        <v/>
      </c>
      <c r="C930" s="50" t="str">
        <f t="shared" si="111"/>
        <v/>
      </c>
      <c r="D930" s="315" t="str">
        <f t="shared" si="112"/>
        <v/>
      </c>
      <c r="E930" s="353"/>
      <c r="F930" s="354"/>
      <c r="G930" s="354"/>
      <c r="H930" s="333"/>
      <c r="I930" s="333"/>
      <c r="J930" s="333"/>
      <c r="K930" s="333"/>
      <c r="L930" s="333"/>
      <c r="M930" s="333"/>
      <c r="N930" s="333"/>
      <c r="O930" s="333"/>
      <c r="P930" s="333"/>
      <c r="Q930" s="333"/>
      <c r="R930" s="333"/>
      <c r="S930" s="333"/>
      <c r="T930" s="333"/>
      <c r="U930" s="333"/>
      <c r="V930" s="333"/>
      <c r="W930" s="333"/>
      <c r="X930" s="333"/>
      <c r="Y930" s="333"/>
      <c r="Z930" s="333"/>
      <c r="AA930" s="333"/>
      <c r="AB930" s="333"/>
      <c r="AC930" s="333"/>
      <c r="AD930" s="333"/>
      <c r="AE930" s="333"/>
      <c r="AF930" s="333"/>
      <c r="AG930" s="333"/>
      <c r="AH930" s="333"/>
      <c r="AI930" s="333"/>
      <c r="AJ930" s="333"/>
      <c r="AK930" s="333"/>
      <c r="AL930" s="333"/>
      <c r="AM930" s="333"/>
      <c r="AN930" s="333"/>
      <c r="AO930" s="333"/>
      <c r="AP930" s="333"/>
      <c r="AQ930" s="333"/>
      <c r="AR930" s="333"/>
    </row>
    <row r="931" spans="1:44" ht="8.1" customHeight="1">
      <c r="A931" s="365" t="str">
        <f t="shared" si="109"/>
        <v/>
      </c>
      <c r="B931" s="50" t="str">
        <f t="shared" si="110"/>
        <v/>
      </c>
      <c r="C931" s="50" t="str">
        <f t="shared" si="111"/>
        <v/>
      </c>
      <c r="D931" s="315" t="str">
        <f t="shared" si="112"/>
        <v/>
      </c>
      <c r="E931" s="353"/>
      <c r="F931" s="354"/>
      <c r="G931" s="354"/>
      <c r="H931" s="333"/>
      <c r="I931" s="333"/>
      <c r="J931" s="333"/>
      <c r="K931" s="333"/>
      <c r="L931" s="333"/>
      <c r="M931" s="333"/>
      <c r="N931" s="333"/>
      <c r="O931" s="333"/>
      <c r="P931" s="333"/>
      <c r="Q931" s="333"/>
      <c r="R931" s="333"/>
      <c r="S931" s="333"/>
      <c r="T931" s="333"/>
      <c r="U931" s="333"/>
      <c r="V931" s="333"/>
      <c r="W931" s="333"/>
      <c r="X931" s="333"/>
      <c r="Y931" s="333"/>
      <c r="Z931" s="333"/>
      <c r="AA931" s="333"/>
      <c r="AB931" s="333"/>
      <c r="AC931" s="333"/>
      <c r="AD931" s="333"/>
      <c r="AE931" s="333"/>
      <c r="AF931" s="333"/>
      <c r="AG931" s="333"/>
      <c r="AH931" s="333"/>
      <c r="AI931" s="333"/>
      <c r="AJ931" s="333"/>
      <c r="AK931" s="333"/>
      <c r="AL931" s="333"/>
      <c r="AM931" s="333"/>
      <c r="AN931" s="333"/>
      <c r="AO931" s="333"/>
      <c r="AP931" s="333"/>
      <c r="AQ931" s="333"/>
      <c r="AR931" s="333"/>
    </row>
    <row r="932" spans="1:44" ht="8.1" customHeight="1">
      <c r="A932" s="365" t="str">
        <f t="shared" si="109"/>
        <v/>
      </c>
      <c r="B932" s="50" t="str">
        <f t="shared" si="110"/>
        <v/>
      </c>
      <c r="C932" s="50" t="str">
        <f t="shared" si="111"/>
        <v/>
      </c>
      <c r="D932" s="315" t="str">
        <f t="shared" si="112"/>
        <v/>
      </c>
      <c r="E932" s="353"/>
      <c r="F932" s="354"/>
      <c r="G932" s="354"/>
      <c r="H932" s="333"/>
      <c r="I932" s="333"/>
      <c r="J932" s="333"/>
      <c r="K932" s="333"/>
      <c r="L932" s="333"/>
      <c r="M932" s="333"/>
      <c r="N932" s="333"/>
      <c r="O932" s="333"/>
      <c r="P932" s="333"/>
      <c r="Q932" s="333"/>
      <c r="R932" s="333"/>
      <c r="S932" s="333"/>
      <c r="T932" s="333"/>
      <c r="U932" s="333"/>
      <c r="V932" s="333"/>
      <c r="W932" s="333"/>
      <c r="X932" s="333"/>
      <c r="Y932" s="333"/>
      <c r="Z932" s="333"/>
      <c r="AA932" s="333"/>
      <c r="AB932" s="333"/>
      <c r="AC932" s="333"/>
      <c r="AD932" s="333"/>
      <c r="AE932" s="333"/>
      <c r="AF932" s="333"/>
      <c r="AG932" s="333"/>
      <c r="AH932" s="333"/>
      <c r="AI932" s="333"/>
      <c r="AJ932" s="333"/>
      <c r="AK932" s="333"/>
      <c r="AL932" s="333"/>
      <c r="AM932" s="333"/>
      <c r="AN932" s="333"/>
      <c r="AO932" s="333"/>
      <c r="AP932" s="333"/>
      <c r="AQ932" s="333"/>
      <c r="AR932" s="333"/>
    </row>
    <row r="933" spans="1:44" ht="8.1" customHeight="1">
      <c r="A933" s="365" t="str">
        <f t="shared" si="109"/>
        <v/>
      </c>
      <c r="B933" s="50" t="str">
        <f t="shared" si="110"/>
        <v/>
      </c>
      <c r="C933" s="50" t="str">
        <f t="shared" si="111"/>
        <v/>
      </c>
      <c r="D933" s="315" t="str">
        <f t="shared" si="112"/>
        <v/>
      </c>
      <c r="E933" s="353"/>
      <c r="F933" s="354"/>
      <c r="G933" s="354"/>
      <c r="H933" s="333"/>
      <c r="I933" s="333"/>
      <c r="J933" s="333"/>
      <c r="K933" s="333"/>
      <c r="L933" s="333"/>
      <c r="M933" s="333"/>
      <c r="N933" s="333"/>
      <c r="O933" s="333"/>
      <c r="P933" s="333"/>
      <c r="Q933" s="333"/>
      <c r="R933" s="333"/>
      <c r="S933" s="333"/>
      <c r="T933" s="333"/>
      <c r="U933" s="333"/>
      <c r="V933" s="333"/>
      <c r="W933" s="333"/>
      <c r="X933" s="333"/>
      <c r="Y933" s="333"/>
      <c r="Z933" s="333"/>
      <c r="AA933" s="333"/>
      <c r="AB933" s="333"/>
      <c r="AC933" s="333"/>
      <c r="AD933" s="333"/>
      <c r="AE933" s="333"/>
      <c r="AF933" s="333"/>
      <c r="AG933" s="333"/>
      <c r="AH933" s="333"/>
      <c r="AI933" s="333"/>
      <c r="AJ933" s="333"/>
      <c r="AK933" s="333"/>
      <c r="AL933" s="333"/>
      <c r="AM933" s="333"/>
      <c r="AN933" s="333"/>
      <c r="AO933" s="333"/>
      <c r="AP933" s="333"/>
      <c r="AQ933" s="333"/>
      <c r="AR933" s="333"/>
    </row>
    <row r="934" spans="1:44" ht="8.1" customHeight="1">
      <c r="A934" s="365" t="str">
        <f t="shared" si="109"/>
        <v/>
      </c>
      <c r="B934" s="50" t="str">
        <f t="shared" si="110"/>
        <v/>
      </c>
      <c r="C934" s="50" t="str">
        <f t="shared" si="111"/>
        <v/>
      </c>
      <c r="D934" s="315" t="str">
        <f t="shared" si="112"/>
        <v/>
      </c>
      <c r="E934" s="353"/>
      <c r="F934" s="354"/>
      <c r="G934" s="354"/>
      <c r="H934" s="333"/>
      <c r="I934" s="333"/>
      <c r="J934" s="333"/>
      <c r="K934" s="333"/>
      <c r="L934" s="333"/>
      <c r="M934" s="333"/>
      <c r="N934" s="333"/>
      <c r="O934" s="333"/>
      <c r="P934" s="333"/>
      <c r="Q934" s="333"/>
      <c r="R934" s="333"/>
      <c r="S934" s="333"/>
      <c r="T934" s="333"/>
      <c r="U934" s="333"/>
      <c r="V934" s="333"/>
      <c r="W934" s="333"/>
      <c r="X934" s="333"/>
      <c r="Y934" s="333"/>
      <c r="Z934" s="333"/>
      <c r="AA934" s="333"/>
      <c r="AB934" s="333"/>
      <c r="AC934" s="333"/>
      <c r="AD934" s="333"/>
      <c r="AE934" s="333"/>
      <c r="AF934" s="333"/>
      <c r="AG934" s="333"/>
      <c r="AH934" s="333"/>
      <c r="AI934" s="333"/>
      <c r="AJ934" s="333"/>
      <c r="AK934" s="333"/>
      <c r="AL934" s="333"/>
      <c r="AM934" s="333"/>
      <c r="AN934" s="333"/>
      <c r="AO934" s="333"/>
      <c r="AP934" s="333"/>
      <c r="AQ934" s="333"/>
      <c r="AR934" s="333"/>
    </row>
    <row r="935" spans="1:44" ht="8.1" customHeight="1">
      <c r="A935" s="365" t="str">
        <f t="shared" si="109"/>
        <v/>
      </c>
      <c r="B935" s="50" t="str">
        <f t="shared" si="110"/>
        <v/>
      </c>
      <c r="C935" s="50" t="str">
        <f t="shared" si="111"/>
        <v/>
      </c>
      <c r="D935" s="315" t="str">
        <f t="shared" si="112"/>
        <v/>
      </c>
      <c r="E935" s="353"/>
      <c r="F935" s="354"/>
      <c r="G935" s="354"/>
      <c r="H935" s="333"/>
      <c r="I935" s="333"/>
      <c r="J935" s="333"/>
      <c r="K935" s="333"/>
      <c r="L935" s="333"/>
      <c r="M935" s="333"/>
      <c r="N935" s="333"/>
      <c r="O935" s="333"/>
      <c r="P935" s="333"/>
      <c r="Q935" s="333"/>
      <c r="R935" s="333"/>
      <c r="S935" s="333"/>
      <c r="T935" s="333"/>
      <c r="U935" s="333"/>
      <c r="V935" s="333"/>
      <c r="W935" s="333"/>
      <c r="X935" s="333"/>
      <c r="Y935" s="333"/>
      <c r="Z935" s="333"/>
      <c r="AA935" s="333"/>
      <c r="AB935" s="333"/>
      <c r="AC935" s="333"/>
      <c r="AD935" s="333"/>
      <c r="AE935" s="333"/>
      <c r="AF935" s="333"/>
      <c r="AG935" s="333"/>
      <c r="AH935" s="333"/>
      <c r="AI935" s="333"/>
      <c r="AJ935" s="333"/>
      <c r="AK935" s="333"/>
      <c r="AL935" s="333"/>
      <c r="AM935" s="333"/>
      <c r="AN935" s="333"/>
      <c r="AO935" s="333"/>
      <c r="AP935" s="333"/>
      <c r="AQ935" s="333"/>
      <c r="AR935" s="333"/>
    </row>
    <row r="936" spans="1:44" ht="8.1" customHeight="1">
      <c r="A936" s="365" t="str">
        <f t="shared" si="109"/>
        <v/>
      </c>
      <c r="B936" s="50" t="str">
        <f t="shared" si="110"/>
        <v/>
      </c>
      <c r="C936" s="50" t="str">
        <f t="shared" si="111"/>
        <v/>
      </c>
      <c r="D936" s="315" t="str">
        <f t="shared" si="112"/>
        <v/>
      </c>
      <c r="E936" s="353"/>
      <c r="F936" s="354"/>
      <c r="G936" s="354"/>
      <c r="H936" s="333"/>
      <c r="I936" s="333"/>
      <c r="J936" s="333"/>
      <c r="K936" s="333"/>
      <c r="L936" s="333"/>
      <c r="M936" s="333"/>
      <c r="N936" s="333"/>
      <c r="O936" s="333"/>
      <c r="P936" s="333"/>
      <c r="Q936" s="333"/>
      <c r="R936" s="333"/>
      <c r="S936" s="333"/>
      <c r="T936" s="333"/>
      <c r="U936" s="333"/>
      <c r="V936" s="333"/>
      <c r="W936" s="333"/>
      <c r="X936" s="333"/>
      <c r="Y936" s="333"/>
      <c r="Z936" s="333"/>
      <c r="AA936" s="333"/>
      <c r="AB936" s="333"/>
      <c r="AC936" s="333"/>
      <c r="AD936" s="333"/>
      <c r="AE936" s="333"/>
      <c r="AF936" s="333"/>
      <c r="AG936" s="333"/>
      <c r="AH936" s="333"/>
      <c r="AI936" s="333"/>
      <c r="AJ936" s="333"/>
      <c r="AK936" s="333"/>
      <c r="AL936" s="333"/>
      <c r="AM936" s="333"/>
      <c r="AN936" s="333"/>
      <c r="AO936" s="333"/>
      <c r="AP936" s="333"/>
      <c r="AQ936" s="333"/>
      <c r="AR936" s="333"/>
    </row>
    <row r="937" spans="1:44" ht="8.1" customHeight="1">
      <c r="A937" s="365" t="str">
        <f t="shared" si="109"/>
        <v/>
      </c>
      <c r="B937" s="50" t="str">
        <f t="shared" si="110"/>
        <v/>
      </c>
      <c r="C937" s="50" t="str">
        <f t="shared" si="111"/>
        <v/>
      </c>
      <c r="D937" s="315" t="str">
        <f t="shared" si="112"/>
        <v/>
      </c>
      <c r="E937" s="353"/>
      <c r="F937" s="354"/>
      <c r="G937" s="354"/>
      <c r="H937" s="333"/>
      <c r="I937" s="333"/>
      <c r="J937" s="333"/>
      <c r="K937" s="333"/>
      <c r="L937" s="333"/>
      <c r="M937" s="333"/>
      <c r="N937" s="333"/>
      <c r="O937" s="333"/>
      <c r="P937" s="333"/>
      <c r="Q937" s="333"/>
      <c r="R937" s="333"/>
      <c r="S937" s="333"/>
      <c r="T937" s="333"/>
      <c r="U937" s="333"/>
      <c r="V937" s="333"/>
      <c r="W937" s="333"/>
      <c r="X937" s="333"/>
      <c r="Y937" s="333"/>
      <c r="Z937" s="333"/>
      <c r="AA937" s="333"/>
      <c r="AB937" s="333"/>
      <c r="AC937" s="333"/>
      <c r="AD937" s="333"/>
      <c r="AE937" s="333"/>
      <c r="AF937" s="333"/>
      <c r="AG937" s="333"/>
      <c r="AH937" s="333"/>
      <c r="AI937" s="333"/>
      <c r="AJ937" s="333"/>
      <c r="AK937" s="333"/>
      <c r="AL937" s="333"/>
      <c r="AM937" s="333"/>
      <c r="AN937" s="333"/>
      <c r="AO937" s="333"/>
      <c r="AP937" s="333"/>
      <c r="AQ937" s="333"/>
      <c r="AR937" s="333"/>
    </row>
    <row r="938" spans="1:44" ht="8.1" customHeight="1">
      <c r="A938" s="365" t="str">
        <f t="shared" si="109"/>
        <v/>
      </c>
      <c r="B938" s="50" t="str">
        <f t="shared" si="110"/>
        <v/>
      </c>
      <c r="C938" s="50" t="str">
        <f t="shared" si="111"/>
        <v/>
      </c>
      <c r="D938" s="315" t="str">
        <f t="shared" si="112"/>
        <v/>
      </c>
      <c r="E938" s="353"/>
      <c r="F938" s="354"/>
      <c r="G938" s="354"/>
      <c r="H938" s="333"/>
      <c r="I938" s="333"/>
      <c r="J938" s="333"/>
      <c r="K938" s="333"/>
      <c r="L938" s="333"/>
      <c r="M938" s="333"/>
      <c r="N938" s="333"/>
      <c r="O938" s="333"/>
      <c r="P938" s="333"/>
      <c r="Q938" s="333"/>
      <c r="R938" s="333"/>
      <c r="S938" s="333"/>
      <c r="T938" s="333"/>
      <c r="U938" s="333"/>
      <c r="V938" s="333"/>
      <c r="W938" s="333"/>
      <c r="X938" s="333"/>
      <c r="Y938" s="333"/>
      <c r="Z938" s="333"/>
      <c r="AA938" s="333"/>
      <c r="AB938" s="333"/>
      <c r="AC938" s="333"/>
      <c r="AD938" s="333"/>
      <c r="AE938" s="333"/>
      <c r="AF938" s="333"/>
      <c r="AG938" s="333"/>
      <c r="AH938" s="333"/>
      <c r="AI938" s="333"/>
      <c r="AJ938" s="333"/>
      <c r="AK938" s="333"/>
      <c r="AL938" s="333"/>
      <c r="AM938" s="333"/>
      <c r="AN938" s="333"/>
      <c r="AO938" s="333"/>
      <c r="AP938" s="333"/>
      <c r="AQ938" s="333"/>
      <c r="AR938" s="333"/>
    </row>
    <row r="939" spans="1:44" ht="8.1" customHeight="1">
      <c r="A939" s="365" t="str">
        <f t="shared" si="109"/>
        <v/>
      </c>
      <c r="B939" s="50" t="str">
        <f t="shared" si="110"/>
        <v/>
      </c>
      <c r="C939" s="50" t="str">
        <f t="shared" si="111"/>
        <v/>
      </c>
      <c r="D939" s="315" t="str">
        <f t="shared" si="112"/>
        <v/>
      </c>
      <c r="E939" s="353"/>
      <c r="F939" s="354"/>
      <c r="G939" s="354"/>
      <c r="H939" s="333"/>
      <c r="I939" s="333"/>
      <c r="J939" s="333"/>
      <c r="K939" s="333"/>
      <c r="L939" s="333"/>
      <c r="M939" s="333"/>
      <c r="N939" s="333"/>
      <c r="O939" s="333"/>
      <c r="P939" s="333"/>
      <c r="Q939" s="333"/>
      <c r="R939" s="333"/>
      <c r="S939" s="333"/>
      <c r="T939" s="333"/>
      <c r="U939" s="333"/>
      <c r="V939" s="333"/>
      <c r="W939" s="333"/>
      <c r="X939" s="333"/>
      <c r="Y939" s="333"/>
      <c r="Z939" s="333"/>
      <c r="AA939" s="333"/>
      <c r="AB939" s="333"/>
      <c r="AC939" s="333"/>
      <c r="AD939" s="333"/>
      <c r="AE939" s="333"/>
      <c r="AF939" s="333"/>
      <c r="AG939" s="333"/>
      <c r="AH939" s="333"/>
      <c r="AI939" s="333"/>
      <c r="AJ939" s="333"/>
      <c r="AK939" s="333"/>
      <c r="AL939" s="333"/>
      <c r="AM939" s="333"/>
      <c r="AN939" s="333"/>
      <c r="AO939" s="333"/>
      <c r="AP939" s="333"/>
      <c r="AQ939" s="333"/>
      <c r="AR939" s="333"/>
    </row>
    <row r="940" spans="1:44" ht="8.1" customHeight="1">
      <c r="A940" s="365" t="str">
        <f t="shared" si="109"/>
        <v/>
      </c>
      <c r="B940" s="50" t="str">
        <f t="shared" si="110"/>
        <v/>
      </c>
      <c r="C940" s="50" t="str">
        <f t="shared" si="111"/>
        <v/>
      </c>
      <c r="D940" s="315" t="str">
        <f t="shared" si="112"/>
        <v/>
      </c>
      <c r="E940" s="353"/>
      <c r="F940" s="354"/>
      <c r="G940" s="354"/>
      <c r="H940" s="333"/>
      <c r="I940" s="333"/>
      <c r="J940" s="333"/>
      <c r="K940" s="333"/>
      <c r="L940" s="333"/>
      <c r="M940" s="333"/>
      <c r="N940" s="333"/>
      <c r="O940" s="333"/>
      <c r="P940" s="333"/>
      <c r="Q940" s="333"/>
      <c r="R940" s="333"/>
      <c r="S940" s="333"/>
      <c r="T940" s="333"/>
      <c r="U940" s="333"/>
      <c r="V940" s="333"/>
      <c r="W940" s="333"/>
      <c r="X940" s="333"/>
      <c r="Y940" s="333"/>
      <c r="Z940" s="333"/>
      <c r="AA940" s="333"/>
      <c r="AB940" s="333"/>
      <c r="AC940" s="333"/>
      <c r="AD940" s="333"/>
      <c r="AE940" s="333"/>
      <c r="AF940" s="333"/>
      <c r="AG940" s="333"/>
      <c r="AH940" s="333"/>
      <c r="AI940" s="333"/>
      <c r="AJ940" s="333"/>
      <c r="AK940" s="333"/>
      <c r="AL940" s="333"/>
      <c r="AM940" s="333"/>
      <c r="AN940" s="333"/>
      <c r="AO940" s="333"/>
      <c r="AP940" s="333"/>
      <c r="AQ940" s="333"/>
      <c r="AR940" s="333"/>
    </row>
    <row r="941" spans="1:44" ht="8.1" customHeight="1">
      <c r="A941" s="365" t="str">
        <f t="shared" si="109"/>
        <v/>
      </c>
      <c r="B941" s="50" t="str">
        <f t="shared" si="110"/>
        <v/>
      </c>
      <c r="C941" s="50" t="str">
        <f t="shared" si="111"/>
        <v/>
      </c>
      <c r="D941" s="315" t="str">
        <f t="shared" si="112"/>
        <v/>
      </c>
      <c r="E941" s="353"/>
      <c r="F941" s="354"/>
      <c r="G941" s="354"/>
      <c r="H941" s="333"/>
      <c r="I941" s="333"/>
      <c r="J941" s="333"/>
      <c r="K941" s="333"/>
      <c r="L941" s="333"/>
      <c r="M941" s="333"/>
      <c r="N941" s="333"/>
      <c r="O941" s="333"/>
      <c r="P941" s="333"/>
      <c r="Q941" s="333"/>
      <c r="R941" s="333"/>
      <c r="S941" s="333"/>
      <c r="T941" s="333"/>
      <c r="U941" s="333"/>
      <c r="V941" s="333"/>
      <c r="W941" s="333"/>
      <c r="X941" s="333"/>
      <c r="Y941" s="333"/>
      <c r="Z941" s="333"/>
      <c r="AA941" s="333"/>
      <c r="AB941" s="333"/>
      <c r="AC941" s="333"/>
      <c r="AD941" s="333"/>
      <c r="AE941" s="333"/>
      <c r="AF941" s="333"/>
      <c r="AG941" s="333"/>
      <c r="AH941" s="333"/>
      <c r="AI941" s="333"/>
      <c r="AJ941" s="333"/>
      <c r="AK941" s="333"/>
      <c r="AL941" s="333"/>
      <c r="AM941" s="333"/>
      <c r="AN941" s="333"/>
      <c r="AO941" s="333"/>
      <c r="AP941" s="333"/>
      <c r="AQ941" s="333"/>
      <c r="AR941" s="333"/>
    </row>
    <row r="942" spans="1:44" ht="8.1" customHeight="1">
      <c r="A942" s="365" t="str">
        <f t="shared" si="109"/>
        <v/>
      </c>
      <c r="B942" s="50" t="str">
        <f t="shared" si="110"/>
        <v/>
      </c>
      <c r="C942" s="50" t="str">
        <f t="shared" si="111"/>
        <v/>
      </c>
      <c r="D942" s="315" t="str">
        <f t="shared" si="112"/>
        <v/>
      </c>
      <c r="E942" s="353"/>
      <c r="F942" s="354"/>
      <c r="G942" s="354"/>
      <c r="H942" s="333"/>
      <c r="I942" s="333"/>
      <c r="J942" s="333"/>
      <c r="K942" s="333"/>
      <c r="L942" s="333"/>
      <c r="M942" s="333"/>
      <c r="N942" s="333"/>
      <c r="O942" s="333"/>
      <c r="P942" s="333"/>
      <c r="Q942" s="333"/>
      <c r="R942" s="333"/>
      <c r="S942" s="333"/>
      <c r="T942" s="333"/>
      <c r="U942" s="333"/>
      <c r="V942" s="333"/>
      <c r="W942" s="333"/>
      <c r="X942" s="333"/>
      <c r="Y942" s="333"/>
      <c r="Z942" s="333"/>
      <c r="AA942" s="333"/>
      <c r="AB942" s="333"/>
      <c r="AC942" s="333"/>
      <c r="AD942" s="333"/>
      <c r="AE942" s="333"/>
      <c r="AF942" s="333"/>
      <c r="AG942" s="333"/>
      <c r="AH942" s="333"/>
      <c r="AI942" s="333"/>
      <c r="AJ942" s="333"/>
      <c r="AK942" s="333"/>
      <c r="AL942" s="333"/>
      <c r="AM942" s="333"/>
      <c r="AN942" s="333"/>
      <c r="AO942" s="333"/>
      <c r="AP942" s="333"/>
      <c r="AQ942" s="333"/>
      <c r="AR942" s="333"/>
    </row>
    <row r="943" spans="1:44" ht="8.1" customHeight="1">
      <c r="A943" s="365" t="str">
        <f t="shared" si="109"/>
        <v/>
      </c>
      <c r="B943" s="50" t="str">
        <f t="shared" si="110"/>
        <v/>
      </c>
      <c r="C943" s="50" t="str">
        <f t="shared" si="111"/>
        <v/>
      </c>
      <c r="D943" s="315" t="str">
        <f t="shared" si="112"/>
        <v/>
      </c>
      <c r="E943" s="353"/>
      <c r="F943" s="354"/>
      <c r="G943" s="354"/>
      <c r="H943" s="333"/>
      <c r="I943" s="333"/>
      <c r="J943" s="333"/>
      <c r="K943" s="333"/>
      <c r="L943" s="333"/>
      <c r="M943" s="333"/>
      <c r="N943" s="333"/>
      <c r="O943" s="333"/>
      <c r="P943" s="333"/>
      <c r="Q943" s="333"/>
      <c r="R943" s="333"/>
      <c r="S943" s="333"/>
      <c r="T943" s="333"/>
      <c r="U943" s="333"/>
      <c r="V943" s="333"/>
      <c r="W943" s="333"/>
      <c r="X943" s="333"/>
      <c r="Y943" s="333"/>
      <c r="Z943" s="333"/>
      <c r="AA943" s="333"/>
      <c r="AB943" s="333"/>
      <c r="AC943" s="333"/>
      <c r="AD943" s="333"/>
      <c r="AE943" s="333"/>
      <c r="AF943" s="333"/>
      <c r="AG943" s="333"/>
      <c r="AH943" s="333"/>
      <c r="AI943" s="333"/>
      <c r="AJ943" s="333"/>
      <c r="AK943" s="333"/>
      <c r="AL943" s="333"/>
      <c r="AM943" s="333"/>
      <c r="AN943" s="333"/>
      <c r="AO943" s="333"/>
      <c r="AP943" s="333"/>
      <c r="AQ943" s="333"/>
      <c r="AR943" s="333"/>
    </row>
    <row r="944" spans="1:44" ht="8.1" customHeight="1">
      <c r="A944" s="365" t="str">
        <f t="shared" si="109"/>
        <v/>
      </c>
      <c r="B944" s="50" t="str">
        <f t="shared" si="110"/>
        <v/>
      </c>
      <c r="C944" s="50" t="str">
        <f t="shared" si="111"/>
        <v/>
      </c>
      <c r="D944" s="315" t="str">
        <f t="shared" si="112"/>
        <v/>
      </c>
      <c r="E944" s="353"/>
      <c r="F944" s="354"/>
      <c r="G944" s="354"/>
      <c r="H944" s="333"/>
      <c r="I944" s="333"/>
      <c r="J944" s="333"/>
      <c r="K944" s="333"/>
      <c r="L944" s="333"/>
      <c r="M944" s="333"/>
      <c r="N944" s="333"/>
      <c r="O944" s="333"/>
      <c r="P944" s="333"/>
      <c r="Q944" s="333"/>
      <c r="R944" s="333"/>
      <c r="S944" s="333"/>
      <c r="T944" s="333"/>
      <c r="U944" s="333"/>
      <c r="V944" s="333"/>
      <c r="W944" s="333"/>
      <c r="X944" s="333"/>
      <c r="Y944" s="333"/>
      <c r="Z944" s="333"/>
      <c r="AA944" s="333"/>
      <c r="AB944" s="333"/>
      <c r="AC944" s="333"/>
      <c r="AD944" s="333"/>
      <c r="AE944" s="333"/>
      <c r="AF944" s="333"/>
      <c r="AG944" s="333"/>
      <c r="AH944" s="333"/>
      <c r="AI944" s="333"/>
      <c r="AJ944" s="333"/>
      <c r="AK944" s="333"/>
      <c r="AL944" s="333"/>
      <c r="AM944" s="333"/>
      <c r="AN944" s="333"/>
      <c r="AO944" s="333"/>
      <c r="AP944" s="333"/>
      <c r="AQ944" s="333"/>
      <c r="AR944" s="333"/>
    </row>
    <row r="945" spans="1:44" ht="8.1" customHeight="1">
      <c r="A945" s="365" t="str">
        <f t="shared" si="109"/>
        <v/>
      </c>
      <c r="B945" s="50" t="str">
        <f t="shared" si="110"/>
        <v/>
      </c>
      <c r="C945" s="50" t="str">
        <f t="shared" si="111"/>
        <v/>
      </c>
      <c r="D945" s="315" t="str">
        <f t="shared" si="112"/>
        <v/>
      </c>
      <c r="E945" s="353"/>
      <c r="F945" s="354"/>
      <c r="G945" s="354"/>
      <c r="H945" s="333"/>
      <c r="I945" s="333"/>
      <c r="J945" s="333"/>
      <c r="K945" s="333"/>
      <c r="L945" s="333"/>
      <c r="M945" s="333"/>
      <c r="N945" s="333"/>
      <c r="O945" s="333"/>
      <c r="P945" s="333"/>
      <c r="Q945" s="333"/>
      <c r="R945" s="333"/>
      <c r="S945" s="333"/>
      <c r="T945" s="333"/>
      <c r="U945" s="333"/>
      <c r="V945" s="333"/>
      <c r="W945" s="333"/>
      <c r="X945" s="333"/>
      <c r="Y945" s="333"/>
      <c r="Z945" s="333"/>
      <c r="AA945" s="333"/>
      <c r="AB945" s="333"/>
      <c r="AC945" s="333"/>
      <c r="AD945" s="333"/>
      <c r="AE945" s="333"/>
      <c r="AF945" s="333"/>
      <c r="AG945" s="333"/>
      <c r="AH945" s="333"/>
      <c r="AI945" s="333"/>
      <c r="AJ945" s="333"/>
      <c r="AK945" s="333"/>
      <c r="AL945" s="333"/>
      <c r="AM945" s="333"/>
      <c r="AN945" s="333"/>
      <c r="AO945" s="333"/>
      <c r="AP945" s="333"/>
      <c r="AQ945" s="333"/>
      <c r="AR945" s="333"/>
    </row>
    <row r="946" spans="1:44" ht="8.1" customHeight="1">
      <c r="A946" s="365" t="str">
        <f t="shared" si="109"/>
        <v/>
      </c>
      <c r="B946" s="50" t="str">
        <f t="shared" si="110"/>
        <v/>
      </c>
      <c r="C946" s="50" t="str">
        <f t="shared" si="111"/>
        <v/>
      </c>
      <c r="D946" s="315" t="str">
        <f t="shared" si="112"/>
        <v/>
      </c>
      <c r="E946" s="353"/>
      <c r="F946" s="354"/>
      <c r="G946" s="354"/>
      <c r="H946" s="333"/>
      <c r="I946" s="333"/>
      <c r="J946" s="333"/>
      <c r="K946" s="333"/>
      <c r="L946" s="333"/>
      <c r="M946" s="333"/>
      <c r="N946" s="333"/>
      <c r="O946" s="333"/>
      <c r="P946" s="333"/>
      <c r="Q946" s="333"/>
      <c r="R946" s="333"/>
      <c r="S946" s="333"/>
      <c r="T946" s="333"/>
      <c r="U946" s="333"/>
      <c r="V946" s="333"/>
      <c r="W946" s="333"/>
      <c r="X946" s="333"/>
      <c r="Y946" s="333"/>
      <c r="Z946" s="333"/>
      <c r="AA946" s="333"/>
      <c r="AB946" s="333"/>
      <c r="AC946" s="333"/>
      <c r="AD946" s="333"/>
      <c r="AE946" s="333"/>
      <c r="AF946" s="333"/>
      <c r="AG946" s="333"/>
      <c r="AH946" s="333"/>
      <c r="AI946" s="333"/>
      <c r="AJ946" s="333"/>
      <c r="AK946" s="333"/>
      <c r="AL946" s="333"/>
      <c r="AM946" s="333"/>
      <c r="AN946" s="333"/>
      <c r="AO946" s="333"/>
      <c r="AP946" s="333"/>
      <c r="AQ946" s="333"/>
      <c r="AR946" s="333"/>
    </row>
    <row r="947" spans="1:44" ht="8.1" customHeight="1">
      <c r="A947" s="365" t="str">
        <f t="shared" si="109"/>
        <v/>
      </c>
      <c r="B947" s="50" t="str">
        <f t="shared" si="110"/>
        <v/>
      </c>
      <c r="C947" s="50" t="str">
        <f t="shared" si="111"/>
        <v/>
      </c>
      <c r="D947" s="315" t="str">
        <f t="shared" si="112"/>
        <v/>
      </c>
      <c r="E947" s="353"/>
      <c r="F947" s="354"/>
      <c r="G947" s="354"/>
      <c r="H947" s="333"/>
      <c r="I947" s="333"/>
      <c r="J947" s="333"/>
      <c r="K947" s="333"/>
      <c r="L947" s="333"/>
      <c r="M947" s="333"/>
      <c r="N947" s="333"/>
      <c r="O947" s="333"/>
      <c r="P947" s="333"/>
      <c r="Q947" s="333"/>
      <c r="R947" s="333"/>
      <c r="S947" s="333"/>
      <c r="T947" s="333"/>
      <c r="U947" s="333"/>
      <c r="V947" s="333"/>
      <c r="W947" s="333"/>
      <c r="X947" s="333"/>
      <c r="Y947" s="333"/>
      <c r="Z947" s="333"/>
      <c r="AA947" s="333"/>
      <c r="AB947" s="333"/>
      <c r="AC947" s="333"/>
      <c r="AD947" s="333"/>
      <c r="AE947" s="333"/>
      <c r="AF947" s="333"/>
      <c r="AG947" s="333"/>
      <c r="AH947" s="333"/>
      <c r="AI947" s="333"/>
      <c r="AJ947" s="333"/>
      <c r="AK947" s="333"/>
      <c r="AL947" s="333"/>
      <c r="AM947" s="333"/>
      <c r="AN947" s="333"/>
      <c r="AO947" s="333"/>
      <c r="AP947" s="333"/>
      <c r="AQ947" s="333"/>
      <c r="AR947" s="333"/>
    </row>
    <row r="948" spans="1:44" ht="8.1" customHeight="1">
      <c r="A948" s="365" t="str">
        <f t="shared" si="109"/>
        <v/>
      </c>
      <c r="B948" s="50" t="str">
        <f t="shared" si="110"/>
        <v/>
      </c>
      <c r="C948" s="50" t="str">
        <f t="shared" si="111"/>
        <v/>
      </c>
      <c r="D948" s="315" t="str">
        <f t="shared" si="112"/>
        <v/>
      </c>
      <c r="E948" s="353"/>
      <c r="F948" s="354"/>
      <c r="G948" s="354"/>
      <c r="H948" s="333"/>
      <c r="I948" s="333"/>
      <c r="J948" s="333"/>
      <c r="K948" s="333"/>
      <c r="L948" s="333"/>
      <c r="M948" s="333"/>
      <c r="N948" s="333"/>
      <c r="O948" s="333"/>
      <c r="P948" s="333"/>
      <c r="Q948" s="333"/>
      <c r="R948" s="333"/>
      <c r="S948" s="333"/>
      <c r="T948" s="333"/>
      <c r="U948" s="333"/>
      <c r="V948" s="333"/>
      <c r="W948" s="333"/>
      <c r="X948" s="333"/>
      <c r="Y948" s="333"/>
      <c r="Z948" s="333"/>
      <c r="AA948" s="333"/>
      <c r="AB948" s="333"/>
      <c r="AC948" s="333"/>
      <c r="AD948" s="333"/>
      <c r="AE948" s="333"/>
      <c r="AF948" s="333"/>
      <c r="AG948" s="333"/>
      <c r="AH948" s="333"/>
      <c r="AI948" s="333"/>
      <c r="AJ948" s="333"/>
      <c r="AK948" s="333"/>
      <c r="AL948" s="333"/>
      <c r="AM948" s="333"/>
      <c r="AN948" s="333"/>
      <c r="AO948" s="333"/>
      <c r="AP948" s="333"/>
      <c r="AQ948" s="333"/>
      <c r="AR948" s="333"/>
    </row>
    <row r="949" spans="1:44" ht="8.1" customHeight="1">
      <c r="A949" s="365" t="str">
        <f t="shared" si="109"/>
        <v/>
      </c>
      <c r="B949" s="50" t="str">
        <f t="shared" si="110"/>
        <v/>
      </c>
      <c r="C949" s="50" t="str">
        <f t="shared" si="111"/>
        <v/>
      </c>
      <c r="D949" s="315" t="str">
        <f t="shared" si="112"/>
        <v/>
      </c>
      <c r="E949" s="353"/>
      <c r="F949" s="354"/>
      <c r="G949" s="354"/>
      <c r="H949" s="333"/>
      <c r="I949" s="333"/>
      <c r="J949" s="333"/>
      <c r="K949" s="333"/>
      <c r="L949" s="333"/>
      <c r="M949" s="333"/>
      <c r="N949" s="333"/>
      <c r="O949" s="333"/>
      <c r="P949" s="333"/>
      <c r="Q949" s="333"/>
      <c r="R949" s="333"/>
      <c r="S949" s="333"/>
      <c r="T949" s="333"/>
      <c r="U949" s="333"/>
      <c r="V949" s="333"/>
      <c r="W949" s="333"/>
      <c r="X949" s="333"/>
      <c r="Y949" s="333"/>
      <c r="Z949" s="333"/>
      <c r="AA949" s="333"/>
      <c r="AB949" s="333"/>
      <c r="AC949" s="333"/>
      <c r="AD949" s="333"/>
      <c r="AE949" s="333"/>
      <c r="AF949" s="333"/>
      <c r="AG949" s="333"/>
      <c r="AH949" s="333"/>
      <c r="AI949" s="333"/>
      <c r="AJ949" s="333"/>
      <c r="AK949" s="333"/>
      <c r="AL949" s="333"/>
      <c r="AM949" s="333"/>
      <c r="AN949" s="333"/>
      <c r="AO949" s="333"/>
      <c r="AP949" s="333"/>
      <c r="AQ949" s="333"/>
      <c r="AR949" s="333"/>
    </row>
    <row r="950" spans="1:44" ht="8.1" customHeight="1">
      <c r="A950" s="365" t="str">
        <f t="shared" si="109"/>
        <v/>
      </c>
      <c r="B950" s="50" t="str">
        <f t="shared" si="110"/>
        <v/>
      </c>
      <c r="C950" s="50" t="str">
        <f t="shared" si="111"/>
        <v/>
      </c>
      <c r="D950" s="315" t="str">
        <f t="shared" si="112"/>
        <v/>
      </c>
      <c r="E950" s="353"/>
      <c r="F950" s="354"/>
      <c r="G950" s="354"/>
      <c r="H950" s="333"/>
      <c r="I950" s="333"/>
      <c r="J950" s="333"/>
      <c r="K950" s="333"/>
      <c r="L950" s="333"/>
      <c r="M950" s="333"/>
      <c r="N950" s="333"/>
      <c r="O950" s="333"/>
      <c r="P950" s="333"/>
      <c r="Q950" s="333"/>
      <c r="R950" s="333"/>
      <c r="S950" s="333"/>
      <c r="T950" s="333"/>
      <c r="U950" s="333"/>
      <c r="V950" s="333"/>
      <c r="W950" s="333"/>
      <c r="X950" s="333"/>
      <c r="Y950" s="333"/>
      <c r="Z950" s="333"/>
      <c r="AA950" s="333"/>
      <c r="AB950" s="333"/>
      <c r="AC950" s="333"/>
      <c r="AD950" s="333"/>
      <c r="AE950" s="333"/>
      <c r="AF950" s="333"/>
      <c r="AG950" s="333"/>
      <c r="AH950" s="333"/>
      <c r="AI950" s="333"/>
      <c r="AJ950" s="333"/>
      <c r="AK950" s="333"/>
      <c r="AL950" s="333"/>
      <c r="AM950" s="333"/>
      <c r="AN950" s="333"/>
      <c r="AO950" s="333"/>
      <c r="AP950" s="333"/>
      <c r="AQ950" s="333"/>
      <c r="AR950" s="333"/>
    </row>
    <row r="951" spans="1:44" ht="8.1" customHeight="1">
      <c r="A951" s="365" t="str">
        <f t="shared" si="109"/>
        <v/>
      </c>
      <c r="B951" s="50" t="str">
        <f t="shared" si="110"/>
        <v/>
      </c>
      <c r="C951" s="50" t="str">
        <f t="shared" si="111"/>
        <v/>
      </c>
      <c r="D951" s="315" t="str">
        <f t="shared" si="112"/>
        <v/>
      </c>
      <c r="E951" s="353"/>
      <c r="F951" s="354"/>
      <c r="G951" s="354"/>
      <c r="H951" s="333"/>
      <c r="I951" s="333"/>
      <c r="J951" s="333"/>
      <c r="K951" s="333"/>
      <c r="L951" s="333"/>
      <c r="M951" s="333"/>
      <c r="N951" s="333"/>
      <c r="O951" s="333"/>
      <c r="P951" s="333"/>
      <c r="Q951" s="333"/>
      <c r="R951" s="333"/>
      <c r="S951" s="333"/>
      <c r="T951" s="333"/>
      <c r="U951" s="333"/>
      <c r="V951" s="333"/>
      <c r="W951" s="333"/>
      <c r="X951" s="333"/>
      <c r="Y951" s="333"/>
      <c r="Z951" s="333"/>
      <c r="AA951" s="333"/>
      <c r="AB951" s="333"/>
      <c r="AC951" s="333"/>
      <c r="AD951" s="333"/>
      <c r="AE951" s="333"/>
      <c r="AF951" s="333"/>
      <c r="AG951" s="333"/>
      <c r="AH951" s="333"/>
      <c r="AI951" s="333"/>
      <c r="AJ951" s="333"/>
      <c r="AK951" s="333"/>
      <c r="AL951" s="333"/>
      <c r="AM951" s="333"/>
      <c r="AN951" s="333"/>
      <c r="AO951" s="333"/>
      <c r="AP951" s="333"/>
      <c r="AQ951" s="333"/>
      <c r="AR951" s="333"/>
    </row>
    <row r="952" spans="1:44" ht="8.1" customHeight="1">
      <c r="A952" s="365" t="str">
        <f t="shared" si="109"/>
        <v/>
      </c>
      <c r="B952" s="50" t="str">
        <f t="shared" si="110"/>
        <v/>
      </c>
      <c r="C952" s="50" t="str">
        <f t="shared" si="111"/>
        <v/>
      </c>
      <c r="D952" s="315" t="str">
        <f t="shared" si="112"/>
        <v/>
      </c>
      <c r="E952" s="353"/>
      <c r="F952" s="354"/>
      <c r="G952" s="354"/>
      <c r="H952" s="333"/>
      <c r="I952" s="333"/>
      <c r="J952" s="333"/>
      <c r="K952" s="333"/>
      <c r="L952" s="333"/>
      <c r="M952" s="333"/>
      <c r="N952" s="333"/>
      <c r="O952" s="333"/>
      <c r="P952" s="333"/>
      <c r="Q952" s="333"/>
      <c r="R952" s="333"/>
      <c r="S952" s="333"/>
      <c r="T952" s="333"/>
      <c r="U952" s="333"/>
      <c r="V952" s="333"/>
      <c r="W952" s="333"/>
      <c r="X952" s="333"/>
      <c r="Y952" s="333"/>
      <c r="Z952" s="333"/>
      <c r="AA952" s="333"/>
      <c r="AB952" s="333"/>
      <c r="AC952" s="333"/>
      <c r="AD952" s="333"/>
      <c r="AE952" s="333"/>
      <c r="AF952" s="333"/>
      <c r="AG952" s="333"/>
      <c r="AH952" s="333"/>
      <c r="AI952" s="333"/>
      <c r="AJ952" s="333"/>
      <c r="AK952" s="333"/>
      <c r="AL952" s="333"/>
      <c r="AM952" s="333"/>
      <c r="AN952" s="333"/>
      <c r="AO952" s="333"/>
      <c r="AP952" s="333"/>
      <c r="AQ952" s="333"/>
      <c r="AR952" s="333"/>
    </row>
    <row r="953" spans="1:44" ht="8.1" customHeight="1">
      <c r="A953" s="365" t="str">
        <f t="shared" si="109"/>
        <v/>
      </c>
      <c r="B953" s="50" t="str">
        <f t="shared" si="110"/>
        <v/>
      </c>
      <c r="C953" s="50" t="str">
        <f t="shared" si="111"/>
        <v/>
      </c>
      <c r="D953" s="315" t="str">
        <f t="shared" si="112"/>
        <v/>
      </c>
      <c r="E953" s="353"/>
      <c r="F953" s="354"/>
      <c r="G953" s="354"/>
      <c r="H953" s="333"/>
      <c r="I953" s="333"/>
      <c r="J953" s="333"/>
      <c r="K953" s="333"/>
      <c r="L953" s="333"/>
      <c r="M953" s="333"/>
      <c r="N953" s="333"/>
      <c r="O953" s="333"/>
      <c r="P953" s="333"/>
      <c r="Q953" s="333"/>
      <c r="R953" s="333"/>
      <c r="S953" s="333"/>
      <c r="T953" s="333"/>
      <c r="U953" s="333"/>
      <c r="V953" s="333"/>
      <c r="W953" s="333"/>
      <c r="X953" s="333"/>
      <c r="Y953" s="333"/>
      <c r="Z953" s="333"/>
      <c r="AA953" s="333"/>
      <c r="AB953" s="333"/>
      <c r="AC953" s="333"/>
      <c r="AD953" s="333"/>
      <c r="AE953" s="333"/>
      <c r="AF953" s="333"/>
      <c r="AG953" s="333"/>
      <c r="AH953" s="333"/>
      <c r="AI953" s="333"/>
      <c r="AJ953" s="333"/>
      <c r="AK953" s="333"/>
      <c r="AL953" s="333"/>
      <c r="AM953" s="333"/>
      <c r="AN953" s="333"/>
      <c r="AO953" s="333"/>
      <c r="AP953" s="333"/>
      <c r="AQ953" s="333"/>
      <c r="AR953" s="333"/>
    </row>
    <row r="954" spans="1:44" ht="8.1" customHeight="1">
      <c r="A954" s="365" t="str">
        <f t="shared" si="109"/>
        <v/>
      </c>
      <c r="B954" s="50" t="str">
        <f t="shared" si="110"/>
        <v/>
      </c>
      <c r="C954" s="50" t="str">
        <f t="shared" si="111"/>
        <v/>
      </c>
      <c r="D954" s="315" t="str">
        <f t="shared" si="112"/>
        <v/>
      </c>
      <c r="E954" s="353"/>
      <c r="F954" s="354"/>
      <c r="G954" s="354"/>
      <c r="H954" s="333"/>
      <c r="I954" s="333"/>
      <c r="J954" s="333"/>
      <c r="K954" s="333"/>
      <c r="L954" s="333"/>
      <c r="M954" s="333"/>
      <c r="N954" s="333"/>
      <c r="O954" s="333"/>
      <c r="P954" s="333"/>
      <c r="Q954" s="333"/>
      <c r="R954" s="333"/>
      <c r="S954" s="333"/>
      <c r="T954" s="333"/>
      <c r="U954" s="333"/>
      <c r="V954" s="333"/>
      <c r="W954" s="333"/>
      <c r="X954" s="333"/>
      <c r="Y954" s="333"/>
      <c r="Z954" s="333"/>
      <c r="AA954" s="333"/>
      <c r="AB954" s="333"/>
      <c r="AC954" s="333"/>
      <c r="AD954" s="333"/>
      <c r="AE954" s="333"/>
      <c r="AF954" s="333"/>
      <c r="AG954" s="333"/>
      <c r="AH954" s="333"/>
      <c r="AI954" s="333"/>
      <c r="AJ954" s="333"/>
      <c r="AK954" s="333"/>
      <c r="AL954" s="333"/>
      <c r="AM954" s="333"/>
      <c r="AN954" s="333"/>
      <c r="AO954" s="333"/>
      <c r="AP954" s="333"/>
      <c r="AQ954" s="333"/>
      <c r="AR954" s="333"/>
    </row>
    <row r="955" spans="1:44" ht="8.1" customHeight="1">
      <c r="A955" s="365" t="str">
        <f t="shared" si="109"/>
        <v/>
      </c>
      <c r="B955" s="50" t="str">
        <f t="shared" si="110"/>
        <v/>
      </c>
      <c r="C955" s="50" t="str">
        <f t="shared" si="111"/>
        <v/>
      </c>
      <c r="D955" s="315" t="str">
        <f t="shared" si="112"/>
        <v/>
      </c>
      <c r="E955" s="353"/>
      <c r="F955" s="354"/>
      <c r="G955" s="354"/>
      <c r="H955" s="333"/>
      <c r="I955" s="333"/>
      <c r="J955" s="333"/>
      <c r="K955" s="333"/>
      <c r="L955" s="333"/>
      <c r="M955" s="333"/>
      <c r="N955" s="333"/>
      <c r="O955" s="333"/>
      <c r="P955" s="333"/>
      <c r="Q955" s="333"/>
      <c r="R955" s="333"/>
      <c r="S955" s="333"/>
      <c r="T955" s="333"/>
      <c r="U955" s="333"/>
      <c r="V955" s="333"/>
      <c r="W955" s="333"/>
      <c r="X955" s="333"/>
      <c r="Y955" s="333"/>
      <c r="Z955" s="333"/>
      <c r="AA955" s="333"/>
      <c r="AB955" s="333"/>
      <c r="AC955" s="333"/>
      <c r="AD955" s="333"/>
      <c r="AE955" s="333"/>
      <c r="AF955" s="333"/>
      <c r="AG955" s="333"/>
      <c r="AH955" s="333"/>
      <c r="AI955" s="333"/>
      <c r="AJ955" s="333"/>
      <c r="AK955" s="333"/>
      <c r="AL955" s="333"/>
      <c r="AM955" s="333"/>
      <c r="AN955" s="333"/>
      <c r="AO955" s="333"/>
      <c r="AP955" s="333"/>
      <c r="AQ955" s="333"/>
      <c r="AR955" s="333"/>
    </row>
    <row r="956" spans="1:44" ht="8.1" customHeight="1">
      <c r="A956" s="365" t="str">
        <f t="shared" si="109"/>
        <v/>
      </c>
      <c r="B956" s="50" t="str">
        <f t="shared" si="110"/>
        <v/>
      </c>
      <c r="C956" s="50" t="str">
        <f t="shared" si="111"/>
        <v/>
      </c>
      <c r="D956" s="315" t="str">
        <f t="shared" si="112"/>
        <v/>
      </c>
      <c r="E956" s="353"/>
      <c r="F956" s="354"/>
      <c r="G956" s="354"/>
      <c r="H956" s="333"/>
      <c r="I956" s="333"/>
      <c r="J956" s="333"/>
      <c r="K956" s="333"/>
      <c r="L956" s="333"/>
      <c r="M956" s="333"/>
      <c r="N956" s="333"/>
      <c r="O956" s="333"/>
      <c r="P956" s="333"/>
      <c r="Q956" s="333"/>
      <c r="R956" s="333"/>
      <c r="S956" s="333"/>
      <c r="T956" s="333"/>
      <c r="U956" s="333"/>
      <c r="V956" s="333"/>
      <c r="W956" s="333"/>
      <c r="X956" s="333"/>
      <c r="Y956" s="333"/>
      <c r="Z956" s="333"/>
      <c r="AA956" s="333"/>
      <c r="AB956" s="333"/>
      <c r="AC956" s="333"/>
      <c r="AD956" s="333"/>
      <c r="AE956" s="333"/>
      <c r="AF956" s="333"/>
      <c r="AG956" s="333"/>
      <c r="AH956" s="333"/>
      <c r="AI956" s="333"/>
      <c r="AJ956" s="333"/>
      <c r="AK956" s="333"/>
      <c r="AL956" s="333"/>
      <c r="AM956" s="333"/>
      <c r="AN956" s="333"/>
      <c r="AO956" s="333"/>
      <c r="AP956" s="333"/>
      <c r="AQ956" s="333"/>
      <c r="AR956" s="333"/>
    </row>
    <row r="957" spans="1:44" ht="8.1" customHeight="1">
      <c r="A957" s="365" t="str">
        <f t="shared" si="109"/>
        <v/>
      </c>
      <c r="B957" s="50" t="str">
        <f t="shared" si="110"/>
        <v/>
      </c>
      <c r="C957" s="50" t="str">
        <f t="shared" si="111"/>
        <v/>
      </c>
      <c r="D957" s="315" t="str">
        <f t="shared" si="112"/>
        <v/>
      </c>
      <c r="E957" s="353"/>
      <c r="F957" s="354"/>
      <c r="G957" s="354"/>
      <c r="H957" s="333"/>
      <c r="I957" s="333"/>
      <c r="J957" s="333"/>
      <c r="K957" s="333"/>
      <c r="L957" s="333"/>
      <c r="M957" s="333"/>
      <c r="N957" s="333"/>
      <c r="O957" s="333"/>
      <c r="P957" s="333"/>
      <c r="Q957" s="333"/>
      <c r="R957" s="333"/>
      <c r="S957" s="333"/>
      <c r="T957" s="333"/>
      <c r="U957" s="333"/>
      <c r="V957" s="333"/>
      <c r="W957" s="333"/>
      <c r="X957" s="333"/>
      <c r="Y957" s="333"/>
      <c r="Z957" s="333"/>
      <c r="AA957" s="333"/>
      <c r="AB957" s="333"/>
      <c r="AC957" s="333"/>
      <c r="AD957" s="333"/>
      <c r="AE957" s="333"/>
      <c r="AF957" s="333"/>
      <c r="AG957" s="333"/>
      <c r="AH957" s="333"/>
      <c r="AI957" s="333"/>
      <c r="AJ957" s="333"/>
      <c r="AK957" s="333"/>
      <c r="AL957" s="333"/>
      <c r="AM957" s="333"/>
      <c r="AN957" s="333"/>
      <c r="AO957" s="333"/>
      <c r="AP957" s="333"/>
      <c r="AQ957" s="333"/>
      <c r="AR957" s="333"/>
    </row>
    <row r="958" spans="1:44" ht="8.1" customHeight="1">
      <c r="A958" s="365" t="str">
        <f t="shared" si="109"/>
        <v/>
      </c>
      <c r="B958" s="50" t="str">
        <f t="shared" si="110"/>
        <v/>
      </c>
      <c r="C958" s="50" t="str">
        <f t="shared" si="111"/>
        <v/>
      </c>
      <c r="D958" s="315" t="str">
        <f t="shared" si="112"/>
        <v/>
      </c>
      <c r="E958" s="353"/>
      <c r="F958" s="354"/>
      <c r="G958" s="354"/>
      <c r="H958" s="333"/>
      <c r="I958" s="333"/>
      <c r="J958" s="333"/>
      <c r="K958" s="333"/>
      <c r="L958" s="333"/>
      <c r="M958" s="333"/>
      <c r="N958" s="333"/>
      <c r="O958" s="333"/>
      <c r="P958" s="333"/>
      <c r="Q958" s="333"/>
      <c r="R958" s="333"/>
      <c r="S958" s="333"/>
      <c r="T958" s="333"/>
      <c r="U958" s="333"/>
      <c r="V958" s="333"/>
      <c r="W958" s="333"/>
      <c r="X958" s="333"/>
      <c r="Y958" s="333"/>
      <c r="Z958" s="333"/>
      <c r="AA958" s="333"/>
      <c r="AB958" s="333"/>
      <c r="AC958" s="333"/>
      <c r="AD958" s="333"/>
      <c r="AE958" s="333"/>
      <c r="AF958" s="333"/>
      <c r="AG958" s="333"/>
      <c r="AH958" s="333"/>
      <c r="AI958" s="333"/>
      <c r="AJ958" s="333"/>
      <c r="AK958" s="333"/>
      <c r="AL958" s="333"/>
      <c r="AM958" s="333"/>
      <c r="AN958" s="333"/>
      <c r="AO958" s="333"/>
      <c r="AP958" s="333"/>
      <c r="AQ958" s="333"/>
      <c r="AR958" s="333"/>
    </row>
    <row r="959" spans="1:44" ht="8.1" customHeight="1">
      <c r="A959" s="365" t="str">
        <f t="shared" si="109"/>
        <v/>
      </c>
      <c r="B959" s="50" t="str">
        <f t="shared" si="110"/>
        <v/>
      </c>
      <c r="C959" s="50" t="str">
        <f t="shared" si="111"/>
        <v/>
      </c>
      <c r="D959" s="315" t="str">
        <f t="shared" si="112"/>
        <v/>
      </c>
      <c r="E959" s="353"/>
      <c r="F959" s="354"/>
      <c r="G959" s="354"/>
      <c r="H959" s="333"/>
      <c r="I959" s="333"/>
      <c r="J959" s="333"/>
      <c r="K959" s="333"/>
      <c r="L959" s="333"/>
      <c r="M959" s="333"/>
      <c r="N959" s="333"/>
      <c r="O959" s="333"/>
      <c r="P959" s="333"/>
      <c r="Q959" s="333"/>
      <c r="R959" s="333"/>
      <c r="S959" s="333"/>
      <c r="T959" s="333"/>
      <c r="U959" s="333"/>
      <c r="V959" s="333"/>
      <c r="W959" s="333"/>
      <c r="X959" s="333"/>
      <c r="Y959" s="333"/>
      <c r="Z959" s="333"/>
      <c r="AA959" s="333"/>
      <c r="AB959" s="333"/>
      <c r="AC959" s="333"/>
      <c r="AD959" s="333"/>
      <c r="AE959" s="333"/>
      <c r="AF959" s="333"/>
      <c r="AG959" s="333"/>
      <c r="AH959" s="333"/>
      <c r="AI959" s="333"/>
      <c r="AJ959" s="333"/>
      <c r="AK959" s="333"/>
      <c r="AL959" s="333"/>
      <c r="AM959" s="333"/>
      <c r="AN959" s="333"/>
      <c r="AO959" s="333"/>
      <c r="AP959" s="333"/>
      <c r="AQ959" s="333"/>
      <c r="AR959" s="333"/>
    </row>
    <row r="960" spans="1:44" ht="8.1" customHeight="1">
      <c r="A960" s="365" t="str">
        <f t="shared" si="109"/>
        <v/>
      </c>
      <c r="B960" s="50" t="str">
        <f t="shared" si="110"/>
        <v/>
      </c>
      <c r="C960" s="50" t="str">
        <f t="shared" si="111"/>
        <v/>
      </c>
      <c r="D960" s="315" t="str">
        <f t="shared" si="112"/>
        <v/>
      </c>
      <c r="E960" s="353"/>
      <c r="F960" s="354"/>
      <c r="G960" s="354"/>
      <c r="H960" s="333"/>
      <c r="I960" s="333"/>
      <c r="J960" s="333"/>
      <c r="K960" s="333"/>
      <c r="L960" s="333"/>
      <c r="M960" s="333"/>
      <c r="N960" s="333"/>
      <c r="O960" s="333"/>
      <c r="P960" s="333"/>
      <c r="Q960" s="333"/>
      <c r="R960" s="333"/>
      <c r="S960" s="333"/>
      <c r="T960" s="333"/>
      <c r="U960" s="333"/>
      <c r="V960" s="333"/>
      <c r="W960" s="333"/>
      <c r="X960" s="333"/>
      <c r="Y960" s="333"/>
      <c r="Z960" s="333"/>
      <c r="AA960" s="333"/>
      <c r="AB960" s="333"/>
      <c r="AC960" s="333"/>
      <c r="AD960" s="333"/>
      <c r="AE960" s="333"/>
      <c r="AF960" s="333"/>
      <c r="AG960" s="333"/>
      <c r="AH960" s="333"/>
      <c r="AI960" s="333"/>
      <c r="AJ960" s="333"/>
      <c r="AK960" s="333"/>
      <c r="AL960" s="333"/>
      <c r="AM960" s="333"/>
      <c r="AN960" s="333"/>
      <c r="AO960" s="333"/>
      <c r="AP960" s="333"/>
      <c r="AQ960" s="333"/>
      <c r="AR960" s="333"/>
    </row>
    <row r="961" spans="1:44" ht="8.1" customHeight="1">
      <c r="A961" s="365" t="str">
        <f t="shared" si="109"/>
        <v/>
      </c>
      <c r="B961" s="50" t="str">
        <f t="shared" si="110"/>
        <v/>
      </c>
      <c r="C961" s="50" t="str">
        <f t="shared" si="111"/>
        <v/>
      </c>
      <c r="D961" s="315" t="str">
        <f t="shared" si="112"/>
        <v/>
      </c>
      <c r="E961" s="353"/>
      <c r="F961" s="354"/>
      <c r="G961" s="354"/>
      <c r="H961" s="333"/>
      <c r="I961" s="333"/>
      <c r="J961" s="333"/>
      <c r="K961" s="333"/>
      <c r="L961" s="333"/>
      <c r="M961" s="333"/>
      <c r="N961" s="333"/>
      <c r="O961" s="333"/>
      <c r="P961" s="333"/>
      <c r="Q961" s="333"/>
      <c r="R961" s="333"/>
      <c r="S961" s="333"/>
      <c r="T961" s="333"/>
      <c r="U961" s="333"/>
      <c r="V961" s="333"/>
      <c r="W961" s="333"/>
      <c r="X961" s="333"/>
      <c r="Y961" s="333"/>
      <c r="Z961" s="333"/>
      <c r="AA961" s="333"/>
      <c r="AB961" s="333"/>
      <c r="AC961" s="333"/>
      <c r="AD961" s="333"/>
      <c r="AE961" s="333"/>
      <c r="AF961" s="333"/>
      <c r="AG961" s="333"/>
      <c r="AH961" s="333"/>
      <c r="AI961" s="333"/>
      <c r="AJ961" s="333"/>
      <c r="AK961" s="333"/>
      <c r="AL961" s="333"/>
      <c r="AM961" s="333"/>
      <c r="AN961" s="333"/>
      <c r="AO961" s="333"/>
      <c r="AP961" s="333"/>
      <c r="AQ961" s="333"/>
      <c r="AR961" s="333"/>
    </row>
    <row r="962" spans="1:44" ht="8.1" customHeight="1">
      <c r="A962" s="365" t="str">
        <f t="shared" si="109"/>
        <v/>
      </c>
      <c r="B962" s="50" t="str">
        <f t="shared" si="110"/>
        <v/>
      </c>
      <c r="C962" s="50" t="str">
        <f t="shared" si="111"/>
        <v/>
      </c>
      <c r="D962" s="315" t="str">
        <f t="shared" si="112"/>
        <v/>
      </c>
      <c r="E962" s="353"/>
      <c r="F962" s="354"/>
      <c r="G962" s="354"/>
      <c r="H962" s="333"/>
      <c r="I962" s="333"/>
      <c r="J962" s="333"/>
      <c r="K962" s="333"/>
      <c r="L962" s="333"/>
      <c r="M962" s="333"/>
      <c r="N962" s="333"/>
      <c r="O962" s="333"/>
      <c r="P962" s="333"/>
      <c r="Q962" s="333"/>
      <c r="R962" s="333"/>
      <c r="S962" s="333"/>
      <c r="T962" s="333"/>
      <c r="U962" s="333"/>
      <c r="V962" s="333"/>
      <c r="W962" s="333"/>
      <c r="X962" s="333"/>
      <c r="Y962" s="333"/>
      <c r="Z962" s="333"/>
      <c r="AA962" s="333"/>
      <c r="AB962" s="333"/>
      <c r="AC962" s="333"/>
      <c r="AD962" s="333"/>
      <c r="AE962" s="333"/>
      <c r="AF962" s="333"/>
      <c r="AG962" s="333"/>
      <c r="AH962" s="333"/>
      <c r="AI962" s="333"/>
      <c r="AJ962" s="333"/>
      <c r="AK962" s="333"/>
      <c r="AL962" s="333"/>
      <c r="AM962" s="333"/>
      <c r="AN962" s="333"/>
      <c r="AO962" s="333"/>
      <c r="AP962" s="333"/>
      <c r="AQ962" s="333"/>
      <c r="AR962" s="333"/>
    </row>
    <row r="963" spans="1:44" ht="8.1" customHeight="1">
      <c r="A963" s="365" t="str">
        <f t="shared" si="109"/>
        <v/>
      </c>
      <c r="B963" s="50" t="str">
        <f t="shared" si="110"/>
        <v/>
      </c>
      <c r="C963" s="50" t="str">
        <f t="shared" si="111"/>
        <v/>
      </c>
      <c r="D963" s="315" t="str">
        <f t="shared" si="112"/>
        <v/>
      </c>
      <c r="E963" s="353"/>
      <c r="F963" s="354"/>
      <c r="G963" s="354"/>
      <c r="H963" s="333"/>
      <c r="I963" s="333"/>
      <c r="J963" s="333"/>
      <c r="K963" s="333"/>
      <c r="L963" s="333"/>
      <c r="M963" s="333"/>
      <c r="N963" s="333"/>
      <c r="O963" s="333"/>
      <c r="P963" s="333"/>
      <c r="Q963" s="333"/>
      <c r="R963" s="333"/>
      <c r="S963" s="333"/>
      <c r="T963" s="333"/>
      <c r="U963" s="333"/>
      <c r="V963" s="333"/>
      <c r="W963" s="333"/>
      <c r="X963" s="333"/>
      <c r="Y963" s="333"/>
      <c r="Z963" s="333"/>
      <c r="AA963" s="333"/>
      <c r="AB963" s="333"/>
      <c r="AC963" s="333"/>
      <c r="AD963" s="333"/>
      <c r="AE963" s="333"/>
      <c r="AF963" s="333"/>
      <c r="AG963" s="333"/>
      <c r="AH963" s="333"/>
      <c r="AI963" s="333"/>
      <c r="AJ963" s="333"/>
      <c r="AK963" s="333"/>
      <c r="AL963" s="333"/>
      <c r="AM963" s="333"/>
      <c r="AN963" s="333"/>
      <c r="AO963" s="333"/>
      <c r="AP963" s="333"/>
      <c r="AQ963" s="333"/>
      <c r="AR963" s="333"/>
    </row>
    <row r="964" spans="1:44" ht="8.1" customHeight="1">
      <c r="A964" s="365" t="str">
        <f t="shared" si="109"/>
        <v/>
      </c>
      <c r="B964" s="50" t="str">
        <f t="shared" si="110"/>
        <v/>
      </c>
      <c r="C964" s="50" t="str">
        <f t="shared" si="111"/>
        <v/>
      </c>
      <c r="D964" s="315" t="str">
        <f t="shared" si="112"/>
        <v/>
      </c>
      <c r="E964" s="353"/>
      <c r="F964" s="354"/>
      <c r="G964" s="354"/>
      <c r="H964" s="333"/>
      <c r="I964" s="333"/>
      <c r="J964" s="333"/>
      <c r="K964" s="333"/>
      <c r="L964" s="333"/>
      <c r="M964" s="333"/>
      <c r="N964" s="333"/>
      <c r="O964" s="333"/>
      <c r="P964" s="333"/>
      <c r="Q964" s="333"/>
      <c r="R964" s="333"/>
      <c r="S964" s="333"/>
      <c r="T964" s="333"/>
      <c r="U964" s="333"/>
      <c r="V964" s="333"/>
      <c r="W964" s="333"/>
      <c r="X964" s="333"/>
      <c r="Y964" s="333"/>
      <c r="Z964" s="333"/>
      <c r="AA964" s="333"/>
      <c r="AB964" s="333"/>
      <c r="AC964" s="333"/>
      <c r="AD964" s="333"/>
      <c r="AE964" s="333"/>
      <c r="AF964" s="333"/>
      <c r="AG964" s="333"/>
      <c r="AH964" s="333"/>
      <c r="AI964" s="333"/>
      <c r="AJ964" s="333"/>
      <c r="AK964" s="333"/>
      <c r="AL964" s="333"/>
      <c r="AM964" s="333"/>
      <c r="AN964" s="333"/>
      <c r="AO964" s="333"/>
      <c r="AP964" s="333"/>
      <c r="AQ964" s="333"/>
      <c r="AR964" s="333"/>
    </row>
    <row r="965" spans="1:44" ht="8.1" customHeight="1">
      <c r="A965" s="365" t="str">
        <f t="shared" ref="A965:A1028" si="113">IF(ROW()-A$4&lt;=$D$4,ROW()-A$4,"")</f>
        <v/>
      </c>
      <c r="B965" s="50" t="str">
        <f t="shared" si="110"/>
        <v/>
      </c>
      <c r="C965" s="50" t="str">
        <f t="shared" si="111"/>
        <v/>
      </c>
      <c r="D965" s="315" t="str">
        <f t="shared" si="112"/>
        <v/>
      </c>
      <c r="E965" s="353"/>
      <c r="F965" s="354"/>
      <c r="G965" s="354"/>
      <c r="H965" s="333"/>
      <c r="I965" s="333"/>
      <c r="J965" s="333"/>
      <c r="K965" s="333"/>
      <c r="L965" s="333"/>
      <c r="M965" s="333"/>
      <c r="N965" s="333"/>
      <c r="O965" s="333"/>
      <c r="P965" s="333"/>
      <c r="Q965" s="333"/>
      <c r="R965" s="333"/>
      <c r="S965" s="333"/>
      <c r="T965" s="333"/>
      <c r="U965" s="333"/>
      <c r="V965" s="333"/>
      <c r="W965" s="333"/>
      <c r="X965" s="333"/>
      <c r="Y965" s="333"/>
      <c r="Z965" s="333"/>
      <c r="AA965" s="333"/>
      <c r="AB965" s="333"/>
      <c r="AC965" s="333"/>
      <c r="AD965" s="333"/>
      <c r="AE965" s="333"/>
      <c r="AF965" s="333"/>
      <c r="AG965" s="333"/>
      <c r="AH965" s="333"/>
      <c r="AI965" s="333"/>
      <c r="AJ965" s="333"/>
      <c r="AK965" s="333"/>
      <c r="AL965" s="333"/>
      <c r="AM965" s="333"/>
      <c r="AN965" s="333"/>
      <c r="AO965" s="333"/>
      <c r="AP965" s="333"/>
      <c r="AQ965" s="333"/>
      <c r="AR965" s="333"/>
    </row>
    <row r="966" spans="1:44" ht="8.1" customHeight="1">
      <c r="A966" s="365" t="str">
        <f t="shared" si="113"/>
        <v/>
      </c>
      <c r="B966" s="50" t="str">
        <f t="shared" ref="B966:B1029" si="114">IF(A966="","",IF(A964="",1,IF(ISNUMBER(A966),INT(A965/$C$2)+1,"")))</f>
        <v/>
      </c>
      <c r="C966" s="50" t="str">
        <f t="shared" ref="C966:C1029" si="115">IF(ISNUMBER(A966),IF(B965&lt;&gt;B966,1,C965+1),"")</f>
        <v/>
      </c>
      <c r="D966" s="315" t="str">
        <f t="shared" ref="D966:D1029" si="116">IF(AND(ISNUMBER(B966),ISNUMBER(C966)),_xlfn.CONCAT(C966-1,",",B966-1),"")</f>
        <v/>
      </c>
      <c r="E966" s="353"/>
      <c r="F966" s="354"/>
      <c r="G966" s="354"/>
      <c r="H966" s="333"/>
      <c r="I966" s="333"/>
      <c r="J966" s="333"/>
      <c r="K966" s="333"/>
      <c r="L966" s="333"/>
      <c r="M966" s="333"/>
      <c r="N966" s="333"/>
      <c r="O966" s="333"/>
      <c r="P966" s="333"/>
      <c r="Q966" s="333"/>
      <c r="R966" s="333"/>
      <c r="S966" s="333"/>
      <c r="T966" s="333"/>
      <c r="U966" s="333"/>
      <c r="V966" s="333"/>
      <c r="W966" s="333"/>
      <c r="X966" s="333"/>
      <c r="Y966" s="333"/>
      <c r="Z966" s="333"/>
      <c r="AA966" s="333"/>
      <c r="AB966" s="333"/>
      <c r="AC966" s="333"/>
      <c r="AD966" s="333"/>
      <c r="AE966" s="333"/>
      <c r="AF966" s="333"/>
      <c r="AG966" s="333"/>
      <c r="AH966" s="333"/>
      <c r="AI966" s="333"/>
      <c r="AJ966" s="333"/>
      <c r="AK966" s="333"/>
      <c r="AL966" s="333"/>
      <c r="AM966" s="333"/>
      <c r="AN966" s="333"/>
      <c r="AO966" s="333"/>
      <c r="AP966" s="333"/>
      <c r="AQ966" s="333"/>
      <c r="AR966" s="333"/>
    </row>
    <row r="967" spans="1:44" ht="8.1" customHeight="1">
      <c r="A967" s="365" t="str">
        <f t="shared" si="113"/>
        <v/>
      </c>
      <c r="B967" s="50" t="str">
        <f t="shared" si="114"/>
        <v/>
      </c>
      <c r="C967" s="50" t="str">
        <f t="shared" si="115"/>
        <v/>
      </c>
      <c r="D967" s="315" t="str">
        <f t="shared" si="116"/>
        <v/>
      </c>
      <c r="E967" s="353"/>
      <c r="F967" s="354"/>
      <c r="G967" s="354"/>
      <c r="H967" s="333"/>
      <c r="I967" s="333"/>
      <c r="J967" s="333"/>
      <c r="K967" s="333"/>
      <c r="L967" s="333"/>
      <c r="M967" s="333"/>
      <c r="N967" s="333"/>
      <c r="O967" s="333"/>
      <c r="P967" s="333"/>
      <c r="Q967" s="333"/>
      <c r="R967" s="333"/>
      <c r="S967" s="333"/>
      <c r="T967" s="333"/>
      <c r="U967" s="333"/>
      <c r="V967" s="333"/>
      <c r="W967" s="333"/>
      <c r="X967" s="333"/>
      <c r="Y967" s="333"/>
      <c r="Z967" s="333"/>
      <c r="AA967" s="333"/>
      <c r="AB967" s="333"/>
      <c r="AC967" s="333"/>
      <c r="AD967" s="333"/>
      <c r="AE967" s="333"/>
      <c r="AF967" s="333"/>
      <c r="AG967" s="333"/>
      <c r="AH967" s="333"/>
      <c r="AI967" s="333"/>
      <c r="AJ967" s="333"/>
      <c r="AK967" s="333"/>
      <c r="AL967" s="333"/>
      <c r="AM967" s="333"/>
      <c r="AN967" s="333"/>
      <c r="AO967" s="333"/>
      <c r="AP967" s="333"/>
      <c r="AQ967" s="333"/>
      <c r="AR967" s="333"/>
    </row>
    <row r="968" spans="1:44" ht="8.1" customHeight="1">
      <c r="A968" s="365" t="str">
        <f t="shared" si="113"/>
        <v/>
      </c>
      <c r="B968" s="50" t="str">
        <f t="shared" si="114"/>
        <v/>
      </c>
      <c r="C968" s="50" t="str">
        <f t="shared" si="115"/>
        <v/>
      </c>
      <c r="D968" s="315" t="str">
        <f t="shared" si="116"/>
        <v/>
      </c>
      <c r="E968" s="353"/>
      <c r="F968" s="354"/>
      <c r="G968" s="354"/>
      <c r="H968" s="333"/>
      <c r="I968" s="333"/>
      <c r="J968" s="333"/>
      <c r="K968" s="333"/>
      <c r="L968" s="333"/>
      <c r="M968" s="333"/>
      <c r="N968" s="333"/>
      <c r="O968" s="333"/>
      <c r="P968" s="333"/>
      <c r="Q968" s="333"/>
      <c r="R968" s="333"/>
      <c r="S968" s="333"/>
      <c r="T968" s="333"/>
      <c r="U968" s="333"/>
      <c r="V968" s="333"/>
      <c r="W968" s="333"/>
      <c r="X968" s="333"/>
      <c r="Y968" s="333"/>
      <c r="Z968" s="333"/>
      <c r="AA968" s="333"/>
      <c r="AB968" s="333"/>
      <c r="AC968" s="333"/>
      <c r="AD968" s="333"/>
      <c r="AE968" s="333"/>
      <c r="AF968" s="333"/>
      <c r="AG968" s="333"/>
      <c r="AH968" s="333"/>
      <c r="AI968" s="333"/>
      <c r="AJ968" s="333"/>
      <c r="AK968" s="333"/>
      <c r="AL968" s="333"/>
      <c r="AM968" s="333"/>
      <c r="AN968" s="333"/>
      <c r="AO968" s="333"/>
      <c r="AP968" s="333"/>
      <c r="AQ968" s="333"/>
      <c r="AR968" s="333"/>
    </row>
    <row r="969" spans="1:44" ht="8.1" customHeight="1">
      <c r="A969" s="365" t="str">
        <f t="shared" si="113"/>
        <v/>
      </c>
      <c r="B969" s="50" t="str">
        <f t="shared" si="114"/>
        <v/>
      </c>
      <c r="C969" s="50" t="str">
        <f t="shared" si="115"/>
        <v/>
      </c>
      <c r="D969" s="315" t="str">
        <f t="shared" si="116"/>
        <v/>
      </c>
      <c r="E969" s="353"/>
      <c r="F969" s="354"/>
      <c r="G969" s="354"/>
      <c r="H969" s="333"/>
      <c r="I969" s="333"/>
      <c r="J969" s="333"/>
      <c r="K969" s="333"/>
      <c r="L969" s="333"/>
      <c r="M969" s="333"/>
      <c r="N969" s="333"/>
      <c r="O969" s="333"/>
      <c r="P969" s="333"/>
      <c r="Q969" s="333"/>
      <c r="R969" s="333"/>
      <c r="S969" s="333"/>
      <c r="T969" s="333"/>
      <c r="U969" s="333"/>
      <c r="V969" s="333"/>
      <c r="W969" s="333"/>
      <c r="X969" s="333"/>
      <c r="Y969" s="333"/>
      <c r="Z969" s="333"/>
      <c r="AA969" s="333"/>
      <c r="AB969" s="333"/>
      <c r="AC969" s="333"/>
      <c r="AD969" s="333"/>
      <c r="AE969" s="333"/>
      <c r="AF969" s="333"/>
      <c r="AG969" s="333"/>
      <c r="AH969" s="333"/>
      <c r="AI969" s="333"/>
      <c r="AJ969" s="333"/>
      <c r="AK969" s="333"/>
      <c r="AL969" s="333"/>
      <c r="AM969" s="333"/>
      <c r="AN969" s="333"/>
      <c r="AO969" s="333"/>
      <c r="AP969" s="333"/>
      <c r="AQ969" s="333"/>
      <c r="AR969" s="333"/>
    </row>
    <row r="970" spans="1:44" ht="8.1" customHeight="1">
      <c r="A970" s="365" t="str">
        <f t="shared" si="113"/>
        <v/>
      </c>
      <c r="B970" s="50" t="str">
        <f t="shared" si="114"/>
        <v/>
      </c>
      <c r="C970" s="50" t="str">
        <f t="shared" si="115"/>
        <v/>
      </c>
      <c r="D970" s="315" t="str">
        <f t="shared" si="116"/>
        <v/>
      </c>
      <c r="E970" s="353"/>
      <c r="F970" s="354"/>
      <c r="G970" s="354"/>
      <c r="H970" s="333"/>
      <c r="I970" s="333"/>
      <c r="J970" s="333"/>
      <c r="K970" s="333"/>
      <c r="L970" s="333"/>
      <c r="M970" s="333"/>
      <c r="N970" s="333"/>
      <c r="O970" s="333"/>
      <c r="P970" s="333"/>
      <c r="Q970" s="333"/>
      <c r="R970" s="333"/>
      <c r="S970" s="333"/>
      <c r="T970" s="333"/>
      <c r="U970" s="333"/>
      <c r="V970" s="333"/>
      <c r="W970" s="333"/>
      <c r="X970" s="333"/>
      <c r="Y970" s="333"/>
      <c r="Z970" s="333"/>
      <c r="AA970" s="333"/>
      <c r="AB970" s="333"/>
      <c r="AC970" s="333"/>
      <c r="AD970" s="333"/>
      <c r="AE970" s="333"/>
      <c r="AF970" s="333"/>
      <c r="AG970" s="333"/>
      <c r="AH970" s="333"/>
      <c r="AI970" s="333"/>
      <c r="AJ970" s="333"/>
      <c r="AK970" s="333"/>
      <c r="AL970" s="333"/>
      <c r="AM970" s="333"/>
      <c r="AN970" s="333"/>
      <c r="AO970" s="333"/>
      <c r="AP970" s="333"/>
      <c r="AQ970" s="333"/>
      <c r="AR970" s="333"/>
    </row>
    <row r="971" spans="1:44" ht="8.1" customHeight="1">
      <c r="A971" s="365" t="str">
        <f t="shared" si="113"/>
        <v/>
      </c>
      <c r="B971" s="50" t="str">
        <f t="shared" si="114"/>
        <v/>
      </c>
      <c r="C971" s="50" t="str">
        <f t="shared" si="115"/>
        <v/>
      </c>
      <c r="D971" s="315" t="str">
        <f t="shared" si="116"/>
        <v/>
      </c>
      <c r="E971" s="353"/>
      <c r="F971" s="354"/>
      <c r="G971" s="354"/>
      <c r="H971" s="333"/>
      <c r="I971" s="333"/>
      <c r="J971" s="333"/>
      <c r="K971" s="333"/>
      <c r="L971" s="333"/>
      <c r="M971" s="333"/>
      <c r="N971" s="333"/>
      <c r="O971" s="333"/>
      <c r="P971" s="333"/>
      <c r="Q971" s="333"/>
      <c r="R971" s="333"/>
      <c r="S971" s="333"/>
      <c r="T971" s="333"/>
      <c r="U971" s="333"/>
      <c r="V971" s="333"/>
      <c r="W971" s="333"/>
      <c r="X971" s="333"/>
      <c r="Y971" s="333"/>
      <c r="Z971" s="333"/>
      <c r="AA971" s="333"/>
      <c r="AB971" s="333"/>
      <c r="AC971" s="333"/>
      <c r="AD971" s="333"/>
      <c r="AE971" s="333"/>
      <c r="AF971" s="333"/>
      <c r="AG971" s="333"/>
      <c r="AH971" s="333"/>
      <c r="AI971" s="333"/>
      <c r="AJ971" s="333"/>
      <c r="AK971" s="333"/>
      <c r="AL971" s="333"/>
      <c r="AM971" s="333"/>
      <c r="AN971" s="333"/>
      <c r="AO971" s="333"/>
      <c r="AP971" s="333"/>
      <c r="AQ971" s="333"/>
      <c r="AR971" s="333"/>
    </row>
    <row r="972" spans="1:44" ht="8.1" customHeight="1">
      <c r="A972" s="365" t="str">
        <f t="shared" si="113"/>
        <v/>
      </c>
      <c r="B972" s="50" t="str">
        <f t="shared" si="114"/>
        <v/>
      </c>
      <c r="C972" s="50" t="str">
        <f t="shared" si="115"/>
        <v/>
      </c>
      <c r="D972" s="315" t="str">
        <f t="shared" si="116"/>
        <v/>
      </c>
      <c r="E972" s="353"/>
      <c r="F972" s="354"/>
      <c r="G972" s="354"/>
      <c r="H972" s="333"/>
      <c r="I972" s="333"/>
      <c r="J972" s="333"/>
      <c r="K972" s="333"/>
      <c r="L972" s="333"/>
      <c r="M972" s="333"/>
      <c r="N972" s="333"/>
      <c r="O972" s="333"/>
      <c r="P972" s="333"/>
      <c r="Q972" s="333"/>
      <c r="R972" s="333"/>
      <c r="S972" s="333"/>
      <c r="T972" s="333"/>
      <c r="U972" s="333"/>
      <c r="V972" s="333"/>
      <c r="W972" s="333"/>
      <c r="X972" s="333"/>
      <c r="Y972" s="333"/>
      <c r="Z972" s="333"/>
      <c r="AA972" s="333"/>
      <c r="AB972" s="333"/>
      <c r="AC972" s="333"/>
      <c r="AD972" s="333"/>
      <c r="AE972" s="333"/>
      <c r="AF972" s="333"/>
      <c r="AG972" s="333"/>
      <c r="AH972" s="333"/>
      <c r="AI972" s="333"/>
      <c r="AJ972" s="333"/>
      <c r="AK972" s="333"/>
      <c r="AL972" s="333"/>
      <c r="AM972" s="333"/>
      <c r="AN972" s="333"/>
      <c r="AO972" s="333"/>
      <c r="AP972" s="333"/>
      <c r="AQ972" s="333"/>
      <c r="AR972" s="333"/>
    </row>
    <row r="973" spans="1:44" ht="8.1" customHeight="1">
      <c r="A973" s="365" t="str">
        <f t="shared" si="113"/>
        <v/>
      </c>
      <c r="B973" s="50" t="str">
        <f t="shared" si="114"/>
        <v/>
      </c>
      <c r="C973" s="50" t="str">
        <f t="shared" si="115"/>
        <v/>
      </c>
      <c r="D973" s="315" t="str">
        <f t="shared" si="116"/>
        <v/>
      </c>
      <c r="E973" s="353"/>
      <c r="F973" s="354"/>
      <c r="G973" s="354"/>
      <c r="H973" s="333"/>
      <c r="I973" s="333"/>
      <c r="J973" s="333"/>
      <c r="K973" s="333"/>
      <c r="L973" s="333"/>
      <c r="M973" s="333"/>
      <c r="N973" s="333"/>
      <c r="O973" s="333"/>
      <c r="P973" s="333"/>
      <c r="Q973" s="333"/>
      <c r="R973" s="333"/>
      <c r="S973" s="333"/>
      <c r="T973" s="333"/>
      <c r="U973" s="333"/>
      <c r="V973" s="333"/>
      <c r="W973" s="333"/>
      <c r="X973" s="333"/>
      <c r="Y973" s="333"/>
      <c r="Z973" s="333"/>
      <c r="AA973" s="333"/>
      <c r="AB973" s="333"/>
      <c r="AC973" s="333"/>
      <c r="AD973" s="333"/>
      <c r="AE973" s="333"/>
      <c r="AF973" s="333"/>
      <c r="AG973" s="333"/>
      <c r="AH973" s="333"/>
      <c r="AI973" s="333"/>
      <c r="AJ973" s="333"/>
      <c r="AK973" s="333"/>
      <c r="AL973" s="333"/>
      <c r="AM973" s="333"/>
      <c r="AN973" s="333"/>
      <c r="AO973" s="333"/>
      <c r="AP973" s="333"/>
      <c r="AQ973" s="333"/>
      <c r="AR973" s="333"/>
    </row>
    <row r="974" spans="1:44" ht="8.1" customHeight="1">
      <c r="A974" s="365" t="str">
        <f t="shared" si="113"/>
        <v/>
      </c>
      <c r="B974" s="50" t="str">
        <f t="shared" si="114"/>
        <v/>
      </c>
      <c r="C974" s="50" t="str">
        <f t="shared" si="115"/>
        <v/>
      </c>
      <c r="D974" s="315" t="str">
        <f t="shared" si="116"/>
        <v/>
      </c>
      <c r="E974" s="353"/>
      <c r="F974" s="354"/>
      <c r="G974" s="354"/>
      <c r="H974" s="333"/>
      <c r="I974" s="333"/>
      <c r="J974" s="333"/>
      <c r="K974" s="333"/>
      <c r="L974" s="333"/>
      <c r="M974" s="333"/>
      <c r="N974" s="333"/>
      <c r="O974" s="333"/>
      <c r="P974" s="333"/>
      <c r="Q974" s="333"/>
      <c r="R974" s="333"/>
      <c r="S974" s="333"/>
      <c r="T974" s="333"/>
      <c r="U974" s="333"/>
      <c r="V974" s="333"/>
      <c r="W974" s="333"/>
      <c r="X974" s="333"/>
      <c r="Y974" s="333"/>
      <c r="Z974" s="333"/>
      <c r="AA974" s="333"/>
      <c r="AB974" s="333"/>
      <c r="AC974" s="333"/>
      <c r="AD974" s="333"/>
      <c r="AE974" s="333"/>
      <c r="AF974" s="333"/>
      <c r="AG974" s="333"/>
      <c r="AH974" s="333"/>
      <c r="AI974" s="333"/>
      <c r="AJ974" s="333"/>
      <c r="AK974" s="333"/>
      <c r="AL974" s="333"/>
      <c r="AM974" s="333"/>
      <c r="AN974" s="333"/>
      <c r="AO974" s="333"/>
      <c r="AP974" s="333"/>
      <c r="AQ974" s="333"/>
      <c r="AR974" s="333"/>
    </row>
    <row r="975" spans="1:44" ht="8.1" customHeight="1">
      <c r="A975" s="365" t="str">
        <f t="shared" si="113"/>
        <v/>
      </c>
      <c r="B975" s="50" t="str">
        <f t="shared" si="114"/>
        <v/>
      </c>
      <c r="C975" s="50" t="str">
        <f t="shared" si="115"/>
        <v/>
      </c>
      <c r="D975" s="315" t="str">
        <f t="shared" si="116"/>
        <v/>
      </c>
      <c r="E975" s="353"/>
      <c r="F975" s="354"/>
      <c r="G975" s="354"/>
      <c r="H975" s="333"/>
      <c r="I975" s="333"/>
      <c r="J975" s="333"/>
      <c r="K975" s="333"/>
      <c r="L975" s="333"/>
      <c r="M975" s="333"/>
      <c r="N975" s="333"/>
      <c r="O975" s="333"/>
      <c r="P975" s="333"/>
      <c r="Q975" s="333"/>
      <c r="R975" s="333"/>
      <c r="S975" s="333"/>
      <c r="T975" s="333"/>
      <c r="U975" s="333"/>
      <c r="V975" s="333"/>
      <c r="W975" s="333"/>
      <c r="X975" s="333"/>
      <c r="Y975" s="333"/>
      <c r="Z975" s="333"/>
      <c r="AA975" s="333"/>
      <c r="AB975" s="333"/>
      <c r="AC975" s="333"/>
      <c r="AD975" s="333"/>
      <c r="AE975" s="333"/>
      <c r="AF975" s="333"/>
      <c r="AG975" s="333"/>
      <c r="AH975" s="333"/>
      <c r="AI975" s="333"/>
      <c r="AJ975" s="333"/>
      <c r="AK975" s="333"/>
      <c r="AL975" s="333"/>
      <c r="AM975" s="333"/>
      <c r="AN975" s="333"/>
      <c r="AO975" s="333"/>
      <c r="AP975" s="333"/>
      <c r="AQ975" s="333"/>
      <c r="AR975" s="333"/>
    </row>
    <row r="976" spans="1:44" ht="8.1" customHeight="1">
      <c r="A976" s="365" t="str">
        <f t="shared" si="113"/>
        <v/>
      </c>
      <c r="B976" s="50" t="str">
        <f t="shared" si="114"/>
        <v/>
      </c>
      <c r="C976" s="50" t="str">
        <f t="shared" si="115"/>
        <v/>
      </c>
      <c r="D976" s="315" t="str">
        <f t="shared" si="116"/>
        <v/>
      </c>
      <c r="E976" s="353"/>
      <c r="F976" s="354"/>
      <c r="G976" s="354"/>
      <c r="H976" s="333"/>
      <c r="I976" s="333"/>
      <c r="J976" s="333"/>
      <c r="K976" s="333"/>
      <c r="L976" s="333"/>
      <c r="M976" s="333"/>
      <c r="N976" s="333"/>
      <c r="O976" s="333"/>
      <c r="P976" s="333"/>
      <c r="Q976" s="333"/>
      <c r="R976" s="333"/>
      <c r="S976" s="333"/>
      <c r="T976" s="333"/>
      <c r="U976" s="333"/>
      <c r="V976" s="333"/>
      <c r="W976" s="333"/>
      <c r="X976" s="333"/>
      <c r="Y976" s="333"/>
      <c r="Z976" s="333"/>
      <c r="AA976" s="333"/>
      <c r="AB976" s="333"/>
      <c r="AC976" s="333"/>
      <c r="AD976" s="333"/>
      <c r="AE976" s="333"/>
      <c r="AF976" s="333"/>
      <c r="AG976" s="333"/>
      <c r="AH976" s="333"/>
      <c r="AI976" s="333"/>
      <c r="AJ976" s="333"/>
      <c r="AK976" s="333"/>
      <c r="AL976" s="333"/>
      <c r="AM976" s="333"/>
      <c r="AN976" s="333"/>
      <c r="AO976" s="333"/>
      <c r="AP976" s="333"/>
      <c r="AQ976" s="333"/>
      <c r="AR976" s="333"/>
    </row>
    <row r="977" spans="1:44" ht="8.1" customHeight="1">
      <c r="A977" s="365" t="str">
        <f t="shared" si="113"/>
        <v/>
      </c>
      <c r="B977" s="50" t="str">
        <f t="shared" si="114"/>
        <v/>
      </c>
      <c r="C977" s="50" t="str">
        <f t="shared" si="115"/>
        <v/>
      </c>
      <c r="D977" s="315" t="str">
        <f t="shared" si="116"/>
        <v/>
      </c>
      <c r="E977" s="353"/>
      <c r="F977" s="354"/>
      <c r="G977" s="354"/>
      <c r="H977" s="333"/>
      <c r="I977" s="333"/>
      <c r="J977" s="333"/>
      <c r="K977" s="333"/>
      <c r="L977" s="333"/>
      <c r="M977" s="333"/>
      <c r="N977" s="333"/>
      <c r="O977" s="333"/>
      <c r="P977" s="333"/>
      <c r="Q977" s="333"/>
      <c r="R977" s="333"/>
      <c r="S977" s="333"/>
      <c r="T977" s="333"/>
      <c r="U977" s="333"/>
      <c r="V977" s="333"/>
      <c r="W977" s="333"/>
      <c r="X977" s="333"/>
      <c r="Y977" s="333"/>
      <c r="Z977" s="333"/>
      <c r="AA977" s="333"/>
      <c r="AB977" s="333"/>
      <c r="AC977" s="333"/>
      <c r="AD977" s="333"/>
      <c r="AE977" s="333"/>
      <c r="AF977" s="333"/>
      <c r="AG977" s="333"/>
      <c r="AH977" s="333"/>
      <c r="AI977" s="333"/>
      <c r="AJ977" s="333"/>
      <c r="AK977" s="333"/>
      <c r="AL977" s="333"/>
      <c r="AM977" s="333"/>
      <c r="AN977" s="333"/>
      <c r="AO977" s="333"/>
      <c r="AP977" s="333"/>
      <c r="AQ977" s="333"/>
      <c r="AR977" s="333"/>
    </row>
    <row r="978" spans="1:44" ht="8.1" customHeight="1">
      <c r="A978" s="365" t="str">
        <f t="shared" si="113"/>
        <v/>
      </c>
      <c r="B978" s="50" t="str">
        <f t="shared" si="114"/>
        <v/>
      </c>
      <c r="C978" s="50" t="str">
        <f t="shared" si="115"/>
        <v/>
      </c>
      <c r="D978" s="315" t="str">
        <f t="shared" si="116"/>
        <v/>
      </c>
      <c r="E978" s="353"/>
      <c r="F978" s="354"/>
      <c r="G978" s="354"/>
      <c r="H978" s="333"/>
      <c r="I978" s="333"/>
      <c r="J978" s="333"/>
      <c r="K978" s="333"/>
      <c r="L978" s="333"/>
      <c r="M978" s="333"/>
      <c r="N978" s="333"/>
      <c r="O978" s="333"/>
      <c r="P978" s="333"/>
      <c r="Q978" s="333"/>
      <c r="R978" s="333"/>
      <c r="S978" s="333"/>
      <c r="T978" s="333"/>
      <c r="U978" s="333"/>
      <c r="V978" s="333"/>
      <c r="W978" s="333"/>
      <c r="X978" s="333"/>
      <c r="Y978" s="333"/>
      <c r="Z978" s="333"/>
      <c r="AA978" s="333"/>
      <c r="AB978" s="333"/>
      <c r="AC978" s="333"/>
      <c r="AD978" s="333"/>
      <c r="AE978" s="333"/>
      <c r="AF978" s="333"/>
      <c r="AG978" s="333"/>
      <c r="AH978" s="333"/>
      <c r="AI978" s="333"/>
      <c r="AJ978" s="333"/>
      <c r="AK978" s="333"/>
      <c r="AL978" s="333"/>
      <c r="AM978" s="333"/>
      <c r="AN978" s="333"/>
      <c r="AO978" s="333"/>
      <c r="AP978" s="333"/>
      <c r="AQ978" s="333"/>
      <c r="AR978" s="333"/>
    </row>
    <row r="979" spans="1:44" ht="8.1" customHeight="1">
      <c r="A979" s="365" t="str">
        <f t="shared" si="113"/>
        <v/>
      </c>
      <c r="B979" s="50" t="str">
        <f t="shared" si="114"/>
        <v/>
      </c>
      <c r="C979" s="50" t="str">
        <f t="shared" si="115"/>
        <v/>
      </c>
      <c r="D979" s="315" t="str">
        <f t="shared" si="116"/>
        <v/>
      </c>
      <c r="E979" s="353"/>
      <c r="F979" s="354"/>
      <c r="G979" s="354"/>
      <c r="H979" s="333"/>
      <c r="I979" s="333"/>
      <c r="J979" s="333"/>
      <c r="K979" s="333"/>
      <c r="L979" s="333"/>
      <c r="M979" s="333"/>
      <c r="N979" s="333"/>
      <c r="O979" s="333"/>
      <c r="P979" s="333"/>
      <c r="Q979" s="333"/>
      <c r="R979" s="333"/>
      <c r="S979" s="333"/>
      <c r="T979" s="333"/>
      <c r="U979" s="333"/>
      <c r="V979" s="333"/>
      <c r="W979" s="333"/>
      <c r="X979" s="333"/>
      <c r="Y979" s="333"/>
      <c r="Z979" s="333"/>
      <c r="AA979" s="333"/>
      <c r="AB979" s="333"/>
      <c r="AC979" s="333"/>
      <c r="AD979" s="333"/>
      <c r="AE979" s="333"/>
      <c r="AF979" s="333"/>
      <c r="AG979" s="333"/>
      <c r="AH979" s="333"/>
      <c r="AI979" s="333"/>
      <c r="AJ979" s="333"/>
      <c r="AK979" s="333"/>
      <c r="AL979" s="333"/>
      <c r="AM979" s="333"/>
      <c r="AN979" s="333"/>
      <c r="AO979" s="333"/>
      <c r="AP979" s="333"/>
      <c r="AQ979" s="333"/>
      <c r="AR979" s="333"/>
    </row>
    <row r="980" spans="1:44" ht="8.1" customHeight="1">
      <c r="A980" s="365" t="str">
        <f t="shared" si="113"/>
        <v/>
      </c>
      <c r="B980" s="50" t="str">
        <f t="shared" si="114"/>
        <v/>
      </c>
      <c r="C980" s="50" t="str">
        <f t="shared" si="115"/>
        <v/>
      </c>
      <c r="D980" s="315" t="str">
        <f t="shared" si="116"/>
        <v/>
      </c>
      <c r="E980" s="353"/>
      <c r="F980" s="354"/>
      <c r="G980" s="354"/>
      <c r="H980" s="333"/>
      <c r="I980" s="333"/>
      <c r="J980" s="333"/>
      <c r="K980" s="333"/>
      <c r="L980" s="333"/>
      <c r="M980" s="333"/>
      <c r="N980" s="333"/>
      <c r="O980" s="333"/>
      <c r="P980" s="333"/>
      <c r="Q980" s="333"/>
      <c r="R980" s="333"/>
      <c r="S980" s="333"/>
      <c r="T980" s="333"/>
      <c r="U980" s="333"/>
      <c r="V980" s="333"/>
      <c r="W980" s="333"/>
      <c r="X980" s="333"/>
      <c r="Y980" s="333"/>
      <c r="Z980" s="333"/>
      <c r="AA980" s="333"/>
      <c r="AB980" s="333"/>
      <c r="AC980" s="333"/>
      <c r="AD980" s="333"/>
      <c r="AE980" s="333"/>
      <c r="AF980" s="333"/>
      <c r="AG980" s="333"/>
      <c r="AH980" s="333"/>
      <c r="AI980" s="333"/>
      <c r="AJ980" s="333"/>
      <c r="AK980" s="333"/>
      <c r="AL980" s="333"/>
      <c r="AM980" s="333"/>
      <c r="AN980" s="333"/>
      <c r="AO980" s="333"/>
      <c r="AP980" s="333"/>
      <c r="AQ980" s="333"/>
      <c r="AR980" s="333"/>
    </row>
    <row r="981" spans="1:44" ht="8.1" customHeight="1">
      <c r="A981" s="365" t="str">
        <f t="shared" si="113"/>
        <v/>
      </c>
      <c r="B981" s="50" t="str">
        <f t="shared" si="114"/>
        <v/>
      </c>
      <c r="C981" s="50" t="str">
        <f t="shared" si="115"/>
        <v/>
      </c>
      <c r="D981" s="315" t="str">
        <f t="shared" si="116"/>
        <v/>
      </c>
      <c r="E981" s="353"/>
      <c r="F981" s="354"/>
      <c r="G981" s="354"/>
      <c r="H981" s="333"/>
      <c r="I981" s="333"/>
      <c r="J981" s="333"/>
      <c r="K981" s="333"/>
      <c r="L981" s="333"/>
      <c r="M981" s="333"/>
      <c r="N981" s="333"/>
      <c r="O981" s="333"/>
      <c r="P981" s="333"/>
      <c r="Q981" s="333"/>
      <c r="R981" s="333"/>
      <c r="S981" s="333"/>
      <c r="T981" s="333"/>
      <c r="U981" s="333"/>
      <c r="V981" s="333"/>
      <c r="W981" s="333"/>
      <c r="X981" s="333"/>
      <c r="Y981" s="333"/>
      <c r="Z981" s="333"/>
      <c r="AA981" s="333"/>
      <c r="AB981" s="333"/>
      <c r="AC981" s="333"/>
      <c r="AD981" s="333"/>
      <c r="AE981" s="333"/>
      <c r="AF981" s="333"/>
      <c r="AG981" s="333"/>
      <c r="AH981" s="333"/>
      <c r="AI981" s="333"/>
      <c r="AJ981" s="333"/>
      <c r="AK981" s="333"/>
      <c r="AL981" s="333"/>
      <c r="AM981" s="333"/>
      <c r="AN981" s="333"/>
      <c r="AO981" s="333"/>
      <c r="AP981" s="333"/>
      <c r="AQ981" s="333"/>
      <c r="AR981" s="333"/>
    </row>
    <row r="982" spans="1:44" ht="8.1" customHeight="1">
      <c r="A982" s="365" t="str">
        <f t="shared" si="113"/>
        <v/>
      </c>
      <c r="B982" s="50" t="str">
        <f t="shared" si="114"/>
        <v/>
      </c>
      <c r="C982" s="50" t="str">
        <f t="shared" si="115"/>
        <v/>
      </c>
      <c r="D982" s="315" t="str">
        <f t="shared" si="116"/>
        <v/>
      </c>
      <c r="E982" s="353"/>
      <c r="F982" s="354"/>
      <c r="G982" s="354"/>
      <c r="H982" s="333"/>
      <c r="I982" s="333"/>
      <c r="J982" s="333"/>
      <c r="K982" s="333"/>
      <c r="L982" s="333"/>
      <c r="M982" s="333"/>
      <c r="N982" s="333"/>
      <c r="O982" s="333"/>
      <c r="P982" s="333"/>
      <c r="Q982" s="333"/>
      <c r="R982" s="333"/>
      <c r="S982" s="333"/>
      <c r="T982" s="333"/>
      <c r="U982" s="333"/>
      <c r="V982" s="333"/>
      <c r="W982" s="333"/>
      <c r="X982" s="333"/>
      <c r="Y982" s="333"/>
      <c r="Z982" s="333"/>
      <c r="AA982" s="333"/>
      <c r="AB982" s="333"/>
      <c r="AC982" s="333"/>
      <c r="AD982" s="333"/>
      <c r="AE982" s="333"/>
      <c r="AF982" s="333"/>
      <c r="AG982" s="333"/>
      <c r="AH982" s="333"/>
      <c r="AI982" s="333"/>
      <c r="AJ982" s="333"/>
      <c r="AK982" s="333"/>
      <c r="AL982" s="333"/>
      <c r="AM982" s="333"/>
      <c r="AN982" s="333"/>
      <c r="AO982" s="333"/>
      <c r="AP982" s="333"/>
      <c r="AQ982" s="333"/>
      <c r="AR982" s="333"/>
    </row>
    <row r="983" spans="1:44" ht="8.1" customHeight="1">
      <c r="A983" s="365" t="str">
        <f t="shared" si="113"/>
        <v/>
      </c>
      <c r="B983" s="50" t="str">
        <f t="shared" si="114"/>
        <v/>
      </c>
      <c r="C983" s="50" t="str">
        <f t="shared" si="115"/>
        <v/>
      </c>
      <c r="D983" s="315" t="str">
        <f t="shared" si="116"/>
        <v/>
      </c>
      <c r="E983" s="353"/>
      <c r="F983" s="354"/>
      <c r="G983" s="354"/>
      <c r="H983" s="333"/>
      <c r="I983" s="333"/>
      <c r="J983" s="333"/>
      <c r="K983" s="333"/>
      <c r="L983" s="333"/>
      <c r="M983" s="333"/>
      <c r="N983" s="333"/>
      <c r="O983" s="333"/>
      <c r="P983" s="333"/>
      <c r="Q983" s="333"/>
      <c r="R983" s="333"/>
      <c r="S983" s="333"/>
      <c r="T983" s="333"/>
      <c r="U983" s="333"/>
      <c r="V983" s="333"/>
      <c r="W983" s="333"/>
      <c r="X983" s="333"/>
      <c r="Y983" s="333"/>
      <c r="Z983" s="333"/>
      <c r="AA983" s="333"/>
      <c r="AB983" s="333"/>
      <c r="AC983" s="333"/>
      <c r="AD983" s="333"/>
      <c r="AE983" s="333"/>
      <c r="AF983" s="333"/>
      <c r="AG983" s="333"/>
      <c r="AH983" s="333"/>
      <c r="AI983" s="333"/>
      <c r="AJ983" s="333"/>
      <c r="AK983" s="333"/>
      <c r="AL983" s="333"/>
      <c r="AM983" s="333"/>
      <c r="AN983" s="333"/>
      <c r="AO983" s="333"/>
      <c r="AP983" s="333"/>
      <c r="AQ983" s="333"/>
      <c r="AR983" s="333"/>
    </row>
    <row r="984" spans="1:44" ht="8.1" customHeight="1">
      <c r="A984" s="365" t="str">
        <f t="shared" si="113"/>
        <v/>
      </c>
      <c r="B984" s="50" t="str">
        <f t="shared" si="114"/>
        <v/>
      </c>
      <c r="C984" s="50" t="str">
        <f t="shared" si="115"/>
        <v/>
      </c>
      <c r="D984" s="315" t="str">
        <f t="shared" si="116"/>
        <v/>
      </c>
      <c r="E984" s="353"/>
      <c r="F984" s="354"/>
      <c r="G984" s="354"/>
      <c r="H984" s="333"/>
      <c r="I984" s="333"/>
      <c r="J984" s="333"/>
      <c r="K984" s="333"/>
      <c r="L984" s="333"/>
      <c r="M984" s="333"/>
      <c r="N984" s="333"/>
      <c r="O984" s="333"/>
      <c r="P984" s="333"/>
      <c r="Q984" s="333"/>
      <c r="R984" s="333"/>
      <c r="S984" s="333"/>
      <c r="T984" s="333"/>
      <c r="U984" s="333"/>
      <c r="V984" s="333"/>
      <c r="W984" s="333"/>
      <c r="X984" s="333"/>
      <c r="Y984" s="333"/>
      <c r="Z984" s="333"/>
      <c r="AA984" s="333"/>
      <c r="AB984" s="333"/>
      <c r="AC984" s="333"/>
      <c r="AD984" s="333"/>
      <c r="AE984" s="333"/>
      <c r="AF984" s="333"/>
      <c r="AG984" s="333"/>
      <c r="AH984" s="333"/>
      <c r="AI984" s="333"/>
      <c r="AJ984" s="333"/>
      <c r="AK984" s="333"/>
      <c r="AL984" s="333"/>
      <c r="AM984" s="333"/>
      <c r="AN984" s="333"/>
      <c r="AO984" s="333"/>
      <c r="AP984" s="333"/>
      <c r="AQ984" s="333"/>
      <c r="AR984" s="333"/>
    </row>
    <row r="985" spans="1:44" ht="8.1" customHeight="1">
      <c r="A985" s="365" t="str">
        <f t="shared" si="113"/>
        <v/>
      </c>
      <c r="B985" s="50" t="str">
        <f t="shared" si="114"/>
        <v/>
      </c>
      <c r="C985" s="50" t="str">
        <f t="shared" si="115"/>
        <v/>
      </c>
      <c r="D985" s="315" t="str">
        <f t="shared" si="116"/>
        <v/>
      </c>
      <c r="E985" s="353"/>
      <c r="F985" s="354"/>
      <c r="G985" s="354"/>
      <c r="H985" s="333"/>
      <c r="I985" s="333"/>
      <c r="J985" s="333"/>
      <c r="K985" s="333"/>
      <c r="L985" s="333"/>
      <c r="M985" s="333"/>
      <c r="N985" s="333"/>
      <c r="O985" s="333"/>
      <c r="P985" s="333"/>
      <c r="Q985" s="333"/>
      <c r="R985" s="333"/>
      <c r="S985" s="333"/>
      <c r="T985" s="333"/>
      <c r="U985" s="333"/>
      <c r="V985" s="333"/>
      <c r="W985" s="333"/>
      <c r="X985" s="333"/>
      <c r="Y985" s="333"/>
      <c r="Z985" s="333"/>
      <c r="AA985" s="333"/>
      <c r="AB985" s="333"/>
      <c r="AC985" s="333"/>
      <c r="AD985" s="333"/>
      <c r="AE985" s="333"/>
      <c r="AF985" s="333"/>
      <c r="AG985" s="333"/>
      <c r="AH985" s="333"/>
      <c r="AI985" s="333"/>
      <c r="AJ985" s="333"/>
      <c r="AK985" s="333"/>
      <c r="AL985" s="333"/>
      <c r="AM985" s="333"/>
      <c r="AN985" s="333"/>
      <c r="AO985" s="333"/>
      <c r="AP985" s="333"/>
      <c r="AQ985" s="333"/>
      <c r="AR985" s="333"/>
    </row>
    <row r="986" spans="1:44" ht="8.1" customHeight="1">
      <c r="A986" s="365" t="str">
        <f t="shared" si="113"/>
        <v/>
      </c>
      <c r="B986" s="50" t="str">
        <f t="shared" si="114"/>
        <v/>
      </c>
      <c r="C986" s="50" t="str">
        <f t="shared" si="115"/>
        <v/>
      </c>
      <c r="D986" s="315" t="str">
        <f t="shared" si="116"/>
        <v/>
      </c>
      <c r="E986" s="353"/>
      <c r="F986" s="354"/>
      <c r="G986" s="354"/>
      <c r="H986" s="333"/>
      <c r="I986" s="333"/>
      <c r="J986" s="333"/>
      <c r="K986" s="333"/>
      <c r="L986" s="333"/>
      <c r="M986" s="333"/>
      <c r="N986" s="333"/>
      <c r="O986" s="333"/>
      <c r="P986" s="333"/>
      <c r="Q986" s="333"/>
      <c r="R986" s="333"/>
      <c r="S986" s="333"/>
      <c r="T986" s="333"/>
      <c r="U986" s="333"/>
      <c r="V986" s="333"/>
      <c r="W986" s="333"/>
      <c r="X986" s="333"/>
      <c r="Y986" s="333"/>
      <c r="Z986" s="333"/>
      <c r="AA986" s="333"/>
      <c r="AB986" s="333"/>
      <c r="AC986" s="333"/>
      <c r="AD986" s="333"/>
      <c r="AE986" s="333"/>
      <c r="AF986" s="333"/>
      <c r="AG986" s="333"/>
      <c r="AH986" s="333"/>
      <c r="AI986" s="333"/>
      <c r="AJ986" s="333"/>
      <c r="AK986" s="333"/>
      <c r="AL986" s="333"/>
      <c r="AM986" s="333"/>
      <c r="AN986" s="333"/>
      <c r="AO986" s="333"/>
      <c r="AP986" s="333"/>
      <c r="AQ986" s="333"/>
      <c r="AR986" s="333"/>
    </row>
    <row r="987" spans="1:44" ht="8.1" customHeight="1">
      <c r="A987" s="365" t="str">
        <f t="shared" si="113"/>
        <v/>
      </c>
      <c r="B987" s="50" t="str">
        <f t="shared" si="114"/>
        <v/>
      </c>
      <c r="C987" s="50" t="str">
        <f t="shared" si="115"/>
        <v/>
      </c>
      <c r="D987" s="315" t="str">
        <f t="shared" si="116"/>
        <v/>
      </c>
      <c r="E987" s="353"/>
      <c r="F987" s="354"/>
      <c r="G987" s="354"/>
      <c r="H987" s="333"/>
      <c r="I987" s="333"/>
      <c r="J987" s="333"/>
      <c r="K987" s="333"/>
      <c r="L987" s="333"/>
      <c r="M987" s="333"/>
      <c r="N987" s="333"/>
      <c r="O987" s="333"/>
      <c r="P987" s="333"/>
      <c r="Q987" s="333"/>
      <c r="R987" s="333"/>
      <c r="S987" s="333"/>
      <c r="T987" s="333"/>
      <c r="U987" s="333"/>
      <c r="V987" s="333"/>
      <c r="W987" s="333"/>
      <c r="X987" s="333"/>
      <c r="Y987" s="333"/>
      <c r="Z987" s="333"/>
      <c r="AA987" s="333"/>
      <c r="AB987" s="333"/>
      <c r="AC987" s="333"/>
      <c r="AD987" s="333"/>
      <c r="AE987" s="333"/>
      <c r="AF987" s="333"/>
      <c r="AG987" s="333"/>
      <c r="AH987" s="333"/>
      <c r="AI987" s="333"/>
      <c r="AJ987" s="333"/>
      <c r="AK987" s="333"/>
      <c r="AL987" s="333"/>
      <c r="AM987" s="333"/>
      <c r="AN987" s="333"/>
      <c r="AO987" s="333"/>
      <c r="AP987" s="333"/>
      <c r="AQ987" s="333"/>
      <c r="AR987" s="333"/>
    </row>
    <row r="988" spans="1:44" ht="8.1" customHeight="1">
      <c r="A988" s="365" t="str">
        <f t="shared" si="113"/>
        <v/>
      </c>
      <c r="B988" s="50" t="str">
        <f t="shared" si="114"/>
        <v/>
      </c>
      <c r="C988" s="50" t="str">
        <f t="shared" si="115"/>
        <v/>
      </c>
      <c r="D988" s="315" t="str">
        <f t="shared" si="116"/>
        <v/>
      </c>
      <c r="E988" s="353"/>
      <c r="F988" s="354"/>
      <c r="G988" s="354"/>
      <c r="H988" s="333"/>
      <c r="I988" s="333"/>
      <c r="J988" s="333"/>
      <c r="K988" s="333"/>
      <c r="L988" s="333"/>
      <c r="M988" s="333"/>
      <c r="N988" s="333"/>
      <c r="O988" s="333"/>
      <c r="P988" s="333"/>
      <c r="Q988" s="333"/>
      <c r="R988" s="333"/>
      <c r="S988" s="333"/>
      <c r="T988" s="333"/>
      <c r="U988" s="333"/>
      <c r="V988" s="333"/>
      <c r="W988" s="333"/>
      <c r="X988" s="333"/>
      <c r="Y988" s="333"/>
      <c r="Z988" s="333"/>
      <c r="AA988" s="333"/>
      <c r="AB988" s="333"/>
      <c r="AC988" s="333"/>
      <c r="AD988" s="333"/>
      <c r="AE988" s="333"/>
      <c r="AF988" s="333"/>
      <c r="AG988" s="333"/>
      <c r="AH988" s="333"/>
      <c r="AI988" s="333"/>
      <c r="AJ988" s="333"/>
      <c r="AK988" s="333"/>
      <c r="AL988" s="333"/>
      <c r="AM988" s="333"/>
      <c r="AN988" s="333"/>
      <c r="AO988" s="333"/>
      <c r="AP988" s="333"/>
      <c r="AQ988" s="333"/>
      <c r="AR988" s="333"/>
    </row>
    <row r="989" spans="1:44" ht="8.1" customHeight="1">
      <c r="A989" s="365" t="str">
        <f t="shared" si="113"/>
        <v/>
      </c>
      <c r="B989" s="50" t="str">
        <f t="shared" si="114"/>
        <v/>
      </c>
      <c r="C989" s="50" t="str">
        <f t="shared" si="115"/>
        <v/>
      </c>
      <c r="D989" s="315" t="str">
        <f t="shared" si="116"/>
        <v/>
      </c>
      <c r="E989" s="353"/>
      <c r="F989" s="354"/>
      <c r="G989" s="354"/>
      <c r="H989" s="333"/>
      <c r="I989" s="333"/>
      <c r="J989" s="333"/>
      <c r="K989" s="333"/>
      <c r="L989" s="333"/>
      <c r="M989" s="333"/>
      <c r="N989" s="333"/>
      <c r="O989" s="333"/>
      <c r="P989" s="333"/>
      <c r="Q989" s="333"/>
      <c r="R989" s="333"/>
      <c r="S989" s="333"/>
      <c r="T989" s="333"/>
      <c r="U989" s="333"/>
      <c r="V989" s="333"/>
      <c r="W989" s="333"/>
      <c r="X989" s="333"/>
      <c r="Y989" s="333"/>
      <c r="Z989" s="333"/>
      <c r="AA989" s="333"/>
      <c r="AB989" s="333"/>
      <c r="AC989" s="333"/>
      <c r="AD989" s="333"/>
      <c r="AE989" s="333"/>
      <c r="AF989" s="333"/>
      <c r="AG989" s="333"/>
      <c r="AH989" s="333"/>
      <c r="AI989" s="333"/>
      <c r="AJ989" s="333"/>
      <c r="AK989" s="333"/>
      <c r="AL989" s="333"/>
      <c r="AM989" s="333"/>
      <c r="AN989" s="333"/>
      <c r="AO989" s="333"/>
      <c r="AP989" s="333"/>
      <c r="AQ989" s="333"/>
      <c r="AR989" s="333"/>
    </row>
    <row r="990" spans="1:44" ht="8.1" customHeight="1">
      <c r="A990" s="365" t="str">
        <f t="shared" si="113"/>
        <v/>
      </c>
      <c r="B990" s="50" t="str">
        <f t="shared" si="114"/>
        <v/>
      </c>
      <c r="C990" s="50" t="str">
        <f t="shared" si="115"/>
        <v/>
      </c>
      <c r="D990" s="315" t="str">
        <f t="shared" si="116"/>
        <v/>
      </c>
      <c r="E990" s="353"/>
      <c r="F990" s="354"/>
      <c r="G990" s="354"/>
      <c r="H990" s="333"/>
      <c r="I990" s="333"/>
      <c r="J990" s="333"/>
      <c r="K990" s="333"/>
      <c r="L990" s="333"/>
      <c r="M990" s="333"/>
      <c r="N990" s="333"/>
      <c r="O990" s="333"/>
      <c r="P990" s="333"/>
      <c r="Q990" s="333"/>
      <c r="R990" s="333"/>
      <c r="S990" s="333"/>
      <c r="T990" s="333"/>
      <c r="U990" s="333"/>
      <c r="V990" s="333"/>
      <c r="W990" s="333"/>
      <c r="X990" s="333"/>
      <c r="Y990" s="333"/>
      <c r="Z990" s="333"/>
      <c r="AA990" s="333"/>
      <c r="AB990" s="333"/>
      <c r="AC990" s="333"/>
      <c r="AD990" s="333"/>
      <c r="AE990" s="333"/>
      <c r="AF990" s="333"/>
      <c r="AG990" s="333"/>
      <c r="AH990" s="333"/>
      <c r="AI990" s="333"/>
      <c r="AJ990" s="333"/>
      <c r="AK990" s="333"/>
      <c r="AL990" s="333"/>
      <c r="AM990" s="333"/>
      <c r="AN990" s="333"/>
      <c r="AO990" s="333"/>
      <c r="AP990" s="333"/>
      <c r="AQ990" s="333"/>
      <c r="AR990" s="333"/>
    </row>
    <row r="991" spans="1:44" ht="8.1" customHeight="1">
      <c r="A991" s="365" t="str">
        <f t="shared" si="113"/>
        <v/>
      </c>
      <c r="B991" s="50" t="str">
        <f t="shared" si="114"/>
        <v/>
      </c>
      <c r="C991" s="50" t="str">
        <f t="shared" si="115"/>
        <v/>
      </c>
      <c r="D991" s="315" t="str">
        <f t="shared" si="116"/>
        <v/>
      </c>
      <c r="E991" s="353"/>
      <c r="F991" s="354"/>
      <c r="G991" s="354"/>
      <c r="H991" s="333"/>
      <c r="I991" s="333"/>
      <c r="J991" s="333"/>
      <c r="K991" s="333"/>
      <c r="L991" s="333"/>
      <c r="M991" s="333"/>
      <c r="N991" s="333"/>
      <c r="O991" s="333"/>
      <c r="P991" s="333"/>
      <c r="Q991" s="333"/>
      <c r="R991" s="333"/>
      <c r="S991" s="333"/>
      <c r="T991" s="333"/>
      <c r="U991" s="333"/>
      <c r="V991" s="333"/>
      <c r="W991" s="333"/>
      <c r="X991" s="333"/>
      <c r="Y991" s="333"/>
      <c r="Z991" s="333"/>
      <c r="AA991" s="333"/>
      <c r="AB991" s="333"/>
      <c r="AC991" s="333"/>
      <c r="AD991" s="333"/>
      <c r="AE991" s="333"/>
      <c r="AF991" s="333"/>
      <c r="AG991" s="333"/>
      <c r="AH991" s="333"/>
      <c r="AI991" s="333"/>
      <c r="AJ991" s="333"/>
      <c r="AK991" s="333"/>
      <c r="AL991" s="333"/>
      <c r="AM991" s="333"/>
      <c r="AN991" s="333"/>
      <c r="AO991" s="333"/>
      <c r="AP991" s="333"/>
      <c r="AQ991" s="333"/>
      <c r="AR991" s="333"/>
    </row>
    <row r="992" spans="1:44" ht="8.1" customHeight="1">
      <c r="A992" s="365" t="str">
        <f t="shared" si="113"/>
        <v/>
      </c>
      <c r="B992" s="50" t="str">
        <f t="shared" si="114"/>
        <v/>
      </c>
      <c r="C992" s="50" t="str">
        <f t="shared" si="115"/>
        <v/>
      </c>
      <c r="D992" s="315" t="str">
        <f t="shared" si="116"/>
        <v/>
      </c>
      <c r="E992" s="353"/>
      <c r="F992" s="354"/>
      <c r="G992" s="354"/>
      <c r="H992" s="333"/>
      <c r="I992" s="333"/>
      <c r="J992" s="333"/>
      <c r="K992" s="333"/>
      <c r="L992" s="333"/>
      <c r="M992" s="333"/>
      <c r="N992" s="333"/>
      <c r="O992" s="333"/>
      <c r="P992" s="333"/>
      <c r="Q992" s="333"/>
      <c r="R992" s="333"/>
      <c r="S992" s="333"/>
      <c r="T992" s="333"/>
      <c r="U992" s="333"/>
      <c r="V992" s="333"/>
      <c r="W992" s="333"/>
      <c r="X992" s="333"/>
      <c r="Y992" s="333"/>
      <c r="Z992" s="333"/>
      <c r="AA992" s="333"/>
      <c r="AB992" s="333"/>
      <c r="AC992" s="333"/>
      <c r="AD992" s="333"/>
      <c r="AE992" s="333"/>
      <c r="AF992" s="333"/>
      <c r="AG992" s="333"/>
      <c r="AH992" s="333"/>
      <c r="AI992" s="333"/>
      <c r="AJ992" s="333"/>
      <c r="AK992" s="333"/>
      <c r="AL992" s="333"/>
      <c r="AM992" s="333"/>
      <c r="AN992" s="333"/>
      <c r="AO992" s="333"/>
      <c r="AP992" s="333"/>
      <c r="AQ992" s="333"/>
      <c r="AR992" s="333"/>
    </row>
    <row r="993" spans="1:44" ht="8.1" customHeight="1">
      <c r="A993" s="365" t="str">
        <f t="shared" si="113"/>
        <v/>
      </c>
      <c r="B993" s="50" t="str">
        <f t="shared" si="114"/>
        <v/>
      </c>
      <c r="C993" s="50" t="str">
        <f t="shared" si="115"/>
        <v/>
      </c>
      <c r="D993" s="315" t="str">
        <f t="shared" si="116"/>
        <v/>
      </c>
      <c r="E993" s="353"/>
      <c r="F993" s="354"/>
      <c r="G993" s="354"/>
      <c r="H993" s="333"/>
      <c r="I993" s="333"/>
      <c r="J993" s="333"/>
      <c r="K993" s="333"/>
      <c r="L993" s="333"/>
      <c r="M993" s="333"/>
      <c r="N993" s="333"/>
      <c r="O993" s="333"/>
      <c r="P993" s="333"/>
      <c r="Q993" s="333"/>
      <c r="R993" s="333"/>
      <c r="S993" s="333"/>
      <c r="T993" s="333"/>
      <c r="U993" s="333"/>
      <c r="V993" s="333"/>
      <c r="W993" s="333"/>
      <c r="X993" s="333"/>
      <c r="Y993" s="333"/>
      <c r="Z993" s="333"/>
      <c r="AA993" s="333"/>
      <c r="AB993" s="333"/>
      <c r="AC993" s="333"/>
      <c r="AD993" s="333"/>
      <c r="AE993" s="333"/>
      <c r="AF993" s="333"/>
      <c r="AG993" s="333"/>
      <c r="AH993" s="333"/>
      <c r="AI993" s="333"/>
      <c r="AJ993" s="333"/>
      <c r="AK993" s="333"/>
      <c r="AL993" s="333"/>
      <c r="AM993" s="333"/>
      <c r="AN993" s="333"/>
      <c r="AO993" s="333"/>
      <c r="AP993" s="333"/>
      <c r="AQ993" s="333"/>
      <c r="AR993" s="333"/>
    </row>
    <row r="994" spans="1:44" ht="8.1" customHeight="1">
      <c r="A994" s="365" t="str">
        <f t="shared" si="113"/>
        <v/>
      </c>
      <c r="B994" s="50" t="str">
        <f t="shared" si="114"/>
        <v/>
      </c>
      <c r="C994" s="50" t="str">
        <f t="shared" si="115"/>
        <v/>
      </c>
      <c r="D994" s="315" t="str">
        <f t="shared" si="116"/>
        <v/>
      </c>
      <c r="E994" s="353"/>
      <c r="F994" s="354"/>
      <c r="G994" s="354"/>
      <c r="H994" s="333"/>
      <c r="I994" s="333"/>
      <c r="J994" s="333"/>
      <c r="K994" s="333"/>
      <c r="L994" s="333"/>
      <c r="M994" s="333"/>
      <c r="N994" s="333"/>
      <c r="O994" s="333"/>
      <c r="P994" s="333"/>
      <c r="Q994" s="333"/>
      <c r="R994" s="333"/>
      <c r="S994" s="333"/>
      <c r="T994" s="333"/>
      <c r="U994" s="333"/>
      <c r="V994" s="333"/>
      <c r="W994" s="333"/>
      <c r="X994" s="333"/>
      <c r="Y994" s="333"/>
      <c r="Z994" s="333"/>
      <c r="AA994" s="333"/>
      <c r="AB994" s="333"/>
      <c r="AC994" s="333"/>
      <c r="AD994" s="333"/>
      <c r="AE994" s="333"/>
      <c r="AF994" s="333"/>
      <c r="AG994" s="333"/>
      <c r="AH994" s="333"/>
      <c r="AI994" s="333"/>
      <c r="AJ994" s="333"/>
      <c r="AK994" s="333"/>
      <c r="AL994" s="333"/>
      <c r="AM994" s="333"/>
      <c r="AN994" s="333"/>
      <c r="AO994" s="333"/>
      <c r="AP994" s="333"/>
      <c r="AQ994" s="333"/>
      <c r="AR994" s="333"/>
    </row>
    <row r="995" spans="1:44" ht="8.1" customHeight="1">
      <c r="A995" s="365" t="str">
        <f t="shared" si="113"/>
        <v/>
      </c>
      <c r="B995" s="50" t="str">
        <f t="shared" si="114"/>
        <v/>
      </c>
      <c r="C995" s="50" t="str">
        <f t="shared" si="115"/>
        <v/>
      </c>
      <c r="D995" s="315" t="str">
        <f t="shared" si="116"/>
        <v/>
      </c>
      <c r="E995" s="353"/>
      <c r="F995" s="354"/>
      <c r="G995" s="354"/>
      <c r="H995" s="333"/>
      <c r="I995" s="333"/>
      <c r="J995" s="333"/>
      <c r="K995" s="333"/>
      <c r="L995" s="333"/>
      <c r="M995" s="333"/>
      <c r="N995" s="333"/>
      <c r="O995" s="333"/>
      <c r="P995" s="333"/>
      <c r="Q995" s="333"/>
      <c r="R995" s="333"/>
      <c r="S995" s="333"/>
      <c r="T995" s="333"/>
      <c r="U995" s="333"/>
      <c r="V995" s="333"/>
      <c r="W995" s="333"/>
      <c r="X995" s="333"/>
      <c r="Y995" s="333"/>
      <c r="Z995" s="333"/>
      <c r="AA995" s="333"/>
      <c r="AB995" s="333"/>
      <c r="AC995" s="333"/>
      <c r="AD995" s="333"/>
      <c r="AE995" s="333"/>
      <c r="AF995" s="333"/>
      <c r="AG995" s="333"/>
      <c r="AH995" s="333"/>
      <c r="AI995" s="333"/>
      <c r="AJ995" s="333"/>
      <c r="AK995" s="333"/>
      <c r="AL995" s="333"/>
      <c r="AM995" s="333"/>
      <c r="AN995" s="333"/>
      <c r="AO995" s="333"/>
      <c r="AP995" s="333"/>
      <c r="AQ995" s="333"/>
      <c r="AR995" s="333"/>
    </row>
    <row r="996" spans="1:44" ht="8.1" customHeight="1">
      <c r="A996" s="365" t="str">
        <f t="shared" si="113"/>
        <v/>
      </c>
      <c r="B996" s="50" t="str">
        <f t="shared" si="114"/>
        <v/>
      </c>
      <c r="C996" s="50" t="str">
        <f t="shared" si="115"/>
        <v/>
      </c>
      <c r="D996" s="315" t="str">
        <f t="shared" si="116"/>
        <v/>
      </c>
      <c r="E996" s="353"/>
      <c r="F996" s="354"/>
      <c r="G996" s="354"/>
      <c r="H996" s="333"/>
      <c r="I996" s="333"/>
      <c r="J996" s="333"/>
      <c r="K996" s="333"/>
      <c r="L996" s="333"/>
      <c r="M996" s="333"/>
      <c r="N996" s="333"/>
      <c r="O996" s="333"/>
      <c r="P996" s="333"/>
      <c r="Q996" s="333"/>
      <c r="R996" s="333"/>
      <c r="S996" s="333"/>
      <c r="T996" s="333"/>
      <c r="U996" s="333"/>
      <c r="V996" s="333"/>
      <c r="W996" s="333"/>
      <c r="X996" s="333"/>
      <c r="Y996" s="333"/>
      <c r="Z996" s="333"/>
      <c r="AA996" s="333"/>
      <c r="AB996" s="333"/>
      <c r="AC996" s="333"/>
      <c r="AD996" s="333"/>
      <c r="AE996" s="333"/>
      <c r="AF996" s="333"/>
      <c r="AG996" s="333"/>
      <c r="AH996" s="333"/>
      <c r="AI996" s="333"/>
      <c r="AJ996" s="333"/>
      <c r="AK996" s="333"/>
      <c r="AL996" s="333"/>
      <c r="AM996" s="333"/>
      <c r="AN996" s="333"/>
      <c r="AO996" s="333"/>
      <c r="AP996" s="333"/>
      <c r="AQ996" s="333"/>
      <c r="AR996" s="333"/>
    </row>
    <row r="997" spans="1:44" ht="8.1" customHeight="1">
      <c r="A997" s="365" t="str">
        <f t="shared" si="113"/>
        <v/>
      </c>
      <c r="B997" s="50" t="str">
        <f t="shared" si="114"/>
        <v/>
      </c>
      <c r="C997" s="50" t="str">
        <f t="shared" si="115"/>
        <v/>
      </c>
      <c r="D997" s="315" t="str">
        <f t="shared" si="116"/>
        <v/>
      </c>
      <c r="E997" s="353"/>
      <c r="F997" s="354"/>
      <c r="G997" s="354"/>
      <c r="H997" s="333"/>
      <c r="I997" s="333"/>
      <c r="J997" s="333"/>
      <c r="K997" s="333"/>
      <c r="L997" s="333"/>
      <c r="M997" s="333"/>
      <c r="N997" s="333"/>
      <c r="O997" s="333"/>
      <c r="P997" s="333"/>
      <c r="Q997" s="333"/>
      <c r="R997" s="333"/>
      <c r="S997" s="333"/>
      <c r="T997" s="333"/>
      <c r="U997" s="333"/>
      <c r="V997" s="333"/>
      <c r="W997" s="333"/>
      <c r="X997" s="333"/>
      <c r="Y997" s="333"/>
      <c r="Z997" s="333"/>
      <c r="AA997" s="333"/>
      <c r="AB997" s="333"/>
      <c r="AC997" s="333"/>
      <c r="AD997" s="333"/>
      <c r="AE997" s="333"/>
      <c r="AF997" s="333"/>
      <c r="AG997" s="333"/>
      <c r="AH997" s="333"/>
      <c r="AI997" s="333"/>
      <c r="AJ997" s="333"/>
      <c r="AK997" s="333"/>
      <c r="AL997" s="333"/>
      <c r="AM997" s="333"/>
      <c r="AN997" s="333"/>
      <c r="AO997" s="333"/>
      <c r="AP997" s="333"/>
      <c r="AQ997" s="333"/>
      <c r="AR997" s="333"/>
    </row>
    <row r="998" spans="1:44" ht="8.1" customHeight="1">
      <c r="A998" s="365" t="str">
        <f t="shared" si="113"/>
        <v/>
      </c>
      <c r="B998" s="50" t="str">
        <f t="shared" si="114"/>
        <v/>
      </c>
      <c r="C998" s="50" t="str">
        <f t="shared" si="115"/>
        <v/>
      </c>
      <c r="D998" s="315" t="str">
        <f t="shared" si="116"/>
        <v/>
      </c>
      <c r="E998" s="353"/>
      <c r="F998" s="354"/>
      <c r="G998" s="354"/>
      <c r="H998" s="333"/>
      <c r="I998" s="333"/>
      <c r="J998" s="333"/>
      <c r="K998" s="333"/>
      <c r="L998" s="333"/>
      <c r="M998" s="333"/>
      <c r="N998" s="333"/>
      <c r="O998" s="333"/>
      <c r="P998" s="333"/>
      <c r="Q998" s="333"/>
      <c r="R998" s="333"/>
      <c r="S998" s="333"/>
      <c r="T998" s="333"/>
      <c r="U998" s="333"/>
      <c r="V998" s="333"/>
      <c r="W998" s="333"/>
      <c r="X998" s="333"/>
      <c r="Y998" s="333"/>
      <c r="Z998" s="333"/>
      <c r="AA998" s="333"/>
      <c r="AB998" s="333"/>
      <c r="AC998" s="333"/>
      <c r="AD998" s="333"/>
      <c r="AE998" s="333"/>
      <c r="AF998" s="333"/>
      <c r="AG998" s="333"/>
      <c r="AH998" s="333"/>
      <c r="AI998" s="333"/>
      <c r="AJ998" s="333"/>
      <c r="AK998" s="333"/>
      <c r="AL998" s="333"/>
      <c r="AM998" s="333"/>
      <c r="AN998" s="333"/>
      <c r="AO998" s="333"/>
      <c r="AP998" s="333"/>
      <c r="AQ998" s="333"/>
      <c r="AR998" s="333"/>
    </row>
    <row r="999" spans="1:44" ht="8.1" customHeight="1">
      <c r="A999" s="365" t="str">
        <f t="shared" si="113"/>
        <v/>
      </c>
      <c r="B999" s="50" t="str">
        <f t="shared" si="114"/>
        <v/>
      </c>
      <c r="C999" s="50" t="str">
        <f t="shared" si="115"/>
        <v/>
      </c>
      <c r="D999" s="315" t="str">
        <f t="shared" si="116"/>
        <v/>
      </c>
      <c r="E999" s="353"/>
      <c r="F999" s="354"/>
      <c r="G999" s="354"/>
      <c r="H999" s="333"/>
      <c r="I999" s="333"/>
      <c r="J999" s="333"/>
      <c r="K999" s="333"/>
      <c r="L999" s="333"/>
      <c r="M999" s="333"/>
      <c r="N999" s="333"/>
      <c r="O999" s="333"/>
      <c r="P999" s="333"/>
      <c r="Q999" s="333"/>
      <c r="R999" s="333"/>
      <c r="S999" s="333"/>
      <c r="T999" s="333"/>
      <c r="U999" s="333"/>
      <c r="V999" s="333"/>
      <c r="W999" s="333"/>
      <c r="X999" s="333"/>
      <c r="Y999" s="333"/>
      <c r="Z999" s="333"/>
      <c r="AA999" s="333"/>
      <c r="AB999" s="333"/>
      <c r="AC999" s="333"/>
      <c r="AD999" s="333"/>
      <c r="AE999" s="333"/>
      <c r="AF999" s="333"/>
      <c r="AG999" s="333"/>
      <c r="AH999" s="333"/>
      <c r="AI999" s="333"/>
      <c r="AJ999" s="333"/>
      <c r="AK999" s="333"/>
      <c r="AL999" s="333"/>
      <c r="AM999" s="333"/>
      <c r="AN999" s="333"/>
      <c r="AO999" s="333"/>
      <c r="AP999" s="333"/>
      <c r="AQ999" s="333"/>
      <c r="AR999" s="333"/>
    </row>
    <row r="1000" spans="1:44" ht="8.1" customHeight="1">
      <c r="A1000" s="365" t="str">
        <f t="shared" si="113"/>
        <v/>
      </c>
      <c r="B1000" s="50" t="str">
        <f t="shared" si="114"/>
        <v/>
      </c>
      <c r="C1000" s="50" t="str">
        <f t="shared" si="115"/>
        <v/>
      </c>
      <c r="D1000" s="315" t="str">
        <f t="shared" si="116"/>
        <v/>
      </c>
      <c r="E1000" s="353"/>
      <c r="F1000" s="354"/>
      <c r="G1000" s="354"/>
      <c r="H1000" s="333"/>
      <c r="I1000" s="333"/>
      <c r="J1000" s="333"/>
      <c r="K1000" s="333"/>
      <c r="L1000" s="333"/>
      <c r="M1000" s="333"/>
      <c r="N1000" s="333"/>
      <c r="O1000" s="333"/>
      <c r="P1000" s="333"/>
      <c r="Q1000" s="333"/>
      <c r="R1000" s="333"/>
      <c r="S1000" s="333"/>
      <c r="T1000" s="333"/>
      <c r="U1000" s="333"/>
      <c r="V1000" s="333"/>
      <c r="W1000" s="333"/>
      <c r="X1000" s="333"/>
      <c r="Y1000" s="333"/>
      <c r="Z1000" s="333"/>
      <c r="AA1000" s="333"/>
      <c r="AB1000" s="333"/>
      <c r="AC1000" s="333"/>
      <c r="AD1000" s="333"/>
      <c r="AE1000" s="333"/>
      <c r="AF1000" s="333"/>
      <c r="AG1000" s="333"/>
      <c r="AH1000" s="333"/>
      <c r="AI1000" s="333"/>
      <c r="AJ1000" s="333"/>
      <c r="AK1000" s="333"/>
      <c r="AL1000" s="333"/>
      <c r="AM1000" s="333"/>
      <c r="AN1000" s="333"/>
      <c r="AO1000" s="333"/>
      <c r="AP1000" s="333"/>
      <c r="AQ1000" s="333"/>
      <c r="AR1000" s="333"/>
    </row>
    <row r="1001" spans="1:44" ht="8.1" customHeight="1">
      <c r="A1001" s="365" t="str">
        <f t="shared" si="113"/>
        <v/>
      </c>
      <c r="B1001" s="50" t="str">
        <f t="shared" si="114"/>
        <v/>
      </c>
      <c r="C1001" s="50" t="str">
        <f t="shared" si="115"/>
        <v/>
      </c>
      <c r="D1001" s="315" t="str">
        <f t="shared" si="116"/>
        <v/>
      </c>
      <c r="E1001" s="353"/>
      <c r="F1001" s="354"/>
      <c r="G1001" s="354"/>
      <c r="H1001" s="333"/>
      <c r="I1001" s="333"/>
      <c r="J1001" s="333"/>
      <c r="K1001" s="333"/>
      <c r="L1001" s="333"/>
      <c r="M1001" s="333"/>
      <c r="N1001" s="333"/>
      <c r="O1001" s="333"/>
      <c r="P1001" s="333"/>
      <c r="Q1001" s="333"/>
      <c r="R1001" s="333"/>
      <c r="S1001" s="333"/>
      <c r="T1001" s="333"/>
      <c r="U1001" s="333"/>
      <c r="V1001" s="333"/>
      <c r="W1001" s="333"/>
      <c r="X1001" s="333"/>
      <c r="Y1001" s="333"/>
      <c r="Z1001" s="333"/>
      <c r="AA1001" s="333"/>
      <c r="AB1001" s="333"/>
      <c r="AC1001" s="333"/>
      <c r="AD1001" s="333"/>
      <c r="AE1001" s="333"/>
      <c r="AF1001" s="333"/>
      <c r="AG1001" s="333"/>
      <c r="AH1001" s="333"/>
      <c r="AI1001" s="333"/>
      <c r="AJ1001" s="333"/>
      <c r="AK1001" s="333"/>
      <c r="AL1001" s="333"/>
      <c r="AM1001" s="333"/>
      <c r="AN1001" s="333"/>
      <c r="AO1001" s="333"/>
      <c r="AP1001" s="333"/>
      <c r="AQ1001" s="333"/>
      <c r="AR1001" s="333"/>
    </row>
    <row r="1002" spans="1:44" ht="8.1" customHeight="1">
      <c r="A1002" s="365" t="str">
        <f t="shared" si="113"/>
        <v/>
      </c>
      <c r="B1002" s="50" t="str">
        <f t="shared" si="114"/>
        <v/>
      </c>
      <c r="C1002" s="50" t="str">
        <f t="shared" si="115"/>
        <v/>
      </c>
      <c r="D1002" s="315" t="str">
        <f t="shared" si="116"/>
        <v/>
      </c>
      <c r="E1002" s="353"/>
      <c r="F1002" s="354"/>
      <c r="G1002" s="354"/>
      <c r="H1002" s="333"/>
      <c r="I1002" s="333"/>
      <c r="J1002" s="333"/>
      <c r="K1002" s="333"/>
      <c r="L1002" s="333"/>
      <c r="M1002" s="333"/>
      <c r="N1002" s="333"/>
      <c r="O1002" s="333"/>
      <c r="P1002" s="333"/>
      <c r="Q1002" s="333"/>
      <c r="R1002" s="333"/>
      <c r="S1002" s="333"/>
      <c r="T1002" s="333"/>
      <c r="U1002" s="333"/>
      <c r="V1002" s="333"/>
      <c r="W1002" s="333"/>
      <c r="X1002" s="333"/>
      <c r="Y1002" s="333"/>
      <c r="Z1002" s="333"/>
      <c r="AA1002" s="333"/>
      <c r="AB1002" s="333"/>
      <c r="AC1002" s="333"/>
      <c r="AD1002" s="333"/>
      <c r="AE1002" s="333"/>
      <c r="AF1002" s="333"/>
      <c r="AG1002" s="333"/>
      <c r="AH1002" s="333"/>
      <c r="AI1002" s="333"/>
      <c r="AJ1002" s="333"/>
      <c r="AK1002" s="333"/>
      <c r="AL1002" s="333"/>
      <c r="AM1002" s="333"/>
      <c r="AN1002" s="333"/>
      <c r="AO1002" s="333"/>
      <c r="AP1002" s="333"/>
      <c r="AQ1002" s="333"/>
      <c r="AR1002" s="333"/>
    </row>
    <row r="1003" spans="1:44" ht="8.1" customHeight="1">
      <c r="A1003" s="365" t="str">
        <f t="shared" si="113"/>
        <v/>
      </c>
      <c r="B1003" s="50" t="str">
        <f t="shared" si="114"/>
        <v/>
      </c>
      <c r="C1003" s="50" t="str">
        <f t="shared" si="115"/>
        <v/>
      </c>
      <c r="D1003" s="315" t="str">
        <f t="shared" si="116"/>
        <v/>
      </c>
      <c r="E1003" s="353"/>
      <c r="F1003" s="354"/>
      <c r="G1003" s="354"/>
      <c r="H1003" s="333"/>
      <c r="I1003" s="333"/>
      <c r="J1003" s="333"/>
      <c r="K1003" s="333"/>
      <c r="L1003" s="333"/>
      <c r="M1003" s="333"/>
      <c r="N1003" s="333"/>
      <c r="O1003" s="333"/>
      <c r="P1003" s="333"/>
      <c r="Q1003" s="333"/>
      <c r="R1003" s="333"/>
      <c r="S1003" s="333"/>
      <c r="T1003" s="333"/>
      <c r="U1003" s="333"/>
      <c r="V1003" s="333"/>
      <c r="W1003" s="333"/>
      <c r="X1003" s="333"/>
      <c r="Y1003" s="333"/>
      <c r="Z1003" s="333"/>
      <c r="AA1003" s="333"/>
      <c r="AB1003" s="333"/>
      <c r="AC1003" s="333"/>
      <c r="AD1003" s="333"/>
      <c r="AE1003" s="333"/>
      <c r="AF1003" s="333"/>
      <c r="AG1003" s="333"/>
      <c r="AH1003" s="333"/>
      <c r="AI1003" s="333"/>
      <c r="AJ1003" s="333"/>
      <c r="AK1003" s="333"/>
      <c r="AL1003" s="333"/>
      <c r="AM1003" s="333"/>
      <c r="AN1003" s="333"/>
      <c r="AO1003" s="333"/>
      <c r="AP1003" s="333"/>
      <c r="AQ1003" s="333"/>
      <c r="AR1003" s="333"/>
    </row>
    <row r="1004" spans="1:44" ht="8.1" customHeight="1">
      <c r="A1004" s="365" t="str">
        <f t="shared" si="113"/>
        <v/>
      </c>
      <c r="B1004" s="50" t="str">
        <f t="shared" si="114"/>
        <v/>
      </c>
      <c r="C1004" s="50" t="str">
        <f t="shared" si="115"/>
        <v/>
      </c>
      <c r="D1004" s="315" t="str">
        <f t="shared" si="116"/>
        <v/>
      </c>
      <c r="E1004" s="353"/>
      <c r="F1004" s="354"/>
      <c r="G1004" s="354"/>
      <c r="H1004" s="333"/>
      <c r="I1004" s="333"/>
      <c r="J1004" s="333"/>
      <c r="K1004" s="333"/>
      <c r="L1004" s="333"/>
      <c r="M1004" s="333"/>
      <c r="N1004" s="333"/>
      <c r="O1004" s="333"/>
      <c r="P1004" s="333"/>
      <c r="Q1004" s="333"/>
      <c r="R1004" s="333"/>
      <c r="S1004" s="333"/>
      <c r="T1004" s="333"/>
      <c r="U1004" s="333"/>
      <c r="V1004" s="333"/>
      <c r="W1004" s="333"/>
      <c r="X1004" s="333"/>
      <c r="Y1004" s="333"/>
      <c r="Z1004" s="333"/>
      <c r="AA1004" s="333"/>
      <c r="AB1004" s="333"/>
      <c r="AC1004" s="333"/>
      <c r="AD1004" s="333"/>
      <c r="AE1004" s="333"/>
      <c r="AF1004" s="333"/>
      <c r="AG1004" s="333"/>
      <c r="AH1004" s="333"/>
      <c r="AI1004" s="333"/>
      <c r="AJ1004" s="333"/>
      <c r="AK1004" s="333"/>
      <c r="AL1004" s="333"/>
      <c r="AM1004" s="333"/>
      <c r="AN1004" s="333"/>
      <c r="AO1004" s="333"/>
      <c r="AP1004" s="333"/>
      <c r="AQ1004" s="333"/>
      <c r="AR1004" s="333"/>
    </row>
    <row r="1005" spans="1:44" ht="8.1" customHeight="1">
      <c r="A1005" s="365" t="str">
        <f t="shared" si="113"/>
        <v/>
      </c>
      <c r="B1005" s="50" t="str">
        <f t="shared" si="114"/>
        <v/>
      </c>
      <c r="C1005" s="50" t="str">
        <f t="shared" si="115"/>
        <v/>
      </c>
      <c r="D1005" s="315" t="str">
        <f t="shared" si="116"/>
        <v/>
      </c>
      <c r="E1005" s="353"/>
      <c r="F1005" s="354"/>
      <c r="G1005" s="354"/>
      <c r="H1005" s="333"/>
      <c r="I1005" s="333"/>
      <c r="J1005" s="333"/>
      <c r="K1005" s="333"/>
      <c r="L1005" s="333"/>
      <c r="M1005" s="333"/>
      <c r="N1005" s="333"/>
      <c r="O1005" s="333"/>
      <c r="P1005" s="333"/>
      <c r="Q1005" s="333"/>
      <c r="R1005" s="333"/>
      <c r="S1005" s="333"/>
      <c r="T1005" s="333"/>
      <c r="U1005" s="333"/>
      <c r="V1005" s="333"/>
      <c r="W1005" s="333"/>
      <c r="X1005" s="333"/>
      <c r="Y1005" s="333"/>
      <c r="Z1005" s="333"/>
      <c r="AA1005" s="333"/>
      <c r="AB1005" s="333"/>
      <c r="AC1005" s="333"/>
      <c r="AD1005" s="333"/>
      <c r="AE1005" s="333"/>
      <c r="AF1005" s="333"/>
      <c r="AG1005" s="333"/>
      <c r="AH1005" s="333"/>
      <c r="AI1005" s="333"/>
      <c r="AJ1005" s="333"/>
      <c r="AK1005" s="333"/>
      <c r="AL1005" s="333"/>
      <c r="AM1005" s="333"/>
      <c r="AN1005" s="333"/>
      <c r="AO1005" s="333"/>
      <c r="AP1005" s="333"/>
      <c r="AQ1005" s="333"/>
      <c r="AR1005" s="333"/>
    </row>
    <row r="1006" spans="1:44" ht="8.1" customHeight="1">
      <c r="A1006" s="365" t="str">
        <f t="shared" si="113"/>
        <v/>
      </c>
      <c r="B1006" s="50" t="str">
        <f t="shared" si="114"/>
        <v/>
      </c>
      <c r="C1006" s="50" t="str">
        <f t="shared" si="115"/>
        <v/>
      </c>
      <c r="D1006" s="315" t="str">
        <f t="shared" si="116"/>
        <v/>
      </c>
      <c r="E1006" s="353"/>
      <c r="F1006" s="354"/>
      <c r="G1006" s="354"/>
      <c r="H1006" s="333"/>
      <c r="I1006" s="333"/>
      <c r="J1006" s="333"/>
      <c r="K1006" s="333"/>
      <c r="L1006" s="333"/>
      <c r="M1006" s="333"/>
      <c r="N1006" s="333"/>
      <c r="O1006" s="333"/>
      <c r="P1006" s="333"/>
      <c r="Q1006" s="333"/>
      <c r="R1006" s="333"/>
      <c r="S1006" s="333"/>
      <c r="T1006" s="333"/>
      <c r="U1006" s="333"/>
      <c r="V1006" s="333"/>
      <c r="W1006" s="333"/>
      <c r="X1006" s="333"/>
      <c r="Y1006" s="333"/>
      <c r="Z1006" s="333"/>
      <c r="AA1006" s="333"/>
      <c r="AB1006" s="333"/>
      <c r="AC1006" s="333"/>
      <c r="AD1006" s="333"/>
      <c r="AE1006" s="333"/>
      <c r="AF1006" s="333"/>
      <c r="AG1006" s="333"/>
      <c r="AH1006" s="333"/>
      <c r="AI1006" s="333"/>
      <c r="AJ1006" s="333"/>
      <c r="AK1006" s="333"/>
      <c r="AL1006" s="333"/>
      <c r="AM1006" s="333"/>
      <c r="AN1006" s="333"/>
      <c r="AO1006" s="333"/>
      <c r="AP1006" s="333"/>
      <c r="AQ1006" s="333"/>
      <c r="AR1006" s="333"/>
    </row>
    <row r="1007" spans="1:44" ht="8.1" customHeight="1">
      <c r="A1007" s="365" t="str">
        <f t="shared" si="113"/>
        <v/>
      </c>
      <c r="B1007" s="50" t="str">
        <f t="shared" si="114"/>
        <v/>
      </c>
      <c r="C1007" s="50" t="str">
        <f t="shared" si="115"/>
        <v/>
      </c>
      <c r="D1007" s="315" t="str">
        <f t="shared" si="116"/>
        <v/>
      </c>
      <c r="E1007" s="353"/>
      <c r="F1007" s="354"/>
      <c r="G1007" s="354"/>
      <c r="H1007" s="333"/>
      <c r="I1007" s="333"/>
      <c r="J1007" s="333"/>
      <c r="K1007" s="333"/>
      <c r="L1007" s="333"/>
      <c r="M1007" s="333"/>
      <c r="N1007" s="333"/>
      <c r="O1007" s="333"/>
      <c r="P1007" s="333"/>
      <c r="Q1007" s="333"/>
      <c r="R1007" s="333"/>
      <c r="S1007" s="333"/>
      <c r="T1007" s="333"/>
      <c r="U1007" s="333"/>
      <c r="V1007" s="333"/>
      <c r="W1007" s="333"/>
      <c r="X1007" s="333"/>
      <c r="Y1007" s="333"/>
      <c r="Z1007" s="333"/>
      <c r="AA1007" s="333"/>
      <c r="AB1007" s="333"/>
      <c r="AC1007" s="333"/>
      <c r="AD1007" s="333"/>
      <c r="AE1007" s="333"/>
      <c r="AF1007" s="333"/>
      <c r="AG1007" s="333"/>
      <c r="AH1007" s="333"/>
      <c r="AI1007" s="333"/>
      <c r="AJ1007" s="333"/>
      <c r="AK1007" s="333"/>
      <c r="AL1007" s="333"/>
      <c r="AM1007" s="333"/>
      <c r="AN1007" s="333"/>
      <c r="AO1007" s="333"/>
      <c r="AP1007" s="333"/>
      <c r="AQ1007" s="333"/>
      <c r="AR1007" s="333"/>
    </row>
    <row r="1008" spans="1:44" ht="8.1" customHeight="1">
      <c r="A1008" s="365" t="str">
        <f t="shared" si="113"/>
        <v/>
      </c>
      <c r="B1008" s="50" t="str">
        <f t="shared" si="114"/>
        <v/>
      </c>
      <c r="C1008" s="50" t="str">
        <f t="shared" si="115"/>
        <v/>
      </c>
      <c r="D1008" s="315" t="str">
        <f t="shared" si="116"/>
        <v/>
      </c>
      <c r="E1008" s="353"/>
      <c r="F1008" s="354"/>
      <c r="G1008" s="354"/>
      <c r="H1008" s="333"/>
      <c r="I1008" s="333"/>
      <c r="J1008" s="333"/>
      <c r="K1008" s="333"/>
      <c r="L1008" s="333"/>
      <c r="M1008" s="333"/>
      <c r="N1008" s="333"/>
      <c r="O1008" s="333"/>
      <c r="P1008" s="333"/>
      <c r="Q1008" s="333"/>
      <c r="R1008" s="333"/>
      <c r="S1008" s="333"/>
      <c r="T1008" s="333"/>
      <c r="U1008" s="333"/>
      <c r="V1008" s="333"/>
      <c r="W1008" s="333"/>
      <c r="X1008" s="333"/>
      <c r="Y1008" s="333"/>
      <c r="Z1008" s="333"/>
      <c r="AA1008" s="333"/>
      <c r="AB1008" s="333"/>
      <c r="AC1008" s="333"/>
      <c r="AD1008" s="333"/>
      <c r="AE1008" s="333"/>
      <c r="AF1008" s="333"/>
      <c r="AG1008" s="333"/>
      <c r="AH1008" s="333"/>
      <c r="AI1008" s="333"/>
      <c r="AJ1008" s="333"/>
      <c r="AK1008" s="333"/>
      <c r="AL1008" s="333"/>
      <c r="AM1008" s="333"/>
      <c r="AN1008" s="333"/>
      <c r="AO1008" s="333"/>
      <c r="AP1008" s="333"/>
      <c r="AQ1008" s="333"/>
      <c r="AR1008" s="333"/>
    </row>
    <row r="1009" spans="1:44" ht="8.1" customHeight="1">
      <c r="A1009" s="365" t="str">
        <f t="shared" si="113"/>
        <v/>
      </c>
      <c r="B1009" s="50" t="str">
        <f t="shared" si="114"/>
        <v/>
      </c>
      <c r="C1009" s="50" t="str">
        <f t="shared" si="115"/>
        <v/>
      </c>
      <c r="D1009" s="315" t="str">
        <f t="shared" si="116"/>
        <v/>
      </c>
      <c r="E1009" s="353"/>
      <c r="F1009" s="354"/>
      <c r="G1009" s="354"/>
      <c r="H1009" s="333"/>
      <c r="I1009" s="333"/>
      <c r="J1009" s="333"/>
      <c r="K1009" s="333"/>
      <c r="L1009" s="333"/>
      <c r="M1009" s="333"/>
      <c r="N1009" s="333"/>
      <c r="O1009" s="333"/>
      <c r="P1009" s="333"/>
      <c r="Q1009" s="333"/>
      <c r="R1009" s="333"/>
      <c r="S1009" s="333"/>
      <c r="T1009" s="333"/>
      <c r="U1009" s="333"/>
      <c r="V1009" s="333"/>
      <c r="W1009" s="333"/>
      <c r="X1009" s="333"/>
      <c r="Y1009" s="333"/>
      <c r="Z1009" s="333"/>
      <c r="AA1009" s="333"/>
      <c r="AB1009" s="333"/>
      <c r="AC1009" s="333"/>
      <c r="AD1009" s="333"/>
      <c r="AE1009" s="333"/>
      <c r="AF1009" s="333"/>
      <c r="AG1009" s="333"/>
      <c r="AH1009" s="333"/>
      <c r="AI1009" s="333"/>
      <c r="AJ1009" s="333"/>
      <c r="AK1009" s="333"/>
      <c r="AL1009" s="333"/>
      <c r="AM1009" s="333"/>
      <c r="AN1009" s="333"/>
      <c r="AO1009" s="333"/>
      <c r="AP1009" s="333"/>
      <c r="AQ1009" s="333"/>
      <c r="AR1009" s="333"/>
    </row>
    <row r="1010" spans="1:44" ht="8.1" customHeight="1">
      <c r="A1010" s="365" t="str">
        <f t="shared" si="113"/>
        <v/>
      </c>
      <c r="B1010" s="50" t="str">
        <f t="shared" si="114"/>
        <v/>
      </c>
      <c r="C1010" s="50" t="str">
        <f t="shared" si="115"/>
        <v/>
      </c>
      <c r="D1010" s="315" t="str">
        <f t="shared" si="116"/>
        <v/>
      </c>
      <c r="E1010" s="353"/>
      <c r="F1010" s="354"/>
      <c r="G1010" s="354"/>
      <c r="H1010" s="333"/>
      <c r="I1010" s="333"/>
      <c r="J1010" s="333"/>
      <c r="K1010" s="333"/>
      <c r="L1010" s="333"/>
      <c r="M1010" s="333"/>
      <c r="N1010" s="333"/>
      <c r="O1010" s="333"/>
      <c r="P1010" s="333"/>
      <c r="Q1010" s="333"/>
      <c r="R1010" s="333"/>
      <c r="S1010" s="333"/>
      <c r="T1010" s="333"/>
      <c r="U1010" s="333"/>
      <c r="V1010" s="333"/>
      <c r="W1010" s="333"/>
      <c r="X1010" s="333"/>
      <c r="Y1010" s="333"/>
      <c r="Z1010" s="333"/>
      <c r="AA1010" s="333"/>
      <c r="AB1010" s="333"/>
      <c r="AC1010" s="333"/>
      <c r="AD1010" s="333"/>
      <c r="AE1010" s="333"/>
      <c r="AF1010" s="333"/>
      <c r="AG1010" s="333"/>
      <c r="AH1010" s="333"/>
      <c r="AI1010" s="333"/>
      <c r="AJ1010" s="333"/>
      <c r="AK1010" s="333"/>
      <c r="AL1010" s="333"/>
      <c r="AM1010" s="333"/>
      <c r="AN1010" s="333"/>
      <c r="AO1010" s="333"/>
      <c r="AP1010" s="333"/>
      <c r="AQ1010" s="333"/>
      <c r="AR1010" s="333"/>
    </row>
    <row r="1011" spans="1:44" ht="8.1" customHeight="1">
      <c r="A1011" s="365" t="str">
        <f t="shared" si="113"/>
        <v/>
      </c>
      <c r="B1011" s="50" t="str">
        <f t="shared" si="114"/>
        <v/>
      </c>
      <c r="C1011" s="50" t="str">
        <f t="shared" si="115"/>
        <v/>
      </c>
      <c r="D1011" s="315" t="str">
        <f t="shared" si="116"/>
        <v/>
      </c>
      <c r="E1011" s="353"/>
      <c r="F1011" s="354"/>
      <c r="G1011" s="354"/>
      <c r="H1011" s="333"/>
      <c r="I1011" s="333"/>
      <c r="J1011" s="333"/>
      <c r="K1011" s="333"/>
      <c r="L1011" s="333"/>
      <c r="M1011" s="333"/>
      <c r="N1011" s="333"/>
      <c r="O1011" s="333"/>
      <c r="P1011" s="333"/>
      <c r="Q1011" s="333"/>
      <c r="R1011" s="333"/>
      <c r="S1011" s="333"/>
      <c r="T1011" s="333"/>
      <c r="U1011" s="333"/>
      <c r="V1011" s="333"/>
      <c r="W1011" s="333"/>
      <c r="X1011" s="333"/>
      <c r="Y1011" s="333"/>
      <c r="Z1011" s="333"/>
      <c r="AA1011" s="333"/>
      <c r="AB1011" s="333"/>
      <c r="AC1011" s="333"/>
      <c r="AD1011" s="333"/>
      <c r="AE1011" s="333"/>
      <c r="AF1011" s="333"/>
      <c r="AG1011" s="333"/>
      <c r="AH1011" s="333"/>
      <c r="AI1011" s="333"/>
      <c r="AJ1011" s="333"/>
      <c r="AK1011" s="333"/>
      <c r="AL1011" s="333"/>
      <c r="AM1011" s="333"/>
      <c r="AN1011" s="333"/>
      <c r="AO1011" s="333"/>
      <c r="AP1011" s="333"/>
      <c r="AQ1011" s="333"/>
      <c r="AR1011" s="333"/>
    </row>
    <row r="1012" spans="1:44" ht="8.1" customHeight="1">
      <c r="A1012" s="365" t="str">
        <f t="shared" si="113"/>
        <v/>
      </c>
      <c r="B1012" s="50" t="str">
        <f t="shared" si="114"/>
        <v/>
      </c>
      <c r="C1012" s="50" t="str">
        <f t="shared" si="115"/>
        <v/>
      </c>
      <c r="D1012" s="315" t="str">
        <f t="shared" si="116"/>
        <v/>
      </c>
      <c r="E1012" s="353"/>
      <c r="F1012" s="354"/>
      <c r="G1012" s="354"/>
      <c r="H1012" s="333"/>
      <c r="I1012" s="333"/>
      <c r="J1012" s="333"/>
      <c r="K1012" s="333"/>
      <c r="L1012" s="333"/>
      <c r="M1012" s="333"/>
      <c r="N1012" s="333"/>
      <c r="O1012" s="333"/>
      <c r="P1012" s="333"/>
      <c r="Q1012" s="333"/>
      <c r="R1012" s="333"/>
      <c r="S1012" s="333"/>
      <c r="T1012" s="333"/>
      <c r="U1012" s="333"/>
      <c r="V1012" s="333"/>
      <c r="W1012" s="333"/>
      <c r="X1012" s="333"/>
      <c r="Y1012" s="333"/>
      <c r="Z1012" s="333"/>
      <c r="AA1012" s="333"/>
      <c r="AB1012" s="333"/>
      <c r="AC1012" s="333"/>
      <c r="AD1012" s="333"/>
      <c r="AE1012" s="333"/>
      <c r="AF1012" s="333"/>
      <c r="AG1012" s="333"/>
      <c r="AH1012" s="333"/>
      <c r="AI1012" s="333"/>
      <c r="AJ1012" s="333"/>
      <c r="AK1012" s="333"/>
      <c r="AL1012" s="333"/>
      <c r="AM1012" s="333"/>
      <c r="AN1012" s="333"/>
      <c r="AO1012" s="333"/>
      <c r="AP1012" s="333"/>
      <c r="AQ1012" s="333"/>
      <c r="AR1012" s="333"/>
    </row>
    <row r="1013" spans="1:44" ht="8.1" customHeight="1">
      <c r="A1013" s="365" t="str">
        <f t="shared" si="113"/>
        <v/>
      </c>
      <c r="B1013" s="50" t="str">
        <f t="shared" si="114"/>
        <v/>
      </c>
      <c r="C1013" s="50" t="str">
        <f t="shared" si="115"/>
        <v/>
      </c>
      <c r="D1013" s="315" t="str">
        <f t="shared" si="116"/>
        <v/>
      </c>
      <c r="E1013" s="353"/>
      <c r="F1013" s="354"/>
      <c r="G1013" s="354"/>
      <c r="H1013" s="333"/>
      <c r="I1013" s="333"/>
      <c r="J1013" s="333"/>
      <c r="K1013" s="333"/>
      <c r="L1013" s="333"/>
      <c r="M1013" s="333"/>
      <c r="N1013" s="333"/>
      <c r="O1013" s="333"/>
      <c r="P1013" s="333"/>
      <c r="Q1013" s="333"/>
      <c r="R1013" s="333"/>
      <c r="S1013" s="333"/>
      <c r="T1013" s="333"/>
      <c r="U1013" s="333"/>
      <c r="V1013" s="333"/>
      <c r="W1013" s="333"/>
      <c r="X1013" s="333"/>
      <c r="Y1013" s="333"/>
      <c r="Z1013" s="333"/>
      <c r="AA1013" s="333"/>
      <c r="AB1013" s="333"/>
      <c r="AC1013" s="333"/>
      <c r="AD1013" s="333"/>
      <c r="AE1013" s="333"/>
      <c r="AF1013" s="333"/>
      <c r="AG1013" s="333"/>
      <c r="AH1013" s="333"/>
      <c r="AI1013" s="333"/>
      <c r="AJ1013" s="333"/>
      <c r="AK1013" s="333"/>
      <c r="AL1013" s="333"/>
      <c r="AM1013" s="333"/>
      <c r="AN1013" s="333"/>
      <c r="AO1013" s="333"/>
      <c r="AP1013" s="333"/>
      <c r="AQ1013" s="333"/>
      <c r="AR1013" s="333"/>
    </row>
    <row r="1014" spans="1:44" ht="8.1" customHeight="1">
      <c r="A1014" s="365" t="str">
        <f t="shared" si="113"/>
        <v/>
      </c>
      <c r="B1014" s="50" t="str">
        <f t="shared" si="114"/>
        <v/>
      </c>
      <c r="C1014" s="50" t="str">
        <f t="shared" si="115"/>
        <v/>
      </c>
      <c r="D1014" s="315" t="str">
        <f t="shared" si="116"/>
        <v/>
      </c>
      <c r="E1014" s="353"/>
      <c r="F1014" s="354"/>
      <c r="G1014" s="354"/>
      <c r="H1014" s="333"/>
      <c r="I1014" s="333"/>
      <c r="J1014" s="333"/>
      <c r="K1014" s="333"/>
      <c r="L1014" s="333"/>
      <c r="M1014" s="333"/>
      <c r="N1014" s="333"/>
      <c r="O1014" s="333"/>
      <c r="P1014" s="333"/>
      <c r="Q1014" s="333"/>
      <c r="R1014" s="333"/>
      <c r="S1014" s="333"/>
      <c r="T1014" s="333"/>
      <c r="U1014" s="333"/>
      <c r="V1014" s="333"/>
      <c r="W1014" s="333"/>
      <c r="X1014" s="333"/>
      <c r="Y1014" s="333"/>
      <c r="Z1014" s="333"/>
      <c r="AA1014" s="333"/>
      <c r="AB1014" s="333"/>
      <c r="AC1014" s="333"/>
      <c r="AD1014" s="333"/>
      <c r="AE1014" s="333"/>
      <c r="AF1014" s="333"/>
      <c r="AG1014" s="333"/>
      <c r="AH1014" s="333"/>
      <c r="AI1014" s="333"/>
      <c r="AJ1014" s="333"/>
      <c r="AK1014" s="333"/>
      <c r="AL1014" s="333"/>
      <c r="AM1014" s="333"/>
      <c r="AN1014" s="333"/>
      <c r="AO1014" s="333"/>
      <c r="AP1014" s="333"/>
      <c r="AQ1014" s="333"/>
      <c r="AR1014" s="333"/>
    </row>
    <row r="1015" spans="1:44" ht="8.1" customHeight="1">
      <c r="A1015" s="365" t="str">
        <f t="shared" si="113"/>
        <v/>
      </c>
      <c r="B1015" s="50" t="str">
        <f t="shared" si="114"/>
        <v/>
      </c>
      <c r="C1015" s="50" t="str">
        <f t="shared" si="115"/>
        <v/>
      </c>
      <c r="D1015" s="315" t="str">
        <f t="shared" si="116"/>
        <v/>
      </c>
      <c r="E1015" s="353"/>
      <c r="F1015" s="354"/>
      <c r="G1015" s="354"/>
      <c r="H1015" s="333"/>
      <c r="I1015" s="333"/>
      <c r="J1015" s="333"/>
      <c r="K1015" s="333"/>
      <c r="L1015" s="333"/>
      <c r="M1015" s="333"/>
      <c r="N1015" s="333"/>
      <c r="O1015" s="333"/>
      <c r="P1015" s="333"/>
      <c r="Q1015" s="333"/>
      <c r="R1015" s="333"/>
      <c r="S1015" s="333"/>
      <c r="T1015" s="333"/>
      <c r="U1015" s="333"/>
      <c r="V1015" s="333"/>
      <c r="W1015" s="333"/>
      <c r="X1015" s="333"/>
      <c r="Y1015" s="333"/>
      <c r="Z1015" s="333"/>
      <c r="AA1015" s="333"/>
      <c r="AB1015" s="333"/>
      <c r="AC1015" s="333"/>
      <c r="AD1015" s="333"/>
      <c r="AE1015" s="333"/>
      <c r="AF1015" s="333"/>
      <c r="AG1015" s="333"/>
      <c r="AH1015" s="333"/>
      <c r="AI1015" s="333"/>
      <c r="AJ1015" s="333"/>
      <c r="AK1015" s="333"/>
      <c r="AL1015" s="333"/>
      <c r="AM1015" s="333"/>
      <c r="AN1015" s="333"/>
      <c r="AO1015" s="333"/>
      <c r="AP1015" s="333"/>
      <c r="AQ1015" s="333"/>
      <c r="AR1015" s="333"/>
    </row>
    <row r="1016" spans="1:44" ht="8.1" customHeight="1">
      <c r="A1016" s="365" t="str">
        <f t="shared" si="113"/>
        <v/>
      </c>
      <c r="B1016" s="50" t="str">
        <f t="shared" si="114"/>
        <v/>
      </c>
      <c r="C1016" s="50" t="str">
        <f t="shared" si="115"/>
        <v/>
      </c>
      <c r="D1016" s="315" t="str">
        <f t="shared" si="116"/>
        <v/>
      </c>
      <c r="E1016" s="353"/>
      <c r="F1016" s="354"/>
      <c r="G1016" s="354"/>
      <c r="H1016" s="333"/>
      <c r="I1016" s="333"/>
      <c r="J1016" s="333"/>
      <c r="K1016" s="333"/>
      <c r="L1016" s="333"/>
      <c r="M1016" s="333"/>
      <c r="N1016" s="333"/>
      <c r="O1016" s="333"/>
      <c r="P1016" s="333"/>
      <c r="Q1016" s="333"/>
      <c r="R1016" s="333"/>
      <c r="S1016" s="333"/>
      <c r="T1016" s="333"/>
      <c r="U1016" s="333"/>
      <c r="V1016" s="333"/>
      <c r="W1016" s="333"/>
      <c r="X1016" s="333"/>
      <c r="Y1016" s="333"/>
      <c r="Z1016" s="333"/>
      <c r="AA1016" s="333"/>
      <c r="AB1016" s="333"/>
      <c r="AC1016" s="333"/>
      <c r="AD1016" s="333"/>
      <c r="AE1016" s="333"/>
      <c r="AF1016" s="333"/>
      <c r="AG1016" s="333"/>
      <c r="AH1016" s="333"/>
      <c r="AI1016" s="333"/>
      <c r="AJ1016" s="333"/>
      <c r="AK1016" s="333"/>
      <c r="AL1016" s="333"/>
      <c r="AM1016" s="333"/>
      <c r="AN1016" s="333"/>
      <c r="AO1016" s="333"/>
      <c r="AP1016" s="333"/>
      <c r="AQ1016" s="333"/>
      <c r="AR1016" s="333"/>
    </row>
    <row r="1017" spans="1:44" ht="8.1" customHeight="1">
      <c r="A1017" s="365" t="str">
        <f t="shared" si="113"/>
        <v/>
      </c>
      <c r="B1017" s="50" t="str">
        <f t="shared" si="114"/>
        <v/>
      </c>
      <c r="C1017" s="50" t="str">
        <f t="shared" si="115"/>
        <v/>
      </c>
      <c r="D1017" s="315" t="str">
        <f t="shared" si="116"/>
        <v/>
      </c>
      <c r="E1017" s="353"/>
      <c r="F1017" s="354"/>
      <c r="G1017" s="354"/>
      <c r="H1017" s="333"/>
      <c r="I1017" s="333"/>
      <c r="J1017" s="333"/>
      <c r="K1017" s="333"/>
      <c r="L1017" s="333"/>
      <c r="M1017" s="333"/>
      <c r="N1017" s="333"/>
      <c r="O1017" s="333"/>
      <c r="P1017" s="333"/>
      <c r="Q1017" s="333"/>
      <c r="R1017" s="333"/>
      <c r="S1017" s="333"/>
      <c r="T1017" s="333"/>
      <c r="U1017" s="333"/>
      <c r="V1017" s="333"/>
      <c r="W1017" s="333"/>
      <c r="X1017" s="333"/>
      <c r="Y1017" s="333"/>
      <c r="Z1017" s="333"/>
      <c r="AA1017" s="333"/>
      <c r="AB1017" s="333"/>
      <c r="AC1017" s="333"/>
      <c r="AD1017" s="333"/>
      <c r="AE1017" s="333"/>
      <c r="AF1017" s="333"/>
      <c r="AG1017" s="333"/>
      <c r="AH1017" s="333"/>
      <c r="AI1017" s="333"/>
      <c r="AJ1017" s="333"/>
      <c r="AK1017" s="333"/>
      <c r="AL1017" s="333"/>
      <c r="AM1017" s="333"/>
      <c r="AN1017" s="333"/>
      <c r="AO1017" s="333"/>
      <c r="AP1017" s="333"/>
      <c r="AQ1017" s="333"/>
      <c r="AR1017" s="333"/>
    </row>
    <row r="1018" spans="1:44" ht="8.1" customHeight="1">
      <c r="A1018" s="365" t="str">
        <f t="shared" si="113"/>
        <v/>
      </c>
      <c r="B1018" s="50" t="str">
        <f t="shared" si="114"/>
        <v/>
      </c>
      <c r="C1018" s="50" t="str">
        <f t="shared" si="115"/>
        <v/>
      </c>
      <c r="D1018" s="315" t="str">
        <f t="shared" si="116"/>
        <v/>
      </c>
      <c r="E1018" s="353"/>
      <c r="F1018" s="354"/>
      <c r="G1018" s="354"/>
      <c r="H1018" s="333"/>
      <c r="I1018" s="333"/>
      <c r="J1018" s="333"/>
      <c r="K1018" s="333"/>
      <c r="L1018" s="333"/>
      <c r="M1018" s="333"/>
      <c r="N1018" s="333"/>
      <c r="O1018" s="333"/>
      <c r="P1018" s="333"/>
      <c r="Q1018" s="333"/>
      <c r="R1018" s="333"/>
      <c r="S1018" s="333"/>
      <c r="T1018" s="333"/>
      <c r="U1018" s="333"/>
      <c r="V1018" s="333"/>
      <c r="W1018" s="333"/>
      <c r="X1018" s="333"/>
      <c r="Y1018" s="333"/>
      <c r="Z1018" s="333"/>
      <c r="AA1018" s="333"/>
      <c r="AB1018" s="333"/>
      <c r="AC1018" s="333"/>
      <c r="AD1018" s="333"/>
      <c r="AE1018" s="333"/>
      <c r="AF1018" s="333"/>
      <c r="AG1018" s="333"/>
      <c r="AH1018" s="333"/>
      <c r="AI1018" s="333"/>
      <c r="AJ1018" s="333"/>
      <c r="AK1018" s="333"/>
      <c r="AL1018" s="333"/>
      <c r="AM1018" s="333"/>
      <c r="AN1018" s="333"/>
      <c r="AO1018" s="333"/>
      <c r="AP1018" s="333"/>
      <c r="AQ1018" s="333"/>
      <c r="AR1018" s="333"/>
    </row>
    <row r="1019" spans="1:44" ht="8.1" customHeight="1">
      <c r="A1019" s="365" t="str">
        <f t="shared" si="113"/>
        <v/>
      </c>
      <c r="B1019" s="50" t="str">
        <f t="shared" si="114"/>
        <v/>
      </c>
      <c r="C1019" s="50" t="str">
        <f t="shared" si="115"/>
        <v/>
      </c>
      <c r="D1019" s="315" t="str">
        <f t="shared" si="116"/>
        <v/>
      </c>
      <c r="E1019" s="353"/>
      <c r="F1019" s="354"/>
      <c r="G1019" s="354"/>
      <c r="H1019" s="333"/>
      <c r="I1019" s="333"/>
      <c r="J1019" s="333"/>
      <c r="K1019" s="333"/>
      <c r="L1019" s="333"/>
      <c r="M1019" s="333"/>
      <c r="N1019" s="333"/>
      <c r="O1019" s="333"/>
      <c r="P1019" s="333"/>
      <c r="Q1019" s="333"/>
      <c r="R1019" s="333"/>
      <c r="S1019" s="333"/>
      <c r="T1019" s="333"/>
      <c r="U1019" s="333"/>
      <c r="V1019" s="333"/>
      <c r="W1019" s="333"/>
      <c r="X1019" s="333"/>
      <c r="Y1019" s="333"/>
      <c r="Z1019" s="333"/>
      <c r="AA1019" s="333"/>
      <c r="AB1019" s="333"/>
      <c r="AC1019" s="333"/>
      <c r="AD1019" s="333"/>
      <c r="AE1019" s="333"/>
      <c r="AF1019" s="333"/>
      <c r="AG1019" s="333"/>
      <c r="AH1019" s="333"/>
      <c r="AI1019" s="333"/>
      <c r="AJ1019" s="333"/>
      <c r="AK1019" s="333"/>
      <c r="AL1019" s="333"/>
      <c r="AM1019" s="333"/>
      <c r="AN1019" s="333"/>
      <c r="AO1019" s="333"/>
      <c r="AP1019" s="333"/>
      <c r="AQ1019" s="333"/>
      <c r="AR1019" s="333"/>
    </row>
    <row r="1020" spans="1:44" ht="8.1" customHeight="1">
      <c r="A1020" s="365" t="str">
        <f t="shared" si="113"/>
        <v/>
      </c>
      <c r="B1020" s="50" t="str">
        <f t="shared" si="114"/>
        <v/>
      </c>
      <c r="C1020" s="50" t="str">
        <f t="shared" si="115"/>
        <v/>
      </c>
      <c r="D1020" s="315" t="str">
        <f t="shared" si="116"/>
        <v/>
      </c>
      <c r="E1020" s="353"/>
      <c r="F1020" s="354"/>
      <c r="G1020" s="354"/>
      <c r="H1020" s="333"/>
      <c r="I1020" s="333"/>
      <c r="J1020" s="333"/>
      <c r="K1020" s="333"/>
      <c r="L1020" s="333"/>
      <c r="M1020" s="333"/>
      <c r="N1020" s="333"/>
      <c r="O1020" s="333"/>
      <c r="P1020" s="333"/>
      <c r="Q1020" s="333"/>
      <c r="R1020" s="333"/>
      <c r="S1020" s="333"/>
      <c r="T1020" s="333"/>
      <c r="U1020" s="333"/>
      <c r="V1020" s="333"/>
      <c r="W1020" s="333"/>
      <c r="X1020" s="333"/>
      <c r="Y1020" s="333"/>
      <c r="Z1020" s="333"/>
      <c r="AA1020" s="333"/>
      <c r="AB1020" s="333"/>
      <c r="AC1020" s="333"/>
      <c r="AD1020" s="333"/>
      <c r="AE1020" s="333"/>
      <c r="AF1020" s="333"/>
      <c r="AG1020" s="333"/>
      <c r="AH1020" s="333"/>
      <c r="AI1020" s="333"/>
      <c r="AJ1020" s="333"/>
      <c r="AK1020" s="333"/>
      <c r="AL1020" s="333"/>
      <c r="AM1020" s="333"/>
      <c r="AN1020" s="333"/>
      <c r="AO1020" s="333"/>
      <c r="AP1020" s="333"/>
      <c r="AQ1020" s="333"/>
      <c r="AR1020" s="333"/>
    </row>
    <row r="1021" spans="1:44" ht="8.1" customHeight="1">
      <c r="A1021" s="365" t="str">
        <f t="shared" si="113"/>
        <v/>
      </c>
      <c r="B1021" s="50" t="str">
        <f t="shared" si="114"/>
        <v/>
      </c>
      <c r="C1021" s="50" t="str">
        <f t="shared" si="115"/>
        <v/>
      </c>
      <c r="D1021" s="315" t="str">
        <f t="shared" si="116"/>
        <v/>
      </c>
      <c r="E1021" s="353"/>
      <c r="F1021" s="354"/>
      <c r="G1021" s="354"/>
      <c r="H1021" s="333"/>
      <c r="I1021" s="333"/>
      <c r="J1021" s="333"/>
      <c r="K1021" s="333"/>
      <c r="L1021" s="333"/>
      <c r="M1021" s="333"/>
      <c r="N1021" s="333"/>
      <c r="O1021" s="333"/>
      <c r="P1021" s="333"/>
      <c r="Q1021" s="333"/>
      <c r="R1021" s="333"/>
      <c r="S1021" s="333"/>
      <c r="T1021" s="333"/>
      <c r="U1021" s="333"/>
      <c r="V1021" s="333"/>
      <c r="W1021" s="333"/>
      <c r="X1021" s="333"/>
      <c r="Y1021" s="333"/>
      <c r="Z1021" s="333"/>
      <c r="AA1021" s="333"/>
      <c r="AB1021" s="333"/>
      <c r="AC1021" s="333"/>
      <c r="AD1021" s="333"/>
      <c r="AE1021" s="333"/>
      <c r="AF1021" s="333"/>
      <c r="AG1021" s="333"/>
      <c r="AH1021" s="333"/>
      <c r="AI1021" s="333"/>
      <c r="AJ1021" s="333"/>
      <c r="AK1021" s="333"/>
      <c r="AL1021" s="333"/>
      <c r="AM1021" s="333"/>
      <c r="AN1021" s="333"/>
      <c r="AO1021" s="333"/>
      <c r="AP1021" s="333"/>
      <c r="AQ1021" s="333"/>
      <c r="AR1021" s="333"/>
    </row>
    <row r="1022" spans="1:44" ht="8.1" customHeight="1">
      <c r="A1022" s="365" t="str">
        <f t="shared" si="113"/>
        <v/>
      </c>
      <c r="B1022" s="50" t="str">
        <f t="shared" si="114"/>
        <v/>
      </c>
      <c r="C1022" s="50" t="str">
        <f t="shared" si="115"/>
        <v/>
      </c>
      <c r="D1022" s="315" t="str">
        <f t="shared" si="116"/>
        <v/>
      </c>
      <c r="E1022" s="353"/>
      <c r="F1022" s="354"/>
      <c r="G1022" s="354"/>
      <c r="H1022" s="333"/>
      <c r="I1022" s="333"/>
      <c r="J1022" s="333"/>
      <c r="K1022" s="333"/>
      <c r="L1022" s="333"/>
      <c r="M1022" s="333"/>
      <c r="N1022" s="333"/>
      <c r="O1022" s="333"/>
      <c r="P1022" s="333"/>
      <c r="Q1022" s="333"/>
      <c r="R1022" s="333"/>
      <c r="S1022" s="333"/>
      <c r="T1022" s="333"/>
      <c r="U1022" s="333"/>
      <c r="V1022" s="333"/>
      <c r="W1022" s="333"/>
      <c r="X1022" s="333"/>
      <c r="Y1022" s="333"/>
      <c r="Z1022" s="333"/>
      <c r="AA1022" s="333"/>
      <c r="AB1022" s="333"/>
      <c r="AC1022" s="333"/>
      <c r="AD1022" s="333"/>
      <c r="AE1022" s="333"/>
      <c r="AF1022" s="333"/>
      <c r="AG1022" s="333"/>
      <c r="AH1022" s="333"/>
      <c r="AI1022" s="333"/>
      <c r="AJ1022" s="333"/>
      <c r="AK1022" s="333"/>
      <c r="AL1022" s="333"/>
      <c r="AM1022" s="333"/>
      <c r="AN1022" s="333"/>
      <c r="AO1022" s="333"/>
      <c r="AP1022" s="333"/>
      <c r="AQ1022" s="333"/>
      <c r="AR1022" s="333"/>
    </row>
    <row r="1023" spans="1:44" ht="8.1" customHeight="1">
      <c r="A1023" s="365" t="str">
        <f t="shared" si="113"/>
        <v/>
      </c>
      <c r="B1023" s="50" t="str">
        <f t="shared" si="114"/>
        <v/>
      </c>
      <c r="C1023" s="50" t="str">
        <f t="shared" si="115"/>
        <v/>
      </c>
      <c r="D1023" s="315" t="str">
        <f t="shared" si="116"/>
        <v/>
      </c>
      <c r="E1023" s="353"/>
      <c r="F1023" s="354"/>
      <c r="G1023" s="354"/>
      <c r="H1023" s="333"/>
      <c r="I1023" s="333"/>
      <c r="J1023" s="333"/>
      <c r="K1023" s="333"/>
      <c r="L1023" s="333"/>
      <c r="M1023" s="333"/>
      <c r="N1023" s="333"/>
      <c r="O1023" s="333"/>
      <c r="P1023" s="333"/>
      <c r="Q1023" s="333"/>
      <c r="R1023" s="333"/>
      <c r="S1023" s="333"/>
      <c r="T1023" s="333"/>
      <c r="U1023" s="333"/>
      <c r="V1023" s="333"/>
      <c r="W1023" s="333"/>
      <c r="X1023" s="333"/>
      <c r="Y1023" s="333"/>
      <c r="Z1023" s="333"/>
      <c r="AA1023" s="333"/>
      <c r="AB1023" s="333"/>
      <c r="AC1023" s="333"/>
      <c r="AD1023" s="333"/>
      <c r="AE1023" s="333"/>
      <c r="AF1023" s="333"/>
      <c r="AG1023" s="333"/>
      <c r="AH1023" s="333"/>
      <c r="AI1023" s="333"/>
      <c r="AJ1023" s="333"/>
      <c r="AK1023" s="333"/>
      <c r="AL1023" s="333"/>
      <c r="AM1023" s="333"/>
      <c r="AN1023" s="333"/>
      <c r="AO1023" s="333"/>
      <c r="AP1023" s="333"/>
      <c r="AQ1023" s="333"/>
      <c r="AR1023" s="333"/>
    </row>
    <row r="1024" spans="1:44" ht="8.1" customHeight="1">
      <c r="A1024" s="365" t="str">
        <f t="shared" si="113"/>
        <v/>
      </c>
      <c r="B1024" s="50" t="str">
        <f t="shared" si="114"/>
        <v/>
      </c>
      <c r="C1024" s="50" t="str">
        <f t="shared" si="115"/>
        <v/>
      </c>
      <c r="D1024" s="315" t="str">
        <f t="shared" si="116"/>
        <v/>
      </c>
      <c r="E1024" s="353"/>
      <c r="F1024" s="354"/>
      <c r="G1024" s="354"/>
      <c r="H1024" s="333"/>
      <c r="I1024" s="333"/>
      <c r="J1024" s="333"/>
      <c r="K1024" s="333"/>
      <c r="L1024" s="333"/>
      <c r="M1024" s="333"/>
      <c r="N1024" s="333"/>
      <c r="O1024" s="333"/>
      <c r="P1024" s="333"/>
      <c r="Q1024" s="333"/>
      <c r="R1024" s="333"/>
      <c r="S1024" s="333"/>
      <c r="T1024" s="333"/>
      <c r="U1024" s="333"/>
      <c r="V1024" s="333"/>
      <c r="W1024" s="333"/>
      <c r="X1024" s="333"/>
      <c r="Y1024" s="333"/>
      <c r="Z1024" s="333"/>
      <c r="AA1024" s="333"/>
      <c r="AB1024" s="333"/>
      <c r="AC1024" s="333"/>
      <c r="AD1024" s="333"/>
      <c r="AE1024" s="333"/>
      <c r="AF1024" s="333"/>
      <c r="AG1024" s="333"/>
      <c r="AH1024" s="333"/>
      <c r="AI1024" s="333"/>
      <c r="AJ1024" s="333"/>
      <c r="AK1024" s="333"/>
      <c r="AL1024" s="333"/>
      <c r="AM1024" s="333"/>
      <c r="AN1024" s="333"/>
      <c r="AO1024" s="333"/>
      <c r="AP1024" s="333"/>
      <c r="AQ1024" s="333"/>
      <c r="AR1024" s="333"/>
    </row>
    <row r="1025" spans="1:44" ht="8.1" customHeight="1">
      <c r="A1025" s="365" t="str">
        <f t="shared" si="113"/>
        <v/>
      </c>
      <c r="B1025" s="50" t="str">
        <f t="shared" si="114"/>
        <v/>
      </c>
      <c r="C1025" s="50" t="str">
        <f t="shared" si="115"/>
        <v/>
      </c>
      <c r="D1025" s="315" t="str">
        <f t="shared" si="116"/>
        <v/>
      </c>
      <c r="E1025" s="353"/>
      <c r="F1025" s="354"/>
      <c r="G1025" s="354"/>
      <c r="H1025" s="333"/>
      <c r="I1025" s="333"/>
      <c r="J1025" s="333"/>
      <c r="K1025" s="333"/>
      <c r="L1025" s="333"/>
      <c r="M1025" s="333"/>
      <c r="N1025" s="333"/>
      <c r="O1025" s="333"/>
      <c r="P1025" s="333"/>
      <c r="Q1025" s="333"/>
      <c r="R1025" s="333"/>
      <c r="S1025" s="333"/>
      <c r="T1025" s="333"/>
      <c r="U1025" s="333"/>
      <c r="V1025" s="333"/>
      <c r="W1025" s="333"/>
      <c r="X1025" s="333"/>
      <c r="Y1025" s="333"/>
      <c r="Z1025" s="333"/>
      <c r="AA1025" s="333"/>
      <c r="AB1025" s="333"/>
      <c r="AC1025" s="333"/>
      <c r="AD1025" s="333"/>
      <c r="AE1025" s="333"/>
      <c r="AF1025" s="333"/>
      <c r="AG1025" s="333"/>
      <c r="AH1025" s="333"/>
      <c r="AI1025" s="333"/>
      <c r="AJ1025" s="333"/>
      <c r="AK1025" s="333"/>
      <c r="AL1025" s="333"/>
      <c r="AM1025" s="333"/>
      <c r="AN1025" s="333"/>
      <c r="AO1025" s="333"/>
      <c r="AP1025" s="333"/>
      <c r="AQ1025" s="333"/>
      <c r="AR1025" s="333"/>
    </row>
    <row r="1026" spans="1:44" ht="8.1" customHeight="1">
      <c r="A1026" s="365" t="str">
        <f t="shared" si="113"/>
        <v/>
      </c>
      <c r="B1026" s="50" t="str">
        <f t="shared" si="114"/>
        <v/>
      </c>
      <c r="C1026" s="50" t="str">
        <f t="shared" si="115"/>
        <v/>
      </c>
      <c r="D1026" s="315" t="str">
        <f t="shared" si="116"/>
        <v/>
      </c>
      <c r="E1026" s="353"/>
      <c r="F1026" s="354"/>
      <c r="G1026" s="354"/>
      <c r="H1026" s="333"/>
      <c r="I1026" s="333"/>
      <c r="J1026" s="333"/>
      <c r="K1026" s="333"/>
      <c r="L1026" s="333"/>
      <c r="M1026" s="333"/>
      <c r="N1026" s="333"/>
      <c r="O1026" s="333"/>
      <c r="P1026" s="333"/>
      <c r="Q1026" s="333"/>
      <c r="R1026" s="333"/>
      <c r="S1026" s="333"/>
      <c r="T1026" s="333"/>
      <c r="U1026" s="333"/>
      <c r="V1026" s="333"/>
      <c r="W1026" s="333"/>
      <c r="X1026" s="333"/>
      <c r="Y1026" s="333"/>
      <c r="Z1026" s="333"/>
      <c r="AA1026" s="333"/>
      <c r="AB1026" s="333"/>
      <c r="AC1026" s="333"/>
      <c r="AD1026" s="333"/>
      <c r="AE1026" s="333"/>
      <c r="AF1026" s="333"/>
      <c r="AG1026" s="333"/>
      <c r="AH1026" s="333"/>
      <c r="AI1026" s="333"/>
      <c r="AJ1026" s="333"/>
      <c r="AK1026" s="333"/>
      <c r="AL1026" s="333"/>
      <c r="AM1026" s="333"/>
      <c r="AN1026" s="333"/>
      <c r="AO1026" s="333"/>
      <c r="AP1026" s="333"/>
      <c r="AQ1026" s="333"/>
      <c r="AR1026" s="333"/>
    </row>
    <row r="1027" spans="1:44" ht="8.1" customHeight="1">
      <c r="A1027" s="365" t="str">
        <f t="shared" si="113"/>
        <v/>
      </c>
      <c r="B1027" s="50" t="str">
        <f t="shared" si="114"/>
        <v/>
      </c>
      <c r="C1027" s="50" t="str">
        <f t="shared" si="115"/>
        <v/>
      </c>
      <c r="D1027" s="315" t="str">
        <f t="shared" si="116"/>
        <v/>
      </c>
      <c r="E1027" s="353"/>
      <c r="F1027" s="354"/>
      <c r="G1027" s="354"/>
      <c r="H1027" s="333"/>
      <c r="I1027" s="333"/>
      <c r="J1027" s="333"/>
      <c r="K1027" s="333"/>
      <c r="L1027" s="333"/>
      <c r="M1027" s="333"/>
      <c r="N1027" s="333"/>
      <c r="O1027" s="333"/>
      <c r="P1027" s="333"/>
      <c r="Q1027" s="333"/>
      <c r="R1027" s="333"/>
      <c r="S1027" s="333"/>
      <c r="T1027" s="333"/>
      <c r="U1027" s="333"/>
      <c r="V1027" s="333"/>
      <c r="W1027" s="333"/>
      <c r="X1027" s="333"/>
      <c r="Y1027" s="333"/>
      <c r="Z1027" s="333"/>
      <c r="AA1027" s="333"/>
      <c r="AB1027" s="333"/>
      <c r="AC1027" s="333"/>
      <c r="AD1027" s="333"/>
      <c r="AE1027" s="333"/>
      <c r="AF1027" s="333"/>
      <c r="AG1027" s="333"/>
      <c r="AH1027" s="333"/>
      <c r="AI1027" s="333"/>
      <c r="AJ1027" s="333"/>
      <c r="AK1027" s="333"/>
      <c r="AL1027" s="333"/>
      <c r="AM1027" s="333"/>
      <c r="AN1027" s="333"/>
      <c r="AO1027" s="333"/>
      <c r="AP1027" s="333"/>
      <c r="AQ1027" s="333"/>
      <c r="AR1027" s="333"/>
    </row>
    <row r="1028" spans="1:44" ht="8.1" customHeight="1">
      <c r="A1028" s="365" t="str">
        <f t="shared" si="113"/>
        <v/>
      </c>
      <c r="B1028" s="50" t="str">
        <f t="shared" si="114"/>
        <v/>
      </c>
      <c r="C1028" s="50" t="str">
        <f t="shared" si="115"/>
        <v/>
      </c>
      <c r="D1028" s="315" t="str">
        <f t="shared" si="116"/>
        <v/>
      </c>
      <c r="E1028" s="353"/>
      <c r="F1028" s="354"/>
      <c r="G1028" s="354"/>
      <c r="H1028" s="333"/>
      <c r="I1028" s="333"/>
      <c r="J1028" s="333"/>
      <c r="K1028" s="333"/>
      <c r="L1028" s="333"/>
      <c r="M1028" s="333"/>
      <c r="N1028" s="333"/>
      <c r="O1028" s="333"/>
      <c r="P1028" s="333"/>
      <c r="Q1028" s="333"/>
      <c r="R1028" s="333"/>
      <c r="S1028" s="333"/>
      <c r="T1028" s="333"/>
      <c r="U1028" s="333"/>
      <c r="V1028" s="333"/>
      <c r="W1028" s="333"/>
      <c r="X1028" s="333"/>
      <c r="Y1028" s="333"/>
      <c r="Z1028" s="333"/>
      <c r="AA1028" s="333"/>
      <c r="AB1028" s="333"/>
      <c r="AC1028" s="333"/>
      <c r="AD1028" s="333"/>
      <c r="AE1028" s="333"/>
      <c r="AF1028" s="333"/>
      <c r="AG1028" s="333"/>
      <c r="AH1028" s="333"/>
      <c r="AI1028" s="333"/>
      <c r="AJ1028" s="333"/>
      <c r="AK1028" s="333"/>
      <c r="AL1028" s="333"/>
      <c r="AM1028" s="333"/>
      <c r="AN1028" s="333"/>
      <c r="AO1028" s="333"/>
      <c r="AP1028" s="333"/>
      <c r="AQ1028" s="333"/>
      <c r="AR1028" s="333"/>
    </row>
    <row r="1029" spans="1:44" ht="8.1" customHeight="1">
      <c r="A1029" s="365" t="str">
        <f t="shared" ref="A1029:A1092" si="117">IF(ROW()-A$4&lt;=$D$4,ROW()-A$4,"")</f>
        <v/>
      </c>
      <c r="B1029" s="50" t="str">
        <f t="shared" si="114"/>
        <v/>
      </c>
      <c r="C1029" s="50" t="str">
        <f t="shared" si="115"/>
        <v/>
      </c>
      <c r="D1029" s="315" t="str">
        <f t="shared" si="116"/>
        <v/>
      </c>
      <c r="E1029" s="353"/>
      <c r="F1029" s="354"/>
      <c r="G1029" s="354"/>
      <c r="H1029" s="333"/>
      <c r="I1029" s="333"/>
      <c r="J1029" s="333"/>
      <c r="K1029" s="333"/>
      <c r="L1029" s="333"/>
      <c r="M1029" s="333"/>
      <c r="N1029" s="333"/>
      <c r="O1029" s="333"/>
      <c r="P1029" s="333"/>
      <c r="Q1029" s="333"/>
      <c r="R1029" s="333"/>
      <c r="S1029" s="333"/>
      <c r="T1029" s="333"/>
      <c r="U1029" s="333"/>
      <c r="V1029" s="333"/>
      <c r="W1029" s="333"/>
      <c r="X1029" s="333"/>
      <c r="Y1029" s="333"/>
      <c r="Z1029" s="333"/>
      <c r="AA1029" s="333"/>
      <c r="AB1029" s="333"/>
      <c r="AC1029" s="333"/>
      <c r="AD1029" s="333"/>
      <c r="AE1029" s="333"/>
      <c r="AF1029" s="333"/>
      <c r="AG1029" s="333"/>
      <c r="AH1029" s="333"/>
      <c r="AI1029" s="333"/>
      <c r="AJ1029" s="333"/>
      <c r="AK1029" s="333"/>
      <c r="AL1029" s="333"/>
      <c r="AM1029" s="333"/>
      <c r="AN1029" s="333"/>
      <c r="AO1029" s="333"/>
      <c r="AP1029" s="333"/>
      <c r="AQ1029" s="333"/>
      <c r="AR1029" s="333"/>
    </row>
    <row r="1030" spans="1:44" ht="8.1" customHeight="1">
      <c r="A1030" s="365" t="str">
        <f t="shared" si="117"/>
        <v/>
      </c>
      <c r="B1030" s="50" t="str">
        <f t="shared" ref="B1030:B1093" si="118">IF(A1030="","",IF(A1028="",1,IF(ISNUMBER(A1030),INT(A1029/$C$2)+1,"")))</f>
        <v/>
      </c>
      <c r="C1030" s="50" t="str">
        <f t="shared" ref="C1030:C1093" si="119">IF(ISNUMBER(A1030),IF(B1029&lt;&gt;B1030,1,C1029+1),"")</f>
        <v/>
      </c>
      <c r="D1030" s="315" t="str">
        <f t="shared" ref="D1030:D1093" si="120">IF(AND(ISNUMBER(B1030),ISNUMBER(C1030)),_xlfn.CONCAT(C1030-1,",",B1030-1),"")</f>
        <v/>
      </c>
      <c r="E1030" s="353"/>
      <c r="F1030" s="354"/>
      <c r="G1030" s="354"/>
      <c r="H1030" s="333"/>
      <c r="I1030" s="333"/>
      <c r="J1030" s="333"/>
      <c r="K1030" s="333"/>
      <c r="L1030" s="333"/>
      <c r="M1030" s="333"/>
      <c r="N1030" s="333"/>
      <c r="O1030" s="333"/>
      <c r="P1030" s="333"/>
      <c r="Q1030" s="333"/>
      <c r="R1030" s="333"/>
      <c r="S1030" s="333"/>
      <c r="T1030" s="333"/>
      <c r="U1030" s="333"/>
      <c r="V1030" s="333"/>
      <c r="W1030" s="333"/>
      <c r="X1030" s="333"/>
      <c r="Y1030" s="333"/>
      <c r="Z1030" s="333"/>
      <c r="AA1030" s="333"/>
      <c r="AB1030" s="333"/>
      <c r="AC1030" s="333"/>
      <c r="AD1030" s="333"/>
      <c r="AE1030" s="333"/>
      <c r="AF1030" s="333"/>
      <c r="AG1030" s="333"/>
      <c r="AH1030" s="333"/>
      <c r="AI1030" s="333"/>
      <c r="AJ1030" s="333"/>
      <c r="AK1030" s="333"/>
      <c r="AL1030" s="333"/>
      <c r="AM1030" s="333"/>
      <c r="AN1030" s="333"/>
      <c r="AO1030" s="333"/>
      <c r="AP1030" s="333"/>
      <c r="AQ1030" s="333"/>
      <c r="AR1030" s="333"/>
    </row>
    <row r="1031" spans="1:44" ht="8.1" customHeight="1">
      <c r="A1031" s="365" t="str">
        <f t="shared" si="117"/>
        <v/>
      </c>
      <c r="B1031" s="50" t="str">
        <f t="shared" si="118"/>
        <v/>
      </c>
      <c r="C1031" s="50" t="str">
        <f t="shared" si="119"/>
        <v/>
      </c>
      <c r="D1031" s="315" t="str">
        <f t="shared" si="120"/>
        <v/>
      </c>
      <c r="E1031" s="353"/>
      <c r="F1031" s="354"/>
      <c r="G1031" s="354"/>
      <c r="H1031" s="333"/>
      <c r="I1031" s="333"/>
      <c r="J1031" s="333"/>
      <c r="K1031" s="333"/>
      <c r="L1031" s="333"/>
      <c r="M1031" s="333"/>
      <c r="N1031" s="333"/>
      <c r="O1031" s="333"/>
      <c r="P1031" s="333"/>
      <c r="Q1031" s="333"/>
      <c r="R1031" s="333"/>
      <c r="S1031" s="333"/>
      <c r="T1031" s="333"/>
      <c r="U1031" s="333"/>
      <c r="V1031" s="333"/>
      <c r="W1031" s="333"/>
      <c r="X1031" s="333"/>
      <c r="Y1031" s="333"/>
      <c r="Z1031" s="333"/>
      <c r="AA1031" s="333"/>
      <c r="AB1031" s="333"/>
      <c r="AC1031" s="333"/>
      <c r="AD1031" s="333"/>
      <c r="AE1031" s="333"/>
      <c r="AF1031" s="333"/>
      <c r="AG1031" s="333"/>
      <c r="AH1031" s="333"/>
      <c r="AI1031" s="333"/>
      <c r="AJ1031" s="333"/>
      <c r="AK1031" s="333"/>
      <c r="AL1031" s="333"/>
      <c r="AM1031" s="333"/>
      <c r="AN1031" s="333"/>
      <c r="AO1031" s="333"/>
      <c r="AP1031" s="333"/>
      <c r="AQ1031" s="333"/>
      <c r="AR1031" s="333"/>
    </row>
    <row r="1032" spans="1:44" ht="8.1" customHeight="1">
      <c r="A1032" s="365" t="str">
        <f t="shared" si="117"/>
        <v/>
      </c>
      <c r="B1032" s="50" t="str">
        <f t="shared" si="118"/>
        <v/>
      </c>
      <c r="C1032" s="50" t="str">
        <f t="shared" si="119"/>
        <v/>
      </c>
      <c r="D1032" s="315" t="str">
        <f t="shared" si="120"/>
        <v/>
      </c>
      <c r="E1032" s="353"/>
      <c r="F1032" s="354"/>
      <c r="G1032" s="354"/>
      <c r="H1032" s="333"/>
      <c r="I1032" s="333"/>
      <c r="J1032" s="333"/>
      <c r="K1032" s="333"/>
      <c r="L1032" s="333"/>
      <c r="M1032" s="333"/>
      <c r="N1032" s="333"/>
      <c r="O1032" s="333"/>
      <c r="P1032" s="333"/>
      <c r="Q1032" s="333"/>
      <c r="R1032" s="333"/>
      <c r="S1032" s="333"/>
      <c r="T1032" s="333"/>
      <c r="U1032" s="333"/>
      <c r="V1032" s="333"/>
      <c r="W1032" s="333"/>
      <c r="X1032" s="333"/>
      <c r="Y1032" s="333"/>
      <c r="Z1032" s="333"/>
      <c r="AA1032" s="333"/>
      <c r="AB1032" s="333"/>
      <c r="AC1032" s="333"/>
      <c r="AD1032" s="333"/>
      <c r="AE1032" s="333"/>
      <c r="AF1032" s="333"/>
      <c r="AG1032" s="333"/>
      <c r="AH1032" s="333"/>
      <c r="AI1032" s="333"/>
      <c r="AJ1032" s="333"/>
      <c r="AK1032" s="333"/>
      <c r="AL1032" s="333"/>
      <c r="AM1032" s="333"/>
      <c r="AN1032" s="333"/>
      <c r="AO1032" s="333"/>
      <c r="AP1032" s="333"/>
      <c r="AQ1032" s="333"/>
      <c r="AR1032" s="333"/>
    </row>
    <row r="1033" spans="1:44" ht="8.1" customHeight="1">
      <c r="A1033" s="365" t="str">
        <f t="shared" si="117"/>
        <v/>
      </c>
      <c r="B1033" s="50" t="str">
        <f t="shared" si="118"/>
        <v/>
      </c>
      <c r="C1033" s="50" t="str">
        <f t="shared" si="119"/>
        <v/>
      </c>
      <c r="D1033" s="315" t="str">
        <f t="shared" si="120"/>
        <v/>
      </c>
      <c r="E1033" s="353"/>
      <c r="F1033" s="354"/>
      <c r="G1033" s="354"/>
      <c r="H1033" s="333"/>
      <c r="I1033" s="333"/>
      <c r="J1033" s="333"/>
      <c r="K1033" s="333"/>
      <c r="L1033" s="333"/>
      <c r="M1033" s="333"/>
      <c r="N1033" s="333"/>
      <c r="O1033" s="333"/>
      <c r="P1033" s="333"/>
      <c r="Q1033" s="333"/>
      <c r="R1033" s="333"/>
      <c r="S1033" s="333"/>
      <c r="T1033" s="333"/>
      <c r="U1033" s="333"/>
      <c r="V1033" s="333"/>
      <c r="W1033" s="333"/>
      <c r="X1033" s="333"/>
      <c r="Y1033" s="333"/>
      <c r="Z1033" s="333"/>
      <c r="AA1033" s="333"/>
      <c r="AB1033" s="333"/>
      <c r="AC1033" s="333"/>
      <c r="AD1033" s="333"/>
      <c r="AE1033" s="333"/>
      <c r="AF1033" s="333"/>
      <c r="AG1033" s="333"/>
      <c r="AH1033" s="333"/>
      <c r="AI1033" s="333"/>
      <c r="AJ1033" s="333"/>
      <c r="AK1033" s="333"/>
      <c r="AL1033" s="333"/>
      <c r="AM1033" s="333"/>
      <c r="AN1033" s="333"/>
      <c r="AO1033" s="333"/>
      <c r="AP1033" s="333"/>
      <c r="AQ1033" s="333"/>
      <c r="AR1033" s="333"/>
    </row>
    <row r="1034" spans="1:44" ht="8.1" customHeight="1">
      <c r="A1034" s="365" t="str">
        <f t="shared" si="117"/>
        <v/>
      </c>
      <c r="B1034" s="50" t="str">
        <f t="shared" si="118"/>
        <v/>
      </c>
      <c r="C1034" s="50" t="str">
        <f t="shared" si="119"/>
        <v/>
      </c>
      <c r="D1034" s="315" t="str">
        <f t="shared" si="120"/>
        <v/>
      </c>
      <c r="E1034" s="353"/>
      <c r="F1034" s="354"/>
      <c r="G1034" s="354"/>
      <c r="H1034" s="333"/>
      <c r="I1034" s="333"/>
      <c r="J1034" s="333"/>
      <c r="K1034" s="333"/>
      <c r="L1034" s="333"/>
      <c r="M1034" s="333"/>
      <c r="N1034" s="333"/>
      <c r="O1034" s="333"/>
      <c r="P1034" s="333"/>
      <c r="Q1034" s="333"/>
      <c r="R1034" s="333"/>
      <c r="S1034" s="333"/>
      <c r="T1034" s="333"/>
      <c r="U1034" s="333"/>
      <c r="V1034" s="333"/>
      <c r="W1034" s="333"/>
      <c r="X1034" s="333"/>
      <c r="Y1034" s="333"/>
      <c r="Z1034" s="333"/>
      <c r="AA1034" s="333"/>
      <c r="AB1034" s="333"/>
      <c r="AC1034" s="333"/>
      <c r="AD1034" s="333"/>
      <c r="AE1034" s="333"/>
      <c r="AF1034" s="333"/>
      <c r="AG1034" s="333"/>
      <c r="AH1034" s="333"/>
      <c r="AI1034" s="333"/>
      <c r="AJ1034" s="333"/>
      <c r="AK1034" s="333"/>
      <c r="AL1034" s="333"/>
      <c r="AM1034" s="333"/>
      <c r="AN1034" s="333"/>
      <c r="AO1034" s="333"/>
      <c r="AP1034" s="333"/>
      <c r="AQ1034" s="333"/>
      <c r="AR1034" s="333"/>
    </row>
    <row r="1035" spans="1:44" ht="8.1" customHeight="1">
      <c r="A1035" s="365" t="str">
        <f t="shared" si="117"/>
        <v/>
      </c>
      <c r="B1035" s="50" t="str">
        <f t="shared" si="118"/>
        <v/>
      </c>
      <c r="C1035" s="50" t="str">
        <f t="shared" si="119"/>
        <v/>
      </c>
      <c r="D1035" s="315" t="str">
        <f t="shared" si="120"/>
        <v/>
      </c>
      <c r="E1035" s="353"/>
      <c r="F1035" s="354"/>
      <c r="G1035" s="354"/>
      <c r="H1035" s="333"/>
      <c r="I1035" s="333"/>
      <c r="J1035" s="333"/>
      <c r="K1035" s="333"/>
      <c r="L1035" s="333"/>
      <c r="M1035" s="333"/>
      <c r="N1035" s="333"/>
      <c r="O1035" s="333"/>
      <c r="P1035" s="333"/>
      <c r="Q1035" s="333"/>
      <c r="R1035" s="333"/>
      <c r="S1035" s="333"/>
      <c r="T1035" s="333"/>
      <c r="U1035" s="333"/>
      <c r="V1035" s="333"/>
      <c r="W1035" s="333"/>
      <c r="X1035" s="333"/>
      <c r="Y1035" s="333"/>
      <c r="Z1035" s="333"/>
      <c r="AA1035" s="333"/>
      <c r="AB1035" s="333"/>
      <c r="AC1035" s="333"/>
      <c r="AD1035" s="333"/>
      <c r="AE1035" s="333"/>
      <c r="AF1035" s="333"/>
      <c r="AG1035" s="333"/>
      <c r="AH1035" s="333"/>
      <c r="AI1035" s="333"/>
      <c r="AJ1035" s="333"/>
      <c r="AK1035" s="333"/>
      <c r="AL1035" s="333"/>
      <c r="AM1035" s="333"/>
      <c r="AN1035" s="333"/>
      <c r="AO1035" s="333"/>
      <c r="AP1035" s="333"/>
      <c r="AQ1035" s="333"/>
      <c r="AR1035" s="333"/>
    </row>
    <row r="1036" spans="1:44" ht="8.1" customHeight="1">
      <c r="A1036" s="365" t="str">
        <f t="shared" si="117"/>
        <v/>
      </c>
      <c r="B1036" s="50" t="str">
        <f t="shared" si="118"/>
        <v/>
      </c>
      <c r="C1036" s="50" t="str">
        <f t="shared" si="119"/>
        <v/>
      </c>
      <c r="D1036" s="315" t="str">
        <f t="shared" si="120"/>
        <v/>
      </c>
      <c r="E1036" s="353"/>
      <c r="F1036" s="354"/>
      <c r="G1036" s="354"/>
      <c r="H1036" s="333"/>
      <c r="I1036" s="333"/>
      <c r="J1036" s="333"/>
      <c r="K1036" s="333"/>
      <c r="L1036" s="333"/>
      <c r="M1036" s="333"/>
      <c r="N1036" s="333"/>
      <c r="O1036" s="333"/>
      <c r="P1036" s="333"/>
      <c r="Q1036" s="333"/>
      <c r="R1036" s="333"/>
      <c r="S1036" s="333"/>
      <c r="T1036" s="333"/>
      <c r="U1036" s="333"/>
      <c r="V1036" s="333"/>
      <c r="W1036" s="333"/>
      <c r="X1036" s="333"/>
      <c r="Y1036" s="333"/>
      <c r="Z1036" s="333"/>
      <c r="AA1036" s="333"/>
      <c r="AB1036" s="333"/>
      <c r="AC1036" s="333"/>
      <c r="AD1036" s="333"/>
      <c r="AE1036" s="333"/>
      <c r="AF1036" s="333"/>
      <c r="AG1036" s="333"/>
      <c r="AH1036" s="333"/>
      <c r="AI1036" s="333"/>
      <c r="AJ1036" s="333"/>
      <c r="AK1036" s="333"/>
      <c r="AL1036" s="333"/>
      <c r="AM1036" s="333"/>
      <c r="AN1036" s="333"/>
      <c r="AO1036" s="333"/>
      <c r="AP1036" s="333"/>
      <c r="AQ1036" s="333"/>
      <c r="AR1036" s="333"/>
    </row>
    <row r="1037" spans="1:44" ht="8.1" customHeight="1">
      <c r="A1037" s="365" t="str">
        <f t="shared" si="117"/>
        <v/>
      </c>
      <c r="B1037" s="50" t="str">
        <f t="shared" si="118"/>
        <v/>
      </c>
      <c r="C1037" s="50" t="str">
        <f t="shared" si="119"/>
        <v/>
      </c>
      <c r="D1037" s="315" t="str">
        <f t="shared" si="120"/>
        <v/>
      </c>
      <c r="E1037" s="353"/>
      <c r="F1037" s="354"/>
      <c r="G1037" s="354"/>
      <c r="H1037" s="333"/>
      <c r="I1037" s="333"/>
      <c r="J1037" s="333"/>
      <c r="K1037" s="333"/>
      <c r="L1037" s="333"/>
      <c r="M1037" s="333"/>
      <c r="N1037" s="333"/>
      <c r="O1037" s="333"/>
      <c r="P1037" s="333"/>
      <c r="Q1037" s="333"/>
      <c r="R1037" s="333"/>
      <c r="S1037" s="333"/>
      <c r="T1037" s="333"/>
      <c r="U1037" s="333"/>
      <c r="V1037" s="333"/>
      <c r="W1037" s="333"/>
      <c r="X1037" s="333"/>
      <c r="Y1037" s="333"/>
      <c r="Z1037" s="333"/>
      <c r="AA1037" s="333"/>
      <c r="AB1037" s="333"/>
      <c r="AC1037" s="333"/>
      <c r="AD1037" s="333"/>
      <c r="AE1037" s="333"/>
      <c r="AF1037" s="333"/>
      <c r="AG1037" s="333"/>
      <c r="AH1037" s="333"/>
      <c r="AI1037" s="333"/>
      <c r="AJ1037" s="333"/>
      <c r="AK1037" s="333"/>
      <c r="AL1037" s="333"/>
      <c r="AM1037" s="333"/>
      <c r="AN1037" s="333"/>
      <c r="AO1037" s="333"/>
      <c r="AP1037" s="333"/>
      <c r="AQ1037" s="333"/>
      <c r="AR1037" s="333"/>
    </row>
    <row r="1038" spans="1:44" ht="8.1" customHeight="1">
      <c r="A1038" s="365" t="str">
        <f t="shared" si="117"/>
        <v/>
      </c>
      <c r="B1038" s="50" t="str">
        <f t="shared" si="118"/>
        <v/>
      </c>
      <c r="C1038" s="50" t="str">
        <f t="shared" si="119"/>
        <v/>
      </c>
      <c r="D1038" s="315" t="str">
        <f t="shared" si="120"/>
        <v/>
      </c>
      <c r="E1038" s="353"/>
      <c r="F1038" s="354"/>
      <c r="G1038" s="354"/>
      <c r="H1038" s="333"/>
      <c r="I1038" s="333"/>
      <c r="J1038" s="333"/>
      <c r="K1038" s="333"/>
      <c r="L1038" s="333"/>
      <c r="M1038" s="333"/>
      <c r="N1038" s="333"/>
      <c r="O1038" s="333"/>
      <c r="P1038" s="333"/>
      <c r="Q1038" s="333"/>
      <c r="R1038" s="333"/>
      <c r="S1038" s="333"/>
      <c r="T1038" s="333"/>
      <c r="U1038" s="333"/>
      <c r="V1038" s="333"/>
      <c r="W1038" s="333"/>
      <c r="X1038" s="333"/>
      <c r="Y1038" s="333"/>
      <c r="Z1038" s="333"/>
      <c r="AA1038" s="333"/>
      <c r="AB1038" s="333"/>
      <c r="AC1038" s="333"/>
      <c r="AD1038" s="333"/>
      <c r="AE1038" s="333"/>
      <c r="AF1038" s="333"/>
      <c r="AG1038" s="333"/>
      <c r="AH1038" s="333"/>
      <c r="AI1038" s="333"/>
      <c r="AJ1038" s="333"/>
      <c r="AK1038" s="333"/>
      <c r="AL1038" s="333"/>
      <c r="AM1038" s="333"/>
      <c r="AN1038" s="333"/>
      <c r="AO1038" s="333"/>
      <c r="AP1038" s="333"/>
      <c r="AQ1038" s="333"/>
      <c r="AR1038" s="333"/>
    </row>
    <row r="1039" spans="1:44" ht="8.1" customHeight="1">
      <c r="A1039" s="365" t="str">
        <f t="shared" si="117"/>
        <v/>
      </c>
      <c r="B1039" s="50" t="str">
        <f t="shared" si="118"/>
        <v/>
      </c>
      <c r="C1039" s="50" t="str">
        <f t="shared" si="119"/>
        <v/>
      </c>
      <c r="D1039" s="315" t="str">
        <f t="shared" si="120"/>
        <v/>
      </c>
      <c r="E1039" s="353"/>
      <c r="F1039" s="354"/>
      <c r="G1039" s="354"/>
      <c r="H1039" s="333"/>
      <c r="I1039" s="333"/>
      <c r="J1039" s="333"/>
      <c r="K1039" s="333"/>
      <c r="L1039" s="333"/>
      <c r="M1039" s="333"/>
      <c r="N1039" s="333"/>
      <c r="O1039" s="333"/>
      <c r="P1039" s="333"/>
      <c r="Q1039" s="333"/>
      <c r="R1039" s="333"/>
      <c r="S1039" s="333"/>
      <c r="T1039" s="333"/>
      <c r="U1039" s="333"/>
      <c r="V1039" s="333"/>
      <c r="W1039" s="333"/>
      <c r="X1039" s="333"/>
      <c r="Y1039" s="333"/>
      <c r="Z1039" s="333"/>
      <c r="AA1039" s="333"/>
      <c r="AB1039" s="333"/>
      <c r="AC1039" s="333"/>
      <c r="AD1039" s="333"/>
      <c r="AE1039" s="333"/>
      <c r="AF1039" s="333"/>
      <c r="AG1039" s="333"/>
      <c r="AH1039" s="333"/>
      <c r="AI1039" s="333"/>
      <c r="AJ1039" s="333"/>
      <c r="AK1039" s="333"/>
      <c r="AL1039" s="333"/>
      <c r="AM1039" s="333"/>
      <c r="AN1039" s="333"/>
      <c r="AO1039" s="333"/>
      <c r="AP1039" s="333"/>
      <c r="AQ1039" s="333"/>
      <c r="AR1039" s="333"/>
    </row>
    <row r="1040" spans="1:44" ht="8.1" customHeight="1">
      <c r="A1040" s="365" t="str">
        <f t="shared" si="117"/>
        <v/>
      </c>
      <c r="B1040" s="50" t="str">
        <f t="shared" si="118"/>
        <v/>
      </c>
      <c r="C1040" s="50" t="str">
        <f t="shared" si="119"/>
        <v/>
      </c>
      <c r="D1040" s="315" t="str">
        <f t="shared" si="120"/>
        <v/>
      </c>
      <c r="E1040" s="353"/>
      <c r="F1040" s="354"/>
      <c r="G1040" s="354"/>
      <c r="H1040" s="333"/>
      <c r="I1040" s="333"/>
      <c r="J1040" s="333"/>
      <c r="K1040" s="333"/>
      <c r="L1040" s="333"/>
      <c r="M1040" s="333"/>
      <c r="N1040" s="333"/>
      <c r="O1040" s="333"/>
      <c r="P1040" s="333"/>
      <c r="Q1040" s="333"/>
      <c r="R1040" s="333"/>
      <c r="S1040" s="333"/>
      <c r="T1040" s="333"/>
      <c r="U1040" s="333"/>
      <c r="V1040" s="333"/>
      <c r="W1040" s="333"/>
      <c r="X1040" s="333"/>
      <c r="Y1040" s="333"/>
      <c r="Z1040" s="333"/>
      <c r="AA1040" s="333"/>
      <c r="AB1040" s="333"/>
      <c r="AC1040" s="333"/>
      <c r="AD1040" s="333"/>
      <c r="AE1040" s="333"/>
      <c r="AF1040" s="333"/>
      <c r="AG1040" s="333"/>
      <c r="AH1040" s="333"/>
      <c r="AI1040" s="333"/>
      <c r="AJ1040" s="333"/>
      <c r="AK1040" s="333"/>
      <c r="AL1040" s="333"/>
      <c r="AM1040" s="333"/>
      <c r="AN1040" s="333"/>
      <c r="AO1040" s="333"/>
      <c r="AP1040" s="333"/>
      <c r="AQ1040" s="333"/>
      <c r="AR1040" s="333"/>
    </row>
    <row r="1041" spans="1:44" ht="8.1" customHeight="1">
      <c r="A1041" s="365" t="str">
        <f t="shared" si="117"/>
        <v/>
      </c>
      <c r="B1041" s="50" t="str">
        <f t="shared" si="118"/>
        <v/>
      </c>
      <c r="C1041" s="50" t="str">
        <f t="shared" si="119"/>
        <v/>
      </c>
      <c r="D1041" s="315" t="str">
        <f t="shared" si="120"/>
        <v/>
      </c>
      <c r="E1041" s="353"/>
      <c r="F1041" s="354"/>
      <c r="G1041" s="354"/>
      <c r="H1041" s="333"/>
      <c r="I1041" s="333"/>
      <c r="J1041" s="333"/>
      <c r="K1041" s="333"/>
      <c r="L1041" s="333"/>
      <c r="M1041" s="333"/>
      <c r="N1041" s="333"/>
      <c r="O1041" s="333"/>
      <c r="P1041" s="333"/>
      <c r="Q1041" s="333"/>
      <c r="R1041" s="333"/>
      <c r="S1041" s="333"/>
      <c r="T1041" s="333"/>
      <c r="U1041" s="333"/>
      <c r="V1041" s="333"/>
      <c r="W1041" s="333"/>
      <c r="X1041" s="333"/>
      <c r="Y1041" s="333"/>
      <c r="Z1041" s="333"/>
      <c r="AA1041" s="333"/>
      <c r="AB1041" s="333"/>
      <c r="AC1041" s="333"/>
      <c r="AD1041" s="333"/>
      <c r="AE1041" s="333"/>
      <c r="AF1041" s="333"/>
      <c r="AG1041" s="333"/>
      <c r="AH1041" s="333"/>
      <c r="AI1041" s="333"/>
      <c r="AJ1041" s="333"/>
      <c r="AK1041" s="333"/>
      <c r="AL1041" s="333"/>
      <c r="AM1041" s="333"/>
      <c r="AN1041" s="333"/>
      <c r="AO1041" s="333"/>
      <c r="AP1041" s="333"/>
      <c r="AQ1041" s="333"/>
      <c r="AR1041" s="333"/>
    </row>
    <row r="1042" spans="1:44" ht="8.1" customHeight="1">
      <c r="A1042" s="365" t="str">
        <f t="shared" si="117"/>
        <v/>
      </c>
      <c r="B1042" s="50" t="str">
        <f t="shared" si="118"/>
        <v/>
      </c>
      <c r="C1042" s="50" t="str">
        <f t="shared" si="119"/>
        <v/>
      </c>
      <c r="D1042" s="315" t="str">
        <f t="shared" si="120"/>
        <v/>
      </c>
      <c r="E1042" s="353"/>
      <c r="F1042" s="354"/>
      <c r="G1042" s="354"/>
      <c r="H1042" s="333"/>
      <c r="I1042" s="333"/>
      <c r="J1042" s="333"/>
      <c r="K1042" s="333"/>
      <c r="L1042" s="333"/>
      <c r="M1042" s="333"/>
      <c r="N1042" s="333"/>
      <c r="O1042" s="333"/>
      <c r="P1042" s="333"/>
      <c r="Q1042" s="333"/>
      <c r="R1042" s="333"/>
      <c r="S1042" s="333"/>
      <c r="T1042" s="333"/>
      <c r="U1042" s="333"/>
      <c r="V1042" s="333"/>
      <c r="W1042" s="333"/>
      <c r="X1042" s="333"/>
      <c r="Y1042" s="333"/>
      <c r="Z1042" s="333"/>
      <c r="AA1042" s="333"/>
      <c r="AB1042" s="333"/>
      <c r="AC1042" s="333"/>
      <c r="AD1042" s="333"/>
      <c r="AE1042" s="333"/>
      <c r="AF1042" s="333"/>
      <c r="AG1042" s="333"/>
      <c r="AH1042" s="333"/>
      <c r="AI1042" s="333"/>
      <c r="AJ1042" s="333"/>
      <c r="AK1042" s="333"/>
      <c r="AL1042" s="333"/>
      <c r="AM1042" s="333"/>
      <c r="AN1042" s="333"/>
      <c r="AO1042" s="333"/>
      <c r="AP1042" s="333"/>
      <c r="AQ1042" s="333"/>
      <c r="AR1042" s="333"/>
    </row>
    <row r="1043" spans="1:44" ht="8.1" customHeight="1">
      <c r="A1043" s="365" t="str">
        <f t="shared" si="117"/>
        <v/>
      </c>
      <c r="B1043" s="50" t="str">
        <f t="shared" si="118"/>
        <v/>
      </c>
      <c r="C1043" s="50" t="str">
        <f t="shared" si="119"/>
        <v/>
      </c>
      <c r="D1043" s="315" t="str">
        <f t="shared" si="120"/>
        <v/>
      </c>
      <c r="E1043" s="353"/>
      <c r="F1043" s="354"/>
      <c r="G1043" s="354"/>
      <c r="H1043" s="333"/>
      <c r="I1043" s="333"/>
      <c r="J1043" s="333"/>
      <c r="K1043" s="333"/>
      <c r="L1043" s="333"/>
      <c r="M1043" s="333"/>
      <c r="N1043" s="333"/>
      <c r="O1043" s="333"/>
      <c r="P1043" s="333"/>
      <c r="Q1043" s="333"/>
      <c r="R1043" s="333"/>
      <c r="S1043" s="333"/>
      <c r="T1043" s="333"/>
      <c r="U1043" s="333"/>
      <c r="V1043" s="333"/>
      <c r="W1043" s="333"/>
      <c r="X1043" s="333"/>
      <c r="Y1043" s="333"/>
      <c r="Z1043" s="333"/>
      <c r="AA1043" s="333"/>
      <c r="AB1043" s="333"/>
      <c r="AC1043" s="333"/>
      <c r="AD1043" s="333"/>
      <c r="AE1043" s="333"/>
      <c r="AF1043" s="333"/>
      <c r="AG1043" s="333"/>
      <c r="AH1043" s="333"/>
      <c r="AI1043" s="333"/>
      <c r="AJ1043" s="333"/>
      <c r="AK1043" s="333"/>
      <c r="AL1043" s="333"/>
      <c r="AM1043" s="333"/>
      <c r="AN1043" s="333"/>
      <c r="AO1043" s="333"/>
      <c r="AP1043" s="333"/>
      <c r="AQ1043" s="333"/>
      <c r="AR1043" s="333"/>
    </row>
    <row r="1044" spans="1:44" ht="8.1" customHeight="1">
      <c r="A1044" s="365" t="str">
        <f t="shared" si="117"/>
        <v/>
      </c>
      <c r="B1044" s="50" t="str">
        <f t="shared" si="118"/>
        <v/>
      </c>
      <c r="C1044" s="50" t="str">
        <f t="shared" si="119"/>
        <v/>
      </c>
      <c r="D1044" s="315" t="str">
        <f t="shared" si="120"/>
        <v/>
      </c>
      <c r="E1044" s="353"/>
      <c r="F1044" s="354"/>
      <c r="G1044" s="354"/>
      <c r="H1044" s="333"/>
      <c r="I1044" s="333"/>
      <c r="J1044" s="333"/>
      <c r="K1044" s="333"/>
      <c r="L1044" s="333"/>
      <c r="M1044" s="333"/>
      <c r="N1044" s="333"/>
      <c r="O1044" s="333"/>
      <c r="P1044" s="333"/>
      <c r="Q1044" s="333"/>
      <c r="R1044" s="333"/>
      <c r="S1044" s="333"/>
      <c r="T1044" s="333"/>
      <c r="U1044" s="333"/>
      <c r="V1044" s="333"/>
      <c r="W1044" s="333"/>
      <c r="X1044" s="333"/>
      <c r="Y1044" s="333"/>
      <c r="Z1044" s="333"/>
      <c r="AA1044" s="333"/>
      <c r="AB1044" s="333"/>
      <c r="AC1044" s="333"/>
      <c r="AD1044" s="333"/>
      <c r="AE1044" s="333"/>
      <c r="AF1044" s="333"/>
      <c r="AG1044" s="333"/>
      <c r="AH1044" s="333"/>
      <c r="AI1044" s="333"/>
      <c r="AJ1044" s="333"/>
      <c r="AK1044" s="333"/>
      <c r="AL1044" s="333"/>
      <c r="AM1044" s="333"/>
      <c r="AN1044" s="333"/>
      <c r="AO1044" s="333"/>
      <c r="AP1044" s="333"/>
      <c r="AQ1044" s="333"/>
      <c r="AR1044" s="333"/>
    </row>
    <row r="1045" spans="1:44" ht="8.1" customHeight="1">
      <c r="A1045" s="365" t="str">
        <f t="shared" si="117"/>
        <v/>
      </c>
      <c r="B1045" s="50" t="str">
        <f t="shared" si="118"/>
        <v/>
      </c>
      <c r="C1045" s="50" t="str">
        <f t="shared" si="119"/>
        <v/>
      </c>
      <c r="D1045" s="315" t="str">
        <f t="shared" si="120"/>
        <v/>
      </c>
      <c r="E1045" s="353"/>
      <c r="F1045" s="354"/>
      <c r="G1045" s="354"/>
      <c r="H1045" s="333"/>
      <c r="I1045" s="333"/>
      <c r="J1045" s="333"/>
      <c r="K1045" s="333"/>
      <c r="L1045" s="333"/>
      <c r="M1045" s="333"/>
      <c r="N1045" s="333"/>
      <c r="O1045" s="333"/>
      <c r="P1045" s="333"/>
      <c r="Q1045" s="333"/>
      <c r="R1045" s="333"/>
      <c r="S1045" s="333"/>
      <c r="T1045" s="333"/>
      <c r="U1045" s="333"/>
      <c r="V1045" s="333"/>
      <c r="W1045" s="333"/>
      <c r="X1045" s="333"/>
      <c r="Y1045" s="333"/>
      <c r="Z1045" s="333"/>
      <c r="AA1045" s="333"/>
      <c r="AB1045" s="333"/>
      <c r="AC1045" s="333"/>
      <c r="AD1045" s="333"/>
      <c r="AE1045" s="333"/>
      <c r="AF1045" s="333"/>
      <c r="AG1045" s="333"/>
      <c r="AH1045" s="333"/>
      <c r="AI1045" s="333"/>
      <c r="AJ1045" s="333"/>
      <c r="AK1045" s="333"/>
      <c r="AL1045" s="333"/>
      <c r="AM1045" s="333"/>
      <c r="AN1045" s="333"/>
      <c r="AO1045" s="333"/>
      <c r="AP1045" s="333"/>
      <c r="AQ1045" s="333"/>
      <c r="AR1045" s="333"/>
    </row>
    <row r="1046" spans="1:44" ht="8.1" customHeight="1">
      <c r="A1046" s="365" t="str">
        <f t="shared" si="117"/>
        <v/>
      </c>
      <c r="B1046" s="50" t="str">
        <f t="shared" si="118"/>
        <v/>
      </c>
      <c r="C1046" s="50" t="str">
        <f t="shared" si="119"/>
        <v/>
      </c>
      <c r="D1046" s="315" t="str">
        <f t="shared" si="120"/>
        <v/>
      </c>
      <c r="E1046" s="353"/>
      <c r="F1046" s="354"/>
      <c r="G1046" s="354"/>
      <c r="H1046" s="333"/>
      <c r="I1046" s="333"/>
      <c r="J1046" s="333"/>
      <c r="K1046" s="333"/>
      <c r="L1046" s="333"/>
      <c r="M1046" s="333"/>
      <c r="N1046" s="333"/>
      <c r="O1046" s="333"/>
      <c r="P1046" s="333"/>
      <c r="Q1046" s="333"/>
      <c r="R1046" s="333"/>
      <c r="S1046" s="333"/>
      <c r="T1046" s="333"/>
      <c r="U1046" s="333"/>
      <c r="V1046" s="333"/>
      <c r="W1046" s="333"/>
      <c r="X1046" s="333"/>
      <c r="Y1046" s="333"/>
      <c r="Z1046" s="333"/>
      <c r="AA1046" s="333"/>
      <c r="AB1046" s="333"/>
      <c r="AC1046" s="333"/>
      <c r="AD1046" s="333"/>
      <c r="AE1046" s="333"/>
      <c r="AF1046" s="333"/>
      <c r="AG1046" s="333"/>
      <c r="AH1046" s="333"/>
      <c r="AI1046" s="333"/>
      <c r="AJ1046" s="333"/>
      <c r="AK1046" s="333"/>
      <c r="AL1046" s="333"/>
      <c r="AM1046" s="333"/>
      <c r="AN1046" s="333"/>
      <c r="AO1046" s="333"/>
      <c r="AP1046" s="333"/>
      <c r="AQ1046" s="333"/>
      <c r="AR1046" s="333"/>
    </row>
    <row r="1047" spans="1:44" ht="8.1" customHeight="1">
      <c r="A1047" s="365" t="str">
        <f t="shared" si="117"/>
        <v/>
      </c>
      <c r="B1047" s="50" t="str">
        <f t="shared" si="118"/>
        <v/>
      </c>
      <c r="C1047" s="50" t="str">
        <f t="shared" si="119"/>
        <v/>
      </c>
      <c r="D1047" s="315" t="str">
        <f t="shared" si="120"/>
        <v/>
      </c>
      <c r="E1047" s="353"/>
      <c r="F1047" s="354"/>
      <c r="G1047" s="354"/>
      <c r="H1047" s="333"/>
      <c r="I1047" s="333"/>
      <c r="J1047" s="333"/>
      <c r="K1047" s="333"/>
      <c r="L1047" s="333"/>
      <c r="M1047" s="333"/>
      <c r="N1047" s="333"/>
      <c r="O1047" s="333"/>
      <c r="P1047" s="333"/>
      <c r="Q1047" s="333"/>
      <c r="R1047" s="333"/>
      <c r="S1047" s="333"/>
      <c r="T1047" s="333"/>
      <c r="U1047" s="333"/>
      <c r="V1047" s="333"/>
      <c r="W1047" s="333"/>
      <c r="X1047" s="333"/>
      <c r="Y1047" s="333"/>
      <c r="Z1047" s="333"/>
      <c r="AA1047" s="333"/>
      <c r="AB1047" s="333"/>
      <c r="AC1047" s="333"/>
      <c r="AD1047" s="333"/>
      <c r="AE1047" s="333"/>
      <c r="AF1047" s="333"/>
      <c r="AG1047" s="333"/>
      <c r="AH1047" s="333"/>
      <c r="AI1047" s="333"/>
      <c r="AJ1047" s="333"/>
      <c r="AK1047" s="333"/>
      <c r="AL1047" s="333"/>
      <c r="AM1047" s="333"/>
      <c r="AN1047" s="333"/>
      <c r="AO1047" s="333"/>
      <c r="AP1047" s="333"/>
      <c r="AQ1047" s="333"/>
      <c r="AR1047" s="333"/>
    </row>
    <row r="1048" spans="1:44" ht="8.1" customHeight="1">
      <c r="A1048" s="365" t="str">
        <f t="shared" si="117"/>
        <v/>
      </c>
      <c r="B1048" s="50" t="str">
        <f t="shared" si="118"/>
        <v/>
      </c>
      <c r="C1048" s="50" t="str">
        <f t="shared" si="119"/>
        <v/>
      </c>
      <c r="D1048" s="315" t="str">
        <f t="shared" si="120"/>
        <v/>
      </c>
      <c r="E1048" s="353"/>
      <c r="F1048" s="354"/>
      <c r="G1048" s="354"/>
      <c r="H1048" s="333"/>
      <c r="I1048" s="333"/>
      <c r="J1048" s="333"/>
      <c r="K1048" s="333"/>
      <c r="L1048" s="333"/>
      <c r="M1048" s="333"/>
      <c r="N1048" s="333"/>
      <c r="O1048" s="333"/>
      <c r="P1048" s="333"/>
      <c r="Q1048" s="333"/>
      <c r="R1048" s="333"/>
      <c r="S1048" s="333"/>
      <c r="T1048" s="333"/>
      <c r="U1048" s="333"/>
      <c r="V1048" s="333"/>
      <c r="W1048" s="333"/>
      <c r="X1048" s="333"/>
      <c r="Y1048" s="333"/>
      <c r="Z1048" s="333"/>
      <c r="AA1048" s="333"/>
      <c r="AB1048" s="333"/>
      <c r="AC1048" s="333"/>
      <c r="AD1048" s="333"/>
      <c r="AE1048" s="333"/>
      <c r="AF1048" s="333"/>
      <c r="AG1048" s="333"/>
      <c r="AH1048" s="333"/>
      <c r="AI1048" s="333"/>
      <c r="AJ1048" s="333"/>
      <c r="AK1048" s="333"/>
      <c r="AL1048" s="333"/>
      <c r="AM1048" s="333"/>
      <c r="AN1048" s="333"/>
      <c r="AO1048" s="333"/>
      <c r="AP1048" s="333"/>
      <c r="AQ1048" s="333"/>
      <c r="AR1048" s="333"/>
    </row>
    <row r="1049" spans="1:44" ht="8.1" customHeight="1">
      <c r="A1049" s="365" t="str">
        <f t="shared" si="117"/>
        <v/>
      </c>
      <c r="B1049" s="50" t="str">
        <f t="shared" si="118"/>
        <v/>
      </c>
      <c r="C1049" s="50" t="str">
        <f t="shared" si="119"/>
        <v/>
      </c>
      <c r="D1049" s="315" t="str">
        <f t="shared" si="120"/>
        <v/>
      </c>
      <c r="E1049" s="353"/>
      <c r="F1049" s="354"/>
      <c r="G1049" s="354"/>
      <c r="H1049" s="333"/>
      <c r="I1049" s="333"/>
      <c r="J1049" s="333"/>
      <c r="K1049" s="333"/>
      <c r="L1049" s="333"/>
      <c r="M1049" s="333"/>
      <c r="N1049" s="333"/>
      <c r="O1049" s="333"/>
      <c r="P1049" s="333"/>
      <c r="Q1049" s="333"/>
      <c r="R1049" s="333"/>
      <c r="S1049" s="333"/>
      <c r="T1049" s="333"/>
      <c r="U1049" s="333"/>
      <c r="V1049" s="333"/>
      <c r="W1049" s="333"/>
      <c r="X1049" s="333"/>
      <c r="Y1049" s="333"/>
      <c r="Z1049" s="333"/>
      <c r="AA1049" s="333"/>
      <c r="AB1049" s="333"/>
      <c r="AC1049" s="333"/>
      <c r="AD1049" s="333"/>
      <c r="AE1049" s="333"/>
      <c r="AF1049" s="333"/>
      <c r="AG1049" s="333"/>
      <c r="AH1049" s="333"/>
      <c r="AI1049" s="333"/>
      <c r="AJ1049" s="333"/>
      <c r="AK1049" s="333"/>
      <c r="AL1049" s="333"/>
      <c r="AM1049" s="333"/>
      <c r="AN1049" s="333"/>
      <c r="AO1049" s="333"/>
      <c r="AP1049" s="333"/>
      <c r="AQ1049" s="333"/>
      <c r="AR1049" s="333"/>
    </row>
    <row r="1050" spans="1:44" ht="8.1" customHeight="1">
      <c r="A1050" s="365" t="str">
        <f t="shared" si="117"/>
        <v/>
      </c>
      <c r="B1050" s="50" t="str">
        <f t="shared" si="118"/>
        <v/>
      </c>
      <c r="C1050" s="50" t="str">
        <f t="shared" si="119"/>
        <v/>
      </c>
      <c r="D1050" s="315" t="str">
        <f t="shared" si="120"/>
        <v/>
      </c>
      <c r="E1050" s="353"/>
      <c r="F1050" s="354"/>
      <c r="G1050" s="354"/>
      <c r="H1050" s="333"/>
      <c r="I1050" s="333"/>
      <c r="J1050" s="333"/>
      <c r="K1050" s="333"/>
      <c r="L1050" s="333"/>
      <c r="M1050" s="333"/>
      <c r="N1050" s="333"/>
      <c r="O1050" s="333"/>
      <c r="P1050" s="333"/>
      <c r="Q1050" s="333"/>
      <c r="R1050" s="333"/>
      <c r="S1050" s="333"/>
      <c r="T1050" s="333"/>
      <c r="U1050" s="333"/>
      <c r="V1050" s="333"/>
      <c r="W1050" s="333"/>
      <c r="X1050" s="333"/>
      <c r="Y1050" s="333"/>
      <c r="Z1050" s="333"/>
      <c r="AA1050" s="333"/>
      <c r="AB1050" s="333"/>
      <c r="AC1050" s="333"/>
      <c r="AD1050" s="333"/>
      <c r="AE1050" s="333"/>
      <c r="AF1050" s="333"/>
      <c r="AG1050" s="333"/>
      <c r="AH1050" s="333"/>
      <c r="AI1050" s="333"/>
      <c r="AJ1050" s="333"/>
      <c r="AK1050" s="333"/>
      <c r="AL1050" s="333"/>
      <c r="AM1050" s="333"/>
      <c r="AN1050" s="333"/>
      <c r="AO1050" s="333"/>
      <c r="AP1050" s="333"/>
      <c r="AQ1050" s="333"/>
      <c r="AR1050" s="333"/>
    </row>
    <row r="1051" spans="1:44" ht="8.1" customHeight="1">
      <c r="A1051" s="365" t="str">
        <f t="shared" si="117"/>
        <v/>
      </c>
      <c r="B1051" s="50" t="str">
        <f t="shared" si="118"/>
        <v/>
      </c>
      <c r="C1051" s="50" t="str">
        <f t="shared" si="119"/>
        <v/>
      </c>
      <c r="D1051" s="315" t="str">
        <f t="shared" si="120"/>
        <v/>
      </c>
      <c r="E1051" s="353"/>
      <c r="F1051" s="354"/>
      <c r="G1051" s="354"/>
      <c r="H1051" s="333"/>
      <c r="I1051" s="333"/>
      <c r="J1051" s="333"/>
      <c r="K1051" s="333"/>
      <c r="L1051" s="333"/>
      <c r="M1051" s="333"/>
      <c r="N1051" s="333"/>
      <c r="O1051" s="333"/>
      <c r="P1051" s="333"/>
      <c r="Q1051" s="333"/>
      <c r="R1051" s="333"/>
      <c r="S1051" s="333"/>
      <c r="T1051" s="333"/>
      <c r="U1051" s="333"/>
      <c r="V1051" s="333"/>
      <c r="W1051" s="333"/>
      <c r="X1051" s="333"/>
      <c r="Y1051" s="333"/>
      <c r="Z1051" s="333"/>
      <c r="AA1051" s="333"/>
      <c r="AB1051" s="333"/>
      <c r="AC1051" s="333"/>
      <c r="AD1051" s="333"/>
      <c r="AE1051" s="333"/>
      <c r="AF1051" s="333"/>
      <c r="AG1051" s="333"/>
      <c r="AH1051" s="333"/>
      <c r="AI1051" s="333"/>
      <c r="AJ1051" s="333"/>
      <c r="AK1051" s="333"/>
      <c r="AL1051" s="333"/>
      <c r="AM1051" s="333"/>
      <c r="AN1051" s="333"/>
      <c r="AO1051" s="333"/>
      <c r="AP1051" s="333"/>
      <c r="AQ1051" s="333"/>
      <c r="AR1051" s="333"/>
    </row>
    <row r="1052" spans="1:44" ht="8.1" customHeight="1">
      <c r="A1052" s="365" t="str">
        <f t="shared" si="117"/>
        <v/>
      </c>
      <c r="B1052" s="50" t="str">
        <f t="shared" si="118"/>
        <v/>
      </c>
      <c r="C1052" s="50" t="str">
        <f t="shared" si="119"/>
        <v/>
      </c>
      <c r="D1052" s="315" t="str">
        <f t="shared" si="120"/>
        <v/>
      </c>
      <c r="E1052" s="353"/>
      <c r="F1052" s="354"/>
      <c r="G1052" s="354"/>
      <c r="H1052" s="333"/>
      <c r="I1052" s="333"/>
      <c r="J1052" s="333"/>
      <c r="K1052" s="333"/>
      <c r="L1052" s="333"/>
      <c r="M1052" s="333"/>
      <c r="N1052" s="333"/>
      <c r="O1052" s="333"/>
      <c r="P1052" s="333"/>
      <c r="Q1052" s="333"/>
      <c r="R1052" s="333"/>
      <c r="S1052" s="333"/>
      <c r="T1052" s="333"/>
      <c r="U1052" s="333"/>
      <c r="V1052" s="333"/>
      <c r="W1052" s="333"/>
      <c r="X1052" s="333"/>
      <c r="Y1052" s="333"/>
      <c r="Z1052" s="333"/>
      <c r="AA1052" s="333"/>
      <c r="AB1052" s="333"/>
      <c r="AC1052" s="333"/>
      <c r="AD1052" s="333"/>
      <c r="AE1052" s="333"/>
      <c r="AF1052" s="333"/>
      <c r="AG1052" s="333"/>
      <c r="AH1052" s="333"/>
      <c r="AI1052" s="333"/>
      <c r="AJ1052" s="333"/>
      <c r="AK1052" s="333"/>
      <c r="AL1052" s="333"/>
      <c r="AM1052" s="333"/>
      <c r="AN1052" s="333"/>
      <c r="AO1052" s="333"/>
      <c r="AP1052" s="333"/>
      <c r="AQ1052" s="333"/>
      <c r="AR1052" s="333"/>
    </row>
    <row r="1053" spans="1:44" ht="8.1" customHeight="1">
      <c r="A1053" s="365" t="str">
        <f t="shared" si="117"/>
        <v/>
      </c>
      <c r="B1053" s="50" t="str">
        <f t="shared" si="118"/>
        <v/>
      </c>
      <c r="C1053" s="50" t="str">
        <f t="shared" si="119"/>
        <v/>
      </c>
      <c r="D1053" s="315" t="str">
        <f t="shared" si="120"/>
        <v/>
      </c>
      <c r="E1053" s="353"/>
      <c r="F1053" s="354"/>
      <c r="G1053" s="354"/>
      <c r="H1053" s="333"/>
      <c r="I1053" s="333"/>
      <c r="J1053" s="333"/>
      <c r="K1053" s="333"/>
      <c r="L1053" s="333"/>
      <c r="M1053" s="333"/>
      <c r="N1053" s="333"/>
      <c r="O1053" s="333"/>
      <c r="P1053" s="333"/>
      <c r="Q1053" s="333"/>
      <c r="R1053" s="333"/>
      <c r="S1053" s="333"/>
      <c r="T1053" s="333"/>
      <c r="U1053" s="333"/>
      <c r="V1053" s="333"/>
      <c r="W1053" s="333"/>
      <c r="X1053" s="333"/>
      <c r="Y1053" s="333"/>
      <c r="Z1053" s="333"/>
      <c r="AA1053" s="333"/>
      <c r="AB1053" s="333"/>
      <c r="AC1053" s="333"/>
      <c r="AD1053" s="333"/>
      <c r="AE1053" s="333"/>
      <c r="AF1053" s="333"/>
      <c r="AG1053" s="333"/>
      <c r="AH1053" s="333"/>
      <c r="AI1053" s="333"/>
      <c r="AJ1053" s="333"/>
      <c r="AK1053" s="333"/>
      <c r="AL1053" s="333"/>
      <c r="AM1053" s="333"/>
      <c r="AN1053" s="333"/>
      <c r="AO1053" s="333"/>
      <c r="AP1053" s="333"/>
      <c r="AQ1053" s="333"/>
      <c r="AR1053" s="333"/>
    </row>
    <row r="1054" spans="1:44" ht="8.1" customHeight="1">
      <c r="A1054" s="365" t="str">
        <f t="shared" si="117"/>
        <v/>
      </c>
      <c r="B1054" s="50" t="str">
        <f t="shared" si="118"/>
        <v/>
      </c>
      <c r="C1054" s="50" t="str">
        <f t="shared" si="119"/>
        <v/>
      </c>
      <c r="D1054" s="315" t="str">
        <f t="shared" si="120"/>
        <v/>
      </c>
      <c r="E1054" s="353"/>
      <c r="F1054" s="354"/>
      <c r="G1054" s="354"/>
      <c r="H1054" s="333"/>
      <c r="I1054" s="333"/>
      <c r="J1054" s="333"/>
      <c r="K1054" s="333"/>
      <c r="L1054" s="333"/>
      <c r="M1054" s="333"/>
      <c r="N1054" s="333"/>
      <c r="O1054" s="333"/>
      <c r="P1054" s="333"/>
      <c r="Q1054" s="333"/>
      <c r="R1054" s="333"/>
      <c r="S1054" s="333"/>
      <c r="T1054" s="333"/>
      <c r="U1054" s="333"/>
      <c r="V1054" s="333"/>
      <c r="W1054" s="333"/>
      <c r="X1054" s="333"/>
      <c r="Y1054" s="333"/>
      <c r="Z1054" s="333"/>
      <c r="AA1054" s="333"/>
      <c r="AB1054" s="333"/>
      <c r="AC1054" s="333"/>
      <c r="AD1054" s="333"/>
      <c r="AE1054" s="333"/>
      <c r="AF1054" s="333"/>
      <c r="AG1054" s="333"/>
      <c r="AH1054" s="333"/>
      <c r="AI1054" s="333"/>
      <c r="AJ1054" s="333"/>
      <c r="AK1054" s="333"/>
      <c r="AL1054" s="333"/>
      <c r="AM1054" s="333"/>
      <c r="AN1054" s="333"/>
      <c r="AO1054" s="333"/>
      <c r="AP1054" s="333"/>
      <c r="AQ1054" s="333"/>
      <c r="AR1054" s="333"/>
    </row>
    <row r="1055" spans="1:44" ht="8.1" customHeight="1">
      <c r="A1055" s="365" t="str">
        <f t="shared" si="117"/>
        <v/>
      </c>
      <c r="B1055" s="50" t="str">
        <f t="shared" si="118"/>
        <v/>
      </c>
      <c r="C1055" s="50" t="str">
        <f t="shared" si="119"/>
        <v/>
      </c>
      <c r="D1055" s="315" t="str">
        <f t="shared" si="120"/>
        <v/>
      </c>
      <c r="E1055" s="353"/>
      <c r="F1055" s="354"/>
      <c r="G1055" s="354"/>
      <c r="H1055" s="333"/>
      <c r="I1055" s="333"/>
      <c r="J1055" s="333"/>
      <c r="K1055" s="333"/>
      <c r="L1055" s="333"/>
      <c r="M1055" s="333"/>
      <c r="N1055" s="333"/>
      <c r="O1055" s="333"/>
      <c r="P1055" s="333"/>
      <c r="Q1055" s="333"/>
      <c r="R1055" s="333"/>
      <c r="S1055" s="333"/>
      <c r="T1055" s="333"/>
      <c r="U1055" s="333"/>
      <c r="V1055" s="333"/>
      <c r="W1055" s="333"/>
      <c r="X1055" s="333"/>
      <c r="Y1055" s="333"/>
      <c r="Z1055" s="333"/>
      <c r="AA1055" s="333"/>
      <c r="AB1055" s="333"/>
      <c r="AC1055" s="333"/>
      <c r="AD1055" s="333"/>
      <c r="AE1055" s="333"/>
      <c r="AF1055" s="333"/>
      <c r="AG1055" s="333"/>
      <c r="AH1055" s="333"/>
      <c r="AI1055" s="333"/>
      <c r="AJ1055" s="333"/>
      <c r="AK1055" s="333"/>
      <c r="AL1055" s="333"/>
      <c r="AM1055" s="333"/>
      <c r="AN1055" s="333"/>
      <c r="AO1055" s="333"/>
      <c r="AP1055" s="333"/>
      <c r="AQ1055" s="333"/>
      <c r="AR1055" s="333"/>
    </row>
    <row r="1056" spans="1:44" ht="8.1" customHeight="1">
      <c r="A1056" s="365" t="str">
        <f t="shared" si="117"/>
        <v/>
      </c>
      <c r="B1056" s="50" t="str">
        <f t="shared" si="118"/>
        <v/>
      </c>
      <c r="C1056" s="50" t="str">
        <f t="shared" si="119"/>
        <v/>
      </c>
      <c r="D1056" s="315" t="str">
        <f t="shared" si="120"/>
        <v/>
      </c>
      <c r="E1056" s="353"/>
      <c r="F1056" s="354"/>
      <c r="G1056" s="354"/>
      <c r="H1056" s="333"/>
      <c r="I1056" s="333"/>
      <c r="J1056" s="333"/>
      <c r="K1056" s="333"/>
      <c r="L1056" s="333"/>
      <c r="M1056" s="333"/>
      <c r="N1056" s="333"/>
      <c r="O1056" s="333"/>
      <c r="P1056" s="333"/>
      <c r="Q1056" s="333"/>
      <c r="R1056" s="333"/>
      <c r="S1056" s="333"/>
      <c r="T1056" s="333"/>
      <c r="U1056" s="333"/>
      <c r="V1056" s="333"/>
      <c r="W1056" s="333"/>
      <c r="X1056" s="333"/>
      <c r="Y1056" s="333"/>
      <c r="Z1056" s="333"/>
      <c r="AA1056" s="333"/>
      <c r="AB1056" s="333"/>
      <c r="AC1056" s="333"/>
      <c r="AD1056" s="333"/>
      <c r="AE1056" s="333"/>
      <c r="AF1056" s="333"/>
      <c r="AG1056" s="333"/>
      <c r="AH1056" s="333"/>
      <c r="AI1056" s="333"/>
      <c r="AJ1056" s="333"/>
      <c r="AK1056" s="333"/>
      <c r="AL1056" s="333"/>
      <c r="AM1056" s="333"/>
      <c r="AN1056" s="333"/>
      <c r="AO1056" s="333"/>
      <c r="AP1056" s="333"/>
      <c r="AQ1056" s="333"/>
      <c r="AR1056" s="333"/>
    </row>
    <row r="1057" spans="1:44" ht="8.1" customHeight="1">
      <c r="A1057" s="365" t="str">
        <f t="shared" si="117"/>
        <v/>
      </c>
      <c r="B1057" s="50" t="str">
        <f t="shared" si="118"/>
        <v/>
      </c>
      <c r="C1057" s="50" t="str">
        <f t="shared" si="119"/>
        <v/>
      </c>
      <c r="D1057" s="315" t="str">
        <f t="shared" si="120"/>
        <v/>
      </c>
      <c r="E1057" s="353"/>
      <c r="F1057" s="354"/>
      <c r="G1057" s="354"/>
      <c r="H1057" s="333"/>
      <c r="I1057" s="333"/>
      <c r="J1057" s="333"/>
      <c r="K1057" s="333"/>
      <c r="L1057" s="333"/>
      <c r="M1057" s="333"/>
      <c r="N1057" s="333"/>
      <c r="O1057" s="333"/>
      <c r="P1057" s="333"/>
      <c r="Q1057" s="333"/>
      <c r="R1057" s="333"/>
      <c r="S1057" s="333"/>
      <c r="T1057" s="333"/>
      <c r="U1057" s="333"/>
      <c r="V1057" s="333"/>
      <c r="W1057" s="333"/>
      <c r="X1057" s="333"/>
      <c r="Y1057" s="333"/>
      <c r="Z1057" s="333"/>
      <c r="AA1057" s="333"/>
      <c r="AB1057" s="333"/>
      <c r="AC1057" s="333"/>
      <c r="AD1057" s="333"/>
      <c r="AE1057" s="333"/>
      <c r="AF1057" s="333"/>
      <c r="AG1057" s="333"/>
      <c r="AH1057" s="333"/>
      <c r="AI1057" s="333"/>
      <c r="AJ1057" s="333"/>
      <c r="AK1057" s="333"/>
      <c r="AL1057" s="333"/>
      <c r="AM1057" s="333"/>
      <c r="AN1057" s="333"/>
      <c r="AO1057" s="333"/>
      <c r="AP1057" s="333"/>
      <c r="AQ1057" s="333"/>
      <c r="AR1057" s="333"/>
    </row>
    <row r="1058" spans="1:44" ht="8.1" customHeight="1">
      <c r="A1058" s="365" t="str">
        <f t="shared" si="117"/>
        <v/>
      </c>
      <c r="B1058" s="50" t="str">
        <f t="shared" si="118"/>
        <v/>
      </c>
      <c r="C1058" s="50" t="str">
        <f t="shared" si="119"/>
        <v/>
      </c>
      <c r="D1058" s="315" t="str">
        <f t="shared" si="120"/>
        <v/>
      </c>
      <c r="E1058" s="353"/>
      <c r="F1058" s="354"/>
      <c r="G1058" s="354"/>
      <c r="H1058" s="333"/>
      <c r="I1058" s="333"/>
      <c r="J1058" s="333"/>
      <c r="K1058" s="333"/>
      <c r="L1058" s="333"/>
      <c r="M1058" s="333"/>
      <c r="N1058" s="333"/>
      <c r="O1058" s="333"/>
      <c r="P1058" s="333"/>
      <c r="Q1058" s="333"/>
      <c r="R1058" s="333"/>
      <c r="S1058" s="333"/>
      <c r="T1058" s="333"/>
      <c r="U1058" s="333"/>
      <c r="V1058" s="333"/>
      <c r="W1058" s="333"/>
      <c r="X1058" s="333"/>
      <c r="Y1058" s="333"/>
      <c r="Z1058" s="333"/>
      <c r="AA1058" s="333"/>
      <c r="AB1058" s="333"/>
      <c r="AC1058" s="333"/>
      <c r="AD1058" s="333"/>
      <c r="AE1058" s="333"/>
      <c r="AF1058" s="333"/>
      <c r="AG1058" s="333"/>
      <c r="AH1058" s="333"/>
      <c r="AI1058" s="333"/>
      <c r="AJ1058" s="333"/>
      <c r="AK1058" s="333"/>
      <c r="AL1058" s="333"/>
      <c r="AM1058" s="333"/>
      <c r="AN1058" s="333"/>
      <c r="AO1058" s="333"/>
      <c r="AP1058" s="333"/>
      <c r="AQ1058" s="333"/>
      <c r="AR1058" s="333"/>
    </row>
    <row r="1059" spans="1:44" ht="8.1" customHeight="1">
      <c r="A1059" s="365" t="str">
        <f t="shared" si="117"/>
        <v/>
      </c>
      <c r="B1059" s="50" t="str">
        <f t="shared" si="118"/>
        <v/>
      </c>
      <c r="C1059" s="50" t="str">
        <f t="shared" si="119"/>
        <v/>
      </c>
      <c r="D1059" s="315" t="str">
        <f t="shared" si="120"/>
        <v/>
      </c>
      <c r="E1059" s="353"/>
      <c r="F1059" s="354"/>
      <c r="G1059" s="354"/>
      <c r="H1059" s="333"/>
      <c r="I1059" s="333"/>
      <c r="J1059" s="333"/>
      <c r="K1059" s="333"/>
      <c r="L1059" s="333"/>
      <c r="M1059" s="333"/>
      <c r="N1059" s="333"/>
      <c r="O1059" s="333"/>
      <c r="P1059" s="333"/>
      <c r="Q1059" s="333"/>
      <c r="R1059" s="333"/>
      <c r="S1059" s="333"/>
      <c r="T1059" s="333"/>
      <c r="U1059" s="333"/>
      <c r="V1059" s="333"/>
      <c r="W1059" s="333"/>
      <c r="X1059" s="333"/>
      <c r="Y1059" s="333"/>
      <c r="Z1059" s="333"/>
      <c r="AA1059" s="333"/>
      <c r="AB1059" s="333"/>
      <c r="AC1059" s="333"/>
      <c r="AD1059" s="333"/>
      <c r="AE1059" s="333"/>
      <c r="AF1059" s="333"/>
      <c r="AG1059" s="333"/>
      <c r="AH1059" s="333"/>
      <c r="AI1059" s="333"/>
      <c r="AJ1059" s="333"/>
      <c r="AK1059" s="333"/>
      <c r="AL1059" s="333"/>
      <c r="AM1059" s="333"/>
      <c r="AN1059" s="333"/>
      <c r="AO1059" s="333"/>
      <c r="AP1059" s="333"/>
      <c r="AQ1059" s="333"/>
      <c r="AR1059" s="333"/>
    </row>
    <row r="1060" spans="1:44" ht="8.1" customHeight="1">
      <c r="A1060" s="365" t="str">
        <f t="shared" si="117"/>
        <v/>
      </c>
      <c r="B1060" s="50" t="str">
        <f t="shared" si="118"/>
        <v/>
      </c>
      <c r="C1060" s="50" t="str">
        <f t="shared" si="119"/>
        <v/>
      </c>
      <c r="D1060" s="315" t="str">
        <f t="shared" si="120"/>
        <v/>
      </c>
      <c r="E1060" s="353"/>
      <c r="F1060" s="354"/>
      <c r="G1060" s="354"/>
      <c r="H1060" s="333"/>
      <c r="I1060" s="333"/>
      <c r="J1060" s="333"/>
      <c r="K1060" s="333"/>
      <c r="L1060" s="333"/>
      <c r="M1060" s="333"/>
      <c r="N1060" s="333"/>
      <c r="O1060" s="333"/>
      <c r="P1060" s="333"/>
      <c r="Q1060" s="333"/>
      <c r="R1060" s="333"/>
      <c r="S1060" s="333"/>
      <c r="T1060" s="333"/>
      <c r="U1060" s="333"/>
      <c r="V1060" s="333"/>
      <c r="W1060" s="333"/>
      <c r="X1060" s="333"/>
      <c r="Y1060" s="333"/>
      <c r="Z1060" s="333"/>
      <c r="AA1060" s="333"/>
      <c r="AB1060" s="333"/>
      <c r="AC1060" s="333"/>
      <c r="AD1060" s="333"/>
      <c r="AE1060" s="333"/>
      <c r="AF1060" s="333"/>
      <c r="AG1060" s="333"/>
      <c r="AH1060" s="333"/>
      <c r="AI1060" s="333"/>
      <c r="AJ1060" s="333"/>
      <c r="AK1060" s="333"/>
      <c r="AL1060" s="333"/>
      <c r="AM1060" s="333"/>
      <c r="AN1060" s="333"/>
      <c r="AO1060" s="333"/>
      <c r="AP1060" s="333"/>
      <c r="AQ1060" s="333"/>
      <c r="AR1060" s="333"/>
    </row>
    <row r="1061" spans="1:44" ht="8.1" customHeight="1">
      <c r="A1061" s="365" t="str">
        <f t="shared" si="117"/>
        <v/>
      </c>
      <c r="B1061" s="50" t="str">
        <f t="shared" si="118"/>
        <v/>
      </c>
      <c r="C1061" s="50" t="str">
        <f t="shared" si="119"/>
        <v/>
      </c>
      <c r="D1061" s="315" t="str">
        <f t="shared" si="120"/>
        <v/>
      </c>
      <c r="E1061" s="353"/>
      <c r="F1061" s="354"/>
      <c r="G1061" s="354"/>
      <c r="H1061" s="333"/>
      <c r="I1061" s="333"/>
      <c r="J1061" s="333"/>
      <c r="K1061" s="333"/>
      <c r="L1061" s="333"/>
      <c r="M1061" s="333"/>
      <c r="N1061" s="333"/>
      <c r="O1061" s="333"/>
      <c r="P1061" s="333"/>
      <c r="Q1061" s="333"/>
      <c r="R1061" s="333"/>
      <c r="S1061" s="333"/>
      <c r="T1061" s="333"/>
      <c r="U1061" s="333"/>
      <c r="V1061" s="333"/>
      <c r="W1061" s="333"/>
      <c r="X1061" s="333"/>
      <c r="Y1061" s="333"/>
      <c r="Z1061" s="333"/>
      <c r="AA1061" s="333"/>
      <c r="AB1061" s="333"/>
      <c r="AC1061" s="333"/>
      <c r="AD1061" s="333"/>
      <c r="AE1061" s="333"/>
      <c r="AF1061" s="333"/>
      <c r="AG1061" s="333"/>
      <c r="AH1061" s="333"/>
      <c r="AI1061" s="333"/>
      <c r="AJ1061" s="333"/>
      <c r="AK1061" s="333"/>
      <c r="AL1061" s="333"/>
      <c r="AM1061" s="333"/>
      <c r="AN1061" s="333"/>
      <c r="AO1061" s="333"/>
      <c r="AP1061" s="333"/>
      <c r="AQ1061" s="333"/>
      <c r="AR1061" s="333"/>
    </row>
    <row r="1062" spans="1:44" ht="8.1" customHeight="1">
      <c r="A1062" s="365" t="str">
        <f t="shared" si="117"/>
        <v/>
      </c>
      <c r="B1062" s="50" t="str">
        <f t="shared" si="118"/>
        <v/>
      </c>
      <c r="C1062" s="50" t="str">
        <f t="shared" si="119"/>
        <v/>
      </c>
      <c r="D1062" s="315" t="str">
        <f t="shared" si="120"/>
        <v/>
      </c>
      <c r="E1062" s="353"/>
      <c r="F1062" s="354"/>
      <c r="G1062" s="354"/>
      <c r="H1062" s="333"/>
      <c r="I1062" s="333"/>
      <c r="J1062" s="333"/>
      <c r="K1062" s="333"/>
      <c r="L1062" s="333"/>
      <c r="M1062" s="333"/>
      <c r="N1062" s="333"/>
      <c r="O1062" s="333"/>
      <c r="P1062" s="333"/>
      <c r="Q1062" s="333"/>
      <c r="R1062" s="333"/>
      <c r="S1062" s="333"/>
      <c r="T1062" s="333"/>
      <c r="U1062" s="333"/>
      <c r="V1062" s="333"/>
      <c r="W1062" s="333"/>
      <c r="X1062" s="333"/>
      <c r="Y1062" s="333"/>
      <c r="Z1062" s="333"/>
      <c r="AA1062" s="333"/>
      <c r="AB1062" s="333"/>
      <c r="AC1062" s="333"/>
      <c r="AD1062" s="333"/>
      <c r="AE1062" s="333"/>
      <c r="AF1062" s="333"/>
      <c r="AG1062" s="333"/>
      <c r="AH1062" s="333"/>
      <c r="AI1062" s="333"/>
      <c r="AJ1062" s="333"/>
      <c r="AK1062" s="333"/>
      <c r="AL1062" s="333"/>
      <c r="AM1062" s="333"/>
      <c r="AN1062" s="333"/>
      <c r="AO1062" s="333"/>
      <c r="AP1062" s="333"/>
      <c r="AQ1062" s="333"/>
      <c r="AR1062" s="333"/>
    </row>
    <row r="1063" spans="1:44" ht="8.1" customHeight="1">
      <c r="A1063" s="365" t="str">
        <f t="shared" si="117"/>
        <v/>
      </c>
      <c r="B1063" s="50" t="str">
        <f t="shared" si="118"/>
        <v/>
      </c>
      <c r="C1063" s="50" t="str">
        <f t="shared" si="119"/>
        <v/>
      </c>
      <c r="D1063" s="315" t="str">
        <f t="shared" si="120"/>
        <v/>
      </c>
      <c r="E1063" s="353"/>
      <c r="F1063" s="354"/>
      <c r="G1063" s="354"/>
      <c r="H1063" s="333"/>
      <c r="I1063" s="333"/>
      <c r="J1063" s="333"/>
      <c r="K1063" s="333"/>
      <c r="L1063" s="333"/>
      <c r="M1063" s="333"/>
      <c r="N1063" s="333"/>
      <c r="O1063" s="333"/>
      <c r="P1063" s="333"/>
      <c r="Q1063" s="333"/>
      <c r="R1063" s="333"/>
      <c r="S1063" s="333"/>
      <c r="T1063" s="333"/>
      <c r="U1063" s="333"/>
      <c r="V1063" s="333"/>
      <c r="W1063" s="333"/>
      <c r="X1063" s="333"/>
      <c r="Y1063" s="333"/>
      <c r="Z1063" s="333"/>
      <c r="AA1063" s="333"/>
      <c r="AB1063" s="333"/>
      <c r="AC1063" s="333"/>
      <c r="AD1063" s="333"/>
      <c r="AE1063" s="333"/>
      <c r="AF1063" s="333"/>
      <c r="AG1063" s="333"/>
      <c r="AH1063" s="333"/>
      <c r="AI1063" s="333"/>
      <c r="AJ1063" s="333"/>
      <c r="AK1063" s="333"/>
      <c r="AL1063" s="333"/>
      <c r="AM1063" s="333"/>
      <c r="AN1063" s="333"/>
      <c r="AO1063" s="333"/>
      <c r="AP1063" s="333"/>
      <c r="AQ1063" s="333"/>
      <c r="AR1063" s="333"/>
    </row>
    <row r="1064" spans="1:44" ht="8.1" customHeight="1">
      <c r="A1064" s="365" t="str">
        <f t="shared" si="117"/>
        <v/>
      </c>
      <c r="B1064" s="50" t="str">
        <f t="shared" si="118"/>
        <v/>
      </c>
      <c r="C1064" s="50" t="str">
        <f t="shared" si="119"/>
        <v/>
      </c>
      <c r="D1064" s="315" t="str">
        <f t="shared" si="120"/>
        <v/>
      </c>
      <c r="E1064" s="353"/>
      <c r="F1064" s="354"/>
      <c r="G1064" s="354"/>
      <c r="H1064" s="333"/>
      <c r="I1064" s="333"/>
      <c r="J1064" s="333"/>
      <c r="K1064" s="333"/>
      <c r="L1064" s="333"/>
      <c r="M1064" s="333"/>
      <c r="N1064" s="333"/>
      <c r="O1064" s="333"/>
      <c r="P1064" s="333"/>
      <c r="Q1064" s="333"/>
      <c r="R1064" s="333"/>
      <c r="S1064" s="333"/>
      <c r="T1064" s="333"/>
      <c r="U1064" s="333"/>
      <c r="V1064" s="333"/>
      <c r="W1064" s="333"/>
      <c r="X1064" s="333"/>
      <c r="Y1064" s="333"/>
      <c r="Z1064" s="333"/>
      <c r="AA1064" s="333"/>
      <c r="AB1064" s="333"/>
      <c r="AC1064" s="333"/>
      <c r="AD1064" s="333"/>
      <c r="AE1064" s="333"/>
      <c r="AF1064" s="333"/>
      <c r="AG1064" s="333"/>
      <c r="AH1064" s="333"/>
      <c r="AI1064" s="333"/>
      <c r="AJ1064" s="333"/>
      <c r="AK1064" s="333"/>
      <c r="AL1064" s="333"/>
      <c r="AM1064" s="333"/>
      <c r="AN1064" s="333"/>
      <c r="AO1064" s="333"/>
      <c r="AP1064" s="333"/>
      <c r="AQ1064" s="333"/>
      <c r="AR1064" s="333"/>
    </row>
    <row r="1065" spans="1:44" ht="8.1" customHeight="1">
      <c r="A1065" s="365" t="str">
        <f t="shared" si="117"/>
        <v/>
      </c>
      <c r="B1065" s="50" t="str">
        <f t="shared" si="118"/>
        <v/>
      </c>
      <c r="C1065" s="50" t="str">
        <f t="shared" si="119"/>
        <v/>
      </c>
      <c r="D1065" s="315" t="str">
        <f t="shared" si="120"/>
        <v/>
      </c>
      <c r="E1065" s="353"/>
      <c r="F1065" s="354"/>
      <c r="G1065" s="354"/>
      <c r="H1065" s="333"/>
      <c r="I1065" s="333"/>
      <c r="J1065" s="333"/>
      <c r="K1065" s="333"/>
      <c r="L1065" s="333"/>
      <c r="M1065" s="333"/>
      <c r="N1065" s="333"/>
      <c r="O1065" s="333"/>
      <c r="P1065" s="333"/>
      <c r="Q1065" s="333"/>
      <c r="R1065" s="333"/>
      <c r="S1065" s="333"/>
      <c r="T1065" s="333"/>
      <c r="U1065" s="333"/>
      <c r="V1065" s="333"/>
      <c r="W1065" s="333"/>
      <c r="X1065" s="333"/>
      <c r="Y1065" s="333"/>
      <c r="Z1065" s="333"/>
      <c r="AA1065" s="333"/>
      <c r="AB1065" s="333"/>
      <c r="AC1065" s="333"/>
      <c r="AD1065" s="333"/>
      <c r="AE1065" s="333"/>
      <c r="AF1065" s="333"/>
      <c r="AG1065" s="333"/>
      <c r="AH1065" s="333"/>
      <c r="AI1065" s="333"/>
      <c r="AJ1065" s="333"/>
      <c r="AK1065" s="333"/>
      <c r="AL1065" s="333"/>
      <c r="AM1065" s="333"/>
      <c r="AN1065" s="333"/>
      <c r="AO1065" s="333"/>
      <c r="AP1065" s="333"/>
      <c r="AQ1065" s="333"/>
      <c r="AR1065" s="333"/>
    </row>
    <row r="1066" spans="1:44" ht="8.1" customHeight="1">
      <c r="A1066" s="365" t="str">
        <f t="shared" si="117"/>
        <v/>
      </c>
      <c r="B1066" s="50" t="str">
        <f t="shared" si="118"/>
        <v/>
      </c>
      <c r="C1066" s="50" t="str">
        <f t="shared" si="119"/>
        <v/>
      </c>
      <c r="D1066" s="315" t="str">
        <f t="shared" si="120"/>
        <v/>
      </c>
      <c r="E1066" s="353"/>
      <c r="F1066" s="354"/>
      <c r="G1066" s="354"/>
      <c r="H1066" s="333"/>
      <c r="I1066" s="333"/>
      <c r="J1066" s="333"/>
      <c r="K1066" s="333"/>
      <c r="L1066" s="333"/>
      <c r="M1066" s="333"/>
      <c r="N1066" s="333"/>
      <c r="O1066" s="333"/>
      <c r="P1066" s="333"/>
      <c r="Q1066" s="333"/>
      <c r="R1066" s="333"/>
      <c r="S1066" s="333"/>
      <c r="T1066" s="333"/>
      <c r="U1066" s="333"/>
      <c r="V1066" s="333"/>
      <c r="W1066" s="333"/>
      <c r="X1066" s="333"/>
      <c r="Y1066" s="333"/>
      <c r="Z1066" s="333"/>
      <c r="AA1066" s="333"/>
      <c r="AB1066" s="333"/>
      <c r="AC1066" s="333"/>
      <c r="AD1066" s="333"/>
      <c r="AE1066" s="333"/>
      <c r="AF1066" s="333"/>
      <c r="AG1066" s="333"/>
      <c r="AH1066" s="333"/>
      <c r="AI1066" s="333"/>
      <c r="AJ1066" s="333"/>
      <c r="AK1066" s="333"/>
      <c r="AL1066" s="333"/>
      <c r="AM1066" s="333"/>
      <c r="AN1066" s="333"/>
      <c r="AO1066" s="333"/>
      <c r="AP1066" s="333"/>
      <c r="AQ1066" s="333"/>
      <c r="AR1066" s="333"/>
    </row>
    <row r="1067" spans="1:44" ht="8.1" customHeight="1">
      <c r="A1067" s="365" t="str">
        <f t="shared" si="117"/>
        <v/>
      </c>
      <c r="B1067" s="50" t="str">
        <f t="shared" si="118"/>
        <v/>
      </c>
      <c r="C1067" s="50" t="str">
        <f t="shared" si="119"/>
        <v/>
      </c>
      <c r="D1067" s="315" t="str">
        <f t="shared" si="120"/>
        <v/>
      </c>
      <c r="E1067" s="353"/>
      <c r="F1067" s="354"/>
      <c r="G1067" s="354"/>
      <c r="H1067" s="333"/>
      <c r="I1067" s="333"/>
      <c r="J1067" s="333"/>
      <c r="K1067" s="333"/>
      <c r="L1067" s="333"/>
      <c r="M1067" s="333"/>
      <c r="N1067" s="333"/>
      <c r="O1067" s="333"/>
      <c r="P1067" s="333"/>
      <c r="Q1067" s="333"/>
      <c r="R1067" s="333"/>
      <c r="S1067" s="333"/>
      <c r="T1067" s="333"/>
      <c r="U1067" s="333"/>
      <c r="V1067" s="333"/>
      <c r="W1067" s="333"/>
      <c r="X1067" s="333"/>
      <c r="Y1067" s="333"/>
      <c r="Z1067" s="333"/>
      <c r="AA1067" s="333"/>
      <c r="AB1067" s="333"/>
      <c r="AC1067" s="333"/>
      <c r="AD1067" s="333"/>
      <c r="AE1067" s="333"/>
      <c r="AF1067" s="333"/>
      <c r="AG1067" s="333"/>
      <c r="AH1067" s="333"/>
      <c r="AI1067" s="333"/>
      <c r="AJ1067" s="333"/>
      <c r="AK1067" s="333"/>
      <c r="AL1067" s="333"/>
      <c r="AM1067" s="333"/>
      <c r="AN1067" s="333"/>
      <c r="AO1067" s="333"/>
      <c r="AP1067" s="333"/>
      <c r="AQ1067" s="333"/>
      <c r="AR1067" s="333"/>
    </row>
    <row r="1068" spans="1:44" ht="8.1" customHeight="1">
      <c r="A1068" s="365" t="str">
        <f t="shared" si="117"/>
        <v/>
      </c>
      <c r="B1068" s="50" t="str">
        <f t="shared" si="118"/>
        <v/>
      </c>
      <c r="C1068" s="50" t="str">
        <f t="shared" si="119"/>
        <v/>
      </c>
      <c r="D1068" s="315" t="str">
        <f t="shared" si="120"/>
        <v/>
      </c>
      <c r="E1068" s="353"/>
      <c r="F1068" s="354"/>
      <c r="G1068" s="354"/>
      <c r="H1068" s="333"/>
      <c r="I1068" s="333"/>
      <c r="J1068" s="333"/>
      <c r="K1068" s="333"/>
      <c r="L1068" s="333"/>
      <c r="M1068" s="333"/>
      <c r="N1068" s="333"/>
      <c r="O1068" s="333"/>
      <c r="P1068" s="333"/>
      <c r="Q1068" s="333"/>
      <c r="R1068" s="333"/>
      <c r="S1068" s="333"/>
      <c r="T1068" s="333"/>
      <c r="U1068" s="333"/>
      <c r="V1068" s="333"/>
      <c r="W1068" s="333"/>
      <c r="X1068" s="333"/>
      <c r="Y1068" s="333"/>
      <c r="Z1068" s="333"/>
      <c r="AA1068" s="333"/>
      <c r="AB1068" s="333"/>
      <c r="AC1068" s="333"/>
      <c r="AD1068" s="333"/>
      <c r="AE1068" s="333"/>
      <c r="AF1068" s="333"/>
      <c r="AG1068" s="333"/>
      <c r="AH1068" s="333"/>
      <c r="AI1068" s="333"/>
      <c r="AJ1068" s="333"/>
      <c r="AK1068" s="333"/>
      <c r="AL1068" s="333"/>
      <c r="AM1068" s="333"/>
      <c r="AN1068" s="333"/>
      <c r="AO1068" s="333"/>
      <c r="AP1068" s="333"/>
      <c r="AQ1068" s="333"/>
      <c r="AR1068" s="333"/>
    </row>
    <row r="1069" spans="1:44" ht="8.1" customHeight="1">
      <c r="A1069" s="365" t="str">
        <f t="shared" si="117"/>
        <v/>
      </c>
      <c r="B1069" s="50" t="str">
        <f t="shared" si="118"/>
        <v/>
      </c>
      <c r="C1069" s="50" t="str">
        <f t="shared" si="119"/>
        <v/>
      </c>
      <c r="D1069" s="315" t="str">
        <f t="shared" si="120"/>
        <v/>
      </c>
      <c r="E1069" s="353"/>
      <c r="F1069" s="354"/>
      <c r="G1069" s="354"/>
      <c r="H1069" s="333"/>
      <c r="I1069" s="333"/>
      <c r="J1069" s="333"/>
      <c r="K1069" s="333"/>
      <c r="L1069" s="333"/>
      <c r="M1069" s="333"/>
      <c r="N1069" s="333"/>
      <c r="O1069" s="333"/>
      <c r="P1069" s="333"/>
      <c r="Q1069" s="333"/>
      <c r="R1069" s="333"/>
      <c r="S1069" s="333"/>
      <c r="T1069" s="333"/>
      <c r="U1069" s="333"/>
      <c r="V1069" s="333"/>
      <c r="W1069" s="333"/>
      <c r="X1069" s="333"/>
      <c r="Y1069" s="333"/>
      <c r="Z1069" s="333"/>
      <c r="AA1069" s="333"/>
      <c r="AB1069" s="333"/>
      <c r="AC1069" s="333"/>
      <c r="AD1069" s="333"/>
      <c r="AE1069" s="333"/>
      <c r="AF1069" s="333"/>
      <c r="AG1069" s="333"/>
      <c r="AH1069" s="333"/>
      <c r="AI1069" s="333"/>
      <c r="AJ1069" s="333"/>
      <c r="AK1069" s="333"/>
      <c r="AL1069" s="333"/>
      <c r="AM1069" s="333"/>
      <c r="AN1069" s="333"/>
      <c r="AO1069" s="333"/>
      <c r="AP1069" s="333"/>
      <c r="AQ1069" s="333"/>
      <c r="AR1069" s="333"/>
    </row>
    <row r="1070" spans="1:44" ht="8.1" customHeight="1">
      <c r="A1070" s="365" t="str">
        <f t="shared" si="117"/>
        <v/>
      </c>
      <c r="B1070" s="50" t="str">
        <f t="shared" si="118"/>
        <v/>
      </c>
      <c r="C1070" s="50" t="str">
        <f t="shared" si="119"/>
        <v/>
      </c>
      <c r="D1070" s="315" t="str">
        <f t="shared" si="120"/>
        <v/>
      </c>
      <c r="E1070" s="353"/>
      <c r="F1070" s="354"/>
      <c r="G1070" s="354"/>
      <c r="H1070" s="333"/>
      <c r="I1070" s="333"/>
      <c r="J1070" s="333"/>
      <c r="K1070" s="333"/>
      <c r="L1070" s="333"/>
      <c r="M1070" s="333"/>
      <c r="N1070" s="333"/>
      <c r="O1070" s="333"/>
      <c r="P1070" s="333"/>
      <c r="Q1070" s="333"/>
      <c r="R1070" s="333"/>
      <c r="S1070" s="333"/>
      <c r="T1070" s="333"/>
      <c r="U1070" s="333"/>
      <c r="V1070" s="333"/>
      <c r="W1070" s="333"/>
      <c r="X1070" s="333"/>
      <c r="Y1070" s="333"/>
      <c r="Z1070" s="333"/>
      <c r="AA1070" s="333"/>
      <c r="AB1070" s="333"/>
      <c r="AC1070" s="333"/>
      <c r="AD1070" s="333"/>
      <c r="AE1070" s="333"/>
      <c r="AF1070" s="333"/>
      <c r="AG1070" s="333"/>
      <c r="AH1070" s="333"/>
      <c r="AI1070" s="333"/>
      <c r="AJ1070" s="333"/>
      <c r="AK1070" s="333"/>
      <c r="AL1070" s="333"/>
      <c r="AM1070" s="333"/>
      <c r="AN1070" s="333"/>
      <c r="AO1070" s="333"/>
      <c r="AP1070" s="333"/>
      <c r="AQ1070" s="333"/>
      <c r="AR1070" s="333"/>
    </row>
    <row r="1071" spans="1:44" ht="8.1" customHeight="1">
      <c r="A1071" s="365" t="str">
        <f t="shared" si="117"/>
        <v/>
      </c>
      <c r="B1071" s="50" t="str">
        <f t="shared" si="118"/>
        <v/>
      </c>
      <c r="C1071" s="50" t="str">
        <f t="shared" si="119"/>
        <v/>
      </c>
      <c r="D1071" s="315" t="str">
        <f t="shared" si="120"/>
        <v/>
      </c>
      <c r="E1071" s="353"/>
      <c r="F1071" s="354"/>
      <c r="G1071" s="354"/>
      <c r="H1071" s="333"/>
      <c r="I1071" s="333"/>
      <c r="J1071" s="333"/>
      <c r="K1071" s="333"/>
      <c r="L1071" s="333"/>
      <c r="M1071" s="333"/>
      <c r="N1071" s="333"/>
      <c r="O1071" s="333"/>
      <c r="P1071" s="333"/>
      <c r="Q1071" s="333"/>
      <c r="R1071" s="333"/>
      <c r="S1071" s="333"/>
      <c r="T1071" s="333"/>
      <c r="U1071" s="333"/>
      <c r="V1071" s="333"/>
      <c r="W1071" s="333"/>
      <c r="X1071" s="333"/>
      <c r="Y1071" s="333"/>
      <c r="Z1071" s="333"/>
      <c r="AA1071" s="333"/>
      <c r="AB1071" s="333"/>
      <c r="AC1071" s="333"/>
      <c r="AD1071" s="333"/>
      <c r="AE1071" s="333"/>
      <c r="AF1071" s="333"/>
      <c r="AG1071" s="333"/>
      <c r="AH1071" s="333"/>
      <c r="AI1071" s="333"/>
      <c r="AJ1071" s="333"/>
      <c r="AK1071" s="333"/>
      <c r="AL1071" s="333"/>
      <c r="AM1071" s="333"/>
      <c r="AN1071" s="333"/>
      <c r="AO1071" s="333"/>
      <c r="AP1071" s="333"/>
      <c r="AQ1071" s="333"/>
      <c r="AR1071" s="333"/>
    </row>
    <row r="1072" spans="1:44" ht="8.1" customHeight="1">
      <c r="A1072" s="365" t="str">
        <f t="shared" si="117"/>
        <v/>
      </c>
      <c r="B1072" s="50" t="str">
        <f t="shared" si="118"/>
        <v/>
      </c>
      <c r="C1072" s="50" t="str">
        <f t="shared" si="119"/>
        <v/>
      </c>
      <c r="D1072" s="315" t="str">
        <f t="shared" si="120"/>
        <v/>
      </c>
      <c r="E1072" s="353"/>
      <c r="F1072" s="354"/>
      <c r="G1072" s="354"/>
      <c r="H1072" s="333"/>
      <c r="I1072" s="333"/>
      <c r="J1072" s="333"/>
      <c r="K1072" s="333"/>
      <c r="L1072" s="333"/>
      <c r="M1072" s="333"/>
      <c r="N1072" s="333"/>
      <c r="O1072" s="333"/>
      <c r="P1072" s="333"/>
      <c r="Q1072" s="333"/>
      <c r="R1072" s="333"/>
      <c r="S1072" s="333"/>
      <c r="T1072" s="333"/>
      <c r="U1072" s="333"/>
      <c r="V1072" s="333"/>
      <c r="W1072" s="333"/>
      <c r="X1072" s="333"/>
      <c r="Y1072" s="333"/>
      <c r="Z1072" s="333"/>
      <c r="AA1072" s="333"/>
      <c r="AB1072" s="333"/>
      <c r="AC1072" s="333"/>
      <c r="AD1072" s="333"/>
      <c r="AE1072" s="333"/>
      <c r="AF1072" s="333"/>
      <c r="AG1072" s="333"/>
      <c r="AH1072" s="333"/>
      <c r="AI1072" s="333"/>
      <c r="AJ1072" s="333"/>
      <c r="AK1072" s="333"/>
      <c r="AL1072" s="333"/>
      <c r="AM1072" s="333"/>
      <c r="AN1072" s="333"/>
      <c r="AO1072" s="333"/>
      <c r="AP1072" s="333"/>
      <c r="AQ1072" s="333"/>
      <c r="AR1072" s="333"/>
    </row>
    <row r="1073" spans="1:44" ht="8.1" customHeight="1">
      <c r="A1073" s="365" t="str">
        <f t="shared" si="117"/>
        <v/>
      </c>
      <c r="B1073" s="50" t="str">
        <f t="shared" si="118"/>
        <v/>
      </c>
      <c r="C1073" s="50" t="str">
        <f t="shared" si="119"/>
        <v/>
      </c>
      <c r="D1073" s="315" t="str">
        <f t="shared" si="120"/>
        <v/>
      </c>
      <c r="E1073" s="353"/>
      <c r="F1073" s="354"/>
      <c r="G1073" s="354"/>
      <c r="H1073" s="333"/>
      <c r="I1073" s="333"/>
      <c r="J1073" s="333"/>
      <c r="K1073" s="333"/>
      <c r="L1073" s="333"/>
      <c r="M1073" s="333"/>
      <c r="N1073" s="333"/>
      <c r="O1073" s="333"/>
      <c r="P1073" s="333"/>
      <c r="Q1073" s="333"/>
      <c r="R1073" s="333"/>
      <c r="S1073" s="333"/>
      <c r="T1073" s="333"/>
      <c r="U1073" s="333"/>
      <c r="V1073" s="333"/>
      <c r="W1073" s="333"/>
      <c r="X1073" s="333"/>
      <c r="Y1073" s="333"/>
      <c r="Z1073" s="333"/>
      <c r="AA1073" s="333"/>
      <c r="AB1073" s="333"/>
      <c r="AC1073" s="333"/>
      <c r="AD1073" s="333"/>
      <c r="AE1073" s="333"/>
      <c r="AF1073" s="333"/>
      <c r="AG1073" s="333"/>
      <c r="AH1073" s="333"/>
      <c r="AI1073" s="333"/>
      <c r="AJ1073" s="333"/>
      <c r="AK1073" s="333"/>
      <c r="AL1073" s="333"/>
      <c r="AM1073" s="333"/>
      <c r="AN1073" s="333"/>
      <c r="AO1073" s="333"/>
      <c r="AP1073" s="333"/>
      <c r="AQ1073" s="333"/>
      <c r="AR1073" s="333"/>
    </row>
    <row r="1074" spans="1:44" ht="8.1" customHeight="1">
      <c r="A1074" s="365" t="str">
        <f t="shared" si="117"/>
        <v/>
      </c>
      <c r="B1074" s="50" t="str">
        <f t="shared" si="118"/>
        <v/>
      </c>
      <c r="C1074" s="50" t="str">
        <f t="shared" si="119"/>
        <v/>
      </c>
      <c r="D1074" s="315" t="str">
        <f t="shared" si="120"/>
        <v/>
      </c>
      <c r="E1074" s="353"/>
      <c r="F1074" s="354"/>
      <c r="G1074" s="354"/>
      <c r="H1074" s="333"/>
      <c r="I1074" s="333"/>
      <c r="J1074" s="333"/>
      <c r="K1074" s="333"/>
      <c r="L1074" s="333"/>
      <c r="M1074" s="333"/>
      <c r="N1074" s="333"/>
      <c r="O1074" s="333"/>
      <c r="P1074" s="333"/>
      <c r="Q1074" s="333"/>
      <c r="R1074" s="333"/>
      <c r="S1074" s="333"/>
      <c r="T1074" s="333"/>
      <c r="U1074" s="333"/>
      <c r="V1074" s="333"/>
      <c r="W1074" s="333"/>
      <c r="X1074" s="333"/>
      <c r="Y1074" s="333"/>
      <c r="Z1074" s="333"/>
      <c r="AA1074" s="333"/>
      <c r="AB1074" s="333"/>
      <c r="AC1074" s="333"/>
      <c r="AD1074" s="333"/>
      <c r="AE1074" s="333"/>
      <c r="AF1074" s="333"/>
      <c r="AG1074" s="333"/>
      <c r="AH1074" s="333"/>
      <c r="AI1074" s="333"/>
      <c r="AJ1074" s="333"/>
      <c r="AK1074" s="333"/>
      <c r="AL1074" s="333"/>
      <c r="AM1074" s="333"/>
      <c r="AN1074" s="333"/>
      <c r="AO1074" s="333"/>
      <c r="AP1074" s="333"/>
      <c r="AQ1074" s="333"/>
      <c r="AR1074" s="333"/>
    </row>
    <row r="1075" spans="1:44" ht="8.1" customHeight="1">
      <c r="A1075" s="365" t="str">
        <f t="shared" si="117"/>
        <v/>
      </c>
      <c r="B1075" s="50" t="str">
        <f t="shared" si="118"/>
        <v/>
      </c>
      <c r="C1075" s="50" t="str">
        <f t="shared" si="119"/>
        <v/>
      </c>
      <c r="D1075" s="315" t="str">
        <f t="shared" si="120"/>
        <v/>
      </c>
      <c r="E1075" s="353"/>
      <c r="F1075" s="354"/>
      <c r="G1075" s="354"/>
      <c r="H1075" s="333"/>
      <c r="I1075" s="333"/>
      <c r="J1075" s="333"/>
      <c r="K1075" s="333"/>
      <c r="L1075" s="333"/>
      <c r="M1075" s="333"/>
      <c r="N1075" s="333"/>
      <c r="O1075" s="333"/>
      <c r="P1075" s="333"/>
      <c r="Q1075" s="333"/>
      <c r="R1075" s="333"/>
      <c r="S1075" s="333"/>
      <c r="T1075" s="333"/>
      <c r="U1075" s="333"/>
      <c r="V1075" s="333"/>
      <c r="W1075" s="333"/>
      <c r="X1075" s="333"/>
      <c r="Y1075" s="333"/>
      <c r="Z1075" s="333"/>
      <c r="AA1075" s="333"/>
      <c r="AB1075" s="333"/>
      <c r="AC1075" s="333"/>
      <c r="AD1075" s="333"/>
      <c r="AE1075" s="333"/>
      <c r="AF1075" s="333"/>
      <c r="AG1075" s="333"/>
      <c r="AH1075" s="333"/>
      <c r="AI1075" s="333"/>
      <c r="AJ1075" s="333"/>
      <c r="AK1075" s="333"/>
      <c r="AL1075" s="333"/>
      <c r="AM1075" s="333"/>
      <c r="AN1075" s="333"/>
      <c r="AO1075" s="333"/>
      <c r="AP1075" s="333"/>
      <c r="AQ1075" s="333"/>
      <c r="AR1075" s="333"/>
    </row>
    <row r="1076" spans="1:44" ht="8.1" customHeight="1">
      <c r="A1076" s="365" t="str">
        <f t="shared" si="117"/>
        <v/>
      </c>
      <c r="B1076" s="50" t="str">
        <f t="shared" si="118"/>
        <v/>
      </c>
      <c r="C1076" s="50" t="str">
        <f t="shared" si="119"/>
        <v/>
      </c>
      <c r="D1076" s="315" t="str">
        <f t="shared" si="120"/>
        <v/>
      </c>
      <c r="E1076" s="353"/>
      <c r="F1076" s="354"/>
      <c r="G1076" s="354"/>
      <c r="H1076" s="333"/>
      <c r="I1076" s="333"/>
      <c r="J1076" s="333"/>
      <c r="K1076" s="333"/>
      <c r="L1076" s="333"/>
      <c r="M1076" s="333"/>
      <c r="N1076" s="333"/>
      <c r="O1076" s="333"/>
      <c r="P1076" s="333"/>
      <c r="Q1076" s="333"/>
      <c r="R1076" s="333"/>
      <c r="S1076" s="333"/>
      <c r="T1076" s="333"/>
      <c r="U1076" s="333"/>
      <c r="V1076" s="333"/>
      <c r="W1076" s="333"/>
      <c r="X1076" s="333"/>
      <c r="Y1076" s="333"/>
      <c r="Z1076" s="333"/>
      <c r="AA1076" s="333"/>
      <c r="AB1076" s="333"/>
      <c r="AC1076" s="333"/>
      <c r="AD1076" s="333"/>
      <c r="AE1076" s="333"/>
      <c r="AF1076" s="333"/>
      <c r="AG1076" s="333"/>
      <c r="AH1076" s="333"/>
      <c r="AI1076" s="333"/>
      <c r="AJ1076" s="333"/>
      <c r="AK1076" s="333"/>
      <c r="AL1076" s="333"/>
      <c r="AM1076" s="333"/>
      <c r="AN1076" s="333"/>
      <c r="AO1076" s="333"/>
      <c r="AP1076" s="333"/>
      <c r="AQ1076" s="333"/>
      <c r="AR1076" s="333"/>
    </row>
    <row r="1077" spans="1:44" ht="8.1" customHeight="1">
      <c r="A1077" s="365" t="str">
        <f t="shared" si="117"/>
        <v/>
      </c>
      <c r="B1077" s="50" t="str">
        <f t="shared" si="118"/>
        <v/>
      </c>
      <c r="C1077" s="50" t="str">
        <f t="shared" si="119"/>
        <v/>
      </c>
      <c r="D1077" s="315" t="str">
        <f t="shared" si="120"/>
        <v/>
      </c>
      <c r="E1077" s="353"/>
      <c r="F1077" s="354"/>
      <c r="G1077" s="354"/>
      <c r="H1077" s="333"/>
      <c r="I1077" s="333"/>
      <c r="J1077" s="333"/>
      <c r="K1077" s="333"/>
      <c r="L1077" s="333"/>
      <c r="M1077" s="333"/>
      <c r="N1077" s="333"/>
      <c r="O1077" s="333"/>
      <c r="P1077" s="333"/>
      <c r="Q1077" s="333"/>
      <c r="R1077" s="333"/>
      <c r="S1077" s="333"/>
      <c r="T1077" s="333"/>
      <c r="U1077" s="333"/>
      <c r="V1077" s="333"/>
      <c r="W1077" s="333"/>
      <c r="X1077" s="333"/>
      <c r="Y1077" s="333"/>
      <c r="Z1077" s="333"/>
      <c r="AA1077" s="333"/>
      <c r="AB1077" s="333"/>
      <c r="AC1077" s="333"/>
      <c r="AD1077" s="333"/>
      <c r="AE1077" s="333"/>
      <c r="AF1077" s="333"/>
      <c r="AG1077" s="333"/>
      <c r="AH1077" s="333"/>
      <c r="AI1077" s="333"/>
      <c r="AJ1077" s="333"/>
      <c r="AK1077" s="333"/>
      <c r="AL1077" s="333"/>
      <c r="AM1077" s="333"/>
      <c r="AN1077" s="333"/>
      <c r="AO1077" s="333"/>
      <c r="AP1077" s="333"/>
      <c r="AQ1077" s="333"/>
      <c r="AR1077" s="333"/>
    </row>
    <row r="1078" spans="1:44" ht="8.1" customHeight="1">
      <c r="A1078" s="365" t="str">
        <f t="shared" si="117"/>
        <v/>
      </c>
      <c r="B1078" s="50" t="str">
        <f t="shared" si="118"/>
        <v/>
      </c>
      <c r="C1078" s="50" t="str">
        <f t="shared" si="119"/>
        <v/>
      </c>
      <c r="D1078" s="315" t="str">
        <f t="shared" si="120"/>
        <v/>
      </c>
      <c r="E1078" s="353"/>
      <c r="F1078" s="354"/>
      <c r="G1078" s="354"/>
      <c r="H1078" s="333"/>
      <c r="I1078" s="333"/>
      <c r="J1078" s="333"/>
      <c r="K1078" s="333"/>
      <c r="L1078" s="333"/>
      <c r="M1078" s="333"/>
      <c r="N1078" s="333"/>
      <c r="O1078" s="333"/>
      <c r="P1078" s="333"/>
      <c r="Q1078" s="333"/>
      <c r="R1078" s="333"/>
      <c r="S1078" s="333"/>
      <c r="T1078" s="333"/>
      <c r="U1078" s="333"/>
      <c r="V1078" s="333"/>
      <c r="W1078" s="333"/>
      <c r="X1078" s="333"/>
      <c r="Y1078" s="333"/>
      <c r="Z1078" s="333"/>
      <c r="AA1078" s="333"/>
      <c r="AB1078" s="333"/>
      <c r="AC1078" s="333"/>
      <c r="AD1078" s="333"/>
      <c r="AE1078" s="333"/>
      <c r="AF1078" s="333"/>
      <c r="AG1078" s="333"/>
      <c r="AH1078" s="333"/>
      <c r="AI1078" s="333"/>
      <c r="AJ1078" s="333"/>
      <c r="AK1078" s="333"/>
      <c r="AL1078" s="333"/>
      <c r="AM1078" s="333"/>
      <c r="AN1078" s="333"/>
      <c r="AO1078" s="333"/>
      <c r="AP1078" s="333"/>
      <c r="AQ1078" s="333"/>
      <c r="AR1078" s="333"/>
    </row>
    <row r="1079" spans="1:44" ht="8.1" customHeight="1">
      <c r="A1079" s="365" t="str">
        <f t="shared" si="117"/>
        <v/>
      </c>
      <c r="B1079" s="50" t="str">
        <f t="shared" si="118"/>
        <v/>
      </c>
      <c r="C1079" s="50" t="str">
        <f t="shared" si="119"/>
        <v/>
      </c>
      <c r="D1079" s="315" t="str">
        <f t="shared" si="120"/>
        <v/>
      </c>
      <c r="E1079" s="353"/>
      <c r="F1079" s="354"/>
      <c r="G1079" s="354"/>
      <c r="H1079" s="333"/>
      <c r="I1079" s="333"/>
      <c r="J1079" s="333"/>
      <c r="K1079" s="333"/>
      <c r="L1079" s="333"/>
      <c r="M1079" s="333"/>
      <c r="N1079" s="333"/>
      <c r="O1079" s="333"/>
      <c r="P1079" s="333"/>
      <c r="Q1079" s="333"/>
      <c r="R1079" s="333"/>
      <c r="S1079" s="333"/>
      <c r="T1079" s="333"/>
      <c r="U1079" s="333"/>
      <c r="V1079" s="333"/>
      <c r="W1079" s="333"/>
      <c r="X1079" s="333"/>
      <c r="Y1079" s="333"/>
      <c r="Z1079" s="333"/>
      <c r="AA1079" s="333"/>
      <c r="AB1079" s="333"/>
      <c r="AC1079" s="333"/>
      <c r="AD1079" s="333"/>
      <c r="AE1079" s="333"/>
      <c r="AF1079" s="333"/>
      <c r="AG1079" s="333"/>
      <c r="AH1079" s="333"/>
      <c r="AI1079" s="333"/>
      <c r="AJ1079" s="333"/>
      <c r="AK1079" s="333"/>
      <c r="AL1079" s="333"/>
      <c r="AM1079" s="333"/>
      <c r="AN1079" s="333"/>
      <c r="AO1079" s="333"/>
      <c r="AP1079" s="333"/>
      <c r="AQ1079" s="333"/>
      <c r="AR1079" s="333"/>
    </row>
    <row r="1080" spans="1:44" ht="8.1" customHeight="1">
      <c r="A1080" s="365" t="str">
        <f t="shared" si="117"/>
        <v/>
      </c>
      <c r="B1080" s="50" t="str">
        <f t="shared" si="118"/>
        <v/>
      </c>
      <c r="C1080" s="50" t="str">
        <f t="shared" si="119"/>
        <v/>
      </c>
      <c r="D1080" s="315" t="str">
        <f t="shared" si="120"/>
        <v/>
      </c>
      <c r="E1080" s="353"/>
      <c r="F1080" s="354"/>
      <c r="G1080" s="354"/>
      <c r="H1080" s="333"/>
      <c r="I1080" s="333"/>
      <c r="J1080" s="333"/>
      <c r="K1080" s="333"/>
      <c r="L1080" s="333"/>
      <c r="M1080" s="333"/>
      <c r="N1080" s="333"/>
      <c r="O1080" s="333"/>
      <c r="P1080" s="333"/>
      <c r="Q1080" s="333"/>
      <c r="R1080" s="333"/>
      <c r="S1080" s="333"/>
      <c r="T1080" s="333"/>
      <c r="U1080" s="333"/>
      <c r="V1080" s="333"/>
      <c r="W1080" s="333"/>
      <c r="X1080" s="333"/>
      <c r="Y1080" s="333"/>
      <c r="Z1080" s="333"/>
      <c r="AA1080" s="333"/>
      <c r="AB1080" s="333"/>
      <c r="AC1080" s="333"/>
      <c r="AD1080" s="333"/>
      <c r="AE1080" s="333"/>
      <c r="AF1080" s="333"/>
      <c r="AG1080" s="333"/>
      <c r="AH1080" s="333"/>
      <c r="AI1080" s="333"/>
      <c r="AJ1080" s="333"/>
      <c r="AK1080" s="333"/>
      <c r="AL1080" s="333"/>
      <c r="AM1080" s="333"/>
      <c r="AN1080" s="333"/>
      <c r="AO1080" s="333"/>
      <c r="AP1080" s="333"/>
      <c r="AQ1080" s="333"/>
      <c r="AR1080" s="333"/>
    </row>
    <row r="1081" spans="1:44" ht="8.1" customHeight="1">
      <c r="A1081" s="365" t="str">
        <f t="shared" si="117"/>
        <v/>
      </c>
      <c r="B1081" s="50" t="str">
        <f t="shared" si="118"/>
        <v/>
      </c>
      <c r="C1081" s="50" t="str">
        <f t="shared" si="119"/>
        <v/>
      </c>
      <c r="D1081" s="315" t="str">
        <f t="shared" si="120"/>
        <v/>
      </c>
      <c r="E1081" s="353"/>
      <c r="F1081" s="354"/>
      <c r="G1081" s="354"/>
      <c r="H1081" s="333"/>
      <c r="I1081" s="333"/>
      <c r="J1081" s="333"/>
      <c r="K1081" s="333"/>
      <c r="L1081" s="333"/>
      <c r="M1081" s="333"/>
      <c r="N1081" s="333"/>
      <c r="O1081" s="333"/>
      <c r="P1081" s="333"/>
      <c r="Q1081" s="333"/>
      <c r="R1081" s="333"/>
      <c r="S1081" s="333"/>
      <c r="T1081" s="333"/>
      <c r="U1081" s="333"/>
      <c r="V1081" s="333"/>
      <c r="W1081" s="333"/>
      <c r="X1081" s="333"/>
      <c r="Y1081" s="333"/>
      <c r="Z1081" s="333"/>
      <c r="AA1081" s="333"/>
      <c r="AB1081" s="333"/>
      <c r="AC1081" s="333"/>
      <c r="AD1081" s="333"/>
      <c r="AE1081" s="333"/>
      <c r="AF1081" s="333"/>
      <c r="AG1081" s="333"/>
      <c r="AH1081" s="333"/>
      <c r="AI1081" s="333"/>
      <c r="AJ1081" s="333"/>
      <c r="AK1081" s="333"/>
      <c r="AL1081" s="333"/>
      <c r="AM1081" s="333"/>
      <c r="AN1081" s="333"/>
      <c r="AO1081" s="333"/>
      <c r="AP1081" s="333"/>
      <c r="AQ1081" s="333"/>
      <c r="AR1081" s="333"/>
    </row>
    <row r="1082" spans="1:44" ht="8.1" customHeight="1">
      <c r="A1082" s="365" t="str">
        <f t="shared" si="117"/>
        <v/>
      </c>
      <c r="B1082" s="50" t="str">
        <f t="shared" si="118"/>
        <v/>
      </c>
      <c r="C1082" s="50" t="str">
        <f t="shared" si="119"/>
        <v/>
      </c>
      <c r="D1082" s="315" t="str">
        <f t="shared" si="120"/>
        <v/>
      </c>
      <c r="E1082" s="353"/>
      <c r="F1082" s="354"/>
      <c r="G1082" s="354"/>
      <c r="H1082" s="333"/>
      <c r="I1082" s="333"/>
      <c r="J1082" s="333"/>
      <c r="K1082" s="333"/>
      <c r="L1082" s="333"/>
      <c r="M1082" s="333"/>
      <c r="N1082" s="333"/>
      <c r="O1082" s="333"/>
      <c r="P1082" s="333"/>
      <c r="Q1082" s="333"/>
      <c r="R1082" s="333"/>
      <c r="S1082" s="333"/>
      <c r="T1082" s="333"/>
      <c r="U1082" s="333"/>
      <c r="V1082" s="333"/>
      <c r="W1082" s="333"/>
      <c r="X1082" s="333"/>
      <c r="Y1082" s="333"/>
      <c r="Z1082" s="333"/>
      <c r="AA1082" s="333"/>
      <c r="AB1082" s="333"/>
      <c r="AC1082" s="333"/>
      <c r="AD1082" s="333"/>
      <c r="AE1082" s="333"/>
      <c r="AF1082" s="333"/>
      <c r="AG1082" s="333"/>
      <c r="AH1082" s="333"/>
      <c r="AI1082" s="333"/>
      <c r="AJ1082" s="333"/>
      <c r="AK1082" s="333"/>
      <c r="AL1082" s="333"/>
      <c r="AM1082" s="333"/>
      <c r="AN1082" s="333"/>
      <c r="AO1082" s="333"/>
      <c r="AP1082" s="333"/>
      <c r="AQ1082" s="333"/>
      <c r="AR1082" s="333"/>
    </row>
    <row r="1083" spans="1:44" ht="8.1" customHeight="1">
      <c r="A1083" s="365" t="str">
        <f t="shared" si="117"/>
        <v/>
      </c>
      <c r="B1083" s="50" t="str">
        <f t="shared" si="118"/>
        <v/>
      </c>
      <c r="C1083" s="50" t="str">
        <f t="shared" si="119"/>
        <v/>
      </c>
      <c r="D1083" s="315" t="str">
        <f t="shared" si="120"/>
        <v/>
      </c>
      <c r="E1083" s="353"/>
      <c r="F1083" s="354"/>
      <c r="G1083" s="354"/>
      <c r="H1083" s="333"/>
      <c r="I1083" s="333"/>
      <c r="J1083" s="333"/>
      <c r="K1083" s="333"/>
      <c r="L1083" s="333"/>
      <c r="M1083" s="333"/>
      <c r="N1083" s="333"/>
      <c r="O1083" s="333"/>
      <c r="P1083" s="333"/>
      <c r="Q1083" s="333"/>
      <c r="R1083" s="333"/>
      <c r="S1083" s="333"/>
      <c r="T1083" s="333"/>
      <c r="U1083" s="333"/>
      <c r="V1083" s="333"/>
      <c r="W1083" s="333"/>
      <c r="X1083" s="333"/>
      <c r="Y1083" s="333"/>
      <c r="Z1083" s="333"/>
      <c r="AA1083" s="333"/>
      <c r="AB1083" s="333"/>
      <c r="AC1083" s="333"/>
      <c r="AD1083" s="333"/>
      <c r="AE1083" s="333"/>
      <c r="AF1083" s="333"/>
      <c r="AG1083" s="333"/>
      <c r="AH1083" s="333"/>
      <c r="AI1083" s="333"/>
      <c r="AJ1083" s="333"/>
      <c r="AK1083" s="333"/>
      <c r="AL1083" s="333"/>
      <c r="AM1083" s="333"/>
      <c r="AN1083" s="333"/>
      <c r="AO1083" s="333"/>
      <c r="AP1083" s="333"/>
      <c r="AQ1083" s="333"/>
      <c r="AR1083" s="333"/>
    </row>
    <row r="1084" spans="1:44" ht="8.1" customHeight="1">
      <c r="A1084" s="365" t="str">
        <f t="shared" si="117"/>
        <v/>
      </c>
      <c r="B1084" s="50" t="str">
        <f t="shared" si="118"/>
        <v/>
      </c>
      <c r="C1084" s="50" t="str">
        <f t="shared" si="119"/>
        <v/>
      </c>
      <c r="D1084" s="315" t="str">
        <f t="shared" si="120"/>
        <v/>
      </c>
      <c r="E1084" s="353"/>
      <c r="F1084" s="354"/>
      <c r="G1084" s="354"/>
      <c r="H1084" s="333"/>
      <c r="I1084" s="333"/>
      <c r="J1084" s="333"/>
      <c r="K1084" s="333"/>
      <c r="L1084" s="333"/>
      <c r="M1084" s="333"/>
      <c r="N1084" s="333"/>
      <c r="O1084" s="333"/>
      <c r="P1084" s="333"/>
      <c r="Q1084" s="333"/>
      <c r="R1084" s="333"/>
      <c r="S1084" s="333"/>
      <c r="T1084" s="333"/>
      <c r="U1084" s="333"/>
      <c r="V1084" s="333"/>
      <c r="W1084" s="333"/>
      <c r="X1084" s="333"/>
      <c r="Y1084" s="333"/>
      <c r="Z1084" s="333"/>
      <c r="AA1084" s="333"/>
      <c r="AB1084" s="333"/>
      <c r="AC1084" s="333"/>
      <c r="AD1084" s="333"/>
      <c r="AE1084" s="333"/>
      <c r="AF1084" s="333"/>
      <c r="AG1084" s="333"/>
      <c r="AH1084" s="333"/>
      <c r="AI1084" s="333"/>
      <c r="AJ1084" s="333"/>
      <c r="AK1084" s="333"/>
      <c r="AL1084" s="333"/>
      <c r="AM1084" s="333"/>
      <c r="AN1084" s="333"/>
      <c r="AO1084" s="333"/>
      <c r="AP1084" s="333"/>
      <c r="AQ1084" s="333"/>
      <c r="AR1084" s="333"/>
    </row>
    <row r="1085" spans="1:44" ht="8.1" customHeight="1">
      <c r="A1085" s="365" t="str">
        <f t="shared" si="117"/>
        <v/>
      </c>
      <c r="B1085" s="50" t="str">
        <f t="shared" si="118"/>
        <v/>
      </c>
      <c r="C1085" s="50" t="str">
        <f t="shared" si="119"/>
        <v/>
      </c>
      <c r="D1085" s="315" t="str">
        <f t="shared" si="120"/>
        <v/>
      </c>
      <c r="E1085" s="353"/>
      <c r="F1085" s="354"/>
      <c r="G1085" s="354"/>
      <c r="H1085" s="333"/>
      <c r="I1085" s="333"/>
      <c r="J1085" s="333"/>
      <c r="K1085" s="333"/>
      <c r="L1085" s="333"/>
      <c r="M1085" s="333"/>
      <c r="N1085" s="333"/>
      <c r="O1085" s="333"/>
      <c r="P1085" s="333"/>
      <c r="Q1085" s="333"/>
      <c r="R1085" s="333"/>
      <c r="S1085" s="333"/>
      <c r="T1085" s="333"/>
      <c r="U1085" s="333"/>
      <c r="V1085" s="333"/>
      <c r="W1085" s="333"/>
      <c r="X1085" s="333"/>
      <c r="Y1085" s="333"/>
      <c r="Z1085" s="333"/>
      <c r="AA1085" s="333"/>
      <c r="AB1085" s="333"/>
      <c r="AC1085" s="333"/>
      <c r="AD1085" s="333"/>
      <c r="AE1085" s="333"/>
      <c r="AF1085" s="333"/>
      <c r="AG1085" s="333"/>
      <c r="AH1085" s="333"/>
      <c r="AI1085" s="333"/>
      <c r="AJ1085" s="333"/>
      <c r="AK1085" s="333"/>
      <c r="AL1085" s="333"/>
      <c r="AM1085" s="333"/>
      <c r="AN1085" s="333"/>
      <c r="AO1085" s="333"/>
      <c r="AP1085" s="333"/>
      <c r="AQ1085" s="333"/>
      <c r="AR1085" s="333"/>
    </row>
    <row r="1086" spans="1:44" ht="8.1" customHeight="1">
      <c r="A1086" s="365" t="str">
        <f t="shared" si="117"/>
        <v/>
      </c>
      <c r="B1086" s="50" t="str">
        <f t="shared" si="118"/>
        <v/>
      </c>
      <c r="C1086" s="50" t="str">
        <f t="shared" si="119"/>
        <v/>
      </c>
      <c r="D1086" s="315" t="str">
        <f t="shared" si="120"/>
        <v/>
      </c>
      <c r="E1086" s="353"/>
      <c r="F1086" s="354"/>
      <c r="G1086" s="354"/>
      <c r="H1086" s="333"/>
      <c r="I1086" s="333"/>
      <c r="J1086" s="333"/>
      <c r="K1086" s="333"/>
      <c r="L1086" s="333"/>
      <c r="M1086" s="333"/>
      <c r="N1086" s="333"/>
      <c r="O1086" s="333"/>
      <c r="P1086" s="333"/>
      <c r="Q1086" s="333"/>
      <c r="R1086" s="333"/>
      <c r="S1086" s="333"/>
      <c r="T1086" s="333"/>
      <c r="U1086" s="333"/>
      <c r="V1086" s="333"/>
      <c r="W1086" s="333"/>
      <c r="X1086" s="333"/>
      <c r="Y1086" s="333"/>
      <c r="Z1086" s="333"/>
      <c r="AA1086" s="333"/>
      <c r="AB1086" s="333"/>
      <c r="AC1086" s="333"/>
      <c r="AD1086" s="333"/>
      <c r="AE1086" s="333"/>
      <c r="AF1086" s="333"/>
      <c r="AG1086" s="333"/>
      <c r="AH1086" s="333"/>
      <c r="AI1086" s="333"/>
      <c r="AJ1086" s="333"/>
      <c r="AK1086" s="333"/>
      <c r="AL1086" s="333"/>
      <c r="AM1086" s="333"/>
      <c r="AN1086" s="333"/>
      <c r="AO1086" s="333"/>
      <c r="AP1086" s="333"/>
      <c r="AQ1086" s="333"/>
      <c r="AR1086" s="333"/>
    </row>
    <row r="1087" spans="1:44" ht="8.1" customHeight="1">
      <c r="A1087" s="365" t="str">
        <f t="shared" si="117"/>
        <v/>
      </c>
      <c r="B1087" s="50" t="str">
        <f t="shared" si="118"/>
        <v/>
      </c>
      <c r="C1087" s="50" t="str">
        <f t="shared" si="119"/>
        <v/>
      </c>
      <c r="D1087" s="315" t="str">
        <f t="shared" si="120"/>
        <v/>
      </c>
      <c r="E1087" s="353"/>
      <c r="F1087" s="354"/>
      <c r="G1087" s="354"/>
      <c r="H1087" s="333"/>
      <c r="I1087" s="333"/>
      <c r="J1087" s="333"/>
      <c r="K1087" s="333"/>
      <c r="L1087" s="333"/>
      <c r="M1087" s="333"/>
      <c r="N1087" s="333"/>
      <c r="O1087" s="333"/>
      <c r="P1087" s="333"/>
      <c r="Q1087" s="333"/>
      <c r="R1087" s="333"/>
      <c r="S1087" s="333"/>
      <c r="T1087" s="333"/>
      <c r="U1087" s="333"/>
      <c r="V1087" s="333"/>
      <c r="W1087" s="333"/>
      <c r="X1087" s="333"/>
      <c r="Y1087" s="333"/>
      <c r="Z1087" s="333"/>
      <c r="AA1087" s="333"/>
      <c r="AB1087" s="333"/>
      <c r="AC1087" s="333"/>
      <c r="AD1087" s="333"/>
      <c r="AE1087" s="333"/>
      <c r="AF1087" s="333"/>
      <c r="AG1087" s="333"/>
      <c r="AH1087" s="333"/>
      <c r="AI1087" s="333"/>
      <c r="AJ1087" s="333"/>
      <c r="AK1087" s="333"/>
      <c r="AL1087" s="333"/>
      <c r="AM1087" s="333"/>
      <c r="AN1087" s="333"/>
      <c r="AO1087" s="333"/>
      <c r="AP1087" s="333"/>
      <c r="AQ1087" s="333"/>
      <c r="AR1087" s="333"/>
    </row>
    <row r="1088" spans="1:44" ht="8.1" customHeight="1">
      <c r="A1088" s="365" t="str">
        <f t="shared" si="117"/>
        <v/>
      </c>
      <c r="B1088" s="50" t="str">
        <f t="shared" si="118"/>
        <v/>
      </c>
      <c r="C1088" s="50" t="str">
        <f t="shared" si="119"/>
        <v/>
      </c>
      <c r="D1088" s="315" t="str">
        <f t="shared" si="120"/>
        <v/>
      </c>
      <c r="E1088" s="353"/>
      <c r="F1088" s="354"/>
      <c r="G1088" s="354"/>
      <c r="H1088" s="333"/>
      <c r="I1088" s="333"/>
      <c r="J1088" s="333"/>
      <c r="K1088" s="333"/>
      <c r="L1088" s="333"/>
      <c r="M1088" s="333"/>
      <c r="N1088" s="333"/>
      <c r="O1088" s="333"/>
      <c r="P1088" s="333"/>
      <c r="Q1088" s="333"/>
      <c r="R1088" s="333"/>
      <c r="S1088" s="333"/>
      <c r="T1088" s="333"/>
      <c r="U1088" s="333"/>
      <c r="V1088" s="333"/>
      <c r="W1088" s="333"/>
      <c r="X1088" s="333"/>
      <c r="Y1088" s="333"/>
      <c r="Z1088" s="333"/>
      <c r="AA1088" s="333"/>
      <c r="AB1088" s="333"/>
      <c r="AC1088" s="333"/>
      <c r="AD1088" s="333"/>
      <c r="AE1088" s="333"/>
      <c r="AF1088" s="333"/>
      <c r="AG1088" s="333"/>
      <c r="AH1088" s="333"/>
      <c r="AI1088" s="333"/>
      <c r="AJ1088" s="333"/>
      <c r="AK1088" s="333"/>
      <c r="AL1088" s="333"/>
      <c r="AM1088" s="333"/>
      <c r="AN1088" s="333"/>
      <c r="AO1088" s="333"/>
      <c r="AP1088" s="333"/>
      <c r="AQ1088" s="333"/>
      <c r="AR1088" s="333"/>
    </row>
    <row r="1089" spans="1:44" ht="8.1" customHeight="1">
      <c r="A1089" s="365" t="str">
        <f t="shared" si="117"/>
        <v/>
      </c>
      <c r="B1089" s="50" t="str">
        <f t="shared" si="118"/>
        <v/>
      </c>
      <c r="C1089" s="50" t="str">
        <f t="shared" si="119"/>
        <v/>
      </c>
      <c r="D1089" s="315" t="str">
        <f t="shared" si="120"/>
        <v/>
      </c>
      <c r="E1089" s="353"/>
      <c r="F1089" s="354"/>
      <c r="G1089" s="354"/>
      <c r="H1089" s="333"/>
      <c r="I1089" s="333"/>
      <c r="J1089" s="333"/>
      <c r="K1089" s="333"/>
      <c r="L1089" s="333"/>
      <c r="M1089" s="333"/>
      <c r="N1089" s="333"/>
      <c r="O1089" s="333"/>
      <c r="P1089" s="333"/>
      <c r="Q1089" s="333"/>
      <c r="R1089" s="333"/>
      <c r="S1089" s="333"/>
      <c r="T1089" s="333"/>
      <c r="U1089" s="333"/>
      <c r="V1089" s="333"/>
      <c r="W1089" s="333"/>
      <c r="X1089" s="333"/>
      <c r="Y1089" s="333"/>
      <c r="Z1089" s="333"/>
      <c r="AA1089" s="333"/>
      <c r="AB1089" s="333"/>
      <c r="AC1089" s="333"/>
      <c r="AD1089" s="333"/>
      <c r="AE1089" s="333"/>
      <c r="AF1089" s="333"/>
      <c r="AG1089" s="333"/>
      <c r="AH1089" s="333"/>
      <c r="AI1089" s="333"/>
      <c r="AJ1089" s="333"/>
      <c r="AK1089" s="333"/>
      <c r="AL1089" s="333"/>
      <c r="AM1089" s="333"/>
      <c r="AN1089" s="333"/>
      <c r="AO1089" s="333"/>
      <c r="AP1089" s="333"/>
      <c r="AQ1089" s="333"/>
      <c r="AR1089" s="333"/>
    </row>
    <row r="1090" spans="1:44" ht="8.1" customHeight="1">
      <c r="A1090" s="365" t="str">
        <f t="shared" si="117"/>
        <v/>
      </c>
      <c r="B1090" s="50" t="str">
        <f t="shared" si="118"/>
        <v/>
      </c>
      <c r="C1090" s="50" t="str">
        <f t="shared" si="119"/>
        <v/>
      </c>
      <c r="D1090" s="315" t="str">
        <f t="shared" si="120"/>
        <v/>
      </c>
      <c r="E1090" s="353"/>
      <c r="F1090" s="354"/>
      <c r="G1090" s="354"/>
      <c r="H1090" s="333"/>
      <c r="I1090" s="333"/>
      <c r="J1090" s="333"/>
      <c r="K1090" s="333"/>
      <c r="L1090" s="333"/>
      <c r="M1090" s="333"/>
      <c r="N1090" s="333"/>
      <c r="O1090" s="333"/>
      <c r="P1090" s="333"/>
      <c r="Q1090" s="333"/>
      <c r="R1090" s="333"/>
      <c r="S1090" s="333"/>
      <c r="T1090" s="333"/>
      <c r="U1090" s="333"/>
      <c r="V1090" s="333"/>
      <c r="W1090" s="333"/>
      <c r="X1090" s="333"/>
      <c r="Y1090" s="333"/>
      <c r="Z1090" s="333"/>
      <c r="AA1090" s="333"/>
      <c r="AB1090" s="333"/>
      <c r="AC1090" s="333"/>
      <c r="AD1090" s="333"/>
      <c r="AE1090" s="333"/>
      <c r="AF1090" s="333"/>
      <c r="AG1090" s="333"/>
      <c r="AH1090" s="333"/>
      <c r="AI1090" s="333"/>
      <c r="AJ1090" s="333"/>
      <c r="AK1090" s="333"/>
      <c r="AL1090" s="333"/>
      <c r="AM1090" s="333"/>
      <c r="AN1090" s="333"/>
      <c r="AO1090" s="333"/>
      <c r="AP1090" s="333"/>
      <c r="AQ1090" s="333"/>
      <c r="AR1090" s="333"/>
    </row>
    <row r="1091" spans="1:44" ht="8.1" customHeight="1">
      <c r="A1091" s="365" t="str">
        <f t="shared" si="117"/>
        <v/>
      </c>
      <c r="B1091" s="50" t="str">
        <f t="shared" si="118"/>
        <v/>
      </c>
      <c r="C1091" s="50" t="str">
        <f t="shared" si="119"/>
        <v/>
      </c>
      <c r="D1091" s="315" t="str">
        <f t="shared" si="120"/>
        <v/>
      </c>
      <c r="E1091" s="353"/>
      <c r="F1091" s="354"/>
      <c r="G1091" s="354"/>
      <c r="H1091" s="333"/>
      <c r="I1091" s="333"/>
      <c r="J1091" s="333"/>
      <c r="K1091" s="333"/>
      <c r="L1091" s="333"/>
      <c r="M1091" s="333"/>
      <c r="N1091" s="333"/>
      <c r="O1091" s="333"/>
      <c r="P1091" s="333"/>
      <c r="Q1091" s="333"/>
      <c r="R1091" s="333"/>
      <c r="S1091" s="333"/>
      <c r="T1091" s="333"/>
      <c r="U1091" s="333"/>
      <c r="V1091" s="333"/>
      <c r="W1091" s="333"/>
      <c r="X1091" s="333"/>
      <c r="Y1091" s="333"/>
      <c r="Z1091" s="333"/>
      <c r="AA1091" s="333"/>
      <c r="AB1091" s="333"/>
      <c r="AC1091" s="333"/>
      <c r="AD1091" s="333"/>
      <c r="AE1091" s="333"/>
      <c r="AF1091" s="333"/>
      <c r="AG1091" s="333"/>
      <c r="AH1091" s="333"/>
      <c r="AI1091" s="333"/>
      <c r="AJ1091" s="333"/>
      <c r="AK1091" s="333"/>
      <c r="AL1091" s="333"/>
      <c r="AM1091" s="333"/>
      <c r="AN1091" s="333"/>
      <c r="AO1091" s="333"/>
      <c r="AP1091" s="333"/>
      <c r="AQ1091" s="333"/>
      <c r="AR1091" s="333"/>
    </row>
    <row r="1092" spans="1:44" ht="8.1" customHeight="1">
      <c r="A1092" s="365" t="str">
        <f t="shared" si="117"/>
        <v/>
      </c>
      <c r="B1092" s="50" t="str">
        <f t="shared" si="118"/>
        <v/>
      </c>
      <c r="C1092" s="50" t="str">
        <f t="shared" si="119"/>
        <v/>
      </c>
      <c r="D1092" s="315" t="str">
        <f t="shared" si="120"/>
        <v/>
      </c>
      <c r="E1092" s="353"/>
      <c r="F1092" s="354"/>
      <c r="G1092" s="354"/>
      <c r="H1092" s="333"/>
      <c r="I1092" s="333"/>
      <c r="J1092" s="333"/>
      <c r="K1092" s="333"/>
      <c r="L1092" s="333"/>
      <c r="M1092" s="333"/>
      <c r="N1092" s="333"/>
      <c r="O1092" s="333"/>
      <c r="P1092" s="333"/>
      <c r="Q1092" s="333"/>
      <c r="R1092" s="333"/>
      <c r="S1092" s="333"/>
      <c r="T1092" s="333"/>
      <c r="U1092" s="333"/>
      <c r="V1092" s="333"/>
      <c r="W1092" s="333"/>
      <c r="X1092" s="333"/>
      <c r="Y1092" s="333"/>
      <c r="Z1092" s="333"/>
      <c r="AA1092" s="333"/>
      <c r="AB1092" s="333"/>
      <c r="AC1092" s="333"/>
      <c r="AD1092" s="333"/>
      <c r="AE1092" s="333"/>
      <c r="AF1092" s="333"/>
      <c r="AG1092" s="333"/>
      <c r="AH1092" s="333"/>
      <c r="AI1092" s="333"/>
      <c r="AJ1092" s="333"/>
      <c r="AK1092" s="333"/>
      <c r="AL1092" s="333"/>
      <c r="AM1092" s="333"/>
      <c r="AN1092" s="333"/>
      <c r="AO1092" s="333"/>
      <c r="AP1092" s="333"/>
      <c r="AQ1092" s="333"/>
      <c r="AR1092" s="333"/>
    </row>
    <row r="1093" spans="1:44" ht="8.1" customHeight="1">
      <c r="A1093" s="365" t="str">
        <f t="shared" ref="A1093:A1156" si="121">IF(ROW()-A$4&lt;=$D$4,ROW()-A$4,"")</f>
        <v/>
      </c>
      <c r="B1093" s="50" t="str">
        <f t="shared" si="118"/>
        <v/>
      </c>
      <c r="C1093" s="50" t="str">
        <f t="shared" si="119"/>
        <v/>
      </c>
      <c r="D1093" s="315" t="str">
        <f t="shared" si="120"/>
        <v/>
      </c>
      <c r="E1093" s="353"/>
      <c r="F1093" s="354"/>
      <c r="G1093" s="354"/>
      <c r="H1093" s="333"/>
      <c r="I1093" s="333"/>
      <c r="J1093" s="333"/>
      <c r="K1093" s="333"/>
      <c r="L1093" s="333"/>
      <c r="M1093" s="333"/>
      <c r="N1093" s="333"/>
      <c r="O1093" s="333"/>
      <c r="P1093" s="333"/>
      <c r="Q1093" s="333"/>
      <c r="R1093" s="333"/>
      <c r="S1093" s="333"/>
      <c r="T1093" s="333"/>
      <c r="U1093" s="333"/>
      <c r="V1093" s="333"/>
      <c r="W1093" s="333"/>
      <c r="X1093" s="333"/>
      <c r="Y1093" s="333"/>
      <c r="Z1093" s="333"/>
      <c r="AA1093" s="333"/>
      <c r="AB1093" s="333"/>
      <c r="AC1093" s="333"/>
      <c r="AD1093" s="333"/>
      <c r="AE1093" s="333"/>
      <c r="AF1093" s="333"/>
      <c r="AG1093" s="333"/>
      <c r="AH1093" s="333"/>
      <c r="AI1093" s="333"/>
      <c r="AJ1093" s="333"/>
      <c r="AK1093" s="333"/>
      <c r="AL1093" s="333"/>
      <c r="AM1093" s="333"/>
      <c r="AN1093" s="333"/>
      <c r="AO1093" s="333"/>
      <c r="AP1093" s="333"/>
      <c r="AQ1093" s="333"/>
      <c r="AR1093" s="333"/>
    </row>
    <row r="1094" spans="1:44" ht="8.1" customHeight="1">
      <c r="A1094" s="365" t="str">
        <f t="shared" si="121"/>
        <v/>
      </c>
      <c r="B1094" s="50" t="str">
        <f t="shared" ref="B1094:B1157" si="122">IF(A1094="","",IF(A1092="",1,IF(ISNUMBER(A1094),INT(A1093/$C$2)+1,"")))</f>
        <v/>
      </c>
      <c r="C1094" s="50" t="str">
        <f t="shared" ref="C1094:C1157" si="123">IF(ISNUMBER(A1094),IF(B1093&lt;&gt;B1094,1,C1093+1),"")</f>
        <v/>
      </c>
      <c r="D1094" s="315" t="str">
        <f t="shared" ref="D1094:D1157" si="124">IF(AND(ISNUMBER(B1094),ISNUMBER(C1094)),_xlfn.CONCAT(C1094-1,",",B1094-1),"")</f>
        <v/>
      </c>
      <c r="E1094" s="353"/>
      <c r="F1094" s="354"/>
      <c r="G1094" s="354"/>
      <c r="H1094" s="333"/>
      <c r="I1094" s="333"/>
      <c r="J1094" s="333"/>
      <c r="K1094" s="333"/>
      <c r="L1094" s="333"/>
      <c r="M1094" s="333"/>
      <c r="N1094" s="333"/>
      <c r="O1094" s="333"/>
      <c r="P1094" s="333"/>
      <c r="Q1094" s="333"/>
      <c r="R1094" s="333"/>
      <c r="S1094" s="333"/>
      <c r="T1094" s="333"/>
      <c r="U1094" s="333"/>
      <c r="V1094" s="333"/>
      <c r="W1094" s="333"/>
      <c r="X1094" s="333"/>
      <c r="Y1094" s="333"/>
      <c r="Z1094" s="333"/>
      <c r="AA1094" s="333"/>
      <c r="AB1094" s="333"/>
      <c r="AC1094" s="333"/>
      <c r="AD1094" s="333"/>
      <c r="AE1094" s="333"/>
      <c r="AF1094" s="333"/>
      <c r="AG1094" s="333"/>
      <c r="AH1094" s="333"/>
      <c r="AI1094" s="333"/>
      <c r="AJ1094" s="333"/>
      <c r="AK1094" s="333"/>
      <c r="AL1094" s="333"/>
      <c r="AM1094" s="333"/>
      <c r="AN1094" s="333"/>
      <c r="AO1094" s="333"/>
      <c r="AP1094" s="333"/>
      <c r="AQ1094" s="333"/>
      <c r="AR1094" s="333"/>
    </row>
    <row r="1095" spans="1:44" ht="8.1" customHeight="1">
      <c r="A1095" s="365" t="str">
        <f t="shared" si="121"/>
        <v/>
      </c>
      <c r="B1095" s="50" t="str">
        <f t="shared" si="122"/>
        <v/>
      </c>
      <c r="C1095" s="50" t="str">
        <f t="shared" si="123"/>
        <v/>
      </c>
      <c r="D1095" s="315" t="str">
        <f t="shared" si="124"/>
        <v/>
      </c>
      <c r="E1095" s="353"/>
      <c r="F1095" s="354"/>
      <c r="G1095" s="354"/>
      <c r="H1095" s="333"/>
      <c r="I1095" s="333"/>
      <c r="J1095" s="333"/>
      <c r="K1095" s="333"/>
      <c r="L1095" s="333"/>
      <c r="M1095" s="333"/>
      <c r="N1095" s="333"/>
      <c r="O1095" s="333"/>
      <c r="P1095" s="333"/>
      <c r="Q1095" s="333"/>
      <c r="R1095" s="333"/>
      <c r="S1095" s="333"/>
      <c r="T1095" s="333"/>
      <c r="U1095" s="333"/>
      <c r="V1095" s="333"/>
      <c r="W1095" s="333"/>
      <c r="X1095" s="333"/>
      <c r="Y1095" s="333"/>
      <c r="Z1095" s="333"/>
      <c r="AA1095" s="333"/>
      <c r="AB1095" s="333"/>
      <c r="AC1095" s="333"/>
      <c r="AD1095" s="333"/>
      <c r="AE1095" s="333"/>
      <c r="AF1095" s="333"/>
      <c r="AG1095" s="333"/>
      <c r="AH1095" s="333"/>
      <c r="AI1095" s="333"/>
      <c r="AJ1095" s="333"/>
      <c r="AK1095" s="333"/>
      <c r="AL1095" s="333"/>
      <c r="AM1095" s="333"/>
      <c r="AN1095" s="333"/>
      <c r="AO1095" s="333"/>
      <c r="AP1095" s="333"/>
      <c r="AQ1095" s="333"/>
      <c r="AR1095" s="333"/>
    </row>
    <row r="1096" spans="1:44" ht="8.1" customHeight="1">
      <c r="A1096" s="365" t="str">
        <f t="shared" si="121"/>
        <v/>
      </c>
      <c r="B1096" s="50" t="str">
        <f t="shared" si="122"/>
        <v/>
      </c>
      <c r="C1096" s="50" t="str">
        <f t="shared" si="123"/>
        <v/>
      </c>
      <c r="D1096" s="315" t="str">
        <f t="shared" si="124"/>
        <v/>
      </c>
      <c r="E1096" s="353"/>
      <c r="F1096" s="354"/>
      <c r="G1096" s="354"/>
      <c r="H1096" s="333"/>
      <c r="I1096" s="333"/>
      <c r="J1096" s="333"/>
      <c r="K1096" s="333"/>
      <c r="L1096" s="333"/>
      <c r="M1096" s="333"/>
      <c r="N1096" s="333"/>
      <c r="O1096" s="333"/>
      <c r="P1096" s="333"/>
      <c r="Q1096" s="333"/>
      <c r="R1096" s="333"/>
      <c r="S1096" s="333"/>
      <c r="T1096" s="333"/>
      <c r="U1096" s="333"/>
      <c r="V1096" s="333"/>
      <c r="W1096" s="333"/>
      <c r="X1096" s="333"/>
      <c r="Y1096" s="333"/>
      <c r="Z1096" s="333"/>
      <c r="AA1096" s="333"/>
      <c r="AB1096" s="333"/>
      <c r="AC1096" s="333"/>
      <c r="AD1096" s="333"/>
      <c r="AE1096" s="333"/>
      <c r="AF1096" s="333"/>
      <c r="AG1096" s="333"/>
      <c r="AH1096" s="333"/>
      <c r="AI1096" s="333"/>
      <c r="AJ1096" s="333"/>
      <c r="AK1096" s="333"/>
      <c r="AL1096" s="333"/>
      <c r="AM1096" s="333"/>
      <c r="AN1096" s="333"/>
      <c r="AO1096" s="333"/>
      <c r="AP1096" s="333"/>
      <c r="AQ1096" s="333"/>
      <c r="AR1096" s="333"/>
    </row>
    <row r="1097" spans="1:44" ht="8.1" customHeight="1">
      <c r="A1097" s="365" t="str">
        <f t="shared" si="121"/>
        <v/>
      </c>
      <c r="B1097" s="50" t="str">
        <f t="shared" si="122"/>
        <v/>
      </c>
      <c r="C1097" s="50" t="str">
        <f t="shared" si="123"/>
        <v/>
      </c>
      <c r="D1097" s="315" t="str">
        <f t="shared" si="124"/>
        <v/>
      </c>
      <c r="E1097" s="353"/>
      <c r="F1097" s="354"/>
      <c r="G1097" s="354"/>
      <c r="H1097" s="333"/>
      <c r="I1097" s="333"/>
      <c r="J1097" s="333"/>
      <c r="K1097" s="333"/>
      <c r="L1097" s="333"/>
      <c r="M1097" s="333"/>
      <c r="N1097" s="333"/>
      <c r="O1097" s="333"/>
      <c r="P1097" s="333"/>
      <c r="Q1097" s="333"/>
      <c r="R1097" s="333"/>
      <c r="S1097" s="333"/>
      <c r="T1097" s="333"/>
      <c r="U1097" s="333"/>
      <c r="V1097" s="333"/>
      <c r="W1097" s="333"/>
      <c r="X1097" s="333"/>
      <c r="Y1097" s="333"/>
      <c r="Z1097" s="333"/>
      <c r="AA1097" s="333"/>
      <c r="AB1097" s="333"/>
      <c r="AC1097" s="333"/>
      <c r="AD1097" s="333"/>
      <c r="AE1097" s="333"/>
      <c r="AF1097" s="333"/>
      <c r="AG1097" s="333"/>
      <c r="AH1097" s="333"/>
      <c r="AI1097" s="333"/>
      <c r="AJ1097" s="333"/>
      <c r="AK1097" s="333"/>
      <c r="AL1097" s="333"/>
      <c r="AM1097" s="333"/>
      <c r="AN1097" s="333"/>
      <c r="AO1097" s="333"/>
      <c r="AP1097" s="333"/>
      <c r="AQ1097" s="333"/>
      <c r="AR1097" s="333"/>
    </row>
    <row r="1098" spans="1:44" ht="8.1" customHeight="1">
      <c r="A1098" s="365" t="str">
        <f t="shared" si="121"/>
        <v/>
      </c>
      <c r="B1098" s="50" t="str">
        <f t="shared" si="122"/>
        <v/>
      </c>
      <c r="C1098" s="50" t="str">
        <f t="shared" si="123"/>
        <v/>
      </c>
      <c r="D1098" s="315" t="str">
        <f t="shared" si="124"/>
        <v/>
      </c>
      <c r="E1098" s="353"/>
      <c r="F1098" s="354"/>
      <c r="G1098" s="354"/>
      <c r="H1098" s="333"/>
      <c r="I1098" s="333"/>
      <c r="J1098" s="333"/>
      <c r="K1098" s="333"/>
      <c r="L1098" s="333"/>
      <c r="M1098" s="333"/>
      <c r="N1098" s="333"/>
      <c r="O1098" s="333"/>
      <c r="P1098" s="333"/>
      <c r="Q1098" s="333"/>
      <c r="R1098" s="333"/>
      <c r="S1098" s="333"/>
      <c r="T1098" s="333"/>
      <c r="U1098" s="333"/>
      <c r="V1098" s="333"/>
      <c r="W1098" s="333"/>
      <c r="X1098" s="333"/>
      <c r="Y1098" s="333"/>
      <c r="Z1098" s="333"/>
      <c r="AA1098" s="333"/>
      <c r="AB1098" s="333"/>
      <c r="AC1098" s="333"/>
      <c r="AD1098" s="333"/>
      <c r="AE1098" s="333"/>
      <c r="AF1098" s="333"/>
      <c r="AG1098" s="333"/>
      <c r="AH1098" s="333"/>
      <c r="AI1098" s="333"/>
      <c r="AJ1098" s="333"/>
      <c r="AK1098" s="333"/>
      <c r="AL1098" s="333"/>
      <c r="AM1098" s="333"/>
      <c r="AN1098" s="333"/>
      <c r="AO1098" s="333"/>
      <c r="AP1098" s="333"/>
      <c r="AQ1098" s="333"/>
      <c r="AR1098" s="333"/>
    </row>
    <row r="1099" spans="1:44" ht="8.1" customHeight="1">
      <c r="A1099" s="365" t="str">
        <f t="shared" si="121"/>
        <v/>
      </c>
      <c r="B1099" s="50" t="str">
        <f t="shared" si="122"/>
        <v/>
      </c>
      <c r="C1099" s="50" t="str">
        <f t="shared" si="123"/>
        <v/>
      </c>
      <c r="D1099" s="315" t="str">
        <f t="shared" si="124"/>
        <v/>
      </c>
      <c r="E1099" s="353"/>
      <c r="F1099" s="354"/>
      <c r="G1099" s="354"/>
      <c r="H1099" s="333"/>
      <c r="I1099" s="333"/>
      <c r="J1099" s="333"/>
      <c r="K1099" s="333"/>
      <c r="L1099" s="333"/>
      <c r="M1099" s="333"/>
      <c r="N1099" s="333"/>
      <c r="O1099" s="333"/>
      <c r="P1099" s="333"/>
      <c r="Q1099" s="333"/>
      <c r="R1099" s="333"/>
      <c r="S1099" s="333"/>
      <c r="T1099" s="333"/>
      <c r="U1099" s="333"/>
      <c r="V1099" s="333"/>
      <c r="W1099" s="333"/>
      <c r="X1099" s="333"/>
      <c r="Y1099" s="333"/>
      <c r="Z1099" s="333"/>
      <c r="AA1099" s="333"/>
      <c r="AB1099" s="333"/>
      <c r="AC1099" s="333"/>
      <c r="AD1099" s="333"/>
      <c r="AE1099" s="333"/>
      <c r="AF1099" s="333"/>
      <c r="AG1099" s="333"/>
      <c r="AH1099" s="333"/>
      <c r="AI1099" s="333"/>
      <c r="AJ1099" s="333"/>
      <c r="AK1099" s="333"/>
      <c r="AL1099" s="333"/>
      <c r="AM1099" s="333"/>
      <c r="AN1099" s="333"/>
      <c r="AO1099" s="333"/>
      <c r="AP1099" s="333"/>
      <c r="AQ1099" s="333"/>
      <c r="AR1099" s="333"/>
    </row>
    <row r="1100" spans="1:44" ht="8.1" customHeight="1">
      <c r="A1100" s="365" t="str">
        <f t="shared" si="121"/>
        <v/>
      </c>
      <c r="B1100" s="50" t="str">
        <f t="shared" si="122"/>
        <v/>
      </c>
      <c r="C1100" s="50" t="str">
        <f t="shared" si="123"/>
        <v/>
      </c>
      <c r="D1100" s="315" t="str">
        <f t="shared" si="124"/>
        <v/>
      </c>
      <c r="E1100" s="353"/>
      <c r="F1100" s="354"/>
      <c r="G1100" s="354"/>
      <c r="H1100" s="333"/>
      <c r="I1100" s="333"/>
      <c r="J1100" s="333"/>
      <c r="K1100" s="333"/>
      <c r="L1100" s="333"/>
      <c r="M1100" s="333"/>
      <c r="N1100" s="333"/>
      <c r="O1100" s="333"/>
      <c r="P1100" s="333"/>
      <c r="Q1100" s="333"/>
      <c r="R1100" s="333"/>
      <c r="S1100" s="333"/>
      <c r="T1100" s="333"/>
      <c r="U1100" s="333"/>
      <c r="V1100" s="333"/>
      <c r="W1100" s="333"/>
      <c r="X1100" s="333"/>
      <c r="Y1100" s="333"/>
      <c r="Z1100" s="333"/>
      <c r="AA1100" s="333"/>
      <c r="AB1100" s="333"/>
      <c r="AC1100" s="333"/>
      <c r="AD1100" s="333"/>
      <c r="AE1100" s="333"/>
      <c r="AF1100" s="333"/>
      <c r="AG1100" s="333"/>
      <c r="AH1100" s="333"/>
      <c r="AI1100" s="333"/>
      <c r="AJ1100" s="333"/>
      <c r="AK1100" s="333"/>
      <c r="AL1100" s="333"/>
      <c r="AM1100" s="333"/>
      <c r="AN1100" s="333"/>
      <c r="AO1100" s="333"/>
      <c r="AP1100" s="333"/>
      <c r="AQ1100" s="333"/>
      <c r="AR1100" s="333"/>
    </row>
    <row r="1101" spans="1:44" ht="8.1" customHeight="1">
      <c r="A1101" s="365" t="str">
        <f t="shared" si="121"/>
        <v/>
      </c>
      <c r="B1101" s="50" t="str">
        <f t="shared" si="122"/>
        <v/>
      </c>
      <c r="C1101" s="50" t="str">
        <f t="shared" si="123"/>
        <v/>
      </c>
      <c r="D1101" s="315" t="str">
        <f t="shared" si="124"/>
        <v/>
      </c>
      <c r="E1101" s="353"/>
      <c r="F1101" s="354"/>
      <c r="G1101" s="354"/>
      <c r="H1101" s="333"/>
      <c r="I1101" s="333"/>
      <c r="J1101" s="333"/>
      <c r="K1101" s="333"/>
      <c r="L1101" s="333"/>
      <c r="M1101" s="333"/>
      <c r="N1101" s="333"/>
      <c r="O1101" s="333"/>
      <c r="P1101" s="333"/>
      <c r="Q1101" s="333"/>
      <c r="R1101" s="333"/>
      <c r="S1101" s="333"/>
      <c r="T1101" s="333"/>
      <c r="U1101" s="333"/>
      <c r="V1101" s="333"/>
      <c r="W1101" s="333"/>
      <c r="X1101" s="333"/>
      <c r="Y1101" s="333"/>
      <c r="Z1101" s="333"/>
      <c r="AA1101" s="333"/>
      <c r="AB1101" s="333"/>
      <c r="AC1101" s="333"/>
      <c r="AD1101" s="333"/>
      <c r="AE1101" s="333"/>
      <c r="AF1101" s="333"/>
      <c r="AG1101" s="333"/>
      <c r="AH1101" s="333"/>
      <c r="AI1101" s="333"/>
      <c r="AJ1101" s="333"/>
      <c r="AK1101" s="333"/>
      <c r="AL1101" s="333"/>
      <c r="AM1101" s="333"/>
      <c r="AN1101" s="333"/>
      <c r="AO1101" s="333"/>
      <c r="AP1101" s="333"/>
      <c r="AQ1101" s="333"/>
      <c r="AR1101" s="333"/>
    </row>
    <row r="1102" spans="1:44" ht="8.1" customHeight="1">
      <c r="A1102" s="365" t="str">
        <f t="shared" si="121"/>
        <v/>
      </c>
      <c r="B1102" s="50" t="str">
        <f t="shared" si="122"/>
        <v/>
      </c>
      <c r="C1102" s="50" t="str">
        <f t="shared" si="123"/>
        <v/>
      </c>
      <c r="D1102" s="315" t="str">
        <f t="shared" si="124"/>
        <v/>
      </c>
      <c r="E1102" s="353"/>
      <c r="F1102" s="354"/>
      <c r="G1102" s="354"/>
      <c r="H1102" s="333"/>
      <c r="I1102" s="333"/>
      <c r="J1102" s="333"/>
      <c r="K1102" s="333"/>
      <c r="L1102" s="333"/>
      <c r="M1102" s="333"/>
      <c r="N1102" s="333"/>
      <c r="O1102" s="333"/>
      <c r="P1102" s="333"/>
      <c r="Q1102" s="333"/>
      <c r="R1102" s="333"/>
      <c r="S1102" s="333"/>
      <c r="T1102" s="333"/>
      <c r="U1102" s="333"/>
      <c r="V1102" s="333"/>
      <c r="W1102" s="333"/>
      <c r="X1102" s="333"/>
      <c r="Y1102" s="333"/>
      <c r="Z1102" s="333"/>
      <c r="AA1102" s="333"/>
      <c r="AB1102" s="333"/>
      <c r="AC1102" s="333"/>
      <c r="AD1102" s="333"/>
      <c r="AE1102" s="333"/>
      <c r="AF1102" s="333"/>
      <c r="AG1102" s="333"/>
      <c r="AH1102" s="333"/>
      <c r="AI1102" s="333"/>
      <c r="AJ1102" s="333"/>
      <c r="AK1102" s="333"/>
      <c r="AL1102" s="333"/>
      <c r="AM1102" s="333"/>
      <c r="AN1102" s="333"/>
      <c r="AO1102" s="333"/>
      <c r="AP1102" s="333"/>
      <c r="AQ1102" s="333"/>
      <c r="AR1102" s="333"/>
    </row>
    <row r="1103" spans="1:44" ht="8.1" customHeight="1">
      <c r="A1103" s="365" t="str">
        <f t="shared" si="121"/>
        <v/>
      </c>
      <c r="B1103" s="50" t="str">
        <f t="shared" si="122"/>
        <v/>
      </c>
      <c r="C1103" s="50" t="str">
        <f t="shared" si="123"/>
        <v/>
      </c>
      <c r="D1103" s="315" t="str">
        <f t="shared" si="124"/>
        <v/>
      </c>
      <c r="E1103" s="353"/>
      <c r="F1103" s="354"/>
      <c r="G1103" s="354"/>
      <c r="H1103" s="333"/>
      <c r="I1103" s="333"/>
      <c r="J1103" s="333"/>
      <c r="K1103" s="333"/>
      <c r="L1103" s="333"/>
      <c r="M1103" s="333"/>
      <c r="N1103" s="333"/>
      <c r="O1103" s="333"/>
      <c r="P1103" s="333"/>
      <c r="Q1103" s="333"/>
      <c r="R1103" s="333"/>
      <c r="S1103" s="333"/>
      <c r="T1103" s="333"/>
      <c r="U1103" s="333"/>
      <c r="V1103" s="333"/>
      <c r="W1103" s="333"/>
      <c r="X1103" s="333"/>
      <c r="Y1103" s="333"/>
      <c r="Z1103" s="333"/>
      <c r="AA1103" s="333"/>
      <c r="AB1103" s="333"/>
      <c r="AC1103" s="333"/>
      <c r="AD1103" s="333"/>
      <c r="AE1103" s="333"/>
      <c r="AF1103" s="333"/>
      <c r="AG1103" s="333"/>
      <c r="AH1103" s="333"/>
      <c r="AI1103" s="333"/>
      <c r="AJ1103" s="333"/>
      <c r="AK1103" s="333"/>
      <c r="AL1103" s="333"/>
      <c r="AM1103" s="333"/>
      <c r="AN1103" s="333"/>
      <c r="AO1103" s="333"/>
      <c r="AP1103" s="333"/>
      <c r="AQ1103" s="333"/>
      <c r="AR1103" s="333"/>
    </row>
    <row r="1104" spans="1:44" ht="8.1" customHeight="1">
      <c r="A1104" s="365" t="str">
        <f t="shared" si="121"/>
        <v/>
      </c>
      <c r="B1104" s="50" t="str">
        <f t="shared" si="122"/>
        <v/>
      </c>
      <c r="C1104" s="50" t="str">
        <f t="shared" si="123"/>
        <v/>
      </c>
      <c r="D1104" s="315" t="str">
        <f t="shared" si="124"/>
        <v/>
      </c>
      <c r="E1104" s="353"/>
      <c r="F1104" s="354"/>
      <c r="G1104" s="354"/>
      <c r="H1104" s="333"/>
      <c r="I1104" s="333"/>
      <c r="J1104" s="333"/>
      <c r="K1104" s="333"/>
      <c r="L1104" s="333"/>
      <c r="M1104" s="333"/>
      <c r="N1104" s="333"/>
      <c r="O1104" s="333"/>
      <c r="P1104" s="333"/>
      <c r="Q1104" s="333"/>
      <c r="R1104" s="333"/>
      <c r="S1104" s="333"/>
      <c r="T1104" s="333"/>
      <c r="U1104" s="333"/>
      <c r="V1104" s="333"/>
      <c r="W1104" s="333"/>
      <c r="X1104" s="333"/>
      <c r="Y1104" s="333"/>
      <c r="Z1104" s="333"/>
      <c r="AA1104" s="333"/>
      <c r="AB1104" s="333"/>
      <c r="AC1104" s="333"/>
      <c r="AD1104" s="333"/>
      <c r="AE1104" s="333"/>
      <c r="AF1104" s="333"/>
      <c r="AG1104" s="333"/>
      <c r="AH1104" s="333"/>
      <c r="AI1104" s="333"/>
      <c r="AJ1104" s="333"/>
      <c r="AK1104" s="333"/>
      <c r="AL1104" s="333"/>
      <c r="AM1104" s="333"/>
      <c r="AN1104" s="333"/>
      <c r="AO1104" s="333"/>
      <c r="AP1104" s="333"/>
      <c r="AQ1104" s="333"/>
      <c r="AR1104" s="333"/>
    </row>
    <row r="1105" spans="1:44" ht="8.1" customHeight="1">
      <c r="A1105" s="365" t="str">
        <f t="shared" si="121"/>
        <v/>
      </c>
      <c r="B1105" s="50" t="str">
        <f t="shared" si="122"/>
        <v/>
      </c>
      <c r="C1105" s="50" t="str">
        <f t="shared" si="123"/>
        <v/>
      </c>
      <c r="D1105" s="315" t="str">
        <f t="shared" si="124"/>
        <v/>
      </c>
      <c r="E1105" s="353"/>
      <c r="F1105" s="354"/>
      <c r="G1105" s="354"/>
      <c r="H1105" s="333"/>
      <c r="I1105" s="333"/>
      <c r="J1105" s="333"/>
      <c r="K1105" s="333"/>
      <c r="L1105" s="333"/>
      <c r="M1105" s="333"/>
      <c r="N1105" s="333"/>
      <c r="O1105" s="333"/>
      <c r="P1105" s="333"/>
      <c r="Q1105" s="333"/>
      <c r="R1105" s="333"/>
      <c r="S1105" s="333"/>
      <c r="T1105" s="333"/>
      <c r="U1105" s="333"/>
      <c r="V1105" s="333"/>
      <c r="W1105" s="333"/>
      <c r="X1105" s="333"/>
      <c r="Y1105" s="333"/>
      <c r="Z1105" s="333"/>
      <c r="AA1105" s="333"/>
      <c r="AB1105" s="333"/>
      <c r="AC1105" s="333"/>
      <c r="AD1105" s="333"/>
      <c r="AE1105" s="333"/>
      <c r="AF1105" s="333"/>
      <c r="AG1105" s="333"/>
      <c r="AH1105" s="333"/>
      <c r="AI1105" s="333"/>
      <c r="AJ1105" s="333"/>
      <c r="AK1105" s="333"/>
      <c r="AL1105" s="333"/>
      <c r="AM1105" s="333"/>
      <c r="AN1105" s="333"/>
      <c r="AO1105" s="333"/>
      <c r="AP1105" s="333"/>
      <c r="AQ1105" s="333"/>
      <c r="AR1105" s="333"/>
    </row>
    <row r="1106" spans="1:44" ht="8.1" customHeight="1">
      <c r="A1106" s="365" t="str">
        <f t="shared" si="121"/>
        <v/>
      </c>
      <c r="B1106" s="50" t="str">
        <f t="shared" si="122"/>
        <v/>
      </c>
      <c r="C1106" s="50" t="str">
        <f t="shared" si="123"/>
        <v/>
      </c>
      <c r="D1106" s="315" t="str">
        <f t="shared" si="124"/>
        <v/>
      </c>
      <c r="E1106" s="353"/>
      <c r="F1106" s="354"/>
      <c r="G1106" s="354"/>
      <c r="H1106" s="333"/>
      <c r="I1106" s="333"/>
      <c r="J1106" s="333"/>
      <c r="K1106" s="333"/>
      <c r="L1106" s="333"/>
      <c r="M1106" s="333"/>
      <c r="N1106" s="333"/>
      <c r="O1106" s="333"/>
      <c r="P1106" s="333"/>
      <c r="Q1106" s="333"/>
      <c r="R1106" s="333"/>
      <c r="S1106" s="333"/>
      <c r="T1106" s="333"/>
      <c r="U1106" s="333"/>
      <c r="V1106" s="333"/>
      <c r="W1106" s="333"/>
      <c r="X1106" s="333"/>
      <c r="Y1106" s="333"/>
      <c r="Z1106" s="333"/>
      <c r="AA1106" s="333"/>
      <c r="AB1106" s="333"/>
      <c r="AC1106" s="333"/>
      <c r="AD1106" s="333"/>
      <c r="AE1106" s="333"/>
      <c r="AF1106" s="333"/>
      <c r="AG1106" s="333"/>
      <c r="AH1106" s="333"/>
      <c r="AI1106" s="333"/>
      <c r="AJ1106" s="333"/>
      <c r="AK1106" s="333"/>
      <c r="AL1106" s="333"/>
      <c r="AM1106" s="333"/>
      <c r="AN1106" s="333"/>
      <c r="AO1106" s="333"/>
      <c r="AP1106" s="333"/>
      <c r="AQ1106" s="333"/>
      <c r="AR1106" s="333"/>
    </row>
    <row r="1107" spans="1:44" ht="8.1" customHeight="1">
      <c r="A1107" s="365" t="str">
        <f t="shared" si="121"/>
        <v/>
      </c>
      <c r="B1107" s="50" t="str">
        <f t="shared" si="122"/>
        <v/>
      </c>
      <c r="C1107" s="50" t="str">
        <f t="shared" si="123"/>
        <v/>
      </c>
      <c r="D1107" s="315" t="str">
        <f t="shared" si="124"/>
        <v/>
      </c>
      <c r="E1107" s="353"/>
      <c r="F1107" s="354"/>
      <c r="G1107" s="354"/>
      <c r="H1107" s="333"/>
      <c r="I1107" s="333"/>
      <c r="J1107" s="333"/>
      <c r="K1107" s="333"/>
      <c r="L1107" s="333"/>
      <c r="M1107" s="333"/>
      <c r="N1107" s="333"/>
      <c r="O1107" s="333"/>
      <c r="P1107" s="333"/>
      <c r="Q1107" s="333"/>
      <c r="R1107" s="333"/>
      <c r="S1107" s="333"/>
      <c r="T1107" s="333"/>
      <c r="U1107" s="333"/>
      <c r="V1107" s="333"/>
      <c r="W1107" s="333"/>
      <c r="X1107" s="333"/>
      <c r="Y1107" s="333"/>
      <c r="Z1107" s="333"/>
      <c r="AA1107" s="333"/>
      <c r="AB1107" s="333"/>
      <c r="AC1107" s="333"/>
      <c r="AD1107" s="333"/>
      <c r="AE1107" s="333"/>
      <c r="AF1107" s="333"/>
      <c r="AG1107" s="333"/>
      <c r="AH1107" s="333"/>
      <c r="AI1107" s="333"/>
      <c r="AJ1107" s="333"/>
      <c r="AK1107" s="333"/>
      <c r="AL1107" s="333"/>
      <c r="AM1107" s="333"/>
      <c r="AN1107" s="333"/>
      <c r="AO1107" s="333"/>
      <c r="AP1107" s="333"/>
      <c r="AQ1107" s="333"/>
      <c r="AR1107" s="333"/>
    </row>
    <row r="1108" spans="1:44" ht="8.1" customHeight="1">
      <c r="A1108" s="365" t="str">
        <f t="shared" si="121"/>
        <v/>
      </c>
      <c r="B1108" s="50" t="str">
        <f t="shared" si="122"/>
        <v/>
      </c>
      <c r="C1108" s="50" t="str">
        <f t="shared" si="123"/>
        <v/>
      </c>
      <c r="D1108" s="315" t="str">
        <f t="shared" si="124"/>
        <v/>
      </c>
      <c r="E1108" s="353"/>
      <c r="F1108" s="354"/>
      <c r="G1108" s="354"/>
      <c r="H1108" s="333"/>
      <c r="I1108" s="333"/>
      <c r="J1108" s="333"/>
      <c r="K1108" s="333"/>
      <c r="L1108" s="333"/>
      <c r="M1108" s="333"/>
      <c r="N1108" s="333"/>
      <c r="O1108" s="333"/>
      <c r="P1108" s="333"/>
      <c r="Q1108" s="333"/>
      <c r="R1108" s="333"/>
      <c r="S1108" s="333"/>
      <c r="T1108" s="333"/>
      <c r="U1108" s="333"/>
      <c r="V1108" s="333"/>
      <c r="W1108" s="333"/>
      <c r="X1108" s="333"/>
      <c r="Y1108" s="333"/>
      <c r="Z1108" s="333"/>
      <c r="AA1108" s="333"/>
      <c r="AB1108" s="333"/>
      <c r="AC1108" s="333"/>
      <c r="AD1108" s="333"/>
      <c r="AE1108" s="333"/>
      <c r="AF1108" s="333"/>
      <c r="AG1108" s="333"/>
      <c r="AH1108" s="333"/>
      <c r="AI1108" s="333"/>
      <c r="AJ1108" s="333"/>
      <c r="AK1108" s="333"/>
      <c r="AL1108" s="333"/>
      <c r="AM1108" s="333"/>
      <c r="AN1108" s="333"/>
      <c r="AO1108" s="333"/>
      <c r="AP1108" s="333"/>
      <c r="AQ1108" s="333"/>
      <c r="AR1108" s="333"/>
    </row>
    <row r="1109" spans="1:44" ht="8.1" customHeight="1">
      <c r="A1109" s="365" t="str">
        <f t="shared" si="121"/>
        <v/>
      </c>
      <c r="B1109" s="50" t="str">
        <f t="shared" si="122"/>
        <v/>
      </c>
      <c r="C1109" s="50" t="str">
        <f t="shared" si="123"/>
        <v/>
      </c>
      <c r="D1109" s="315" t="str">
        <f t="shared" si="124"/>
        <v/>
      </c>
      <c r="E1109" s="353"/>
      <c r="F1109" s="354"/>
      <c r="G1109" s="354"/>
      <c r="H1109" s="333"/>
      <c r="I1109" s="333"/>
      <c r="J1109" s="333"/>
      <c r="K1109" s="333"/>
      <c r="L1109" s="333"/>
      <c r="M1109" s="333"/>
      <c r="N1109" s="333"/>
      <c r="O1109" s="333"/>
      <c r="P1109" s="333"/>
      <c r="Q1109" s="333"/>
      <c r="R1109" s="333"/>
      <c r="S1109" s="333"/>
      <c r="T1109" s="333"/>
      <c r="U1109" s="333"/>
      <c r="V1109" s="333"/>
      <c r="W1109" s="333"/>
      <c r="X1109" s="333"/>
      <c r="Y1109" s="333"/>
      <c r="Z1109" s="333"/>
      <c r="AA1109" s="333"/>
      <c r="AB1109" s="333"/>
      <c r="AC1109" s="333"/>
      <c r="AD1109" s="333"/>
      <c r="AE1109" s="333"/>
      <c r="AF1109" s="333"/>
      <c r="AG1109" s="333"/>
      <c r="AH1109" s="333"/>
      <c r="AI1109" s="333"/>
      <c r="AJ1109" s="333"/>
      <c r="AK1109" s="333"/>
      <c r="AL1109" s="333"/>
      <c r="AM1109" s="333"/>
      <c r="AN1109" s="333"/>
      <c r="AO1109" s="333"/>
      <c r="AP1109" s="333"/>
      <c r="AQ1109" s="333"/>
      <c r="AR1109" s="333"/>
    </row>
    <row r="1110" spans="1:44" ht="8.1" customHeight="1">
      <c r="A1110" s="365" t="str">
        <f t="shared" si="121"/>
        <v/>
      </c>
      <c r="B1110" s="50" t="str">
        <f t="shared" si="122"/>
        <v/>
      </c>
      <c r="C1110" s="50" t="str">
        <f t="shared" si="123"/>
        <v/>
      </c>
      <c r="D1110" s="315" t="str">
        <f t="shared" si="124"/>
        <v/>
      </c>
      <c r="E1110" s="353"/>
      <c r="F1110" s="354"/>
      <c r="G1110" s="354"/>
      <c r="H1110" s="333"/>
      <c r="I1110" s="333"/>
      <c r="J1110" s="333"/>
      <c r="K1110" s="333"/>
      <c r="L1110" s="333"/>
      <c r="M1110" s="333"/>
      <c r="N1110" s="333"/>
      <c r="O1110" s="333"/>
      <c r="P1110" s="333"/>
      <c r="Q1110" s="333"/>
      <c r="R1110" s="333"/>
      <c r="S1110" s="333"/>
      <c r="T1110" s="333"/>
      <c r="U1110" s="333"/>
      <c r="V1110" s="333"/>
      <c r="W1110" s="333"/>
      <c r="X1110" s="333"/>
      <c r="Y1110" s="333"/>
      <c r="Z1110" s="333"/>
      <c r="AA1110" s="333"/>
      <c r="AB1110" s="333"/>
      <c r="AC1110" s="333"/>
      <c r="AD1110" s="333"/>
      <c r="AE1110" s="333"/>
      <c r="AF1110" s="333"/>
      <c r="AG1110" s="333"/>
      <c r="AH1110" s="333"/>
      <c r="AI1110" s="333"/>
      <c r="AJ1110" s="333"/>
      <c r="AK1110" s="333"/>
      <c r="AL1110" s="333"/>
      <c r="AM1110" s="333"/>
      <c r="AN1110" s="333"/>
      <c r="AO1110" s="333"/>
      <c r="AP1110" s="333"/>
      <c r="AQ1110" s="333"/>
      <c r="AR1110" s="333"/>
    </row>
    <row r="1111" spans="1:44" ht="8.1" customHeight="1">
      <c r="A1111" s="365" t="str">
        <f t="shared" si="121"/>
        <v/>
      </c>
      <c r="B1111" s="50" t="str">
        <f t="shared" si="122"/>
        <v/>
      </c>
      <c r="C1111" s="50" t="str">
        <f t="shared" si="123"/>
        <v/>
      </c>
      <c r="D1111" s="315" t="str">
        <f t="shared" si="124"/>
        <v/>
      </c>
      <c r="E1111" s="353"/>
      <c r="F1111" s="354"/>
      <c r="G1111" s="354"/>
      <c r="H1111" s="333"/>
      <c r="I1111" s="333"/>
      <c r="J1111" s="333"/>
      <c r="K1111" s="333"/>
      <c r="L1111" s="333"/>
      <c r="M1111" s="333"/>
      <c r="N1111" s="333"/>
      <c r="O1111" s="333"/>
      <c r="P1111" s="333"/>
      <c r="Q1111" s="333"/>
      <c r="R1111" s="333"/>
      <c r="S1111" s="333"/>
      <c r="T1111" s="333"/>
      <c r="U1111" s="333"/>
      <c r="V1111" s="333"/>
      <c r="W1111" s="333"/>
      <c r="X1111" s="333"/>
      <c r="Y1111" s="333"/>
      <c r="Z1111" s="333"/>
      <c r="AA1111" s="333"/>
      <c r="AB1111" s="333"/>
      <c r="AC1111" s="333"/>
      <c r="AD1111" s="333"/>
      <c r="AE1111" s="333"/>
      <c r="AF1111" s="333"/>
      <c r="AG1111" s="333"/>
      <c r="AH1111" s="333"/>
      <c r="AI1111" s="333"/>
      <c r="AJ1111" s="333"/>
      <c r="AK1111" s="333"/>
      <c r="AL1111" s="333"/>
      <c r="AM1111" s="333"/>
      <c r="AN1111" s="333"/>
      <c r="AO1111" s="333"/>
      <c r="AP1111" s="333"/>
      <c r="AQ1111" s="333"/>
      <c r="AR1111" s="333"/>
    </row>
    <row r="1112" spans="1:44" ht="8.1" customHeight="1">
      <c r="A1112" s="365" t="str">
        <f t="shared" si="121"/>
        <v/>
      </c>
      <c r="B1112" s="50" t="str">
        <f t="shared" si="122"/>
        <v/>
      </c>
      <c r="C1112" s="50" t="str">
        <f t="shared" si="123"/>
        <v/>
      </c>
      <c r="D1112" s="315" t="str">
        <f t="shared" si="124"/>
        <v/>
      </c>
      <c r="E1112" s="353"/>
      <c r="F1112" s="354"/>
      <c r="G1112" s="354"/>
      <c r="H1112" s="333"/>
      <c r="I1112" s="333"/>
      <c r="J1112" s="333"/>
      <c r="K1112" s="333"/>
      <c r="L1112" s="333"/>
      <c r="M1112" s="333"/>
      <c r="N1112" s="333"/>
      <c r="O1112" s="333"/>
      <c r="P1112" s="333"/>
      <c r="Q1112" s="333"/>
      <c r="R1112" s="333"/>
      <c r="S1112" s="333"/>
      <c r="T1112" s="333"/>
      <c r="U1112" s="333"/>
      <c r="V1112" s="333"/>
      <c r="W1112" s="333"/>
      <c r="X1112" s="333"/>
      <c r="Y1112" s="333"/>
      <c r="Z1112" s="333"/>
      <c r="AA1112" s="333"/>
      <c r="AB1112" s="333"/>
      <c r="AC1112" s="333"/>
      <c r="AD1112" s="333"/>
      <c r="AE1112" s="333"/>
      <c r="AF1112" s="333"/>
      <c r="AG1112" s="333"/>
      <c r="AH1112" s="333"/>
      <c r="AI1112" s="333"/>
      <c r="AJ1112" s="333"/>
      <c r="AK1112" s="333"/>
      <c r="AL1112" s="333"/>
      <c r="AM1112" s="333"/>
      <c r="AN1112" s="333"/>
      <c r="AO1112" s="333"/>
      <c r="AP1112" s="333"/>
      <c r="AQ1112" s="333"/>
      <c r="AR1112" s="333"/>
    </row>
    <row r="1113" spans="1:44" ht="8.1" customHeight="1">
      <c r="A1113" s="365" t="str">
        <f t="shared" si="121"/>
        <v/>
      </c>
      <c r="B1113" s="50" t="str">
        <f t="shared" si="122"/>
        <v/>
      </c>
      <c r="C1113" s="50" t="str">
        <f t="shared" si="123"/>
        <v/>
      </c>
      <c r="D1113" s="315" t="str">
        <f t="shared" si="124"/>
        <v/>
      </c>
      <c r="E1113" s="353"/>
      <c r="F1113" s="354"/>
      <c r="G1113" s="354"/>
      <c r="H1113" s="333"/>
      <c r="I1113" s="333"/>
      <c r="J1113" s="333"/>
      <c r="K1113" s="333"/>
      <c r="L1113" s="333"/>
      <c r="M1113" s="333"/>
      <c r="N1113" s="333"/>
      <c r="O1113" s="333"/>
      <c r="P1113" s="333"/>
      <c r="Q1113" s="333"/>
      <c r="R1113" s="333"/>
      <c r="S1113" s="333"/>
      <c r="T1113" s="333"/>
      <c r="U1113" s="333"/>
      <c r="V1113" s="333"/>
      <c r="W1113" s="333"/>
      <c r="X1113" s="333"/>
      <c r="Y1113" s="333"/>
      <c r="Z1113" s="333"/>
      <c r="AA1113" s="333"/>
      <c r="AB1113" s="333"/>
      <c r="AC1113" s="333"/>
      <c r="AD1113" s="333"/>
      <c r="AE1113" s="333"/>
      <c r="AF1113" s="333"/>
      <c r="AG1113" s="333"/>
      <c r="AH1113" s="333"/>
      <c r="AI1113" s="333"/>
      <c r="AJ1113" s="333"/>
      <c r="AK1113" s="333"/>
      <c r="AL1113" s="333"/>
      <c r="AM1113" s="333"/>
      <c r="AN1113" s="333"/>
      <c r="AO1113" s="333"/>
      <c r="AP1113" s="333"/>
      <c r="AQ1113" s="333"/>
      <c r="AR1113" s="333"/>
    </row>
    <row r="1114" spans="1:44" ht="8.1" customHeight="1">
      <c r="A1114" s="365" t="str">
        <f t="shared" si="121"/>
        <v/>
      </c>
      <c r="B1114" s="50" t="str">
        <f t="shared" si="122"/>
        <v/>
      </c>
      <c r="C1114" s="50" t="str">
        <f t="shared" si="123"/>
        <v/>
      </c>
      <c r="D1114" s="315" t="str">
        <f t="shared" si="124"/>
        <v/>
      </c>
      <c r="E1114" s="353"/>
      <c r="F1114" s="354"/>
      <c r="G1114" s="354"/>
      <c r="H1114" s="333"/>
      <c r="I1114" s="333"/>
      <c r="J1114" s="333"/>
      <c r="K1114" s="333"/>
      <c r="L1114" s="333"/>
      <c r="M1114" s="333"/>
      <c r="N1114" s="333"/>
      <c r="O1114" s="333"/>
      <c r="P1114" s="333"/>
      <c r="Q1114" s="333"/>
      <c r="R1114" s="333"/>
      <c r="S1114" s="333"/>
      <c r="T1114" s="333"/>
      <c r="U1114" s="333"/>
      <c r="V1114" s="333"/>
      <c r="W1114" s="333"/>
      <c r="X1114" s="333"/>
      <c r="Y1114" s="333"/>
      <c r="Z1114" s="333"/>
      <c r="AA1114" s="333"/>
      <c r="AB1114" s="333"/>
      <c r="AC1114" s="333"/>
      <c r="AD1114" s="333"/>
      <c r="AE1114" s="333"/>
      <c r="AF1114" s="333"/>
      <c r="AG1114" s="333"/>
      <c r="AH1114" s="333"/>
      <c r="AI1114" s="333"/>
      <c r="AJ1114" s="333"/>
      <c r="AK1114" s="333"/>
      <c r="AL1114" s="333"/>
      <c r="AM1114" s="333"/>
      <c r="AN1114" s="333"/>
      <c r="AO1114" s="333"/>
      <c r="AP1114" s="333"/>
      <c r="AQ1114" s="333"/>
      <c r="AR1114" s="333"/>
    </row>
    <row r="1115" spans="1:44" ht="8.1" customHeight="1">
      <c r="A1115" s="365" t="str">
        <f t="shared" si="121"/>
        <v/>
      </c>
      <c r="B1115" s="50" t="str">
        <f t="shared" si="122"/>
        <v/>
      </c>
      <c r="C1115" s="50" t="str">
        <f t="shared" si="123"/>
        <v/>
      </c>
      <c r="D1115" s="315" t="str">
        <f t="shared" si="124"/>
        <v/>
      </c>
      <c r="E1115" s="353"/>
      <c r="F1115" s="354"/>
      <c r="G1115" s="354"/>
      <c r="H1115" s="333"/>
      <c r="I1115" s="333"/>
      <c r="J1115" s="333"/>
      <c r="K1115" s="333"/>
      <c r="L1115" s="333"/>
      <c r="M1115" s="333"/>
      <c r="N1115" s="333"/>
      <c r="O1115" s="333"/>
      <c r="P1115" s="333"/>
      <c r="Q1115" s="333"/>
      <c r="R1115" s="333"/>
      <c r="S1115" s="333"/>
      <c r="T1115" s="333"/>
      <c r="U1115" s="333"/>
      <c r="V1115" s="333"/>
      <c r="W1115" s="333"/>
      <c r="X1115" s="333"/>
      <c r="Y1115" s="333"/>
      <c r="Z1115" s="333"/>
      <c r="AA1115" s="333"/>
      <c r="AB1115" s="333"/>
      <c r="AC1115" s="333"/>
      <c r="AD1115" s="333"/>
      <c r="AE1115" s="333"/>
      <c r="AF1115" s="333"/>
      <c r="AG1115" s="333"/>
      <c r="AH1115" s="333"/>
      <c r="AI1115" s="333"/>
      <c r="AJ1115" s="333"/>
      <c r="AK1115" s="333"/>
      <c r="AL1115" s="333"/>
      <c r="AM1115" s="333"/>
      <c r="AN1115" s="333"/>
      <c r="AO1115" s="333"/>
      <c r="AP1115" s="333"/>
      <c r="AQ1115" s="333"/>
      <c r="AR1115" s="333"/>
    </row>
    <row r="1116" spans="1:44" ht="8.1" customHeight="1">
      <c r="A1116" s="365" t="str">
        <f t="shared" si="121"/>
        <v/>
      </c>
      <c r="B1116" s="50" t="str">
        <f t="shared" si="122"/>
        <v/>
      </c>
      <c r="C1116" s="50" t="str">
        <f t="shared" si="123"/>
        <v/>
      </c>
      <c r="D1116" s="315" t="str">
        <f t="shared" si="124"/>
        <v/>
      </c>
      <c r="E1116" s="353"/>
      <c r="F1116" s="354"/>
      <c r="G1116" s="354"/>
      <c r="H1116" s="333"/>
      <c r="I1116" s="333"/>
      <c r="J1116" s="333"/>
      <c r="K1116" s="333"/>
      <c r="L1116" s="333"/>
      <c r="M1116" s="333"/>
      <c r="N1116" s="333"/>
      <c r="O1116" s="333"/>
      <c r="P1116" s="333"/>
      <c r="Q1116" s="333"/>
      <c r="R1116" s="333"/>
      <c r="S1116" s="333"/>
      <c r="T1116" s="333"/>
      <c r="U1116" s="333"/>
      <c r="V1116" s="333"/>
      <c r="W1116" s="333"/>
      <c r="X1116" s="333"/>
      <c r="Y1116" s="333"/>
      <c r="Z1116" s="333"/>
      <c r="AA1116" s="333"/>
      <c r="AB1116" s="333"/>
      <c r="AC1116" s="333"/>
      <c r="AD1116" s="333"/>
      <c r="AE1116" s="333"/>
      <c r="AF1116" s="333"/>
      <c r="AG1116" s="333"/>
      <c r="AH1116" s="333"/>
      <c r="AI1116" s="333"/>
      <c r="AJ1116" s="333"/>
      <c r="AK1116" s="333"/>
      <c r="AL1116" s="333"/>
      <c r="AM1116" s="333"/>
      <c r="AN1116" s="333"/>
      <c r="AO1116" s="333"/>
      <c r="AP1116" s="333"/>
      <c r="AQ1116" s="333"/>
      <c r="AR1116" s="333"/>
    </row>
    <row r="1117" spans="1:44" ht="8.1" customHeight="1">
      <c r="A1117" s="365" t="str">
        <f t="shared" si="121"/>
        <v/>
      </c>
      <c r="B1117" s="50" t="str">
        <f t="shared" si="122"/>
        <v/>
      </c>
      <c r="C1117" s="50" t="str">
        <f t="shared" si="123"/>
        <v/>
      </c>
      <c r="D1117" s="315" t="str">
        <f t="shared" si="124"/>
        <v/>
      </c>
      <c r="E1117" s="353"/>
      <c r="F1117" s="354"/>
      <c r="G1117" s="354"/>
      <c r="H1117" s="333"/>
      <c r="I1117" s="333"/>
      <c r="J1117" s="333"/>
      <c r="K1117" s="333"/>
      <c r="L1117" s="333"/>
      <c r="M1117" s="333"/>
      <c r="N1117" s="333"/>
      <c r="O1117" s="333"/>
      <c r="P1117" s="333"/>
      <c r="Q1117" s="333"/>
      <c r="R1117" s="333"/>
      <c r="S1117" s="333"/>
      <c r="T1117" s="333"/>
      <c r="U1117" s="333"/>
      <c r="V1117" s="333"/>
      <c r="W1117" s="333"/>
      <c r="X1117" s="333"/>
      <c r="Y1117" s="333"/>
      <c r="Z1117" s="333"/>
      <c r="AA1117" s="333"/>
      <c r="AB1117" s="333"/>
      <c r="AC1117" s="333"/>
      <c r="AD1117" s="333"/>
      <c r="AE1117" s="333"/>
      <c r="AF1117" s="333"/>
      <c r="AG1117" s="333"/>
      <c r="AH1117" s="333"/>
      <c r="AI1117" s="333"/>
      <c r="AJ1117" s="333"/>
      <c r="AK1117" s="333"/>
      <c r="AL1117" s="333"/>
      <c r="AM1117" s="333"/>
      <c r="AN1117" s="333"/>
      <c r="AO1117" s="333"/>
      <c r="AP1117" s="333"/>
      <c r="AQ1117" s="333"/>
      <c r="AR1117" s="333"/>
    </row>
    <row r="1118" spans="1:44" ht="8.1" customHeight="1">
      <c r="A1118" s="365" t="str">
        <f t="shared" si="121"/>
        <v/>
      </c>
      <c r="B1118" s="50" t="str">
        <f t="shared" si="122"/>
        <v/>
      </c>
      <c r="C1118" s="50" t="str">
        <f t="shared" si="123"/>
        <v/>
      </c>
      <c r="D1118" s="315" t="str">
        <f t="shared" si="124"/>
        <v/>
      </c>
      <c r="E1118" s="353"/>
      <c r="F1118" s="354"/>
      <c r="G1118" s="354"/>
      <c r="H1118" s="333"/>
      <c r="I1118" s="333"/>
      <c r="J1118" s="333"/>
      <c r="K1118" s="333"/>
      <c r="L1118" s="333"/>
      <c r="M1118" s="333"/>
      <c r="N1118" s="333"/>
      <c r="O1118" s="333"/>
      <c r="P1118" s="333"/>
      <c r="Q1118" s="333"/>
      <c r="R1118" s="333"/>
      <c r="S1118" s="333"/>
      <c r="T1118" s="333"/>
      <c r="U1118" s="333"/>
      <c r="V1118" s="333"/>
      <c r="W1118" s="333"/>
      <c r="X1118" s="333"/>
      <c r="Y1118" s="333"/>
      <c r="Z1118" s="333"/>
      <c r="AA1118" s="333"/>
      <c r="AB1118" s="333"/>
      <c r="AC1118" s="333"/>
      <c r="AD1118" s="333"/>
      <c r="AE1118" s="333"/>
      <c r="AF1118" s="333"/>
      <c r="AG1118" s="333"/>
      <c r="AH1118" s="333"/>
      <c r="AI1118" s="333"/>
      <c r="AJ1118" s="333"/>
      <c r="AK1118" s="333"/>
      <c r="AL1118" s="333"/>
      <c r="AM1118" s="333"/>
      <c r="AN1118" s="333"/>
      <c r="AO1118" s="333"/>
      <c r="AP1118" s="333"/>
      <c r="AQ1118" s="333"/>
      <c r="AR1118" s="333"/>
    </row>
    <row r="1119" spans="1:44" ht="8.1" customHeight="1">
      <c r="A1119" s="365" t="str">
        <f t="shared" si="121"/>
        <v/>
      </c>
      <c r="B1119" s="50" t="str">
        <f t="shared" si="122"/>
        <v/>
      </c>
      <c r="C1119" s="50" t="str">
        <f t="shared" si="123"/>
        <v/>
      </c>
      <c r="D1119" s="315" t="str">
        <f t="shared" si="124"/>
        <v/>
      </c>
      <c r="E1119" s="353"/>
      <c r="F1119" s="354"/>
      <c r="G1119" s="354"/>
      <c r="H1119" s="333"/>
      <c r="I1119" s="333"/>
      <c r="J1119" s="333"/>
      <c r="K1119" s="333"/>
      <c r="L1119" s="333"/>
      <c r="M1119" s="333"/>
      <c r="N1119" s="333"/>
      <c r="O1119" s="333"/>
      <c r="P1119" s="333"/>
      <c r="Q1119" s="333"/>
      <c r="R1119" s="333"/>
      <c r="S1119" s="333"/>
      <c r="T1119" s="333"/>
      <c r="U1119" s="333"/>
      <c r="V1119" s="333"/>
      <c r="W1119" s="333"/>
      <c r="X1119" s="333"/>
      <c r="Y1119" s="333"/>
      <c r="Z1119" s="333"/>
      <c r="AA1119" s="333"/>
      <c r="AB1119" s="333"/>
      <c r="AC1119" s="333"/>
      <c r="AD1119" s="333"/>
      <c r="AE1119" s="333"/>
      <c r="AF1119" s="333"/>
      <c r="AG1119" s="333"/>
      <c r="AH1119" s="333"/>
      <c r="AI1119" s="333"/>
      <c r="AJ1119" s="333"/>
      <c r="AK1119" s="333"/>
      <c r="AL1119" s="333"/>
      <c r="AM1119" s="333"/>
      <c r="AN1119" s="333"/>
      <c r="AO1119" s="333"/>
      <c r="AP1119" s="333"/>
      <c r="AQ1119" s="333"/>
      <c r="AR1119" s="333"/>
    </row>
    <row r="1120" spans="1:44" ht="8.1" customHeight="1">
      <c r="A1120" s="365" t="str">
        <f t="shared" si="121"/>
        <v/>
      </c>
      <c r="B1120" s="50" t="str">
        <f t="shared" si="122"/>
        <v/>
      </c>
      <c r="C1120" s="50" t="str">
        <f t="shared" si="123"/>
        <v/>
      </c>
      <c r="D1120" s="315" t="str">
        <f t="shared" si="124"/>
        <v/>
      </c>
      <c r="E1120" s="353"/>
      <c r="F1120" s="354"/>
      <c r="G1120" s="354"/>
      <c r="H1120" s="333"/>
      <c r="I1120" s="333"/>
      <c r="J1120" s="333"/>
      <c r="K1120" s="333"/>
      <c r="L1120" s="333"/>
      <c r="M1120" s="333"/>
      <c r="N1120" s="333"/>
      <c r="O1120" s="333"/>
      <c r="P1120" s="333"/>
      <c r="Q1120" s="333"/>
      <c r="R1120" s="333"/>
      <c r="S1120" s="333"/>
      <c r="T1120" s="333"/>
      <c r="U1120" s="333"/>
      <c r="V1120" s="333"/>
      <c r="W1120" s="333"/>
      <c r="X1120" s="333"/>
      <c r="Y1120" s="333"/>
      <c r="Z1120" s="333"/>
      <c r="AA1120" s="333"/>
      <c r="AB1120" s="333"/>
      <c r="AC1120" s="333"/>
      <c r="AD1120" s="333"/>
      <c r="AE1120" s="333"/>
      <c r="AF1120" s="333"/>
      <c r="AG1120" s="333"/>
      <c r="AH1120" s="333"/>
      <c r="AI1120" s="333"/>
      <c r="AJ1120" s="333"/>
      <c r="AK1120" s="333"/>
      <c r="AL1120" s="333"/>
      <c r="AM1120" s="333"/>
      <c r="AN1120" s="333"/>
      <c r="AO1120" s="333"/>
      <c r="AP1120" s="333"/>
      <c r="AQ1120" s="333"/>
      <c r="AR1120" s="333"/>
    </row>
    <row r="1121" spans="1:44" ht="8.1" customHeight="1">
      <c r="A1121" s="365" t="str">
        <f t="shared" si="121"/>
        <v/>
      </c>
      <c r="B1121" s="50" t="str">
        <f t="shared" si="122"/>
        <v/>
      </c>
      <c r="C1121" s="50" t="str">
        <f t="shared" si="123"/>
        <v/>
      </c>
      <c r="D1121" s="315" t="str">
        <f t="shared" si="124"/>
        <v/>
      </c>
      <c r="E1121" s="353"/>
      <c r="F1121" s="354"/>
      <c r="G1121" s="354"/>
      <c r="H1121" s="333"/>
      <c r="I1121" s="333"/>
      <c r="J1121" s="333"/>
      <c r="K1121" s="333"/>
      <c r="L1121" s="333"/>
      <c r="M1121" s="333"/>
      <c r="N1121" s="333"/>
      <c r="O1121" s="333"/>
      <c r="P1121" s="333"/>
      <c r="Q1121" s="333"/>
      <c r="R1121" s="333"/>
      <c r="S1121" s="333"/>
      <c r="T1121" s="333"/>
      <c r="U1121" s="333"/>
      <c r="V1121" s="333"/>
      <c r="W1121" s="333"/>
      <c r="X1121" s="333"/>
      <c r="Y1121" s="333"/>
      <c r="Z1121" s="333"/>
      <c r="AA1121" s="333"/>
      <c r="AB1121" s="333"/>
      <c r="AC1121" s="333"/>
      <c r="AD1121" s="333"/>
      <c r="AE1121" s="333"/>
      <c r="AF1121" s="333"/>
      <c r="AG1121" s="333"/>
      <c r="AH1121" s="333"/>
      <c r="AI1121" s="333"/>
      <c r="AJ1121" s="333"/>
      <c r="AK1121" s="333"/>
      <c r="AL1121" s="333"/>
      <c r="AM1121" s="333"/>
      <c r="AN1121" s="333"/>
      <c r="AO1121" s="333"/>
      <c r="AP1121" s="333"/>
      <c r="AQ1121" s="333"/>
      <c r="AR1121" s="333"/>
    </row>
    <row r="1122" spans="1:44" ht="8.1" customHeight="1">
      <c r="A1122" s="365" t="str">
        <f t="shared" si="121"/>
        <v/>
      </c>
      <c r="B1122" s="50" t="str">
        <f t="shared" si="122"/>
        <v/>
      </c>
      <c r="C1122" s="50" t="str">
        <f t="shared" si="123"/>
        <v/>
      </c>
      <c r="D1122" s="315" t="str">
        <f t="shared" si="124"/>
        <v/>
      </c>
      <c r="E1122" s="353"/>
      <c r="F1122" s="354"/>
      <c r="G1122" s="354"/>
      <c r="H1122" s="333"/>
      <c r="I1122" s="333"/>
      <c r="J1122" s="333"/>
      <c r="K1122" s="333"/>
      <c r="L1122" s="333"/>
      <c r="M1122" s="333"/>
      <c r="N1122" s="333"/>
      <c r="O1122" s="333"/>
      <c r="P1122" s="333"/>
      <c r="Q1122" s="333"/>
      <c r="R1122" s="333"/>
      <c r="S1122" s="333"/>
      <c r="T1122" s="333"/>
      <c r="U1122" s="333"/>
      <c r="V1122" s="333"/>
      <c r="W1122" s="333"/>
      <c r="X1122" s="333"/>
      <c r="Y1122" s="333"/>
      <c r="Z1122" s="333"/>
      <c r="AA1122" s="333"/>
      <c r="AB1122" s="333"/>
      <c r="AC1122" s="333"/>
      <c r="AD1122" s="333"/>
      <c r="AE1122" s="333"/>
      <c r="AF1122" s="333"/>
      <c r="AG1122" s="333"/>
      <c r="AH1122" s="333"/>
      <c r="AI1122" s="333"/>
      <c r="AJ1122" s="333"/>
      <c r="AK1122" s="333"/>
      <c r="AL1122" s="333"/>
      <c r="AM1122" s="333"/>
      <c r="AN1122" s="333"/>
      <c r="AO1122" s="333"/>
      <c r="AP1122" s="333"/>
      <c r="AQ1122" s="333"/>
      <c r="AR1122" s="333"/>
    </row>
    <row r="1123" spans="1:44" ht="8.1" customHeight="1">
      <c r="A1123" s="365" t="str">
        <f t="shared" si="121"/>
        <v/>
      </c>
      <c r="B1123" s="50" t="str">
        <f t="shared" si="122"/>
        <v/>
      </c>
      <c r="C1123" s="50" t="str">
        <f t="shared" si="123"/>
        <v/>
      </c>
      <c r="D1123" s="315" t="str">
        <f t="shared" si="124"/>
        <v/>
      </c>
      <c r="E1123" s="353"/>
      <c r="F1123" s="354"/>
      <c r="G1123" s="354"/>
      <c r="H1123" s="333"/>
      <c r="I1123" s="333"/>
      <c r="J1123" s="333"/>
      <c r="K1123" s="333"/>
      <c r="L1123" s="333"/>
      <c r="M1123" s="333"/>
      <c r="N1123" s="333"/>
      <c r="O1123" s="333"/>
      <c r="P1123" s="333"/>
      <c r="Q1123" s="333"/>
      <c r="R1123" s="333"/>
      <c r="S1123" s="333"/>
      <c r="T1123" s="333"/>
      <c r="U1123" s="333"/>
      <c r="V1123" s="333"/>
      <c r="W1123" s="333"/>
      <c r="X1123" s="333"/>
      <c r="Y1123" s="333"/>
      <c r="Z1123" s="333"/>
      <c r="AA1123" s="333"/>
      <c r="AB1123" s="333"/>
      <c r="AC1123" s="333"/>
      <c r="AD1123" s="333"/>
      <c r="AE1123" s="333"/>
      <c r="AF1123" s="333"/>
      <c r="AG1123" s="333"/>
      <c r="AH1123" s="333"/>
      <c r="AI1123" s="333"/>
      <c r="AJ1123" s="333"/>
      <c r="AK1123" s="333"/>
      <c r="AL1123" s="333"/>
      <c r="AM1123" s="333"/>
      <c r="AN1123" s="333"/>
      <c r="AO1123" s="333"/>
      <c r="AP1123" s="333"/>
      <c r="AQ1123" s="333"/>
      <c r="AR1123" s="333"/>
    </row>
    <row r="1124" spans="1:44" ht="8.1" customHeight="1">
      <c r="A1124" s="365" t="str">
        <f t="shared" si="121"/>
        <v/>
      </c>
      <c r="B1124" s="50" t="str">
        <f t="shared" si="122"/>
        <v/>
      </c>
      <c r="C1124" s="50" t="str">
        <f t="shared" si="123"/>
        <v/>
      </c>
      <c r="D1124" s="315" t="str">
        <f t="shared" si="124"/>
        <v/>
      </c>
      <c r="E1124" s="353"/>
      <c r="F1124" s="354"/>
      <c r="G1124" s="354"/>
      <c r="H1124" s="333"/>
      <c r="I1124" s="333"/>
      <c r="J1124" s="333"/>
      <c r="K1124" s="333"/>
      <c r="L1124" s="333"/>
      <c r="M1124" s="333"/>
      <c r="N1124" s="333"/>
      <c r="O1124" s="333"/>
      <c r="P1124" s="333"/>
      <c r="Q1124" s="333"/>
      <c r="R1124" s="333"/>
      <c r="S1124" s="333"/>
      <c r="T1124" s="333"/>
      <c r="U1124" s="333"/>
      <c r="V1124" s="333"/>
      <c r="W1124" s="333"/>
      <c r="X1124" s="333"/>
      <c r="Y1124" s="333"/>
      <c r="Z1124" s="333"/>
      <c r="AA1124" s="333"/>
      <c r="AB1124" s="333"/>
      <c r="AC1124" s="333"/>
      <c r="AD1124" s="333"/>
      <c r="AE1124" s="333"/>
      <c r="AF1124" s="333"/>
      <c r="AG1124" s="333"/>
      <c r="AH1124" s="333"/>
      <c r="AI1124" s="333"/>
      <c r="AJ1124" s="333"/>
      <c r="AK1124" s="333"/>
      <c r="AL1124" s="333"/>
      <c r="AM1124" s="333"/>
      <c r="AN1124" s="333"/>
      <c r="AO1124" s="333"/>
      <c r="AP1124" s="333"/>
      <c r="AQ1124" s="333"/>
      <c r="AR1124" s="333"/>
    </row>
    <row r="1125" spans="1:44" ht="8.1" customHeight="1">
      <c r="A1125" s="365" t="str">
        <f t="shared" si="121"/>
        <v/>
      </c>
      <c r="B1125" s="50" t="str">
        <f t="shared" si="122"/>
        <v/>
      </c>
      <c r="C1125" s="50" t="str">
        <f t="shared" si="123"/>
        <v/>
      </c>
      <c r="D1125" s="315" t="str">
        <f t="shared" si="124"/>
        <v/>
      </c>
      <c r="E1125" s="353"/>
      <c r="F1125" s="354"/>
      <c r="G1125" s="354"/>
      <c r="H1125" s="333"/>
      <c r="I1125" s="333"/>
      <c r="J1125" s="333"/>
      <c r="K1125" s="333"/>
      <c r="L1125" s="333"/>
      <c r="M1125" s="333"/>
      <c r="N1125" s="333"/>
      <c r="O1125" s="333"/>
      <c r="P1125" s="333"/>
      <c r="Q1125" s="333"/>
      <c r="R1125" s="333"/>
      <c r="S1125" s="333"/>
      <c r="T1125" s="333"/>
      <c r="U1125" s="333"/>
      <c r="V1125" s="333"/>
      <c r="W1125" s="333"/>
      <c r="X1125" s="333"/>
      <c r="Y1125" s="333"/>
      <c r="Z1125" s="333"/>
      <c r="AA1125" s="333"/>
      <c r="AB1125" s="333"/>
      <c r="AC1125" s="333"/>
      <c r="AD1125" s="333"/>
      <c r="AE1125" s="333"/>
      <c r="AF1125" s="333"/>
      <c r="AG1125" s="333"/>
      <c r="AH1125" s="333"/>
      <c r="AI1125" s="333"/>
      <c r="AJ1125" s="333"/>
      <c r="AK1125" s="333"/>
      <c r="AL1125" s="333"/>
      <c r="AM1125" s="333"/>
      <c r="AN1125" s="333"/>
      <c r="AO1125" s="333"/>
      <c r="AP1125" s="333"/>
      <c r="AQ1125" s="333"/>
      <c r="AR1125" s="333"/>
    </row>
    <row r="1126" spans="1:44" ht="8.1" customHeight="1">
      <c r="A1126" s="365" t="str">
        <f t="shared" si="121"/>
        <v/>
      </c>
      <c r="B1126" s="50" t="str">
        <f t="shared" si="122"/>
        <v/>
      </c>
      <c r="C1126" s="50" t="str">
        <f t="shared" si="123"/>
        <v/>
      </c>
      <c r="D1126" s="315" t="str">
        <f t="shared" si="124"/>
        <v/>
      </c>
      <c r="E1126" s="353"/>
      <c r="F1126" s="354"/>
      <c r="G1126" s="354"/>
      <c r="H1126" s="333"/>
      <c r="I1126" s="333"/>
      <c r="J1126" s="333"/>
      <c r="K1126" s="333"/>
      <c r="L1126" s="333"/>
      <c r="M1126" s="333"/>
      <c r="N1126" s="333"/>
      <c r="O1126" s="333"/>
      <c r="P1126" s="333"/>
      <c r="Q1126" s="333"/>
      <c r="R1126" s="333"/>
      <c r="S1126" s="333"/>
      <c r="T1126" s="333"/>
      <c r="U1126" s="333"/>
      <c r="V1126" s="333"/>
      <c r="W1126" s="333"/>
      <c r="X1126" s="333"/>
      <c r="Y1126" s="333"/>
      <c r="Z1126" s="333"/>
      <c r="AA1126" s="333"/>
      <c r="AB1126" s="333"/>
      <c r="AC1126" s="333"/>
      <c r="AD1126" s="333"/>
      <c r="AE1126" s="333"/>
      <c r="AF1126" s="333"/>
      <c r="AG1126" s="333"/>
      <c r="AH1126" s="333"/>
      <c r="AI1126" s="333"/>
      <c r="AJ1126" s="333"/>
      <c r="AK1126" s="333"/>
      <c r="AL1126" s="333"/>
      <c r="AM1126" s="333"/>
      <c r="AN1126" s="333"/>
      <c r="AO1126" s="333"/>
      <c r="AP1126" s="333"/>
      <c r="AQ1126" s="333"/>
      <c r="AR1126" s="333"/>
    </row>
    <row r="1127" spans="1:44" ht="8.1" customHeight="1">
      <c r="A1127" s="365" t="str">
        <f t="shared" si="121"/>
        <v/>
      </c>
      <c r="B1127" s="50" t="str">
        <f t="shared" si="122"/>
        <v/>
      </c>
      <c r="C1127" s="50" t="str">
        <f t="shared" si="123"/>
        <v/>
      </c>
      <c r="D1127" s="315" t="str">
        <f t="shared" si="124"/>
        <v/>
      </c>
      <c r="E1127" s="353"/>
      <c r="F1127" s="354"/>
      <c r="G1127" s="354"/>
      <c r="H1127" s="333"/>
      <c r="I1127" s="333"/>
      <c r="J1127" s="333"/>
      <c r="K1127" s="333"/>
      <c r="L1127" s="333"/>
      <c r="M1127" s="333"/>
      <c r="N1127" s="333"/>
      <c r="O1127" s="333"/>
      <c r="P1127" s="333"/>
      <c r="Q1127" s="333"/>
      <c r="R1127" s="333"/>
      <c r="S1127" s="333"/>
      <c r="T1127" s="333"/>
      <c r="U1127" s="333"/>
      <c r="V1127" s="333"/>
      <c r="W1127" s="333"/>
      <c r="X1127" s="333"/>
      <c r="Y1127" s="333"/>
      <c r="Z1127" s="333"/>
      <c r="AA1127" s="333"/>
      <c r="AB1127" s="333"/>
      <c r="AC1127" s="333"/>
      <c r="AD1127" s="333"/>
      <c r="AE1127" s="333"/>
      <c r="AF1127" s="333"/>
      <c r="AG1127" s="333"/>
      <c r="AH1127" s="333"/>
      <c r="AI1127" s="333"/>
      <c r="AJ1127" s="333"/>
      <c r="AK1127" s="333"/>
      <c r="AL1127" s="333"/>
      <c r="AM1127" s="333"/>
      <c r="AN1127" s="333"/>
      <c r="AO1127" s="333"/>
      <c r="AP1127" s="333"/>
      <c r="AQ1127" s="333"/>
      <c r="AR1127" s="333"/>
    </row>
    <row r="1128" spans="1:44" ht="8.1" customHeight="1">
      <c r="A1128" s="365" t="str">
        <f t="shared" si="121"/>
        <v/>
      </c>
      <c r="B1128" s="50" t="str">
        <f t="shared" si="122"/>
        <v/>
      </c>
      <c r="C1128" s="50" t="str">
        <f t="shared" si="123"/>
        <v/>
      </c>
      <c r="D1128" s="315" t="str">
        <f t="shared" si="124"/>
        <v/>
      </c>
      <c r="E1128" s="353"/>
      <c r="F1128" s="354"/>
      <c r="G1128" s="354"/>
      <c r="H1128" s="333"/>
      <c r="I1128" s="333"/>
      <c r="J1128" s="333"/>
      <c r="K1128" s="333"/>
      <c r="L1128" s="333"/>
      <c r="M1128" s="333"/>
      <c r="N1128" s="333"/>
      <c r="O1128" s="333"/>
      <c r="P1128" s="333"/>
      <c r="Q1128" s="333"/>
      <c r="R1128" s="333"/>
      <c r="S1128" s="333"/>
      <c r="T1128" s="333"/>
      <c r="U1128" s="333"/>
      <c r="V1128" s="333"/>
      <c r="W1128" s="333"/>
      <c r="X1128" s="333"/>
      <c r="Y1128" s="333"/>
      <c r="Z1128" s="333"/>
      <c r="AA1128" s="333"/>
      <c r="AB1128" s="333"/>
      <c r="AC1128" s="333"/>
      <c r="AD1128" s="333"/>
      <c r="AE1128" s="333"/>
      <c r="AF1128" s="333"/>
      <c r="AG1128" s="333"/>
      <c r="AH1128" s="333"/>
      <c r="AI1128" s="333"/>
      <c r="AJ1128" s="333"/>
      <c r="AK1128" s="333"/>
      <c r="AL1128" s="333"/>
      <c r="AM1128" s="333"/>
      <c r="AN1128" s="333"/>
      <c r="AO1128" s="333"/>
      <c r="AP1128" s="333"/>
      <c r="AQ1128" s="333"/>
      <c r="AR1128" s="333"/>
    </row>
    <row r="1129" spans="1:44" ht="8.1" customHeight="1">
      <c r="A1129" s="365" t="str">
        <f t="shared" si="121"/>
        <v/>
      </c>
      <c r="B1129" s="50" t="str">
        <f t="shared" si="122"/>
        <v/>
      </c>
      <c r="C1129" s="50" t="str">
        <f t="shared" si="123"/>
        <v/>
      </c>
      <c r="D1129" s="315" t="str">
        <f t="shared" si="124"/>
        <v/>
      </c>
      <c r="E1129" s="353"/>
      <c r="F1129" s="354"/>
      <c r="G1129" s="354"/>
      <c r="H1129" s="333"/>
      <c r="I1129" s="333"/>
      <c r="J1129" s="333"/>
      <c r="K1129" s="333"/>
      <c r="L1129" s="333"/>
      <c r="M1129" s="333"/>
      <c r="N1129" s="333"/>
      <c r="O1129" s="333"/>
      <c r="P1129" s="333"/>
      <c r="Q1129" s="333"/>
      <c r="R1129" s="333"/>
      <c r="S1129" s="333"/>
      <c r="T1129" s="333"/>
      <c r="U1129" s="333"/>
      <c r="V1129" s="333"/>
      <c r="W1129" s="333"/>
      <c r="X1129" s="333"/>
      <c r="Y1129" s="333"/>
      <c r="Z1129" s="333"/>
      <c r="AA1129" s="333"/>
      <c r="AB1129" s="333"/>
      <c r="AC1129" s="333"/>
      <c r="AD1129" s="333"/>
      <c r="AE1129" s="333"/>
      <c r="AF1129" s="333"/>
      <c r="AG1129" s="333"/>
      <c r="AH1129" s="333"/>
      <c r="AI1129" s="333"/>
      <c r="AJ1129" s="333"/>
      <c r="AK1129" s="333"/>
      <c r="AL1129" s="333"/>
      <c r="AM1129" s="333"/>
      <c r="AN1129" s="333"/>
      <c r="AO1129" s="333"/>
      <c r="AP1129" s="333"/>
      <c r="AQ1129" s="333"/>
      <c r="AR1129" s="333"/>
    </row>
    <row r="1130" spans="1:44" ht="8.1" customHeight="1">
      <c r="A1130" s="365" t="str">
        <f t="shared" si="121"/>
        <v/>
      </c>
      <c r="B1130" s="50" t="str">
        <f t="shared" si="122"/>
        <v/>
      </c>
      <c r="C1130" s="50" t="str">
        <f t="shared" si="123"/>
        <v/>
      </c>
      <c r="D1130" s="315" t="str">
        <f t="shared" si="124"/>
        <v/>
      </c>
      <c r="E1130" s="353"/>
      <c r="F1130" s="354"/>
      <c r="G1130" s="354"/>
      <c r="H1130" s="333"/>
      <c r="I1130" s="333"/>
      <c r="J1130" s="333"/>
      <c r="K1130" s="333"/>
      <c r="L1130" s="333"/>
      <c r="M1130" s="333"/>
      <c r="N1130" s="333"/>
      <c r="O1130" s="333"/>
      <c r="P1130" s="333"/>
      <c r="Q1130" s="333"/>
      <c r="R1130" s="333"/>
      <c r="S1130" s="333"/>
      <c r="T1130" s="333"/>
      <c r="U1130" s="333"/>
      <c r="V1130" s="333"/>
      <c r="W1130" s="333"/>
      <c r="X1130" s="333"/>
      <c r="Y1130" s="333"/>
      <c r="Z1130" s="333"/>
      <c r="AA1130" s="333"/>
      <c r="AB1130" s="333"/>
      <c r="AC1130" s="333"/>
      <c r="AD1130" s="333"/>
      <c r="AE1130" s="333"/>
      <c r="AF1130" s="333"/>
      <c r="AG1130" s="333"/>
      <c r="AH1130" s="333"/>
      <c r="AI1130" s="333"/>
      <c r="AJ1130" s="333"/>
      <c r="AK1130" s="333"/>
      <c r="AL1130" s="333"/>
      <c r="AM1130" s="333"/>
      <c r="AN1130" s="333"/>
      <c r="AO1130" s="333"/>
      <c r="AP1130" s="333"/>
      <c r="AQ1130" s="333"/>
      <c r="AR1130" s="333"/>
    </row>
    <row r="1131" spans="1:44" ht="8.1" customHeight="1">
      <c r="A1131" s="365" t="str">
        <f t="shared" si="121"/>
        <v/>
      </c>
      <c r="B1131" s="50" t="str">
        <f t="shared" si="122"/>
        <v/>
      </c>
      <c r="C1131" s="50" t="str">
        <f t="shared" si="123"/>
        <v/>
      </c>
      <c r="D1131" s="315" t="str">
        <f t="shared" si="124"/>
        <v/>
      </c>
      <c r="E1131" s="353"/>
      <c r="F1131" s="354"/>
      <c r="G1131" s="354"/>
      <c r="H1131" s="333"/>
      <c r="I1131" s="333"/>
      <c r="J1131" s="333"/>
      <c r="K1131" s="333"/>
      <c r="L1131" s="333"/>
      <c r="M1131" s="333"/>
      <c r="N1131" s="333"/>
      <c r="O1131" s="333"/>
      <c r="P1131" s="333"/>
      <c r="Q1131" s="333"/>
      <c r="R1131" s="333"/>
      <c r="S1131" s="333"/>
      <c r="T1131" s="333"/>
      <c r="U1131" s="333"/>
      <c r="V1131" s="333"/>
      <c r="W1131" s="333"/>
      <c r="X1131" s="333"/>
      <c r="Y1131" s="333"/>
      <c r="Z1131" s="333"/>
      <c r="AA1131" s="333"/>
      <c r="AB1131" s="333"/>
      <c r="AC1131" s="333"/>
      <c r="AD1131" s="333"/>
      <c r="AE1131" s="333"/>
      <c r="AF1131" s="333"/>
      <c r="AG1131" s="333"/>
      <c r="AH1131" s="333"/>
      <c r="AI1131" s="333"/>
      <c r="AJ1131" s="333"/>
      <c r="AK1131" s="333"/>
      <c r="AL1131" s="333"/>
      <c r="AM1131" s="333"/>
      <c r="AN1131" s="333"/>
      <c r="AO1131" s="333"/>
      <c r="AP1131" s="333"/>
      <c r="AQ1131" s="333"/>
      <c r="AR1131" s="333"/>
    </row>
    <row r="1132" spans="1:44" ht="8.1" customHeight="1">
      <c r="A1132" s="365" t="str">
        <f t="shared" si="121"/>
        <v/>
      </c>
      <c r="B1132" s="50" t="str">
        <f t="shared" si="122"/>
        <v/>
      </c>
      <c r="C1132" s="50" t="str">
        <f t="shared" si="123"/>
        <v/>
      </c>
      <c r="D1132" s="315" t="str">
        <f t="shared" si="124"/>
        <v/>
      </c>
      <c r="E1132" s="353"/>
      <c r="F1132" s="354"/>
      <c r="G1132" s="354"/>
      <c r="H1132" s="333"/>
      <c r="I1132" s="333"/>
      <c r="J1132" s="333"/>
      <c r="K1132" s="333"/>
      <c r="L1132" s="333"/>
      <c r="M1132" s="333"/>
      <c r="N1132" s="333"/>
      <c r="O1132" s="333"/>
      <c r="P1132" s="333"/>
      <c r="Q1132" s="333"/>
      <c r="R1132" s="333"/>
      <c r="S1132" s="333"/>
      <c r="T1132" s="333"/>
      <c r="U1132" s="333"/>
      <c r="V1132" s="333"/>
      <c r="W1132" s="333"/>
      <c r="X1132" s="333"/>
      <c r="Y1132" s="333"/>
      <c r="Z1132" s="333"/>
      <c r="AA1132" s="333"/>
      <c r="AB1132" s="333"/>
      <c r="AC1132" s="333"/>
      <c r="AD1132" s="333"/>
      <c r="AE1132" s="333"/>
      <c r="AF1132" s="333"/>
      <c r="AG1132" s="333"/>
      <c r="AH1132" s="333"/>
      <c r="AI1132" s="333"/>
      <c r="AJ1132" s="333"/>
      <c r="AK1132" s="333"/>
      <c r="AL1132" s="333"/>
      <c r="AM1132" s="333"/>
      <c r="AN1132" s="333"/>
      <c r="AO1132" s="333"/>
      <c r="AP1132" s="333"/>
      <c r="AQ1132" s="333"/>
      <c r="AR1132" s="333"/>
    </row>
    <row r="1133" spans="1:44" ht="8.1" customHeight="1">
      <c r="A1133" s="365" t="str">
        <f t="shared" si="121"/>
        <v/>
      </c>
      <c r="B1133" s="50" t="str">
        <f t="shared" si="122"/>
        <v/>
      </c>
      <c r="C1133" s="50" t="str">
        <f t="shared" si="123"/>
        <v/>
      </c>
      <c r="D1133" s="315" t="str">
        <f t="shared" si="124"/>
        <v/>
      </c>
      <c r="E1133" s="353"/>
      <c r="F1133" s="354"/>
      <c r="G1133" s="354"/>
      <c r="H1133" s="333"/>
      <c r="I1133" s="333"/>
      <c r="J1133" s="333"/>
      <c r="K1133" s="333"/>
      <c r="L1133" s="333"/>
      <c r="M1133" s="333"/>
      <c r="N1133" s="333"/>
      <c r="O1133" s="333"/>
      <c r="P1133" s="333"/>
      <c r="Q1133" s="333"/>
      <c r="R1133" s="333"/>
      <c r="S1133" s="333"/>
      <c r="T1133" s="333"/>
      <c r="U1133" s="333"/>
      <c r="V1133" s="333"/>
      <c r="W1133" s="333"/>
      <c r="X1133" s="333"/>
      <c r="Y1133" s="333"/>
      <c r="Z1133" s="333"/>
      <c r="AA1133" s="333"/>
      <c r="AB1133" s="333"/>
      <c r="AC1133" s="333"/>
      <c r="AD1133" s="333"/>
      <c r="AE1133" s="333"/>
      <c r="AF1133" s="333"/>
      <c r="AG1133" s="333"/>
      <c r="AH1133" s="333"/>
      <c r="AI1133" s="333"/>
      <c r="AJ1133" s="333"/>
      <c r="AK1133" s="333"/>
      <c r="AL1133" s="333"/>
      <c r="AM1133" s="333"/>
      <c r="AN1133" s="333"/>
      <c r="AO1133" s="333"/>
      <c r="AP1133" s="333"/>
      <c r="AQ1133" s="333"/>
      <c r="AR1133" s="333"/>
    </row>
    <row r="1134" spans="1:44" ht="8.1" customHeight="1">
      <c r="A1134" s="365" t="str">
        <f t="shared" si="121"/>
        <v/>
      </c>
      <c r="B1134" s="50" t="str">
        <f t="shared" si="122"/>
        <v/>
      </c>
      <c r="C1134" s="50" t="str">
        <f t="shared" si="123"/>
        <v/>
      </c>
      <c r="D1134" s="315" t="str">
        <f t="shared" si="124"/>
        <v/>
      </c>
      <c r="E1134" s="353"/>
      <c r="F1134" s="354"/>
      <c r="G1134" s="354"/>
      <c r="H1134" s="333"/>
      <c r="I1134" s="333"/>
      <c r="J1134" s="333"/>
      <c r="K1134" s="333"/>
      <c r="L1134" s="333"/>
      <c r="M1134" s="333"/>
      <c r="N1134" s="333"/>
      <c r="O1134" s="333"/>
      <c r="P1134" s="333"/>
      <c r="Q1134" s="333"/>
      <c r="R1134" s="333"/>
      <c r="S1134" s="333"/>
      <c r="T1134" s="333"/>
      <c r="U1134" s="333"/>
      <c r="V1134" s="333"/>
      <c r="W1134" s="333"/>
      <c r="X1134" s="333"/>
      <c r="Y1134" s="333"/>
      <c r="Z1134" s="333"/>
      <c r="AA1134" s="333"/>
      <c r="AB1134" s="333"/>
      <c r="AC1134" s="333"/>
      <c r="AD1134" s="333"/>
      <c r="AE1134" s="333"/>
      <c r="AF1134" s="333"/>
      <c r="AG1134" s="333"/>
      <c r="AH1134" s="333"/>
      <c r="AI1134" s="333"/>
      <c r="AJ1134" s="333"/>
      <c r="AK1134" s="333"/>
      <c r="AL1134" s="333"/>
      <c r="AM1134" s="333"/>
      <c r="AN1134" s="333"/>
      <c r="AO1134" s="333"/>
      <c r="AP1134" s="333"/>
      <c r="AQ1134" s="333"/>
      <c r="AR1134" s="333"/>
    </row>
    <row r="1135" spans="1:44" ht="8.1" customHeight="1">
      <c r="A1135" s="365" t="str">
        <f t="shared" si="121"/>
        <v/>
      </c>
      <c r="B1135" s="50" t="str">
        <f t="shared" si="122"/>
        <v/>
      </c>
      <c r="C1135" s="50" t="str">
        <f t="shared" si="123"/>
        <v/>
      </c>
      <c r="D1135" s="315" t="str">
        <f t="shared" si="124"/>
        <v/>
      </c>
      <c r="E1135" s="353"/>
      <c r="F1135" s="354"/>
      <c r="G1135" s="354"/>
      <c r="H1135" s="333"/>
      <c r="I1135" s="333"/>
      <c r="J1135" s="333"/>
      <c r="K1135" s="333"/>
      <c r="L1135" s="333"/>
      <c r="M1135" s="333"/>
      <c r="N1135" s="333"/>
      <c r="O1135" s="333"/>
      <c r="P1135" s="333"/>
      <c r="Q1135" s="333"/>
      <c r="R1135" s="333"/>
      <c r="S1135" s="333"/>
      <c r="T1135" s="333"/>
      <c r="U1135" s="333"/>
      <c r="V1135" s="333"/>
      <c r="W1135" s="333"/>
      <c r="X1135" s="333"/>
      <c r="Y1135" s="333"/>
      <c r="Z1135" s="333"/>
      <c r="AA1135" s="333"/>
      <c r="AB1135" s="333"/>
      <c r="AC1135" s="333"/>
      <c r="AD1135" s="333"/>
      <c r="AE1135" s="333"/>
      <c r="AF1135" s="333"/>
      <c r="AG1135" s="333"/>
      <c r="AH1135" s="333"/>
      <c r="AI1135" s="333"/>
      <c r="AJ1135" s="333"/>
      <c r="AK1135" s="333"/>
      <c r="AL1135" s="333"/>
      <c r="AM1135" s="333"/>
      <c r="AN1135" s="333"/>
      <c r="AO1135" s="333"/>
      <c r="AP1135" s="333"/>
      <c r="AQ1135" s="333"/>
      <c r="AR1135" s="333"/>
    </row>
    <row r="1136" spans="1:44" ht="8.1" customHeight="1">
      <c r="A1136" s="365" t="str">
        <f t="shared" si="121"/>
        <v/>
      </c>
      <c r="B1136" s="50" t="str">
        <f t="shared" si="122"/>
        <v/>
      </c>
      <c r="C1136" s="50" t="str">
        <f t="shared" si="123"/>
        <v/>
      </c>
      <c r="D1136" s="315" t="str">
        <f t="shared" si="124"/>
        <v/>
      </c>
      <c r="E1136" s="353"/>
      <c r="F1136" s="354"/>
      <c r="G1136" s="354"/>
      <c r="H1136" s="333"/>
      <c r="I1136" s="333"/>
      <c r="J1136" s="333"/>
      <c r="K1136" s="333"/>
      <c r="L1136" s="333"/>
      <c r="M1136" s="333"/>
      <c r="N1136" s="333"/>
      <c r="O1136" s="333"/>
      <c r="P1136" s="333"/>
      <c r="Q1136" s="333"/>
      <c r="R1136" s="333"/>
      <c r="S1136" s="333"/>
      <c r="T1136" s="333"/>
      <c r="U1136" s="333"/>
      <c r="V1136" s="333"/>
      <c r="W1136" s="333"/>
      <c r="X1136" s="333"/>
      <c r="Y1136" s="333"/>
      <c r="Z1136" s="333"/>
      <c r="AA1136" s="333"/>
      <c r="AB1136" s="333"/>
      <c r="AC1136" s="333"/>
      <c r="AD1136" s="333"/>
      <c r="AE1136" s="333"/>
      <c r="AF1136" s="333"/>
      <c r="AG1136" s="333"/>
      <c r="AH1136" s="333"/>
      <c r="AI1136" s="333"/>
      <c r="AJ1136" s="333"/>
      <c r="AK1136" s="333"/>
      <c r="AL1136" s="333"/>
      <c r="AM1136" s="333"/>
      <c r="AN1136" s="333"/>
      <c r="AO1136" s="333"/>
      <c r="AP1136" s="333"/>
      <c r="AQ1136" s="333"/>
      <c r="AR1136" s="333"/>
    </row>
    <row r="1137" spans="1:44" ht="8.1" customHeight="1">
      <c r="A1137" s="365" t="str">
        <f t="shared" si="121"/>
        <v/>
      </c>
      <c r="B1137" s="50" t="str">
        <f t="shared" si="122"/>
        <v/>
      </c>
      <c r="C1137" s="50" t="str">
        <f t="shared" si="123"/>
        <v/>
      </c>
      <c r="D1137" s="315" t="str">
        <f t="shared" si="124"/>
        <v/>
      </c>
      <c r="E1137" s="353"/>
      <c r="F1137" s="354"/>
      <c r="G1137" s="354"/>
      <c r="H1137" s="333"/>
      <c r="I1137" s="333"/>
      <c r="J1137" s="333"/>
      <c r="K1137" s="333"/>
      <c r="L1137" s="333"/>
      <c r="M1137" s="333"/>
      <c r="N1137" s="333"/>
      <c r="O1137" s="333"/>
      <c r="P1137" s="333"/>
      <c r="Q1137" s="333"/>
      <c r="R1137" s="333"/>
      <c r="S1137" s="333"/>
      <c r="T1137" s="333"/>
      <c r="U1137" s="333"/>
      <c r="V1137" s="333"/>
      <c r="W1137" s="333"/>
      <c r="X1137" s="333"/>
      <c r="Y1137" s="333"/>
      <c r="Z1137" s="333"/>
      <c r="AA1137" s="333"/>
      <c r="AB1137" s="333"/>
      <c r="AC1137" s="333"/>
      <c r="AD1137" s="333"/>
      <c r="AE1137" s="333"/>
      <c r="AF1137" s="333"/>
      <c r="AG1137" s="333"/>
      <c r="AH1137" s="333"/>
      <c r="AI1137" s="333"/>
      <c r="AJ1137" s="333"/>
      <c r="AK1137" s="333"/>
      <c r="AL1137" s="333"/>
      <c r="AM1137" s="333"/>
      <c r="AN1137" s="333"/>
      <c r="AO1137" s="333"/>
      <c r="AP1137" s="333"/>
      <c r="AQ1137" s="333"/>
      <c r="AR1137" s="333"/>
    </row>
    <row r="1138" spans="1:44" ht="8.1" customHeight="1">
      <c r="A1138" s="365" t="str">
        <f t="shared" si="121"/>
        <v/>
      </c>
      <c r="B1138" s="50" t="str">
        <f t="shared" si="122"/>
        <v/>
      </c>
      <c r="C1138" s="50" t="str">
        <f t="shared" si="123"/>
        <v/>
      </c>
      <c r="D1138" s="315" t="str">
        <f t="shared" si="124"/>
        <v/>
      </c>
      <c r="E1138" s="353"/>
      <c r="F1138" s="354"/>
      <c r="G1138" s="354"/>
      <c r="H1138" s="333"/>
      <c r="I1138" s="333"/>
      <c r="J1138" s="333"/>
      <c r="K1138" s="333"/>
      <c r="L1138" s="333"/>
      <c r="M1138" s="333"/>
      <c r="N1138" s="333"/>
      <c r="O1138" s="333"/>
      <c r="P1138" s="333"/>
      <c r="Q1138" s="333"/>
      <c r="R1138" s="333"/>
      <c r="S1138" s="333"/>
      <c r="T1138" s="333"/>
      <c r="U1138" s="333"/>
      <c r="V1138" s="333"/>
      <c r="W1138" s="333"/>
      <c r="X1138" s="333"/>
      <c r="Y1138" s="333"/>
      <c r="Z1138" s="333"/>
      <c r="AA1138" s="333"/>
      <c r="AB1138" s="333"/>
      <c r="AC1138" s="333"/>
      <c r="AD1138" s="333"/>
      <c r="AE1138" s="333"/>
      <c r="AF1138" s="333"/>
      <c r="AG1138" s="333"/>
      <c r="AH1138" s="333"/>
      <c r="AI1138" s="333"/>
      <c r="AJ1138" s="333"/>
      <c r="AK1138" s="333"/>
      <c r="AL1138" s="333"/>
      <c r="AM1138" s="333"/>
      <c r="AN1138" s="333"/>
      <c r="AO1138" s="333"/>
      <c r="AP1138" s="333"/>
      <c r="AQ1138" s="333"/>
      <c r="AR1138" s="333"/>
    </row>
    <row r="1139" spans="1:44" ht="8.1" customHeight="1">
      <c r="A1139" s="365" t="str">
        <f t="shared" si="121"/>
        <v/>
      </c>
      <c r="B1139" s="50" t="str">
        <f t="shared" si="122"/>
        <v/>
      </c>
      <c r="C1139" s="50" t="str">
        <f t="shared" si="123"/>
        <v/>
      </c>
      <c r="D1139" s="315" t="str">
        <f t="shared" si="124"/>
        <v/>
      </c>
      <c r="E1139" s="353"/>
      <c r="F1139" s="354"/>
      <c r="G1139" s="354"/>
      <c r="H1139" s="333"/>
      <c r="I1139" s="333"/>
      <c r="J1139" s="333"/>
      <c r="K1139" s="333"/>
      <c r="L1139" s="333"/>
      <c r="M1139" s="333"/>
      <c r="N1139" s="333"/>
      <c r="O1139" s="333"/>
      <c r="P1139" s="333"/>
      <c r="Q1139" s="333"/>
      <c r="R1139" s="333"/>
      <c r="S1139" s="333"/>
      <c r="T1139" s="333"/>
      <c r="U1139" s="333"/>
      <c r="V1139" s="333"/>
      <c r="W1139" s="333"/>
      <c r="X1139" s="333"/>
      <c r="Y1139" s="333"/>
      <c r="Z1139" s="333"/>
      <c r="AA1139" s="333"/>
      <c r="AB1139" s="333"/>
      <c r="AC1139" s="333"/>
      <c r="AD1139" s="333"/>
      <c r="AE1139" s="333"/>
      <c r="AF1139" s="333"/>
      <c r="AG1139" s="333"/>
      <c r="AH1139" s="333"/>
      <c r="AI1139" s="333"/>
      <c r="AJ1139" s="333"/>
      <c r="AK1139" s="333"/>
      <c r="AL1139" s="333"/>
      <c r="AM1139" s="333"/>
      <c r="AN1139" s="333"/>
      <c r="AO1139" s="333"/>
      <c r="AP1139" s="333"/>
      <c r="AQ1139" s="333"/>
      <c r="AR1139" s="333"/>
    </row>
    <row r="1140" spans="1:44" ht="8.1" customHeight="1">
      <c r="A1140" s="365" t="str">
        <f t="shared" si="121"/>
        <v/>
      </c>
      <c r="B1140" s="50" t="str">
        <f t="shared" si="122"/>
        <v/>
      </c>
      <c r="C1140" s="50" t="str">
        <f t="shared" si="123"/>
        <v/>
      </c>
      <c r="D1140" s="315" t="str">
        <f t="shared" si="124"/>
        <v/>
      </c>
      <c r="E1140" s="353"/>
      <c r="F1140" s="354"/>
      <c r="G1140" s="354"/>
      <c r="H1140" s="333"/>
      <c r="I1140" s="333"/>
      <c r="J1140" s="333"/>
      <c r="K1140" s="333"/>
      <c r="L1140" s="333"/>
      <c r="M1140" s="333"/>
      <c r="N1140" s="333"/>
      <c r="O1140" s="333"/>
      <c r="P1140" s="333"/>
      <c r="Q1140" s="333"/>
      <c r="R1140" s="333"/>
      <c r="S1140" s="333"/>
      <c r="T1140" s="333"/>
      <c r="U1140" s="333"/>
      <c r="V1140" s="333"/>
      <c r="W1140" s="333"/>
      <c r="X1140" s="333"/>
      <c r="Y1140" s="333"/>
      <c r="Z1140" s="333"/>
      <c r="AA1140" s="333"/>
      <c r="AB1140" s="333"/>
      <c r="AC1140" s="333"/>
      <c r="AD1140" s="333"/>
      <c r="AE1140" s="333"/>
      <c r="AF1140" s="333"/>
      <c r="AG1140" s="333"/>
      <c r="AH1140" s="333"/>
      <c r="AI1140" s="333"/>
      <c r="AJ1140" s="333"/>
      <c r="AK1140" s="333"/>
      <c r="AL1140" s="333"/>
      <c r="AM1140" s="333"/>
      <c r="AN1140" s="333"/>
      <c r="AO1140" s="333"/>
      <c r="AP1140" s="333"/>
      <c r="AQ1140" s="333"/>
      <c r="AR1140" s="333"/>
    </row>
    <row r="1141" spans="1:44" ht="8.1" customHeight="1">
      <c r="A1141" s="365" t="str">
        <f t="shared" si="121"/>
        <v/>
      </c>
      <c r="B1141" s="50" t="str">
        <f t="shared" si="122"/>
        <v/>
      </c>
      <c r="C1141" s="50" t="str">
        <f t="shared" si="123"/>
        <v/>
      </c>
      <c r="D1141" s="315" t="str">
        <f t="shared" si="124"/>
        <v/>
      </c>
      <c r="E1141" s="353"/>
      <c r="F1141" s="354"/>
      <c r="G1141" s="354"/>
      <c r="H1141" s="333"/>
      <c r="I1141" s="333"/>
      <c r="J1141" s="333"/>
      <c r="K1141" s="333"/>
      <c r="L1141" s="333"/>
      <c r="M1141" s="333"/>
      <c r="N1141" s="333"/>
      <c r="O1141" s="333"/>
      <c r="P1141" s="333"/>
      <c r="Q1141" s="333"/>
      <c r="R1141" s="333"/>
      <c r="S1141" s="333"/>
      <c r="T1141" s="333"/>
      <c r="U1141" s="333"/>
      <c r="V1141" s="333"/>
      <c r="W1141" s="333"/>
      <c r="X1141" s="333"/>
      <c r="Y1141" s="333"/>
      <c r="Z1141" s="333"/>
      <c r="AA1141" s="333"/>
      <c r="AB1141" s="333"/>
      <c r="AC1141" s="333"/>
      <c r="AD1141" s="333"/>
      <c r="AE1141" s="333"/>
      <c r="AF1141" s="333"/>
      <c r="AG1141" s="333"/>
      <c r="AH1141" s="333"/>
      <c r="AI1141" s="333"/>
      <c r="AJ1141" s="333"/>
      <c r="AK1141" s="333"/>
      <c r="AL1141" s="333"/>
      <c r="AM1141" s="333"/>
      <c r="AN1141" s="333"/>
      <c r="AO1141" s="333"/>
      <c r="AP1141" s="333"/>
      <c r="AQ1141" s="333"/>
      <c r="AR1141" s="333"/>
    </row>
    <row r="1142" spans="1:44" ht="8.1" customHeight="1">
      <c r="A1142" s="365" t="str">
        <f t="shared" si="121"/>
        <v/>
      </c>
      <c r="B1142" s="50" t="str">
        <f t="shared" si="122"/>
        <v/>
      </c>
      <c r="C1142" s="50" t="str">
        <f t="shared" si="123"/>
        <v/>
      </c>
      <c r="D1142" s="315" t="str">
        <f t="shared" si="124"/>
        <v/>
      </c>
      <c r="E1142" s="353"/>
      <c r="F1142" s="354"/>
      <c r="G1142" s="354"/>
      <c r="H1142" s="333"/>
      <c r="I1142" s="333"/>
      <c r="J1142" s="333"/>
      <c r="K1142" s="333"/>
      <c r="L1142" s="333"/>
      <c r="M1142" s="333"/>
      <c r="N1142" s="333"/>
      <c r="O1142" s="333"/>
      <c r="P1142" s="333"/>
      <c r="Q1142" s="333"/>
      <c r="R1142" s="333"/>
      <c r="S1142" s="333"/>
      <c r="T1142" s="333"/>
      <c r="U1142" s="333"/>
      <c r="V1142" s="333"/>
      <c r="W1142" s="333"/>
      <c r="X1142" s="333"/>
      <c r="Y1142" s="333"/>
      <c r="Z1142" s="333"/>
      <c r="AA1142" s="333"/>
      <c r="AB1142" s="333"/>
      <c r="AC1142" s="333"/>
      <c r="AD1142" s="333"/>
      <c r="AE1142" s="333"/>
      <c r="AF1142" s="333"/>
      <c r="AG1142" s="333"/>
      <c r="AH1142" s="333"/>
      <c r="AI1142" s="333"/>
      <c r="AJ1142" s="333"/>
      <c r="AK1142" s="333"/>
      <c r="AL1142" s="333"/>
      <c r="AM1142" s="333"/>
      <c r="AN1142" s="333"/>
      <c r="AO1142" s="333"/>
      <c r="AP1142" s="333"/>
      <c r="AQ1142" s="333"/>
      <c r="AR1142" s="333"/>
    </row>
    <row r="1143" spans="1:44" ht="8.1" customHeight="1">
      <c r="A1143" s="365" t="str">
        <f t="shared" si="121"/>
        <v/>
      </c>
      <c r="B1143" s="50" t="str">
        <f t="shared" si="122"/>
        <v/>
      </c>
      <c r="C1143" s="50" t="str">
        <f t="shared" si="123"/>
        <v/>
      </c>
      <c r="D1143" s="315" t="str">
        <f t="shared" si="124"/>
        <v/>
      </c>
      <c r="E1143" s="353"/>
      <c r="F1143" s="354"/>
      <c r="G1143" s="354"/>
      <c r="H1143" s="333"/>
      <c r="I1143" s="333"/>
      <c r="J1143" s="333"/>
      <c r="K1143" s="333"/>
      <c r="L1143" s="333"/>
      <c r="M1143" s="333"/>
      <c r="N1143" s="333"/>
      <c r="O1143" s="333"/>
      <c r="P1143" s="333"/>
      <c r="Q1143" s="333"/>
      <c r="R1143" s="333"/>
      <c r="S1143" s="333"/>
      <c r="T1143" s="333"/>
      <c r="U1143" s="333"/>
      <c r="V1143" s="333"/>
      <c r="W1143" s="333"/>
      <c r="X1143" s="333"/>
      <c r="Y1143" s="333"/>
      <c r="Z1143" s="333"/>
      <c r="AA1143" s="333"/>
      <c r="AB1143" s="333"/>
      <c r="AC1143" s="333"/>
      <c r="AD1143" s="333"/>
      <c r="AE1143" s="333"/>
      <c r="AF1143" s="333"/>
      <c r="AG1143" s="333"/>
      <c r="AH1143" s="333"/>
      <c r="AI1143" s="333"/>
      <c r="AJ1143" s="333"/>
      <c r="AK1143" s="333"/>
      <c r="AL1143" s="333"/>
      <c r="AM1143" s="333"/>
      <c r="AN1143" s="333"/>
      <c r="AO1143" s="333"/>
      <c r="AP1143" s="333"/>
      <c r="AQ1143" s="333"/>
      <c r="AR1143" s="333"/>
    </row>
    <row r="1144" spans="1:44" ht="8.1" customHeight="1">
      <c r="A1144" s="365" t="str">
        <f t="shared" si="121"/>
        <v/>
      </c>
      <c r="B1144" s="50" t="str">
        <f t="shared" si="122"/>
        <v/>
      </c>
      <c r="C1144" s="50" t="str">
        <f t="shared" si="123"/>
        <v/>
      </c>
      <c r="D1144" s="315" t="str">
        <f t="shared" si="124"/>
        <v/>
      </c>
      <c r="E1144" s="353"/>
      <c r="F1144" s="354"/>
      <c r="G1144" s="354"/>
      <c r="H1144" s="333"/>
      <c r="I1144" s="333"/>
      <c r="J1144" s="333"/>
      <c r="K1144" s="333"/>
      <c r="L1144" s="333"/>
      <c r="M1144" s="333"/>
      <c r="N1144" s="333"/>
      <c r="O1144" s="333"/>
      <c r="P1144" s="333"/>
      <c r="Q1144" s="333"/>
      <c r="R1144" s="333"/>
      <c r="S1144" s="333"/>
      <c r="T1144" s="333"/>
      <c r="U1144" s="333"/>
      <c r="V1144" s="333"/>
      <c r="W1144" s="333"/>
      <c r="X1144" s="333"/>
      <c r="Y1144" s="333"/>
      <c r="Z1144" s="333"/>
      <c r="AA1144" s="333"/>
      <c r="AB1144" s="333"/>
      <c r="AC1144" s="333"/>
      <c r="AD1144" s="333"/>
      <c r="AE1144" s="333"/>
      <c r="AF1144" s="333"/>
      <c r="AG1144" s="333"/>
      <c r="AH1144" s="333"/>
      <c r="AI1144" s="333"/>
      <c r="AJ1144" s="333"/>
      <c r="AK1144" s="333"/>
      <c r="AL1144" s="333"/>
      <c r="AM1144" s="333"/>
      <c r="AN1144" s="333"/>
      <c r="AO1144" s="333"/>
      <c r="AP1144" s="333"/>
      <c r="AQ1144" s="333"/>
      <c r="AR1144" s="333"/>
    </row>
    <row r="1145" spans="1:44" ht="8.1" customHeight="1">
      <c r="A1145" s="365" t="str">
        <f t="shared" si="121"/>
        <v/>
      </c>
      <c r="B1145" s="50" t="str">
        <f t="shared" si="122"/>
        <v/>
      </c>
      <c r="C1145" s="50" t="str">
        <f t="shared" si="123"/>
        <v/>
      </c>
      <c r="D1145" s="315" t="str">
        <f t="shared" si="124"/>
        <v/>
      </c>
      <c r="E1145" s="353"/>
      <c r="F1145" s="354"/>
      <c r="G1145" s="354"/>
      <c r="H1145" s="333"/>
      <c r="I1145" s="333"/>
      <c r="J1145" s="333"/>
      <c r="K1145" s="333"/>
      <c r="L1145" s="333"/>
      <c r="M1145" s="333"/>
      <c r="N1145" s="333"/>
      <c r="O1145" s="333"/>
      <c r="P1145" s="333"/>
      <c r="Q1145" s="333"/>
      <c r="R1145" s="333"/>
      <c r="S1145" s="333"/>
      <c r="T1145" s="333"/>
      <c r="U1145" s="333"/>
      <c r="V1145" s="333"/>
      <c r="W1145" s="333"/>
      <c r="X1145" s="333"/>
      <c r="Y1145" s="333"/>
      <c r="Z1145" s="333"/>
      <c r="AA1145" s="333"/>
      <c r="AB1145" s="333"/>
      <c r="AC1145" s="333"/>
      <c r="AD1145" s="333"/>
      <c r="AE1145" s="333"/>
      <c r="AF1145" s="333"/>
      <c r="AG1145" s="333"/>
      <c r="AH1145" s="333"/>
      <c r="AI1145" s="333"/>
      <c r="AJ1145" s="333"/>
      <c r="AK1145" s="333"/>
      <c r="AL1145" s="333"/>
      <c r="AM1145" s="333"/>
      <c r="AN1145" s="333"/>
      <c r="AO1145" s="333"/>
      <c r="AP1145" s="333"/>
      <c r="AQ1145" s="333"/>
      <c r="AR1145" s="333"/>
    </row>
    <row r="1146" spans="1:44" ht="8.1" customHeight="1">
      <c r="A1146" s="365" t="str">
        <f t="shared" si="121"/>
        <v/>
      </c>
      <c r="B1146" s="50" t="str">
        <f t="shared" si="122"/>
        <v/>
      </c>
      <c r="C1146" s="50" t="str">
        <f t="shared" si="123"/>
        <v/>
      </c>
      <c r="D1146" s="315" t="str">
        <f t="shared" si="124"/>
        <v/>
      </c>
      <c r="E1146" s="353"/>
      <c r="F1146" s="354"/>
      <c r="G1146" s="354"/>
      <c r="H1146" s="333"/>
      <c r="I1146" s="333"/>
      <c r="J1146" s="333"/>
      <c r="K1146" s="333"/>
      <c r="L1146" s="333"/>
      <c r="M1146" s="333"/>
      <c r="N1146" s="333"/>
      <c r="O1146" s="333"/>
      <c r="P1146" s="333"/>
      <c r="Q1146" s="333"/>
      <c r="R1146" s="333"/>
      <c r="S1146" s="333"/>
      <c r="T1146" s="333"/>
      <c r="U1146" s="333"/>
      <c r="V1146" s="333"/>
      <c r="W1146" s="333"/>
      <c r="X1146" s="333"/>
      <c r="Y1146" s="333"/>
      <c r="Z1146" s="333"/>
      <c r="AA1146" s="333"/>
      <c r="AB1146" s="333"/>
      <c r="AC1146" s="333"/>
      <c r="AD1146" s="333"/>
      <c r="AE1146" s="333"/>
      <c r="AF1146" s="333"/>
      <c r="AG1146" s="333"/>
      <c r="AH1146" s="333"/>
      <c r="AI1146" s="333"/>
      <c r="AJ1146" s="333"/>
      <c r="AK1146" s="333"/>
      <c r="AL1146" s="333"/>
      <c r="AM1146" s="333"/>
      <c r="AN1146" s="333"/>
      <c r="AO1146" s="333"/>
      <c r="AP1146" s="333"/>
      <c r="AQ1146" s="333"/>
      <c r="AR1146" s="333"/>
    </row>
    <row r="1147" spans="1:44" ht="8.1" customHeight="1">
      <c r="A1147" s="365" t="str">
        <f t="shared" si="121"/>
        <v/>
      </c>
      <c r="B1147" s="50" t="str">
        <f t="shared" si="122"/>
        <v/>
      </c>
      <c r="C1147" s="50" t="str">
        <f t="shared" si="123"/>
        <v/>
      </c>
      <c r="D1147" s="315" t="str">
        <f t="shared" si="124"/>
        <v/>
      </c>
      <c r="E1147" s="353"/>
      <c r="F1147" s="354"/>
      <c r="G1147" s="354"/>
      <c r="H1147" s="333"/>
      <c r="I1147" s="333"/>
      <c r="J1147" s="333"/>
      <c r="K1147" s="333"/>
      <c r="L1147" s="333"/>
      <c r="M1147" s="333"/>
      <c r="N1147" s="333"/>
      <c r="O1147" s="333"/>
      <c r="P1147" s="333"/>
      <c r="Q1147" s="333"/>
      <c r="R1147" s="333"/>
      <c r="S1147" s="333"/>
      <c r="T1147" s="333"/>
      <c r="U1147" s="333"/>
      <c r="V1147" s="333"/>
      <c r="W1147" s="333"/>
      <c r="X1147" s="333"/>
      <c r="Y1147" s="333"/>
      <c r="Z1147" s="333"/>
      <c r="AA1147" s="333"/>
      <c r="AB1147" s="333"/>
      <c r="AC1147" s="333"/>
      <c r="AD1147" s="333"/>
      <c r="AE1147" s="333"/>
      <c r="AF1147" s="333"/>
      <c r="AG1147" s="333"/>
      <c r="AH1147" s="333"/>
      <c r="AI1147" s="333"/>
      <c r="AJ1147" s="333"/>
      <c r="AK1147" s="333"/>
      <c r="AL1147" s="333"/>
      <c r="AM1147" s="333"/>
      <c r="AN1147" s="333"/>
      <c r="AO1147" s="333"/>
      <c r="AP1147" s="333"/>
      <c r="AQ1147" s="333"/>
      <c r="AR1147" s="333"/>
    </row>
    <row r="1148" spans="1:44" ht="8.1" customHeight="1">
      <c r="A1148" s="365" t="str">
        <f t="shared" si="121"/>
        <v/>
      </c>
      <c r="B1148" s="50" t="str">
        <f t="shared" si="122"/>
        <v/>
      </c>
      <c r="C1148" s="50" t="str">
        <f t="shared" si="123"/>
        <v/>
      </c>
      <c r="D1148" s="315" t="str">
        <f t="shared" si="124"/>
        <v/>
      </c>
      <c r="E1148" s="353"/>
      <c r="F1148" s="354"/>
      <c r="G1148" s="354"/>
      <c r="H1148" s="333"/>
      <c r="I1148" s="333"/>
      <c r="J1148" s="333"/>
      <c r="K1148" s="333"/>
      <c r="L1148" s="333"/>
      <c r="M1148" s="333"/>
      <c r="N1148" s="333"/>
      <c r="O1148" s="333"/>
      <c r="P1148" s="333"/>
      <c r="Q1148" s="333"/>
      <c r="R1148" s="333"/>
      <c r="S1148" s="333"/>
      <c r="T1148" s="333"/>
      <c r="U1148" s="333"/>
      <c r="V1148" s="333"/>
      <c r="W1148" s="333"/>
      <c r="X1148" s="333"/>
      <c r="Y1148" s="333"/>
      <c r="Z1148" s="333"/>
      <c r="AA1148" s="333"/>
      <c r="AB1148" s="333"/>
      <c r="AC1148" s="333"/>
      <c r="AD1148" s="333"/>
      <c r="AE1148" s="333"/>
      <c r="AF1148" s="333"/>
      <c r="AG1148" s="333"/>
      <c r="AH1148" s="333"/>
      <c r="AI1148" s="333"/>
      <c r="AJ1148" s="333"/>
      <c r="AK1148" s="333"/>
      <c r="AL1148" s="333"/>
      <c r="AM1148" s="333"/>
      <c r="AN1148" s="333"/>
      <c r="AO1148" s="333"/>
      <c r="AP1148" s="333"/>
      <c r="AQ1148" s="333"/>
      <c r="AR1148" s="333"/>
    </row>
    <row r="1149" spans="1:44" ht="8.1" customHeight="1">
      <c r="A1149" s="365" t="str">
        <f t="shared" si="121"/>
        <v/>
      </c>
      <c r="B1149" s="50" t="str">
        <f t="shared" si="122"/>
        <v/>
      </c>
      <c r="C1149" s="50" t="str">
        <f t="shared" si="123"/>
        <v/>
      </c>
      <c r="D1149" s="315" t="str">
        <f t="shared" si="124"/>
        <v/>
      </c>
      <c r="E1149" s="353"/>
      <c r="F1149" s="354"/>
      <c r="G1149" s="354"/>
      <c r="H1149" s="333"/>
      <c r="I1149" s="333"/>
      <c r="J1149" s="333"/>
      <c r="K1149" s="333"/>
      <c r="L1149" s="333"/>
      <c r="M1149" s="333"/>
      <c r="N1149" s="333"/>
      <c r="O1149" s="333"/>
      <c r="P1149" s="333"/>
      <c r="Q1149" s="333"/>
      <c r="R1149" s="333"/>
      <c r="S1149" s="333"/>
      <c r="T1149" s="333"/>
      <c r="U1149" s="333"/>
      <c r="V1149" s="333"/>
      <c r="W1149" s="333"/>
      <c r="X1149" s="333"/>
      <c r="Y1149" s="333"/>
      <c r="Z1149" s="333"/>
      <c r="AA1149" s="333"/>
      <c r="AB1149" s="333"/>
      <c r="AC1149" s="333"/>
      <c r="AD1149" s="333"/>
      <c r="AE1149" s="333"/>
      <c r="AF1149" s="333"/>
      <c r="AG1149" s="333"/>
      <c r="AH1149" s="333"/>
      <c r="AI1149" s="333"/>
      <c r="AJ1149" s="333"/>
      <c r="AK1149" s="333"/>
      <c r="AL1149" s="333"/>
      <c r="AM1149" s="333"/>
      <c r="AN1149" s="333"/>
      <c r="AO1149" s="333"/>
      <c r="AP1149" s="333"/>
      <c r="AQ1149" s="333"/>
      <c r="AR1149" s="333"/>
    </row>
    <row r="1150" spans="1:44" ht="8.1" customHeight="1">
      <c r="A1150" s="365" t="str">
        <f t="shared" si="121"/>
        <v/>
      </c>
      <c r="B1150" s="50" t="str">
        <f t="shared" si="122"/>
        <v/>
      </c>
      <c r="C1150" s="50" t="str">
        <f t="shared" si="123"/>
        <v/>
      </c>
      <c r="D1150" s="315" t="str">
        <f t="shared" si="124"/>
        <v/>
      </c>
      <c r="E1150" s="353"/>
      <c r="F1150" s="354"/>
      <c r="G1150" s="354"/>
      <c r="H1150" s="333"/>
      <c r="I1150" s="333"/>
      <c r="J1150" s="333"/>
      <c r="K1150" s="333"/>
      <c r="L1150" s="333"/>
      <c r="M1150" s="333"/>
      <c r="N1150" s="333"/>
      <c r="O1150" s="333"/>
      <c r="P1150" s="333"/>
      <c r="Q1150" s="333"/>
      <c r="R1150" s="333"/>
      <c r="S1150" s="333"/>
      <c r="T1150" s="333"/>
      <c r="U1150" s="333"/>
      <c r="V1150" s="333"/>
      <c r="W1150" s="333"/>
      <c r="X1150" s="333"/>
      <c r="Y1150" s="333"/>
      <c r="Z1150" s="333"/>
      <c r="AA1150" s="333"/>
      <c r="AB1150" s="333"/>
      <c r="AC1150" s="333"/>
      <c r="AD1150" s="333"/>
      <c r="AE1150" s="333"/>
      <c r="AF1150" s="333"/>
      <c r="AG1150" s="333"/>
      <c r="AH1150" s="333"/>
      <c r="AI1150" s="333"/>
      <c r="AJ1150" s="333"/>
      <c r="AK1150" s="333"/>
      <c r="AL1150" s="333"/>
      <c r="AM1150" s="333"/>
      <c r="AN1150" s="333"/>
      <c r="AO1150" s="333"/>
      <c r="AP1150" s="333"/>
      <c r="AQ1150" s="333"/>
      <c r="AR1150" s="333"/>
    </row>
    <row r="1151" spans="1:44" ht="8.1" customHeight="1">
      <c r="A1151" s="365" t="str">
        <f t="shared" si="121"/>
        <v/>
      </c>
      <c r="B1151" s="50" t="str">
        <f t="shared" si="122"/>
        <v/>
      </c>
      <c r="C1151" s="50" t="str">
        <f t="shared" si="123"/>
        <v/>
      </c>
      <c r="D1151" s="315" t="str">
        <f t="shared" si="124"/>
        <v/>
      </c>
      <c r="E1151" s="353"/>
      <c r="F1151" s="354"/>
      <c r="G1151" s="354"/>
      <c r="H1151" s="333"/>
      <c r="I1151" s="333"/>
      <c r="J1151" s="333"/>
      <c r="K1151" s="333"/>
      <c r="L1151" s="333"/>
      <c r="M1151" s="333"/>
      <c r="N1151" s="333"/>
      <c r="O1151" s="333"/>
      <c r="P1151" s="333"/>
      <c r="Q1151" s="333"/>
      <c r="R1151" s="333"/>
      <c r="S1151" s="333"/>
      <c r="T1151" s="333"/>
      <c r="U1151" s="333"/>
      <c r="V1151" s="333"/>
      <c r="W1151" s="333"/>
      <c r="X1151" s="333"/>
      <c r="Y1151" s="333"/>
      <c r="Z1151" s="333"/>
      <c r="AA1151" s="333"/>
      <c r="AB1151" s="333"/>
      <c r="AC1151" s="333"/>
      <c r="AD1151" s="333"/>
      <c r="AE1151" s="333"/>
      <c r="AF1151" s="333"/>
      <c r="AG1151" s="333"/>
      <c r="AH1151" s="333"/>
      <c r="AI1151" s="333"/>
      <c r="AJ1151" s="333"/>
      <c r="AK1151" s="333"/>
      <c r="AL1151" s="333"/>
      <c r="AM1151" s="333"/>
      <c r="AN1151" s="333"/>
      <c r="AO1151" s="333"/>
      <c r="AP1151" s="333"/>
      <c r="AQ1151" s="333"/>
      <c r="AR1151" s="333"/>
    </row>
    <row r="1152" spans="1:44" ht="8.1" customHeight="1">
      <c r="A1152" s="365" t="str">
        <f t="shared" si="121"/>
        <v/>
      </c>
      <c r="B1152" s="50" t="str">
        <f t="shared" si="122"/>
        <v/>
      </c>
      <c r="C1152" s="50" t="str">
        <f t="shared" si="123"/>
        <v/>
      </c>
      <c r="D1152" s="315" t="str">
        <f t="shared" si="124"/>
        <v/>
      </c>
      <c r="E1152" s="353"/>
      <c r="F1152" s="354"/>
      <c r="G1152" s="354"/>
      <c r="H1152" s="333"/>
      <c r="I1152" s="333"/>
      <c r="J1152" s="333"/>
      <c r="K1152" s="333"/>
      <c r="L1152" s="333"/>
      <c r="M1152" s="333"/>
      <c r="N1152" s="333"/>
      <c r="O1152" s="333"/>
      <c r="P1152" s="333"/>
      <c r="Q1152" s="333"/>
      <c r="R1152" s="333"/>
      <c r="S1152" s="333"/>
      <c r="T1152" s="333"/>
      <c r="U1152" s="333"/>
      <c r="V1152" s="333"/>
      <c r="W1152" s="333"/>
      <c r="X1152" s="333"/>
      <c r="Y1152" s="333"/>
      <c r="Z1152" s="333"/>
      <c r="AA1152" s="333"/>
      <c r="AB1152" s="333"/>
      <c r="AC1152" s="333"/>
      <c r="AD1152" s="333"/>
      <c r="AE1152" s="333"/>
      <c r="AF1152" s="333"/>
      <c r="AG1152" s="333"/>
      <c r="AH1152" s="333"/>
      <c r="AI1152" s="333"/>
      <c r="AJ1152" s="333"/>
      <c r="AK1152" s="333"/>
      <c r="AL1152" s="333"/>
      <c r="AM1152" s="333"/>
      <c r="AN1152" s="333"/>
      <c r="AO1152" s="333"/>
      <c r="AP1152" s="333"/>
      <c r="AQ1152" s="333"/>
      <c r="AR1152" s="333"/>
    </row>
    <row r="1153" spans="1:44" ht="8.1" customHeight="1">
      <c r="A1153" s="365" t="str">
        <f t="shared" si="121"/>
        <v/>
      </c>
      <c r="B1153" s="50" t="str">
        <f t="shared" si="122"/>
        <v/>
      </c>
      <c r="C1153" s="50" t="str">
        <f t="shared" si="123"/>
        <v/>
      </c>
      <c r="D1153" s="315" t="str">
        <f t="shared" si="124"/>
        <v/>
      </c>
      <c r="E1153" s="353"/>
      <c r="F1153" s="354"/>
      <c r="G1153" s="354"/>
      <c r="H1153" s="333"/>
      <c r="I1153" s="333"/>
      <c r="J1153" s="333"/>
      <c r="K1153" s="333"/>
      <c r="L1153" s="333"/>
      <c r="M1153" s="333"/>
      <c r="N1153" s="333"/>
      <c r="O1153" s="333"/>
      <c r="P1153" s="333"/>
      <c r="Q1153" s="333"/>
      <c r="R1153" s="333"/>
      <c r="S1153" s="333"/>
      <c r="T1153" s="333"/>
      <c r="U1153" s="333"/>
      <c r="V1153" s="333"/>
      <c r="W1153" s="333"/>
      <c r="X1153" s="333"/>
      <c r="Y1153" s="333"/>
      <c r="Z1153" s="333"/>
      <c r="AA1153" s="333"/>
      <c r="AB1153" s="333"/>
      <c r="AC1153" s="333"/>
      <c r="AD1153" s="333"/>
      <c r="AE1153" s="333"/>
      <c r="AF1153" s="333"/>
      <c r="AG1153" s="333"/>
      <c r="AH1153" s="333"/>
      <c r="AI1153" s="333"/>
      <c r="AJ1153" s="333"/>
      <c r="AK1153" s="333"/>
      <c r="AL1153" s="333"/>
      <c r="AM1153" s="333"/>
      <c r="AN1153" s="333"/>
      <c r="AO1153" s="333"/>
      <c r="AP1153" s="333"/>
      <c r="AQ1153" s="333"/>
      <c r="AR1153" s="333"/>
    </row>
    <row r="1154" spans="1:44" ht="8.1" customHeight="1">
      <c r="A1154" s="365" t="str">
        <f t="shared" si="121"/>
        <v/>
      </c>
      <c r="B1154" s="50" t="str">
        <f t="shared" si="122"/>
        <v/>
      </c>
      <c r="C1154" s="50" t="str">
        <f t="shared" si="123"/>
        <v/>
      </c>
      <c r="D1154" s="315" t="str">
        <f t="shared" si="124"/>
        <v/>
      </c>
      <c r="E1154" s="353"/>
      <c r="F1154" s="354"/>
      <c r="G1154" s="354"/>
      <c r="H1154" s="333"/>
      <c r="I1154" s="333"/>
      <c r="J1154" s="333"/>
      <c r="K1154" s="333"/>
      <c r="L1154" s="333"/>
      <c r="M1154" s="333"/>
      <c r="N1154" s="333"/>
      <c r="O1154" s="333"/>
      <c r="P1154" s="333"/>
      <c r="Q1154" s="333"/>
      <c r="R1154" s="333"/>
      <c r="S1154" s="333"/>
      <c r="T1154" s="333"/>
      <c r="U1154" s="333"/>
      <c r="V1154" s="333"/>
      <c r="W1154" s="333"/>
      <c r="X1154" s="333"/>
      <c r="Y1154" s="333"/>
      <c r="Z1154" s="333"/>
      <c r="AA1154" s="333"/>
      <c r="AB1154" s="333"/>
      <c r="AC1154" s="333"/>
      <c r="AD1154" s="333"/>
      <c r="AE1154" s="333"/>
      <c r="AF1154" s="333"/>
      <c r="AG1154" s="333"/>
      <c r="AH1154" s="333"/>
      <c r="AI1154" s="333"/>
      <c r="AJ1154" s="333"/>
      <c r="AK1154" s="333"/>
      <c r="AL1154" s="333"/>
      <c r="AM1154" s="333"/>
      <c r="AN1154" s="333"/>
      <c r="AO1154" s="333"/>
      <c r="AP1154" s="333"/>
      <c r="AQ1154" s="333"/>
      <c r="AR1154" s="333"/>
    </row>
    <row r="1155" spans="1:44" ht="8.1" customHeight="1">
      <c r="A1155" s="365" t="str">
        <f t="shared" si="121"/>
        <v/>
      </c>
      <c r="B1155" s="50" t="str">
        <f t="shared" si="122"/>
        <v/>
      </c>
      <c r="C1155" s="50" t="str">
        <f t="shared" si="123"/>
        <v/>
      </c>
      <c r="D1155" s="315" t="str">
        <f t="shared" si="124"/>
        <v/>
      </c>
      <c r="E1155" s="353"/>
      <c r="F1155" s="354"/>
      <c r="G1155" s="354"/>
      <c r="H1155" s="333"/>
      <c r="I1155" s="333"/>
      <c r="J1155" s="333"/>
      <c r="K1155" s="333"/>
      <c r="L1155" s="333"/>
      <c r="M1155" s="333"/>
      <c r="N1155" s="333"/>
      <c r="O1155" s="333"/>
      <c r="P1155" s="333"/>
      <c r="Q1155" s="333"/>
      <c r="R1155" s="333"/>
      <c r="S1155" s="333"/>
      <c r="T1155" s="333"/>
      <c r="U1155" s="333"/>
      <c r="V1155" s="333"/>
      <c r="W1155" s="333"/>
      <c r="X1155" s="333"/>
      <c r="Y1155" s="333"/>
      <c r="Z1155" s="333"/>
      <c r="AA1155" s="333"/>
      <c r="AB1155" s="333"/>
      <c r="AC1155" s="333"/>
      <c r="AD1155" s="333"/>
      <c r="AE1155" s="333"/>
      <c r="AF1155" s="333"/>
      <c r="AG1155" s="333"/>
      <c r="AH1155" s="333"/>
      <c r="AI1155" s="333"/>
      <c r="AJ1155" s="333"/>
      <c r="AK1155" s="333"/>
      <c r="AL1155" s="333"/>
      <c r="AM1155" s="333"/>
      <c r="AN1155" s="333"/>
      <c r="AO1155" s="333"/>
      <c r="AP1155" s="333"/>
      <c r="AQ1155" s="333"/>
      <c r="AR1155" s="333"/>
    </row>
    <row r="1156" spans="1:44" ht="8.1" customHeight="1">
      <c r="A1156" s="365" t="str">
        <f t="shared" si="121"/>
        <v/>
      </c>
      <c r="B1156" s="50" t="str">
        <f t="shared" si="122"/>
        <v/>
      </c>
      <c r="C1156" s="50" t="str">
        <f t="shared" si="123"/>
        <v/>
      </c>
      <c r="D1156" s="315" t="str">
        <f t="shared" si="124"/>
        <v/>
      </c>
      <c r="E1156" s="353"/>
      <c r="F1156" s="354"/>
      <c r="G1156" s="354"/>
      <c r="H1156" s="333"/>
      <c r="I1156" s="333"/>
      <c r="J1156" s="333"/>
      <c r="K1156" s="333"/>
      <c r="L1156" s="333"/>
      <c r="M1156" s="333"/>
      <c r="N1156" s="333"/>
      <c r="O1156" s="333"/>
      <c r="P1156" s="333"/>
      <c r="Q1156" s="333"/>
      <c r="R1156" s="333"/>
      <c r="S1156" s="333"/>
      <c r="T1156" s="333"/>
      <c r="U1156" s="333"/>
      <c r="V1156" s="333"/>
      <c r="W1156" s="333"/>
      <c r="X1156" s="333"/>
      <c r="Y1156" s="333"/>
      <c r="Z1156" s="333"/>
      <c r="AA1156" s="333"/>
      <c r="AB1156" s="333"/>
      <c r="AC1156" s="333"/>
      <c r="AD1156" s="333"/>
      <c r="AE1156" s="333"/>
      <c r="AF1156" s="333"/>
      <c r="AG1156" s="333"/>
      <c r="AH1156" s="333"/>
      <c r="AI1156" s="333"/>
      <c r="AJ1156" s="333"/>
      <c r="AK1156" s="333"/>
      <c r="AL1156" s="333"/>
      <c r="AM1156" s="333"/>
      <c r="AN1156" s="333"/>
      <c r="AO1156" s="333"/>
      <c r="AP1156" s="333"/>
      <c r="AQ1156" s="333"/>
      <c r="AR1156" s="333"/>
    </row>
    <row r="1157" spans="1:44" ht="8.1" customHeight="1">
      <c r="A1157" s="365" t="str">
        <f t="shared" ref="A1157:A1220" si="125">IF(ROW()-A$4&lt;=$D$4,ROW()-A$4,"")</f>
        <v/>
      </c>
      <c r="B1157" s="50" t="str">
        <f t="shared" si="122"/>
        <v/>
      </c>
      <c r="C1157" s="50" t="str">
        <f t="shared" si="123"/>
        <v/>
      </c>
      <c r="D1157" s="315" t="str">
        <f t="shared" si="124"/>
        <v/>
      </c>
      <c r="E1157" s="353"/>
      <c r="F1157" s="354"/>
      <c r="G1157" s="354"/>
      <c r="H1157" s="333"/>
      <c r="I1157" s="333"/>
      <c r="J1157" s="333"/>
      <c r="K1157" s="333"/>
      <c r="L1157" s="333"/>
      <c r="M1157" s="333"/>
      <c r="N1157" s="333"/>
      <c r="O1157" s="333"/>
      <c r="P1157" s="333"/>
      <c r="Q1157" s="333"/>
      <c r="R1157" s="333"/>
      <c r="S1157" s="333"/>
      <c r="T1157" s="333"/>
      <c r="U1157" s="333"/>
      <c r="V1157" s="333"/>
      <c r="W1157" s="333"/>
      <c r="X1157" s="333"/>
      <c r="Y1157" s="333"/>
      <c r="Z1157" s="333"/>
      <c r="AA1157" s="333"/>
      <c r="AB1157" s="333"/>
      <c r="AC1157" s="333"/>
      <c r="AD1157" s="333"/>
      <c r="AE1157" s="333"/>
      <c r="AF1157" s="333"/>
      <c r="AG1157" s="333"/>
      <c r="AH1157" s="333"/>
      <c r="AI1157" s="333"/>
      <c r="AJ1157" s="333"/>
      <c r="AK1157" s="333"/>
      <c r="AL1157" s="333"/>
      <c r="AM1157" s="333"/>
      <c r="AN1157" s="333"/>
      <c r="AO1157" s="333"/>
      <c r="AP1157" s="333"/>
      <c r="AQ1157" s="333"/>
      <c r="AR1157" s="333"/>
    </row>
    <row r="1158" spans="1:44" ht="8.1" customHeight="1">
      <c r="A1158" s="365" t="str">
        <f t="shared" si="125"/>
        <v/>
      </c>
      <c r="B1158" s="50" t="str">
        <f t="shared" ref="B1158:B1221" si="126">IF(A1158="","",IF(A1156="",1,IF(ISNUMBER(A1158),INT(A1157/$C$2)+1,"")))</f>
        <v/>
      </c>
      <c r="C1158" s="50" t="str">
        <f t="shared" ref="C1158:C1221" si="127">IF(ISNUMBER(A1158),IF(B1157&lt;&gt;B1158,1,C1157+1),"")</f>
        <v/>
      </c>
      <c r="D1158" s="315" t="str">
        <f t="shared" ref="D1158:D1221" si="128">IF(AND(ISNUMBER(B1158),ISNUMBER(C1158)),_xlfn.CONCAT(C1158-1,",",B1158-1),"")</f>
        <v/>
      </c>
      <c r="E1158" s="353"/>
      <c r="F1158" s="354"/>
      <c r="G1158" s="354"/>
      <c r="H1158" s="333"/>
      <c r="I1158" s="333"/>
      <c r="J1158" s="333"/>
      <c r="K1158" s="333"/>
      <c r="L1158" s="333"/>
      <c r="M1158" s="333"/>
      <c r="N1158" s="333"/>
      <c r="O1158" s="333"/>
      <c r="P1158" s="333"/>
      <c r="Q1158" s="333"/>
      <c r="R1158" s="333"/>
      <c r="S1158" s="333"/>
      <c r="T1158" s="333"/>
      <c r="U1158" s="333"/>
      <c r="V1158" s="333"/>
      <c r="W1158" s="333"/>
      <c r="X1158" s="333"/>
      <c r="Y1158" s="333"/>
      <c r="Z1158" s="333"/>
      <c r="AA1158" s="333"/>
      <c r="AB1158" s="333"/>
      <c r="AC1158" s="333"/>
      <c r="AD1158" s="333"/>
      <c r="AE1158" s="333"/>
      <c r="AF1158" s="333"/>
      <c r="AG1158" s="333"/>
      <c r="AH1158" s="333"/>
      <c r="AI1158" s="333"/>
      <c r="AJ1158" s="333"/>
      <c r="AK1158" s="333"/>
      <c r="AL1158" s="333"/>
      <c r="AM1158" s="333"/>
      <c r="AN1158" s="333"/>
      <c r="AO1158" s="333"/>
      <c r="AP1158" s="333"/>
      <c r="AQ1158" s="333"/>
      <c r="AR1158" s="333"/>
    </row>
    <row r="1159" spans="1:44" ht="8.1" customHeight="1">
      <c r="A1159" s="365" t="str">
        <f t="shared" si="125"/>
        <v/>
      </c>
      <c r="B1159" s="50" t="str">
        <f t="shared" si="126"/>
        <v/>
      </c>
      <c r="C1159" s="50" t="str">
        <f t="shared" si="127"/>
        <v/>
      </c>
      <c r="D1159" s="315" t="str">
        <f t="shared" si="128"/>
        <v/>
      </c>
      <c r="E1159" s="353"/>
      <c r="F1159" s="354"/>
      <c r="G1159" s="354"/>
      <c r="H1159" s="333"/>
      <c r="I1159" s="333"/>
      <c r="J1159" s="333"/>
      <c r="K1159" s="333"/>
      <c r="L1159" s="333"/>
      <c r="M1159" s="333"/>
      <c r="N1159" s="333"/>
      <c r="O1159" s="333"/>
      <c r="P1159" s="333"/>
      <c r="Q1159" s="333"/>
      <c r="R1159" s="333"/>
      <c r="S1159" s="333"/>
      <c r="T1159" s="333"/>
      <c r="U1159" s="333"/>
      <c r="V1159" s="333"/>
      <c r="W1159" s="333"/>
      <c r="X1159" s="333"/>
      <c r="Y1159" s="333"/>
      <c r="Z1159" s="333"/>
      <c r="AA1159" s="333"/>
      <c r="AB1159" s="333"/>
      <c r="AC1159" s="333"/>
      <c r="AD1159" s="333"/>
      <c r="AE1159" s="333"/>
      <c r="AF1159" s="333"/>
      <c r="AG1159" s="333"/>
      <c r="AH1159" s="333"/>
      <c r="AI1159" s="333"/>
      <c r="AJ1159" s="333"/>
      <c r="AK1159" s="333"/>
      <c r="AL1159" s="333"/>
      <c r="AM1159" s="333"/>
      <c r="AN1159" s="333"/>
      <c r="AO1159" s="333"/>
      <c r="AP1159" s="333"/>
      <c r="AQ1159" s="333"/>
      <c r="AR1159" s="333"/>
    </row>
    <row r="1160" spans="1:44" ht="8.1" customHeight="1">
      <c r="A1160" s="365" t="str">
        <f t="shared" si="125"/>
        <v/>
      </c>
      <c r="B1160" s="50" t="str">
        <f t="shared" si="126"/>
        <v/>
      </c>
      <c r="C1160" s="50" t="str">
        <f t="shared" si="127"/>
        <v/>
      </c>
      <c r="D1160" s="315" t="str">
        <f t="shared" si="128"/>
        <v/>
      </c>
      <c r="E1160" s="353"/>
      <c r="F1160" s="354"/>
      <c r="G1160" s="354"/>
      <c r="H1160" s="333"/>
      <c r="I1160" s="333"/>
      <c r="J1160" s="333"/>
      <c r="K1160" s="333"/>
      <c r="L1160" s="333"/>
      <c r="M1160" s="333"/>
      <c r="N1160" s="333"/>
      <c r="O1160" s="333"/>
      <c r="P1160" s="333"/>
      <c r="Q1160" s="333"/>
      <c r="R1160" s="333"/>
      <c r="S1160" s="333"/>
      <c r="T1160" s="333"/>
      <c r="U1160" s="333"/>
      <c r="V1160" s="333"/>
      <c r="W1160" s="333"/>
      <c r="X1160" s="333"/>
      <c r="Y1160" s="333"/>
      <c r="Z1160" s="333"/>
      <c r="AA1160" s="333"/>
      <c r="AB1160" s="333"/>
      <c r="AC1160" s="333"/>
      <c r="AD1160" s="333"/>
      <c r="AE1160" s="333"/>
      <c r="AF1160" s="333"/>
      <c r="AG1160" s="333"/>
      <c r="AH1160" s="333"/>
      <c r="AI1160" s="333"/>
      <c r="AJ1160" s="333"/>
      <c r="AK1160" s="333"/>
      <c r="AL1160" s="333"/>
      <c r="AM1160" s="333"/>
      <c r="AN1160" s="333"/>
      <c r="AO1160" s="333"/>
      <c r="AP1160" s="333"/>
      <c r="AQ1160" s="333"/>
      <c r="AR1160" s="333"/>
    </row>
    <row r="1161" spans="1:44" ht="8.1" customHeight="1">
      <c r="A1161" s="365" t="str">
        <f t="shared" si="125"/>
        <v/>
      </c>
      <c r="B1161" s="50" t="str">
        <f t="shared" si="126"/>
        <v/>
      </c>
      <c r="C1161" s="50" t="str">
        <f t="shared" si="127"/>
        <v/>
      </c>
      <c r="D1161" s="315" t="str">
        <f t="shared" si="128"/>
        <v/>
      </c>
      <c r="E1161" s="353"/>
      <c r="F1161" s="354"/>
      <c r="G1161" s="354"/>
      <c r="H1161" s="333"/>
      <c r="I1161" s="333"/>
      <c r="J1161" s="333"/>
      <c r="K1161" s="333"/>
      <c r="L1161" s="333"/>
      <c r="M1161" s="333"/>
      <c r="N1161" s="333"/>
      <c r="O1161" s="333"/>
      <c r="P1161" s="333"/>
      <c r="Q1161" s="333"/>
      <c r="R1161" s="333"/>
      <c r="S1161" s="333"/>
      <c r="T1161" s="333"/>
      <c r="U1161" s="333"/>
      <c r="V1161" s="333"/>
      <c r="W1161" s="333"/>
      <c r="X1161" s="333"/>
      <c r="Y1161" s="333"/>
      <c r="Z1161" s="333"/>
      <c r="AA1161" s="333"/>
      <c r="AB1161" s="333"/>
      <c r="AC1161" s="333"/>
      <c r="AD1161" s="333"/>
      <c r="AE1161" s="333"/>
      <c r="AF1161" s="333"/>
      <c r="AG1161" s="333"/>
      <c r="AH1161" s="333"/>
      <c r="AI1161" s="333"/>
      <c r="AJ1161" s="333"/>
      <c r="AK1161" s="333"/>
      <c r="AL1161" s="333"/>
      <c r="AM1161" s="333"/>
      <c r="AN1161" s="333"/>
      <c r="AO1161" s="333"/>
      <c r="AP1161" s="333"/>
      <c r="AQ1161" s="333"/>
      <c r="AR1161" s="333"/>
    </row>
    <row r="1162" spans="1:44" ht="8.1" customHeight="1">
      <c r="A1162" s="365" t="str">
        <f t="shared" si="125"/>
        <v/>
      </c>
      <c r="B1162" s="50" t="str">
        <f t="shared" si="126"/>
        <v/>
      </c>
      <c r="C1162" s="50" t="str">
        <f t="shared" si="127"/>
        <v/>
      </c>
      <c r="D1162" s="315" t="str">
        <f t="shared" si="128"/>
        <v/>
      </c>
      <c r="E1162" s="353"/>
      <c r="F1162" s="354"/>
      <c r="G1162" s="354"/>
      <c r="H1162" s="333"/>
      <c r="I1162" s="333"/>
      <c r="J1162" s="333"/>
      <c r="K1162" s="333"/>
      <c r="L1162" s="333"/>
      <c r="M1162" s="333"/>
      <c r="N1162" s="333"/>
      <c r="O1162" s="333"/>
      <c r="P1162" s="333"/>
      <c r="Q1162" s="333"/>
      <c r="R1162" s="333"/>
      <c r="S1162" s="333"/>
      <c r="T1162" s="333"/>
      <c r="U1162" s="333"/>
      <c r="V1162" s="333"/>
      <c r="W1162" s="333"/>
      <c r="X1162" s="333"/>
      <c r="Y1162" s="333"/>
      <c r="Z1162" s="333"/>
      <c r="AA1162" s="333"/>
      <c r="AB1162" s="333"/>
      <c r="AC1162" s="333"/>
      <c r="AD1162" s="333"/>
      <c r="AE1162" s="333"/>
      <c r="AF1162" s="333"/>
      <c r="AG1162" s="333"/>
      <c r="AH1162" s="333"/>
      <c r="AI1162" s="333"/>
      <c r="AJ1162" s="333"/>
      <c r="AK1162" s="333"/>
      <c r="AL1162" s="333"/>
      <c r="AM1162" s="333"/>
      <c r="AN1162" s="333"/>
      <c r="AO1162" s="333"/>
      <c r="AP1162" s="333"/>
      <c r="AQ1162" s="333"/>
      <c r="AR1162" s="333"/>
    </row>
    <row r="1163" spans="1:44" ht="8.1" customHeight="1">
      <c r="A1163" s="365" t="str">
        <f t="shared" si="125"/>
        <v/>
      </c>
      <c r="B1163" s="50" t="str">
        <f t="shared" si="126"/>
        <v/>
      </c>
      <c r="C1163" s="50" t="str">
        <f t="shared" si="127"/>
        <v/>
      </c>
      <c r="D1163" s="315" t="str">
        <f t="shared" si="128"/>
        <v/>
      </c>
      <c r="E1163" s="353"/>
      <c r="F1163" s="354"/>
      <c r="G1163" s="354"/>
      <c r="H1163" s="333"/>
      <c r="I1163" s="333"/>
      <c r="J1163" s="333"/>
      <c r="K1163" s="333"/>
      <c r="L1163" s="333"/>
      <c r="M1163" s="333"/>
      <c r="N1163" s="333"/>
      <c r="O1163" s="333"/>
      <c r="P1163" s="333"/>
      <c r="Q1163" s="333"/>
      <c r="R1163" s="333"/>
      <c r="S1163" s="333"/>
      <c r="T1163" s="333"/>
      <c r="U1163" s="333"/>
      <c r="V1163" s="333"/>
      <c r="W1163" s="333"/>
      <c r="X1163" s="333"/>
      <c r="Y1163" s="333"/>
      <c r="Z1163" s="333"/>
      <c r="AA1163" s="333"/>
      <c r="AB1163" s="333"/>
      <c r="AC1163" s="333"/>
      <c r="AD1163" s="333"/>
      <c r="AE1163" s="333"/>
      <c r="AF1163" s="333"/>
      <c r="AG1163" s="333"/>
      <c r="AH1163" s="333"/>
      <c r="AI1163" s="333"/>
      <c r="AJ1163" s="333"/>
      <c r="AK1163" s="333"/>
      <c r="AL1163" s="333"/>
      <c r="AM1163" s="333"/>
      <c r="AN1163" s="333"/>
      <c r="AO1163" s="333"/>
      <c r="AP1163" s="333"/>
      <c r="AQ1163" s="333"/>
      <c r="AR1163" s="333"/>
    </row>
    <row r="1164" spans="1:44" ht="8.1" customHeight="1">
      <c r="A1164" s="365" t="str">
        <f t="shared" si="125"/>
        <v/>
      </c>
      <c r="B1164" s="50" t="str">
        <f t="shared" si="126"/>
        <v/>
      </c>
      <c r="C1164" s="50" t="str">
        <f t="shared" si="127"/>
        <v/>
      </c>
      <c r="D1164" s="315" t="str">
        <f t="shared" si="128"/>
        <v/>
      </c>
      <c r="E1164" s="353"/>
      <c r="F1164" s="354"/>
      <c r="G1164" s="354"/>
      <c r="H1164" s="333"/>
      <c r="I1164" s="333"/>
      <c r="J1164" s="333"/>
      <c r="K1164" s="333"/>
      <c r="L1164" s="333"/>
      <c r="M1164" s="333"/>
      <c r="N1164" s="333"/>
      <c r="O1164" s="333"/>
      <c r="P1164" s="333"/>
      <c r="Q1164" s="333"/>
      <c r="R1164" s="333"/>
      <c r="S1164" s="333"/>
      <c r="T1164" s="333"/>
      <c r="U1164" s="333"/>
      <c r="V1164" s="333"/>
      <c r="W1164" s="333"/>
      <c r="X1164" s="333"/>
      <c r="Y1164" s="333"/>
      <c r="Z1164" s="333"/>
      <c r="AA1164" s="333"/>
      <c r="AB1164" s="333"/>
      <c r="AC1164" s="333"/>
      <c r="AD1164" s="333"/>
      <c r="AE1164" s="333"/>
      <c r="AF1164" s="333"/>
      <c r="AG1164" s="333"/>
      <c r="AH1164" s="333"/>
      <c r="AI1164" s="333"/>
      <c r="AJ1164" s="333"/>
      <c r="AK1164" s="333"/>
      <c r="AL1164" s="333"/>
      <c r="AM1164" s="333"/>
      <c r="AN1164" s="333"/>
      <c r="AO1164" s="333"/>
      <c r="AP1164" s="333"/>
      <c r="AQ1164" s="333"/>
      <c r="AR1164" s="333"/>
    </row>
    <row r="1165" spans="1:44" ht="8.1" customHeight="1">
      <c r="A1165" s="365" t="str">
        <f t="shared" si="125"/>
        <v/>
      </c>
      <c r="B1165" s="50" t="str">
        <f t="shared" si="126"/>
        <v/>
      </c>
      <c r="C1165" s="50" t="str">
        <f t="shared" si="127"/>
        <v/>
      </c>
      <c r="D1165" s="315" t="str">
        <f t="shared" si="128"/>
        <v/>
      </c>
      <c r="E1165" s="353"/>
      <c r="F1165" s="354"/>
      <c r="G1165" s="354"/>
      <c r="H1165" s="333"/>
      <c r="I1165" s="333"/>
      <c r="J1165" s="333"/>
      <c r="K1165" s="333"/>
      <c r="L1165" s="333"/>
      <c r="M1165" s="333"/>
      <c r="N1165" s="333"/>
      <c r="O1165" s="333"/>
      <c r="P1165" s="333"/>
      <c r="Q1165" s="333"/>
      <c r="R1165" s="333"/>
      <c r="S1165" s="333"/>
      <c r="T1165" s="333"/>
      <c r="U1165" s="333"/>
      <c r="V1165" s="333"/>
      <c r="W1165" s="333"/>
      <c r="X1165" s="333"/>
      <c r="Y1165" s="333"/>
      <c r="Z1165" s="333"/>
      <c r="AA1165" s="333"/>
      <c r="AB1165" s="333"/>
      <c r="AC1165" s="333"/>
      <c r="AD1165" s="333"/>
      <c r="AE1165" s="333"/>
      <c r="AF1165" s="333"/>
      <c r="AG1165" s="333"/>
      <c r="AH1165" s="333"/>
      <c r="AI1165" s="333"/>
      <c r="AJ1165" s="333"/>
      <c r="AK1165" s="333"/>
      <c r="AL1165" s="333"/>
      <c r="AM1165" s="333"/>
      <c r="AN1165" s="333"/>
      <c r="AO1165" s="333"/>
      <c r="AP1165" s="333"/>
      <c r="AQ1165" s="333"/>
      <c r="AR1165" s="333"/>
    </row>
    <row r="1166" spans="1:44" ht="8.1" customHeight="1">
      <c r="A1166" s="365" t="str">
        <f t="shared" si="125"/>
        <v/>
      </c>
      <c r="B1166" s="50" t="str">
        <f t="shared" si="126"/>
        <v/>
      </c>
      <c r="C1166" s="50" t="str">
        <f t="shared" si="127"/>
        <v/>
      </c>
      <c r="D1166" s="315" t="str">
        <f t="shared" si="128"/>
        <v/>
      </c>
      <c r="E1166" s="353"/>
      <c r="F1166" s="354"/>
      <c r="G1166" s="354"/>
      <c r="H1166" s="333"/>
      <c r="I1166" s="333"/>
      <c r="J1166" s="333"/>
      <c r="K1166" s="333"/>
      <c r="L1166" s="333"/>
      <c r="M1166" s="333"/>
      <c r="N1166" s="333"/>
      <c r="O1166" s="333"/>
      <c r="P1166" s="333"/>
      <c r="Q1166" s="333"/>
      <c r="R1166" s="333"/>
      <c r="S1166" s="333"/>
      <c r="T1166" s="333"/>
      <c r="U1166" s="333"/>
      <c r="V1166" s="333"/>
      <c r="W1166" s="333"/>
      <c r="X1166" s="333"/>
      <c r="Y1166" s="333"/>
      <c r="Z1166" s="333"/>
      <c r="AA1166" s="333"/>
      <c r="AB1166" s="333"/>
      <c r="AC1166" s="333"/>
      <c r="AD1166" s="333"/>
      <c r="AE1166" s="333"/>
      <c r="AF1166" s="333"/>
      <c r="AG1166" s="333"/>
      <c r="AH1166" s="333"/>
      <c r="AI1166" s="333"/>
      <c r="AJ1166" s="333"/>
      <c r="AK1166" s="333"/>
      <c r="AL1166" s="333"/>
      <c r="AM1166" s="333"/>
      <c r="AN1166" s="333"/>
      <c r="AO1166" s="333"/>
      <c r="AP1166" s="333"/>
      <c r="AQ1166" s="333"/>
      <c r="AR1166" s="333"/>
    </row>
    <row r="1167" spans="1:44" ht="8.1" customHeight="1">
      <c r="A1167" s="365" t="str">
        <f t="shared" si="125"/>
        <v/>
      </c>
      <c r="B1167" s="50" t="str">
        <f t="shared" si="126"/>
        <v/>
      </c>
      <c r="C1167" s="50" t="str">
        <f t="shared" si="127"/>
        <v/>
      </c>
      <c r="D1167" s="315" t="str">
        <f t="shared" si="128"/>
        <v/>
      </c>
      <c r="E1167" s="353"/>
      <c r="F1167" s="354"/>
      <c r="G1167" s="354"/>
      <c r="H1167" s="333"/>
      <c r="I1167" s="333"/>
      <c r="J1167" s="333"/>
      <c r="K1167" s="333"/>
      <c r="L1167" s="333"/>
      <c r="M1167" s="333"/>
      <c r="N1167" s="333"/>
      <c r="O1167" s="333"/>
      <c r="P1167" s="333"/>
      <c r="Q1167" s="333"/>
      <c r="R1167" s="333"/>
      <c r="S1167" s="333"/>
      <c r="T1167" s="333"/>
      <c r="U1167" s="333"/>
      <c r="V1167" s="333"/>
      <c r="W1167" s="333"/>
      <c r="X1167" s="333"/>
      <c r="Y1167" s="333"/>
      <c r="Z1167" s="333"/>
      <c r="AA1167" s="333"/>
      <c r="AB1167" s="333"/>
      <c r="AC1167" s="333"/>
      <c r="AD1167" s="333"/>
      <c r="AE1167" s="333"/>
      <c r="AF1167" s="333"/>
      <c r="AG1167" s="333"/>
      <c r="AH1167" s="333"/>
      <c r="AI1167" s="333"/>
      <c r="AJ1167" s="333"/>
      <c r="AK1167" s="333"/>
      <c r="AL1167" s="333"/>
      <c r="AM1167" s="333"/>
      <c r="AN1167" s="333"/>
      <c r="AO1167" s="333"/>
      <c r="AP1167" s="333"/>
      <c r="AQ1167" s="333"/>
      <c r="AR1167" s="333"/>
    </row>
    <row r="1168" spans="1:44" ht="8.1" customHeight="1">
      <c r="A1168" s="365" t="str">
        <f t="shared" si="125"/>
        <v/>
      </c>
      <c r="B1168" s="50" t="str">
        <f t="shared" si="126"/>
        <v/>
      </c>
      <c r="C1168" s="50" t="str">
        <f t="shared" si="127"/>
        <v/>
      </c>
      <c r="D1168" s="315" t="str">
        <f t="shared" si="128"/>
        <v/>
      </c>
      <c r="E1168" s="353"/>
      <c r="F1168" s="354"/>
      <c r="G1168" s="354"/>
      <c r="H1168" s="333"/>
      <c r="I1168" s="333"/>
      <c r="J1168" s="333"/>
      <c r="K1168" s="333"/>
      <c r="L1168" s="333"/>
      <c r="M1168" s="333"/>
      <c r="N1168" s="333"/>
      <c r="O1168" s="333"/>
      <c r="P1168" s="333"/>
      <c r="Q1168" s="333"/>
      <c r="R1168" s="333"/>
      <c r="S1168" s="333"/>
      <c r="T1168" s="333"/>
      <c r="U1168" s="333"/>
      <c r="V1168" s="333"/>
      <c r="W1168" s="333"/>
      <c r="X1168" s="333"/>
      <c r="Y1168" s="333"/>
      <c r="Z1168" s="333"/>
      <c r="AA1168" s="333"/>
      <c r="AB1168" s="333"/>
      <c r="AC1168" s="333"/>
      <c r="AD1168" s="333"/>
      <c r="AE1168" s="333"/>
      <c r="AF1168" s="333"/>
      <c r="AG1168" s="333"/>
      <c r="AH1168" s="333"/>
      <c r="AI1168" s="333"/>
      <c r="AJ1168" s="333"/>
      <c r="AK1168" s="333"/>
      <c r="AL1168" s="333"/>
      <c r="AM1168" s="333"/>
      <c r="AN1168" s="333"/>
      <c r="AO1168" s="333"/>
      <c r="AP1168" s="333"/>
      <c r="AQ1168" s="333"/>
      <c r="AR1168" s="333"/>
    </row>
    <row r="1169" spans="1:44" ht="8.1" customHeight="1">
      <c r="A1169" s="365" t="str">
        <f t="shared" si="125"/>
        <v/>
      </c>
      <c r="B1169" s="50" t="str">
        <f t="shared" si="126"/>
        <v/>
      </c>
      <c r="C1169" s="50" t="str">
        <f t="shared" si="127"/>
        <v/>
      </c>
      <c r="D1169" s="315" t="str">
        <f t="shared" si="128"/>
        <v/>
      </c>
      <c r="E1169" s="353"/>
      <c r="F1169" s="354"/>
      <c r="G1169" s="354"/>
      <c r="H1169" s="333"/>
      <c r="I1169" s="333"/>
      <c r="J1169" s="333"/>
      <c r="K1169" s="333"/>
      <c r="L1169" s="333"/>
      <c r="M1169" s="333"/>
      <c r="N1169" s="333"/>
      <c r="O1169" s="333"/>
      <c r="P1169" s="333"/>
      <c r="Q1169" s="333"/>
      <c r="R1169" s="333"/>
      <c r="S1169" s="333"/>
      <c r="T1169" s="333"/>
      <c r="U1169" s="333"/>
      <c r="V1169" s="333"/>
      <c r="W1169" s="333"/>
      <c r="X1169" s="333"/>
      <c r="Y1169" s="333"/>
      <c r="Z1169" s="333"/>
      <c r="AA1169" s="333"/>
      <c r="AB1169" s="333"/>
      <c r="AC1169" s="333"/>
      <c r="AD1169" s="333"/>
      <c r="AE1169" s="333"/>
      <c r="AF1169" s="333"/>
      <c r="AG1169" s="333"/>
      <c r="AH1169" s="333"/>
      <c r="AI1169" s="333"/>
      <c r="AJ1169" s="333"/>
      <c r="AK1169" s="333"/>
      <c r="AL1169" s="333"/>
      <c r="AM1169" s="333"/>
      <c r="AN1169" s="333"/>
      <c r="AO1169" s="333"/>
      <c r="AP1169" s="333"/>
      <c r="AQ1169" s="333"/>
      <c r="AR1169" s="333"/>
    </row>
    <row r="1170" spans="1:44" ht="8.1" customHeight="1">
      <c r="A1170" s="365" t="str">
        <f t="shared" si="125"/>
        <v/>
      </c>
      <c r="B1170" s="50" t="str">
        <f t="shared" si="126"/>
        <v/>
      </c>
      <c r="C1170" s="50" t="str">
        <f t="shared" si="127"/>
        <v/>
      </c>
      <c r="D1170" s="315" t="str">
        <f t="shared" si="128"/>
        <v/>
      </c>
      <c r="E1170" s="353"/>
      <c r="F1170" s="354"/>
      <c r="G1170" s="354"/>
      <c r="H1170" s="333"/>
      <c r="I1170" s="333"/>
      <c r="J1170" s="333"/>
      <c r="K1170" s="333"/>
      <c r="L1170" s="333"/>
      <c r="M1170" s="333"/>
      <c r="N1170" s="333"/>
      <c r="O1170" s="333"/>
      <c r="P1170" s="333"/>
      <c r="Q1170" s="333"/>
      <c r="R1170" s="333"/>
      <c r="S1170" s="333"/>
      <c r="T1170" s="333"/>
      <c r="U1170" s="333"/>
      <c r="V1170" s="333"/>
      <c r="W1170" s="333"/>
      <c r="X1170" s="333"/>
      <c r="Y1170" s="333"/>
      <c r="Z1170" s="333"/>
      <c r="AA1170" s="333"/>
      <c r="AB1170" s="333"/>
      <c r="AC1170" s="333"/>
      <c r="AD1170" s="333"/>
      <c r="AE1170" s="333"/>
      <c r="AF1170" s="333"/>
      <c r="AG1170" s="333"/>
      <c r="AH1170" s="333"/>
      <c r="AI1170" s="333"/>
      <c r="AJ1170" s="333"/>
      <c r="AK1170" s="333"/>
      <c r="AL1170" s="333"/>
      <c r="AM1170" s="333"/>
      <c r="AN1170" s="333"/>
      <c r="AO1170" s="333"/>
      <c r="AP1170" s="333"/>
      <c r="AQ1170" s="333"/>
      <c r="AR1170" s="333"/>
    </row>
    <row r="1171" spans="1:44" ht="8.1" customHeight="1">
      <c r="A1171" s="365" t="str">
        <f t="shared" si="125"/>
        <v/>
      </c>
      <c r="B1171" s="50" t="str">
        <f t="shared" si="126"/>
        <v/>
      </c>
      <c r="C1171" s="50" t="str">
        <f t="shared" si="127"/>
        <v/>
      </c>
      <c r="D1171" s="315" t="str">
        <f t="shared" si="128"/>
        <v/>
      </c>
      <c r="E1171" s="353"/>
      <c r="F1171" s="354"/>
      <c r="G1171" s="354"/>
      <c r="H1171" s="333"/>
      <c r="I1171" s="333"/>
      <c r="J1171" s="333"/>
      <c r="K1171" s="333"/>
      <c r="L1171" s="333"/>
      <c r="M1171" s="333"/>
      <c r="N1171" s="333"/>
      <c r="O1171" s="333"/>
      <c r="P1171" s="333"/>
      <c r="Q1171" s="333"/>
      <c r="R1171" s="333"/>
      <c r="S1171" s="333"/>
      <c r="T1171" s="333"/>
      <c r="U1171" s="333"/>
      <c r="V1171" s="333"/>
      <c r="W1171" s="333"/>
      <c r="X1171" s="333"/>
      <c r="Y1171" s="333"/>
      <c r="Z1171" s="333"/>
      <c r="AA1171" s="333"/>
      <c r="AB1171" s="333"/>
      <c r="AC1171" s="333"/>
      <c r="AD1171" s="333"/>
      <c r="AE1171" s="333"/>
      <c r="AF1171" s="333"/>
      <c r="AG1171" s="333"/>
      <c r="AH1171" s="333"/>
      <c r="AI1171" s="333"/>
      <c r="AJ1171" s="333"/>
      <c r="AK1171" s="333"/>
      <c r="AL1171" s="333"/>
      <c r="AM1171" s="333"/>
      <c r="AN1171" s="333"/>
      <c r="AO1171" s="333"/>
      <c r="AP1171" s="333"/>
      <c r="AQ1171" s="333"/>
      <c r="AR1171" s="333"/>
    </row>
    <row r="1172" spans="1:44" ht="8.1" customHeight="1">
      <c r="A1172" s="365" t="str">
        <f t="shared" si="125"/>
        <v/>
      </c>
      <c r="B1172" s="50" t="str">
        <f t="shared" si="126"/>
        <v/>
      </c>
      <c r="C1172" s="50" t="str">
        <f t="shared" si="127"/>
        <v/>
      </c>
      <c r="D1172" s="315" t="str">
        <f t="shared" si="128"/>
        <v/>
      </c>
      <c r="E1172" s="353"/>
      <c r="F1172" s="354"/>
      <c r="G1172" s="354"/>
      <c r="H1172" s="333"/>
      <c r="I1172" s="333"/>
      <c r="J1172" s="333"/>
      <c r="K1172" s="333"/>
      <c r="L1172" s="333"/>
      <c r="M1172" s="333"/>
      <c r="N1172" s="333"/>
      <c r="O1172" s="333"/>
      <c r="P1172" s="333"/>
      <c r="Q1172" s="333"/>
      <c r="R1172" s="333"/>
      <c r="S1172" s="333"/>
      <c r="T1172" s="333"/>
      <c r="U1172" s="333"/>
      <c r="V1172" s="333"/>
      <c r="W1172" s="333"/>
      <c r="X1172" s="333"/>
      <c r="Y1172" s="333"/>
      <c r="Z1172" s="333"/>
      <c r="AA1172" s="333"/>
      <c r="AB1172" s="333"/>
      <c r="AC1172" s="333"/>
      <c r="AD1172" s="333"/>
      <c r="AE1172" s="333"/>
      <c r="AF1172" s="333"/>
      <c r="AG1172" s="333"/>
      <c r="AH1172" s="333"/>
      <c r="AI1172" s="333"/>
      <c r="AJ1172" s="333"/>
      <c r="AK1172" s="333"/>
      <c r="AL1172" s="333"/>
      <c r="AM1172" s="333"/>
      <c r="AN1172" s="333"/>
      <c r="AO1172" s="333"/>
      <c r="AP1172" s="333"/>
      <c r="AQ1172" s="333"/>
      <c r="AR1172" s="333"/>
    </row>
    <row r="1173" spans="1:44" ht="8.1" customHeight="1">
      <c r="A1173" s="365" t="str">
        <f t="shared" si="125"/>
        <v/>
      </c>
      <c r="B1173" s="50" t="str">
        <f t="shared" si="126"/>
        <v/>
      </c>
      <c r="C1173" s="50" t="str">
        <f t="shared" si="127"/>
        <v/>
      </c>
      <c r="D1173" s="315" t="str">
        <f t="shared" si="128"/>
        <v/>
      </c>
      <c r="E1173" s="353"/>
      <c r="F1173" s="354"/>
      <c r="G1173" s="354"/>
      <c r="H1173" s="333"/>
      <c r="I1173" s="333"/>
      <c r="J1173" s="333"/>
      <c r="K1173" s="333"/>
      <c r="L1173" s="333"/>
      <c r="M1173" s="333"/>
      <c r="N1173" s="333"/>
      <c r="O1173" s="333"/>
      <c r="P1173" s="333"/>
      <c r="Q1173" s="333"/>
      <c r="R1173" s="333"/>
      <c r="S1173" s="333"/>
      <c r="T1173" s="333"/>
      <c r="U1173" s="333"/>
      <c r="V1173" s="333"/>
      <c r="W1173" s="333"/>
      <c r="X1173" s="333"/>
      <c r="Y1173" s="333"/>
      <c r="Z1173" s="333"/>
      <c r="AA1173" s="333"/>
      <c r="AB1173" s="333"/>
      <c r="AC1173" s="333"/>
      <c r="AD1173" s="333"/>
      <c r="AE1173" s="333"/>
      <c r="AF1173" s="333"/>
      <c r="AG1173" s="333"/>
      <c r="AH1173" s="333"/>
      <c r="AI1173" s="333"/>
      <c r="AJ1173" s="333"/>
      <c r="AK1173" s="333"/>
      <c r="AL1173" s="333"/>
      <c r="AM1173" s="333"/>
      <c r="AN1173" s="333"/>
      <c r="AO1173" s="333"/>
      <c r="AP1173" s="333"/>
      <c r="AQ1173" s="333"/>
      <c r="AR1173" s="333"/>
    </row>
    <row r="1174" spans="1:44" ht="8.1" customHeight="1">
      <c r="A1174" s="365" t="str">
        <f t="shared" si="125"/>
        <v/>
      </c>
      <c r="B1174" s="50" t="str">
        <f t="shared" si="126"/>
        <v/>
      </c>
      <c r="C1174" s="50" t="str">
        <f t="shared" si="127"/>
        <v/>
      </c>
      <c r="D1174" s="315" t="str">
        <f t="shared" si="128"/>
        <v/>
      </c>
      <c r="E1174" s="353"/>
      <c r="F1174" s="354"/>
      <c r="G1174" s="354"/>
      <c r="H1174" s="333"/>
      <c r="I1174" s="333"/>
      <c r="J1174" s="333"/>
      <c r="K1174" s="333"/>
      <c r="L1174" s="333"/>
      <c r="M1174" s="333"/>
      <c r="N1174" s="333"/>
      <c r="O1174" s="333"/>
      <c r="P1174" s="333"/>
      <c r="Q1174" s="333"/>
      <c r="R1174" s="333"/>
      <c r="S1174" s="333"/>
      <c r="T1174" s="333"/>
      <c r="U1174" s="333"/>
      <c r="V1174" s="333"/>
      <c r="W1174" s="333"/>
      <c r="X1174" s="333"/>
      <c r="Y1174" s="333"/>
      <c r="Z1174" s="333"/>
      <c r="AA1174" s="333"/>
      <c r="AB1174" s="333"/>
      <c r="AC1174" s="333"/>
      <c r="AD1174" s="333"/>
      <c r="AE1174" s="333"/>
      <c r="AF1174" s="333"/>
      <c r="AG1174" s="333"/>
      <c r="AH1174" s="333"/>
      <c r="AI1174" s="333"/>
      <c r="AJ1174" s="333"/>
      <c r="AK1174" s="333"/>
      <c r="AL1174" s="333"/>
      <c r="AM1174" s="333"/>
      <c r="AN1174" s="333"/>
      <c r="AO1174" s="333"/>
      <c r="AP1174" s="333"/>
      <c r="AQ1174" s="333"/>
      <c r="AR1174" s="333"/>
    </row>
    <row r="1175" spans="1:44" ht="8.1" customHeight="1">
      <c r="A1175" s="365" t="str">
        <f t="shared" si="125"/>
        <v/>
      </c>
      <c r="B1175" s="50" t="str">
        <f t="shared" si="126"/>
        <v/>
      </c>
      <c r="C1175" s="50" t="str">
        <f t="shared" si="127"/>
        <v/>
      </c>
      <c r="D1175" s="315" t="str">
        <f t="shared" si="128"/>
        <v/>
      </c>
      <c r="E1175" s="353"/>
      <c r="F1175" s="354"/>
      <c r="G1175" s="354"/>
      <c r="H1175" s="333"/>
      <c r="I1175" s="333"/>
      <c r="J1175" s="333"/>
      <c r="K1175" s="333"/>
      <c r="L1175" s="333"/>
      <c r="M1175" s="333"/>
      <c r="N1175" s="333"/>
      <c r="O1175" s="333"/>
      <c r="P1175" s="333"/>
      <c r="Q1175" s="333"/>
      <c r="R1175" s="333"/>
      <c r="S1175" s="333"/>
      <c r="T1175" s="333"/>
      <c r="U1175" s="333"/>
      <c r="V1175" s="333"/>
      <c r="W1175" s="333"/>
      <c r="X1175" s="333"/>
      <c r="Y1175" s="333"/>
      <c r="Z1175" s="333"/>
      <c r="AA1175" s="333"/>
      <c r="AB1175" s="333"/>
      <c r="AC1175" s="333"/>
      <c r="AD1175" s="333"/>
      <c r="AE1175" s="333"/>
      <c r="AF1175" s="333"/>
      <c r="AG1175" s="333"/>
      <c r="AH1175" s="333"/>
      <c r="AI1175" s="333"/>
      <c r="AJ1175" s="333"/>
      <c r="AK1175" s="333"/>
      <c r="AL1175" s="333"/>
      <c r="AM1175" s="333"/>
      <c r="AN1175" s="333"/>
      <c r="AO1175" s="333"/>
      <c r="AP1175" s="333"/>
      <c r="AQ1175" s="333"/>
      <c r="AR1175" s="333"/>
    </row>
    <row r="1176" spans="1:44" ht="8.1" customHeight="1">
      <c r="A1176" s="365" t="str">
        <f t="shared" si="125"/>
        <v/>
      </c>
      <c r="B1176" s="50" t="str">
        <f t="shared" si="126"/>
        <v/>
      </c>
      <c r="C1176" s="50" t="str">
        <f t="shared" si="127"/>
        <v/>
      </c>
      <c r="D1176" s="315" t="str">
        <f t="shared" si="128"/>
        <v/>
      </c>
      <c r="E1176" s="353"/>
      <c r="F1176" s="354"/>
      <c r="G1176" s="354"/>
      <c r="H1176" s="333"/>
      <c r="I1176" s="333"/>
      <c r="J1176" s="333"/>
      <c r="K1176" s="333"/>
      <c r="L1176" s="333"/>
      <c r="M1176" s="333"/>
      <c r="N1176" s="333"/>
      <c r="O1176" s="333"/>
      <c r="P1176" s="333"/>
      <c r="Q1176" s="333"/>
      <c r="R1176" s="333"/>
      <c r="S1176" s="333"/>
      <c r="T1176" s="333"/>
      <c r="U1176" s="333"/>
      <c r="V1176" s="333"/>
      <c r="W1176" s="333"/>
      <c r="X1176" s="333"/>
      <c r="Y1176" s="333"/>
      <c r="Z1176" s="333"/>
      <c r="AA1176" s="333"/>
      <c r="AB1176" s="333"/>
      <c r="AC1176" s="333"/>
      <c r="AD1176" s="333"/>
      <c r="AE1176" s="333"/>
      <c r="AF1176" s="333"/>
      <c r="AG1176" s="333"/>
      <c r="AH1176" s="333"/>
      <c r="AI1176" s="333"/>
      <c r="AJ1176" s="333"/>
      <c r="AK1176" s="333"/>
      <c r="AL1176" s="333"/>
      <c r="AM1176" s="333"/>
      <c r="AN1176" s="333"/>
      <c r="AO1176" s="333"/>
      <c r="AP1176" s="333"/>
      <c r="AQ1176" s="333"/>
      <c r="AR1176" s="333"/>
    </row>
    <row r="1177" spans="1:44" ht="8.1" customHeight="1">
      <c r="A1177" s="365" t="str">
        <f t="shared" si="125"/>
        <v/>
      </c>
      <c r="B1177" s="50" t="str">
        <f t="shared" si="126"/>
        <v/>
      </c>
      <c r="C1177" s="50" t="str">
        <f t="shared" si="127"/>
        <v/>
      </c>
      <c r="D1177" s="315" t="str">
        <f t="shared" si="128"/>
        <v/>
      </c>
      <c r="E1177" s="353"/>
      <c r="F1177" s="354"/>
      <c r="G1177" s="354"/>
      <c r="H1177" s="333"/>
      <c r="I1177" s="333"/>
      <c r="J1177" s="333"/>
      <c r="K1177" s="333"/>
      <c r="L1177" s="333"/>
      <c r="M1177" s="333"/>
      <c r="N1177" s="333"/>
      <c r="O1177" s="333"/>
      <c r="P1177" s="333"/>
      <c r="Q1177" s="333"/>
      <c r="R1177" s="333"/>
      <c r="S1177" s="333"/>
      <c r="T1177" s="333"/>
      <c r="U1177" s="333"/>
      <c r="V1177" s="333"/>
      <c r="W1177" s="333"/>
      <c r="X1177" s="333"/>
      <c r="Y1177" s="333"/>
      <c r="Z1177" s="333"/>
      <c r="AA1177" s="333"/>
      <c r="AB1177" s="333"/>
      <c r="AC1177" s="333"/>
      <c r="AD1177" s="333"/>
      <c r="AE1177" s="333"/>
      <c r="AF1177" s="333"/>
      <c r="AG1177" s="333"/>
      <c r="AH1177" s="333"/>
      <c r="AI1177" s="333"/>
      <c r="AJ1177" s="333"/>
      <c r="AK1177" s="333"/>
      <c r="AL1177" s="333"/>
      <c r="AM1177" s="333"/>
      <c r="AN1177" s="333"/>
      <c r="AO1177" s="333"/>
      <c r="AP1177" s="333"/>
      <c r="AQ1177" s="333"/>
      <c r="AR1177" s="333"/>
    </row>
    <row r="1178" spans="1:44" ht="8.1" customHeight="1">
      <c r="A1178" s="365" t="str">
        <f t="shared" si="125"/>
        <v/>
      </c>
      <c r="B1178" s="50" t="str">
        <f t="shared" si="126"/>
        <v/>
      </c>
      <c r="C1178" s="50" t="str">
        <f t="shared" si="127"/>
        <v/>
      </c>
      <c r="D1178" s="315" t="str">
        <f t="shared" si="128"/>
        <v/>
      </c>
      <c r="E1178" s="353"/>
      <c r="F1178" s="354"/>
      <c r="G1178" s="354"/>
      <c r="H1178" s="333"/>
      <c r="I1178" s="333"/>
      <c r="J1178" s="333"/>
      <c r="K1178" s="333"/>
      <c r="L1178" s="333"/>
      <c r="M1178" s="333"/>
      <c r="N1178" s="333"/>
      <c r="O1178" s="333"/>
      <c r="P1178" s="333"/>
      <c r="Q1178" s="333"/>
      <c r="R1178" s="333"/>
      <c r="S1178" s="333"/>
      <c r="T1178" s="333"/>
      <c r="U1178" s="333"/>
      <c r="V1178" s="333"/>
      <c r="W1178" s="333"/>
      <c r="X1178" s="333"/>
      <c r="Y1178" s="333"/>
      <c r="Z1178" s="333"/>
      <c r="AA1178" s="333"/>
      <c r="AB1178" s="333"/>
      <c r="AC1178" s="333"/>
      <c r="AD1178" s="333"/>
      <c r="AE1178" s="333"/>
      <c r="AF1178" s="333"/>
      <c r="AG1178" s="333"/>
      <c r="AH1178" s="333"/>
      <c r="AI1178" s="333"/>
      <c r="AJ1178" s="333"/>
      <c r="AK1178" s="333"/>
      <c r="AL1178" s="333"/>
      <c r="AM1178" s="333"/>
      <c r="AN1178" s="333"/>
      <c r="AO1178" s="333"/>
      <c r="AP1178" s="333"/>
      <c r="AQ1178" s="333"/>
      <c r="AR1178" s="333"/>
    </row>
    <row r="1179" spans="1:44" ht="8.1" customHeight="1">
      <c r="A1179" s="365" t="str">
        <f t="shared" si="125"/>
        <v/>
      </c>
      <c r="B1179" s="50" t="str">
        <f t="shared" si="126"/>
        <v/>
      </c>
      <c r="C1179" s="50" t="str">
        <f t="shared" si="127"/>
        <v/>
      </c>
      <c r="D1179" s="315" t="str">
        <f t="shared" si="128"/>
        <v/>
      </c>
      <c r="E1179" s="353"/>
      <c r="F1179" s="354"/>
      <c r="G1179" s="354"/>
      <c r="H1179" s="333"/>
      <c r="I1179" s="333"/>
      <c r="J1179" s="333"/>
      <c r="K1179" s="333"/>
      <c r="L1179" s="333"/>
      <c r="M1179" s="333"/>
      <c r="N1179" s="333"/>
      <c r="O1179" s="333"/>
      <c r="P1179" s="333"/>
      <c r="Q1179" s="333"/>
      <c r="R1179" s="333"/>
      <c r="S1179" s="333"/>
      <c r="T1179" s="333"/>
      <c r="U1179" s="333"/>
      <c r="V1179" s="333"/>
      <c r="W1179" s="333"/>
      <c r="X1179" s="333"/>
      <c r="Y1179" s="333"/>
      <c r="Z1179" s="333"/>
      <c r="AA1179" s="333"/>
      <c r="AB1179" s="333"/>
      <c r="AC1179" s="333"/>
      <c r="AD1179" s="333"/>
      <c r="AE1179" s="333"/>
      <c r="AF1179" s="333"/>
      <c r="AG1179" s="333"/>
      <c r="AH1179" s="333"/>
      <c r="AI1179" s="333"/>
      <c r="AJ1179" s="333"/>
      <c r="AK1179" s="333"/>
      <c r="AL1179" s="333"/>
      <c r="AM1179" s="333"/>
      <c r="AN1179" s="333"/>
      <c r="AO1179" s="333"/>
      <c r="AP1179" s="333"/>
      <c r="AQ1179" s="333"/>
      <c r="AR1179" s="333"/>
    </row>
    <row r="1180" spans="1:44" ht="8.1" customHeight="1">
      <c r="A1180" s="365" t="str">
        <f t="shared" si="125"/>
        <v/>
      </c>
      <c r="B1180" s="50" t="str">
        <f t="shared" si="126"/>
        <v/>
      </c>
      <c r="C1180" s="50" t="str">
        <f t="shared" si="127"/>
        <v/>
      </c>
      <c r="D1180" s="315" t="str">
        <f t="shared" si="128"/>
        <v/>
      </c>
      <c r="E1180" s="353"/>
      <c r="F1180" s="354"/>
      <c r="G1180" s="354"/>
      <c r="H1180" s="333"/>
      <c r="I1180" s="333"/>
      <c r="J1180" s="333"/>
      <c r="K1180" s="333"/>
      <c r="L1180" s="333"/>
      <c r="M1180" s="333"/>
      <c r="N1180" s="333"/>
      <c r="O1180" s="333"/>
      <c r="P1180" s="333"/>
      <c r="Q1180" s="333"/>
      <c r="R1180" s="333"/>
      <c r="S1180" s="333"/>
      <c r="T1180" s="333"/>
      <c r="U1180" s="333"/>
      <c r="V1180" s="333"/>
      <c r="W1180" s="333"/>
      <c r="X1180" s="333"/>
      <c r="Y1180" s="333"/>
      <c r="Z1180" s="333"/>
      <c r="AA1180" s="333"/>
      <c r="AB1180" s="333"/>
      <c r="AC1180" s="333"/>
      <c r="AD1180" s="333"/>
      <c r="AE1180" s="333"/>
      <c r="AF1180" s="333"/>
      <c r="AG1180" s="333"/>
      <c r="AH1180" s="333"/>
      <c r="AI1180" s="333"/>
      <c r="AJ1180" s="333"/>
      <c r="AK1180" s="333"/>
      <c r="AL1180" s="333"/>
      <c r="AM1180" s="333"/>
      <c r="AN1180" s="333"/>
      <c r="AO1180" s="333"/>
      <c r="AP1180" s="333"/>
      <c r="AQ1180" s="333"/>
      <c r="AR1180" s="333"/>
    </row>
    <row r="1181" spans="1:44" ht="8.1" customHeight="1">
      <c r="A1181" s="365" t="str">
        <f t="shared" si="125"/>
        <v/>
      </c>
      <c r="B1181" s="50" t="str">
        <f t="shared" si="126"/>
        <v/>
      </c>
      <c r="C1181" s="50" t="str">
        <f t="shared" si="127"/>
        <v/>
      </c>
      <c r="D1181" s="315" t="str">
        <f t="shared" si="128"/>
        <v/>
      </c>
      <c r="E1181" s="353"/>
      <c r="F1181" s="354"/>
      <c r="G1181" s="354"/>
      <c r="H1181" s="333"/>
      <c r="I1181" s="333"/>
      <c r="J1181" s="333"/>
      <c r="K1181" s="333"/>
      <c r="L1181" s="333"/>
      <c r="M1181" s="333"/>
      <c r="N1181" s="333"/>
      <c r="O1181" s="333"/>
      <c r="P1181" s="333"/>
      <c r="Q1181" s="333"/>
      <c r="R1181" s="333"/>
      <c r="S1181" s="333"/>
      <c r="T1181" s="333"/>
      <c r="U1181" s="333"/>
      <c r="V1181" s="333"/>
      <c r="W1181" s="333"/>
      <c r="X1181" s="333"/>
      <c r="Y1181" s="333"/>
      <c r="Z1181" s="333"/>
      <c r="AA1181" s="333"/>
      <c r="AB1181" s="333"/>
      <c r="AC1181" s="333"/>
      <c r="AD1181" s="333"/>
      <c r="AE1181" s="333"/>
      <c r="AF1181" s="333"/>
      <c r="AG1181" s="333"/>
      <c r="AH1181" s="333"/>
      <c r="AI1181" s="333"/>
      <c r="AJ1181" s="333"/>
      <c r="AK1181" s="333"/>
      <c r="AL1181" s="333"/>
      <c r="AM1181" s="333"/>
      <c r="AN1181" s="333"/>
      <c r="AO1181" s="333"/>
      <c r="AP1181" s="333"/>
      <c r="AQ1181" s="333"/>
      <c r="AR1181" s="333"/>
    </row>
    <row r="1182" spans="1:44" ht="8.1" customHeight="1">
      <c r="A1182" s="365" t="str">
        <f t="shared" si="125"/>
        <v/>
      </c>
      <c r="B1182" s="50" t="str">
        <f t="shared" si="126"/>
        <v/>
      </c>
      <c r="C1182" s="50" t="str">
        <f t="shared" si="127"/>
        <v/>
      </c>
      <c r="D1182" s="315" t="str">
        <f t="shared" si="128"/>
        <v/>
      </c>
      <c r="E1182" s="353"/>
      <c r="F1182" s="354"/>
      <c r="G1182" s="354"/>
      <c r="H1182" s="333"/>
      <c r="I1182" s="333"/>
      <c r="J1182" s="333"/>
      <c r="K1182" s="333"/>
      <c r="L1182" s="333"/>
      <c r="M1182" s="333"/>
      <c r="N1182" s="333"/>
      <c r="O1182" s="333"/>
      <c r="P1182" s="333"/>
      <c r="Q1182" s="333"/>
      <c r="R1182" s="333"/>
      <c r="S1182" s="333"/>
      <c r="T1182" s="333"/>
      <c r="U1182" s="333"/>
      <c r="V1182" s="333"/>
      <c r="W1182" s="333"/>
      <c r="X1182" s="333"/>
      <c r="Y1182" s="333"/>
      <c r="Z1182" s="333"/>
      <c r="AA1182" s="333"/>
      <c r="AB1182" s="333"/>
      <c r="AC1182" s="333"/>
      <c r="AD1182" s="333"/>
      <c r="AE1182" s="333"/>
      <c r="AF1182" s="333"/>
      <c r="AG1182" s="333"/>
      <c r="AH1182" s="333"/>
      <c r="AI1182" s="333"/>
      <c r="AJ1182" s="333"/>
      <c r="AK1182" s="333"/>
      <c r="AL1182" s="333"/>
      <c r="AM1182" s="333"/>
      <c r="AN1182" s="333"/>
      <c r="AO1182" s="333"/>
      <c r="AP1182" s="333"/>
      <c r="AQ1182" s="333"/>
      <c r="AR1182" s="333"/>
    </row>
    <row r="1183" spans="1:44" ht="8.1" customHeight="1">
      <c r="A1183" s="365" t="str">
        <f t="shared" si="125"/>
        <v/>
      </c>
      <c r="B1183" s="50" t="str">
        <f t="shared" si="126"/>
        <v/>
      </c>
      <c r="C1183" s="50" t="str">
        <f t="shared" si="127"/>
        <v/>
      </c>
      <c r="D1183" s="315" t="str">
        <f t="shared" si="128"/>
        <v/>
      </c>
      <c r="E1183" s="353"/>
      <c r="F1183" s="354"/>
      <c r="G1183" s="354"/>
      <c r="H1183" s="333"/>
      <c r="I1183" s="333"/>
      <c r="J1183" s="333"/>
      <c r="K1183" s="333"/>
      <c r="L1183" s="333"/>
      <c r="M1183" s="333"/>
      <c r="N1183" s="333"/>
      <c r="O1183" s="333"/>
      <c r="P1183" s="333"/>
      <c r="Q1183" s="333"/>
      <c r="R1183" s="333"/>
      <c r="S1183" s="333"/>
      <c r="T1183" s="333"/>
      <c r="U1183" s="333"/>
      <c r="V1183" s="333"/>
      <c r="W1183" s="333"/>
      <c r="X1183" s="333"/>
      <c r="Y1183" s="333"/>
      <c r="Z1183" s="333"/>
      <c r="AA1183" s="333"/>
      <c r="AB1183" s="333"/>
      <c r="AC1183" s="333"/>
      <c r="AD1183" s="333"/>
      <c r="AE1183" s="333"/>
      <c r="AF1183" s="333"/>
      <c r="AG1183" s="333"/>
      <c r="AH1183" s="333"/>
      <c r="AI1183" s="333"/>
      <c r="AJ1183" s="333"/>
      <c r="AK1183" s="333"/>
      <c r="AL1183" s="333"/>
      <c r="AM1183" s="333"/>
      <c r="AN1183" s="333"/>
      <c r="AO1183" s="333"/>
      <c r="AP1183" s="333"/>
      <c r="AQ1183" s="333"/>
      <c r="AR1183" s="333"/>
    </row>
    <row r="1184" spans="1:44" ht="8.1" customHeight="1">
      <c r="A1184" s="365" t="str">
        <f t="shared" si="125"/>
        <v/>
      </c>
      <c r="B1184" s="50" t="str">
        <f t="shared" si="126"/>
        <v/>
      </c>
      <c r="C1184" s="50" t="str">
        <f t="shared" si="127"/>
        <v/>
      </c>
      <c r="D1184" s="315" t="str">
        <f t="shared" si="128"/>
        <v/>
      </c>
      <c r="E1184" s="353"/>
      <c r="F1184" s="354"/>
      <c r="G1184" s="354"/>
      <c r="H1184" s="333"/>
      <c r="I1184" s="333"/>
      <c r="J1184" s="333"/>
      <c r="K1184" s="333"/>
      <c r="L1184" s="333"/>
      <c r="M1184" s="333"/>
      <c r="N1184" s="333"/>
      <c r="O1184" s="333"/>
      <c r="P1184" s="333"/>
      <c r="Q1184" s="333"/>
      <c r="R1184" s="333"/>
      <c r="S1184" s="333"/>
      <c r="T1184" s="333"/>
      <c r="U1184" s="333"/>
      <c r="V1184" s="333"/>
      <c r="W1184" s="333"/>
      <c r="X1184" s="333"/>
      <c r="Y1184" s="333"/>
      <c r="Z1184" s="333"/>
      <c r="AA1184" s="333"/>
      <c r="AB1184" s="333"/>
      <c r="AC1184" s="333"/>
      <c r="AD1184" s="333"/>
      <c r="AE1184" s="333"/>
      <c r="AF1184" s="333"/>
      <c r="AG1184" s="333"/>
      <c r="AH1184" s="333"/>
      <c r="AI1184" s="333"/>
      <c r="AJ1184" s="333"/>
      <c r="AK1184" s="333"/>
      <c r="AL1184" s="333"/>
      <c r="AM1184" s="333"/>
      <c r="AN1184" s="333"/>
      <c r="AO1184" s="333"/>
      <c r="AP1184" s="333"/>
      <c r="AQ1184" s="333"/>
      <c r="AR1184" s="333"/>
    </row>
    <row r="1185" spans="1:44" ht="8.1" customHeight="1">
      <c r="A1185" s="365" t="str">
        <f t="shared" si="125"/>
        <v/>
      </c>
      <c r="B1185" s="50" t="str">
        <f t="shared" si="126"/>
        <v/>
      </c>
      <c r="C1185" s="50" t="str">
        <f t="shared" si="127"/>
        <v/>
      </c>
      <c r="D1185" s="315" t="str">
        <f t="shared" si="128"/>
        <v/>
      </c>
      <c r="E1185" s="353"/>
      <c r="F1185" s="354"/>
      <c r="G1185" s="354"/>
      <c r="H1185" s="333"/>
      <c r="I1185" s="333"/>
      <c r="J1185" s="333"/>
      <c r="K1185" s="333"/>
      <c r="L1185" s="333"/>
      <c r="M1185" s="333"/>
      <c r="N1185" s="333"/>
      <c r="O1185" s="333"/>
      <c r="P1185" s="333"/>
      <c r="Q1185" s="333"/>
      <c r="R1185" s="333"/>
      <c r="S1185" s="333"/>
      <c r="T1185" s="333"/>
      <c r="U1185" s="333"/>
      <c r="V1185" s="333"/>
      <c r="W1185" s="333"/>
      <c r="X1185" s="333"/>
      <c r="Y1185" s="333"/>
      <c r="Z1185" s="333"/>
      <c r="AA1185" s="333"/>
      <c r="AB1185" s="333"/>
      <c r="AC1185" s="333"/>
      <c r="AD1185" s="333"/>
      <c r="AE1185" s="333"/>
      <c r="AF1185" s="333"/>
      <c r="AG1185" s="333"/>
      <c r="AH1185" s="333"/>
      <c r="AI1185" s="333"/>
      <c r="AJ1185" s="333"/>
      <c r="AK1185" s="333"/>
      <c r="AL1185" s="333"/>
      <c r="AM1185" s="333"/>
      <c r="AN1185" s="333"/>
      <c r="AO1185" s="333"/>
      <c r="AP1185" s="333"/>
      <c r="AQ1185" s="333"/>
      <c r="AR1185" s="333"/>
    </row>
    <row r="1186" spans="1:44" ht="8.1" customHeight="1">
      <c r="A1186" s="365" t="str">
        <f t="shared" si="125"/>
        <v/>
      </c>
      <c r="B1186" s="50" t="str">
        <f t="shared" si="126"/>
        <v/>
      </c>
      <c r="C1186" s="50" t="str">
        <f t="shared" si="127"/>
        <v/>
      </c>
      <c r="D1186" s="315" t="str">
        <f t="shared" si="128"/>
        <v/>
      </c>
      <c r="E1186" s="353"/>
      <c r="F1186" s="354"/>
      <c r="G1186" s="354"/>
      <c r="H1186" s="333"/>
      <c r="I1186" s="333"/>
      <c r="J1186" s="333"/>
      <c r="K1186" s="333"/>
      <c r="L1186" s="333"/>
      <c r="M1186" s="333"/>
      <c r="N1186" s="333"/>
      <c r="O1186" s="333"/>
      <c r="P1186" s="333"/>
      <c r="Q1186" s="333"/>
      <c r="R1186" s="333"/>
      <c r="S1186" s="333"/>
      <c r="T1186" s="333"/>
      <c r="U1186" s="333"/>
      <c r="V1186" s="333"/>
      <c r="W1186" s="333"/>
      <c r="X1186" s="333"/>
      <c r="Y1186" s="333"/>
      <c r="Z1186" s="333"/>
      <c r="AA1186" s="333"/>
      <c r="AB1186" s="333"/>
      <c r="AC1186" s="333"/>
      <c r="AD1186" s="333"/>
      <c r="AE1186" s="333"/>
      <c r="AF1186" s="333"/>
      <c r="AG1186" s="333"/>
      <c r="AH1186" s="333"/>
      <c r="AI1186" s="333"/>
      <c r="AJ1186" s="333"/>
      <c r="AK1186" s="333"/>
      <c r="AL1186" s="333"/>
      <c r="AM1186" s="333"/>
      <c r="AN1186" s="333"/>
      <c r="AO1186" s="333"/>
      <c r="AP1186" s="333"/>
      <c r="AQ1186" s="333"/>
      <c r="AR1186" s="333"/>
    </row>
    <row r="1187" spans="1:44" ht="8.1" customHeight="1">
      <c r="A1187" s="365" t="str">
        <f t="shared" si="125"/>
        <v/>
      </c>
      <c r="B1187" s="50" t="str">
        <f t="shared" si="126"/>
        <v/>
      </c>
      <c r="C1187" s="50" t="str">
        <f t="shared" si="127"/>
        <v/>
      </c>
      <c r="D1187" s="315" t="str">
        <f t="shared" si="128"/>
        <v/>
      </c>
      <c r="E1187" s="353"/>
      <c r="F1187" s="354"/>
      <c r="G1187" s="354"/>
      <c r="H1187" s="333"/>
      <c r="I1187" s="333"/>
      <c r="J1187" s="333"/>
      <c r="K1187" s="333"/>
      <c r="L1187" s="333"/>
      <c r="M1187" s="333"/>
      <c r="N1187" s="333"/>
      <c r="O1187" s="333"/>
      <c r="P1187" s="333"/>
      <c r="Q1187" s="333"/>
      <c r="R1187" s="333"/>
      <c r="S1187" s="333"/>
      <c r="T1187" s="333"/>
      <c r="U1187" s="333"/>
      <c r="V1187" s="333"/>
      <c r="W1187" s="333"/>
      <c r="X1187" s="333"/>
      <c r="Y1187" s="333"/>
      <c r="Z1187" s="333"/>
      <c r="AA1187" s="333"/>
      <c r="AB1187" s="333"/>
      <c r="AC1187" s="333"/>
      <c r="AD1187" s="333"/>
      <c r="AE1187" s="333"/>
      <c r="AF1187" s="333"/>
      <c r="AG1187" s="333"/>
      <c r="AH1187" s="333"/>
      <c r="AI1187" s="333"/>
      <c r="AJ1187" s="333"/>
      <c r="AK1187" s="333"/>
      <c r="AL1187" s="333"/>
      <c r="AM1187" s="333"/>
      <c r="AN1187" s="333"/>
      <c r="AO1187" s="333"/>
      <c r="AP1187" s="333"/>
      <c r="AQ1187" s="333"/>
      <c r="AR1187" s="333"/>
    </row>
    <row r="1188" spans="1:44" ht="8.1" customHeight="1">
      <c r="A1188" s="365" t="str">
        <f t="shared" si="125"/>
        <v/>
      </c>
      <c r="B1188" s="50" t="str">
        <f t="shared" si="126"/>
        <v/>
      </c>
      <c r="C1188" s="50" t="str">
        <f t="shared" si="127"/>
        <v/>
      </c>
      <c r="D1188" s="315" t="str">
        <f t="shared" si="128"/>
        <v/>
      </c>
      <c r="E1188" s="353"/>
      <c r="F1188" s="354"/>
      <c r="G1188" s="354"/>
      <c r="H1188" s="333"/>
      <c r="I1188" s="333"/>
      <c r="J1188" s="333"/>
      <c r="K1188" s="333"/>
      <c r="L1188" s="333"/>
      <c r="M1188" s="333"/>
      <c r="N1188" s="333"/>
      <c r="O1188" s="333"/>
      <c r="P1188" s="333"/>
      <c r="Q1188" s="333"/>
      <c r="R1188" s="333"/>
      <c r="S1188" s="333"/>
      <c r="T1188" s="333"/>
      <c r="U1188" s="333"/>
      <c r="V1188" s="333"/>
      <c r="W1188" s="333"/>
      <c r="X1188" s="333"/>
      <c r="Y1188" s="333"/>
      <c r="Z1188" s="333"/>
      <c r="AA1188" s="333"/>
      <c r="AB1188" s="333"/>
      <c r="AC1188" s="333"/>
      <c r="AD1188" s="333"/>
      <c r="AE1188" s="333"/>
      <c r="AF1188" s="333"/>
      <c r="AG1188" s="333"/>
      <c r="AH1188" s="333"/>
      <c r="AI1188" s="333"/>
      <c r="AJ1188" s="333"/>
      <c r="AK1188" s="333"/>
      <c r="AL1188" s="333"/>
      <c r="AM1188" s="333"/>
      <c r="AN1188" s="333"/>
      <c r="AO1188" s="333"/>
      <c r="AP1188" s="333"/>
      <c r="AQ1188" s="333"/>
      <c r="AR1188" s="333"/>
    </row>
    <row r="1189" spans="1:44" ht="8.1" customHeight="1">
      <c r="A1189" s="365" t="str">
        <f t="shared" si="125"/>
        <v/>
      </c>
      <c r="B1189" s="50" t="str">
        <f t="shared" si="126"/>
        <v/>
      </c>
      <c r="C1189" s="50" t="str">
        <f t="shared" si="127"/>
        <v/>
      </c>
      <c r="D1189" s="315" t="str">
        <f t="shared" si="128"/>
        <v/>
      </c>
      <c r="E1189" s="353"/>
      <c r="F1189" s="354"/>
      <c r="G1189" s="354"/>
      <c r="H1189" s="333"/>
      <c r="I1189" s="333"/>
      <c r="J1189" s="333"/>
      <c r="K1189" s="333"/>
      <c r="L1189" s="333"/>
      <c r="M1189" s="333"/>
      <c r="N1189" s="333"/>
      <c r="O1189" s="333"/>
      <c r="P1189" s="333"/>
      <c r="Q1189" s="333"/>
      <c r="R1189" s="333"/>
      <c r="S1189" s="333"/>
      <c r="T1189" s="333"/>
      <c r="U1189" s="333"/>
      <c r="V1189" s="333"/>
      <c r="W1189" s="333"/>
      <c r="X1189" s="333"/>
      <c r="Y1189" s="333"/>
      <c r="Z1189" s="333"/>
      <c r="AA1189" s="333"/>
      <c r="AB1189" s="333"/>
      <c r="AC1189" s="333"/>
      <c r="AD1189" s="333"/>
      <c r="AE1189" s="333"/>
      <c r="AF1189" s="333"/>
      <c r="AG1189" s="333"/>
      <c r="AH1189" s="333"/>
      <c r="AI1189" s="333"/>
      <c r="AJ1189" s="333"/>
      <c r="AK1189" s="333"/>
      <c r="AL1189" s="333"/>
      <c r="AM1189" s="333"/>
      <c r="AN1189" s="333"/>
      <c r="AO1189" s="333"/>
      <c r="AP1189" s="333"/>
      <c r="AQ1189" s="333"/>
      <c r="AR1189" s="333"/>
    </row>
    <row r="1190" spans="1:44" ht="8.1" customHeight="1">
      <c r="A1190" s="365" t="str">
        <f t="shared" si="125"/>
        <v/>
      </c>
      <c r="B1190" s="50" t="str">
        <f t="shared" si="126"/>
        <v/>
      </c>
      <c r="C1190" s="50" t="str">
        <f t="shared" si="127"/>
        <v/>
      </c>
      <c r="D1190" s="315" t="str">
        <f t="shared" si="128"/>
        <v/>
      </c>
      <c r="E1190" s="353"/>
      <c r="F1190" s="354"/>
      <c r="G1190" s="354"/>
      <c r="H1190" s="333"/>
      <c r="I1190" s="333"/>
      <c r="J1190" s="333"/>
      <c r="K1190" s="333"/>
      <c r="L1190" s="333"/>
      <c r="M1190" s="333"/>
      <c r="N1190" s="333"/>
      <c r="O1190" s="333"/>
      <c r="P1190" s="333"/>
      <c r="Q1190" s="333"/>
      <c r="R1190" s="333"/>
      <c r="S1190" s="333"/>
      <c r="T1190" s="333"/>
      <c r="U1190" s="333"/>
      <c r="V1190" s="333"/>
      <c r="W1190" s="333"/>
      <c r="X1190" s="333"/>
      <c r="Y1190" s="333"/>
      <c r="Z1190" s="333"/>
      <c r="AA1190" s="333"/>
      <c r="AB1190" s="333"/>
      <c r="AC1190" s="333"/>
      <c r="AD1190" s="333"/>
      <c r="AE1190" s="333"/>
      <c r="AF1190" s="333"/>
      <c r="AG1190" s="333"/>
      <c r="AH1190" s="333"/>
      <c r="AI1190" s="333"/>
      <c r="AJ1190" s="333"/>
      <c r="AK1190" s="333"/>
      <c r="AL1190" s="333"/>
      <c r="AM1190" s="333"/>
      <c r="AN1190" s="333"/>
      <c r="AO1190" s="333"/>
      <c r="AP1190" s="333"/>
      <c r="AQ1190" s="333"/>
      <c r="AR1190" s="333"/>
    </row>
    <row r="1191" spans="1:44" ht="8.1" customHeight="1">
      <c r="A1191" s="365" t="str">
        <f t="shared" si="125"/>
        <v/>
      </c>
      <c r="B1191" s="50" t="str">
        <f t="shared" si="126"/>
        <v/>
      </c>
      <c r="C1191" s="50" t="str">
        <f t="shared" si="127"/>
        <v/>
      </c>
      <c r="D1191" s="315" t="str">
        <f t="shared" si="128"/>
        <v/>
      </c>
      <c r="E1191" s="353"/>
      <c r="F1191" s="354"/>
      <c r="G1191" s="354"/>
      <c r="H1191" s="333"/>
      <c r="I1191" s="333"/>
      <c r="J1191" s="333"/>
      <c r="K1191" s="333"/>
      <c r="L1191" s="333"/>
      <c r="M1191" s="333"/>
      <c r="N1191" s="333"/>
      <c r="O1191" s="333"/>
      <c r="P1191" s="333"/>
      <c r="Q1191" s="333"/>
      <c r="R1191" s="333"/>
      <c r="S1191" s="333"/>
      <c r="T1191" s="333"/>
      <c r="U1191" s="333"/>
      <c r="V1191" s="333"/>
      <c r="W1191" s="333"/>
      <c r="X1191" s="333"/>
      <c r="Y1191" s="333"/>
      <c r="Z1191" s="333"/>
      <c r="AA1191" s="333"/>
      <c r="AB1191" s="333"/>
      <c r="AC1191" s="333"/>
      <c r="AD1191" s="333"/>
      <c r="AE1191" s="333"/>
      <c r="AF1191" s="333"/>
      <c r="AG1191" s="333"/>
      <c r="AH1191" s="333"/>
      <c r="AI1191" s="333"/>
      <c r="AJ1191" s="333"/>
      <c r="AK1191" s="333"/>
      <c r="AL1191" s="333"/>
      <c r="AM1191" s="333"/>
      <c r="AN1191" s="333"/>
      <c r="AO1191" s="333"/>
      <c r="AP1191" s="333"/>
      <c r="AQ1191" s="333"/>
      <c r="AR1191" s="333"/>
    </row>
    <row r="1192" spans="1:44" ht="8.1" customHeight="1">
      <c r="A1192" s="365" t="str">
        <f t="shared" si="125"/>
        <v/>
      </c>
      <c r="B1192" s="50" t="str">
        <f t="shared" si="126"/>
        <v/>
      </c>
      <c r="C1192" s="50" t="str">
        <f t="shared" si="127"/>
        <v/>
      </c>
      <c r="D1192" s="315" t="str">
        <f t="shared" si="128"/>
        <v/>
      </c>
      <c r="E1192" s="353"/>
      <c r="F1192" s="354"/>
      <c r="G1192" s="354"/>
      <c r="H1192" s="333"/>
      <c r="I1192" s="333"/>
      <c r="J1192" s="333"/>
      <c r="K1192" s="333"/>
      <c r="L1192" s="333"/>
      <c r="M1192" s="333"/>
      <c r="N1192" s="333"/>
      <c r="O1192" s="333"/>
      <c r="P1192" s="333"/>
      <c r="Q1192" s="333"/>
      <c r="R1192" s="333"/>
      <c r="S1192" s="333"/>
      <c r="T1192" s="333"/>
      <c r="U1192" s="333"/>
      <c r="V1192" s="333"/>
      <c r="W1192" s="333"/>
      <c r="X1192" s="333"/>
      <c r="Y1192" s="333"/>
      <c r="Z1192" s="333"/>
      <c r="AA1192" s="333"/>
      <c r="AB1192" s="333"/>
      <c r="AC1192" s="333"/>
      <c r="AD1192" s="333"/>
      <c r="AE1192" s="333"/>
      <c r="AF1192" s="333"/>
      <c r="AG1192" s="333"/>
      <c r="AH1192" s="333"/>
      <c r="AI1192" s="333"/>
      <c r="AJ1192" s="333"/>
      <c r="AK1192" s="333"/>
      <c r="AL1192" s="333"/>
      <c r="AM1192" s="333"/>
      <c r="AN1192" s="333"/>
      <c r="AO1192" s="333"/>
      <c r="AP1192" s="333"/>
      <c r="AQ1192" s="333"/>
      <c r="AR1192" s="333"/>
    </row>
    <row r="1193" spans="1:44" ht="8.1" customHeight="1">
      <c r="A1193" s="365" t="str">
        <f t="shared" si="125"/>
        <v/>
      </c>
      <c r="B1193" s="50" t="str">
        <f t="shared" si="126"/>
        <v/>
      </c>
      <c r="C1193" s="50" t="str">
        <f t="shared" si="127"/>
        <v/>
      </c>
      <c r="D1193" s="315" t="str">
        <f t="shared" si="128"/>
        <v/>
      </c>
      <c r="E1193" s="353"/>
      <c r="F1193" s="354"/>
      <c r="G1193" s="354"/>
      <c r="H1193" s="333"/>
      <c r="I1193" s="333"/>
      <c r="J1193" s="333"/>
      <c r="K1193" s="333"/>
      <c r="L1193" s="333"/>
      <c r="M1193" s="333"/>
      <c r="N1193" s="333"/>
      <c r="O1193" s="333"/>
      <c r="P1193" s="333"/>
      <c r="Q1193" s="333"/>
      <c r="R1193" s="333"/>
      <c r="S1193" s="333"/>
      <c r="T1193" s="333"/>
      <c r="U1193" s="333"/>
      <c r="V1193" s="333"/>
      <c r="W1193" s="333"/>
      <c r="X1193" s="333"/>
      <c r="Y1193" s="333"/>
      <c r="Z1193" s="333"/>
      <c r="AA1193" s="333"/>
      <c r="AB1193" s="333"/>
      <c r="AC1193" s="333"/>
      <c r="AD1193" s="333"/>
      <c r="AE1193" s="333"/>
      <c r="AF1193" s="333"/>
      <c r="AG1193" s="333"/>
      <c r="AH1193" s="333"/>
      <c r="AI1193" s="333"/>
      <c r="AJ1193" s="333"/>
      <c r="AK1193" s="333"/>
      <c r="AL1193" s="333"/>
      <c r="AM1193" s="333"/>
      <c r="AN1193" s="333"/>
      <c r="AO1193" s="333"/>
      <c r="AP1193" s="333"/>
      <c r="AQ1193" s="333"/>
      <c r="AR1193" s="333"/>
    </row>
    <row r="1194" spans="1:44" ht="8.1" customHeight="1">
      <c r="A1194" s="365" t="str">
        <f t="shared" si="125"/>
        <v/>
      </c>
      <c r="B1194" s="50" t="str">
        <f t="shared" si="126"/>
        <v/>
      </c>
      <c r="C1194" s="50" t="str">
        <f t="shared" si="127"/>
        <v/>
      </c>
      <c r="D1194" s="315" t="str">
        <f t="shared" si="128"/>
        <v/>
      </c>
      <c r="E1194" s="353"/>
      <c r="F1194" s="354"/>
      <c r="G1194" s="354"/>
      <c r="H1194" s="333"/>
      <c r="I1194" s="333"/>
      <c r="J1194" s="333"/>
      <c r="K1194" s="333"/>
      <c r="L1194" s="333"/>
      <c r="M1194" s="333"/>
      <c r="N1194" s="333"/>
      <c r="O1194" s="333"/>
      <c r="P1194" s="333"/>
      <c r="Q1194" s="333"/>
      <c r="R1194" s="333"/>
      <c r="S1194" s="333"/>
      <c r="T1194" s="333"/>
      <c r="U1194" s="333"/>
      <c r="V1194" s="333"/>
      <c r="W1194" s="333"/>
      <c r="X1194" s="333"/>
      <c r="Y1194" s="333"/>
      <c r="Z1194" s="333"/>
      <c r="AA1194" s="333"/>
      <c r="AB1194" s="333"/>
      <c r="AC1194" s="333"/>
      <c r="AD1194" s="333"/>
      <c r="AE1194" s="333"/>
      <c r="AF1194" s="333"/>
      <c r="AG1194" s="333"/>
      <c r="AH1194" s="333"/>
      <c r="AI1194" s="333"/>
      <c r="AJ1194" s="333"/>
      <c r="AK1194" s="333"/>
      <c r="AL1194" s="333"/>
      <c r="AM1194" s="333"/>
      <c r="AN1194" s="333"/>
      <c r="AO1194" s="333"/>
      <c r="AP1194" s="333"/>
      <c r="AQ1194" s="333"/>
      <c r="AR1194" s="333"/>
    </row>
    <row r="1195" spans="1:44" ht="8.1" customHeight="1">
      <c r="A1195" s="365" t="str">
        <f t="shared" si="125"/>
        <v/>
      </c>
      <c r="B1195" s="50" t="str">
        <f t="shared" si="126"/>
        <v/>
      </c>
      <c r="C1195" s="50" t="str">
        <f t="shared" si="127"/>
        <v/>
      </c>
      <c r="D1195" s="315" t="str">
        <f t="shared" si="128"/>
        <v/>
      </c>
      <c r="E1195" s="353"/>
      <c r="F1195" s="354"/>
      <c r="G1195" s="354"/>
      <c r="H1195" s="333"/>
      <c r="I1195" s="333"/>
      <c r="J1195" s="333"/>
      <c r="K1195" s="333"/>
      <c r="L1195" s="333"/>
      <c r="M1195" s="333"/>
      <c r="N1195" s="333"/>
      <c r="O1195" s="333"/>
      <c r="P1195" s="333"/>
      <c r="Q1195" s="333"/>
      <c r="R1195" s="333"/>
      <c r="S1195" s="333"/>
      <c r="T1195" s="333"/>
      <c r="U1195" s="333"/>
      <c r="V1195" s="333"/>
      <c r="W1195" s="333"/>
      <c r="X1195" s="333"/>
      <c r="Y1195" s="333"/>
      <c r="Z1195" s="333"/>
      <c r="AA1195" s="333"/>
      <c r="AB1195" s="333"/>
      <c r="AC1195" s="333"/>
      <c r="AD1195" s="333"/>
      <c r="AE1195" s="333"/>
      <c r="AF1195" s="333"/>
      <c r="AG1195" s="333"/>
      <c r="AH1195" s="333"/>
      <c r="AI1195" s="333"/>
      <c r="AJ1195" s="333"/>
      <c r="AK1195" s="333"/>
      <c r="AL1195" s="333"/>
      <c r="AM1195" s="333"/>
      <c r="AN1195" s="333"/>
      <c r="AO1195" s="333"/>
      <c r="AP1195" s="333"/>
      <c r="AQ1195" s="333"/>
      <c r="AR1195" s="333"/>
    </row>
    <row r="1196" spans="1:44" ht="8.1" customHeight="1">
      <c r="A1196" s="365" t="str">
        <f t="shared" si="125"/>
        <v/>
      </c>
      <c r="B1196" s="50" t="str">
        <f t="shared" si="126"/>
        <v/>
      </c>
      <c r="C1196" s="50" t="str">
        <f t="shared" si="127"/>
        <v/>
      </c>
      <c r="D1196" s="315" t="str">
        <f t="shared" si="128"/>
        <v/>
      </c>
      <c r="E1196" s="353"/>
      <c r="F1196" s="354"/>
      <c r="G1196" s="354"/>
      <c r="H1196" s="333"/>
      <c r="I1196" s="333"/>
      <c r="J1196" s="333"/>
      <c r="K1196" s="333"/>
      <c r="L1196" s="333"/>
      <c r="M1196" s="333"/>
      <c r="N1196" s="333"/>
      <c r="O1196" s="333"/>
      <c r="P1196" s="333"/>
      <c r="Q1196" s="333"/>
      <c r="R1196" s="333"/>
      <c r="S1196" s="333"/>
      <c r="T1196" s="333"/>
      <c r="U1196" s="333"/>
      <c r="V1196" s="333"/>
      <c r="W1196" s="333"/>
      <c r="X1196" s="333"/>
      <c r="Y1196" s="333"/>
      <c r="Z1196" s="333"/>
      <c r="AA1196" s="333"/>
      <c r="AB1196" s="333"/>
      <c r="AC1196" s="333"/>
      <c r="AD1196" s="333"/>
      <c r="AE1196" s="333"/>
      <c r="AF1196" s="333"/>
      <c r="AG1196" s="333"/>
      <c r="AH1196" s="333"/>
      <c r="AI1196" s="333"/>
      <c r="AJ1196" s="333"/>
      <c r="AK1196" s="333"/>
      <c r="AL1196" s="333"/>
      <c r="AM1196" s="333"/>
      <c r="AN1196" s="333"/>
      <c r="AO1196" s="333"/>
      <c r="AP1196" s="333"/>
      <c r="AQ1196" s="333"/>
      <c r="AR1196" s="333"/>
    </row>
    <row r="1197" spans="1:44" ht="8.1" customHeight="1">
      <c r="A1197" s="365" t="str">
        <f t="shared" si="125"/>
        <v/>
      </c>
      <c r="B1197" s="50" t="str">
        <f t="shared" si="126"/>
        <v/>
      </c>
      <c r="C1197" s="50" t="str">
        <f t="shared" si="127"/>
        <v/>
      </c>
      <c r="D1197" s="315" t="str">
        <f t="shared" si="128"/>
        <v/>
      </c>
      <c r="E1197" s="353"/>
      <c r="F1197" s="354"/>
      <c r="G1197" s="354"/>
      <c r="H1197" s="333"/>
      <c r="I1197" s="333"/>
      <c r="J1197" s="333"/>
      <c r="K1197" s="333"/>
      <c r="L1197" s="333"/>
      <c r="M1197" s="333"/>
      <c r="N1197" s="333"/>
      <c r="O1197" s="333"/>
      <c r="P1197" s="333"/>
      <c r="Q1197" s="333"/>
      <c r="R1197" s="333"/>
      <c r="S1197" s="333"/>
      <c r="T1197" s="333"/>
      <c r="U1197" s="333"/>
      <c r="V1197" s="333"/>
      <c r="W1197" s="333"/>
      <c r="X1197" s="333"/>
      <c r="Y1197" s="333"/>
      <c r="Z1197" s="333"/>
      <c r="AA1197" s="333"/>
      <c r="AB1197" s="333"/>
      <c r="AC1197" s="333"/>
      <c r="AD1197" s="333"/>
      <c r="AE1197" s="333"/>
      <c r="AF1197" s="333"/>
      <c r="AG1197" s="333"/>
      <c r="AH1197" s="333"/>
      <c r="AI1197" s="333"/>
      <c r="AJ1197" s="333"/>
      <c r="AK1197" s="333"/>
      <c r="AL1197" s="333"/>
      <c r="AM1197" s="333"/>
      <c r="AN1197" s="333"/>
      <c r="AO1197" s="333"/>
      <c r="AP1197" s="333"/>
      <c r="AQ1197" s="333"/>
      <c r="AR1197" s="333"/>
    </row>
    <row r="1198" spans="1:44" ht="8.1" customHeight="1">
      <c r="A1198" s="365" t="str">
        <f t="shared" si="125"/>
        <v/>
      </c>
      <c r="B1198" s="50" t="str">
        <f t="shared" si="126"/>
        <v/>
      </c>
      <c r="C1198" s="50" t="str">
        <f t="shared" si="127"/>
        <v/>
      </c>
      <c r="D1198" s="315" t="str">
        <f t="shared" si="128"/>
        <v/>
      </c>
      <c r="E1198" s="353"/>
      <c r="F1198" s="354"/>
      <c r="G1198" s="354"/>
      <c r="H1198" s="333"/>
      <c r="I1198" s="333"/>
      <c r="J1198" s="333"/>
      <c r="K1198" s="333"/>
      <c r="L1198" s="333"/>
      <c r="M1198" s="333"/>
      <c r="N1198" s="333"/>
      <c r="O1198" s="333"/>
      <c r="P1198" s="333"/>
      <c r="Q1198" s="333"/>
      <c r="R1198" s="333"/>
      <c r="S1198" s="333"/>
      <c r="T1198" s="333"/>
      <c r="U1198" s="333"/>
      <c r="V1198" s="333"/>
      <c r="W1198" s="333"/>
      <c r="X1198" s="333"/>
      <c r="Y1198" s="333"/>
      <c r="Z1198" s="333"/>
      <c r="AA1198" s="333"/>
      <c r="AB1198" s="333"/>
      <c r="AC1198" s="333"/>
      <c r="AD1198" s="333"/>
      <c r="AE1198" s="333"/>
      <c r="AF1198" s="333"/>
      <c r="AG1198" s="333"/>
      <c r="AH1198" s="333"/>
      <c r="AI1198" s="333"/>
      <c r="AJ1198" s="333"/>
      <c r="AK1198" s="333"/>
      <c r="AL1198" s="333"/>
      <c r="AM1198" s="333"/>
      <c r="AN1198" s="333"/>
      <c r="AO1198" s="333"/>
      <c r="AP1198" s="333"/>
      <c r="AQ1198" s="333"/>
      <c r="AR1198" s="333"/>
    </row>
    <row r="1199" spans="1:44" ht="8.1" customHeight="1">
      <c r="A1199" s="365" t="str">
        <f t="shared" si="125"/>
        <v/>
      </c>
      <c r="B1199" s="50" t="str">
        <f t="shared" si="126"/>
        <v/>
      </c>
      <c r="C1199" s="50" t="str">
        <f t="shared" si="127"/>
        <v/>
      </c>
      <c r="D1199" s="315" t="str">
        <f t="shared" si="128"/>
        <v/>
      </c>
      <c r="E1199" s="353"/>
      <c r="F1199" s="354"/>
      <c r="G1199" s="354"/>
      <c r="H1199" s="333"/>
      <c r="I1199" s="333"/>
      <c r="J1199" s="333"/>
      <c r="K1199" s="333"/>
      <c r="L1199" s="333"/>
      <c r="M1199" s="333"/>
      <c r="N1199" s="333"/>
      <c r="O1199" s="333"/>
      <c r="P1199" s="333"/>
      <c r="Q1199" s="333"/>
      <c r="R1199" s="333"/>
      <c r="S1199" s="333"/>
      <c r="T1199" s="333"/>
      <c r="U1199" s="333"/>
      <c r="V1199" s="333"/>
      <c r="W1199" s="333"/>
      <c r="X1199" s="333"/>
      <c r="Y1199" s="333"/>
      <c r="Z1199" s="333"/>
      <c r="AA1199" s="333"/>
      <c r="AB1199" s="333"/>
      <c r="AC1199" s="333"/>
      <c r="AD1199" s="333"/>
      <c r="AE1199" s="333"/>
      <c r="AF1199" s="333"/>
      <c r="AG1199" s="333"/>
      <c r="AH1199" s="333"/>
      <c r="AI1199" s="333"/>
      <c r="AJ1199" s="333"/>
      <c r="AK1199" s="333"/>
      <c r="AL1199" s="333"/>
      <c r="AM1199" s="333"/>
      <c r="AN1199" s="333"/>
      <c r="AO1199" s="333"/>
      <c r="AP1199" s="333"/>
      <c r="AQ1199" s="333"/>
      <c r="AR1199" s="333"/>
    </row>
    <row r="1200" spans="1:44" ht="8.1" customHeight="1">
      <c r="A1200" s="365" t="str">
        <f t="shared" si="125"/>
        <v/>
      </c>
      <c r="B1200" s="50" t="str">
        <f t="shared" si="126"/>
        <v/>
      </c>
      <c r="C1200" s="50" t="str">
        <f t="shared" si="127"/>
        <v/>
      </c>
      <c r="D1200" s="315" t="str">
        <f t="shared" si="128"/>
        <v/>
      </c>
      <c r="E1200" s="353"/>
      <c r="F1200" s="354"/>
      <c r="G1200" s="354"/>
      <c r="H1200" s="333"/>
      <c r="I1200" s="333"/>
      <c r="J1200" s="333"/>
      <c r="K1200" s="333"/>
      <c r="L1200" s="333"/>
      <c r="M1200" s="333"/>
      <c r="N1200" s="333"/>
      <c r="O1200" s="333"/>
      <c r="P1200" s="333"/>
      <c r="Q1200" s="333"/>
      <c r="R1200" s="333"/>
      <c r="S1200" s="333"/>
      <c r="T1200" s="333"/>
      <c r="U1200" s="333"/>
      <c r="V1200" s="333"/>
      <c r="W1200" s="333"/>
      <c r="X1200" s="333"/>
      <c r="Y1200" s="333"/>
      <c r="Z1200" s="333"/>
      <c r="AA1200" s="333"/>
      <c r="AB1200" s="333"/>
      <c r="AC1200" s="333"/>
      <c r="AD1200" s="333"/>
      <c r="AE1200" s="333"/>
      <c r="AF1200" s="333"/>
      <c r="AG1200" s="333"/>
      <c r="AH1200" s="333"/>
      <c r="AI1200" s="333"/>
      <c r="AJ1200" s="333"/>
      <c r="AK1200" s="333"/>
      <c r="AL1200" s="333"/>
      <c r="AM1200" s="333"/>
      <c r="AN1200" s="333"/>
      <c r="AO1200" s="333"/>
      <c r="AP1200" s="333"/>
      <c r="AQ1200" s="333"/>
      <c r="AR1200" s="333"/>
    </row>
    <row r="1201" spans="1:44" ht="8.1" customHeight="1">
      <c r="A1201" s="365" t="str">
        <f t="shared" si="125"/>
        <v/>
      </c>
      <c r="B1201" s="50" t="str">
        <f t="shared" si="126"/>
        <v/>
      </c>
      <c r="C1201" s="50" t="str">
        <f t="shared" si="127"/>
        <v/>
      </c>
      <c r="D1201" s="315" t="str">
        <f t="shared" si="128"/>
        <v/>
      </c>
      <c r="E1201" s="353"/>
      <c r="F1201" s="354"/>
      <c r="G1201" s="354"/>
      <c r="H1201" s="333"/>
      <c r="I1201" s="333"/>
      <c r="J1201" s="333"/>
      <c r="K1201" s="333"/>
      <c r="L1201" s="333"/>
      <c r="M1201" s="333"/>
      <c r="N1201" s="333"/>
      <c r="O1201" s="333"/>
      <c r="P1201" s="333"/>
      <c r="Q1201" s="333"/>
      <c r="R1201" s="333"/>
      <c r="S1201" s="333"/>
      <c r="T1201" s="333"/>
      <c r="U1201" s="333"/>
      <c r="V1201" s="333"/>
      <c r="W1201" s="333"/>
      <c r="X1201" s="333"/>
      <c r="Y1201" s="333"/>
      <c r="Z1201" s="333"/>
      <c r="AA1201" s="333"/>
      <c r="AB1201" s="333"/>
      <c r="AC1201" s="333"/>
      <c r="AD1201" s="333"/>
      <c r="AE1201" s="333"/>
      <c r="AF1201" s="333"/>
      <c r="AG1201" s="333"/>
      <c r="AH1201" s="333"/>
      <c r="AI1201" s="333"/>
      <c r="AJ1201" s="333"/>
      <c r="AK1201" s="333"/>
      <c r="AL1201" s="333"/>
      <c r="AM1201" s="333"/>
      <c r="AN1201" s="333"/>
      <c r="AO1201" s="333"/>
      <c r="AP1201" s="333"/>
      <c r="AQ1201" s="333"/>
      <c r="AR1201" s="333"/>
    </row>
    <row r="1202" spans="1:44" ht="8.1" customHeight="1">
      <c r="A1202" s="365" t="str">
        <f t="shared" si="125"/>
        <v/>
      </c>
      <c r="B1202" s="50" t="str">
        <f t="shared" si="126"/>
        <v/>
      </c>
      <c r="C1202" s="50" t="str">
        <f t="shared" si="127"/>
        <v/>
      </c>
      <c r="D1202" s="315" t="str">
        <f t="shared" si="128"/>
        <v/>
      </c>
      <c r="E1202" s="353"/>
      <c r="F1202" s="354"/>
      <c r="G1202" s="354"/>
      <c r="H1202" s="333"/>
      <c r="I1202" s="333"/>
      <c r="J1202" s="333"/>
      <c r="K1202" s="333"/>
      <c r="L1202" s="333"/>
      <c r="M1202" s="333"/>
      <c r="N1202" s="333"/>
      <c r="O1202" s="333"/>
      <c r="P1202" s="333"/>
      <c r="Q1202" s="333"/>
      <c r="R1202" s="333"/>
      <c r="S1202" s="333"/>
      <c r="T1202" s="333"/>
      <c r="U1202" s="333"/>
      <c r="V1202" s="333"/>
      <c r="W1202" s="333"/>
      <c r="X1202" s="333"/>
      <c r="Y1202" s="333"/>
      <c r="Z1202" s="333"/>
      <c r="AA1202" s="333"/>
      <c r="AB1202" s="333"/>
      <c r="AC1202" s="333"/>
      <c r="AD1202" s="333"/>
      <c r="AE1202" s="333"/>
      <c r="AF1202" s="333"/>
      <c r="AG1202" s="333"/>
      <c r="AH1202" s="333"/>
      <c r="AI1202" s="333"/>
      <c r="AJ1202" s="333"/>
      <c r="AK1202" s="333"/>
      <c r="AL1202" s="333"/>
      <c r="AM1202" s="333"/>
      <c r="AN1202" s="333"/>
      <c r="AO1202" s="333"/>
      <c r="AP1202" s="333"/>
      <c r="AQ1202" s="333"/>
      <c r="AR1202" s="333"/>
    </row>
    <row r="1203" spans="1:44" ht="8.1" customHeight="1">
      <c r="A1203" s="365" t="str">
        <f t="shared" si="125"/>
        <v/>
      </c>
      <c r="B1203" s="50" t="str">
        <f t="shared" si="126"/>
        <v/>
      </c>
      <c r="C1203" s="50" t="str">
        <f t="shared" si="127"/>
        <v/>
      </c>
      <c r="D1203" s="315" t="str">
        <f t="shared" si="128"/>
        <v/>
      </c>
      <c r="E1203" s="353"/>
      <c r="F1203" s="354"/>
      <c r="G1203" s="354"/>
      <c r="H1203" s="333"/>
      <c r="I1203" s="333"/>
      <c r="J1203" s="333"/>
      <c r="K1203" s="333"/>
      <c r="L1203" s="333"/>
      <c r="M1203" s="333"/>
      <c r="N1203" s="333"/>
      <c r="O1203" s="333"/>
      <c r="P1203" s="333"/>
      <c r="Q1203" s="333"/>
      <c r="R1203" s="333"/>
      <c r="S1203" s="333"/>
      <c r="T1203" s="333"/>
      <c r="U1203" s="333"/>
      <c r="V1203" s="333"/>
      <c r="W1203" s="333"/>
      <c r="X1203" s="333"/>
      <c r="Y1203" s="333"/>
      <c r="Z1203" s="333"/>
      <c r="AA1203" s="333"/>
      <c r="AB1203" s="333"/>
      <c r="AC1203" s="333"/>
      <c r="AD1203" s="333"/>
      <c r="AE1203" s="333"/>
      <c r="AF1203" s="333"/>
      <c r="AG1203" s="333"/>
      <c r="AH1203" s="333"/>
      <c r="AI1203" s="333"/>
      <c r="AJ1203" s="333"/>
      <c r="AK1203" s="333"/>
      <c r="AL1203" s="333"/>
      <c r="AM1203" s="333"/>
      <c r="AN1203" s="333"/>
      <c r="AO1203" s="333"/>
      <c r="AP1203" s="333"/>
      <c r="AQ1203" s="333"/>
      <c r="AR1203" s="333"/>
    </row>
    <row r="1204" spans="1:44" ht="8.1" customHeight="1">
      <c r="A1204" s="365" t="str">
        <f t="shared" si="125"/>
        <v/>
      </c>
      <c r="B1204" s="50" t="str">
        <f t="shared" si="126"/>
        <v/>
      </c>
      <c r="C1204" s="50" t="str">
        <f t="shared" si="127"/>
        <v/>
      </c>
      <c r="D1204" s="315" t="str">
        <f t="shared" si="128"/>
        <v/>
      </c>
      <c r="E1204" s="353"/>
      <c r="F1204" s="354"/>
      <c r="G1204" s="354"/>
      <c r="H1204" s="333"/>
      <c r="I1204" s="333"/>
      <c r="J1204" s="333"/>
      <c r="K1204" s="333"/>
      <c r="L1204" s="333"/>
      <c r="M1204" s="333"/>
      <c r="N1204" s="333"/>
      <c r="O1204" s="333"/>
      <c r="P1204" s="333"/>
      <c r="Q1204" s="333"/>
      <c r="R1204" s="333"/>
      <c r="S1204" s="333"/>
      <c r="T1204" s="333"/>
      <c r="U1204" s="333"/>
      <c r="V1204" s="333"/>
      <c r="W1204" s="333"/>
      <c r="X1204" s="333"/>
      <c r="Y1204" s="333"/>
      <c r="Z1204" s="333"/>
      <c r="AA1204" s="333"/>
      <c r="AB1204" s="333"/>
      <c r="AC1204" s="333"/>
      <c r="AD1204" s="333"/>
      <c r="AE1204" s="333"/>
      <c r="AF1204" s="333"/>
      <c r="AG1204" s="333"/>
      <c r="AH1204" s="333"/>
      <c r="AI1204" s="333"/>
      <c r="AJ1204" s="333"/>
      <c r="AK1204" s="333"/>
      <c r="AL1204" s="333"/>
      <c r="AM1204" s="333"/>
      <c r="AN1204" s="333"/>
      <c r="AO1204" s="333"/>
      <c r="AP1204" s="333"/>
      <c r="AQ1204" s="333"/>
      <c r="AR1204" s="333"/>
    </row>
    <row r="1205" spans="1:44" ht="8.1" customHeight="1">
      <c r="A1205" s="365" t="str">
        <f t="shared" si="125"/>
        <v/>
      </c>
      <c r="B1205" s="50" t="str">
        <f t="shared" si="126"/>
        <v/>
      </c>
      <c r="C1205" s="50" t="str">
        <f t="shared" si="127"/>
        <v/>
      </c>
      <c r="D1205" s="315" t="str">
        <f t="shared" si="128"/>
        <v/>
      </c>
      <c r="E1205" s="353"/>
      <c r="F1205" s="354"/>
      <c r="G1205" s="354"/>
      <c r="H1205" s="333"/>
      <c r="I1205" s="333"/>
      <c r="J1205" s="333"/>
      <c r="K1205" s="333"/>
      <c r="L1205" s="333"/>
      <c r="M1205" s="333"/>
      <c r="N1205" s="333"/>
      <c r="O1205" s="333"/>
      <c r="P1205" s="333"/>
      <c r="Q1205" s="333"/>
      <c r="R1205" s="333"/>
      <c r="S1205" s="333"/>
      <c r="T1205" s="333"/>
      <c r="U1205" s="333"/>
      <c r="V1205" s="333"/>
      <c r="W1205" s="333"/>
      <c r="X1205" s="333"/>
      <c r="Y1205" s="333"/>
      <c r="Z1205" s="333"/>
      <c r="AA1205" s="333"/>
      <c r="AB1205" s="333"/>
      <c r="AC1205" s="333"/>
      <c r="AD1205" s="333"/>
      <c r="AE1205" s="333"/>
      <c r="AF1205" s="333"/>
      <c r="AG1205" s="333"/>
      <c r="AH1205" s="333"/>
      <c r="AI1205" s="333"/>
      <c r="AJ1205" s="333"/>
      <c r="AK1205" s="333"/>
      <c r="AL1205" s="333"/>
      <c r="AM1205" s="333"/>
      <c r="AN1205" s="333"/>
      <c r="AO1205" s="333"/>
      <c r="AP1205" s="333"/>
      <c r="AQ1205" s="333"/>
      <c r="AR1205" s="333"/>
    </row>
    <row r="1206" spans="1:44" ht="8.1" customHeight="1">
      <c r="A1206" s="365" t="str">
        <f t="shared" si="125"/>
        <v/>
      </c>
      <c r="B1206" s="50" t="str">
        <f t="shared" si="126"/>
        <v/>
      </c>
      <c r="C1206" s="50" t="str">
        <f t="shared" si="127"/>
        <v/>
      </c>
      <c r="D1206" s="315" t="str">
        <f t="shared" si="128"/>
        <v/>
      </c>
      <c r="E1206" s="353"/>
      <c r="F1206" s="354"/>
      <c r="G1206" s="354"/>
      <c r="H1206" s="333"/>
      <c r="I1206" s="333"/>
      <c r="J1206" s="333"/>
      <c r="K1206" s="333"/>
      <c r="L1206" s="333"/>
      <c r="M1206" s="333"/>
      <c r="N1206" s="333"/>
      <c r="O1206" s="333"/>
      <c r="P1206" s="333"/>
      <c r="Q1206" s="333"/>
      <c r="R1206" s="333"/>
      <c r="S1206" s="333"/>
      <c r="T1206" s="333"/>
      <c r="U1206" s="333"/>
      <c r="V1206" s="333"/>
      <c r="W1206" s="333"/>
      <c r="X1206" s="333"/>
      <c r="Y1206" s="333"/>
      <c r="Z1206" s="333"/>
      <c r="AA1206" s="333"/>
      <c r="AB1206" s="333"/>
      <c r="AC1206" s="333"/>
      <c r="AD1206" s="333"/>
      <c r="AE1206" s="333"/>
      <c r="AF1206" s="333"/>
      <c r="AG1206" s="333"/>
      <c r="AH1206" s="333"/>
      <c r="AI1206" s="333"/>
      <c r="AJ1206" s="333"/>
      <c r="AK1206" s="333"/>
      <c r="AL1206" s="333"/>
      <c r="AM1206" s="333"/>
      <c r="AN1206" s="333"/>
      <c r="AO1206" s="333"/>
      <c r="AP1206" s="333"/>
      <c r="AQ1206" s="333"/>
      <c r="AR1206" s="333"/>
    </row>
    <row r="1207" spans="1:44" ht="8.1" customHeight="1">
      <c r="A1207" s="365" t="str">
        <f t="shared" si="125"/>
        <v/>
      </c>
      <c r="B1207" s="50" t="str">
        <f t="shared" si="126"/>
        <v/>
      </c>
      <c r="C1207" s="50" t="str">
        <f t="shared" si="127"/>
        <v/>
      </c>
      <c r="D1207" s="315" t="str">
        <f t="shared" si="128"/>
        <v/>
      </c>
      <c r="E1207" s="353"/>
      <c r="F1207" s="354"/>
      <c r="G1207" s="354"/>
      <c r="H1207" s="333"/>
      <c r="I1207" s="333"/>
      <c r="J1207" s="333"/>
      <c r="K1207" s="333"/>
      <c r="L1207" s="333"/>
      <c r="M1207" s="333"/>
      <c r="N1207" s="333"/>
      <c r="O1207" s="333"/>
      <c r="P1207" s="333"/>
      <c r="Q1207" s="333"/>
      <c r="R1207" s="333"/>
      <c r="S1207" s="333"/>
      <c r="T1207" s="333"/>
      <c r="U1207" s="333"/>
      <c r="V1207" s="333"/>
      <c r="W1207" s="333"/>
      <c r="X1207" s="333"/>
      <c r="Y1207" s="333"/>
      <c r="Z1207" s="333"/>
      <c r="AA1207" s="333"/>
      <c r="AB1207" s="333"/>
      <c r="AC1207" s="333"/>
      <c r="AD1207" s="333"/>
      <c r="AE1207" s="333"/>
      <c r="AF1207" s="333"/>
      <c r="AG1207" s="333"/>
      <c r="AH1207" s="333"/>
      <c r="AI1207" s="333"/>
      <c r="AJ1207" s="333"/>
      <c r="AK1207" s="333"/>
      <c r="AL1207" s="333"/>
      <c r="AM1207" s="333"/>
      <c r="AN1207" s="333"/>
      <c r="AO1207" s="333"/>
      <c r="AP1207" s="333"/>
      <c r="AQ1207" s="333"/>
      <c r="AR1207" s="333"/>
    </row>
    <row r="1208" spans="1:44" ht="8.1" customHeight="1">
      <c r="A1208" s="365" t="str">
        <f t="shared" si="125"/>
        <v/>
      </c>
      <c r="B1208" s="50" t="str">
        <f t="shared" si="126"/>
        <v/>
      </c>
      <c r="C1208" s="50" t="str">
        <f t="shared" si="127"/>
        <v/>
      </c>
      <c r="D1208" s="315" t="str">
        <f t="shared" si="128"/>
        <v/>
      </c>
      <c r="E1208" s="353"/>
      <c r="F1208" s="354"/>
      <c r="G1208" s="354"/>
      <c r="H1208" s="333"/>
      <c r="I1208" s="333"/>
      <c r="J1208" s="333"/>
      <c r="K1208" s="333"/>
      <c r="L1208" s="333"/>
      <c r="M1208" s="333"/>
      <c r="N1208" s="333"/>
      <c r="O1208" s="333"/>
      <c r="P1208" s="333"/>
      <c r="Q1208" s="333"/>
      <c r="R1208" s="333"/>
      <c r="S1208" s="333"/>
      <c r="T1208" s="333"/>
      <c r="U1208" s="333"/>
      <c r="V1208" s="333"/>
      <c r="W1208" s="333"/>
      <c r="X1208" s="333"/>
      <c r="Y1208" s="333"/>
      <c r="Z1208" s="333"/>
      <c r="AA1208" s="333"/>
      <c r="AB1208" s="333"/>
      <c r="AC1208" s="333"/>
      <c r="AD1208" s="333"/>
      <c r="AE1208" s="333"/>
      <c r="AF1208" s="333"/>
      <c r="AG1208" s="333"/>
      <c r="AH1208" s="333"/>
      <c r="AI1208" s="333"/>
      <c r="AJ1208" s="333"/>
      <c r="AK1208" s="333"/>
      <c r="AL1208" s="333"/>
      <c r="AM1208" s="333"/>
      <c r="AN1208" s="333"/>
      <c r="AO1208" s="333"/>
      <c r="AP1208" s="333"/>
      <c r="AQ1208" s="333"/>
      <c r="AR1208" s="333"/>
    </row>
    <row r="1209" spans="1:44" ht="8.1" customHeight="1">
      <c r="A1209" s="365" t="str">
        <f t="shared" si="125"/>
        <v/>
      </c>
      <c r="B1209" s="50" t="str">
        <f t="shared" si="126"/>
        <v/>
      </c>
      <c r="C1209" s="50" t="str">
        <f t="shared" si="127"/>
        <v/>
      </c>
      <c r="D1209" s="315" t="str">
        <f t="shared" si="128"/>
        <v/>
      </c>
      <c r="E1209" s="353"/>
      <c r="F1209" s="354"/>
      <c r="G1209" s="354"/>
      <c r="H1209" s="333"/>
      <c r="I1209" s="333"/>
      <c r="J1209" s="333"/>
      <c r="K1209" s="333"/>
      <c r="L1209" s="333"/>
      <c r="M1209" s="333"/>
      <c r="N1209" s="333"/>
      <c r="O1209" s="333"/>
      <c r="P1209" s="333"/>
      <c r="Q1209" s="333"/>
      <c r="R1209" s="333"/>
      <c r="S1209" s="333"/>
      <c r="T1209" s="333"/>
      <c r="U1209" s="333"/>
      <c r="V1209" s="333"/>
      <c r="W1209" s="333"/>
      <c r="X1209" s="333"/>
      <c r="Y1209" s="333"/>
      <c r="Z1209" s="333"/>
      <c r="AA1209" s="333"/>
      <c r="AB1209" s="333"/>
      <c r="AC1209" s="333"/>
      <c r="AD1209" s="333"/>
      <c r="AE1209" s="333"/>
      <c r="AF1209" s="333"/>
      <c r="AG1209" s="333"/>
      <c r="AH1209" s="333"/>
      <c r="AI1209" s="333"/>
      <c r="AJ1209" s="333"/>
      <c r="AK1209" s="333"/>
      <c r="AL1209" s="333"/>
      <c r="AM1209" s="333"/>
      <c r="AN1209" s="333"/>
      <c r="AO1209" s="333"/>
      <c r="AP1209" s="333"/>
      <c r="AQ1209" s="333"/>
      <c r="AR1209" s="333"/>
    </row>
    <row r="1210" spans="1:44" ht="8.1" customHeight="1">
      <c r="A1210" s="365" t="str">
        <f t="shared" si="125"/>
        <v/>
      </c>
      <c r="B1210" s="50" t="str">
        <f t="shared" si="126"/>
        <v/>
      </c>
      <c r="C1210" s="50" t="str">
        <f t="shared" si="127"/>
        <v/>
      </c>
      <c r="D1210" s="315" t="str">
        <f t="shared" si="128"/>
        <v/>
      </c>
      <c r="E1210" s="353"/>
      <c r="F1210" s="354"/>
      <c r="G1210" s="354"/>
      <c r="H1210" s="333"/>
      <c r="I1210" s="333"/>
      <c r="J1210" s="333"/>
      <c r="K1210" s="333"/>
      <c r="L1210" s="333"/>
      <c r="M1210" s="333"/>
      <c r="N1210" s="333"/>
      <c r="O1210" s="333"/>
      <c r="P1210" s="333"/>
      <c r="Q1210" s="333"/>
      <c r="R1210" s="333"/>
      <c r="S1210" s="333"/>
      <c r="T1210" s="333"/>
      <c r="U1210" s="333"/>
      <c r="V1210" s="333"/>
      <c r="W1210" s="333"/>
      <c r="X1210" s="333"/>
      <c r="Y1210" s="333"/>
      <c r="Z1210" s="333"/>
      <c r="AA1210" s="333"/>
      <c r="AB1210" s="333"/>
      <c r="AC1210" s="333"/>
      <c r="AD1210" s="333"/>
      <c r="AE1210" s="333"/>
      <c r="AF1210" s="333"/>
      <c r="AG1210" s="333"/>
      <c r="AH1210" s="333"/>
      <c r="AI1210" s="333"/>
      <c r="AJ1210" s="333"/>
      <c r="AK1210" s="333"/>
      <c r="AL1210" s="333"/>
      <c r="AM1210" s="333"/>
      <c r="AN1210" s="333"/>
      <c r="AO1210" s="333"/>
      <c r="AP1210" s="333"/>
      <c r="AQ1210" s="333"/>
      <c r="AR1210" s="333"/>
    </row>
    <row r="1211" spans="1:44" ht="8.1" customHeight="1">
      <c r="A1211" s="365" t="str">
        <f t="shared" si="125"/>
        <v/>
      </c>
      <c r="B1211" s="50" t="str">
        <f t="shared" si="126"/>
        <v/>
      </c>
      <c r="C1211" s="50" t="str">
        <f t="shared" si="127"/>
        <v/>
      </c>
      <c r="D1211" s="315" t="str">
        <f t="shared" si="128"/>
        <v/>
      </c>
      <c r="E1211" s="353"/>
      <c r="F1211" s="354"/>
      <c r="G1211" s="354"/>
      <c r="H1211" s="333"/>
      <c r="I1211" s="333"/>
      <c r="J1211" s="333"/>
      <c r="K1211" s="333"/>
      <c r="L1211" s="333"/>
      <c r="M1211" s="333"/>
      <c r="N1211" s="333"/>
      <c r="O1211" s="333"/>
      <c r="P1211" s="333"/>
      <c r="Q1211" s="333"/>
      <c r="R1211" s="333"/>
      <c r="S1211" s="333"/>
      <c r="T1211" s="333"/>
      <c r="U1211" s="333"/>
      <c r="V1211" s="333"/>
      <c r="W1211" s="333"/>
      <c r="X1211" s="333"/>
      <c r="Y1211" s="333"/>
      <c r="Z1211" s="333"/>
      <c r="AA1211" s="333"/>
      <c r="AB1211" s="333"/>
      <c r="AC1211" s="333"/>
      <c r="AD1211" s="333"/>
      <c r="AE1211" s="333"/>
      <c r="AF1211" s="333"/>
      <c r="AG1211" s="333"/>
      <c r="AH1211" s="333"/>
      <c r="AI1211" s="333"/>
      <c r="AJ1211" s="333"/>
      <c r="AK1211" s="333"/>
      <c r="AL1211" s="333"/>
      <c r="AM1211" s="333"/>
      <c r="AN1211" s="333"/>
      <c r="AO1211" s="333"/>
      <c r="AP1211" s="333"/>
      <c r="AQ1211" s="333"/>
      <c r="AR1211" s="333"/>
    </row>
    <row r="1212" spans="1:44" ht="8.1" customHeight="1">
      <c r="A1212" s="365" t="str">
        <f t="shared" si="125"/>
        <v/>
      </c>
      <c r="B1212" s="50" t="str">
        <f t="shared" si="126"/>
        <v/>
      </c>
      <c r="C1212" s="50" t="str">
        <f t="shared" si="127"/>
        <v/>
      </c>
      <c r="D1212" s="315" t="str">
        <f t="shared" si="128"/>
        <v/>
      </c>
      <c r="E1212" s="353"/>
      <c r="F1212" s="354"/>
      <c r="G1212" s="354"/>
      <c r="H1212" s="333"/>
      <c r="I1212" s="333"/>
      <c r="J1212" s="333"/>
      <c r="K1212" s="333"/>
      <c r="L1212" s="333"/>
      <c r="M1212" s="333"/>
      <c r="N1212" s="333"/>
      <c r="O1212" s="333"/>
      <c r="P1212" s="333"/>
      <c r="Q1212" s="333"/>
      <c r="R1212" s="333"/>
      <c r="S1212" s="333"/>
      <c r="T1212" s="333"/>
      <c r="U1212" s="333"/>
      <c r="V1212" s="333"/>
      <c r="W1212" s="333"/>
      <c r="X1212" s="333"/>
      <c r="Y1212" s="333"/>
      <c r="Z1212" s="333"/>
      <c r="AA1212" s="333"/>
      <c r="AB1212" s="333"/>
      <c r="AC1212" s="333"/>
      <c r="AD1212" s="333"/>
      <c r="AE1212" s="333"/>
      <c r="AF1212" s="333"/>
      <c r="AG1212" s="333"/>
      <c r="AH1212" s="333"/>
      <c r="AI1212" s="333"/>
      <c r="AJ1212" s="333"/>
      <c r="AK1212" s="333"/>
      <c r="AL1212" s="333"/>
      <c r="AM1212" s="333"/>
      <c r="AN1212" s="333"/>
      <c r="AO1212" s="333"/>
      <c r="AP1212" s="333"/>
      <c r="AQ1212" s="333"/>
      <c r="AR1212" s="333"/>
    </row>
    <row r="1213" spans="1:44" ht="8.1" customHeight="1">
      <c r="A1213" s="365" t="str">
        <f t="shared" si="125"/>
        <v/>
      </c>
      <c r="B1213" s="50" t="str">
        <f t="shared" si="126"/>
        <v/>
      </c>
      <c r="C1213" s="50" t="str">
        <f t="shared" si="127"/>
        <v/>
      </c>
      <c r="D1213" s="315" t="str">
        <f t="shared" si="128"/>
        <v/>
      </c>
      <c r="E1213" s="353"/>
      <c r="F1213" s="354"/>
      <c r="G1213" s="354"/>
      <c r="H1213" s="333"/>
      <c r="I1213" s="333"/>
      <c r="J1213" s="333"/>
      <c r="K1213" s="333"/>
      <c r="L1213" s="333"/>
      <c r="M1213" s="333"/>
      <c r="N1213" s="333"/>
      <c r="O1213" s="333"/>
      <c r="P1213" s="333"/>
      <c r="Q1213" s="333"/>
      <c r="R1213" s="333"/>
      <c r="S1213" s="333"/>
      <c r="T1213" s="333"/>
      <c r="U1213" s="333"/>
      <c r="V1213" s="333"/>
      <c r="W1213" s="333"/>
      <c r="X1213" s="333"/>
      <c r="Y1213" s="333"/>
      <c r="Z1213" s="333"/>
      <c r="AA1213" s="333"/>
      <c r="AB1213" s="333"/>
      <c r="AC1213" s="333"/>
      <c r="AD1213" s="333"/>
      <c r="AE1213" s="333"/>
      <c r="AF1213" s="333"/>
      <c r="AG1213" s="333"/>
      <c r="AH1213" s="333"/>
      <c r="AI1213" s="333"/>
      <c r="AJ1213" s="333"/>
      <c r="AK1213" s="333"/>
      <c r="AL1213" s="333"/>
      <c r="AM1213" s="333"/>
      <c r="AN1213" s="333"/>
      <c r="AO1213" s="333"/>
      <c r="AP1213" s="333"/>
      <c r="AQ1213" s="333"/>
      <c r="AR1213" s="333"/>
    </row>
    <row r="1214" spans="1:44" ht="8.1" customHeight="1">
      <c r="A1214" s="365" t="str">
        <f t="shared" si="125"/>
        <v/>
      </c>
      <c r="B1214" s="50" t="str">
        <f t="shared" si="126"/>
        <v/>
      </c>
      <c r="C1214" s="50" t="str">
        <f t="shared" si="127"/>
        <v/>
      </c>
      <c r="D1214" s="315" t="str">
        <f t="shared" si="128"/>
        <v/>
      </c>
      <c r="E1214" s="353"/>
      <c r="F1214" s="354"/>
      <c r="G1214" s="354"/>
      <c r="H1214" s="333"/>
      <c r="I1214" s="333"/>
      <c r="J1214" s="333"/>
      <c r="K1214" s="333"/>
      <c r="L1214" s="333"/>
      <c r="M1214" s="333"/>
      <c r="N1214" s="333"/>
      <c r="O1214" s="333"/>
      <c r="P1214" s="333"/>
      <c r="Q1214" s="333"/>
      <c r="R1214" s="333"/>
      <c r="S1214" s="333"/>
      <c r="T1214" s="333"/>
      <c r="U1214" s="333"/>
      <c r="V1214" s="333"/>
      <c r="W1214" s="333"/>
      <c r="X1214" s="333"/>
      <c r="Y1214" s="333"/>
      <c r="Z1214" s="333"/>
      <c r="AA1214" s="333"/>
      <c r="AB1214" s="333"/>
      <c r="AC1214" s="333"/>
      <c r="AD1214" s="333"/>
      <c r="AE1214" s="333"/>
      <c r="AF1214" s="333"/>
      <c r="AG1214" s="333"/>
      <c r="AH1214" s="333"/>
      <c r="AI1214" s="333"/>
      <c r="AJ1214" s="333"/>
      <c r="AK1214" s="333"/>
      <c r="AL1214" s="333"/>
      <c r="AM1214" s="333"/>
      <c r="AN1214" s="333"/>
      <c r="AO1214" s="333"/>
      <c r="AP1214" s="333"/>
      <c r="AQ1214" s="333"/>
      <c r="AR1214" s="333"/>
    </row>
    <row r="1215" spans="1:44" ht="8.1" customHeight="1">
      <c r="A1215" s="365" t="str">
        <f t="shared" si="125"/>
        <v/>
      </c>
      <c r="B1215" s="50" t="str">
        <f t="shared" si="126"/>
        <v/>
      </c>
      <c r="C1215" s="50" t="str">
        <f t="shared" si="127"/>
        <v/>
      </c>
      <c r="D1215" s="315" t="str">
        <f t="shared" si="128"/>
        <v/>
      </c>
      <c r="E1215" s="353"/>
      <c r="F1215" s="354"/>
      <c r="G1215" s="354"/>
      <c r="H1215" s="333"/>
      <c r="I1215" s="333"/>
      <c r="J1215" s="333"/>
      <c r="K1215" s="333"/>
      <c r="L1215" s="333"/>
      <c r="M1215" s="333"/>
      <c r="N1215" s="333"/>
      <c r="O1215" s="333"/>
      <c r="P1215" s="333"/>
      <c r="Q1215" s="333"/>
      <c r="R1215" s="333"/>
      <c r="S1215" s="333"/>
      <c r="T1215" s="333"/>
      <c r="U1215" s="333"/>
      <c r="V1215" s="333"/>
      <c r="W1215" s="333"/>
      <c r="X1215" s="333"/>
      <c r="Y1215" s="333"/>
      <c r="Z1215" s="333"/>
      <c r="AA1215" s="333"/>
      <c r="AB1215" s="333"/>
      <c r="AC1215" s="333"/>
      <c r="AD1215" s="333"/>
      <c r="AE1215" s="333"/>
      <c r="AF1215" s="333"/>
      <c r="AG1215" s="333"/>
      <c r="AH1215" s="333"/>
      <c r="AI1215" s="333"/>
      <c r="AJ1215" s="333"/>
      <c r="AK1215" s="333"/>
      <c r="AL1215" s="333"/>
      <c r="AM1215" s="333"/>
      <c r="AN1215" s="333"/>
      <c r="AO1215" s="333"/>
      <c r="AP1215" s="333"/>
      <c r="AQ1215" s="333"/>
      <c r="AR1215" s="333"/>
    </row>
    <row r="1216" spans="1:44" ht="8.1" customHeight="1">
      <c r="A1216" s="365" t="str">
        <f t="shared" si="125"/>
        <v/>
      </c>
      <c r="B1216" s="50" t="str">
        <f t="shared" si="126"/>
        <v/>
      </c>
      <c r="C1216" s="50" t="str">
        <f t="shared" si="127"/>
        <v/>
      </c>
      <c r="D1216" s="315" t="str">
        <f t="shared" si="128"/>
        <v/>
      </c>
      <c r="E1216" s="353"/>
      <c r="F1216" s="354"/>
      <c r="G1216" s="354"/>
      <c r="H1216" s="333"/>
      <c r="I1216" s="333"/>
      <c r="J1216" s="333"/>
      <c r="K1216" s="333"/>
      <c r="L1216" s="333"/>
      <c r="M1216" s="333"/>
      <c r="N1216" s="333"/>
      <c r="O1216" s="333"/>
      <c r="P1216" s="333"/>
      <c r="Q1216" s="333"/>
      <c r="R1216" s="333"/>
      <c r="S1216" s="333"/>
      <c r="T1216" s="333"/>
      <c r="U1216" s="333"/>
      <c r="V1216" s="333"/>
      <c r="W1216" s="333"/>
      <c r="X1216" s="333"/>
      <c r="Y1216" s="333"/>
      <c r="Z1216" s="333"/>
      <c r="AA1216" s="333"/>
      <c r="AB1216" s="333"/>
      <c r="AC1216" s="333"/>
      <c r="AD1216" s="333"/>
      <c r="AE1216" s="333"/>
      <c r="AF1216" s="333"/>
      <c r="AG1216" s="333"/>
      <c r="AH1216" s="333"/>
      <c r="AI1216" s="333"/>
      <c r="AJ1216" s="333"/>
      <c r="AK1216" s="333"/>
      <c r="AL1216" s="333"/>
      <c r="AM1216" s="333"/>
      <c r="AN1216" s="333"/>
      <c r="AO1216" s="333"/>
      <c r="AP1216" s="333"/>
      <c r="AQ1216" s="333"/>
      <c r="AR1216" s="333"/>
    </row>
    <row r="1217" spans="1:44" ht="8.1" customHeight="1">
      <c r="A1217" s="365" t="str">
        <f t="shared" si="125"/>
        <v/>
      </c>
      <c r="B1217" s="50" t="str">
        <f t="shared" si="126"/>
        <v/>
      </c>
      <c r="C1217" s="50" t="str">
        <f t="shared" si="127"/>
        <v/>
      </c>
      <c r="D1217" s="315" t="str">
        <f t="shared" si="128"/>
        <v/>
      </c>
      <c r="E1217" s="353"/>
      <c r="F1217" s="354"/>
      <c r="G1217" s="354"/>
      <c r="H1217" s="333"/>
      <c r="I1217" s="333"/>
      <c r="J1217" s="333"/>
      <c r="K1217" s="333"/>
      <c r="L1217" s="333"/>
      <c r="M1217" s="333"/>
      <c r="N1217" s="333"/>
      <c r="O1217" s="333"/>
      <c r="P1217" s="333"/>
      <c r="Q1217" s="333"/>
      <c r="R1217" s="333"/>
      <c r="S1217" s="333"/>
      <c r="T1217" s="333"/>
      <c r="U1217" s="333"/>
      <c r="V1217" s="333"/>
      <c r="W1217" s="333"/>
      <c r="X1217" s="333"/>
      <c r="Y1217" s="333"/>
      <c r="Z1217" s="333"/>
      <c r="AA1217" s="333"/>
      <c r="AB1217" s="333"/>
      <c r="AC1217" s="333"/>
      <c r="AD1217" s="333"/>
      <c r="AE1217" s="333"/>
      <c r="AF1217" s="333"/>
      <c r="AG1217" s="333"/>
      <c r="AH1217" s="333"/>
      <c r="AI1217" s="333"/>
      <c r="AJ1217" s="333"/>
      <c r="AK1217" s="333"/>
      <c r="AL1217" s="333"/>
      <c r="AM1217" s="333"/>
      <c r="AN1217" s="333"/>
      <c r="AO1217" s="333"/>
      <c r="AP1217" s="333"/>
      <c r="AQ1217" s="333"/>
      <c r="AR1217" s="333"/>
    </row>
    <row r="1218" spans="1:44" ht="8.1" customHeight="1">
      <c r="A1218" s="365" t="str">
        <f t="shared" si="125"/>
        <v/>
      </c>
      <c r="B1218" s="50" t="str">
        <f t="shared" si="126"/>
        <v/>
      </c>
      <c r="C1218" s="50" t="str">
        <f t="shared" si="127"/>
        <v/>
      </c>
      <c r="D1218" s="315" t="str">
        <f t="shared" si="128"/>
        <v/>
      </c>
      <c r="E1218" s="353"/>
      <c r="F1218" s="354"/>
      <c r="G1218" s="354"/>
      <c r="H1218" s="333"/>
      <c r="I1218" s="333"/>
      <c r="J1218" s="333"/>
      <c r="K1218" s="333"/>
      <c r="L1218" s="333"/>
      <c r="M1218" s="333"/>
      <c r="N1218" s="333"/>
      <c r="O1218" s="333"/>
      <c r="P1218" s="333"/>
      <c r="Q1218" s="333"/>
      <c r="R1218" s="333"/>
      <c r="S1218" s="333"/>
      <c r="T1218" s="333"/>
      <c r="U1218" s="333"/>
      <c r="V1218" s="333"/>
      <c r="W1218" s="333"/>
      <c r="X1218" s="333"/>
      <c r="Y1218" s="333"/>
      <c r="Z1218" s="333"/>
      <c r="AA1218" s="333"/>
      <c r="AB1218" s="333"/>
      <c r="AC1218" s="333"/>
      <c r="AD1218" s="333"/>
      <c r="AE1218" s="333"/>
      <c r="AF1218" s="333"/>
      <c r="AG1218" s="333"/>
      <c r="AH1218" s="333"/>
      <c r="AI1218" s="333"/>
      <c r="AJ1218" s="333"/>
      <c r="AK1218" s="333"/>
      <c r="AL1218" s="333"/>
      <c r="AM1218" s="333"/>
      <c r="AN1218" s="333"/>
      <c r="AO1218" s="333"/>
      <c r="AP1218" s="333"/>
      <c r="AQ1218" s="333"/>
      <c r="AR1218" s="333"/>
    </row>
    <row r="1219" spans="1:44" ht="8.1" customHeight="1">
      <c r="A1219" s="365" t="str">
        <f t="shared" si="125"/>
        <v/>
      </c>
      <c r="B1219" s="50" t="str">
        <f t="shared" si="126"/>
        <v/>
      </c>
      <c r="C1219" s="50" t="str">
        <f t="shared" si="127"/>
        <v/>
      </c>
      <c r="D1219" s="315" t="str">
        <f t="shared" si="128"/>
        <v/>
      </c>
      <c r="E1219" s="353"/>
      <c r="F1219" s="354"/>
      <c r="G1219" s="354"/>
      <c r="H1219" s="333"/>
      <c r="I1219" s="333"/>
      <c r="J1219" s="333"/>
      <c r="K1219" s="333"/>
      <c r="L1219" s="333"/>
      <c r="M1219" s="333"/>
      <c r="N1219" s="333"/>
      <c r="O1219" s="333"/>
      <c r="P1219" s="333"/>
      <c r="Q1219" s="333"/>
      <c r="R1219" s="333"/>
      <c r="S1219" s="333"/>
      <c r="T1219" s="333"/>
      <c r="U1219" s="333"/>
      <c r="V1219" s="333"/>
      <c r="W1219" s="333"/>
      <c r="X1219" s="333"/>
      <c r="Y1219" s="333"/>
      <c r="Z1219" s="333"/>
      <c r="AA1219" s="333"/>
      <c r="AB1219" s="333"/>
      <c r="AC1219" s="333"/>
      <c r="AD1219" s="333"/>
      <c r="AE1219" s="333"/>
      <c r="AF1219" s="333"/>
      <c r="AG1219" s="333"/>
      <c r="AH1219" s="333"/>
      <c r="AI1219" s="333"/>
      <c r="AJ1219" s="333"/>
      <c r="AK1219" s="333"/>
      <c r="AL1219" s="333"/>
      <c r="AM1219" s="333"/>
      <c r="AN1219" s="333"/>
      <c r="AO1219" s="333"/>
      <c r="AP1219" s="333"/>
      <c r="AQ1219" s="333"/>
      <c r="AR1219" s="333"/>
    </row>
    <row r="1220" spans="1:44" ht="8.1" customHeight="1">
      <c r="A1220" s="365" t="str">
        <f t="shared" si="125"/>
        <v/>
      </c>
      <c r="B1220" s="50" t="str">
        <f t="shared" si="126"/>
        <v/>
      </c>
      <c r="C1220" s="50" t="str">
        <f t="shared" si="127"/>
        <v/>
      </c>
      <c r="D1220" s="315" t="str">
        <f t="shared" si="128"/>
        <v/>
      </c>
      <c r="E1220" s="353"/>
      <c r="F1220" s="354"/>
      <c r="G1220" s="354"/>
      <c r="H1220" s="333"/>
      <c r="I1220" s="333"/>
      <c r="J1220" s="333"/>
      <c r="K1220" s="333"/>
      <c r="L1220" s="333"/>
      <c r="M1220" s="333"/>
      <c r="N1220" s="333"/>
      <c r="O1220" s="333"/>
      <c r="P1220" s="333"/>
      <c r="Q1220" s="333"/>
      <c r="R1220" s="333"/>
      <c r="S1220" s="333"/>
      <c r="T1220" s="333"/>
      <c r="U1220" s="333"/>
      <c r="V1220" s="333"/>
      <c r="W1220" s="333"/>
      <c r="X1220" s="333"/>
      <c r="Y1220" s="333"/>
      <c r="Z1220" s="333"/>
      <c r="AA1220" s="333"/>
      <c r="AB1220" s="333"/>
      <c r="AC1220" s="333"/>
      <c r="AD1220" s="333"/>
      <c r="AE1220" s="333"/>
      <c r="AF1220" s="333"/>
      <c r="AG1220" s="333"/>
      <c r="AH1220" s="333"/>
      <c r="AI1220" s="333"/>
      <c r="AJ1220" s="333"/>
      <c r="AK1220" s="333"/>
      <c r="AL1220" s="333"/>
      <c r="AM1220" s="333"/>
      <c r="AN1220" s="333"/>
      <c r="AO1220" s="333"/>
      <c r="AP1220" s="333"/>
      <c r="AQ1220" s="333"/>
      <c r="AR1220" s="333"/>
    </row>
    <row r="1221" spans="1:44" ht="8.1" customHeight="1">
      <c r="A1221" s="365" t="str">
        <f t="shared" ref="A1221:A1284" si="129">IF(ROW()-A$4&lt;=$D$4,ROW()-A$4,"")</f>
        <v/>
      </c>
      <c r="B1221" s="50" t="str">
        <f t="shared" si="126"/>
        <v/>
      </c>
      <c r="C1221" s="50" t="str">
        <f t="shared" si="127"/>
        <v/>
      </c>
      <c r="D1221" s="315" t="str">
        <f t="shared" si="128"/>
        <v/>
      </c>
      <c r="E1221" s="353"/>
      <c r="F1221" s="354"/>
      <c r="G1221" s="354"/>
      <c r="H1221" s="333"/>
      <c r="I1221" s="333"/>
      <c r="J1221" s="333"/>
      <c r="K1221" s="333"/>
      <c r="L1221" s="333"/>
      <c r="M1221" s="333"/>
      <c r="N1221" s="333"/>
      <c r="O1221" s="333"/>
      <c r="P1221" s="333"/>
      <c r="Q1221" s="333"/>
      <c r="R1221" s="333"/>
      <c r="S1221" s="333"/>
      <c r="T1221" s="333"/>
      <c r="U1221" s="333"/>
      <c r="V1221" s="333"/>
      <c r="W1221" s="333"/>
      <c r="X1221" s="333"/>
      <c r="Y1221" s="333"/>
      <c r="Z1221" s="333"/>
      <c r="AA1221" s="333"/>
      <c r="AB1221" s="333"/>
      <c r="AC1221" s="333"/>
      <c r="AD1221" s="333"/>
      <c r="AE1221" s="333"/>
      <c r="AF1221" s="333"/>
      <c r="AG1221" s="333"/>
      <c r="AH1221" s="333"/>
      <c r="AI1221" s="333"/>
      <c r="AJ1221" s="333"/>
      <c r="AK1221" s="333"/>
      <c r="AL1221" s="333"/>
      <c r="AM1221" s="333"/>
      <c r="AN1221" s="333"/>
      <c r="AO1221" s="333"/>
      <c r="AP1221" s="333"/>
      <c r="AQ1221" s="333"/>
      <c r="AR1221" s="333"/>
    </row>
    <row r="1222" spans="1:44" ht="8.1" customHeight="1">
      <c r="A1222" s="365" t="str">
        <f t="shared" si="129"/>
        <v/>
      </c>
      <c r="B1222" s="50" t="str">
        <f t="shared" ref="B1222:B1285" si="130">IF(A1222="","",IF(A1220="",1,IF(ISNUMBER(A1222),INT(A1221/$C$2)+1,"")))</f>
        <v/>
      </c>
      <c r="C1222" s="50" t="str">
        <f t="shared" ref="C1222:C1285" si="131">IF(ISNUMBER(A1222),IF(B1221&lt;&gt;B1222,1,C1221+1),"")</f>
        <v/>
      </c>
      <c r="D1222" s="315" t="str">
        <f t="shared" ref="D1222:D1285" si="132">IF(AND(ISNUMBER(B1222),ISNUMBER(C1222)),_xlfn.CONCAT(C1222-1,",",B1222-1),"")</f>
        <v/>
      </c>
      <c r="E1222" s="353"/>
      <c r="F1222" s="354"/>
      <c r="G1222" s="354"/>
      <c r="H1222" s="333"/>
      <c r="I1222" s="333"/>
      <c r="J1222" s="333"/>
      <c r="K1222" s="333"/>
      <c r="L1222" s="333"/>
      <c r="M1222" s="333"/>
      <c r="N1222" s="333"/>
      <c r="O1222" s="333"/>
      <c r="P1222" s="333"/>
      <c r="Q1222" s="333"/>
      <c r="R1222" s="333"/>
      <c r="S1222" s="333"/>
      <c r="T1222" s="333"/>
      <c r="U1222" s="333"/>
      <c r="V1222" s="333"/>
      <c r="W1222" s="333"/>
      <c r="X1222" s="333"/>
      <c r="Y1222" s="333"/>
      <c r="Z1222" s="333"/>
      <c r="AA1222" s="333"/>
      <c r="AB1222" s="333"/>
      <c r="AC1222" s="333"/>
      <c r="AD1222" s="333"/>
      <c r="AE1222" s="333"/>
      <c r="AF1222" s="333"/>
      <c r="AG1222" s="333"/>
      <c r="AH1222" s="333"/>
      <c r="AI1222" s="333"/>
      <c r="AJ1222" s="333"/>
      <c r="AK1222" s="333"/>
      <c r="AL1222" s="333"/>
      <c r="AM1222" s="333"/>
      <c r="AN1222" s="333"/>
      <c r="AO1222" s="333"/>
      <c r="AP1222" s="333"/>
      <c r="AQ1222" s="333"/>
      <c r="AR1222" s="333"/>
    </row>
    <row r="1223" spans="1:44" ht="8.1" customHeight="1">
      <c r="A1223" s="365" t="str">
        <f t="shared" si="129"/>
        <v/>
      </c>
      <c r="B1223" s="50" t="str">
        <f t="shared" si="130"/>
        <v/>
      </c>
      <c r="C1223" s="50" t="str">
        <f t="shared" si="131"/>
        <v/>
      </c>
      <c r="D1223" s="315" t="str">
        <f t="shared" si="132"/>
        <v/>
      </c>
      <c r="E1223" s="353"/>
      <c r="F1223" s="354"/>
      <c r="G1223" s="354"/>
      <c r="H1223" s="333"/>
      <c r="I1223" s="333"/>
      <c r="J1223" s="333"/>
      <c r="K1223" s="333"/>
      <c r="L1223" s="333"/>
      <c r="M1223" s="333"/>
      <c r="N1223" s="333"/>
      <c r="O1223" s="333"/>
      <c r="P1223" s="333"/>
      <c r="Q1223" s="333"/>
      <c r="R1223" s="333"/>
      <c r="S1223" s="333"/>
      <c r="T1223" s="333"/>
      <c r="U1223" s="333"/>
      <c r="V1223" s="333"/>
      <c r="W1223" s="333"/>
      <c r="X1223" s="333"/>
      <c r="Y1223" s="333"/>
      <c r="Z1223" s="333"/>
      <c r="AA1223" s="333"/>
      <c r="AB1223" s="333"/>
      <c r="AC1223" s="333"/>
      <c r="AD1223" s="333"/>
      <c r="AE1223" s="333"/>
      <c r="AF1223" s="333"/>
      <c r="AG1223" s="333"/>
      <c r="AH1223" s="333"/>
      <c r="AI1223" s="333"/>
      <c r="AJ1223" s="333"/>
      <c r="AK1223" s="333"/>
      <c r="AL1223" s="333"/>
      <c r="AM1223" s="333"/>
      <c r="AN1223" s="333"/>
      <c r="AO1223" s="333"/>
      <c r="AP1223" s="333"/>
      <c r="AQ1223" s="333"/>
      <c r="AR1223" s="333"/>
    </row>
    <row r="1224" spans="1:44" ht="8.1" customHeight="1">
      <c r="A1224" s="365" t="str">
        <f t="shared" si="129"/>
        <v/>
      </c>
      <c r="B1224" s="50" t="str">
        <f t="shared" si="130"/>
        <v/>
      </c>
      <c r="C1224" s="50" t="str">
        <f t="shared" si="131"/>
        <v/>
      </c>
      <c r="D1224" s="315" t="str">
        <f t="shared" si="132"/>
        <v/>
      </c>
      <c r="E1224" s="353"/>
      <c r="F1224" s="354"/>
      <c r="G1224" s="354"/>
      <c r="H1224" s="333"/>
      <c r="I1224" s="333"/>
      <c r="J1224" s="333"/>
      <c r="K1224" s="333"/>
      <c r="L1224" s="333"/>
      <c r="M1224" s="333"/>
      <c r="N1224" s="333"/>
      <c r="O1224" s="333"/>
      <c r="P1224" s="333"/>
      <c r="Q1224" s="333"/>
      <c r="R1224" s="333"/>
      <c r="S1224" s="333"/>
      <c r="T1224" s="333"/>
      <c r="U1224" s="333"/>
      <c r="V1224" s="333"/>
      <c r="W1224" s="333"/>
      <c r="X1224" s="333"/>
      <c r="Y1224" s="333"/>
      <c r="Z1224" s="333"/>
      <c r="AA1224" s="333"/>
      <c r="AB1224" s="333"/>
      <c r="AC1224" s="333"/>
      <c r="AD1224" s="333"/>
      <c r="AE1224" s="333"/>
      <c r="AF1224" s="333"/>
      <c r="AG1224" s="333"/>
      <c r="AH1224" s="333"/>
      <c r="AI1224" s="333"/>
      <c r="AJ1224" s="333"/>
      <c r="AK1224" s="333"/>
      <c r="AL1224" s="333"/>
      <c r="AM1224" s="333"/>
      <c r="AN1224" s="333"/>
      <c r="AO1224" s="333"/>
      <c r="AP1224" s="333"/>
      <c r="AQ1224" s="333"/>
      <c r="AR1224" s="333"/>
    </row>
    <row r="1225" spans="1:44" ht="8.1" customHeight="1">
      <c r="A1225" s="365" t="str">
        <f t="shared" si="129"/>
        <v/>
      </c>
      <c r="B1225" s="50" t="str">
        <f t="shared" si="130"/>
        <v/>
      </c>
      <c r="C1225" s="50" t="str">
        <f t="shared" si="131"/>
        <v/>
      </c>
      <c r="D1225" s="315" t="str">
        <f t="shared" si="132"/>
        <v/>
      </c>
      <c r="E1225" s="353"/>
      <c r="F1225" s="354"/>
      <c r="G1225" s="354"/>
      <c r="H1225" s="333"/>
      <c r="I1225" s="333"/>
      <c r="J1225" s="333"/>
      <c r="K1225" s="333"/>
      <c r="L1225" s="333"/>
      <c r="M1225" s="333"/>
      <c r="N1225" s="333"/>
      <c r="O1225" s="333"/>
      <c r="P1225" s="333"/>
      <c r="Q1225" s="333"/>
      <c r="R1225" s="333"/>
      <c r="S1225" s="333"/>
      <c r="T1225" s="333"/>
      <c r="U1225" s="333"/>
      <c r="V1225" s="333"/>
      <c r="W1225" s="333"/>
      <c r="X1225" s="333"/>
      <c r="Y1225" s="333"/>
      <c r="Z1225" s="333"/>
      <c r="AA1225" s="333"/>
      <c r="AB1225" s="333"/>
      <c r="AC1225" s="333"/>
      <c r="AD1225" s="333"/>
      <c r="AE1225" s="333"/>
      <c r="AF1225" s="333"/>
      <c r="AG1225" s="333"/>
      <c r="AH1225" s="333"/>
      <c r="AI1225" s="333"/>
      <c r="AJ1225" s="333"/>
      <c r="AK1225" s="333"/>
      <c r="AL1225" s="333"/>
      <c r="AM1225" s="333"/>
      <c r="AN1225" s="333"/>
      <c r="AO1225" s="333"/>
      <c r="AP1225" s="333"/>
      <c r="AQ1225" s="333"/>
      <c r="AR1225" s="333"/>
    </row>
    <row r="1226" spans="1:44" ht="8.1" customHeight="1">
      <c r="A1226" s="365" t="str">
        <f t="shared" si="129"/>
        <v/>
      </c>
      <c r="B1226" s="50" t="str">
        <f t="shared" si="130"/>
        <v/>
      </c>
      <c r="C1226" s="50" t="str">
        <f t="shared" si="131"/>
        <v/>
      </c>
      <c r="D1226" s="315" t="str">
        <f t="shared" si="132"/>
        <v/>
      </c>
      <c r="E1226" s="353"/>
      <c r="F1226" s="354"/>
      <c r="G1226" s="354"/>
      <c r="H1226" s="333"/>
      <c r="I1226" s="333"/>
      <c r="J1226" s="333"/>
      <c r="K1226" s="333"/>
      <c r="L1226" s="333"/>
      <c r="M1226" s="333"/>
      <c r="N1226" s="333"/>
      <c r="O1226" s="333"/>
      <c r="P1226" s="333"/>
      <c r="Q1226" s="333"/>
      <c r="R1226" s="333"/>
      <c r="S1226" s="333"/>
      <c r="T1226" s="333"/>
      <c r="U1226" s="333"/>
      <c r="V1226" s="333"/>
      <c r="W1226" s="333"/>
      <c r="X1226" s="333"/>
      <c r="Y1226" s="333"/>
      <c r="Z1226" s="333"/>
      <c r="AA1226" s="333"/>
      <c r="AB1226" s="333"/>
      <c r="AC1226" s="333"/>
      <c r="AD1226" s="333"/>
      <c r="AE1226" s="333"/>
      <c r="AF1226" s="333"/>
      <c r="AG1226" s="333"/>
      <c r="AH1226" s="333"/>
      <c r="AI1226" s="333"/>
      <c r="AJ1226" s="333"/>
      <c r="AK1226" s="333"/>
      <c r="AL1226" s="333"/>
      <c r="AM1226" s="333"/>
      <c r="AN1226" s="333"/>
      <c r="AO1226" s="333"/>
      <c r="AP1226" s="333"/>
      <c r="AQ1226" s="333"/>
      <c r="AR1226" s="333"/>
    </row>
    <row r="1227" spans="1:44" ht="8.1" customHeight="1">
      <c r="A1227" s="365" t="str">
        <f t="shared" si="129"/>
        <v/>
      </c>
      <c r="B1227" s="50" t="str">
        <f t="shared" si="130"/>
        <v/>
      </c>
      <c r="C1227" s="50" t="str">
        <f t="shared" si="131"/>
        <v/>
      </c>
      <c r="D1227" s="315" t="str">
        <f t="shared" si="132"/>
        <v/>
      </c>
      <c r="E1227" s="353"/>
      <c r="F1227" s="354"/>
      <c r="G1227" s="354"/>
      <c r="H1227" s="333"/>
      <c r="I1227" s="333"/>
      <c r="J1227" s="333"/>
      <c r="K1227" s="333"/>
      <c r="L1227" s="333"/>
      <c r="M1227" s="333"/>
      <c r="N1227" s="333"/>
      <c r="O1227" s="333"/>
      <c r="P1227" s="333"/>
      <c r="Q1227" s="333"/>
      <c r="R1227" s="333"/>
      <c r="S1227" s="333"/>
      <c r="T1227" s="333"/>
      <c r="U1227" s="333"/>
      <c r="V1227" s="333"/>
      <c r="W1227" s="333"/>
      <c r="X1227" s="333"/>
      <c r="Y1227" s="333"/>
      <c r="Z1227" s="333"/>
      <c r="AA1227" s="333"/>
      <c r="AB1227" s="333"/>
      <c r="AC1227" s="333"/>
      <c r="AD1227" s="333"/>
      <c r="AE1227" s="333"/>
      <c r="AF1227" s="333"/>
      <c r="AG1227" s="333"/>
      <c r="AH1227" s="333"/>
      <c r="AI1227" s="333"/>
      <c r="AJ1227" s="333"/>
      <c r="AK1227" s="333"/>
      <c r="AL1227" s="333"/>
      <c r="AM1227" s="333"/>
      <c r="AN1227" s="333"/>
      <c r="AO1227" s="333"/>
      <c r="AP1227" s="333"/>
      <c r="AQ1227" s="333"/>
      <c r="AR1227" s="333"/>
    </row>
    <row r="1228" spans="1:44" ht="8.1" customHeight="1">
      <c r="A1228" s="365" t="str">
        <f t="shared" si="129"/>
        <v/>
      </c>
      <c r="B1228" s="50" t="str">
        <f t="shared" si="130"/>
        <v/>
      </c>
      <c r="C1228" s="50" t="str">
        <f t="shared" si="131"/>
        <v/>
      </c>
      <c r="D1228" s="315" t="str">
        <f t="shared" si="132"/>
        <v/>
      </c>
      <c r="E1228" s="353"/>
      <c r="F1228" s="354"/>
      <c r="G1228" s="354"/>
      <c r="H1228" s="333"/>
      <c r="I1228" s="333"/>
      <c r="J1228" s="333"/>
      <c r="K1228" s="333"/>
      <c r="L1228" s="333"/>
      <c r="M1228" s="333"/>
      <c r="N1228" s="333"/>
      <c r="O1228" s="333"/>
      <c r="P1228" s="333"/>
      <c r="Q1228" s="333"/>
      <c r="R1228" s="333"/>
      <c r="S1228" s="333"/>
      <c r="T1228" s="333"/>
      <c r="U1228" s="333"/>
      <c r="V1228" s="333"/>
      <c r="W1228" s="333"/>
      <c r="X1228" s="333"/>
      <c r="Y1228" s="333"/>
      <c r="Z1228" s="333"/>
      <c r="AA1228" s="333"/>
      <c r="AB1228" s="333"/>
      <c r="AC1228" s="333"/>
      <c r="AD1228" s="333"/>
      <c r="AE1228" s="333"/>
      <c r="AF1228" s="333"/>
      <c r="AG1228" s="333"/>
      <c r="AH1228" s="333"/>
      <c r="AI1228" s="333"/>
      <c r="AJ1228" s="333"/>
      <c r="AK1228" s="333"/>
      <c r="AL1228" s="333"/>
      <c r="AM1228" s="333"/>
      <c r="AN1228" s="333"/>
      <c r="AO1228" s="333"/>
      <c r="AP1228" s="333"/>
      <c r="AQ1228" s="333"/>
      <c r="AR1228" s="333"/>
    </row>
    <row r="1229" spans="1:44" ht="8.1" customHeight="1">
      <c r="A1229" s="365" t="str">
        <f t="shared" si="129"/>
        <v/>
      </c>
      <c r="B1229" s="50" t="str">
        <f t="shared" si="130"/>
        <v/>
      </c>
      <c r="C1229" s="50" t="str">
        <f t="shared" si="131"/>
        <v/>
      </c>
      <c r="D1229" s="315" t="str">
        <f t="shared" si="132"/>
        <v/>
      </c>
      <c r="E1229" s="353"/>
      <c r="F1229" s="354"/>
      <c r="G1229" s="354"/>
      <c r="H1229" s="333"/>
      <c r="I1229" s="333"/>
      <c r="J1229" s="333"/>
      <c r="K1229" s="333"/>
      <c r="L1229" s="333"/>
      <c r="M1229" s="333"/>
      <c r="N1229" s="333"/>
      <c r="O1229" s="333"/>
      <c r="P1229" s="333"/>
      <c r="Q1229" s="333"/>
      <c r="R1229" s="333"/>
      <c r="S1229" s="333"/>
      <c r="T1229" s="333"/>
      <c r="U1229" s="333"/>
      <c r="V1229" s="333"/>
      <c r="W1229" s="333"/>
      <c r="X1229" s="333"/>
      <c r="Y1229" s="333"/>
      <c r="Z1229" s="333"/>
      <c r="AA1229" s="333"/>
      <c r="AB1229" s="333"/>
      <c r="AC1229" s="333"/>
      <c r="AD1229" s="333"/>
      <c r="AE1229" s="333"/>
      <c r="AF1229" s="333"/>
      <c r="AG1229" s="333"/>
      <c r="AH1229" s="333"/>
      <c r="AI1229" s="333"/>
      <c r="AJ1229" s="333"/>
      <c r="AK1229" s="333"/>
      <c r="AL1229" s="333"/>
      <c r="AM1229" s="333"/>
      <c r="AN1229" s="333"/>
      <c r="AO1229" s="333"/>
      <c r="AP1229" s="333"/>
      <c r="AQ1229" s="333"/>
      <c r="AR1229" s="333"/>
    </row>
    <row r="1230" spans="1:44" ht="8.1" customHeight="1">
      <c r="A1230" s="365" t="str">
        <f t="shared" si="129"/>
        <v/>
      </c>
      <c r="B1230" s="50" t="str">
        <f t="shared" si="130"/>
        <v/>
      </c>
      <c r="C1230" s="50" t="str">
        <f t="shared" si="131"/>
        <v/>
      </c>
      <c r="D1230" s="315" t="str">
        <f t="shared" si="132"/>
        <v/>
      </c>
      <c r="E1230" s="353"/>
      <c r="F1230" s="354"/>
      <c r="G1230" s="354"/>
      <c r="H1230" s="333"/>
      <c r="I1230" s="333"/>
      <c r="J1230" s="333"/>
      <c r="K1230" s="333"/>
      <c r="L1230" s="333"/>
      <c r="M1230" s="333"/>
      <c r="N1230" s="333"/>
      <c r="O1230" s="333"/>
      <c r="P1230" s="333"/>
      <c r="Q1230" s="333"/>
      <c r="R1230" s="333"/>
      <c r="S1230" s="333"/>
      <c r="T1230" s="333"/>
      <c r="U1230" s="333"/>
      <c r="V1230" s="333"/>
      <c r="W1230" s="333"/>
      <c r="X1230" s="333"/>
      <c r="Y1230" s="333"/>
      <c r="Z1230" s="333"/>
      <c r="AA1230" s="333"/>
      <c r="AB1230" s="333"/>
      <c r="AC1230" s="333"/>
      <c r="AD1230" s="333"/>
      <c r="AE1230" s="333"/>
      <c r="AF1230" s="333"/>
      <c r="AG1230" s="333"/>
      <c r="AH1230" s="333"/>
      <c r="AI1230" s="333"/>
      <c r="AJ1230" s="333"/>
      <c r="AK1230" s="333"/>
      <c r="AL1230" s="333"/>
      <c r="AM1230" s="333"/>
      <c r="AN1230" s="333"/>
      <c r="AO1230" s="333"/>
      <c r="AP1230" s="333"/>
      <c r="AQ1230" s="333"/>
      <c r="AR1230" s="333"/>
    </row>
    <row r="1231" spans="1:44" ht="8.1" customHeight="1">
      <c r="A1231" s="365" t="str">
        <f t="shared" si="129"/>
        <v/>
      </c>
      <c r="B1231" s="50" t="str">
        <f t="shared" si="130"/>
        <v/>
      </c>
      <c r="C1231" s="50" t="str">
        <f t="shared" si="131"/>
        <v/>
      </c>
      <c r="D1231" s="315" t="str">
        <f t="shared" si="132"/>
        <v/>
      </c>
      <c r="E1231" s="353"/>
      <c r="F1231" s="354"/>
      <c r="G1231" s="354"/>
      <c r="H1231" s="333"/>
      <c r="I1231" s="333"/>
      <c r="J1231" s="333"/>
      <c r="K1231" s="333"/>
      <c r="L1231" s="333"/>
      <c r="M1231" s="333"/>
      <c r="N1231" s="333"/>
      <c r="O1231" s="333"/>
      <c r="P1231" s="333"/>
      <c r="Q1231" s="333"/>
      <c r="R1231" s="333"/>
      <c r="S1231" s="333"/>
      <c r="T1231" s="333"/>
      <c r="U1231" s="333"/>
      <c r="V1231" s="333"/>
      <c r="W1231" s="333"/>
      <c r="X1231" s="333"/>
      <c r="Y1231" s="333"/>
      <c r="Z1231" s="333"/>
      <c r="AA1231" s="333"/>
      <c r="AB1231" s="333"/>
      <c r="AC1231" s="333"/>
      <c r="AD1231" s="333"/>
      <c r="AE1231" s="333"/>
      <c r="AF1231" s="333"/>
      <c r="AG1231" s="333"/>
      <c r="AH1231" s="333"/>
      <c r="AI1231" s="333"/>
      <c r="AJ1231" s="333"/>
      <c r="AK1231" s="333"/>
      <c r="AL1231" s="333"/>
      <c r="AM1231" s="333"/>
      <c r="AN1231" s="333"/>
      <c r="AO1231" s="333"/>
      <c r="AP1231" s="333"/>
      <c r="AQ1231" s="333"/>
      <c r="AR1231" s="333"/>
    </row>
    <row r="1232" spans="1:44" ht="8.1" customHeight="1">
      <c r="A1232" s="365" t="str">
        <f t="shared" si="129"/>
        <v/>
      </c>
      <c r="B1232" s="50" t="str">
        <f t="shared" si="130"/>
        <v/>
      </c>
      <c r="C1232" s="50" t="str">
        <f t="shared" si="131"/>
        <v/>
      </c>
      <c r="D1232" s="315" t="str">
        <f t="shared" si="132"/>
        <v/>
      </c>
      <c r="E1232" s="353"/>
      <c r="F1232" s="354"/>
      <c r="G1232" s="354"/>
      <c r="H1232" s="333"/>
      <c r="I1232" s="333"/>
      <c r="J1232" s="333"/>
      <c r="K1232" s="333"/>
      <c r="L1232" s="333"/>
      <c r="M1232" s="333"/>
      <c r="N1232" s="333"/>
      <c r="O1232" s="333"/>
      <c r="P1232" s="333"/>
      <c r="Q1232" s="333"/>
      <c r="R1232" s="333"/>
      <c r="S1232" s="333"/>
      <c r="T1232" s="333"/>
      <c r="U1232" s="333"/>
      <c r="V1232" s="333"/>
      <c r="W1232" s="333"/>
      <c r="X1232" s="333"/>
      <c r="Y1232" s="333"/>
      <c r="Z1232" s="333"/>
      <c r="AA1232" s="333"/>
      <c r="AB1232" s="333"/>
      <c r="AC1232" s="333"/>
      <c r="AD1232" s="333"/>
      <c r="AE1232" s="333"/>
      <c r="AF1232" s="333"/>
      <c r="AG1232" s="333"/>
      <c r="AH1232" s="333"/>
      <c r="AI1232" s="333"/>
      <c r="AJ1232" s="333"/>
      <c r="AK1232" s="333"/>
      <c r="AL1232" s="333"/>
      <c r="AM1232" s="333"/>
      <c r="AN1232" s="333"/>
      <c r="AO1232" s="333"/>
      <c r="AP1232" s="333"/>
      <c r="AQ1232" s="333"/>
      <c r="AR1232" s="333"/>
    </row>
    <row r="1233" spans="1:44" ht="8.1" customHeight="1">
      <c r="A1233" s="365" t="str">
        <f t="shared" si="129"/>
        <v/>
      </c>
      <c r="B1233" s="50" t="str">
        <f t="shared" si="130"/>
        <v/>
      </c>
      <c r="C1233" s="50" t="str">
        <f t="shared" si="131"/>
        <v/>
      </c>
      <c r="D1233" s="315" t="str">
        <f t="shared" si="132"/>
        <v/>
      </c>
      <c r="E1233" s="353"/>
      <c r="F1233" s="354"/>
      <c r="G1233" s="354"/>
      <c r="H1233" s="333"/>
      <c r="I1233" s="333"/>
      <c r="J1233" s="333"/>
      <c r="K1233" s="333"/>
      <c r="L1233" s="333"/>
      <c r="M1233" s="333"/>
      <c r="N1233" s="333"/>
      <c r="O1233" s="333"/>
      <c r="P1233" s="333"/>
      <c r="Q1233" s="333"/>
      <c r="R1233" s="333"/>
      <c r="S1233" s="333"/>
      <c r="T1233" s="333"/>
      <c r="U1233" s="333"/>
      <c r="V1233" s="333"/>
      <c r="W1233" s="333"/>
      <c r="X1233" s="333"/>
      <c r="Y1233" s="333"/>
      <c r="Z1233" s="333"/>
      <c r="AA1233" s="333"/>
      <c r="AB1233" s="333"/>
      <c r="AC1233" s="333"/>
      <c r="AD1233" s="333"/>
      <c r="AE1233" s="333"/>
      <c r="AF1233" s="333"/>
      <c r="AG1233" s="333"/>
      <c r="AH1233" s="333"/>
      <c r="AI1233" s="333"/>
      <c r="AJ1233" s="333"/>
      <c r="AK1233" s="333"/>
      <c r="AL1233" s="333"/>
      <c r="AM1233" s="333"/>
      <c r="AN1233" s="333"/>
      <c r="AO1233" s="333"/>
      <c r="AP1233" s="333"/>
      <c r="AQ1233" s="333"/>
      <c r="AR1233" s="333"/>
    </row>
    <row r="1234" spans="1:44" ht="8.1" customHeight="1">
      <c r="A1234" s="365" t="str">
        <f t="shared" si="129"/>
        <v/>
      </c>
      <c r="B1234" s="50" t="str">
        <f t="shared" si="130"/>
        <v/>
      </c>
      <c r="C1234" s="50" t="str">
        <f t="shared" si="131"/>
        <v/>
      </c>
      <c r="D1234" s="315" t="str">
        <f t="shared" si="132"/>
        <v/>
      </c>
      <c r="E1234" s="353"/>
      <c r="F1234" s="354"/>
      <c r="G1234" s="354"/>
      <c r="H1234" s="333"/>
      <c r="I1234" s="333"/>
      <c r="J1234" s="333"/>
      <c r="K1234" s="333"/>
      <c r="L1234" s="333"/>
      <c r="M1234" s="333"/>
      <c r="N1234" s="333"/>
      <c r="O1234" s="333"/>
      <c r="P1234" s="333"/>
      <c r="Q1234" s="333"/>
      <c r="R1234" s="333"/>
      <c r="S1234" s="333"/>
      <c r="T1234" s="333"/>
      <c r="U1234" s="333"/>
      <c r="V1234" s="333"/>
      <c r="W1234" s="333"/>
      <c r="X1234" s="333"/>
      <c r="Y1234" s="333"/>
      <c r="Z1234" s="333"/>
      <c r="AA1234" s="333"/>
      <c r="AB1234" s="333"/>
      <c r="AC1234" s="333"/>
      <c r="AD1234" s="333"/>
      <c r="AE1234" s="333"/>
      <c r="AF1234" s="333"/>
      <c r="AG1234" s="333"/>
      <c r="AH1234" s="333"/>
      <c r="AI1234" s="333"/>
      <c r="AJ1234" s="333"/>
      <c r="AK1234" s="333"/>
      <c r="AL1234" s="333"/>
      <c r="AM1234" s="333"/>
      <c r="AN1234" s="333"/>
      <c r="AO1234" s="333"/>
      <c r="AP1234" s="333"/>
      <c r="AQ1234" s="333"/>
      <c r="AR1234" s="333"/>
    </row>
    <row r="1235" spans="1:44" ht="8.1" customHeight="1">
      <c r="A1235" s="365" t="str">
        <f t="shared" si="129"/>
        <v/>
      </c>
      <c r="B1235" s="50" t="str">
        <f t="shared" si="130"/>
        <v/>
      </c>
      <c r="C1235" s="50" t="str">
        <f t="shared" si="131"/>
        <v/>
      </c>
      <c r="D1235" s="315" t="str">
        <f t="shared" si="132"/>
        <v/>
      </c>
      <c r="E1235" s="353"/>
      <c r="F1235" s="354"/>
      <c r="G1235" s="354"/>
      <c r="H1235" s="333"/>
      <c r="I1235" s="333"/>
      <c r="J1235" s="333"/>
      <c r="K1235" s="333"/>
      <c r="L1235" s="333"/>
      <c r="M1235" s="333"/>
      <c r="N1235" s="333"/>
      <c r="O1235" s="333"/>
      <c r="P1235" s="333"/>
      <c r="Q1235" s="333"/>
      <c r="R1235" s="333"/>
      <c r="S1235" s="333"/>
      <c r="T1235" s="333"/>
      <c r="U1235" s="333"/>
      <c r="V1235" s="333"/>
      <c r="W1235" s="333"/>
      <c r="X1235" s="333"/>
      <c r="Y1235" s="333"/>
      <c r="Z1235" s="333"/>
      <c r="AA1235" s="333"/>
      <c r="AB1235" s="333"/>
      <c r="AC1235" s="333"/>
      <c r="AD1235" s="333"/>
      <c r="AE1235" s="333"/>
      <c r="AF1235" s="333"/>
      <c r="AG1235" s="333"/>
      <c r="AH1235" s="333"/>
      <c r="AI1235" s="333"/>
      <c r="AJ1235" s="333"/>
      <c r="AK1235" s="333"/>
      <c r="AL1235" s="333"/>
      <c r="AM1235" s="333"/>
      <c r="AN1235" s="333"/>
      <c r="AO1235" s="333"/>
      <c r="AP1235" s="333"/>
      <c r="AQ1235" s="333"/>
      <c r="AR1235" s="333"/>
    </row>
    <row r="1236" spans="1:44" ht="8.1" customHeight="1">
      <c r="A1236" s="365" t="str">
        <f t="shared" si="129"/>
        <v/>
      </c>
      <c r="B1236" s="50" t="str">
        <f t="shared" si="130"/>
        <v/>
      </c>
      <c r="C1236" s="50" t="str">
        <f t="shared" si="131"/>
        <v/>
      </c>
      <c r="D1236" s="315" t="str">
        <f t="shared" si="132"/>
        <v/>
      </c>
      <c r="E1236" s="353"/>
      <c r="F1236" s="354"/>
      <c r="G1236" s="354"/>
      <c r="H1236" s="333"/>
      <c r="I1236" s="333"/>
      <c r="J1236" s="333"/>
      <c r="K1236" s="333"/>
      <c r="L1236" s="333"/>
      <c r="M1236" s="333"/>
      <c r="N1236" s="333"/>
      <c r="O1236" s="333"/>
      <c r="P1236" s="333"/>
      <c r="Q1236" s="333"/>
      <c r="R1236" s="333"/>
      <c r="S1236" s="333"/>
      <c r="T1236" s="333"/>
      <c r="U1236" s="333"/>
      <c r="V1236" s="333"/>
      <c r="W1236" s="333"/>
      <c r="X1236" s="333"/>
      <c r="Y1236" s="333"/>
      <c r="Z1236" s="333"/>
      <c r="AA1236" s="333"/>
      <c r="AB1236" s="333"/>
      <c r="AC1236" s="333"/>
      <c r="AD1236" s="333"/>
      <c r="AE1236" s="333"/>
      <c r="AF1236" s="333"/>
      <c r="AG1236" s="333"/>
      <c r="AH1236" s="333"/>
      <c r="AI1236" s="333"/>
      <c r="AJ1236" s="333"/>
      <c r="AK1236" s="333"/>
      <c r="AL1236" s="333"/>
      <c r="AM1236" s="333"/>
      <c r="AN1236" s="333"/>
      <c r="AO1236" s="333"/>
      <c r="AP1236" s="333"/>
      <c r="AQ1236" s="333"/>
      <c r="AR1236" s="333"/>
    </row>
    <row r="1237" spans="1:44" ht="8.1" customHeight="1">
      <c r="A1237" s="365" t="str">
        <f t="shared" si="129"/>
        <v/>
      </c>
      <c r="B1237" s="50" t="str">
        <f t="shared" si="130"/>
        <v/>
      </c>
      <c r="C1237" s="50" t="str">
        <f t="shared" si="131"/>
        <v/>
      </c>
      <c r="D1237" s="315" t="str">
        <f t="shared" si="132"/>
        <v/>
      </c>
      <c r="E1237" s="353"/>
      <c r="F1237" s="354"/>
      <c r="G1237" s="354"/>
      <c r="H1237" s="333"/>
      <c r="I1237" s="333"/>
      <c r="J1237" s="333"/>
      <c r="K1237" s="333"/>
      <c r="L1237" s="333"/>
      <c r="M1237" s="333"/>
      <c r="N1237" s="333"/>
      <c r="O1237" s="333"/>
      <c r="P1237" s="333"/>
      <c r="Q1237" s="333"/>
      <c r="R1237" s="333"/>
      <c r="S1237" s="333"/>
      <c r="T1237" s="333"/>
      <c r="U1237" s="333"/>
      <c r="V1237" s="333"/>
      <c r="W1237" s="333"/>
      <c r="X1237" s="333"/>
      <c r="Y1237" s="333"/>
      <c r="Z1237" s="333"/>
      <c r="AA1237" s="333"/>
      <c r="AB1237" s="333"/>
      <c r="AC1237" s="333"/>
      <c r="AD1237" s="333"/>
      <c r="AE1237" s="333"/>
      <c r="AF1237" s="333"/>
      <c r="AG1237" s="333"/>
      <c r="AH1237" s="333"/>
      <c r="AI1237" s="333"/>
      <c r="AJ1237" s="333"/>
      <c r="AK1237" s="333"/>
      <c r="AL1237" s="333"/>
      <c r="AM1237" s="333"/>
      <c r="AN1237" s="333"/>
      <c r="AO1237" s="333"/>
      <c r="AP1237" s="333"/>
      <c r="AQ1237" s="333"/>
      <c r="AR1237" s="333"/>
    </row>
    <row r="1238" spans="1:44" ht="8.1" customHeight="1">
      <c r="A1238" s="365" t="str">
        <f t="shared" si="129"/>
        <v/>
      </c>
      <c r="B1238" s="50" t="str">
        <f t="shared" si="130"/>
        <v/>
      </c>
      <c r="C1238" s="50" t="str">
        <f t="shared" si="131"/>
        <v/>
      </c>
      <c r="D1238" s="315" t="str">
        <f t="shared" si="132"/>
        <v/>
      </c>
      <c r="E1238" s="353"/>
      <c r="F1238" s="354"/>
      <c r="G1238" s="354"/>
      <c r="H1238" s="333"/>
      <c r="I1238" s="333"/>
      <c r="J1238" s="333"/>
      <c r="K1238" s="333"/>
      <c r="L1238" s="333"/>
      <c r="M1238" s="333"/>
      <c r="N1238" s="333"/>
      <c r="O1238" s="333"/>
      <c r="P1238" s="333"/>
      <c r="Q1238" s="333"/>
      <c r="R1238" s="333"/>
      <c r="S1238" s="333"/>
      <c r="T1238" s="333"/>
      <c r="U1238" s="333"/>
      <c r="V1238" s="333"/>
      <c r="W1238" s="333"/>
      <c r="X1238" s="333"/>
      <c r="Y1238" s="333"/>
      <c r="Z1238" s="333"/>
      <c r="AA1238" s="333"/>
      <c r="AB1238" s="333"/>
      <c r="AC1238" s="333"/>
      <c r="AD1238" s="333"/>
      <c r="AE1238" s="333"/>
      <c r="AF1238" s="333"/>
      <c r="AG1238" s="333"/>
      <c r="AH1238" s="333"/>
      <c r="AI1238" s="333"/>
      <c r="AJ1238" s="333"/>
      <c r="AK1238" s="333"/>
      <c r="AL1238" s="333"/>
      <c r="AM1238" s="333"/>
      <c r="AN1238" s="333"/>
      <c r="AO1238" s="333"/>
      <c r="AP1238" s="333"/>
      <c r="AQ1238" s="333"/>
      <c r="AR1238" s="333"/>
    </row>
    <row r="1239" spans="1:44" ht="8.1" customHeight="1">
      <c r="A1239" s="365" t="str">
        <f t="shared" si="129"/>
        <v/>
      </c>
      <c r="B1239" s="50" t="str">
        <f t="shared" si="130"/>
        <v/>
      </c>
      <c r="C1239" s="50" t="str">
        <f t="shared" si="131"/>
        <v/>
      </c>
      <c r="D1239" s="315" t="str">
        <f t="shared" si="132"/>
        <v/>
      </c>
      <c r="E1239" s="353"/>
      <c r="F1239" s="354"/>
      <c r="G1239" s="354"/>
      <c r="H1239" s="333"/>
      <c r="I1239" s="333"/>
      <c r="J1239" s="333"/>
      <c r="K1239" s="333"/>
      <c r="L1239" s="333"/>
      <c r="M1239" s="333"/>
      <c r="N1239" s="333"/>
      <c r="O1239" s="333"/>
      <c r="P1239" s="333"/>
      <c r="Q1239" s="333"/>
      <c r="R1239" s="333"/>
      <c r="S1239" s="333"/>
      <c r="T1239" s="333"/>
      <c r="U1239" s="333"/>
      <c r="V1239" s="333"/>
      <c r="W1239" s="333"/>
      <c r="X1239" s="333"/>
      <c r="Y1239" s="333"/>
      <c r="Z1239" s="333"/>
      <c r="AA1239" s="333"/>
      <c r="AB1239" s="333"/>
      <c r="AC1239" s="333"/>
      <c r="AD1239" s="333"/>
      <c r="AE1239" s="333"/>
      <c r="AF1239" s="333"/>
      <c r="AG1239" s="333"/>
      <c r="AH1239" s="333"/>
      <c r="AI1239" s="333"/>
      <c r="AJ1239" s="333"/>
      <c r="AK1239" s="333"/>
      <c r="AL1239" s="333"/>
      <c r="AM1239" s="333"/>
      <c r="AN1239" s="333"/>
      <c r="AO1239" s="333"/>
      <c r="AP1239" s="333"/>
      <c r="AQ1239" s="333"/>
      <c r="AR1239" s="333"/>
    </row>
    <row r="1240" spans="1:44" ht="8.1" customHeight="1">
      <c r="A1240" s="365" t="str">
        <f t="shared" si="129"/>
        <v/>
      </c>
      <c r="B1240" s="50" t="str">
        <f t="shared" si="130"/>
        <v/>
      </c>
      <c r="C1240" s="50" t="str">
        <f t="shared" si="131"/>
        <v/>
      </c>
      <c r="D1240" s="315" t="str">
        <f t="shared" si="132"/>
        <v/>
      </c>
      <c r="E1240" s="353"/>
      <c r="F1240" s="354"/>
      <c r="G1240" s="354"/>
      <c r="H1240" s="333"/>
      <c r="I1240" s="333"/>
      <c r="J1240" s="333"/>
      <c r="K1240" s="333"/>
      <c r="L1240" s="333"/>
      <c r="M1240" s="333"/>
      <c r="N1240" s="333"/>
      <c r="O1240" s="333"/>
      <c r="P1240" s="333"/>
      <c r="Q1240" s="333"/>
      <c r="R1240" s="333"/>
      <c r="S1240" s="333"/>
      <c r="T1240" s="333"/>
      <c r="U1240" s="333"/>
      <c r="V1240" s="333"/>
      <c r="W1240" s="333"/>
      <c r="X1240" s="333"/>
      <c r="Y1240" s="333"/>
      <c r="Z1240" s="333"/>
      <c r="AA1240" s="333"/>
      <c r="AB1240" s="333"/>
      <c r="AC1240" s="333"/>
      <c r="AD1240" s="333"/>
      <c r="AE1240" s="333"/>
      <c r="AF1240" s="333"/>
      <c r="AG1240" s="333"/>
      <c r="AH1240" s="333"/>
      <c r="AI1240" s="333"/>
      <c r="AJ1240" s="333"/>
      <c r="AK1240" s="333"/>
      <c r="AL1240" s="333"/>
      <c r="AM1240" s="333"/>
      <c r="AN1240" s="333"/>
      <c r="AO1240" s="333"/>
      <c r="AP1240" s="333"/>
      <c r="AQ1240" s="333"/>
      <c r="AR1240" s="333"/>
    </row>
    <row r="1241" spans="1:44" ht="8.1" customHeight="1">
      <c r="A1241" s="365" t="str">
        <f t="shared" si="129"/>
        <v/>
      </c>
      <c r="B1241" s="50" t="str">
        <f t="shared" si="130"/>
        <v/>
      </c>
      <c r="C1241" s="50" t="str">
        <f t="shared" si="131"/>
        <v/>
      </c>
      <c r="D1241" s="315" t="str">
        <f t="shared" si="132"/>
        <v/>
      </c>
      <c r="E1241" s="353"/>
      <c r="F1241" s="354"/>
      <c r="G1241" s="354"/>
      <c r="H1241" s="333"/>
      <c r="I1241" s="333"/>
      <c r="J1241" s="333"/>
      <c r="K1241" s="333"/>
      <c r="L1241" s="333"/>
      <c r="M1241" s="333"/>
      <c r="N1241" s="333"/>
      <c r="O1241" s="333"/>
      <c r="P1241" s="333"/>
      <c r="Q1241" s="333"/>
      <c r="R1241" s="333"/>
      <c r="S1241" s="333"/>
      <c r="T1241" s="333"/>
      <c r="U1241" s="333"/>
      <c r="V1241" s="333"/>
      <c r="W1241" s="333"/>
      <c r="X1241" s="333"/>
      <c r="Y1241" s="333"/>
      <c r="Z1241" s="333"/>
      <c r="AA1241" s="333"/>
      <c r="AB1241" s="333"/>
      <c r="AC1241" s="333"/>
      <c r="AD1241" s="333"/>
      <c r="AE1241" s="333"/>
      <c r="AF1241" s="333"/>
      <c r="AG1241" s="333"/>
      <c r="AH1241" s="333"/>
      <c r="AI1241" s="333"/>
      <c r="AJ1241" s="333"/>
      <c r="AK1241" s="333"/>
      <c r="AL1241" s="333"/>
      <c r="AM1241" s="333"/>
      <c r="AN1241" s="333"/>
      <c r="AO1241" s="333"/>
      <c r="AP1241" s="333"/>
      <c r="AQ1241" s="333"/>
      <c r="AR1241" s="333"/>
    </row>
    <row r="1242" spans="1:44" ht="8.1" customHeight="1">
      <c r="A1242" s="365" t="str">
        <f t="shared" si="129"/>
        <v/>
      </c>
      <c r="B1242" s="50" t="str">
        <f t="shared" si="130"/>
        <v/>
      </c>
      <c r="C1242" s="50" t="str">
        <f t="shared" si="131"/>
        <v/>
      </c>
      <c r="D1242" s="315" t="str">
        <f t="shared" si="132"/>
        <v/>
      </c>
      <c r="E1242" s="353"/>
      <c r="F1242" s="354"/>
      <c r="G1242" s="354"/>
      <c r="H1242" s="333"/>
      <c r="I1242" s="333"/>
      <c r="J1242" s="333"/>
      <c r="K1242" s="333"/>
      <c r="L1242" s="333"/>
      <c r="M1242" s="333"/>
      <c r="N1242" s="333"/>
      <c r="O1242" s="333"/>
      <c r="P1242" s="333"/>
      <c r="Q1242" s="333"/>
      <c r="R1242" s="333"/>
      <c r="S1242" s="333"/>
      <c r="T1242" s="333"/>
      <c r="U1242" s="333"/>
      <c r="V1242" s="333"/>
      <c r="W1242" s="333"/>
      <c r="X1242" s="333"/>
      <c r="Y1242" s="333"/>
      <c r="Z1242" s="333"/>
      <c r="AA1242" s="333"/>
      <c r="AB1242" s="333"/>
      <c r="AC1242" s="333"/>
      <c r="AD1242" s="333"/>
      <c r="AE1242" s="333"/>
      <c r="AF1242" s="333"/>
      <c r="AG1242" s="333"/>
      <c r="AH1242" s="333"/>
      <c r="AI1242" s="333"/>
      <c r="AJ1242" s="333"/>
      <c r="AK1242" s="333"/>
      <c r="AL1242" s="333"/>
      <c r="AM1242" s="333"/>
      <c r="AN1242" s="333"/>
      <c r="AO1242" s="333"/>
      <c r="AP1242" s="333"/>
      <c r="AQ1242" s="333"/>
      <c r="AR1242" s="333"/>
    </row>
    <row r="1243" spans="1:44" ht="8.1" customHeight="1">
      <c r="A1243" s="365" t="str">
        <f t="shared" si="129"/>
        <v/>
      </c>
      <c r="B1243" s="50" t="str">
        <f t="shared" si="130"/>
        <v/>
      </c>
      <c r="C1243" s="50" t="str">
        <f t="shared" si="131"/>
        <v/>
      </c>
      <c r="D1243" s="315" t="str">
        <f t="shared" si="132"/>
        <v/>
      </c>
      <c r="E1243" s="353"/>
      <c r="F1243" s="354"/>
      <c r="G1243" s="354"/>
      <c r="H1243" s="333"/>
      <c r="I1243" s="333"/>
      <c r="J1243" s="333"/>
      <c r="K1243" s="333"/>
      <c r="L1243" s="333"/>
      <c r="M1243" s="333"/>
      <c r="N1243" s="333"/>
      <c r="O1243" s="333"/>
      <c r="P1243" s="333"/>
      <c r="Q1243" s="333"/>
      <c r="R1243" s="333"/>
      <c r="S1243" s="333"/>
      <c r="T1243" s="333"/>
      <c r="U1243" s="333"/>
      <c r="V1243" s="333"/>
      <c r="W1243" s="333"/>
      <c r="X1243" s="333"/>
      <c r="Y1243" s="333"/>
      <c r="Z1243" s="333"/>
      <c r="AA1243" s="333"/>
      <c r="AB1243" s="333"/>
      <c r="AC1243" s="333"/>
      <c r="AD1243" s="333"/>
      <c r="AE1243" s="333"/>
      <c r="AF1243" s="333"/>
      <c r="AG1243" s="333"/>
      <c r="AH1243" s="333"/>
      <c r="AI1243" s="333"/>
      <c r="AJ1243" s="333"/>
      <c r="AK1243" s="333"/>
      <c r="AL1243" s="333"/>
      <c r="AM1243" s="333"/>
      <c r="AN1243" s="333"/>
      <c r="AO1243" s="333"/>
      <c r="AP1243" s="333"/>
      <c r="AQ1243" s="333"/>
      <c r="AR1243" s="333"/>
    </row>
    <row r="1244" spans="1:44" ht="8.1" customHeight="1">
      <c r="A1244" s="365" t="str">
        <f t="shared" si="129"/>
        <v/>
      </c>
      <c r="B1244" s="50" t="str">
        <f t="shared" si="130"/>
        <v/>
      </c>
      <c r="C1244" s="50" t="str">
        <f t="shared" si="131"/>
        <v/>
      </c>
      <c r="D1244" s="315" t="str">
        <f t="shared" si="132"/>
        <v/>
      </c>
      <c r="E1244" s="353"/>
      <c r="F1244" s="354"/>
      <c r="G1244" s="354"/>
      <c r="H1244" s="333"/>
      <c r="I1244" s="333"/>
      <c r="J1244" s="333"/>
      <c r="K1244" s="333"/>
      <c r="L1244" s="333"/>
      <c r="M1244" s="333"/>
      <c r="N1244" s="333"/>
      <c r="O1244" s="333"/>
      <c r="P1244" s="333"/>
      <c r="Q1244" s="333"/>
      <c r="R1244" s="333"/>
      <c r="S1244" s="333"/>
      <c r="T1244" s="333"/>
      <c r="U1244" s="333"/>
      <c r="V1244" s="333"/>
      <c r="W1244" s="333"/>
      <c r="X1244" s="333"/>
      <c r="Y1244" s="333"/>
      <c r="Z1244" s="333"/>
      <c r="AA1244" s="333"/>
      <c r="AB1244" s="333"/>
      <c r="AC1244" s="333"/>
      <c r="AD1244" s="333"/>
      <c r="AE1244" s="333"/>
      <c r="AF1244" s="333"/>
      <c r="AG1244" s="333"/>
      <c r="AH1244" s="333"/>
      <c r="AI1244" s="333"/>
      <c r="AJ1244" s="333"/>
      <c r="AK1244" s="333"/>
      <c r="AL1244" s="333"/>
      <c r="AM1244" s="333"/>
      <c r="AN1244" s="333"/>
      <c r="AO1244" s="333"/>
      <c r="AP1244" s="333"/>
      <c r="AQ1244" s="333"/>
      <c r="AR1244" s="333"/>
    </row>
    <row r="1245" spans="1:44" ht="8.1" customHeight="1">
      <c r="A1245" s="365" t="str">
        <f t="shared" si="129"/>
        <v/>
      </c>
      <c r="B1245" s="50" t="str">
        <f t="shared" si="130"/>
        <v/>
      </c>
      <c r="C1245" s="50" t="str">
        <f t="shared" si="131"/>
        <v/>
      </c>
      <c r="D1245" s="315" t="str">
        <f t="shared" si="132"/>
        <v/>
      </c>
      <c r="E1245" s="353"/>
      <c r="F1245" s="354"/>
      <c r="G1245" s="354"/>
      <c r="H1245" s="333"/>
      <c r="I1245" s="333"/>
      <c r="J1245" s="333"/>
      <c r="K1245" s="333"/>
      <c r="L1245" s="333"/>
      <c r="M1245" s="333"/>
      <c r="N1245" s="333"/>
      <c r="O1245" s="333"/>
      <c r="P1245" s="333"/>
      <c r="Q1245" s="333"/>
      <c r="R1245" s="333"/>
      <c r="S1245" s="333"/>
      <c r="T1245" s="333"/>
      <c r="U1245" s="333"/>
      <c r="V1245" s="333"/>
      <c r="W1245" s="333"/>
      <c r="X1245" s="333"/>
      <c r="Y1245" s="333"/>
      <c r="Z1245" s="333"/>
      <c r="AA1245" s="333"/>
      <c r="AB1245" s="333"/>
      <c r="AC1245" s="333"/>
      <c r="AD1245" s="333"/>
      <c r="AE1245" s="333"/>
      <c r="AF1245" s="333"/>
      <c r="AG1245" s="333"/>
      <c r="AH1245" s="333"/>
      <c r="AI1245" s="333"/>
      <c r="AJ1245" s="333"/>
      <c r="AK1245" s="333"/>
      <c r="AL1245" s="333"/>
      <c r="AM1245" s="333"/>
      <c r="AN1245" s="333"/>
      <c r="AO1245" s="333"/>
      <c r="AP1245" s="333"/>
      <c r="AQ1245" s="333"/>
      <c r="AR1245" s="333"/>
    </row>
    <row r="1246" spans="1:44" ht="8.1" customHeight="1">
      <c r="A1246" s="365" t="str">
        <f t="shared" si="129"/>
        <v/>
      </c>
      <c r="B1246" s="50" t="str">
        <f t="shared" si="130"/>
        <v/>
      </c>
      <c r="C1246" s="50" t="str">
        <f t="shared" si="131"/>
        <v/>
      </c>
      <c r="D1246" s="315" t="str">
        <f t="shared" si="132"/>
        <v/>
      </c>
      <c r="E1246" s="353"/>
      <c r="F1246" s="354"/>
      <c r="G1246" s="354"/>
      <c r="H1246" s="333"/>
      <c r="I1246" s="333"/>
      <c r="J1246" s="333"/>
      <c r="K1246" s="333"/>
      <c r="L1246" s="333"/>
      <c r="M1246" s="333"/>
      <c r="N1246" s="333"/>
      <c r="O1246" s="333"/>
      <c r="P1246" s="333"/>
      <c r="Q1246" s="333"/>
      <c r="R1246" s="333"/>
      <c r="S1246" s="333"/>
      <c r="T1246" s="333"/>
      <c r="U1246" s="333"/>
      <c r="V1246" s="333"/>
      <c r="W1246" s="333"/>
      <c r="X1246" s="333"/>
      <c r="Y1246" s="333"/>
      <c r="Z1246" s="333"/>
      <c r="AA1246" s="333"/>
      <c r="AB1246" s="333"/>
      <c r="AC1246" s="333"/>
      <c r="AD1246" s="333"/>
      <c r="AE1246" s="333"/>
      <c r="AF1246" s="333"/>
      <c r="AG1246" s="333"/>
      <c r="AH1246" s="333"/>
      <c r="AI1246" s="333"/>
      <c r="AJ1246" s="333"/>
      <c r="AK1246" s="333"/>
      <c r="AL1246" s="333"/>
      <c r="AM1246" s="333"/>
      <c r="AN1246" s="333"/>
      <c r="AO1246" s="333"/>
      <c r="AP1246" s="333"/>
      <c r="AQ1246" s="333"/>
      <c r="AR1246" s="333"/>
    </row>
    <row r="1247" spans="1:44" ht="8.1" customHeight="1">
      <c r="A1247" s="365" t="str">
        <f t="shared" si="129"/>
        <v/>
      </c>
      <c r="B1247" s="50" t="str">
        <f t="shared" si="130"/>
        <v/>
      </c>
      <c r="C1247" s="50" t="str">
        <f t="shared" si="131"/>
        <v/>
      </c>
      <c r="D1247" s="315" t="str">
        <f t="shared" si="132"/>
        <v/>
      </c>
      <c r="E1247" s="353"/>
      <c r="F1247" s="354"/>
      <c r="G1247" s="354"/>
      <c r="H1247" s="333"/>
      <c r="I1247" s="333"/>
      <c r="J1247" s="333"/>
      <c r="K1247" s="333"/>
      <c r="L1247" s="333"/>
      <c r="M1247" s="333"/>
      <c r="N1247" s="333"/>
      <c r="O1247" s="333"/>
      <c r="P1247" s="333"/>
      <c r="Q1247" s="333"/>
      <c r="R1247" s="333"/>
      <c r="S1247" s="333"/>
      <c r="T1247" s="333"/>
      <c r="U1247" s="333"/>
      <c r="V1247" s="333"/>
      <c r="W1247" s="333"/>
      <c r="X1247" s="333"/>
      <c r="Y1247" s="333"/>
      <c r="Z1247" s="333"/>
      <c r="AA1247" s="333"/>
      <c r="AB1247" s="333"/>
      <c r="AC1247" s="333"/>
      <c r="AD1247" s="333"/>
      <c r="AE1247" s="333"/>
      <c r="AF1247" s="333"/>
      <c r="AG1247" s="333"/>
      <c r="AH1247" s="333"/>
      <c r="AI1247" s="333"/>
      <c r="AJ1247" s="333"/>
      <c r="AK1247" s="333"/>
      <c r="AL1247" s="333"/>
      <c r="AM1247" s="333"/>
      <c r="AN1247" s="333"/>
      <c r="AO1247" s="333"/>
      <c r="AP1247" s="333"/>
      <c r="AQ1247" s="333"/>
      <c r="AR1247" s="333"/>
    </row>
    <row r="1248" spans="1:44" ht="8.1" customHeight="1">
      <c r="A1248" s="365" t="str">
        <f t="shared" si="129"/>
        <v/>
      </c>
      <c r="B1248" s="50" t="str">
        <f t="shared" si="130"/>
        <v/>
      </c>
      <c r="C1248" s="50" t="str">
        <f t="shared" si="131"/>
        <v/>
      </c>
      <c r="D1248" s="315" t="str">
        <f t="shared" si="132"/>
        <v/>
      </c>
      <c r="E1248" s="353"/>
      <c r="F1248" s="354"/>
      <c r="G1248" s="354"/>
      <c r="H1248" s="333"/>
      <c r="I1248" s="333"/>
      <c r="J1248" s="333"/>
      <c r="K1248" s="333"/>
      <c r="L1248" s="333"/>
      <c r="M1248" s="333"/>
      <c r="N1248" s="333"/>
      <c r="O1248" s="333"/>
      <c r="P1248" s="333"/>
      <c r="Q1248" s="333"/>
      <c r="R1248" s="333"/>
      <c r="S1248" s="333"/>
      <c r="T1248" s="333"/>
      <c r="U1248" s="333"/>
      <c r="V1248" s="333"/>
      <c r="W1248" s="333"/>
      <c r="X1248" s="333"/>
      <c r="Y1248" s="333"/>
      <c r="Z1248" s="333"/>
      <c r="AA1248" s="333"/>
      <c r="AB1248" s="333"/>
      <c r="AC1248" s="333"/>
      <c r="AD1248" s="333"/>
      <c r="AE1248" s="333"/>
      <c r="AF1248" s="333"/>
      <c r="AG1248" s="333"/>
      <c r="AH1248" s="333"/>
      <c r="AI1248" s="333"/>
      <c r="AJ1248" s="333"/>
      <c r="AK1248" s="333"/>
      <c r="AL1248" s="333"/>
      <c r="AM1248" s="333"/>
      <c r="AN1248" s="333"/>
      <c r="AO1248" s="333"/>
      <c r="AP1248" s="333"/>
      <c r="AQ1248" s="333"/>
      <c r="AR1248" s="333"/>
    </row>
    <row r="1249" spans="1:44" ht="8.1" customHeight="1">
      <c r="A1249" s="365" t="str">
        <f t="shared" si="129"/>
        <v/>
      </c>
      <c r="B1249" s="50" t="str">
        <f t="shared" si="130"/>
        <v/>
      </c>
      <c r="C1249" s="50" t="str">
        <f t="shared" si="131"/>
        <v/>
      </c>
      <c r="D1249" s="315" t="str">
        <f t="shared" si="132"/>
        <v/>
      </c>
      <c r="E1249" s="353"/>
      <c r="F1249" s="354"/>
      <c r="G1249" s="354"/>
      <c r="H1249" s="333"/>
      <c r="I1249" s="333"/>
      <c r="J1249" s="333"/>
      <c r="K1249" s="333"/>
      <c r="L1249" s="333"/>
      <c r="M1249" s="333"/>
      <c r="N1249" s="333"/>
      <c r="O1249" s="333"/>
      <c r="P1249" s="333"/>
      <c r="Q1249" s="333"/>
      <c r="R1249" s="333"/>
      <c r="S1249" s="333"/>
      <c r="T1249" s="333"/>
      <c r="U1249" s="333"/>
      <c r="V1249" s="333"/>
      <c r="W1249" s="333"/>
      <c r="X1249" s="333"/>
      <c r="Y1249" s="333"/>
      <c r="Z1249" s="333"/>
      <c r="AA1249" s="333"/>
      <c r="AB1249" s="333"/>
      <c r="AC1249" s="333"/>
      <c r="AD1249" s="333"/>
      <c r="AE1249" s="333"/>
      <c r="AF1249" s="333"/>
      <c r="AG1249" s="333"/>
      <c r="AH1249" s="333"/>
      <c r="AI1249" s="333"/>
      <c r="AJ1249" s="333"/>
      <c r="AK1249" s="333"/>
      <c r="AL1249" s="333"/>
      <c r="AM1249" s="333"/>
      <c r="AN1249" s="333"/>
      <c r="AO1249" s="333"/>
      <c r="AP1249" s="333"/>
      <c r="AQ1249" s="333"/>
      <c r="AR1249" s="333"/>
    </row>
    <row r="1250" spans="1:44" ht="8.1" customHeight="1">
      <c r="A1250" s="365" t="str">
        <f t="shared" si="129"/>
        <v/>
      </c>
      <c r="B1250" s="50" t="str">
        <f t="shared" si="130"/>
        <v/>
      </c>
      <c r="C1250" s="50" t="str">
        <f t="shared" si="131"/>
        <v/>
      </c>
      <c r="D1250" s="315" t="str">
        <f t="shared" si="132"/>
        <v/>
      </c>
      <c r="E1250" s="353"/>
      <c r="F1250" s="354"/>
      <c r="G1250" s="354"/>
      <c r="H1250" s="333"/>
      <c r="I1250" s="333"/>
      <c r="J1250" s="333"/>
      <c r="K1250" s="333"/>
      <c r="L1250" s="333"/>
      <c r="M1250" s="333"/>
      <c r="N1250" s="333"/>
      <c r="O1250" s="333"/>
      <c r="P1250" s="333"/>
      <c r="Q1250" s="333"/>
      <c r="R1250" s="333"/>
      <c r="S1250" s="333"/>
      <c r="T1250" s="333"/>
      <c r="U1250" s="333"/>
      <c r="V1250" s="333"/>
      <c r="W1250" s="333"/>
      <c r="X1250" s="333"/>
      <c r="Y1250" s="333"/>
      <c r="Z1250" s="333"/>
      <c r="AA1250" s="333"/>
      <c r="AB1250" s="333"/>
      <c r="AC1250" s="333"/>
      <c r="AD1250" s="333"/>
      <c r="AE1250" s="333"/>
      <c r="AF1250" s="333"/>
      <c r="AG1250" s="333"/>
      <c r="AH1250" s="333"/>
      <c r="AI1250" s="333"/>
      <c r="AJ1250" s="333"/>
      <c r="AK1250" s="333"/>
      <c r="AL1250" s="333"/>
      <c r="AM1250" s="333"/>
      <c r="AN1250" s="333"/>
      <c r="AO1250" s="333"/>
      <c r="AP1250" s="333"/>
      <c r="AQ1250" s="333"/>
      <c r="AR1250" s="333"/>
    </row>
    <row r="1251" spans="1:44" ht="8.1" customHeight="1">
      <c r="A1251" s="365" t="str">
        <f t="shared" si="129"/>
        <v/>
      </c>
      <c r="B1251" s="50" t="str">
        <f t="shared" si="130"/>
        <v/>
      </c>
      <c r="C1251" s="50" t="str">
        <f t="shared" si="131"/>
        <v/>
      </c>
      <c r="D1251" s="315" t="str">
        <f t="shared" si="132"/>
        <v/>
      </c>
      <c r="E1251" s="353"/>
      <c r="F1251" s="354"/>
      <c r="G1251" s="354"/>
      <c r="H1251" s="333"/>
      <c r="I1251" s="333"/>
      <c r="J1251" s="333"/>
      <c r="K1251" s="333"/>
      <c r="L1251" s="333"/>
      <c r="M1251" s="333"/>
      <c r="N1251" s="333"/>
      <c r="O1251" s="333"/>
      <c r="P1251" s="333"/>
      <c r="Q1251" s="333"/>
      <c r="R1251" s="333"/>
      <c r="S1251" s="333"/>
      <c r="T1251" s="333"/>
      <c r="U1251" s="333"/>
      <c r="V1251" s="333"/>
      <c r="W1251" s="333"/>
      <c r="X1251" s="333"/>
      <c r="Y1251" s="333"/>
      <c r="Z1251" s="333"/>
      <c r="AA1251" s="333"/>
      <c r="AB1251" s="333"/>
      <c r="AC1251" s="333"/>
      <c r="AD1251" s="333"/>
      <c r="AE1251" s="333"/>
      <c r="AF1251" s="333"/>
      <c r="AG1251" s="333"/>
      <c r="AH1251" s="333"/>
      <c r="AI1251" s="333"/>
      <c r="AJ1251" s="333"/>
      <c r="AK1251" s="333"/>
      <c r="AL1251" s="333"/>
      <c r="AM1251" s="333"/>
      <c r="AN1251" s="333"/>
      <c r="AO1251" s="333"/>
      <c r="AP1251" s="333"/>
      <c r="AQ1251" s="333"/>
      <c r="AR1251" s="333"/>
    </row>
    <row r="1252" spans="1:44" ht="8.1" customHeight="1">
      <c r="A1252" s="365" t="str">
        <f t="shared" si="129"/>
        <v/>
      </c>
      <c r="B1252" s="50" t="str">
        <f t="shared" si="130"/>
        <v/>
      </c>
      <c r="C1252" s="50" t="str">
        <f t="shared" si="131"/>
        <v/>
      </c>
      <c r="D1252" s="315" t="str">
        <f t="shared" si="132"/>
        <v/>
      </c>
      <c r="E1252" s="353"/>
      <c r="F1252" s="354"/>
      <c r="G1252" s="354"/>
      <c r="H1252" s="333"/>
      <c r="I1252" s="333"/>
      <c r="J1252" s="333"/>
      <c r="K1252" s="333"/>
      <c r="L1252" s="333"/>
      <c r="M1252" s="333"/>
      <c r="N1252" s="333"/>
      <c r="O1252" s="333"/>
      <c r="P1252" s="333"/>
      <c r="Q1252" s="333"/>
      <c r="R1252" s="333"/>
      <c r="S1252" s="333"/>
      <c r="T1252" s="333"/>
      <c r="U1252" s="333"/>
      <c r="V1252" s="333"/>
      <c r="W1252" s="333"/>
      <c r="X1252" s="333"/>
      <c r="Y1252" s="333"/>
      <c r="Z1252" s="333"/>
      <c r="AA1252" s="333"/>
      <c r="AB1252" s="333"/>
      <c r="AC1252" s="333"/>
      <c r="AD1252" s="333"/>
      <c r="AE1252" s="333"/>
      <c r="AF1252" s="333"/>
      <c r="AG1252" s="333"/>
      <c r="AH1252" s="333"/>
      <c r="AI1252" s="333"/>
      <c r="AJ1252" s="333"/>
      <c r="AK1252" s="333"/>
      <c r="AL1252" s="333"/>
      <c r="AM1252" s="333"/>
      <c r="AN1252" s="333"/>
      <c r="AO1252" s="333"/>
      <c r="AP1252" s="333"/>
      <c r="AQ1252" s="333"/>
      <c r="AR1252" s="333"/>
    </row>
    <row r="1253" spans="1:44" ht="8.1" customHeight="1">
      <c r="A1253" s="365" t="str">
        <f t="shared" si="129"/>
        <v/>
      </c>
      <c r="B1253" s="50" t="str">
        <f t="shared" si="130"/>
        <v/>
      </c>
      <c r="C1253" s="50" t="str">
        <f t="shared" si="131"/>
        <v/>
      </c>
      <c r="D1253" s="315" t="str">
        <f t="shared" si="132"/>
        <v/>
      </c>
      <c r="E1253" s="353"/>
      <c r="F1253" s="354"/>
      <c r="G1253" s="354"/>
      <c r="H1253" s="333"/>
      <c r="I1253" s="333"/>
      <c r="J1253" s="333"/>
      <c r="K1253" s="333"/>
      <c r="L1253" s="333"/>
      <c r="M1253" s="333"/>
      <c r="N1253" s="333"/>
      <c r="O1253" s="333"/>
      <c r="P1253" s="333"/>
      <c r="Q1253" s="333"/>
      <c r="R1253" s="333"/>
      <c r="S1253" s="333"/>
      <c r="T1253" s="333"/>
      <c r="U1253" s="333"/>
      <c r="V1253" s="333"/>
      <c r="W1253" s="333"/>
      <c r="X1253" s="333"/>
      <c r="Y1253" s="333"/>
      <c r="Z1253" s="333"/>
      <c r="AA1253" s="333"/>
      <c r="AB1253" s="333"/>
      <c r="AC1253" s="333"/>
      <c r="AD1253" s="333"/>
      <c r="AE1253" s="333"/>
      <c r="AF1253" s="333"/>
      <c r="AG1253" s="333"/>
      <c r="AH1253" s="333"/>
      <c r="AI1253" s="333"/>
      <c r="AJ1253" s="333"/>
      <c r="AK1253" s="333"/>
      <c r="AL1253" s="333"/>
      <c r="AM1253" s="333"/>
      <c r="AN1253" s="333"/>
      <c r="AO1253" s="333"/>
      <c r="AP1253" s="333"/>
      <c r="AQ1253" s="333"/>
      <c r="AR1253" s="333"/>
    </row>
    <row r="1254" spans="1:44" ht="8.1" customHeight="1">
      <c r="A1254" s="365" t="str">
        <f t="shared" si="129"/>
        <v/>
      </c>
      <c r="B1254" s="50" t="str">
        <f t="shared" si="130"/>
        <v/>
      </c>
      <c r="C1254" s="50" t="str">
        <f t="shared" si="131"/>
        <v/>
      </c>
      <c r="D1254" s="315" t="str">
        <f t="shared" si="132"/>
        <v/>
      </c>
      <c r="E1254" s="353"/>
      <c r="F1254" s="354"/>
      <c r="G1254" s="354"/>
      <c r="H1254" s="333"/>
      <c r="I1254" s="333"/>
      <c r="J1254" s="333"/>
      <c r="K1254" s="333"/>
      <c r="L1254" s="333"/>
      <c r="M1254" s="333"/>
      <c r="N1254" s="333"/>
      <c r="O1254" s="333"/>
      <c r="P1254" s="333"/>
      <c r="Q1254" s="333"/>
      <c r="R1254" s="333"/>
      <c r="S1254" s="333"/>
      <c r="T1254" s="333"/>
      <c r="U1254" s="333"/>
      <c r="V1254" s="333"/>
      <c r="W1254" s="333"/>
      <c r="X1254" s="333"/>
      <c r="Y1254" s="333"/>
      <c r="Z1254" s="333"/>
      <c r="AA1254" s="333"/>
      <c r="AB1254" s="333"/>
      <c r="AC1254" s="333"/>
      <c r="AD1254" s="333"/>
      <c r="AE1254" s="333"/>
      <c r="AF1254" s="333"/>
      <c r="AG1254" s="333"/>
      <c r="AH1254" s="333"/>
      <c r="AI1254" s="333"/>
      <c r="AJ1254" s="333"/>
      <c r="AK1254" s="333"/>
      <c r="AL1254" s="333"/>
      <c r="AM1254" s="333"/>
      <c r="AN1254" s="333"/>
      <c r="AO1254" s="333"/>
      <c r="AP1254" s="333"/>
      <c r="AQ1254" s="333"/>
      <c r="AR1254" s="333"/>
    </row>
    <row r="1255" spans="1:44" ht="8.1" customHeight="1">
      <c r="A1255" s="365" t="str">
        <f t="shared" si="129"/>
        <v/>
      </c>
      <c r="B1255" s="50" t="str">
        <f t="shared" si="130"/>
        <v/>
      </c>
      <c r="C1255" s="50" t="str">
        <f t="shared" si="131"/>
        <v/>
      </c>
      <c r="D1255" s="315" t="str">
        <f t="shared" si="132"/>
        <v/>
      </c>
      <c r="E1255" s="353"/>
      <c r="F1255" s="354"/>
      <c r="G1255" s="354"/>
      <c r="H1255" s="333"/>
      <c r="I1255" s="333"/>
      <c r="J1255" s="333"/>
      <c r="K1255" s="333"/>
      <c r="L1255" s="333"/>
      <c r="M1255" s="333"/>
      <c r="N1255" s="333"/>
      <c r="O1255" s="333"/>
      <c r="P1255" s="333"/>
      <c r="Q1255" s="333"/>
      <c r="R1255" s="333"/>
      <c r="S1255" s="333"/>
      <c r="T1255" s="333"/>
      <c r="U1255" s="333"/>
      <c r="V1255" s="333"/>
      <c r="W1255" s="333"/>
      <c r="X1255" s="333"/>
      <c r="Y1255" s="333"/>
      <c r="Z1255" s="333"/>
      <c r="AA1255" s="333"/>
      <c r="AB1255" s="333"/>
      <c r="AC1255" s="333"/>
      <c r="AD1255" s="333"/>
      <c r="AE1255" s="333"/>
      <c r="AF1255" s="333"/>
      <c r="AG1255" s="333"/>
      <c r="AH1255" s="333"/>
      <c r="AI1255" s="333"/>
      <c r="AJ1255" s="333"/>
      <c r="AK1255" s="333"/>
      <c r="AL1255" s="333"/>
      <c r="AM1255" s="333"/>
      <c r="AN1255" s="333"/>
      <c r="AO1255" s="333"/>
      <c r="AP1255" s="333"/>
      <c r="AQ1255" s="333"/>
      <c r="AR1255" s="333"/>
    </row>
    <row r="1256" spans="1:44" ht="8.1" customHeight="1">
      <c r="A1256" s="365" t="str">
        <f t="shared" si="129"/>
        <v/>
      </c>
      <c r="B1256" s="50" t="str">
        <f t="shared" si="130"/>
        <v/>
      </c>
      <c r="C1256" s="50" t="str">
        <f t="shared" si="131"/>
        <v/>
      </c>
      <c r="D1256" s="315" t="str">
        <f t="shared" si="132"/>
        <v/>
      </c>
      <c r="E1256" s="353"/>
      <c r="F1256" s="354"/>
      <c r="G1256" s="354"/>
      <c r="H1256" s="333"/>
      <c r="I1256" s="333"/>
      <c r="J1256" s="333"/>
      <c r="K1256" s="333"/>
      <c r="L1256" s="333"/>
      <c r="M1256" s="333"/>
      <c r="N1256" s="333"/>
      <c r="O1256" s="333"/>
      <c r="P1256" s="333"/>
      <c r="Q1256" s="333"/>
      <c r="R1256" s="333"/>
      <c r="S1256" s="333"/>
      <c r="T1256" s="333"/>
      <c r="U1256" s="333"/>
      <c r="V1256" s="333"/>
      <c r="W1256" s="333"/>
      <c r="X1256" s="333"/>
      <c r="Y1256" s="333"/>
      <c r="Z1256" s="333"/>
      <c r="AA1256" s="333"/>
      <c r="AB1256" s="333"/>
      <c r="AC1256" s="333"/>
      <c r="AD1256" s="333"/>
      <c r="AE1256" s="333"/>
      <c r="AF1256" s="333"/>
      <c r="AG1256" s="333"/>
      <c r="AH1256" s="333"/>
      <c r="AI1256" s="333"/>
      <c r="AJ1256" s="333"/>
      <c r="AK1256" s="333"/>
      <c r="AL1256" s="333"/>
      <c r="AM1256" s="333"/>
      <c r="AN1256" s="333"/>
      <c r="AO1256" s="333"/>
      <c r="AP1256" s="333"/>
      <c r="AQ1256" s="333"/>
      <c r="AR1256" s="333"/>
    </row>
    <row r="1257" spans="1:44" ht="8.1" customHeight="1">
      <c r="A1257" s="365" t="str">
        <f t="shared" si="129"/>
        <v/>
      </c>
      <c r="B1257" s="50" t="str">
        <f t="shared" si="130"/>
        <v/>
      </c>
      <c r="C1257" s="50" t="str">
        <f t="shared" si="131"/>
        <v/>
      </c>
      <c r="D1257" s="315" t="str">
        <f t="shared" si="132"/>
        <v/>
      </c>
      <c r="E1257" s="353"/>
      <c r="F1257" s="354"/>
      <c r="G1257" s="354"/>
      <c r="H1257" s="333"/>
      <c r="I1257" s="333"/>
      <c r="J1257" s="333"/>
      <c r="K1257" s="333"/>
      <c r="L1257" s="333"/>
      <c r="M1257" s="333"/>
      <c r="N1257" s="333"/>
      <c r="O1257" s="333"/>
      <c r="P1257" s="333"/>
      <c r="Q1257" s="333"/>
      <c r="R1257" s="333"/>
      <c r="S1257" s="333"/>
      <c r="T1257" s="333"/>
      <c r="U1257" s="333"/>
      <c r="V1257" s="333"/>
      <c r="W1257" s="333"/>
      <c r="X1257" s="333"/>
      <c r="Y1257" s="333"/>
      <c r="Z1257" s="333"/>
      <c r="AA1257" s="333"/>
      <c r="AB1257" s="333"/>
      <c r="AC1257" s="333"/>
      <c r="AD1257" s="333"/>
      <c r="AE1257" s="333"/>
      <c r="AF1257" s="333"/>
      <c r="AG1257" s="333"/>
      <c r="AH1257" s="333"/>
      <c r="AI1257" s="333"/>
      <c r="AJ1257" s="333"/>
      <c r="AK1257" s="333"/>
      <c r="AL1257" s="333"/>
      <c r="AM1257" s="333"/>
      <c r="AN1257" s="333"/>
      <c r="AO1257" s="333"/>
      <c r="AP1257" s="333"/>
      <c r="AQ1257" s="333"/>
      <c r="AR1257" s="333"/>
    </row>
    <row r="1258" spans="1:44" ht="8.1" customHeight="1">
      <c r="A1258" s="365" t="str">
        <f t="shared" si="129"/>
        <v/>
      </c>
      <c r="B1258" s="50" t="str">
        <f t="shared" si="130"/>
        <v/>
      </c>
      <c r="C1258" s="50" t="str">
        <f t="shared" si="131"/>
        <v/>
      </c>
      <c r="D1258" s="315" t="str">
        <f t="shared" si="132"/>
        <v/>
      </c>
      <c r="E1258" s="353"/>
      <c r="F1258" s="354"/>
      <c r="G1258" s="354"/>
      <c r="H1258" s="333"/>
      <c r="I1258" s="333"/>
      <c r="J1258" s="333"/>
      <c r="K1258" s="333"/>
      <c r="L1258" s="333"/>
      <c r="M1258" s="333"/>
      <c r="N1258" s="333"/>
      <c r="O1258" s="333"/>
      <c r="P1258" s="333"/>
      <c r="Q1258" s="333"/>
      <c r="R1258" s="333"/>
      <c r="S1258" s="333"/>
      <c r="T1258" s="333"/>
      <c r="U1258" s="333"/>
      <c r="V1258" s="333"/>
      <c r="W1258" s="333"/>
      <c r="X1258" s="333"/>
      <c r="Y1258" s="333"/>
      <c r="Z1258" s="333"/>
      <c r="AA1258" s="333"/>
      <c r="AB1258" s="333"/>
      <c r="AC1258" s="333"/>
      <c r="AD1258" s="333"/>
      <c r="AE1258" s="333"/>
      <c r="AF1258" s="333"/>
      <c r="AG1258" s="333"/>
      <c r="AH1258" s="333"/>
      <c r="AI1258" s="333"/>
      <c r="AJ1258" s="333"/>
      <c r="AK1258" s="333"/>
      <c r="AL1258" s="333"/>
      <c r="AM1258" s="333"/>
      <c r="AN1258" s="333"/>
      <c r="AO1258" s="333"/>
      <c r="AP1258" s="333"/>
      <c r="AQ1258" s="333"/>
      <c r="AR1258" s="333"/>
    </row>
    <row r="1259" spans="1:44" ht="8.1" customHeight="1">
      <c r="A1259" s="365" t="str">
        <f t="shared" si="129"/>
        <v/>
      </c>
      <c r="B1259" s="50" t="str">
        <f t="shared" si="130"/>
        <v/>
      </c>
      <c r="C1259" s="50" t="str">
        <f t="shared" si="131"/>
        <v/>
      </c>
      <c r="D1259" s="315" t="str">
        <f t="shared" si="132"/>
        <v/>
      </c>
      <c r="E1259" s="353"/>
      <c r="F1259" s="354"/>
      <c r="G1259" s="354"/>
      <c r="H1259" s="333"/>
      <c r="I1259" s="333"/>
      <c r="J1259" s="333"/>
      <c r="K1259" s="333"/>
      <c r="L1259" s="333"/>
      <c r="M1259" s="333"/>
      <c r="N1259" s="333"/>
      <c r="O1259" s="333"/>
      <c r="P1259" s="333"/>
      <c r="Q1259" s="333"/>
      <c r="R1259" s="333"/>
      <c r="S1259" s="333"/>
      <c r="T1259" s="333"/>
      <c r="U1259" s="333"/>
      <c r="V1259" s="333"/>
      <c r="W1259" s="333"/>
      <c r="X1259" s="333"/>
      <c r="Y1259" s="333"/>
      <c r="Z1259" s="333"/>
      <c r="AA1259" s="333"/>
      <c r="AB1259" s="333"/>
      <c r="AC1259" s="333"/>
      <c r="AD1259" s="333"/>
      <c r="AE1259" s="333"/>
      <c r="AF1259" s="333"/>
      <c r="AG1259" s="333"/>
      <c r="AH1259" s="333"/>
      <c r="AI1259" s="333"/>
      <c r="AJ1259" s="333"/>
      <c r="AK1259" s="333"/>
      <c r="AL1259" s="333"/>
      <c r="AM1259" s="333"/>
      <c r="AN1259" s="333"/>
      <c r="AO1259" s="333"/>
      <c r="AP1259" s="333"/>
      <c r="AQ1259" s="333"/>
      <c r="AR1259" s="333"/>
    </row>
    <row r="1260" spans="1:44" ht="8.1" customHeight="1">
      <c r="A1260" s="365" t="str">
        <f t="shared" si="129"/>
        <v/>
      </c>
      <c r="B1260" s="50" t="str">
        <f t="shared" si="130"/>
        <v/>
      </c>
      <c r="C1260" s="50" t="str">
        <f t="shared" si="131"/>
        <v/>
      </c>
      <c r="D1260" s="315" t="str">
        <f t="shared" si="132"/>
        <v/>
      </c>
      <c r="E1260" s="353"/>
      <c r="F1260" s="354"/>
      <c r="G1260" s="354"/>
      <c r="H1260" s="333"/>
      <c r="I1260" s="333"/>
      <c r="J1260" s="333"/>
      <c r="K1260" s="333"/>
      <c r="L1260" s="333"/>
      <c r="M1260" s="333"/>
      <c r="N1260" s="333"/>
      <c r="O1260" s="333"/>
      <c r="P1260" s="333"/>
      <c r="Q1260" s="333"/>
      <c r="R1260" s="333"/>
      <c r="S1260" s="333"/>
      <c r="T1260" s="333"/>
      <c r="U1260" s="333"/>
      <c r="V1260" s="333"/>
      <c r="W1260" s="333"/>
      <c r="X1260" s="333"/>
      <c r="Y1260" s="333"/>
      <c r="Z1260" s="333"/>
      <c r="AA1260" s="333"/>
      <c r="AB1260" s="333"/>
      <c r="AC1260" s="333"/>
      <c r="AD1260" s="333"/>
      <c r="AE1260" s="333"/>
      <c r="AF1260" s="333"/>
      <c r="AG1260" s="333"/>
      <c r="AH1260" s="333"/>
      <c r="AI1260" s="333"/>
      <c r="AJ1260" s="333"/>
      <c r="AK1260" s="333"/>
      <c r="AL1260" s="333"/>
      <c r="AM1260" s="333"/>
      <c r="AN1260" s="333"/>
      <c r="AO1260" s="333"/>
      <c r="AP1260" s="333"/>
      <c r="AQ1260" s="333"/>
      <c r="AR1260" s="333"/>
    </row>
    <row r="1261" spans="1:44" ht="8.1" customHeight="1">
      <c r="A1261" s="365" t="str">
        <f t="shared" si="129"/>
        <v/>
      </c>
      <c r="B1261" s="50" t="str">
        <f t="shared" si="130"/>
        <v/>
      </c>
      <c r="C1261" s="50" t="str">
        <f t="shared" si="131"/>
        <v/>
      </c>
      <c r="D1261" s="315" t="str">
        <f t="shared" si="132"/>
        <v/>
      </c>
      <c r="E1261" s="353"/>
      <c r="F1261" s="354"/>
      <c r="G1261" s="354"/>
      <c r="H1261" s="333"/>
      <c r="I1261" s="333"/>
      <c r="J1261" s="333"/>
      <c r="K1261" s="333"/>
      <c r="L1261" s="333"/>
      <c r="M1261" s="333"/>
      <c r="N1261" s="333"/>
      <c r="O1261" s="333"/>
      <c r="P1261" s="333"/>
      <c r="Q1261" s="333"/>
      <c r="R1261" s="333"/>
      <c r="S1261" s="333"/>
      <c r="T1261" s="333"/>
      <c r="U1261" s="333"/>
      <c r="V1261" s="333"/>
      <c r="W1261" s="333"/>
      <c r="X1261" s="333"/>
      <c r="Y1261" s="333"/>
      <c r="Z1261" s="333"/>
      <c r="AA1261" s="333"/>
      <c r="AB1261" s="333"/>
      <c r="AC1261" s="333"/>
      <c r="AD1261" s="333"/>
      <c r="AE1261" s="333"/>
      <c r="AF1261" s="333"/>
      <c r="AG1261" s="333"/>
      <c r="AH1261" s="333"/>
      <c r="AI1261" s="333"/>
      <c r="AJ1261" s="333"/>
      <c r="AK1261" s="333"/>
      <c r="AL1261" s="333"/>
      <c r="AM1261" s="333"/>
      <c r="AN1261" s="333"/>
      <c r="AO1261" s="333"/>
      <c r="AP1261" s="333"/>
      <c r="AQ1261" s="333"/>
      <c r="AR1261" s="333"/>
    </row>
    <row r="1262" spans="1:44" ht="8.1" customHeight="1">
      <c r="A1262" s="365" t="str">
        <f t="shared" si="129"/>
        <v/>
      </c>
      <c r="B1262" s="50" t="str">
        <f t="shared" si="130"/>
        <v/>
      </c>
      <c r="C1262" s="50" t="str">
        <f t="shared" si="131"/>
        <v/>
      </c>
      <c r="D1262" s="315" t="str">
        <f t="shared" si="132"/>
        <v/>
      </c>
      <c r="E1262" s="353"/>
      <c r="F1262" s="354"/>
      <c r="G1262" s="354"/>
      <c r="H1262" s="333"/>
      <c r="I1262" s="333"/>
      <c r="J1262" s="333"/>
      <c r="K1262" s="333"/>
      <c r="L1262" s="333"/>
      <c r="M1262" s="333"/>
      <c r="N1262" s="333"/>
      <c r="O1262" s="333"/>
      <c r="P1262" s="333"/>
      <c r="Q1262" s="333"/>
      <c r="R1262" s="333"/>
      <c r="S1262" s="333"/>
      <c r="T1262" s="333"/>
      <c r="U1262" s="333"/>
      <c r="V1262" s="333"/>
      <c r="W1262" s="333"/>
      <c r="X1262" s="333"/>
      <c r="Y1262" s="333"/>
      <c r="Z1262" s="333"/>
      <c r="AA1262" s="333"/>
      <c r="AB1262" s="333"/>
      <c r="AC1262" s="333"/>
      <c r="AD1262" s="333"/>
      <c r="AE1262" s="333"/>
      <c r="AF1262" s="333"/>
      <c r="AG1262" s="333"/>
      <c r="AH1262" s="333"/>
      <c r="AI1262" s="333"/>
      <c r="AJ1262" s="333"/>
      <c r="AK1262" s="333"/>
      <c r="AL1262" s="333"/>
      <c r="AM1262" s="333"/>
      <c r="AN1262" s="333"/>
      <c r="AO1262" s="333"/>
      <c r="AP1262" s="333"/>
      <c r="AQ1262" s="333"/>
      <c r="AR1262" s="333"/>
    </row>
    <row r="1263" spans="1:44" ht="8.1" customHeight="1">
      <c r="A1263" s="365" t="str">
        <f t="shared" si="129"/>
        <v/>
      </c>
      <c r="B1263" s="50" t="str">
        <f t="shared" si="130"/>
        <v/>
      </c>
      <c r="C1263" s="50" t="str">
        <f t="shared" si="131"/>
        <v/>
      </c>
      <c r="D1263" s="315" t="str">
        <f t="shared" si="132"/>
        <v/>
      </c>
      <c r="E1263" s="353"/>
      <c r="F1263" s="354"/>
      <c r="G1263" s="354"/>
      <c r="H1263" s="333"/>
      <c r="I1263" s="333"/>
      <c r="J1263" s="333"/>
      <c r="K1263" s="333"/>
      <c r="L1263" s="333"/>
      <c r="M1263" s="333"/>
      <c r="N1263" s="333"/>
      <c r="O1263" s="333"/>
      <c r="P1263" s="333"/>
      <c r="Q1263" s="333"/>
      <c r="R1263" s="333"/>
      <c r="S1263" s="333"/>
      <c r="T1263" s="333"/>
      <c r="U1263" s="333"/>
      <c r="V1263" s="333"/>
      <c r="W1263" s="333"/>
      <c r="X1263" s="333"/>
      <c r="Y1263" s="333"/>
      <c r="Z1263" s="333"/>
      <c r="AA1263" s="333"/>
      <c r="AB1263" s="333"/>
      <c r="AC1263" s="333"/>
      <c r="AD1263" s="333"/>
      <c r="AE1263" s="333"/>
      <c r="AF1263" s="333"/>
      <c r="AG1263" s="333"/>
      <c r="AH1263" s="333"/>
      <c r="AI1263" s="333"/>
      <c r="AJ1263" s="333"/>
      <c r="AK1263" s="333"/>
      <c r="AL1263" s="333"/>
      <c r="AM1263" s="333"/>
      <c r="AN1263" s="333"/>
      <c r="AO1263" s="333"/>
      <c r="AP1263" s="333"/>
      <c r="AQ1263" s="333"/>
      <c r="AR1263" s="333"/>
    </row>
    <row r="1264" spans="1:44" ht="8.1" customHeight="1">
      <c r="A1264" s="365" t="str">
        <f t="shared" si="129"/>
        <v/>
      </c>
      <c r="B1264" s="50" t="str">
        <f t="shared" si="130"/>
        <v/>
      </c>
      <c r="C1264" s="50" t="str">
        <f t="shared" si="131"/>
        <v/>
      </c>
      <c r="D1264" s="315" t="str">
        <f t="shared" si="132"/>
        <v/>
      </c>
      <c r="E1264" s="353"/>
      <c r="F1264" s="354"/>
      <c r="G1264" s="354"/>
      <c r="H1264" s="333"/>
      <c r="I1264" s="333"/>
      <c r="J1264" s="333"/>
      <c r="K1264" s="333"/>
      <c r="L1264" s="333"/>
      <c r="M1264" s="333"/>
      <c r="N1264" s="333"/>
      <c r="O1264" s="333"/>
      <c r="P1264" s="333"/>
      <c r="Q1264" s="333"/>
      <c r="R1264" s="333"/>
      <c r="S1264" s="333"/>
      <c r="T1264" s="333"/>
      <c r="U1264" s="333"/>
      <c r="V1264" s="333"/>
      <c r="W1264" s="333"/>
      <c r="X1264" s="333"/>
      <c r="Y1264" s="333"/>
      <c r="Z1264" s="333"/>
      <c r="AA1264" s="333"/>
      <c r="AB1264" s="333"/>
      <c r="AC1264" s="333"/>
      <c r="AD1264" s="333"/>
      <c r="AE1264" s="333"/>
      <c r="AF1264" s="333"/>
      <c r="AG1264" s="333"/>
      <c r="AH1264" s="333"/>
      <c r="AI1264" s="333"/>
      <c r="AJ1264" s="333"/>
      <c r="AK1264" s="333"/>
      <c r="AL1264" s="333"/>
      <c r="AM1264" s="333"/>
      <c r="AN1264" s="333"/>
      <c r="AO1264" s="333"/>
      <c r="AP1264" s="333"/>
      <c r="AQ1264" s="333"/>
      <c r="AR1264" s="333"/>
    </row>
    <row r="1265" spans="1:44" ht="8.1" customHeight="1">
      <c r="A1265" s="365" t="str">
        <f t="shared" si="129"/>
        <v/>
      </c>
      <c r="B1265" s="50" t="str">
        <f t="shared" si="130"/>
        <v/>
      </c>
      <c r="C1265" s="50" t="str">
        <f t="shared" si="131"/>
        <v/>
      </c>
      <c r="D1265" s="315" t="str">
        <f t="shared" si="132"/>
        <v/>
      </c>
      <c r="E1265" s="353"/>
      <c r="F1265" s="354"/>
      <c r="G1265" s="354"/>
      <c r="H1265" s="333"/>
      <c r="I1265" s="333"/>
      <c r="J1265" s="333"/>
      <c r="K1265" s="333"/>
      <c r="L1265" s="333"/>
      <c r="M1265" s="333"/>
      <c r="N1265" s="333"/>
      <c r="O1265" s="333"/>
      <c r="P1265" s="333"/>
      <c r="Q1265" s="333"/>
      <c r="R1265" s="333"/>
      <c r="S1265" s="333"/>
      <c r="T1265" s="333"/>
      <c r="U1265" s="333"/>
      <c r="V1265" s="333"/>
      <c r="W1265" s="333"/>
      <c r="X1265" s="333"/>
      <c r="Y1265" s="333"/>
      <c r="Z1265" s="333"/>
      <c r="AA1265" s="333"/>
      <c r="AB1265" s="333"/>
      <c r="AC1265" s="333"/>
      <c r="AD1265" s="333"/>
      <c r="AE1265" s="333"/>
      <c r="AF1265" s="333"/>
      <c r="AG1265" s="333"/>
      <c r="AH1265" s="333"/>
      <c r="AI1265" s="333"/>
      <c r="AJ1265" s="333"/>
      <c r="AK1265" s="333"/>
      <c r="AL1265" s="333"/>
      <c r="AM1265" s="333"/>
      <c r="AN1265" s="333"/>
      <c r="AO1265" s="333"/>
      <c r="AP1265" s="333"/>
      <c r="AQ1265" s="333"/>
      <c r="AR1265" s="333"/>
    </row>
    <row r="1266" spans="1:44" ht="8.1" customHeight="1">
      <c r="A1266" s="365" t="str">
        <f t="shared" si="129"/>
        <v/>
      </c>
      <c r="B1266" s="50" t="str">
        <f t="shared" si="130"/>
        <v/>
      </c>
      <c r="C1266" s="50" t="str">
        <f t="shared" si="131"/>
        <v/>
      </c>
      <c r="D1266" s="315" t="str">
        <f t="shared" si="132"/>
        <v/>
      </c>
      <c r="E1266" s="353"/>
      <c r="F1266" s="354"/>
      <c r="G1266" s="354"/>
      <c r="H1266" s="333"/>
      <c r="I1266" s="333"/>
      <c r="J1266" s="333"/>
      <c r="K1266" s="333"/>
      <c r="L1266" s="333"/>
      <c r="M1266" s="333"/>
      <c r="N1266" s="333"/>
      <c r="O1266" s="333"/>
      <c r="P1266" s="333"/>
      <c r="Q1266" s="333"/>
      <c r="R1266" s="333"/>
      <c r="S1266" s="333"/>
      <c r="T1266" s="333"/>
      <c r="U1266" s="333"/>
      <c r="V1266" s="333"/>
      <c r="W1266" s="333"/>
      <c r="X1266" s="333"/>
      <c r="Y1266" s="333"/>
      <c r="Z1266" s="333"/>
      <c r="AA1266" s="333"/>
      <c r="AB1266" s="333"/>
      <c r="AC1266" s="333"/>
      <c r="AD1266" s="333"/>
      <c r="AE1266" s="333"/>
      <c r="AF1266" s="333"/>
      <c r="AG1266" s="333"/>
      <c r="AH1266" s="333"/>
      <c r="AI1266" s="333"/>
      <c r="AJ1266" s="333"/>
      <c r="AK1266" s="333"/>
      <c r="AL1266" s="333"/>
      <c r="AM1266" s="333"/>
      <c r="AN1266" s="333"/>
      <c r="AO1266" s="333"/>
      <c r="AP1266" s="333"/>
      <c r="AQ1266" s="333"/>
      <c r="AR1266" s="333"/>
    </row>
    <row r="1267" spans="1:44" ht="8.1" customHeight="1">
      <c r="A1267" s="365" t="str">
        <f t="shared" si="129"/>
        <v/>
      </c>
      <c r="B1267" s="50" t="str">
        <f t="shared" si="130"/>
        <v/>
      </c>
      <c r="C1267" s="50" t="str">
        <f t="shared" si="131"/>
        <v/>
      </c>
      <c r="D1267" s="315" t="str">
        <f t="shared" si="132"/>
        <v/>
      </c>
      <c r="E1267" s="353"/>
      <c r="F1267" s="354"/>
      <c r="G1267" s="354"/>
      <c r="H1267" s="333"/>
      <c r="I1267" s="333"/>
      <c r="J1267" s="333"/>
      <c r="K1267" s="333"/>
      <c r="L1267" s="333"/>
      <c r="M1267" s="333"/>
      <c r="N1267" s="333"/>
      <c r="O1267" s="333"/>
      <c r="P1267" s="333"/>
      <c r="Q1267" s="333"/>
      <c r="R1267" s="333"/>
      <c r="S1267" s="333"/>
      <c r="T1267" s="333"/>
      <c r="U1267" s="333"/>
      <c r="V1267" s="333"/>
      <c r="W1267" s="333"/>
      <c r="X1267" s="333"/>
      <c r="Y1267" s="333"/>
      <c r="Z1267" s="333"/>
      <c r="AA1267" s="333"/>
      <c r="AB1267" s="333"/>
      <c r="AC1267" s="333"/>
      <c r="AD1267" s="333"/>
      <c r="AE1267" s="333"/>
      <c r="AF1267" s="333"/>
      <c r="AG1267" s="333"/>
      <c r="AH1267" s="333"/>
      <c r="AI1267" s="333"/>
      <c r="AJ1267" s="333"/>
      <c r="AK1267" s="333"/>
      <c r="AL1267" s="333"/>
      <c r="AM1267" s="333"/>
      <c r="AN1267" s="333"/>
      <c r="AO1267" s="333"/>
      <c r="AP1267" s="333"/>
      <c r="AQ1267" s="333"/>
      <c r="AR1267" s="333"/>
    </row>
    <row r="1268" spans="1:44" ht="8.1" customHeight="1">
      <c r="A1268" s="365" t="str">
        <f t="shared" si="129"/>
        <v/>
      </c>
      <c r="B1268" s="50" t="str">
        <f t="shared" si="130"/>
        <v/>
      </c>
      <c r="C1268" s="50" t="str">
        <f t="shared" si="131"/>
        <v/>
      </c>
      <c r="D1268" s="315" t="str">
        <f t="shared" si="132"/>
        <v/>
      </c>
      <c r="E1268" s="353"/>
      <c r="F1268" s="354"/>
      <c r="G1268" s="354"/>
      <c r="H1268" s="333"/>
      <c r="I1268" s="333"/>
      <c r="J1268" s="333"/>
      <c r="K1268" s="333"/>
      <c r="L1268" s="333"/>
      <c r="M1268" s="333"/>
      <c r="N1268" s="333"/>
      <c r="O1268" s="333"/>
      <c r="P1268" s="333"/>
      <c r="Q1268" s="333"/>
      <c r="R1268" s="333"/>
      <c r="S1268" s="333"/>
      <c r="T1268" s="333"/>
      <c r="U1268" s="333"/>
      <c r="V1268" s="333"/>
      <c r="W1268" s="333"/>
      <c r="X1268" s="333"/>
      <c r="Y1268" s="333"/>
      <c r="Z1268" s="333"/>
      <c r="AA1268" s="333"/>
      <c r="AB1268" s="333"/>
      <c r="AC1268" s="333"/>
      <c r="AD1268" s="333"/>
      <c r="AE1268" s="333"/>
      <c r="AF1268" s="333"/>
      <c r="AG1268" s="333"/>
      <c r="AH1268" s="333"/>
      <c r="AI1268" s="333"/>
      <c r="AJ1268" s="333"/>
      <c r="AK1268" s="333"/>
      <c r="AL1268" s="333"/>
      <c r="AM1268" s="333"/>
      <c r="AN1268" s="333"/>
      <c r="AO1268" s="333"/>
      <c r="AP1268" s="333"/>
      <c r="AQ1268" s="333"/>
      <c r="AR1268" s="333"/>
    </row>
    <row r="1269" spans="1:44" ht="8.1" customHeight="1">
      <c r="A1269" s="365" t="str">
        <f t="shared" si="129"/>
        <v/>
      </c>
      <c r="B1269" s="50" t="str">
        <f t="shared" si="130"/>
        <v/>
      </c>
      <c r="C1269" s="50" t="str">
        <f t="shared" si="131"/>
        <v/>
      </c>
      <c r="D1269" s="315" t="str">
        <f t="shared" si="132"/>
        <v/>
      </c>
      <c r="E1269" s="353"/>
      <c r="F1269" s="354"/>
      <c r="G1269" s="354"/>
      <c r="H1269" s="333"/>
      <c r="I1269" s="333"/>
      <c r="J1269" s="333"/>
      <c r="K1269" s="333"/>
      <c r="L1269" s="333"/>
      <c r="M1269" s="333"/>
      <c r="N1269" s="333"/>
      <c r="O1269" s="333"/>
      <c r="P1269" s="333"/>
      <c r="Q1269" s="333"/>
      <c r="R1269" s="333"/>
      <c r="S1269" s="333"/>
      <c r="T1269" s="333"/>
      <c r="U1269" s="333"/>
      <c r="V1269" s="333"/>
      <c r="W1269" s="333"/>
      <c r="X1269" s="333"/>
      <c r="Y1269" s="333"/>
      <c r="Z1269" s="333"/>
      <c r="AA1269" s="333"/>
      <c r="AB1269" s="333"/>
      <c r="AC1269" s="333"/>
      <c r="AD1269" s="333"/>
      <c r="AE1269" s="333"/>
      <c r="AF1269" s="333"/>
      <c r="AG1269" s="333"/>
      <c r="AH1269" s="333"/>
      <c r="AI1269" s="333"/>
      <c r="AJ1269" s="333"/>
      <c r="AK1269" s="333"/>
      <c r="AL1269" s="333"/>
      <c r="AM1269" s="333"/>
      <c r="AN1269" s="333"/>
      <c r="AO1269" s="333"/>
      <c r="AP1269" s="333"/>
      <c r="AQ1269" s="333"/>
      <c r="AR1269" s="333"/>
    </row>
    <row r="1270" spans="1:44" ht="8.1" customHeight="1">
      <c r="A1270" s="365" t="str">
        <f t="shared" si="129"/>
        <v/>
      </c>
      <c r="B1270" s="50" t="str">
        <f t="shared" si="130"/>
        <v/>
      </c>
      <c r="C1270" s="50" t="str">
        <f t="shared" si="131"/>
        <v/>
      </c>
      <c r="D1270" s="315" t="str">
        <f t="shared" si="132"/>
        <v/>
      </c>
      <c r="E1270" s="353"/>
      <c r="F1270" s="354"/>
      <c r="G1270" s="354"/>
      <c r="H1270" s="333"/>
      <c r="I1270" s="333"/>
      <c r="J1270" s="333"/>
      <c r="K1270" s="333"/>
      <c r="L1270" s="333"/>
      <c r="M1270" s="333"/>
      <c r="N1270" s="333"/>
      <c r="O1270" s="333"/>
      <c r="P1270" s="333"/>
      <c r="Q1270" s="333"/>
      <c r="R1270" s="333"/>
      <c r="S1270" s="333"/>
      <c r="T1270" s="333"/>
      <c r="U1270" s="333"/>
      <c r="V1270" s="333"/>
      <c r="W1270" s="333"/>
      <c r="X1270" s="333"/>
      <c r="Y1270" s="333"/>
      <c r="Z1270" s="333"/>
      <c r="AA1270" s="333"/>
      <c r="AB1270" s="333"/>
      <c r="AC1270" s="333"/>
      <c r="AD1270" s="333"/>
      <c r="AE1270" s="333"/>
      <c r="AF1270" s="333"/>
      <c r="AG1270" s="333"/>
      <c r="AH1270" s="333"/>
      <c r="AI1270" s="333"/>
      <c r="AJ1270" s="333"/>
      <c r="AK1270" s="333"/>
      <c r="AL1270" s="333"/>
      <c r="AM1270" s="333"/>
      <c r="AN1270" s="333"/>
      <c r="AO1270" s="333"/>
      <c r="AP1270" s="333"/>
      <c r="AQ1270" s="333"/>
      <c r="AR1270" s="333"/>
    </row>
    <row r="1271" spans="1:44" ht="8.1" customHeight="1">
      <c r="A1271" s="365" t="str">
        <f t="shared" si="129"/>
        <v/>
      </c>
      <c r="B1271" s="50" t="str">
        <f t="shared" si="130"/>
        <v/>
      </c>
      <c r="C1271" s="50" t="str">
        <f t="shared" si="131"/>
        <v/>
      </c>
      <c r="D1271" s="315" t="str">
        <f t="shared" si="132"/>
        <v/>
      </c>
      <c r="E1271" s="353"/>
      <c r="F1271" s="354"/>
      <c r="G1271" s="354"/>
      <c r="H1271" s="333"/>
      <c r="I1271" s="333"/>
      <c r="J1271" s="333"/>
      <c r="K1271" s="333"/>
      <c r="L1271" s="333"/>
      <c r="M1271" s="333"/>
      <c r="N1271" s="333"/>
      <c r="O1271" s="333"/>
      <c r="P1271" s="333"/>
      <c r="Q1271" s="333"/>
      <c r="R1271" s="333"/>
      <c r="S1271" s="333"/>
      <c r="T1271" s="333"/>
      <c r="U1271" s="333"/>
      <c r="V1271" s="333"/>
      <c r="W1271" s="333"/>
      <c r="X1271" s="333"/>
      <c r="Y1271" s="333"/>
      <c r="Z1271" s="333"/>
      <c r="AA1271" s="333"/>
      <c r="AB1271" s="333"/>
      <c r="AC1271" s="333"/>
      <c r="AD1271" s="333"/>
      <c r="AE1271" s="333"/>
      <c r="AF1271" s="333"/>
      <c r="AG1271" s="333"/>
      <c r="AH1271" s="333"/>
      <c r="AI1271" s="333"/>
      <c r="AJ1271" s="333"/>
      <c r="AK1271" s="333"/>
      <c r="AL1271" s="333"/>
      <c r="AM1271" s="333"/>
      <c r="AN1271" s="333"/>
      <c r="AO1271" s="333"/>
      <c r="AP1271" s="333"/>
      <c r="AQ1271" s="333"/>
      <c r="AR1271" s="333"/>
    </row>
    <row r="1272" spans="1:44" ht="8.1" customHeight="1">
      <c r="A1272" s="365" t="str">
        <f t="shared" si="129"/>
        <v/>
      </c>
      <c r="B1272" s="50" t="str">
        <f t="shared" si="130"/>
        <v/>
      </c>
      <c r="C1272" s="50" t="str">
        <f t="shared" si="131"/>
        <v/>
      </c>
      <c r="D1272" s="315" t="str">
        <f t="shared" si="132"/>
        <v/>
      </c>
      <c r="E1272" s="353"/>
      <c r="F1272" s="354"/>
      <c r="G1272" s="354"/>
      <c r="H1272" s="333"/>
      <c r="I1272" s="333"/>
      <c r="J1272" s="333"/>
      <c r="K1272" s="333"/>
      <c r="L1272" s="333"/>
      <c r="M1272" s="333"/>
      <c r="N1272" s="333"/>
      <c r="O1272" s="333"/>
      <c r="P1272" s="333"/>
      <c r="Q1272" s="333"/>
      <c r="R1272" s="333"/>
      <c r="S1272" s="333"/>
      <c r="T1272" s="333"/>
      <c r="U1272" s="333"/>
      <c r="V1272" s="333"/>
      <c r="W1272" s="333"/>
      <c r="X1272" s="333"/>
      <c r="Y1272" s="333"/>
      <c r="Z1272" s="333"/>
      <c r="AA1272" s="333"/>
      <c r="AB1272" s="333"/>
      <c r="AC1272" s="333"/>
      <c r="AD1272" s="333"/>
      <c r="AE1272" s="333"/>
      <c r="AF1272" s="333"/>
      <c r="AG1272" s="333"/>
      <c r="AH1272" s="333"/>
      <c r="AI1272" s="333"/>
      <c r="AJ1272" s="333"/>
      <c r="AK1272" s="333"/>
      <c r="AL1272" s="333"/>
      <c r="AM1272" s="333"/>
      <c r="AN1272" s="333"/>
      <c r="AO1272" s="333"/>
      <c r="AP1272" s="333"/>
      <c r="AQ1272" s="333"/>
      <c r="AR1272" s="333"/>
    </row>
    <row r="1273" spans="1:44" ht="8.1" customHeight="1">
      <c r="A1273" s="365" t="str">
        <f t="shared" si="129"/>
        <v/>
      </c>
      <c r="B1273" s="50" t="str">
        <f t="shared" si="130"/>
        <v/>
      </c>
      <c r="C1273" s="50" t="str">
        <f t="shared" si="131"/>
        <v/>
      </c>
      <c r="D1273" s="315" t="str">
        <f t="shared" si="132"/>
        <v/>
      </c>
      <c r="E1273" s="353"/>
      <c r="F1273" s="354"/>
      <c r="G1273" s="354"/>
      <c r="H1273" s="333"/>
      <c r="I1273" s="333"/>
      <c r="J1273" s="333"/>
      <c r="K1273" s="333"/>
      <c r="L1273" s="333"/>
      <c r="M1273" s="333"/>
      <c r="N1273" s="333"/>
      <c r="O1273" s="333"/>
      <c r="P1273" s="333"/>
      <c r="Q1273" s="333"/>
      <c r="R1273" s="333"/>
      <c r="S1273" s="333"/>
      <c r="T1273" s="333"/>
      <c r="U1273" s="333"/>
      <c r="V1273" s="333"/>
      <c r="W1273" s="333"/>
      <c r="X1273" s="333"/>
      <c r="Y1273" s="333"/>
      <c r="Z1273" s="333"/>
      <c r="AA1273" s="333"/>
      <c r="AB1273" s="333"/>
      <c r="AC1273" s="333"/>
      <c r="AD1273" s="333"/>
      <c r="AE1273" s="333"/>
      <c r="AF1273" s="333"/>
      <c r="AG1273" s="333"/>
      <c r="AH1273" s="333"/>
      <c r="AI1273" s="333"/>
      <c r="AJ1273" s="333"/>
      <c r="AK1273" s="333"/>
      <c r="AL1273" s="333"/>
      <c r="AM1273" s="333"/>
      <c r="AN1273" s="333"/>
      <c r="AO1273" s="333"/>
      <c r="AP1273" s="333"/>
      <c r="AQ1273" s="333"/>
      <c r="AR1273" s="333"/>
    </row>
    <row r="1274" spans="1:44" ht="8.1" customHeight="1">
      <c r="A1274" s="365" t="str">
        <f t="shared" si="129"/>
        <v/>
      </c>
      <c r="B1274" s="50" t="str">
        <f t="shared" si="130"/>
        <v/>
      </c>
      <c r="C1274" s="50" t="str">
        <f t="shared" si="131"/>
        <v/>
      </c>
      <c r="D1274" s="315" t="str">
        <f t="shared" si="132"/>
        <v/>
      </c>
      <c r="E1274" s="353"/>
      <c r="F1274" s="354"/>
      <c r="G1274" s="354"/>
      <c r="H1274" s="333"/>
      <c r="I1274" s="333"/>
      <c r="J1274" s="333"/>
      <c r="K1274" s="333"/>
      <c r="L1274" s="333"/>
      <c r="M1274" s="333"/>
      <c r="N1274" s="333"/>
      <c r="O1274" s="333"/>
      <c r="P1274" s="333"/>
      <c r="Q1274" s="333"/>
      <c r="R1274" s="333"/>
      <c r="S1274" s="333"/>
      <c r="T1274" s="333"/>
      <c r="U1274" s="333"/>
      <c r="V1274" s="333"/>
      <c r="W1274" s="333"/>
      <c r="X1274" s="333"/>
      <c r="Y1274" s="333"/>
      <c r="Z1274" s="333"/>
      <c r="AA1274" s="333"/>
      <c r="AB1274" s="333"/>
      <c r="AC1274" s="333"/>
      <c r="AD1274" s="333"/>
      <c r="AE1274" s="333"/>
      <c r="AF1274" s="333"/>
      <c r="AG1274" s="333"/>
      <c r="AH1274" s="333"/>
      <c r="AI1274" s="333"/>
      <c r="AJ1274" s="333"/>
      <c r="AK1274" s="333"/>
      <c r="AL1274" s="333"/>
      <c r="AM1274" s="333"/>
      <c r="AN1274" s="333"/>
      <c r="AO1274" s="333"/>
      <c r="AP1274" s="333"/>
      <c r="AQ1274" s="333"/>
      <c r="AR1274" s="333"/>
    </row>
    <row r="1275" spans="1:44" ht="8.1" customHeight="1">
      <c r="A1275" s="365" t="str">
        <f t="shared" si="129"/>
        <v/>
      </c>
      <c r="B1275" s="50" t="str">
        <f t="shared" si="130"/>
        <v/>
      </c>
      <c r="C1275" s="50" t="str">
        <f t="shared" si="131"/>
        <v/>
      </c>
      <c r="D1275" s="315" t="str">
        <f t="shared" si="132"/>
        <v/>
      </c>
      <c r="E1275" s="353"/>
      <c r="F1275" s="354"/>
      <c r="G1275" s="354"/>
      <c r="H1275" s="333"/>
      <c r="I1275" s="333"/>
      <c r="J1275" s="333"/>
      <c r="K1275" s="333"/>
      <c r="L1275" s="333"/>
      <c r="M1275" s="333"/>
      <c r="N1275" s="333"/>
      <c r="O1275" s="333"/>
      <c r="P1275" s="333"/>
      <c r="Q1275" s="333"/>
      <c r="R1275" s="333"/>
      <c r="S1275" s="333"/>
      <c r="T1275" s="333"/>
      <c r="U1275" s="333"/>
      <c r="V1275" s="333"/>
      <c r="W1275" s="333"/>
      <c r="X1275" s="333"/>
      <c r="Y1275" s="333"/>
      <c r="Z1275" s="333"/>
      <c r="AA1275" s="333"/>
      <c r="AB1275" s="333"/>
      <c r="AC1275" s="333"/>
      <c r="AD1275" s="333"/>
      <c r="AE1275" s="333"/>
      <c r="AF1275" s="333"/>
      <c r="AG1275" s="333"/>
      <c r="AH1275" s="333"/>
      <c r="AI1275" s="333"/>
      <c r="AJ1275" s="333"/>
      <c r="AK1275" s="333"/>
      <c r="AL1275" s="333"/>
      <c r="AM1275" s="333"/>
      <c r="AN1275" s="333"/>
      <c r="AO1275" s="333"/>
      <c r="AP1275" s="333"/>
      <c r="AQ1275" s="333"/>
      <c r="AR1275" s="333"/>
    </row>
    <row r="1276" spans="1:44" ht="8.1" customHeight="1">
      <c r="A1276" s="365" t="str">
        <f t="shared" si="129"/>
        <v/>
      </c>
      <c r="B1276" s="50" t="str">
        <f t="shared" si="130"/>
        <v/>
      </c>
      <c r="C1276" s="50" t="str">
        <f t="shared" si="131"/>
        <v/>
      </c>
      <c r="D1276" s="315" t="str">
        <f t="shared" si="132"/>
        <v/>
      </c>
      <c r="E1276" s="353"/>
      <c r="F1276" s="354"/>
      <c r="G1276" s="354"/>
      <c r="H1276" s="333"/>
      <c r="I1276" s="333"/>
      <c r="J1276" s="333"/>
      <c r="K1276" s="333"/>
      <c r="L1276" s="333"/>
      <c r="M1276" s="333"/>
      <c r="N1276" s="333"/>
      <c r="O1276" s="333"/>
      <c r="P1276" s="333"/>
      <c r="Q1276" s="333"/>
      <c r="R1276" s="333"/>
      <c r="S1276" s="333"/>
      <c r="T1276" s="333"/>
      <c r="U1276" s="333"/>
      <c r="V1276" s="333"/>
      <c r="W1276" s="333"/>
      <c r="X1276" s="333"/>
      <c r="Y1276" s="333"/>
      <c r="Z1276" s="333"/>
      <c r="AA1276" s="333"/>
      <c r="AB1276" s="333"/>
      <c r="AC1276" s="333"/>
      <c r="AD1276" s="333"/>
      <c r="AE1276" s="333"/>
      <c r="AF1276" s="333"/>
      <c r="AG1276" s="333"/>
      <c r="AH1276" s="333"/>
      <c r="AI1276" s="333"/>
      <c r="AJ1276" s="333"/>
      <c r="AK1276" s="333"/>
      <c r="AL1276" s="333"/>
      <c r="AM1276" s="333"/>
      <c r="AN1276" s="333"/>
      <c r="AO1276" s="333"/>
      <c r="AP1276" s="333"/>
      <c r="AQ1276" s="333"/>
      <c r="AR1276" s="333"/>
    </row>
    <row r="1277" spans="1:44" ht="8.1" customHeight="1">
      <c r="A1277" s="365" t="str">
        <f t="shared" si="129"/>
        <v/>
      </c>
      <c r="B1277" s="50" t="str">
        <f t="shared" si="130"/>
        <v/>
      </c>
      <c r="C1277" s="50" t="str">
        <f t="shared" si="131"/>
        <v/>
      </c>
      <c r="D1277" s="315" t="str">
        <f t="shared" si="132"/>
        <v/>
      </c>
      <c r="E1277" s="353"/>
      <c r="F1277" s="354"/>
      <c r="G1277" s="354"/>
      <c r="H1277" s="333"/>
      <c r="I1277" s="333"/>
      <c r="J1277" s="333"/>
      <c r="K1277" s="333"/>
      <c r="L1277" s="333"/>
      <c r="M1277" s="333"/>
      <c r="N1277" s="333"/>
      <c r="O1277" s="333"/>
      <c r="P1277" s="333"/>
      <c r="Q1277" s="333"/>
      <c r="R1277" s="333"/>
      <c r="S1277" s="333"/>
      <c r="T1277" s="333"/>
      <c r="U1277" s="333"/>
      <c r="V1277" s="333"/>
      <c r="W1277" s="333"/>
      <c r="X1277" s="333"/>
      <c r="Y1277" s="333"/>
      <c r="Z1277" s="333"/>
      <c r="AA1277" s="333"/>
      <c r="AB1277" s="333"/>
      <c r="AC1277" s="333"/>
      <c r="AD1277" s="333"/>
      <c r="AE1277" s="333"/>
      <c r="AF1277" s="333"/>
      <c r="AG1277" s="333"/>
      <c r="AH1277" s="333"/>
      <c r="AI1277" s="333"/>
      <c r="AJ1277" s="333"/>
      <c r="AK1277" s="333"/>
      <c r="AL1277" s="333"/>
      <c r="AM1277" s="333"/>
      <c r="AN1277" s="333"/>
      <c r="AO1277" s="333"/>
      <c r="AP1277" s="333"/>
      <c r="AQ1277" s="333"/>
      <c r="AR1277" s="333"/>
    </row>
    <row r="1278" spans="1:44" ht="8.1" customHeight="1">
      <c r="A1278" s="365" t="str">
        <f t="shared" si="129"/>
        <v/>
      </c>
      <c r="B1278" s="50" t="str">
        <f t="shared" si="130"/>
        <v/>
      </c>
      <c r="C1278" s="50" t="str">
        <f t="shared" si="131"/>
        <v/>
      </c>
      <c r="D1278" s="315" t="str">
        <f t="shared" si="132"/>
        <v/>
      </c>
      <c r="E1278" s="353"/>
      <c r="F1278" s="354"/>
      <c r="G1278" s="354"/>
      <c r="H1278" s="333"/>
      <c r="I1278" s="333"/>
      <c r="J1278" s="333"/>
      <c r="K1278" s="333"/>
      <c r="L1278" s="333"/>
      <c r="M1278" s="333"/>
      <c r="N1278" s="333"/>
      <c r="O1278" s="333"/>
      <c r="P1278" s="333"/>
      <c r="Q1278" s="333"/>
      <c r="R1278" s="333"/>
      <c r="S1278" s="333"/>
      <c r="T1278" s="333"/>
      <c r="U1278" s="333"/>
      <c r="V1278" s="333"/>
      <c r="W1278" s="333"/>
      <c r="X1278" s="333"/>
      <c r="Y1278" s="333"/>
      <c r="Z1278" s="333"/>
      <c r="AA1278" s="333"/>
      <c r="AB1278" s="333"/>
      <c r="AC1278" s="333"/>
      <c r="AD1278" s="333"/>
      <c r="AE1278" s="333"/>
      <c r="AF1278" s="333"/>
      <c r="AG1278" s="333"/>
      <c r="AH1278" s="333"/>
      <c r="AI1278" s="333"/>
      <c r="AJ1278" s="333"/>
      <c r="AK1278" s="333"/>
      <c r="AL1278" s="333"/>
      <c r="AM1278" s="333"/>
      <c r="AN1278" s="333"/>
      <c r="AO1278" s="333"/>
      <c r="AP1278" s="333"/>
      <c r="AQ1278" s="333"/>
      <c r="AR1278" s="333"/>
    </row>
    <row r="1279" spans="1:44" ht="8.1" customHeight="1">
      <c r="A1279" s="365" t="str">
        <f t="shared" si="129"/>
        <v/>
      </c>
      <c r="B1279" s="50" t="str">
        <f t="shared" si="130"/>
        <v/>
      </c>
      <c r="C1279" s="50" t="str">
        <f t="shared" si="131"/>
        <v/>
      </c>
      <c r="D1279" s="315" t="str">
        <f t="shared" si="132"/>
        <v/>
      </c>
      <c r="E1279" s="353"/>
      <c r="F1279" s="354"/>
      <c r="G1279" s="354"/>
      <c r="H1279" s="333"/>
      <c r="I1279" s="333"/>
      <c r="J1279" s="333"/>
      <c r="K1279" s="333"/>
      <c r="L1279" s="333"/>
      <c r="M1279" s="333"/>
      <c r="N1279" s="333"/>
      <c r="O1279" s="333"/>
      <c r="P1279" s="333"/>
      <c r="Q1279" s="333"/>
      <c r="R1279" s="333"/>
      <c r="S1279" s="333"/>
      <c r="T1279" s="333"/>
      <c r="U1279" s="333"/>
      <c r="V1279" s="333"/>
      <c r="W1279" s="333"/>
      <c r="X1279" s="333"/>
      <c r="Y1279" s="333"/>
      <c r="Z1279" s="333"/>
      <c r="AA1279" s="333"/>
      <c r="AB1279" s="333"/>
      <c r="AC1279" s="333"/>
      <c r="AD1279" s="333"/>
      <c r="AE1279" s="333"/>
      <c r="AF1279" s="333"/>
      <c r="AG1279" s="333"/>
      <c r="AH1279" s="333"/>
      <c r="AI1279" s="333"/>
      <c r="AJ1279" s="333"/>
      <c r="AK1279" s="333"/>
      <c r="AL1279" s="333"/>
      <c r="AM1279" s="333"/>
      <c r="AN1279" s="333"/>
      <c r="AO1279" s="333"/>
      <c r="AP1279" s="333"/>
      <c r="AQ1279" s="333"/>
      <c r="AR1279" s="333"/>
    </row>
    <row r="1280" spans="1:44" ht="8.1" customHeight="1">
      <c r="A1280" s="365" t="str">
        <f t="shared" si="129"/>
        <v/>
      </c>
      <c r="B1280" s="50" t="str">
        <f t="shared" si="130"/>
        <v/>
      </c>
      <c r="C1280" s="50" t="str">
        <f t="shared" si="131"/>
        <v/>
      </c>
      <c r="D1280" s="315" t="str">
        <f t="shared" si="132"/>
        <v/>
      </c>
      <c r="E1280" s="353"/>
      <c r="F1280" s="354"/>
      <c r="G1280" s="354"/>
      <c r="H1280" s="333"/>
      <c r="I1280" s="333"/>
      <c r="J1280" s="333"/>
      <c r="K1280" s="333"/>
      <c r="L1280" s="333"/>
      <c r="M1280" s="333"/>
      <c r="N1280" s="333"/>
      <c r="O1280" s="333"/>
      <c r="P1280" s="333"/>
      <c r="Q1280" s="333"/>
      <c r="R1280" s="333"/>
      <c r="S1280" s="333"/>
      <c r="T1280" s="333"/>
      <c r="U1280" s="333"/>
      <c r="V1280" s="333"/>
      <c r="W1280" s="333"/>
      <c r="X1280" s="333"/>
      <c r="Y1280" s="333"/>
      <c r="Z1280" s="333"/>
      <c r="AA1280" s="333"/>
      <c r="AB1280" s="333"/>
      <c r="AC1280" s="333"/>
      <c r="AD1280" s="333"/>
      <c r="AE1280" s="333"/>
      <c r="AF1280" s="333"/>
      <c r="AG1280" s="333"/>
      <c r="AH1280" s="333"/>
      <c r="AI1280" s="333"/>
      <c r="AJ1280" s="333"/>
      <c r="AK1280" s="333"/>
      <c r="AL1280" s="333"/>
      <c r="AM1280" s="333"/>
      <c r="AN1280" s="333"/>
      <c r="AO1280" s="333"/>
      <c r="AP1280" s="333"/>
      <c r="AQ1280" s="333"/>
      <c r="AR1280" s="333"/>
    </row>
    <row r="1281" spans="1:44" ht="8.1" customHeight="1">
      <c r="A1281" s="365" t="str">
        <f t="shared" si="129"/>
        <v/>
      </c>
      <c r="B1281" s="50" t="str">
        <f t="shared" si="130"/>
        <v/>
      </c>
      <c r="C1281" s="50" t="str">
        <f t="shared" si="131"/>
        <v/>
      </c>
      <c r="D1281" s="315" t="str">
        <f t="shared" si="132"/>
        <v/>
      </c>
      <c r="E1281" s="353"/>
      <c r="F1281" s="354"/>
      <c r="G1281" s="354"/>
      <c r="H1281" s="333"/>
      <c r="I1281" s="333"/>
      <c r="J1281" s="333"/>
      <c r="K1281" s="333"/>
      <c r="L1281" s="333"/>
      <c r="M1281" s="333"/>
      <c r="N1281" s="333"/>
      <c r="O1281" s="333"/>
      <c r="P1281" s="333"/>
      <c r="Q1281" s="333"/>
      <c r="R1281" s="333"/>
      <c r="S1281" s="333"/>
      <c r="T1281" s="333"/>
      <c r="U1281" s="333"/>
      <c r="V1281" s="333"/>
      <c r="W1281" s="333"/>
      <c r="X1281" s="333"/>
      <c r="Y1281" s="333"/>
      <c r="Z1281" s="333"/>
      <c r="AA1281" s="333"/>
      <c r="AB1281" s="333"/>
      <c r="AC1281" s="333"/>
      <c r="AD1281" s="333"/>
      <c r="AE1281" s="333"/>
      <c r="AF1281" s="333"/>
      <c r="AG1281" s="333"/>
      <c r="AH1281" s="333"/>
      <c r="AI1281" s="333"/>
      <c r="AJ1281" s="333"/>
      <c r="AK1281" s="333"/>
      <c r="AL1281" s="333"/>
      <c r="AM1281" s="333"/>
      <c r="AN1281" s="333"/>
      <c r="AO1281" s="333"/>
      <c r="AP1281" s="333"/>
      <c r="AQ1281" s="333"/>
      <c r="AR1281" s="333"/>
    </row>
    <row r="1282" spans="1:44" ht="8.1" customHeight="1">
      <c r="A1282" s="365" t="str">
        <f t="shared" si="129"/>
        <v/>
      </c>
      <c r="B1282" s="50" t="str">
        <f t="shared" si="130"/>
        <v/>
      </c>
      <c r="C1282" s="50" t="str">
        <f t="shared" si="131"/>
        <v/>
      </c>
      <c r="D1282" s="315" t="str">
        <f t="shared" si="132"/>
        <v/>
      </c>
      <c r="E1282" s="353"/>
      <c r="F1282" s="354"/>
      <c r="G1282" s="354"/>
      <c r="H1282" s="333"/>
      <c r="I1282" s="333"/>
      <c r="J1282" s="333"/>
      <c r="K1282" s="333"/>
      <c r="L1282" s="333"/>
      <c r="M1282" s="333"/>
      <c r="N1282" s="333"/>
      <c r="O1282" s="333"/>
      <c r="P1282" s="333"/>
      <c r="Q1282" s="333"/>
      <c r="R1282" s="333"/>
      <c r="S1282" s="333"/>
      <c r="T1282" s="333"/>
      <c r="U1282" s="333"/>
      <c r="V1282" s="333"/>
      <c r="W1282" s="333"/>
      <c r="X1282" s="333"/>
      <c r="Y1282" s="333"/>
      <c r="Z1282" s="333"/>
      <c r="AA1282" s="333"/>
      <c r="AB1282" s="333"/>
      <c r="AC1282" s="333"/>
      <c r="AD1282" s="333"/>
      <c r="AE1282" s="333"/>
      <c r="AF1282" s="333"/>
      <c r="AG1282" s="333"/>
      <c r="AH1282" s="333"/>
      <c r="AI1282" s="333"/>
      <c r="AJ1282" s="333"/>
      <c r="AK1282" s="333"/>
      <c r="AL1282" s="333"/>
      <c r="AM1282" s="333"/>
      <c r="AN1282" s="333"/>
      <c r="AO1282" s="333"/>
      <c r="AP1282" s="333"/>
      <c r="AQ1282" s="333"/>
      <c r="AR1282" s="333"/>
    </row>
    <row r="1283" spans="1:44" ht="8.1" customHeight="1">
      <c r="A1283" s="365" t="str">
        <f t="shared" si="129"/>
        <v/>
      </c>
      <c r="B1283" s="50" t="str">
        <f t="shared" si="130"/>
        <v/>
      </c>
      <c r="C1283" s="50" t="str">
        <f t="shared" si="131"/>
        <v/>
      </c>
      <c r="D1283" s="315" t="str">
        <f t="shared" si="132"/>
        <v/>
      </c>
      <c r="E1283" s="353"/>
      <c r="F1283" s="354"/>
      <c r="G1283" s="354"/>
      <c r="H1283" s="333"/>
      <c r="I1283" s="333"/>
      <c r="J1283" s="333"/>
      <c r="K1283" s="333"/>
      <c r="L1283" s="333"/>
      <c r="M1283" s="333"/>
      <c r="N1283" s="333"/>
      <c r="O1283" s="333"/>
      <c r="P1283" s="333"/>
      <c r="Q1283" s="333"/>
      <c r="R1283" s="333"/>
      <c r="S1283" s="333"/>
      <c r="T1283" s="333"/>
      <c r="U1283" s="333"/>
      <c r="V1283" s="333"/>
      <c r="W1283" s="333"/>
      <c r="X1283" s="333"/>
      <c r="Y1283" s="333"/>
      <c r="Z1283" s="333"/>
      <c r="AA1283" s="333"/>
      <c r="AB1283" s="333"/>
      <c r="AC1283" s="333"/>
      <c r="AD1283" s="333"/>
      <c r="AE1283" s="333"/>
      <c r="AF1283" s="333"/>
      <c r="AG1283" s="333"/>
      <c r="AH1283" s="333"/>
      <c r="AI1283" s="333"/>
      <c r="AJ1283" s="333"/>
      <c r="AK1283" s="333"/>
      <c r="AL1283" s="333"/>
      <c r="AM1283" s="333"/>
      <c r="AN1283" s="333"/>
      <c r="AO1283" s="333"/>
      <c r="AP1283" s="333"/>
      <c r="AQ1283" s="333"/>
      <c r="AR1283" s="333"/>
    </row>
    <row r="1284" spans="1:44" ht="8.1" customHeight="1">
      <c r="A1284" s="365" t="str">
        <f t="shared" si="129"/>
        <v/>
      </c>
      <c r="B1284" s="50" t="str">
        <f t="shared" si="130"/>
        <v/>
      </c>
      <c r="C1284" s="50" t="str">
        <f t="shared" si="131"/>
        <v/>
      </c>
      <c r="D1284" s="315" t="str">
        <f t="shared" si="132"/>
        <v/>
      </c>
      <c r="E1284" s="353"/>
      <c r="F1284" s="354"/>
      <c r="G1284" s="354"/>
      <c r="H1284" s="333"/>
      <c r="I1284" s="333"/>
      <c r="J1284" s="333"/>
      <c r="K1284" s="333"/>
      <c r="L1284" s="333"/>
      <c r="M1284" s="333"/>
      <c r="N1284" s="333"/>
      <c r="O1284" s="333"/>
      <c r="P1284" s="333"/>
      <c r="Q1284" s="333"/>
      <c r="R1284" s="333"/>
      <c r="S1284" s="333"/>
      <c r="T1284" s="333"/>
      <c r="U1284" s="333"/>
      <c r="V1284" s="333"/>
      <c r="W1284" s="333"/>
      <c r="X1284" s="333"/>
      <c r="Y1284" s="333"/>
      <c r="Z1284" s="333"/>
      <c r="AA1284" s="333"/>
      <c r="AB1284" s="333"/>
      <c r="AC1284" s="333"/>
      <c r="AD1284" s="333"/>
      <c r="AE1284" s="333"/>
      <c r="AF1284" s="333"/>
      <c r="AG1284" s="333"/>
      <c r="AH1284" s="333"/>
      <c r="AI1284" s="333"/>
      <c r="AJ1284" s="333"/>
      <c r="AK1284" s="333"/>
      <c r="AL1284" s="333"/>
      <c r="AM1284" s="333"/>
      <c r="AN1284" s="333"/>
      <c r="AO1284" s="333"/>
      <c r="AP1284" s="333"/>
      <c r="AQ1284" s="333"/>
      <c r="AR1284" s="333"/>
    </row>
    <row r="1285" spans="1:44" ht="8.1" customHeight="1">
      <c r="A1285" s="365" t="str">
        <f t="shared" ref="A1285:A1348" si="133">IF(ROW()-A$4&lt;=$D$4,ROW()-A$4,"")</f>
        <v/>
      </c>
      <c r="B1285" s="50" t="str">
        <f t="shared" si="130"/>
        <v/>
      </c>
      <c r="C1285" s="50" t="str">
        <f t="shared" si="131"/>
        <v/>
      </c>
      <c r="D1285" s="315" t="str">
        <f t="shared" si="132"/>
        <v/>
      </c>
      <c r="E1285" s="353"/>
      <c r="F1285" s="354"/>
      <c r="G1285" s="354"/>
      <c r="H1285" s="333"/>
      <c r="I1285" s="333"/>
      <c r="J1285" s="333"/>
      <c r="K1285" s="333"/>
      <c r="L1285" s="333"/>
      <c r="M1285" s="333"/>
      <c r="N1285" s="333"/>
      <c r="O1285" s="333"/>
      <c r="P1285" s="333"/>
      <c r="Q1285" s="333"/>
      <c r="R1285" s="333"/>
      <c r="S1285" s="333"/>
      <c r="T1285" s="333"/>
      <c r="U1285" s="333"/>
      <c r="V1285" s="333"/>
      <c r="W1285" s="333"/>
      <c r="X1285" s="333"/>
      <c r="Y1285" s="333"/>
      <c r="Z1285" s="333"/>
      <c r="AA1285" s="333"/>
      <c r="AB1285" s="333"/>
      <c r="AC1285" s="333"/>
      <c r="AD1285" s="333"/>
      <c r="AE1285" s="333"/>
      <c r="AF1285" s="333"/>
      <c r="AG1285" s="333"/>
      <c r="AH1285" s="333"/>
      <c r="AI1285" s="333"/>
      <c r="AJ1285" s="333"/>
      <c r="AK1285" s="333"/>
      <c r="AL1285" s="333"/>
      <c r="AM1285" s="333"/>
      <c r="AN1285" s="333"/>
      <c r="AO1285" s="333"/>
      <c r="AP1285" s="333"/>
      <c r="AQ1285" s="333"/>
      <c r="AR1285" s="333"/>
    </row>
    <row r="1286" spans="1:44" ht="8.1" customHeight="1">
      <c r="A1286" s="365" t="str">
        <f t="shared" si="133"/>
        <v/>
      </c>
      <c r="B1286" s="50" t="str">
        <f t="shared" ref="B1286:B1349" si="134">IF(A1286="","",IF(A1284="",1,IF(ISNUMBER(A1286),INT(A1285/$C$2)+1,"")))</f>
        <v/>
      </c>
      <c r="C1286" s="50" t="str">
        <f t="shared" ref="C1286:C1349" si="135">IF(ISNUMBER(A1286),IF(B1285&lt;&gt;B1286,1,C1285+1),"")</f>
        <v/>
      </c>
      <c r="D1286" s="315" t="str">
        <f t="shared" ref="D1286:D1349" si="136">IF(AND(ISNUMBER(B1286),ISNUMBER(C1286)),_xlfn.CONCAT(C1286-1,",",B1286-1),"")</f>
        <v/>
      </c>
      <c r="E1286" s="353"/>
      <c r="F1286" s="354"/>
      <c r="G1286" s="354"/>
      <c r="H1286" s="333"/>
      <c r="I1286" s="333"/>
      <c r="J1286" s="333"/>
      <c r="K1286" s="333"/>
      <c r="L1286" s="333"/>
      <c r="M1286" s="333"/>
      <c r="N1286" s="333"/>
      <c r="O1286" s="333"/>
      <c r="P1286" s="333"/>
      <c r="Q1286" s="333"/>
      <c r="R1286" s="333"/>
      <c r="S1286" s="333"/>
      <c r="T1286" s="333"/>
      <c r="U1286" s="333"/>
      <c r="V1286" s="333"/>
      <c r="W1286" s="333"/>
      <c r="X1286" s="333"/>
      <c r="Y1286" s="333"/>
      <c r="Z1286" s="333"/>
      <c r="AA1286" s="333"/>
      <c r="AB1286" s="333"/>
      <c r="AC1286" s="333"/>
      <c r="AD1286" s="333"/>
      <c r="AE1286" s="333"/>
      <c r="AF1286" s="333"/>
      <c r="AG1286" s="333"/>
      <c r="AH1286" s="333"/>
      <c r="AI1286" s="333"/>
      <c r="AJ1286" s="333"/>
      <c r="AK1286" s="333"/>
      <c r="AL1286" s="333"/>
      <c r="AM1286" s="333"/>
      <c r="AN1286" s="333"/>
      <c r="AO1286" s="333"/>
      <c r="AP1286" s="333"/>
      <c r="AQ1286" s="333"/>
      <c r="AR1286" s="333"/>
    </row>
    <row r="1287" spans="1:44" ht="8.1" customHeight="1">
      <c r="A1287" s="365" t="str">
        <f t="shared" si="133"/>
        <v/>
      </c>
      <c r="B1287" s="50" t="str">
        <f t="shared" si="134"/>
        <v/>
      </c>
      <c r="C1287" s="50" t="str">
        <f t="shared" si="135"/>
        <v/>
      </c>
      <c r="D1287" s="315" t="str">
        <f t="shared" si="136"/>
        <v/>
      </c>
      <c r="E1287" s="353"/>
      <c r="F1287" s="354"/>
      <c r="G1287" s="354"/>
      <c r="H1287" s="333"/>
      <c r="I1287" s="333"/>
      <c r="J1287" s="333"/>
      <c r="K1287" s="333"/>
      <c r="L1287" s="333"/>
      <c r="M1287" s="333"/>
      <c r="N1287" s="333"/>
      <c r="O1287" s="333"/>
      <c r="P1287" s="333"/>
      <c r="Q1287" s="333"/>
      <c r="R1287" s="333"/>
      <c r="S1287" s="333"/>
      <c r="T1287" s="333"/>
      <c r="U1287" s="333"/>
      <c r="V1287" s="333"/>
      <c r="W1287" s="333"/>
      <c r="X1287" s="333"/>
      <c r="Y1287" s="333"/>
      <c r="Z1287" s="333"/>
      <c r="AA1287" s="333"/>
      <c r="AB1287" s="333"/>
      <c r="AC1287" s="333"/>
      <c r="AD1287" s="333"/>
      <c r="AE1287" s="333"/>
      <c r="AF1287" s="333"/>
      <c r="AG1287" s="333"/>
      <c r="AH1287" s="333"/>
      <c r="AI1287" s="333"/>
      <c r="AJ1287" s="333"/>
      <c r="AK1287" s="333"/>
      <c r="AL1287" s="333"/>
      <c r="AM1287" s="333"/>
      <c r="AN1287" s="333"/>
      <c r="AO1287" s="333"/>
      <c r="AP1287" s="333"/>
      <c r="AQ1287" s="333"/>
      <c r="AR1287" s="333"/>
    </row>
    <row r="1288" spans="1:44" ht="8.1" customHeight="1">
      <c r="A1288" s="365" t="str">
        <f t="shared" si="133"/>
        <v/>
      </c>
      <c r="B1288" s="50" t="str">
        <f t="shared" si="134"/>
        <v/>
      </c>
      <c r="C1288" s="50" t="str">
        <f t="shared" si="135"/>
        <v/>
      </c>
      <c r="D1288" s="315" t="str">
        <f t="shared" si="136"/>
        <v/>
      </c>
      <c r="E1288" s="353"/>
      <c r="F1288" s="354"/>
      <c r="G1288" s="354"/>
      <c r="H1288" s="333"/>
      <c r="I1288" s="333"/>
      <c r="J1288" s="333"/>
      <c r="K1288" s="333"/>
      <c r="L1288" s="333"/>
      <c r="M1288" s="333"/>
      <c r="N1288" s="333"/>
      <c r="O1288" s="333"/>
      <c r="P1288" s="333"/>
      <c r="Q1288" s="333"/>
      <c r="R1288" s="333"/>
      <c r="S1288" s="333"/>
      <c r="T1288" s="333"/>
      <c r="U1288" s="333"/>
      <c r="V1288" s="333"/>
      <c r="W1288" s="333"/>
      <c r="X1288" s="333"/>
      <c r="Y1288" s="333"/>
      <c r="Z1288" s="333"/>
      <c r="AA1288" s="333"/>
      <c r="AB1288" s="333"/>
      <c r="AC1288" s="333"/>
      <c r="AD1288" s="333"/>
      <c r="AE1288" s="333"/>
      <c r="AF1288" s="333"/>
      <c r="AG1288" s="333"/>
      <c r="AH1288" s="333"/>
      <c r="AI1288" s="333"/>
      <c r="AJ1288" s="333"/>
      <c r="AK1288" s="333"/>
      <c r="AL1288" s="333"/>
      <c r="AM1288" s="333"/>
      <c r="AN1288" s="333"/>
      <c r="AO1288" s="333"/>
      <c r="AP1288" s="333"/>
      <c r="AQ1288" s="333"/>
      <c r="AR1288" s="333"/>
    </row>
    <row r="1289" spans="1:44" ht="8.1" customHeight="1">
      <c r="A1289" s="365" t="str">
        <f t="shared" si="133"/>
        <v/>
      </c>
      <c r="B1289" s="50" t="str">
        <f t="shared" si="134"/>
        <v/>
      </c>
      <c r="C1289" s="50" t="str">
        <f t="shared" si="135"/>
        <v/>
      </c>
      <c r="D1289" s="315" t="str">
        <f t="shared" si="136"/>
        <v/>
      </c>
      <c r="E1289" s="353"/>
      <c r="F1289" s="354"/>
      <c r="G1289" s="354"/>
      <c r="H1289" s="333"/>
      <c r="I1289" s="333"/>
      <c r="J1289" s="333"/>
      <c r="K1289" s="333"/>
      <c r="L1289" s="333"/>
      <c r="M1289" s="333"/>
      <c r="N1289" s="333"/>
      <c r="O1289" s="333"/>
      <c r="P1289" s="333"/>
      <c r="Q1289" s="333"/>
      <c r="R1289" s="333"/>
      <c r="S1289" s="333"/>
      <c r="T1289" s="333"/>
      <c r="U1289" s="333"/>
      <c r="V1289" s="333"/>
      <c r="W1289" s="333"/>
      <c r="X1289" s="333"/>
      <c r="Y1289" s="333"/>
      <c r="Z1289" s="333"/>
      <c r="AA1289" s="333"/>
      <c r="AB1289" s="333"/>
      <c r="AC1289" s="333"/>
      <c r="AD1289" s="333"/>
      <c r="AE1289" s="333"/>
      <c r="AF1289" s="333"/>
      <c r="AG1289" s="333"/>
      <c r="AH1289" s="333"/>
      <c r="AI1289" s="333"/>
      <c r="AJ1289" s="333"/>
      <c r="AK1289" s="333"/>
      <c r="AL1289" s="333"/>
      <c r="AM1289" s="333"/>
      <c r="AN1289" s="333"/>
      <c r="AO1289" s="333"/>
      <c r="AP1289" s="333"/>
      <c r="AQ1289" s="333"/>
      <c r="AR1289" s="333"/>
    </row>
    <row r="1290" spans="1:44" ht="8.1" customHeight="1">
      <c r="A1290" s="365" t="str">
        <f t="shared" si="133"/>
        <v/>
      </c>
      <c r="B1290" s="50" t="str">
        <f t="shared" si="134"/>
        <v/>
      </c>
      <c r="C1290" s="50" t="str">
        <f t="shared" si="135"/>
        <v/>
      </c>
      <c r="D1290" s="315" t="str">
        <f t="shared" si="136"/>
        <v/>
      </c>
      <c r="E1290" s="353"/>
      <c r="F1290" s="354"/>
      <c r="G1290" s="354"/>
      <c r="H1290" s="333"/>
      <c r="I1290" s="333"/>
      <c r="J1290" s="333"/>
      <c r="K1290" s="333"/>
      <c r="L1290" s="333"/>
      <c r="M1290" s="333"/>
      <c r="N1290" s="333"/>
      <c r="O1290" s="333"/>
      <c r="P1290" s="333"/>
      <c r="Q1290" s="333"/>
      <c r="R1290" s="333"/>
      <c r="S1290" s="333"/>
      <c r="T1290" s="333"/>
      <c r="U1290" s="333"/>
      <c r="V1290" s="333"/>
      <c r="W1290" s="333"/>
      <c r="X1290" s="333"/>
      <c r="Y1290" s="333"/>
      <c r="Z1290" s="333"/>
      <c r="AA1290" s="333"/>
      <c r="AB1290" s="333"/>
      <c r="AC1290" s="333"/>
      <c r="AD1290" s="333"/>
      <c r="AE1290" s="333"/>
      <c r="AF1290" s="333"/>
      <c r="AG1290" s="333"/>
      <c r="AH1290" s="333"/>
      <c r="AI1290" s="333"/>
      <c r="AJ1290" s="333"/>
      <c r="AK1290" s="333"/>
      <c r="AL1290" s="333"/>
      <c r="AM1290" s="333"/>
      <c r="AN1290" s="333"/>
      <c r="AO1290" s="333"/>
      <c r="AP1290" s="333"/>
      <c r="AQ1290" s="333"/>
      <c r="AR1290" s="333"/>
    </row>
    <row r="1291" spans="1:44" ht="8.1" customHeight="1">
      <c r="A1291" s="365" t="str">
        <f t="shared" si="133"/>
        <v/>
      </c>
      <c r="B1291" s="50" t="str">
        <f t="shared" si="134"/>
        <v/>
      </c>
      <c r="C1291" s="50" t="str">
        <f t="shared" si="135"/>
        <v/>
      </c>
      <c r="D1291" s="315" t="str">
        <f t="shared" si="136"/>
        <v/>
      </c>
      <c r="E1291" s="353"/>
      <c r="F1291" s="354"/>
      <c r="G1291" s="354"/>
      <c r="H1291" s="333"/>
      <c r="I1291" s="333"/>
      <c r="J1291" s="333"/>
      <c r="K1291" s="333"/>
      <c r="L1291" s="333"/>
      <c r="M1291" s="333"/>
      <c r="N1291" s="333"/>
      <c r="O1291" s="333"/>
      <c r="P1291" s="333"/>
      <c r="Q1291" s="333"/>
      <c r="R1291" s="333"/>
      <c r="S1291" s="333"/>
      <c r="T1291" s="333"/>
      <c r="U1291" s="333"/>
      <c r="V1291" s="333"/>
      <c r="W1291" s="333"/>
      <c r="X1291" s="333"/>
      <c r="Y1291" s="333"/>
      <c r="Z1291" s="333"/>
      <c r="AA1291" s="333"/>
      <c r="AB1291" s="333"/>
      <c r="AC1291" s="333"/>
      <c r="AD1291" s="333"/>
      <c r="AE1291" s="333"/>
      <c r="AF1291" s="333"/>
      <c r="AG1291" s="333"/>
      <c r="AH1291" s="333"/>
      <c r="AI1291" s="333"/>
      <c r="AJ1291" s="333"/>
      <c r="AK1291" s="333"/>
      <c r="AL1291" s="333"/>
      <c r="AM1291" s="333"/>
      <c r="AN1291" s="333"/>
      <c r="AO1291" s="333"/>
      <c r="AP1291" s="333"/>
      <c r="AQ1291" s="333"/>
      <c r="AR1291" s="333"/>
    </row>
    <row r="1292" spans="1:44" ht="8.1" customHeight="1">
      <c r="A1292" s="365" t="str">
        <f t="shared" si="133"/>
        <v/>
      </c>
      <c r="B1292" s="50" t="str">
        <f t="shared" si="134"/>
        <v/>
      </c>
      <c r="C1292" s="50" t="str">
        <f t="shared" si="135"/>
        <v/>
      </c>
      <c r="D1292" s="315" t="str">
        <f t="shared" si="136"/>
        <v/>
      </c>
      <c r="E1292" s="353"/>
      <c r="F1292" s="354"/>
      <c r="G1292" s="354"/>
      <c r="H1292" s="333"/>
      <c r="I1292" s="333"/>
      <c r="J1292" s="333"/>
      <c r="K1292" s="333"/>
      <c r="L1292" s="333"/>
      <c r="M1292" s="333"/>
      <c r="N1292" s="333"/>
      <c r="O1292" s="333"/>
      <c r="P1292" s="333"/>
      <c r="Q1292" s="333"/>
      <c r="R1292" s="333"/>
      <c r="S1292" s="333"/>
      <c r="T1292" s="333"/>
      <c r="U1292" s="333"/>
      <c r="V1292" s="333"/>
      <c r="W1292" s="333"/>
      <c r="X1292" s="333"/>
      <c r="Y1292" s="333"/>
      <c r="Z1292" s="333"/>
      <c r="AA1292" s="333"/>
      <c r="AB1292" s="333"/>
      <c r="AC1292" s="333"/>
      <c r="AD1292" s="333"/>
      <c r="AE1292" s="333"/>
      <c r="AF1292" s="333"/>
      <c r="AG1292" s="333"/>
      <c r="AH1292" s="333"/>
      <c r="AI1292" s="333"/>
      <c r="AJ1292" s="333"/>
      <c r="AK1292" s="333"/>
      <c r="AL1292" s="333"/>
      <c r="AM1292" s="333"/>
      <c r="AN1292" s="333"/>
      <c r="AO1292" s="333"/>
      <c r="AP1292" s="333"/>
      <c r="AQ1292" s="333"/>
      <c r="AR1292" s="333"/>
    </row>
    <row r="1293" spans="1:44" ht="8.1" customHeight="1">
      <c r="A1293" s="365" t="str">
        <f t="shared" si="133"/>
        <v/>
      </c>
      <c r="B1293" s="50" t="str">
        <f t="shared" si="134"/>
        <v/>
      </c>
      <c r="C1293" s="50" t="str">
        <f t="shared" si="135"/>
        <v/>
      </c>
      <c r="D1293" s="315" t="str">
        <f t="shared" si="136"/>
        <v/>
      </c>
      <c r="E1293" s="353"/>
      <c r="F1293" s="354"/>
      <c r="G1293" s="354"/>
      <c r="H1293" s="333"/>
      <c r="I1293" s="333"/>
      <c r="J1293" s="333"/>
      <c r="K1293" s="333"/>
      <c r="L1293" s="333"/>
      <c r="M1293" s="333"/>
      <c r="N1293" s="333"/>
      <c r="O1293" s="333"/>
      <c r="P1293" s="333"/>
      <c r="Q1293" s="333"/>
      <c r="R1293" s="333"/>
      <c r="S1293" s="333"/>
      <c r="T1293" s="333"/>
      <c r="U1293" s="333"/>
      <c r="V1293" s="333"/>
      <c r="W1293" s="333"/>
      <c r="X1293" s="333"/>
      <c r="Y1293" s="333"/>
      <c r="Z1293" s="333"/>
      <c r="AA1293" s="333"/>
      <c r="AB1293" s="333"/>
      <c r="AC1293" s="333"/>
      <c r="AD1293" s="333"/>
      <c r="AE1293" s="333"/>
      <c r="AF1293" s="333"/>
      <c r="AG1293" s="333"/>
      <c r="AH1293" s="333"/>
      <c r="AI1293" s="333"/>
      <c r="AJ1293" s="333"/>
      <c r="AK1293" s="333"/>
      <c r="AL1293" s="333"/>
      <c r="AM1293" s="333"/>
      <c r="AN1293" s="333"/>
      <c r="AO1293" s="333"/>
      <c r="AP1293" s="333"/>
      <c r="AQ1293" s="333"/>
      <c r="AR1293" s="333"/>
    </row>
    <row r="1294" spans="1:44" ht="8.1" customHeight="1">
      <c r="A1294" s="365" t="str">
        <f t="shared" si="133"/>
        <v/>
      </c>
      <c r="B1294" s="50" t="str">
        <f t="shared" si="134"/>
        <v/>
      </c>
      <c r="C1294" s="50" t="str">
        <f t="shared" si="135"/>
        <v/>
      </c>
      <c r="D1294" s="315" t="str">
        <f t="shared" si="136"/>
        <v/>
      </c>
      <c r="E1294" s="353"/>
      <c r="F1294" s="354"/>
      <c r="G1294" s="354"/>
      <c r="H1294" s="333"/>
      <c r="I1294" s="333"/>
      <c r="J1294" s="333"/>
      <c r="K1294" s="333"/>
      <c r="L1294" s="333"/>
      <c r="M1294" s="333"/>
      <c r="N1294" s="333"/>
      <c r="O1294" s="333"/>
      <c r="P1294" s="333"/>
      <c r="Q1294" s="333"/>
      <c r="R1294" s="333"/>
      <c r="S1294" s="333"/>
      <c r="T1294" s="333"/>
      <c r="U1294" s="333"/>
      <c r="V1294" s="333"/>
      <c r="W1294" s="333"/>
      <c r="X1294" s="333"/>
      <c r="Y1294" s="333"/>
      <c r="Z1294" s="333"/>
      <c r="AA1294" s="333"/>
      <c r="AB1294" s="333"/>
      <c r="AC1294" s="333"/>
      <c r="AD1294" s="333"/>
      <c r="AE1294" s="333"/>
      <c r="AF1294" s="333"/>
      <c r="AG1294" s="333"/>
      <c r="AH1294" s="333"/>
      <c r="AI1294" s="333"/>
      <c r="AJ1294" s="333"/>
      <c r="AK1294" s="333"/>
      <c r="AL1294" s="333"/>
      <c r="AM1294" s="333"/>
      <c r="AN1294" s="333"/>
      <c r="AO1294" s="333"/>
      <c r="AP1294" s="333"/>
      <c r="AQ1294" s="333"/>
      <c r="AR1294" s="333"/>
    </row>
    <row r="1295" spans="1:44" ht="8.1" customHeight="1">
      <c r="A1295" s="365" t="str">
        <f t="shared" si="133"/>
        <v/>
      </c>
      <c r="B1295" s="50" t="str">
        <f t="shared" si="134"/>
        <v/>
      </c>
      <c r="C1295" s="50" t="str">
        <f t="shared" si="135"/>
        <v/>
      </c>
      <c r="D1295" s="315" t="str">
        <f t="shared" si="136"/>
        <v/>
      </c>
      <c r="E1295" s="353"/>
      <c r="F1295" s="354"/>
      <c r="G1295" s="354"/>
      <c r="H1295" s="333"/>
      <c r="I1295" s="333"/>
      <c r="J1295" s="333"/>
      <c r="K1295" s="333"/>
      <c r="L1295" s="333"/>
      <c r="M1295" s="333"/>
      <c r="N1295" s="333"/>
      <c r="O1295" s="333"/>
      <c r="P1295" s="333"/>
      <c r="Q1295" s="333"/>
      <c r="R1295" s="333"/>
      <c r="S1295" s="333"/>
      <c r="T1295" s="333"/>
      <c r="U1295" s="333"/>
      <c r="V1295" s="333"/>
      <c r="W1295" s="333"/>
      <c r="X1295" s="333"/>
      <c r="Y1295" s="333"/>
      <c r="Z1295" s="333"/>
      <c r="AA1295" s="333"/>
      <c r="AB1295" s="333"/>
      <c r="AC1295" s="333"/>
      <c r="AD1295" s="333"/>
      <c r="AE1295" s="333"/>
      <c r="AF1295" s="333"/>
      <c r="AG1295" s="333"/>
      <c r="AH1295" s="333"/>
      <c r="AI1295" s="333"/>
      <c r="AJ1295" s="333"/>
      <c r="AK1295" s="333"/>
      <c r="AL1295" s="333"/>
      <c r="AM1295" s="333"/>
      <c r="AN1295" s="333"/>
      <c r="AO1295" s="333"/>
      <c r="AP1295" s="333"/>
      <c r="AQ1295" s="333"/>
      <c r="AR1295" s="333"/>
    </row>
    <row r="1296" spans="1:44" ht="8.1" customHeight="1">
      <c r="A1296" s="365" t="str">
        <f t="shared" si="133"/>
        <v/>
      </c>
      <c r="B1296" s="50" t="str">
        <f t="shared" si="134"/>
        <v/>
      </c>
      <c r="C1296" s="50" t="str">
        <f t="shared" si="135"/>
        <v/>
      </c>
      <c r="D1296" s="315" t="str">
        <f t="shared" si="136"/>
        <v/>
      </c>
      <c r="E1296" s="353"/>
      <c r="F1296" s="354"/>
      <c r="G1296" s="354"/>
      <c r="H1296" s="333"/>
      <c r="I1296" s="333"/>
      <c r="J1296" s="333"/>
      <c r="K1296" s="333"/>
      <c r="L1296" s="333"/>
      <c r="M1296" s="333"/>
      <c r="N1296" s="333"/>
      <c r="O1296" s="333"/>
      <c r="P1296" s="333"/>
      <c r="Q1296" s="333"/>
      <c r="R1296" s="333"/>
      <c r="S1296" s="333"/>
      <c r="T1296" s="333"/>
      <c r="U1296" s="333"/>
      <c r="V1296" s="333"/>
      <c r="W1296" s="333"/>
      <c r="X1296" s="333"/>
      <c r="Y1296" s="333"/>
      <c r="Z1296" s="333"/>
      <c r="AA1296" s="333"/>
      <c r="AB1296" s="333"/>
      <c r="AC1296" s="333"/>
      <c r="AD1296" s="333"/>
      <c r="AE1296" s="333"/>
      <c r="AF1296" s="333"/>
      <c r="AG1296" s="333"/>
      <c r="AH1296" s="333"/>
      <c r="AI1296" s="333"/>
      <c r="AJ1296" s="333"/>
      <c r="AK1296" s="333"/>
      <c r="AL1296" s="333"/>
      <c r="AM1296" s="333"/>
      <c r="AN1296" s="333"/>
      <c r="AO1296" s="333"/>
      <c r="AP1296" s="333"/>
      <c r="AQ1296" s="333"/>
      <c r="AR1296" s="333"/>
    </row>
    <row r="1297" spans="1:44" ht="8.1" customHeight="1">
      <c r="A1297" s="365" t="str">
        <f t="shared" si="133"/>
        <v/>
      </c>
      <c r="B1297" s="50" t="str">
        <f t="shared" si="134"/>
        <v/>
      </c>
      <c r="C1297" s="50" t="str">
        <f t="shared" si="135"/>
        <v/>
      </c>
      <c r="D1297" s="315" t="str">
        <f t="shared" si="136"/>
        <v/>
      </c>
      <c r="E1297" s="353"/>
      <c r="F1297" s="354"/>
      <c r="G1297" s="354"/>
      <c r="H1297" s="333"/>
      <c r="I1297" s="333"/>
      <c r="J1297" s="333"/>
      <c r="K1297" s="333"/>
      <c r="L1297" s="333"/>
      <c r="M1297" s="333"/>
      <c r="N1297" s="333"/>
      <c r="O1297" s="333"/>
      <c r="P1297" s="333"/>
      <c r="Q1297" s="333"/>
      <c r="R1297" s="333"/>
      <c r="S1297" s="333"/>
      <c r="T1297" s="333"/>
      <c r="U1297" s="333"/>
      <c r="V1297" s="333"/>
      <c r="W1297" s="333"/>
      <c r="X1297" s="333"/>
      <c r="Y1297" s="333"/>
      <c r="Z1297" s="333"/>
      <c r="AA1297" s="333"/>
      <c r="AB1297" s="333"/>
      <c r="AC1297" s="333"/>
      <c r="AD1297" s="333"/>
      <c r="AE1297" s="333"/>
      <c r="AF1297" s="333"/>
      <c r="AG1297" s="333"/>
      <c r="AH1297" s="333"/>
      <c r="AI1297" s="333"/>
      <c r="AJ1297" s="333"/>
      <c r="AK1297" s="333"/>
      <c r="AL1297" s="333"/>
      <c r="AM1297" s="333"/>
      <c r="AN1297" s="333"/>
      <c r="AO1297" s="333"/>
      <c r="AP1297" s="333"/>
      <c r="AQ1297" s="333"/>
      <c r="AR1297" s="333"/>
    </row>
    <row r="1298" spans="1:44" ht="8.1" customHeight="1">
      <c r="A1298" s="365" t="str">
        <f t="shared" si="133"/>
        <v/>
      </c>
      <c r="B1298" s="50" t="str">
        <f t="shared" si="134"/>
        <v/>
      </c>
      <c r="C1298" s="50" t="str">
        <f t="shared" si="135"/>
        <v/>
      </c>
      <c r="D1298" s="315" t="str">
        <f t="shared" si="136"/>
        <v/>
      </c>
      <c r="E1298" s="353"/>
      <c r="F1298" s="354"/>
      <c r="G1298" s="354"/>
      <c r="H1298" s="333"/>
      <c r="I1298" s="333"/>
      <c r="J1298" s="333"/>
      <c r="K1298" s="333"/>
      <c r="L1298" s="333"/>
      <c r="M1298" s="333"/>
      <c r="N1298" s="333"/>
      <c r="O1298" s="333"/>
      <c r="P1298" s="333"/>
      <c r="Q1298" s="333"/>
      <c r="R1298" s="333"/>
      <c r="S1298" s="333"/>
      <c r="T1298" s="333"/>
      <c r="U1298" s="333"/>
      <c r="V1298" s="333"/>
      <c r="W1298" s="333"/>
      <c r="X1298" s="333"/>
      <c r="Y1298" s="333"/>
      <c r="Z1298" s="333"/>
      <c r="AA1298" s="333"/>
      <c r="AB1298" s="333"/>
      <c r="AC1298" s="333"/>
      <c r="AD1298" s="333"/>
      <c r="AE1298" s="333"/>
      <c r="AF1298" s="333"/>
      <c r="AG1298" s="333"/>
      <c r="AH1298" s="333"/>
      <c r="AI1298" s="333"/>
      <c r="AJ1298" s="333"/>
      <c r="AK1298" s="333"/>
      <c r="AL1298" s="333"/>
      <c r="AM1298" s="333"/>
      <c r="AN1298" s="333"/>
      <c r="AO1298" s="333"/>
      <c r="AP1298" s="333"/>
      <c r="AQ1298" s="333"/>
      <c r="AR1298" s="333"/>
    </row>
    <row r="1299" spans="1:44" ht="8.1" customHeight="1">
      <c r="A1299" s="365" t="str">
        <f t="shared" si="133"/>
        <v/>
      </c>
      <c r="B1299" s="50" t="str">
        <f t="shared" si="134"/>
        <v/>
      </c>
      <c r="C1299" s="50" t="str">
        <f t="shared" si="135"/>
        <v/>
      </c>
      <c r="D1299" s="315" t="str">
        <f t="shared" si="136"/>
        <v/>
      </c>
      <c r="E1299" s="353"/>
      <c r="F1299" s="354"/>
      <c r="G1299" s="354"/>
      <c r="H1299" s="333"/>
      <c r="I1299" s="333"/>
      <c r="J1299" s="333"/>
      <c r="K1299" s="333"/>
      <c r="L1299" s="333"/>
      <c r="M1299" s="333"/>
      <c r="N1299" s="333"/>
      <c r="O1299" s="333"/>
      <c r="P1299" s="333"/>
      <c r="Q1299" s="333"/>
      <c r="R1299" s="333"/>
      <c r="S1299" s="333"/>
      <c r="T1299" s="333"/>
      <c r="U1299" s="333"/>
      <c r="V1299" s="333"/>
      <c r="W1299" s="333"/>
      <c r="X1299" s="333"/>
      <c r="Y1299" s="333"/>
      <c r="Z1299" s="333"/>
      <c r="AA1299" s="333"/>
      <c r="AB1299" s="333"/>
      <c r="AC1299" s="333"/>
      <c r="AD1299" s="333"/>
      <c r="AE1299" s="333"/>
      <c r="AF1299" s="333"/>
      <c r="AG1299" s="333"/>
      <c r="AH1299" s="333"/>
      <c r="AI1299" s="333"/>
      <c r="AJ1299" s="333"/>
      <c r="AK1299" s="333"/>
      <c r="AL1299" s="333"/>
      <c r="AM1299" s="333"/>
      <c r="AN1299" s="333"/>
      <c r="AO1299" s="333"/>
      <c r="AP1299" s="333"/>
      <c r="AQ1299" s="333"/>
      <c r="AR1299" s="333"/>
    </row>
    <row r="1300" spans="1:44" ht="8.1" customHeight="1">
      <c r="A1300" s="365" t="str">
        <f t="shared" si="133"/>
        <v/>
      </c>
      <c r="B1300" s="50" t="str">
        <f t="shared" si="134"/>
        <v/>
      </c>
      <c r="C1300" s="50" t="str">
        <f t="shared" si="135"/>
        <v/>
      </c>
      <c r="D1300" s="315" t="str">
        <f t="shared" si="136"/>
        <v/>
      </c>
      <c r="E1300" s="353"/>
      <c r="F1300" s="354"/>
      <c r="G1300" s="354"/>
      <c r="H1300" s="333"/>
      <c r="I1300" s="333"/>
      <c r="J1300" s="333"/>
      <c r="K1300" s="333"/>
      <c r="L1300" s="333"/>
      <c r="M1300" s="333"/>
      <c r="N1300" s="333"/>
      <c r="O1300" s="333"/>
      <c r="P1300" s="333"/>
      <c r="Q1300" s="333"/>
      <c r="R1300" s="333"/>
      <c r="S1300" s="333"/>
      <c r="T1300" s="333"/>
      <c r="U1300" s="333"/>
      <c r="V1300" s="333"/>
      <c r="W1300" s="333"/>
      <c r="X1300" s="333"/>
      <c r="Y1300" s="333"/>
      <c r="Z1300" s="333"/>
      <c r="AA1300" s="333"/>
      <c r="AB1300" s="333"/>
      <c r="AC1300" s="333"/>
      <c r="AD1300" s="333"/>
      <c r="AE1300" s="333"/>
      <c r="AF1300" s="333"/>
      <c r="AG1300" s="333"/>
      <c r="AH1300" s="333"/>
      <c r="AI1300" s="333"/>
      <c r="AJ1300" s="333"/>
      <c r="AK1300" s="333"/>
      <c r="AL1300" s="333"/>
      <c r="AM1300" s="333"/>
      <c r="AN1300" s="333"/>
      <c r="AO1300" s="333"/>
      <c r="AP1300" s="333"/>
      <c r="AQ1300" s="333"/>
      <c r="AR1300" s="333"/>
    </row>
    <row r="1301" spans="1:44" ht="8.1" customHeight="1">
      <c r="A1301" s="365" t="str">
        <f t="shared" si="133"/>
        <v/>
      </c>
      <c r="B1301" s="50" t="str">
        <f t="shared" si="134"/>
        <v/>
      </c>
      <c r="C1301" s="50" t="str">
        <f t="shared" si="135"/>
        <v/>
      </c>
      <c r="D1301" s="315" t="str">
        <f t="shared" si="136"/>
        <v/>
      </c>
      <c r="E1301" s="353"/>
      <c r="F1301" s="354"/>
      <c r="G1301" s="354"/>
      <c r="H1301" s="333"/>
      <c r="I1301" s="333"/>
      <c r="J1301" s="333"/>
      <c r="K1301" s="333"/>
      <c r="L1301" s="333"/>
      <c r="M1301" s="333"/>
      <c r="N1301" s="333"/>
      <c r="O1301" s="333"/>
      <c r="P1301" s="333"/>
      <c r="Q1301" s="333"/>
      <c r="R1301" s="333"/>
      <c r="S1301" s="333"/>
      <c r="T1301" s="333"/>
      <c r="U1301" s="333"/>
      <c r="V1301" s="333"/>
      <c r="W1301" s="333"/>
      <c r="X1301" s="333"/>
      <c r="Y1301" s="333"/>
      <c r="Z1301" s="333"/>
      <c r="AA1301" s="333"/>
      <c r="AB1301" s="333"/>
      <c r="AC1301" s="333"/>
      <c r="AD1301" s="333"/>
      <c r="AE1301" s="333"/>
      <c r="AF1301" s="333"/>
      <c r="AG1301" s="333"/>
      <c r="AH1301" s="333"/>
      <c r="AI1301" s="333"/>
      <c r="AJ1301" s="333"/>
      <c r="AK1301" s="333"/>
      <c r="AL1301" s="333"/>
      <c r="AM1301" s="333"/>
      <c r="AN1301" s="333"/>
      <c r="AO1301" s="333"/>
      <c r="AP1301" s="333"/>
      <c r="AQ1301" s="333"/>
      <c r="AR1301" s="333"/>
    </row>
    <row r="1302" spans="1:44" ht="8.1" customHeight="1">
      <c r="A1302" s="365" t="str">
        <f t="shared" si="133"/>
        <v/>
      </c>
      <c r="B1302" s="50" t="str">
        <f t="shared" si="134"/>
        <v/>
      </c>
      <c r="C1302" s="50" t="str">
        <f t="shared" si="135"/>
        <v/>
      </c>
      <c r="D1302" s="315" t="str">
        <f t="shared" si="136"/>
        <v/>
      </c>
      <c r="E1302" s="353"/>
      <c r="F1302" s="354"/>
      <c r="G1302" s="354"/>
      <c r="H1302" s="333"/>
      <c r="I1302" s="333"/>
      <c r="J1302" s="333"/>
      <c r="K1302" s="333"/>
      <c r="L1302" s="333"/>
      <c r="M1302" s="333"/>
      <c r="N1302" s="333"/>
      <c r="O1302" s="333"/>
      <c r="P1302" s="333"/>
      <c r="Q1302" s="333"/>
      <c r="R1302" s="333"/>
      <c r="S1302" s="333"/>
      <c r="T1302" s="333"/>
      <c r="U1302" s="333"/>
      <c r="V1302" s="333"/>
      <c r="W1302" s="333"/>
      <c r="X1302" s="333"/>
      <c r="Y1302" s="333"/>
      <c r="Z1302" s="333"/>
      <c r="AA1302" s="333"/>
      <c r="AB1302" s="333"/>
      <c r="AC1302" s="333"/>
      <c r="AD1302" s="333"/>
      <c r="AE1302" s="333"/>
      <c r="AF1302" s="333"/>
      <c r="AG1302" s="333"/>
      <c r="AH1302" s="333"/>
      <c r="AI1302" s="333"/>
      <c r="AJ1302" s="333"/>
      <c r="AK1302" s="333"/>
      <c r="AL1302" s="333"/>
      <c r="AM1302" s="333"/>
      <c r="AN1302" s="333"/>
      <c r="AO1302" s="333"/>
      <c r="AP1302" s="333"/>
      <c r="AQ1302" s="333"/>
      <c r="AR1302" s="333"/>
    </row>
    <row r="1303" spans="1:44" ht="8.1" customHeight="1">
      <c r="A1303" s="365" t="str">
        <f t="shared" si="133"/>
        <v/>
      </c>
      <c r="B1303" s="50" t="str">
        <f t="shared" si="134"/>
        <v/>
      </c>
      <c r="C1303" s="50" t="str">
        <f t="shared" si="135"/>
        <v/>
      </c>
      <c r="D1303" s="315" t="str">
        <f t="shared" si="136"/>
        <v/>
      </c>
      <c r="E1303" s="353"/>
      <c r="F1303" s="354"/>
      <c r="G1303" s="354"/>
      <c r="H1303" s="333"/>
      <c r="I1303" s="333"/>
      <c r="J1303" s="333"/>
      <c r="K1303" s="333"/>
      <c r="L1303" s="333"/>
      <c r="M1303" s="333"/>
      <c r="N1303" s="333"/>
      <c r="O1303" s="333"/>
      <c r="P1303" s="333"/>
      <c r="Q1303" s="333"/>
      <c r="R1303" s="333"/>
      <c r="S1303" s="333"/>
      <c r="T1303" s="333"/>
      <c r="U1303" s="333"/>
      <c r="V1303" s="333"/>
      <c r="W1303" s="333"/>
      <c r="X1303" s="333"/>
      <c r="Y1303" s="333"/>
      <c r="Z1303" s="333"/>
      <c r="AA1303" s="333"/>
      <c r="AB1303" s="333"/>
      <c r="AC1303" s="333"/>
      <c r="AD1303" s="333"/>
      <c r="AE1303" s="333"/>
      <c r="AF1303" s="333"/>
      <c r="AG1303" s="333"/>
      <c r="AH1303" s="333"/>
      <c r="AI1303" s="333"/>
      <c r="AJ1303" s="333"/>
      <c r="AK1303" s="333"/>
      <c r="AL1303" s="333"/>
      <c r="AM1303" s="333"/>
      <c r="AN1303" s="333"/>
      <c r="AO1303" s="333"/>
      <c r="AP1303" s="333"/>
      <c r="AQ1303" s="333"/>
      <c r="AR1303" s="333"/>
    </row>
    <row r="1304" spans="1:44" ht="8.1" customHeight="1">
      <c r="A1304" s="365" t="str">
        <f t="shared" si="133"/>
        <v/>
      </c>
      <c r="B1304" s="50" t="str">
        <f t="shared" si="134"/>
        <v/>
      </c>
      <c r="C1304" s="50" t="str">
        <f t="shared" si="135"/>
        <v/>
      </c>
      <c r="D1304" s="315" t="str">
        <f t="shared" si="136"/>
        <v/>
      </c>
      <c r="E1304" s="353"/>
      <c r="F1304" s="354"/>
      <c r="G1304" s="354"/>
      <c r="H1304" s="333"/>
      <c r="I1304" s="333"/>
      <c r="J1304" s="333"/>
      <c r="K1304" s="333"/>
      <c r="L1304" s="333"/>
      <c r="M1304" s="333"/>
      <c r="N1304" s="333"/>
      <c r="O1304" s="333"/>
      <c r="P1304" s="333"/>
      <c r="Q1304" s="333"/>
      <c r="R1304" s="333"/>
      <c r="S1304" s="333"/>
      <c r="T1304" s="333"/>
      <c r="U1304" s="333"/>
      <c r="V1304" s="333"/>
      <c r="W1304" s="333"/>
      <c r="X1304" s="333"/>
      <c r="Y1304" s="333"/>
      <c r="Z1304" s="333"/>
      <c r="AA1304" s="333"/>
      <c r="AB1304" s="333"/>
      <c r="AC1304" s="333"/>
      <c r="AD1304" s="333"/>
      <c r="AE1304" s="333"/>
      <c r="AF1304" s="333"/>
      <c r="AG1304" s="333"/>
      <c r="AH1304" s="333"/>
      <c r="AI1304" s="333"/>
      <c r="AJ1304" s="333"/>
      <c r="AK1304" s="333"/>
      <c r="AL1304" s="333"/>
      <c r="AM1304" s="333"/>
      <c r="AN1304" s="333"/>
      <c r="AO1304" s="333"/>
      <c r="AP1304" s="333"/>
      <c r="AQ1304" s="333"/>
      <c r="AR1304" s="333"/>
    </row>
    <row r="1305" spans="1:44" ht="8.1" customHeight="1">
      <c r="A1305" s="365" t="str">
        <f t="shared" si="133"/>
        <v/>
      </c>
      <c r="B1305" s="50" t="str">
        <f t="shared" si="134"/>
        <v/>
      </c>
      <c r="C1305" s="50" t="str">
        <f t="shared" si="135"/>
        <v/>
      </c>
      <c r="D1305" s="315" t="str">
        <f t="shared" si="136"/>
        <v/>
      </c>
      <c r="E1305" s="353"/>
      <c r="F1305" s="354"/>
      <c r="G1305" s="354"/>
      <c r="H1305" s="333"/>
      <c r="I1305" s="333"/>
      <c r="J1305" s="333"/>
      <c r="K1305" s="333"/>
      <c r="L1305" s="333"/>
      <c r="M1305" s="333"/>
      <c r="N1305" s="333"/>
      <c r="O1305" s="333"/>
      <c r="P1305" s="333"/>
      <c r="Q1305" s="333"/>
      <c r="R1305" s="333"/>
      <c r="S1305" s="333"/>
      <c r="T1305" s="333"/>
      <c r="U1305" s="333"/>
      <c r="V1305" s="333"/>
      <c r="W1305" s="333"/>
      <c r="X1305" s="333"/>
      <c r="Y1305" s="333"/>
      <c r="Z1305" s="333"/>
      <c r="AA1305" s="333"/>
      <c r="AB1305" s="333"/>
      <c r="AC1305" s="333"/>
      <c r="AD1305" s="333"/>
      <c r="AE1305" s="333"/>
      <c r="AF1305" s="333"/>
      <c r="AG1305" s="333"/>
      <c r="AH1305" s="333"/>
      <c r="AI1305" s="333"/>
      <c r="AJ1305" s="333"/>
      <c r="AK1305" s="333"/>
      <c r="AL1305" s="333"/>
      <c r="AM1305" s="333"/>
      <c r="AN1305" s="333"/>
      <c r="AO1305" s="333"/>
      <c r="AP1305" s="333"/>
      <c r="AQ1305" s="333"/>
      <c r="AR1305" s="333"/>
    </row>
    <row r="1306" spans="1:44" ht="8.1" customHeight="1">
      <c r="A1306" s="365" t="str">
        <f t="shared" si="133"/>
        <v/>
      </c>
      <c r="B1306" s="50" t="str">
        <f t="shared" si="134"/>
        <v/>
      </c>
      <c r="C1306" s="50" t="str">
        <f t="shared" si="135"/>
        <v/>
      </c>
      <c r="D1306" s="315" t="str">
        <f t="shared" si="136"/>
        <v/>
      </c>
      <c r="E1306" s="353"/>
      <c r="F1306" s="354"/>
      <c r="G1306" s="354"/>
      <c r="H1306" s="333"/>
      <c r="I1306" s="333"/>
      <c r="J1306" s="333"/>
      <c r="K1306" s="333"/>
      <c r="L1306" s="333"/>
      <c r="M1306" s="333"/>
      <c r="N1306" s="333"/>
      <c r="O1306" s="333"/>
      <c r="P1306" s="333"/>
      <c r="Q1306" s="333"/>
      <c r="R1306" s="333"/>
      <c r="S1306" s="333"/>
      <c r="T1306" s="333"/>
      <c r="U1306" s="333"/>
      <c r="V1306" s="333"/>
      <c r="W1306" s="333"/>
      <c r="X1306" s="333"/>
      <c r="Y1306" s="333"/>
      <c r="Z1306" s="333"/>
      <c r="AA1306" s="333"/>
      <c r="AB1306" s="333"/>
      <c r="AC1306" s="333"/>
      <c r="AD1306" s="333"/>
      <c r="AE1306" s="333"/>
      <c r="AF1306" s="333"/>
      <c r="AG1306" s="333"/>
      <c r="AH1306" s="333"/>
      <c r="AI1306" s="333"/>
      <c r="AJ1306" s="333"/>
      <c r="AK1306" s="333"/>
      <c r="AL1306" s="333"/>
      <c r="AM1306" s="333"/>
      <c r="AN1306" s="333"/>
      <c r="AO1306" s="333"/>
      <c r="AP1306" s="333"/>
      <c r="AQ1306" s="333"/>
      <c r="AR1306" s="333"/>
    </row>
    <row r="1307" spans="1:44" ht="8.1" customHeight="1">
      <c r="A1307" s="365" t="str">
        <f t="shared" si="133"/>
        <v/>
      </c>
      <c r="B1307" s="50" t="str">
        <f t="shared" si="134"/>
        <v/>
      </c>
      <c r="C1307" s="50" t="str">
        <f t="shared" si="135"/>
        <v/>
      </c>
      <c r="D1307" s="315" t="str">
        <f t="shared" si="136"/>
        <v/>
      </c>
      <c r="E1307" s="353"/>
      <c r="F1307" s="354"/>
      <c r="G1307" s="354"/>
      <c r="H1307" s="333"/>
      <c r="I1307" s="333"/>
      <c r="J1307" s="333"/>
      <c r="K1307" s="333"/>
      <c r="L1307" s="333"/>
      <c r="M1307" s="333"/>
      <c r="N1307" s="333"/>
      <c r="O1307" s="333"/>
      <c r="P1307" s="333"/>
      <c r="Q1307" s="333"/>
      <c r="R1307" s="333"/>
      <c r="S1307" s="333"/>
      <c r="T1307" s="333"/>
      <c r="U1307" s="333"/>
      <c r="V1307" s="333"/>
      <c r="W1307" s="333"/>
      <c r="X1307" s="333"/>
      <c r="Y1307" s="333"/>
      <c r="Z1307" s="333"/>
      <c r="AA1307" s="333"/>
      <c r="AB1307" s="333"/>
      <c r="AC1307" s="333"/>
      <c r="AD1307" s="333"/>
      <c r="AE1307" s="333"/>
      <c r="AF1307" s="333"/>
      <c r="AG1307" s="333"/>
      <c r="AH1307" s="333"/>
      <c r="AI1307" s="333"/>
      <c r="AJ1307" s="333"/>
      <c r="AK1307" s="333"/>
      <c r="AL1307" s="333"/>
      <c r="AM1307" s="333"/>
      <c r="AN1307" s="333"/>
      <c r="AO1307" s="333"/>
      <c r="AP1307" s="333"/>
      <c r="AQ1307" s="333"/>
      <c r="AR1307" s="333"/>
    </row>
    <row r="1308" spans="1:44" ht="8.1" customHeight="1">
      <c r="A1308" s="365" t="str">
        <f t="shared" si="133"/>
        <v/>
      </c>
      <c r="B1308" s="50" t="str">
        <f t="shared" si="134"/>
        <v/>
      </c>
      <c r="C1308" s="50" t="str">
        <f t="shared" si="135"/>
        <v/>
      </c>
      <c r="D1308" s="315" t="str">
        <f t="shared" si="136"/>
        <v/>
      </c>
      <c r="E1308" s="353"/>
      <c r="F1308" s="354"/>
      <c r="G1308" s="354"/>
      <c r="H1308" s="333"/>
      <c r="I1308" s="333"/>
      <c r="J1308" s="333"/>
      <c r="K1308" s="333"/>
      <c r="L1308" s="333"/>
      <c r="M1308" s="333"/>
      <c r="N1308" s="333"/>
      <c r="O1308" s="333"/>
      <c r="P1308" s="333"/>
      <c r="Q1308" s="333"/>
      <c r="R1308" s="333"/>
      <c r="S1308" s="333"/>
      <c r="T1308" s="333"/>
      <c r="U1308" s="333"/>
      <c r="V1308" s="333"/>
      <c r="W1308" s="333"/>
      <c r="X1308" s="333"/>
      <c r="Y1308" s="333"/>
      <c r="Z1308" s="333"/>
      <c r="AA1308" s="333"/>
      <c r="AB1308" s="333"/>
      <c r="AC1308" s="333"/>
      <c r="AD1308" s="333"/>
      <c r="AE1308" s="333"/>
      <c r="AF1308" s="333"/>
      <c r="AG1308" s="333"/>
      <c r="AH1308" s="333"/>
      <c r="AI1308" s="333"/>
      <c r="AJ1308" s="333"/>
      <c r="AK1308" s="333"/>
      <c r="AL1308" s="333"/>
      <c r="AM1308" s="333"/>
      <c r="AN1308" s="333"/>
      <c r="AO1308" s="333"/>
      <c r="AP1308" s="333"/>
      <c r="AQ1308" s="333"/>
      <c r="AR1308" s="333"/>
    </row>
    <row r="1309" spans="1:44" ht="8.1" customHeight="1">
      <c r="A1309" s="365" t="str">
        <f t="shared" si="133"/>
        <v/>
      </c>
      <c r="B1309" s="50" t="str">
        <f t="shared" si="134"/>
        <v/>
      </c>
      <c r="C1309" s="50" t="str">
        <f t="shared" si="135"/>
        <v/>
      </c>
      <c r="D1309" s="315" t="str">
        <f t="shared" si="136"/>
        <v/>
      </c>
      <c r="E1309" s="353"/>
      <c r="F1309" s="354"/>
      <c r="G1309" s="354"/>
      <c r="H1309" s="333"/>
      <c r="I1309" s="333"/>
      <c r="J1309" s="333"/>
      <c r="K1309" s="333"/>
      <c r="L1309" s="333"/>
      <c r="M1309" s="333"/>
      <c r="N1309" s="333"/>
      <c r="O1309" s="333"/>
      <c r="P1309" s="333"/>
      <c r="Q1309" s="333"/>
      <c r="R1309" s="333"/>
      <c r="S1309" s="333"/>
      <c r="T1309" s="333"/>
      <c r="U1309" s="333"/>
      <c r="V1309" s="333"/>
      <c r="W1309" s="333"/>
      <c r="X1309" s="333"/>
      <c r="Y1309" s="333"/>
      <c r="Z1309" s="333"/>
      <c r="AA1309" s="333"/>
      <c r="AB1309" s="333"/>
      <c r="AC1309" s="333"/>
      <c r="AD1309" s="333"/>
      <c r="AE1309" s="333"/>
      <c r="AF1309" s="333"/>
      <c r="AG1309" s="333"/>
      <c r="AH1309" s="333"/>
      <c r="AI1309" s="333"/>
      <c r="AJ1309" s="333"/>
      <c r="AK1309" s="333"/>
      <c r="AL1309" s="333"/>
      <c r="AM1309" s="333"/>
      <c r="AN1309" s="333"/>
      <c r="AO1309" s="333"/>
      <c r="AP1309" s="333"/>
      <c r="AQ1309" s="333"/>
      <c r="AR1309" s="333"/>
    </row>
    <row r="1310" spans="1:44" ht="8.1" customHeight="1">
      <c r="A1310" s="365" t="str">
        <f t="shared" si="133"/>
        <v/>
      </c>
      <c r="B1310" s="50" t="str">
        <f t="shared" si="134"/>
        <v/>
      </c>
      <c r="C1310" s="50" t="str">
        <f t="shared" si="135"/>
        <v/>
      </c>
      <c r="D1310" s="315" t="str">
        <f t="shared" si="136"/>
        <v/>
      </c>
      <c r="E1310" s="353"/>
      <c r="F1310" s="354"/>
      <c r="G1310" s="354"/>
      <c r="H1310" s="333"/>
      <c r="I1310" s="333"/>
      <c r="J1310" s="333"/>
      <c r="K1310" s="333"/>
      <c r="L1310" s="333"/>
      <c r="M1310" s="333"/>
      <c r="N1310" s="333"/>
      <c r="O1310" s="333"/>
      <c r="P1310" s="333"/>
      <c r="Q1310" s="333"/>
      <c r="R1310" s="333"/>
      <c r="S1310" s="333"/>
      <c r="T1310" s="333"/>
      <c r="U1310" s="333"/>
      <c r="V1310" s="333"/>
      <c r="W1310" s="333"/>
      <c r="X1310" s="333"/>
      <c r="Y1310" s="333"/>
      <c r="Z1310" s="333"/>
      <c r="AA1310" s="333"/>
      <c r="AB1310" s="333"/>
      <c r="AC1310" s="333"/>
      <c r="AD1310" s="333"/>
      <c r="AE1310" s="333"/>
      <c r="AF1310" s="333"/>
      <c r="AG1310" s="333"/>
      <c r="AH1310" s="333"/>
      <c r="AI1310" s="333"/>
      <c r="AJ1310" s="333"/>
      <c r="AK1310" s="333"/>
      <c r="AL1310" s="333"/>
      <c r="AM1310" s="333"/>
      <c r="AN1310" s="333"/>
      <c r="AO1310" s="333"/>
      <c r="AP1310" s="333"/>
      <c r="AQ1310" s="333"/>
      <c r="AR1310" s="333"/>
    </row>
    <row r="1311" spans="1:44" ht="8.1" customHeight="1">
      <c r="A1311" s="365" t="str">
        <f t="shared" si="133"/>
        <v/>
      </c>
      <c r="B1311" s="50" t="str">
        <f t="shared" si="134"/>
        <v/>
      </c>
      <c r="C1311" s="50" t="str">
        <f t="shared" si="135"/>
        <v/>
      </c>
      <c r="D1311" s="315" t="str">
        <f t="shared" si="136"/>
        <v/>
      </c>
      <c r="E1311" s="353"/>
      <c r="F1311" s="354"/>
      <c r="G1311" s="354"/>
      <c r="H1311" s="333"/>
      <c r="I1311" s="333"/>
      <c r="J1311" s="333"/>
      <c r="K1311" s="333"/>
      <c r="L1311" s="333"/>
      <c r="M1311" s="333"/>
      <c r="N1311" s="333"/>
      <c r="O1311" s="333"/>
      <c r="P1311" s="333"/>
      <c r="Q1311" s="333"/>
      <c r="R1311" s="333"/>
      <c r="S1311" s="333"/>
      <c r="T1311" s="333"/>
      <c r="U1311" s="333"/>
      <c r="V1311" s="333"/>
      <c r="W1311" s="333"/>
      <c r="X1311" s="333"/>
      <c r="Y1311" s="333"/>
      <c r="Z1311" s="333"/>
      <c r="AA1311" s="333"/>
      <c r="AB1311" s="333"/>
      <c r="AC1311" s="333"/>
      <c r="AD1311" s="333"/>
      <c r="AE1311" s="333"/>
      <c r="AF1311" s="333"/>
      <c r="AG1311" s="333"/>
      <c r="AH1311" s="333"/>
      <c r="AI1311" s="333"/>
      <c r="AJ1311" s="333"/>
      <c r="AK1311" s="333"/>
      <c r="AL1311" s="333"/>
      <c r="AM1311" s="333"/>
      <c r="AN1311" s="333"/>
      <c r="AO1311" s="333"/>
      <c r="AP1311" s="333"/>
      <c r="AQ1311" s="333"/>
      <c r="AR1311" s="333"/>
    </row>
    <row r="1312" spans="1:44" ht="8.1" customHeight="1">
      <c r="A1312" s="365" t="str">
        <f t="shared" si="133"/>
        <v/>
      </c>
      <c r="B1312" s="50" t="str">
        <f t="shared" si="134"/>
        <v/>
      </c>
      <c r="C1312" s="50" t="str">
        <f t="shared" si="135"/>
        <v/>
      </c>
      <c r="D1312" s="315" t="str">
        <f t="shared" si="136"/>
        <v/>
      </c>
      <c r="E1312" s="353"/>
      <c r="F1312" s="354"/>
      <c r="G1312" s="354"/>
      <c r="H1312" s="333"/>
      <c r="I1312" s="333"/>
      <c r="J1312" s="333"/>
      <c r="K1312" s="333"/>
      <c r="L1312" s="333"/>
      <c r="M1312" s="333"/>
      <c r="N1312" s="333"/>
      <c r="O1312" s="333"/>
      <c r="P1312" s="333"/>
      <c r="Q1312" s="333"/>
      <c r="R1312" s="333"/>
      <c r="S1312" s="333"/>
      <c r="T1312" s="333"/>
      <c r="U1312" s="333"/>
      <c r="V1312" s="333"/>
      <c r="W1312" s="333"/>
      <c r="X1312" s="333"/>
      <c r="Y1312" s="333"/>
      <c r="Z1312" s="333"/>
      <c r="AA1312" s="333"/>
      <c r="AB1312" s="333"/>
      <c r="AC1312" s="333"/>
      <c r="AD1312" s="333"/>
      <c r="AE1312" s="333"/>
      <c r="AF1312" s="333"/>
      <c r="AG1312" s="333"/>
      <c r="AH1312" s="333"/>
      <c r="AI1312" s="333"/>
      <c r="AJ1312" s="333"/>
      <c r="AK1312" s="333"/>
      <c r="AL1312" s="333"/>
      <c r="AM1312" s="333"/>
      <c r="AN1312" s="333"/>
      <c r="AO1312" s="333"/>
      <c r="AP1312" s="333"/>
      <c r="AQ1312" s="333"/>
      <c r="AR1312" s="333"/>
    </row>
    <row r="1313" spans="1:44" ht="8.1" customHeight="1">
      <c r="A1313" s="365" t="str">
        <f t="shared" si="133"/>
        <v/>
      </c>
      <c r="B1313" s="50" t="str">
        <f t="shared" si="134"/>
        <v/>
      </c>
      <c r="C1313" s="50" t="str">
        <f t="shared" si="135"/>
        <v/>
      </c>
      <c r="D1313" s="315" t="str">
        <f t="shared" si="136"/>
        <v/>
      </c>
      <c r="E1313" s="353"/>
      <c r="F1313" s="354"/>
      <c r="G1313" s="354"/>
      <c r="H1313" s="333"/>
      <c r="I1313" s="333"/>
      <c r="J1313" s="333"/>
      <c r="K1313" s="333"/>
      <c r="L1313" s="333"/>
      <c r="M1313" s="333"/>
      <c r="N1313" s="333"/>
      <c r="O1313" s="333"/>
      <c r="P1313" s="333"/>
      <c r="Q1313" s="333"/>
      <c r="R1313" s="333"/>
      <c r="S1313" s="333"/>
      <c r="T1313" s="333"/>
      <c r="U1313" s="333"/>
      <c r="V1313" s="333"/>
      <c r="W1313" s="333"/>
      <c r="X1313" s="333"/>
      <c r="Y1313" s="333"/>
      <c r="Z1313" s="333"/>
      <c r="AA1313" s="333"/>
      <c r="AB1313" s="333"/>
      <c r="AC1313" s="333"/>
      <c r="AD1313" s="333"/>
      <c r="AE1313" s="333"/>
      <c r="AF1313" s="333"/>
      <c r="AG1313" s="333"/>
      <c r="AH1313" s="333"/>
      <c r="AI1313" s="333"/>
      <c r="AJ1313" s="333"/>
      <c r="AK1313" s="333"/>
      <c r="AL1313" s="333"/>
      <c r="AM1313" s="333"/>
      <c r="AN1313" s="333"/>
      <c r="AO1313" s="333"/>
      <c r="AP1313" s="333"/>
      <c r="AQ1313" s="333"/>
      <c r="AR1313" s="333"/>
    </row>
    <row r="1314" spans="1:44" ht="8.1" customHeight="1">
      <c r="A1314" s="365" t="str">
        <f t="shared" si="133"/>
        <v/>
      </c>
      <c r="B1314" s="50" t="str">
        <f t="shared" si="134"/>
        <v/>
      </c>
      <c r="C1314" s="50" t="str">
        <f t="shared" si="135"/>
        <v/>
      </c>
      <c r="D1314" s="315" t="str">
        <f t="shared" si="136"/>
        <v/>
      </c>
      <c r="E1314" s="353"/>
      <c r="F1314" s="354"/>
      <c r="G1314" s="354"/>
      <c r="H1314" s="333"/>
      <c r="I1314" s="333"/>
      <c r="J1314" s="333"/>
      <c r="K1314" s="333"/>
      <c r="L1314" s="333"/>
      <c r="M1314" s="333"/>
      <c r="N1314" s="333"/>
      <c r="O1314" s="333"/>
      <c r="P1314" s="333"/>
      <c r="Q1314" s="333"/>
      <c r="R1314" s="333"/>
      <c r="S1314" s="333"/>
      <c r="T1314" s="333"/>
      <c r="U1314" s="333"/>
      <c r="V1314" s="333"/>
      <c r="W1314" s="333"/>
      <c r="X1314" s="333"/>
      <c r="Y1314" s="333"/>
      <c r="Z1314" s="333"/>
      <c r="AA1314" s="333"/>
      <c r="AB1314" s="333"/>
      <c r="AC1314" s="333"/>
      <c r="AD1314" s="333"/>
      <c r="AE1314" s="333"/>
      <c r="AF1314" s="333"/>
      <c r="AG1314" s="333"/>
      <c r="AH1314" s="333"/>
      <c r="AI1314" s="333"/>
      <c r="AJ1314" s="333"/>
      <c r="AK1314" s="333"/>
      <c r="AL1314" s="333"/>
      <c r="AM1314" s="333"/>
      <c r="AN1314" s="333"/>
      <c r="AO1314" s="333"/>
      <c r="AP1314" s="333"/>
      <c r="AQ1314" s="333"/>
      <c r="AR1314" s="333"/>
    </row>
    <row r="1315" spans="1:44" ht="8.1" customHeight="1">
      <c r="A1315" s="365" t="str">
        <f t="shared" si="133"/>
        <v/>
      </c>
      <c r="B1315" s="50" t="str">
        <f t="shared" si="134"/>
        <v/>
      </c>
      <c r="C1315" s="50" t="str">
        <f t="shared" si="135"/>
        <v/>
      </c>
      <c r="D1315" s="315" t="str">
        <f t="shared" si="136"/>
        <v/>
      </c>
      <c r="E1315" s="353"/>
      <c r="F1315" s="354"/>
      <c r="G1315" s="354"/>
      <c r="H1315" s="333"/>
      <c r="I1315" s="333"/>
      <c r="J1315" s="333"/>
      <c r="K1315" s="333"/>
      <c r="L1315" s="333"/>
      <c r="M1315" s="333"/>
      <c r="N1315" s="333"/>
      <c r="O1315" s="333"/>
      <c r="P1315" s="333"/>
      <c r="Q1315" s="333"/>
      <c r="R1315" s="333"/>
      <c r="S1315" s="333"/>
      <c r="T1315" s="333"/>
      <c r="U1315" s="333"/>
      <c r="V1315" s="333"/>
      <c r="W1315" s="333"/>
      <c r="X1315" s="333"/>
      <c r="Y1315" s="333"/>
      <c r="Z1315" s="333"/>
      <c r="AA1315" s="333"/>
      <c r="AB1315" s="333"/>
      <c r="AC1315" s="333"/>
      <c r="AD1315" s="333"/>
      <c r="AE1315" s="333"/>
      <c r="AF1315" s="333"/>
      <c r="AG1315" s="333"/>
      <c r="AH1315" s="333"/>
      <c r="AI1315" s="333"/>
      <c r="AJ1315" s="333"/>
      <c r="AK1315" s="333"/>
      <c r="AL1315" s="333"/>
      <c r="AM1315" s="333"/>
      <c r="AN1315" s="333"/>
      <c r="AO1315" s="333"/>
      <c r="AP1315" s="333"/>
      <c r="AQ1315" s="333"/>
      <c r="AR1315" s="333"/>
    </row>
    <row r="1316" spans="1:44" ht="8.1" customHeight="1">
      <c r="A1316" s="365" t="str">
        <f t="shared" si="133"/>
        <v/>
      </c>
      <c r="B1316" s="50" t="str">
        <f t="shared" si="134"/>
        <v/>
      </c>
      <c r="C1316" s="50" t="str">
        <f t="shared" si="135"/>
        <v/>
      </c>
      <c r="D1316" s="315" t="str">
        <f t="shared" si="136"/>
        <v/>
      </c>
      <c r="E1316" s="353"/>
      <c r="F1316" s="354"/>
      <c r="G1316" s="354"/>
      <c r="H1316" s="333"/>
      <c r="I1316" s="333"/>
      <c r="J1316" s="333"/>
      <c r="K1316" s="333"/>
      <c r="L1316" s="333"/>
      <c r="M1316" s="333"/>
      <c r="N1316" s="333"/>
      <c r="O1316" s="333"/>
      <c r="P1316" s="333"/>
      <c r="Q1316" s="333"/>
      <c r="R1316" s="333"/>
      <c r="S1316" s="333"/>
      <c r="T1316" s="333"/>
      <c r="U1316" s="333"/>
      <c r="V1316" s="333"/>
      <c r="W1316" s="333"/>
      <c r="X1316" s="333"/>
      <c r="Y1316" s="333"/>
      <c r="Z1316" s="333"/>
      <c r="AA1316" s="333"/>
      <c r="AB1316" s="333"/>
      <c r="AC1316" s="333"/>
      <c r="AD1316" s="333"/>
      <c r="AE1316" s="333"/>
      <c r="AF1316" s="333"/>
      <c r="AG1316" s="333"/>
      <c r="AH1316" s="333"/>
      <c r="AI1316" s="333"/>
      <c r="AJ1316" s="333"/>
      <c r="AK1316" s="333"/>
      <c r="AL1316" s="333"/>
      <c r="AM1316" s="333"/>
      <c r="AN1316" s="333"/>
      <c r="AO1316" s="333"/>
      <c r="AP1316" s="333"/>
      <c r="AQ1316" s="333"/>
      <c r="AR1316" s="333"/>
    </row>
    <row r="1317" spans="1:44" ht="8.1" customHeight="1">
      <c r="A1317" s="365" t="str">
        <f t="shared" si="133"/>
        <v/>
      </c>
      <c r="B1317" s="50" t="str">
        <f t="shared" si="134"/>
        <v/>
      </c>
      <c r="C1317" s="50" t="str">
        <f t="shared" si="135"/>
        <v/>
      </c>
      <c r="D1317" s="315" t="str">
        <f t="shared" si="136"/>
        <v/>
      </c>
      <c r="E1317" s="353"/>
      <c r="F1317" s="354"/>
      <c r="G1317" s="354"/>
      <c r="H1317" s="333"/>
      <c r="I1317" s="333"/>
      <c r="J1317" s="333"/>
      <c r="K1317" s="333"/>
      <c r="L1317" s="333"/>
      <c r="M1317" s="333"/>
      <c r="N1317" s="333"/>
      <c r="O1317" s="333"/>
      <c r="P1317" s="333"/>
      <c r="Q1317" s="333"/>
      <c r="R1317" s="333"/>
      <c r="S1317" s="333"/>
      <c r="T1317" s="333"/>
      <c r="U1317" s="333"/>
      <c r="V1317" s="333"/>
      <c r="W1317" s="333"/>
      <c r="X1317" s="333"/>
      <c r="Y1317" s="333"/>
      <c r="Z1317" s="333"/>
      <c r="AA1317" s="333"/>
      <c r="AB1317" s="333"/>
      <c r="AC1317" s="333"/>
      <c r="AD1317" s="333"/>
      <c r="AE1317" s="333"/>
      <c r="AF1317" s="333"/>
      <c r="AG1317" s="333"/>
      <c r="AH1317" s="333"/>
      <c r="AI1317" s="333"/>
      <c r="AJ1317" s="333"/>
      <c r="AK1317" s="333"/>
      <c r="AL1317" s="333"/>
      <c r="AM1317" s="333"/>
      <c r="AN1317" s="333"/>
      <c r="AO1317" s="333"/>
      <c r="AP1317" s="333"/>
      <c r="AQ1317" s="333"/>
      <c r="AR1317" s="333"/>
    </row>
    <row r="1318" spans="1:44" ht="8.1" customHeight="1">
      <c r="A1318" s="365" t="str">
        <f t="shared" si="133"/>
        <v/>
      </c>
      <c r="B1318" s="50" t="str">
        <f t="shared" si="134"/>
        <v/>
      </c>
      <c r="C1318" s="50" t="str">
        <f t="shared" si="135"/>
        <v/>
      </c>
      <c r="D1318" s="315" t="str">
        <f t="shared" si="136"/>
        <v/>
      </c>
      <c r="E1318" s="353"/>
      <c r="F1318" s="354"/>
      <c r="G1318" s="354"/>
      <c r="H1318" s="333"/>
      <c r="I1318" s="333"/>
      <c r="J1318" s="333"/>
      <c r="K1318" s="333"/>
      <c r="L1318" s="333"/>
      <c r="M1318" s="333"/>
      <c r="N1318" s="333"/>
      <c r="O1318" s="333"/>
      <c r="P1318" s="333"/>
      <c r="Q1318" s="333"/>
      <c r="R1318" s="333"/>
      <c r="S1318" s="333"/>
      <c r="T1318" s="333"/>
      <c r="U1318" s="333"/>
      <c r="V1318" s="333"/>
      <c r="W1318" s="333"/>
      <c r="X1318" s="333"/>
      <c r="Y1318" s="333"/>
      <c r="Z1318" s="333"/>
      <c r="AA1318" s="333"/>
      <c r="AB1318" s="333"/>
      <c r="AC1318" s="333"/>
      <c r="AD1318" s="333"/>
      <c r="AE1318" s="333"/>
      <c r="AF1318" s="333"/>
      <c r="AG1318" s="333"/>
      <c r="AH1318" s="333"/>
      <c r="AI1318" s="333"/>
      <c r="AJ1318" s="333"/>
      <c r="AK1318" s="333"/>
      <c r="AL1318" s="333"/>
      <c r="AM1318" s="333"/>
      <c r="AN1318" s="333"/>
      <c r="AO1318" s="333"/>
      <c r="AP1318" s="333"/>
      <c r="AQ1318" s="333"/>
      <c r="AR1318" s="333"/>
    </row>
    <row r="1319" spans="1:44" ht="8.1" customHeight="1">
      <c r="A1319" s="365" t="str">
        <f t="shared" si="133"/>
        <v/>
      </c>
      <c r="B1319" s="50" t="str">
        <f t="shared" si="134"/>
        <v/>
      </c>
      <c r="C1319" s="50" t="str">
        <f t="shared" si="135"/>
        <v/>
      </c>
      <c r="D1319" s="315" t="str">
        <f t="shared" si="136"/>
        <v/>
      </c>
      <c r="E1319" s="353"/>
      <c r="F1319" s="354"/>
      <c r="G1319" s="354"/>
      <c r="H1319" s="333"/>
      <c r="I1319" s="333"/>
      <c r="J1319" s="333"/>
      <c r="K1319" s="333"/>
      <c r="L1319" s="333"/>
      <c r="M1319" s="333"/>
      <c r="N1319" s="333"/>
      <c r="O1319" s="333"/>
      <c r="P1319" s="333"/>
      <c r="Q1319" s="333"/>
      <c r="R1319" s="333"/>
      <c r="S1319" s="333"/>
      <c r="T1319" s="333"/>
      <c r="U1319" s="333"/>
      <c r="V1319" s="333"/>
      <c r="W1319" s="333"/>
      <c r="X1319" s="333"/>
      <c r="Y1319" s="333"/>
      <c r="Z1319" s="333"/>
      <c r="AA1319" s="333"/>
      <c r="AB1319" s="333"/>
      <c r="AC1319" s="333"/>
      <c r="AD1319" s="333"/>
      <c r="AE1319" s="333"/>
      <c r="AF1319" s="333"/>
      <c r="AG1319" s="333"/>
      <c r="AH1319" s="333"/>
      <c r="AI1319" s="333"/>
      <c r="AJ1319" s="333"/>
      <c r="AK1319" s="333"/>
      <c r="AL1319" s="333"/>
      <c r="AM1319" s="333"/>
      <c r="AN1319" s="333"/>
      <c r="AO1319" s="333"/>
      <c r="AP1319" s="333"/>
      <c r="AQ1319" s="333"/>
      <c r="AR1319" s="333"/>
    </row>
    <row r="1320" spans="1:44" ht="8.1" customHeight="1">
      <c r="A1320" s="365" t="str">
        <f t="shared" si="133"/>
        <v/>
      </c>
      <c r="B1320" s="50" t="str">
        <f t="shared" si="134"/>
        <v/>
      </c>
      <c r="C1320" s="50" t="str">
        <f t="shared" si="135"/>
        <v/>
      </c>
      <c r="D1320" s="315" t="str">
        <f t="shared" si="136"/>
        <v/>
      </c>
      <c r="E1320" s="353"/>
      <c r="F1320" s="354"/>
      <c r="G1320" s="354"/>
      <c r="H1320" s="333"/>
      <c r="I1320" s="333"/>
      <c r="J1320" s="333"/>
      <c r="K1320" s="333"/>
      <c r="L1320" s="333"/>
      <c r="M1320" s="333"/>
      <c r="N1320" s="333"/>
      <c r="O1320" s="333"/>
      <c r="P1320" s="333"/>
      <c r="Q1320" s="333"/>
      <c r="R1320" s="333"/>
      <c r="S1320" s="333"/>
      <c r="T1320" s="333"/>
      <c r="U1320" s="333"/>
      <c r="V1320" s="333"/>
      <c r="W1320" s="333"/>
      <c r="X1320" s="333"/>
      <c r="Y1320" s="333"/>
      <c r="Z1320" s="333"/>
      <c r="AA1320" s="333"/>
      <c r="AB1320" s="333"/>
      <c r="AC1320" s="333"/>
      <c r="AD1320" s="333"/>
      <c r="AE1320" s="333"/>
      <c r="AF1320" s="333"/>
      <c r="AG1320" s="333"/>
      <c r="AH1320" s="333"/>
      <c r="AI1320" s="333"/>
      <c r="AJ1320" s="333"/>
      <c r="AK1320" s="333"/>
      <c r="AL1320" s="333"/>
      <c r="AM1320" s="333"/>
      <c r="AN1320" s="333"/>
      <c r="AO1320" s="333"/>
      <c r="AP1320" s="333"/>
      <c r="AQ1320" s="333"/>
      <c r="AR1320" s="333"/>
    </row>
    <row r="1321" spans="1:44" ht="8.1" customHeight="1">
      <c r="A1321" s="365" t="str">
        <f t="shared" si="133"/>
        <v/>
      </c>
      <c r="B1321" s="50" t="str">
        <f t="shared" si="134"/>
        <v/>
      </c>
      <c r="C1321" s="50" t="str">
        <f t="shared" si="135"/>
        <v/>
      </c>
      <c r="D1321" s="315" t="str">
        <f t="shared" si="136"/>
        <v/>
      </c>
      <c r="E1321" s="353"/>
      <c r="F1321" s="354"/>
      <c r="G1321" s="354"/>
      <c r="H1321" s="333"/>
      <c r="I1321" s="333"/>
      <c r="J1321" s="333"/>
      <c r="K1321" s="333"/>
      <c r="L1321" s="333"/>
      <c r="M1321" s="333"/>
      <c r="N1321" s="333"/>
      <c r="O1321" s="333"/>
      <c r="P1321" s="333"/>
      <c r="Q1321" s="333"/>
      <c r="R1321" s="333"/>
      <c r="S1321" s="333"/>
      <c r="T1321" s="333"/>
      <c r="U1321" s="333"/>
      <c r="V1321" s="333"/>
      <c r="W1321" s="333"/>
      <c r="X1321" s="333"/>
      <c r="Y1321" s="333"/>
      <c r="Z1321" s="333"/>
      <c r="AA1321" s="333"/>
      <c r="AB1321" s="333"/>
      <c r="AC1321" s="333"/>
      <c r="AD1321" s="333"/>
      <c r="AE1321" s="333"/>
      <c r="AF1321" s="333"/>
      <c r="AG1321" s="333"/>
      <c r="AH1321" s="333"/>
      <c r="AI1321" s="333"/>
      <c r="AJ1321" s="333"/>
      <c r="AK1321" s="333"/>
      <c r="AL1321" s="333"/>
      <c r="AM1321" s="333"/>
      <c r="AN1321" s="333"/>
      <c r="AO1321" s="333"/>
      <c r="AP1321" s="333"/>
      <c r="AQ1321" s="333"/>
      <c r="AR1321" s="333"/>
    </row>
    <row r="1322" spans="1:44" ht="8.1" customHeight="1">
      <c r="A1322" s="365" t="str">
        <f t="shared" si="133"/>
        <v/>
      </c>
      <c r="B1322" s="50" t="str">
        <f t="shared" si="134"/>
        <v/>
      </c>
      <c r="C1322" s="50" t="str">
        <f t="shared" si="135"/>
        <v/>
      </c>
      <c r="D1322" s="315" t="str">
        <f t="shared" si="136"/>
        <v/>
      </c>
      <c r="E1322" s="353"/>
      <c r="F1322" s="354"/>
      <c r="G1322" s="354"/>
      <c r="H1322" s="333"/>
      <c r="I1322" s="333"/>
      <c r="J1322" s="333"/>
      <c r="K1322" s="333"/>
      <c r="L1322" s="333"/>
      <c r="M1322" s="333"/>
      <c r="N1322" s="333"/>
      <c r="O1322" s="333"/>
      <c r="P1322" s="333"/>
      <c r="Q1322" s="333"/>
      <c r="R1322" s="333"/>
      <c r="S1322" s="333"/>
      <c r="T1322" s="333"/>
      <c r="U1322" s="333"/>
      <c r="V1322" s="333"/>
      <c r="W1322" s="333"/>
      <c r="X1322" s="333"/>
      <c r="Y1322" s="333"/>
      <c r="Z1322" s="333"/>
      <c r="AA1322" s="333"/>
      <c r="AB1322" s="333"/>
      <c r="AC1322" s="333"/>
      <c r="AD1322" s="333"/>
      <c r="AE1322" s="333"/>
      <c r="AF1322" s="333"/>
      <c r="AG1322" s="333"/>
      <c r="AH1322" s="333"/>
      <c r="AI1322" s="333"/>
      <c r="AJ1322" s="333"/>
      <c r="AK1322" s="333"/>
      <c r="AL1322" s="333"/>
      <c r="AM1322" s="333"/>
      <c r="AN1322" s="333"/>
      <c r="AO1322" s="333"/>
      <c r="AP1322" s="333"/>
      <c r="AQ1322" s="333"/>
      <c r="AR1322" s="333"/>
    </row>
    <row r="1323" spans="1:44" ht="8.1" customHeight="1">
      <c r="A1323" s="365" t="str">
        <f t="shared" si="133"/>
        <v/>
      </c>
      <c r="B1323" s="50" t="str">
        <f t="shared" si="134"/>
        <v/>
      </c>
      <c r="C1323" s="50" t="str">
        <f t="shared" si="135"/>
        <v/>
      </c>
      <c r="D1323" s="315" t="str">
        <f t="shared" si="136"/>
        <v/>
      </c>
      <c r="E1323" s="353"/>
      <c r="F1323" s="354"/>
      <c r="G1323" s="354"/>
      <c r="H1323" s="333"/>
      <c r="I1323" s="333"/>
      <c r="J1323" s="333"/>
      <c r="K1323" s="333"/>
      <c r="L1323" s="333"/>
      <c r="M1323" s="333"/>
      <c r="N1323" s="333"/>
      <c r="O1323" s="333"/>
      <c r="P1323" s="333"/>
      <c r="Q1323" s="333"/>
      <c r="R1323" s="333"/>
      <c r="S1323" s="333"/>
      <c r="T1323" s="333"/>
      <c r="U1323" s="333"/>
      <c r="V1323" s="333"/>
      <c r="W1323" s="333"/>
      <c r="X1323" s="333"/>
      <c r="Y1323" s="333"/>
      <c r="Z1323" s="333"/>
      <c r="AA1323" s="333"/>
      <c r="AB1323" s="333"/>
      <c r="AC1323" s="333"/>
      <c r="AD1323" s="333"/>
      <c r="AE1323" s="333"/>
      <c r="AF1323" s="333"/>
      <c r="AG1323" s="333"/>
      <c r="AH1323" s="333"/>
      <c r="AI1323" s="333"/>
      <c r="AJ1323" s="333"/>
      <c r="AK1323" s="333"/>
      <c r="AL1323" s="333"/>
      <c r="AM1323" s="333"/>
      <c r="AN1323" s="333"/>
      <c r="AO1323" s="333"/>
      <c r="AP1323" s="333"/>
      <c r="AQ1323" s="333"/>
      <c r="AR1323" s="333"/>
    </row>
    <row r="1324" spans="1:44" ht="8.1" customHeight="1">
      <c r="A1324" s="365" t="str">
        <f t="shared" si="133"/>
        <v/>
      </c>
      <c r="B1324" s="50" t="str">
        <f t="shared" si="134"/>
        <v/>
      </c>
      <c r="C1324" s="50" t="str">
        <f t="shared" si="135"/>
        <v/>
      </c>
      <c r="D1324" s="315" t="str">
        <f t="shared" si="136"/>
        <v/>
      </c>
      <c r="E1324" s="353"/>
      <c r="F1324" s="354"/>
      <c r="G1324" s="354"/>
      <c r="H1324" s="333"/>
      <c r="I1324" s="333"/>
      <c r="J1324" s="333"/>
      <c r="K1324" s="333"/>
      <c r="L1324" s="333"/>
      <c r="M1324" s="333"/>
      <c r="N1324" s="333"/>
      <c r="O1324" s="333"/>
      <c r="P1324" s="333"/>
      <c r="Q1324" s="333"/>
      <c r="R1324" s="333"/>
      <c r="S1324" s="333"/>
      <c r="T1324" s="333"/>
      <c r="U1324" s="333"/>
      <c r="V1324" s="333"/>
      <c r="W1324" s="333"/>
      <c r="X1324" s="333"/>
      <c r="Y1324" s="333"/>
      <c r="Z1324" s="333"/>
      <c r="AA1324" s="333"/>
      <c r="AB1324" s="333"/>
      <c r="AC1324" s="333"/>
      <c r="AD1324" s="333"/>
      <c r="AE1324" s="333"/>
      <c r="AF1324" s="333"/>
      <c r="AG1324" s="333"/>
      <c r="AH1324" s="333"/>
      <c r="AI1324" s="333"/>
      <c r="AJ1324" s="333"/>
      <c r="AK1324" s="333"/>
      <c r="AL1324" s="333"/>
      <c r="AM1324" s="333"/>
      <c r="AN1324" s="333"/>
      <c r="AO1324" s="333"/>
      <c r="AP1324" s="333"/>
      <c r="AQ1324" s="333"/>
      <c r="AR1324" s="333"/>
    </row>
    <row r="1325" spans="1:44" ht="8.1" customHeight="1">
      <c r="A1325" s="365" t="str">
        <f t="shared" si="133"/>
        <v/>
      </c>
      <c r="B1325" s="50" t="str">
        <f t="shared" si="134"/>
        <v/>
      </c>
      <c r="C1325" s="50" t="str">
        <f t="shared" si="135"/>
        <v/>
      </c>
      <c r="D1325" s="315" t="str">
        <f t="shared" si="136"/>
        <v/>
      </c>
      <c r="E1325" s="353"/>
      <c r="F1325" s="354"/>
      <c r="G1325" s="354"/>
      <c r="H1325" s="333"/>
      <c r="I1325" s="333"/>
      <c r="J1325" s="333"/>
      <c r="K1325" s="333"/>
      <c r="L1325" s="333"/>
      <c r="M1325" s="333"/>
      <c r="N1325" s="333"/>
      <c r="O1325" s="333"/>
      <c r="P1325" s="333"/>
      <c r="Q1325" s="333"/>
      <c r="R1325" s="333"/>
      <c r="S1325" s="333"/>
      <c r="T1325" s="333"/>
      <c r="U1325" s="333"/>
      <c r="V1325" s="333"/>
      <c r="W1325" s="333"/>
      <c r="X1325" s="333"/>
      <c r="Y1325" s="333"/>
      <c r="Z1325" s="333"/>
      <c r="AA1325" s="333"/>
      <c r="AB1325" s="333"/>
      <c r="AC1325" s="333"/>
      <c r="AD1325" s="333"/>
      <c r="AE1325" s="333"/>
      <c r="AF1325" s="333"/>
      <c r="AG1325" s="333"/>
      <c r="AH1325" s="333"/>
      <c r="AI1325" s="333"/>
      <c r="AJ1325" s="333"/>
      <c r="AK1325" s="333"/>
      <c r="AL1325" s="333"/>
      <c r="AM1325" s="333"/>
      <c r="AN1325" s="333"/>
      <c r="AO1325" s="333"/>
      <c r="AP1325" s="333"/>
      <c r="AQ1325" s="333"/>
      <c r="AR1325" s="333"/>
    </row>
    <row r="1326" spans="1:44" ht="8.1" customHeight="1">
      <c r="A1326" s="365" t="str">
        <f t="shared" si="133"/>
        <v/>
      </c>
      <c r="B1326" s="50" t="str">
        <f t="shared" si="134"/>
        <v/>
      </c>
      <c r="C1326" s="50" t="str">
        <f t="shared" si="135"/>
        <v/>
      </c>
      <c r="D1326" s="315" t="str">
        <f t="shared" si="136"/>
        <v/>
      </c>
      <c r="E1326" s="353"/>
      <c r="F1326" s="354"/>
      <c r="G1326" s="354"/>
      <c r="H1326" s="333"/>
      <c r="I1326" s="333"/>
      <c r="J1326" s="333"/>
      <c r="K1326" s="333"/>
      <c r="L1326" s="333"/>
      <c r="M1326" s="333"/>
      <c r="N1326" s="333"/>
      <c r="O1326" s="333"/>
      <c r="P1326" s="333"/>
      <c r="Q1326" s="333"/>
      <c r="R1326" s="333"/>
      <c r="S1326" s="333"/>
      <c r="T1326" s="333"/>
      <c r="U1326" s="333"/>
      <c r="V1326" s="333"/>
      <c r="W1326" s="333"/>
      <c r="X1326" s="333"/>
      <c r="Y1326" s="333"/>
      <c r="Z1326" s="333"/>
      <c r="AA1326" s="333"/>
      <c r="AB1326" s="333"/>
      <c r="AC1326" s="333"/>
      <c r="AD1326" s="333"/>
      <c r="AE1326" s="333"/>
      <c r="AF1326" s="333"/>
      <c r="AG1326" s="333"/>
      <c r="AH1326" s="333"/>
      <c r="AI1326" s="333"/>
      <c r="AJ1326" s="333"/>
      <c r="AK1326" s="333"/>
      <c r="AL1326" s="333"/>
      <c r="AM1326" s="333"/>
      <c r="AN1326" s="333"/>
      <c r="AO1326" s="333"/>
      <c r="AP1326" s="333"/>
      <c r="AQ1326" s="333"/>
      <c r="AR1326" s="333"/>
    </row>
    <row r="1327" spans="1:44" ht="8.1" customHeight="1">
      <c r="A1327" s="365" t="str">
        <f t="shared" si="133"/>
        <v/>
      </c>
      <c r="B1327" s="50" t="str">
        <f t="shared" si="134"/>
        <v/>
      </c>
      <c r="C1327" s="50" t="str">
        <f t="shared" si="135"/>
        <v/>
      </c>
      <c r="D1327" s="315" t="str">
        <f t="shared" si="136"/>
        <v/>
      </c>
      <c r="E1327" s="353"/>
      <c r="F1327" s="354"/>
      <c r="G1327" s="354"/>
      <c r="H1327" s="333"/>
      <c r="I1327" s="333"/>
      <c r="J1327" s="333"/>
      <c r="K1327" s="333"/>
      <c r="L1327" s="333"/>
      <c r="M1327" s="333"/>
      <c r="N1327" s="333"/>
      <c r="O1327" s="333"/>
      <c r="P1327" s="333"/>
      <c r="Q1327" s="333"/>
      <c r="R1327" s="333"/>
      <c r="S1327" s="333"/>
      <c r="T1327" s="333"/>
      <c r="U1327" s="333"/>
      <c r="V1327" s="333"/>
      <c r="W1327" s="333"/>
      <c r="X1327" s="333"/>
      <c r="Y1327" s="333"/>
      <c r="Z1327" s="333"/>
      <c r="AA1327" s="333"/>
      <c r="AB1327" s="333"/>
      <c r="AC1327" s="333"/>
      <c r="AD1327" s="333"/>
      <c r="AE1327" s="333"/>
      <c r="AF1327" s="333"/>
      <c r="AG1327" s="333"/>
      <c r="AH1327" s="333"/>
      <c r="AI1327" s="333"/>
      <c r="AJ1327" s="333"/>
      <c r="AK1327" s="333"/>
      <c r="AL1327" s="333"/>
      <c r="AM1327" s="333"/>
      <c r="AN1327" s="333"/>
      <c r="AO1327" s="333"/>
      <c r="AP1327" s="333"/>
      <c r="AQ1327" s="333"/>
      <c r="AR1327" s="333"/>
    </row>
    <row r="1328" spans="1:44" ht="8.1" customHeight="1">
      <c r="A1328" s="365" t="str">
        <f t="shared" si="133"/>
        <v/>
      </c>
      <c r="B1328" s="50" t="str">
        <f t="shared" si="134"/>
        <v/>
      </c>
      <c r="C1328" s="50" t="str">
        <f t="shared" si="135"/>
        <v/>
      </c>
      <c r="D1328" s="315" t="str">
        <f t="shared" si="136"/>
        <v/>
      </c>
      <c r="E1328" s="353"/>
      <c r="F1328" s="354"/>
      <c r="G1328" s="354"/>
      <c r="H1328" s="333"/>
      <c r="I1328" s="333"/>
      <c r="J1328" s="333"/>
      <c r="K1328" s="333"/>
      <c r="L1328" s="333"/>
      <c r="M1328" s="333"/>
      <c r="N1328" s="333"/>
      <c r="O1328" s="333"/>
      <c r="P1328" s="333"/>
      <c r="Q1328" s="333"/>
      <c r="R1328" s="333"/>
      <c r="S1328" s="333"/>
      <c r="T1328" s="333"/>
      <c r="U1328" s="333"/>
      <c r="V1328" s="333"/>
      <c r="W1328" s="333"/>
      <c r="X1328" s="333"/>
      <c r="Y1328" s="333"/>
      <c r="Z1328" s="333"/>
      <c r="AA1328" s="333"/>
      <c r="AB1328" s="333"/>
      <c r="AC1328" s="333"/>
      <c r="AD1328" s="333"/>
      <c r="AE1328" s="333"/>
      <c r="AF1328" s="333"/>
      <c r="AG1328" s="333"/>
      <c r="AH1328" s="333"/>
      <c r="AI1328" s="333"/>
      <c r="AJ1328" s="333"/>
      <c r="AK1328" s="333"/>
      <c r="AL1328" s="333"/>
      <c r="AM1328" s="333"/>
      <c r="AN1328" s="333"/>
      <c r="AO1328" s="333"/>
      <c r="AP1328" s="333"/>
      <c r="AQ1328" s="333"/>
      <c r="AR1328" s="333"/>
    </row>
    <row r="1329" spans="1:44" ht="8.1" customHeight="1">
      <c r="A1329" s="365" t="str">
        <f t="shared" si="133"/>
        <v/>
      </c>
      <c r="B1329" s="50" t="str">
        <f t="shared" si="134"/>
        <v/>
      </c>
      <c r="C1329" s="50" t="str">
        <f t="shared" si="135"/>
        <v/>
      </c>
      <c r="D1329" s="315" t="str">
        <f t="shared" si="136"/>
        <v/>
      </c>
      <c r="E1329" s="353"/>
      <c r="F1329" s="354"/>
      <c r="G1329" s="354"/>
      <c r="H1329" s="333"/>
      <c r="I1329" s="333"/>
      <c r="J1329" s="333"/>
      <c r="K1329" s="333"/>
      <c r="L1329" s="333"/>
      <c r="M1329" s="333"/>
      <c r="N1329" s="333"/>
      <c r="O1329" s="333"/>
      <c r="P1329" s="333"/>
      <c r="Q1329" s="333"/>
      <c r="R1329" s="333"/>
      <c r="S1329" s="333"/>
      <c r="T1329" s="333"/>
      <c r="U1329" s="333"/>
      <c r="V1329" s="333"/>
      <c r="W1329" s="333"/>
      <c r="X1329" s="333"/>
      <c r="Y1329" s="333"/>
      <c r="Z1329" s="333"/>
      <c r="AA1329" s="333"/>
      <c r="AB1329" s="333"/>
      <c r="AC1329" s="333"/>
      <c r="AD1329" s="333"/>
      <c r="AE1329" s="333"/>
      <c r="AF1329" s="333"/>
      <c r="AG1329" s="333"/>
      <c r="AH1329" s="333"/>
      <c r="AI1329" s="333"/>
      <c r="AJ1329" s="333"/>
      <c r="AK1329" s="333"/>
      <c r="AL1329" s="333"/>
      <c r="AM1329" s="333"/>
      <c r="AN1329" s="333"/>
      <c r="AO1329" s="333"/>
      <c r="AP1329" s="333"/>
      <c r="AQ1329" s="333"/>
      <c r="AR1329" s="333"/>
    </row>
    <row r="1330" spans="1:44" ht="8.1" customHeight="1">
      <c r="A1330" s="365" t="str">
        <f t="shared" si="133"/>
        <v/>
      </c>
      <c r="B1330" s="50" t="str">
        <f t="shared" si="134"/>
        <v/>
      </c>
      <c r="C1330" s="50" t="str">
        <f t="shared" si="135"/>
        <v/>
      </c>
      <c r="D1330" s="315" t="str">
        <f t="shared" si="136"/>
        <v/>
      </c>
      <c r="E1330" s="353"/>
      <c r="F1330" s="354"/>
      <c r="G1330" s="354"/>
      <c r="H1330" s="333"/>
      <c r="I1330" s="333"/>
      <c r="J1330" s="333"/>
      <c r="K1330" s="333"/>
      <c r="L1330" s="333"/>
      <c r="M1330" s="333"/>
      <c r="N1330" s="333"/>
      <c r="O1330" s="333"/>
      <c r="P1330" s="333"/>
      <c r="Q1330" s="333"/>
      <c r="R1330" s="333"/>
      <c r="S1330" s="333"/>
      <c r="T1330" s="333"/>
      <c r="U1330" s="333"/>
      <c r="V1330" s="333"/>
      <c r="W1330" s="333"/>
      <c r="X1330" s="333"/>
      <c r="Y1330" s="333"/>
      <c r="Z1330" s="333"/>
      <c r="AA1330" s="333"/>
      <c r="AB1330" s="333"/>
      <c r="AC1330" s="333"/>
      <c r="AD1330" s="333"/>
      <c r="AE1330" s="333"/>
      <c r="AF1330" s="333"/>
      <c r="AG1330" s="333"/>
      <c r="AH1330" s="333"/>
      <c r="AI1330" s="333"/>
      <c r="AJ1330" s="333"/>
      <c r="AK1330" s="333"/>
      <c r="AL1330" s="333"/>
      <c r="AM1330" s="333"/>
      <c r="AN1330" s="333"/>
      <c r="AO1330" s="333"/>
      <c r="AP1330" s="333"/>
      <c r="AQ1330" s="333"/>
      <c r="AR1330" s="333"/>
    </row>
    <row r="1331" spans="1:44" ht="8.1" customHeight="1">
      <c r="A1331" s="365" t="str">
        <f t="shared" si="133"/>
        <v/>
      </c>
      <c r="B1331" s="50" t="str">
        <f t="shared" si="134"/>
        <v/>
      </c>
      <c r="C1331" s="50" t="str">
        <f t="shared" si="135"/>
        <v/>
      </c>
      <c r="D1331" s="315" t="str">
        <f t="shared" si="136"/>
        <v/>
      </c>
      <c r="E1331" s="353"/>
      <c r="F1331" s="354"/>
      <c r="G1331" s="354"/>
      <c r="H1331" s="333"/>
      <c r="I1331" s="333"/>
      <c r="J1331" s="333"/>
      <c r="K1331" s="333"/>
      <c r="L1331" s="333"/>
      <c r="M1331" s="333"/>
      <c r="N1331" s="333"/>
      <c r="O1331" s="333"/>
      <c r="P1331" s="333"/>
      <c r="Q1331" s="333"/>
      <c r="R1331" s="333"/>
      <c r="S1331" s="333"/>
      <c r="T1331" s="333"/>
      <c r="U1331" s="333"/>
      <c r="V1331" s="333"/>
      <c r="W1331" s="333"/>
      <c r="X1331" s="333"/>
      <c r="Y1331" s="333"/>
      <c r="Z1331" s="333"/>
      <c r="AA1331" s="333"/>
      <c r="AB1331" s="333"/>
      <c r="AC1331" s="333"/>
      <c r="AD1331" s="333"/>
      <c r="AE1331" s="333"/>
      <c r="AF1331" s="333"/>
      <c r="AG1331" s="333"/>
      <c r="AH1331" s="333"/>
      <c r="AI1331" s="333"/>
      <c r="AJ1331" s="333"/>
      <c r="AK1331" s="333"/>
      <c r="AL1331" s="333"/>
      <c r="AM1331" s="333"/>
      <c r="AN1331" s="333"/>
      <c r="AO1331" s="333"/>
      <c r="AP1331" s="333"/>
      <c r="AQ1331" s="333"/>
      <c r="AR1331" s="333"/>
    </row>
    <row r="1332" spans="1:44" ht="8.1" customHeight="1">
      <c r="A1332" s="365" t="str">
        <f t="shared" si="133"/>
        <v/>
      </c>
      <c r="B1332" s="50" t="str">
        <f t="shared" si="134"/>
        <v/>
      </c>
      <c r="C1332" s="50" t="str">
        <f t="shared" si="135"/>
        <v/>
      </c>
      <c r="D1332" s="315" t="str">
        <f t="shared" si="136"/>
        <v/>
      </c>
      <c r="E1332" s="353"/>
      <c r="F1332" s="354"/>
      <c r="G1332" s="354"/>
      <c r="H1332" s="333"/>
      <c r="I1332" s="333"/>
      <c r="J1332" s="333"/>
      <c r="K1332" s="333"/>
      <c r="L1332" s="333"/>
      <c r="M1332" s="333"/>
      <c r="N1332" s="333"/>
      <c r="O1332" s="333"/>
      <c r="P1332" s="333"/>
      <c r="Q1332" s="333"/>
      <c r="R1332" s="333"/>
      <c r="S1332" s="333"/>
      <c r="T1332" s="333"/>
      <c r="U1332" s="333"/>
      <c r="V1332" s="333"/>
      <c r="W1332" s="333"/>
      <c r="X1332" s="333"/>
      <c r="Y1332" s="333"/>
      <c r="Z1332" s="333"/>
      <c r="AA1332" s="333"/>
      <c r="AB1332" s="333"/>
      <c r="AC1332" s="333"/>
      <c r="AD1332" s="333"/>
      <c r="AE1332" s="333"/>
      <c r="AF1332" s="333"/>
      <c r="AG1332" s="333"/>
      <c r="AH1332" s="333"/>
      <c r="AI1332" s="333"/>
      <c r="AJ1332" s="333"/>
      <c r="AK1332" s="333"/>
      <c r="AL1332" s="333"/>
      <c r="AM1332" s="333"/>
      <c r="AN1332" s="333"/>
      <c r="AO1332" s="333"/>
      <c r="AP1332" s="333"/>
      <c r="AQ1332" s="333"/>
      <c r="AR1332" s="333"/>
    </row>
    <row r="1333" spans="1:44" ht="8.1" customHeight="1">
      <c r="A1333" s="365" t="str">
        <f t="shared" si="133"/>
        <v/>
      </c>
      <c r="B1333" s="50" t="str">
        <f t="shared" si="134"/>
        <v/>
      </c>
      <c r="C1333" s="50" t="str">
        <f t="shared" si="135"/>
        <v/>
      </c>
      <c r="D1333" s="315" t="str">
        <f t="shared" si="136"/>
        <v/>
      </c>
      <c r="E1333" s="353"/>
      <c r="F1333" s="354"/>
      <c r="G1333" s="354"/>
      <c r="H1333" s="333"/>
      <c r="I1333" s="333"/>
      <c r="J1333" s="333"/>
      <c r="K1333" s="333"/>
      <c r="L1333" s="333"/>
      <c r="M1333" s="333"/>
      <c r="N1333" s="333"/>
      <c r="O1333" s="333"/>
      <c r="P1333" s="333"/>
      <c r="Q1333" s="333"/>
      <c r="R1333" s="333"/>
      <c r="S1333" s="333"/>
      <c r="T1333" s="333"/>
      <c r="U1333" s="333"/>
      <c r="V1333" s="333"/>
      <c r="W1333" s="333"/>
      <c r="X1333" s="333"/>
      <c r="Y1333" s="333"/>
      <c r="Z1333" s="333"/>
      <c r="AA1333" s="333"/>
      <c r="AB1333" s="333"/>
      <c r="AC1333" s="333"/>
      <c r="AD1333" s="333"/>
      <c r="AE1333" s="333"/>
      <c r="AF1333" s="333"/>
      <c r="AG1333" s="333"/>
      <c r="AH1333" s="333"/>
      <c r="AI1333" s="333"/>
      <c r="AJ1333" s="333"/>
      <c r="AK1333" s="333"/>
      <c r="AL1333" s="333"/>
      <c r="AM1333" s="333"/>
      <c r="AN1333" s="333"/>
      <c r="AO1333" s="333"/>
      <c r="AP1333" s="333"/>
      <c r="AQ1333" s="333"/>
      <c r="AR1333" s="333"/>
    </row>
    <row r="1334" spans="1:44" ht="8.1" customHeight="1">
      <c r="A1334" s="365" t="str">
        <f t="shared" si="133"/>
        <v/>
      </c>
      <c r="B1334" s="50" t="str">
        <f t="shared" si="134"/>
        <v/>
      </c>
      <c r="C1334" s="50" t="str">
        <f t="shared" si="135"/>
        <v/>
      </c>
      <c r="D1334" s="315" t="str">
        <f t="shared" si="136"/>
        <v/>
      </c>
      <c r="E1334" s="353"/>
      <c r="F1334" s="354"/>
      <c r="G1334" s="354"/>
      <c r="H1334" s="333"/>
      <c r="I1334" s="333"/>
      <c r="J1334" s="333"/>
      <c r="K1334" s="333"/>
      <c r="L1334" s="333"/>
      <c r="M1334" s="333"/>
      <c r="N1334" s="333"/>
      <c r="O1334" s="333"/>
      <c r="P1334" s="333"/>
      <c r="Q1334" s="333"/>
      <c r="R1334" s="333"/>
      <c r="S1334" s="333"/>
      <c r="T1334" s="333"/>
      <c r="U1334" s="333"/>
      <c r="V1334" s="333"/>
      <c r="W1334" s="333"/>
      <c r="X1334" s="333"/>
      <c r="Y1334" s="333"/>
      <c r="Z1334" s="333"/>
      <c r="AA1334" s="333"/>
      <c r="AB1334" s="333"/>
      <c r="AC1334" s="333"/>
      <c r="AD1334" s="333"/>
      <c r="AE1334" s="333"/>
      <c r="AF1334" s="333"/>
      <c r="AG1334" s="333"/>
      <c r="AH1334" s="333"/>
      <c r="AI1334" s="333"/>
      <c r="AJ1334" s="333"/>
      <c r="AK1334" s="333"/>
      <c r="AL1334" s="333"/>
      <c r="AM1334" s="333"/>
      <c r="AN1334" s="333"/>
      <c r="AO1334" s="333"/>
      <c r="AP1334" s="333"/>
      <c r="AQ1334" s="333"/>
      <c r="AR1334" s="333"/>
    </row>
    <row r="1335" spans="1:44" ht="8.1" customHeight="1">
      <c r="A1335" s="365" t="str">
        <f t="shared" si="133"/>
        <v/>
      </c>
      <c r="B1335" s="50" t="str">
        <f t="shared" si="134"/>
        <v/>
      </c>
      <c r="C1335" s="50" t="str">
        <f t="shared" si="135"/>
        <v/>
      </c>
      <c r="D1335" s="315" t="str">
        <f t="shared" si="136"/>
        <v/>
      </c>
      <c r="E1335" s="353"/>
      <c r="F1335" s="354"/>
      <c r="G1335" s="354"/>
      <c r="H1335" s="333"/>
      <c r="I1335" s="333"/>
      <c r="J1335" s="333"/>
      <c r="K1335" s="333"/>
      <c r="L1335" s="333"/>
      <c r="M1335" s="333"/>
      <c r="N1335" s="333"/>
      <c r="O1335" s="333"/>
      <c r="P1335" s="333"/>
      <c r="Q1335" s="333"/>
      <c r="R1335" s="333"/>
      <c r="S1335" s="333"/>
      <c r="T1335" s="333"/>
      <c r="U1335" s="333"/>
      <c r="V1335" s="333"/>
      <c r="W1335" s="333"/>
      <c r="X1335" s="333"/>
      <c r="Y1335" s="333"/>
      <c r="Z1335" s="333"/>
      <c r="AA1335" s="333"/>
      <c r="AB1335" s="333"/>
      <c r="AC1335" s="333"/>
      <c r="AD1335" s="333"/>
      <c r="AE1335" s="333"/>
      <c r="AF1335" s="333"/>
      <c r="AG1335" s="333"/>
      <c r="AH1335" s="333"/>
      <c r="AI1335" s="333"/>
      <c r="AJ1335" s="333"/>
      <c r="AK1335" s="333"/>
      <c r="AL1335" s="333"/>
      <c r="AM1335" s="333"/>
      <c r="AN1335" s="333"/>
      <c r="AO1335" s="333"/>
      <c r="AP1335" s="333"/>
      <c r="AQ1335" s="333"/>
      <c r="AR1335" s="333"/>
    </row>
    <row r="1336" spans="1:44" ht="8.1" customHeight="1">
      <c r="A1336" s="365" t="str">
        <f t="shared" si="133"/>
        <v/>
      </c>
      <c r="B1336" s="50" t="str">
        <f t="shared" si="134"/>
        <v/>
      </c>
      <c r="C1336" s="50" t="str">
        <f t="shared" si="135"/>
        <v/>
      </c>
      <c r="D1336" s="315" t="str">
        <f t="shared" si="136"/>
        <v/>
      </c>
      <c r="E1336" s="353"/>
      <c r="F1336" s="354"/>
      <c r="G1336" s="354"/>
      <c r="H1336" s="333"/>
      <c r="I1336" s="333"/>
      <c r="J1336" s="333"/>
      <c r="K1336" s="333"/>
      <c r="L1336" s="333"/>
      <c r="M1336" s="333"/>
      <c r="N1336" s="333"/>
      <c r="O1336" s="333"/>
      <c r="P1336" s="333"/>
      <c r="Q1336" s="333"/>
      <c r="R1336" s="333"/>
      <c r="S1336" s="333"/>
      <c r="T1336" s="333"/>
      <c r="U1336" s="333"/>
      <c r="V1336" s="333"/>
      <c r="W1336" s="333"/>
      <c r="X1336" s="333"/>
      <c r="Y1336" s="333"/>
      <c r="Z1336" s="333"/>
      <c r="AA1336" s="333"/>
      <c r="AB1336" s="333"/>
      <c r="AC1336" s="333"/>
      <c r="AD1336" s="333"/>
      <c r="AE1336" s="333"/>
      <c r="AF1336" s="333"/>
      <c r="AG1336" s="333"/>
      <c r="AH1336" s="333"/>
      <c r="AI1336" s="333"/>
      <c r="AJ1336" s="333"/>
      <c r="AK1336" s="333"/>
      <c r="AL1336" s="333"/>
      <c r="AM1336" s="333"/>
      <c r="AN1336" s="333"/>
      <c r="AO1336" s="333"/>
      <c r="AP1336" s="333"/>
      <c r="AQ1336" s="333"/>
      <c r="AR1336" s="333"/>
    </row>
    <row r="1337" spans="1:44" ht="8.1" customHeight="1">
      <c r="A1337" s="365" t="str">
        <f t="shared" si="133"/>
        <v/>
      </c>
      <c r="B1337" s="50" t="str">
        <f t="shared" si="134"/>
        <v/>
      </c>
      <c r="C1337" s="50" t="str">
        <f t="shared" si="135"/>
        <v/>
      </c>
      <c r="D1337" s="315" t="str">
        <f t="shared" si="136"/>
        <v/>
      </c>
      <c r="E1337" s="353"/>
      <c r="F1337" s="354"/>
      <c r="G1337" s="354"/>
      <c r="H1337" s="333"/>
      <c r="I1337" s="333"/>
      <c r="J1337" s="333"/>
      <c r="K1337" s="333"/>
      <c r="L1337" s="333"/>
      <c r="M1337" s="333"/>
      <c r="N1337" s="333"/>
      <c r="O1337" s="333"/>
      <c r="P1337" s="333"/>
      <c r="Q1337" s="333"/>
      <c r="R1337" s="333"/>
      <c r="S1337" s="333"/>
      <c r="T1337" s="333"/>
      <c r="U1337" s="333"/>
      <c r="V1337" s="333"/>
      <c r="W1337" s="333"/>
      <c r="X1337" s="333"/>
      <c r="Y1337" s="333"/>
      <c r="Z1337" s="333"/>
      <c r="AA1337" s="333"/>
      <c r="AB1337" s="333"/>
      <c r="AC1337" s="333"/>
      <c r="AD1337" s="333"/>
      <c r="AE1337" s="333"/>
      <c r="AF1337" s="333"/>
      <c r="AG1337" s="333"/>
      <c r="AH1337" s="333"/>
      <c r="AI1337" s="333"/>
      <c r="AJ1337" s="333"/>
      <c r="AK1337" s="333"/>
      <c r="AL1337" s="333"/>
      <c r="AM1337" s="333"/>
      <c r="AN1337" s="333"/>
      <c r="AO1337" s="333"/>
      <c r="AP1337" s="333"/>
      <c r="AQ1337" s="333"/>
      <c r="AR1337" s="333"/>
    </row>
    <row r="1338" spans="1:44" ht="8.1" customHeight="1">
      <c r="A1338" s="365" t="str">
        <f t="shared" si="133"/>
        <v/>
      </c>
      <c r="B1338" s="50" t="str">
        <f t="shared" si="134"/>
        <v/>
      </c>
      <c r="C1338" s="50" t="str">
        <f t="shared" si="135"/>
        <v/>
      </c>
      <c r="D1338" s="315" t="str">
        <f t="shared" si="136"/>
        <v/>
      </c>
      <c r="E1338" s="353"/>
      <c r="F1338" s="354"/>
      <c r="G1338" s="354"/>
      <c r="H1338" s="333"/>
      <c r="I1338" s="333"/>
      <c r="J1338" s="333"/>
      <c r="K1338" s="333"/>
      <c r="L1338" s="333"/>
      <c r="M1338" s="333"/>
      <c r="N1338" s="333"/>
      <c r="O1338" s="333"/>
      <c r="P1338" s="333"/>
      <c r="Q1338" s="333"/>
      <c r="R1338" s="333"/>
      <c r="S1338" s="333"/>
      <c r="T1338" s="333"/>
      <c r="U1338" s="333"/>
      <c r="V1338" s="333"/>
      <c r="W1338" s="333"/>
      <c r="X1338" s="333"/>
      <c r="Y1338" s="333"/>
      <c r="Z1338" s="333"/>
      <c r="AA1338" s="333"/>
      <c r="AB1338" s="333"/>
      <c r="AC1338" s="333"/>
      <c r="AD1338" s="333"/>
      <c r="AE1338" s="333"/>
      <c r="AF1338" s="333"/>
      <c r="AG1338" s="333"/>
      <c r="AH1338" s="333"/>
      <c r="AI1338" s="333"/>
      <c r="AJ1338" s="333"/>
      <c r="AK1338" s="333"/>
      <c r="AL1338" s="333"/>
      <c r="AM1338" s="333"/>
      <c r="AN1338" s="333"/>
      <c r="AO1338" s="333"/>
      <c r="AP1338" s="333"/>
      <c r="AQ1338" s="333"/>
      <c r="AR1338" s="333"/>
    </row>
    <row r="1339" spans="1:44" ht="8.1" customHeight="1">
      <c r="A1339" s="365" t="str">
        <f t="shared" si="133"/>
        <v/>
      </c>
      <c r="B1339" s="50" t="str">
        <f t="shared" si="134"/>
        <v/>
      </c>
      <c r="C1339" s="50" t="str">
        <f t="shared" si="135"/>
        <v/>
      </c>
      <c r="D1339" s="315" t="str">
        <f t="shared" si="136"/>
        <v/>
      </c>
      <c r="E1339" s="353"/>
      <c r="F1339" s="354"/>
      <c r="G1339" s="354"/>
      <c r="H1339" s="333"/>
      <c r="I1339" s="333"/>
      <c r="J1339" s="333"/>
      <c r="K1339" s="333"/>
      <c r="L1339" s="333"/>
      <c r="M1339" s="333"/>
      <c r="N1339" s="333"/>
      <c r="O1339" s="333"/>
      <c r="P1339" s="333"/>
      <c r="Q1339" s="333"/>
      <c r="R1339" s="333"/>
      <c r="S1339" s="333"/>
      <c r="T1339" s="333"/>
      <c r="U1339" s="333"/>
      <c r="V1339" s="333"/>
      <c r="W1339" s="333"/>
      <c r="X1339" s="333"/>
      <c r="Y1339" s="333"/>
      <c r="Z1339" s="333"/>
      <c r="AA1339" s="333"/>
      <c r="AB1339" s="333"/>
      <c r="AC1339" s="333"/>
      <c r="AD1339" s="333"/>
      <c r="AE1339" s="333"/>
      <c r="AF1339" s="333"/>
      <c r="AG1339" s="333"/>
      <c r="AH1339" s="333"/>
      <c r="AI1339" s="333"/>
      <c r="AJ1339" s="333"/>
      <c r="AK1339" s="333"/>
      <c r="AL1339" s="333"/>
      <c r="AM1339" s="333"/>
      <c r="AN1339" s="333"/>
      <c r="AO1339" s="333"/>
      <c r="AP1339" s="333"/>
      <c r="AQ1339" s="333"/>
      <c r="AR1339" s="333"/>
    </row>
    <row r="1340" spans="1:44" ht="8.1" customHeight="1">
      <c r="A1340" s="365" t="str">
        <f t="shared" si="133"/>
        <v/>
      </c>
      <c r="B1340" s="50" t="str">
        <f t="shared" si="134"/>
        <v/>
      </c>
      <c r="C1340" s="50" t="str">
        <f t="shared" si="135"/>
        <v/>
      </c>
      <c r="D1340" s="315" t="str">
        <f t="shared" si="136"/>
        <v/>
      </c>
      <c r="E1340" s="353"/>
      <c r="F1340" s="354"/>
      <c r="G1340" s="354"/>
      <c r="H1340" s="333"/>
      <c r="I1340" s="333"/>
      <c r="J1340" s="333"/>
      <c r="K1340" s="333"/>
      <c r="L1340" s="333"/>
      <c r="M1340" s="333"/>
      <c r="N1340" s="333"/>
      <c r="O1340" s="333"/>
      <c r="P1340" s="333"/>
      <c r="Q1340" s="333"/>
      <c r="R1340" s="333"/>
      <c r="S1340" s="333"/>
      <c r="T1340" s="333"/>
      <c r="U1340" s="333"/>
      <c r="V1340" s="333"/>
      <c r="W1340" s="333"/>
      <c r="X1340" s="333"/>
      <c r="Y1340" s="333"/>
      <c r="Z1340" s="333"/>
      <c r="AA1340" s="333"/>
      <c r="AB1340" s="333"/>
      <c r="AC1340" s="333"/>
      <c r="AD1340" s="333"/>
      <c r="AE1340" s="333"/>
      <c r="AF1340" s="333"/>
      <c r="AG1340" s="333"/>
      <c r="AH1340" s="333"/>
      <c r="AI1340" s="333"/>
      <c r="AJ1340" s="333"/>
      <c r="AK1340" s="333"/>
      <c r="AL1340" s="333"/>
      <c r="AM1340" s="333"/>
      <c r="AN1340" s="333"/>
      <c r="AO1340" s="333"/>
      <c r="AP1340" s="333"/>
      <c r="AQ1340" s="333"/>
      <c r="AR1340" s="333"/>
    </row>
    <row r="1341" spans="1:44" ht="8.1" customHeight="1">
      <c r="A1341" s="365" t="str">
        <f t="shared" si="133"/>
        <v/>
      </c>
      <c r="B1341" s="50" t="str">
        <f t="shared" si="134"/>
        <v/>
      </c>
      <c r="C1341" s="50" t="str">
        <f t="shared" si="135"/>
        <v/>
      </c>
      <c r="D1341" s="315" t="str">
        <f t="shared" si="136"/>
        <v/>
      </c>
      <c r="E1341" s="353"/>
      <c r="F1341" s="354"/>
      <c r="G1341" s="354"/>
      <c r="H1341" s="333"/>
      <c r="I1341" s="333"/>
      <c r="J1341" s="333"/>
      <c r="K1341" s="333"/>
      <c r="L1341" s="333"/>
      <c r="M1341" s="333"/>
      <c r="N1341" s="333"/>
      <c r="O1341" s="333"/>
      <c r="P1341" s="333"/>
      <c r="Q1341" s="333"/>
      <c r="R1341" s="333"/>
      <c r="S1341" s="333"/>
      <c r="T1341" s="333"/>
      <c r="U1341" s="333"/>
      <c r="V1341" s="333"/>
      <c r="W1341" s="333"/>
      <c r="X1341" s="333"/>
      <c r="Y1341" s="333"/>
      <c r="Z1341" s="333"/>
      <c r="AA1341" s="333"/>
      <c r="AB1341" s="333"/>
      <c r="AC1341" s="333"/>
      <c r="AD1341" s="333"/>
      <c r="AE1341" s="333"/>
      <c r="AF1341" s="333"/>
      <c r="AG1341" s="333"/>
      <c r="AH1341" s="333"/>
      <c r="AI1341" s="333"/>
      <c r="AJ1341" s="333"/>
      <c r="AK1341" s="333"/>
      <c r="AL1341" s="333"/>
      <c r="AM1341" s="333"/>
      <c r="AN1341" s="333"/>
      <c r="AO1341" s="333"/>
      <c r="AP1341" s="333"/>
      <c r="AQ1341" s="333"/>
      <c r="AR1341" s="333"/>
    </row>
    <row r="1342" spans="1:44" ht="8.1" customHeight="1">
      <c r="A1342" s="365" t="str">
        <f t="shared" si="133"/>
        <v/>
      </c>
      <c r="B1342" s="50" t="str">
        <f t="shared" si="134"/>
        <v/>
      </c>
      <c r="C1342" s="50" t="str">
        <f t="shared" si="135"/>
        <v/>
      </c>
      <c r="D1342" s="315" t="str">
        <f t="shared" si="136"/>
        <v/>
      </c>
      <c r="E1342" s="353"/>
      <c r="F1342" s="354"/>
      <c r="G1342" s="354"/>
      <c r="H1342" s="333"/>
      <c r="I1342" s="333"/>
      <c r="J1342" s="333"/>
      <c r="K1342" s="333"/>
      <c r="L1342" s="333"/>
      <c r="M1342" s="333"/>
      <c r="N1342" s="333"/>
      <c r="O1342" s="333"/>
      <c r="P1342" s="333"/>
      <c r="Q1342" s="333"/>
      <c r="R1342" s="333"/>
      <c r="S1342" s="333"/>
      <c r="T1342" s="333"/>
      <c r="U1342" s="333"/>
      <c r="V1342" s="333"/>
      <c r="W1342" s="333"/>
      <c r="X1342" s="333"/>
      <c r="Y1342" s="333"/>
      <c r="Z1342" s="333"/>
      <c r="AA1342" s="333"/>
      <c r="AB1342" s="333"/>
      <c r="AC1342" s="333"/>
      <c r="AD1342" s="333"/>
      <c r="AE1342" s="333"/>
      <c r="AF1342" s="333"/>
      <c r="AG1342" s="333"/>
      <c r="AH1342" s="333"/>
      <c r="AI1342" s="333"/>
      <c r="AJ1342" s="333"/>
      <c r="AK1342" s="333"/>
      <c r="AL1342" s="333"/>
      <c r="AM1342" s="333"/>
      <c r="AN1342" s="333"/>
      <c r="AO1342" s="333"/>
      <c r="AP1342" s="333"/>
      <c r="AQ1342" s="333"/>
      <c r="AR1342" s="333"/>
    </row>
    <row r="1343" spans="1:44" ht="8.1" customHeight="1">
      <c r="A1343" s="365" t="str">
        <f t="shared" si="133"/>
        <v/>
      </c>
      <c r="B1343" s="50" t="str">
        <f t="shared" si="134"/>
        <v/>
      </c>
      <c r="C1343" s="50" t="str">
        <f t="shared" si="135"/>
        <v/>
      </c>
      <c r="D1343" s="315" t="str">
        <f t="shared" si="136"/>
        <v/>
      </c>
      <c r="E1343" s="353"/>
      <c r="F1343" s="354"/>
      <c r="G1343" s="354"/>
      <c r="H1343" s="333"/>
      <c r="I1343" s="333"/>
      <c r="J1343" s="333"/>
      <c r="K1343" s="333"/>
      <c r="L1343" s="333"/>
      <c r="M1343" s="333"/>
      <c r="N1343" s="333"/>
      <c r="O1343" s="333"/>
      <c r="P1343" s="333"/>
      <c r="Q1343" s="333"/>
      <c r="R1343" s="333"/>
      <c r="S1343" s="333"/>
      <c r="T1343" s="333"/>
      <c r="U1343" s="333"/>
      <c r="V1343" s="333"/>
      <c r="W1343" s="333"/>
      <c r="X1343" s="333"/>
      <c r="Y1343" s="333"/>
      <c r="Z1343" s="333"/>
      <c r="AA1343" s="333"/>
      <c r="AB1343" s="333"/>
      <c r="AC1343" s="333"/>
      <c r="AD1343" s="333"/>
      <c r="AE1343" s="333"/>
      <c r="AF1343" s="333"/>
      <c r="AG1343" s="333"/>
      <c r="AH1343" s="333"/>
      <c r="AI1343" s="333"/>
      <c r="AJ1343" s="333"/>
      <c r="AK1343" s="333"/>
      <c r="AL1343" s="333"/>
      <c r="AM1343" s="333"/>
      <c r="AN1343" s="333"/>
      <c r="AO1343" s="333"/>
      <c r="AP1343" s="333"/>
      <c r="AQ1343" s="333"/>
      <c r="AR1343" s="333"/>
    </row>
    <row r="1344" spans="1:44" ht="8.1" customHeight="1">
      <c r="A1344" s="365" t="str">
        <f t="shared" si="133"/>
        <v/>
      </c>
      <c r="B1344" s="50" t="str">
        <f t="shared" si="134"/>
        <v/>
      </c>
      <c r="C1344" s="50" t="str">
        <f t="shared" si="135"/>
        <v/>
      </c>
      <c r="D1344" s="315" t="str">
        <f t="shared" si="136"/>
        <v/>
      </c>
      <c r="E1344" s="353"/>
      <c r="F1344" s="354"/>
      <c r="G1344" s="354"/>
      <c r="H1344" s="333"/>
      <c r="I1344" s="333"/>
      <c r="J1344" s="333"/>
      <c r="K1344" s="333"/>
      <c r="L1344" s="333"/>
      <c r="M1344" s="333"/>
      <c r="N1344" s="333"/>
      <c r="O1344" s="333"/>
      <c r="P1344" s="333"/>
      <c r="Q1344" s="333"/>
      <c r="R1344" s="333"/>
      <c r="S1344" s="333"/>
      <c r="T1344" s="333"/>
      <c r="U1344" s="333"/>
      <c r="V1344" s="333"/>
      <c r="W1344" s="333"/>
      <c r="X1344" s="333"/>
      <c r="Y1344" s="333"/>
      <c r="Z1344" s="333"/>
      <c r="AA1344" s="333"/>
      <c r="AB1344" s="333"/>
      <c r="AC1344" s="333"/>
      <c r="AD1344" s="333"/>
      <c r="AE1344" s="333"/>
      <c r="AF1344" s="333"/>
      <c r="AG1344" s="333"/>
      <c r="AH1344" s="333"/>
      <c r="AI1344" s="333"/>
      <c r="AJ1344" s="333"/>
      <c r="AK1344" s="333"/>
      <c r="AL1344" s="333"/>
      <c r="AM1344" s="333"/>
      <c r="AN1344" s="333"/>
      <c r="AO1344" s="333"/>
      <c r="AP1344" s="333"/>
      <c r="AQ1344" s="333"/>
      <c r="AR1344" s="333"/>
    </row>
    <row r="1345" spans="1:44" ht="8.1" customHeight="1">
      <c r="A1345" s="365" t="str">
        <f t="shared" si="133"/>
        <v/>
      </c>
      <c r="B1345" s="50" t="str">
        <f t="shared" si="134"/>
        <v/>
      </c>
      <c r="C1345" s="50" t="str">
        <f t="shared" si="135"/>
        <v/>
      </c>
      <c r="D1345" s="315" t="str">
        <f t="shared" si="136"/>
        <v/>
      </c>
      <c r="E1345" s="353"/>
      <c r="F1345" s="354"/>
      <c r="G1345" s="354"/>
      <c r="H1345" s="333"/>
      <c r="I1345" s="333"/>
      <c r="J1345" s="333"/>
      <c r="K1345" s="333"/>
      <c r="L1345" s="333"/>
      <c r="M1345" s="333"/>
      <c r="N1345" s="333"/>
      <c r="O1345" s="333"/>
      <c r="P1345" s="333"/>
      <c r="Q1345" s="333"/>
      <c r="R1345" s="333"/>
      <c r="S1345" s="333"/>
      <c r="T1345" s="333"/>
      <c r="U1345" s="333"/>
      <c r="V1345" s="333"/>
      <c r="W1345" s="333"/>
      <c r="X1345" s="333"/>
      <c r="Y1345" s="333"/>
      <c r="Z1345" s="333"/>
      <c r="AA1345" s="333"/>
      <c r="AB1345" s="333"/>
      <c r="AC1345" s="333"/>
      <c r="AD1345" s="333"/>
      <c r="AE1345" s="333"/>
      <c r="AF1345" s="333"/>
      <c r="AG1345" s="333"/>
      <c r="AH1345" s="333"/>
      <c r="AI1345" s="333"/>
      <c r="AJ1345" s="333"/>
      <c r="AK1345" s="333"/>
      <c r="AL1345" s="333"/>
      <c r="AM1345" s="333"/>
      <c r="AN1345" s="333"/>
      <c r="AO1345" s="333"/>
      <c r="AP1345" s="333"/>
      <c r="AQ1345" s="333"/>
      <c r="AR1345" s="333"/>
    </row>
    <row r="1346" spans="1:44" ht="8.1" customHeight="1">
      <c r="A1346" s="365" t="str">
        <f t="shared" si="133"/>
        <v/>
      </c>
      <c r="B1346" s="50" t="str">
        <f t="shared" si="134"/>
        <v/>
      </c>
      <c r="C1346" s="50" t="str">
        <f t="shared" si="135"/>
        <v/>
      </c>
      <c r="D1346" s="315" t="str">
        <f t="shared" si="136"/>
        <v/>
      </c>
      <c r="E1346" s="353"/>
      <c r="F1346" s="354"/>
      <c r="G1346" s="354"/>
      <c r="H1346" s="333"/>
      <c r="I1346" s="333"/>
      <c r="J1346" s="333"/>
      <c r="K1346" s="333"/>
      <c r="L1346" s="333"/>
      <c r="M1346" s="333"/>
      <c r="N1346" s="333"/>
      <c r="O1346" s="333"/>
      <c r="P1346" s="333"/>
      <c r="Q1346" s="333"/>
      <c r="R1346" s="333"/>
      <c r="S1346" s="333"/>
      <c r="T1346" s="333"/>
      <c r="U1346" s="333"/>
      <c r="V1346" s="333"/>
      <c r="W1346" s="333"/>
      <c r="X1346" s="333"/>
      <c r="Y1346" s="333"/>
      <c r="Z1346" s="333"/>
      <c r="AA1346" s="333"/>
      <c r="AB1346" s="333"/>
      <c r="AC1346" s="333"/>
      <c r="AD1346" s="333"/>
      <c r="AE1346" s="333"/>
      <c r="AF1346" s="333"/>
      <c r="AG1346" s="333"/>
      <c r="AH1346" s="333"/>
      <c r="AI1346" s="333"/>
      <c r="AJ1346" s="333"/>
      <c r="AK1346" s="333"/>
      <c r="AL1346" s="333"/>
      <c r="AM1346" s="333"/>
      <c r="AN1346" s="333"/>
      <c r="AO1346" s="333"/>
      <c r="AP1346" s="333"/>
      <c r="AQ1346" s="333"/>
      <c r="AR1346" s="333"/>
    </row>
    <row r="1347" spans="1:44" ht="8.1" customHeight="1">
      <c r="A1347" s="365" t="str">
        <f t="shared" si="133"/>
        <v/>
      </c>
      <c r="B1347" s="50" t="str">
        <f t="shared" si="134"/>
        <v/>
      </c>
      <c r="C1347" s="50" t="str">
        <f t="shared" si="135"/>
        <v/>
      </c>
      <c r="D1347" s="315" t="str">
        <f t="shared" si="136"/>
        <v/>
      </c>
      <c r="E1347" s="353"/>
      <c r="F1347" s="354"/>
      <c r="G1347" s="354"/>
      <c r="H1347" s="333"/>
      <c r="I1347" s="333"/>
      <c r="J1347" s="333"/>
      <c r="K1347" s="333"/>
      <c r="L1347" s="333"/>
      <c r="M1347" s="333"/>
      <c r="N1347" s="333"/>
      <c r="O1347" s="333"/>
      <c r="P1347" s="333"/>
      <c r="Q1347" s="333"/>
      <c r="R1347" s="333"/>
      <c r="S1347" s="333"/>
      <c r="T1347" s="333"/>
      <c r="U1347" s="333"/>
      <c r="V1347" s="333"/>
      <c r="W1347" s="333"/>
      <c r="X1347" s="333"/>
      <c r="Y1347" s="333"/>
      <c r="Z1347" s="333"/>
      <c r="AA1347" s="333"/>
      <c r="AB1347" s="333"/>
      <c r="AC1347" s="333"/>
      <c r="AD1347" s="333"/>
      <c r="AE1347" s="333"/>
      <c r="AF1347" s="333"/>
      <c r="AG1347" s="333"/>
      <c r="AH1347" s="333"/>
      <c r="AI1347" s="333"/>
      <c r="AJ1347" s="333"/>
      <c r="AK1347" s="333"/>
      <c r="AL1347" s="333"/>
      <c r="AM1347" s="333"/>
      <c r="AN1347" s="333"/>
      <c r="AO1347" s="333"/>
      <c r="AP1347" s="333"/>
      <c r="AQ1347" s="333"/>
      <c r="AR1347" s="333"/>
    </row>
    <row r="1348" spans="1:44" ht="8.1" customHeight="1">
      <c r="A1348" s="365" t="str">
        <f t="shared" si="133"/>
        <v/>
      </c>
      <c r="B1348" s="50" t="str">
        <f t="shared" si="134"/>
        <v/>
      </c>
      <c r="C1348" s="50" t="str">
        <f t="shared" si="135"/>
        <v/>
      </c>
      <c r="D1348" s="315" t="str">
        <f t="shared" si="136"/>
        <v/>
      </c>
      <c r="E1348" s="353"/>
      <c r="F1348" s="354"/>
      <c r="G1348" s="354"/>
      <c r="H1348" s="333"/>
      <c r="I1348" s="333"/>
      <c r="J1348" s="333"/>
      <c r="K1348" s="333"/>
      <c r="L1348" s="333"/>
      <c r="M1348" s="333"/>
      <c r="N1348" s="333"/>
      <c r="O1348" s="333"/>
      <c r="P1348" s="333"/>
      <c r="Q1348" s="333"/>
      <c r="R1348" s="333"/>
      <c r="S1348" s="333"/>
      <c r="T1348" s="333"/>
      <c r="U1348" s="333"/>
      <c r="V1348" s="333"/>
      <c r="W1348" s="333"/>
      <c r="X1348" s="333"/>
      <c r="Y1348" s="333"/>
      <c r="Z1348" s="333"/>
      <c r="AA1348" s="333"/>
      <c r="AB1348" s="333"/>
      <c r="AC1348" s="333"/>
      <c r="AD1348" s="333"/>
      <c r="AE1348" s="333"/>
      <c r="AF1348" s="333"/>
      <c r="AG1348" s="333"/>
      <c r="AH1348" s="333"/>
      <c r="AI1348" s="333"/>
      <c r="AJ1348" s="333"/>
      <c r="AK1348" s="333"/>
      <c r="AL1348" s="333"/>
      <c r="AM1348" s="333"/>
      <c r="AN1348" s="333"/>
      <c r="AO1348" s="333"/>
      <c r="AP1348" s="333"/>
      <c r="AQ1348" s="333"/>
      <c r="AR1348" s="333"/>
    </row>
    <row r="1349" spans="1:44" ht="8.1" customHeight="1">
      <c r="A1349" s="365" t="str">
        <f t="shared" ref="A1349:A1412" si="137">IF(ROW()-A$4&lt;=$D$4,ROW()-A$4,"")</f>
        <v/>
      </c>
      <c r="B1349" s="50" t="str">
        <f t="shared" si="134"/>
        <v/>
      </c>
      <c r="C1349" s="50" t="str">
        <f t="shared" si="135"/>
        <v/>
      </c>
      <c r="D1349" s="315" t="str">
        <f t="shared" si="136"/>
        <v/>
      </c>
      <c r="E1349" s="353"/>
      <c r="F1349" s="354"/>
      <c r="G1349" s="354"/>
      <c r="H1349" s="333"/>
      <c r="I1349" s="333"/>
      <c r="J1349" s="333"/>
      <c r="K1349" s="333"/>
      <c r="L1349" s="333"/>
      <c r="M1349" s="333"/>
      <c r="N1349" s="333"/>
      <c r="O1349" s="333"/>
      <c r="P1349" s="333"/>
      <c r="Q1349" s="333"/>
      <c r="R1349" s="333"/>
      <c r="S1349" s="333"/>
      <c r="T1349" s="333"/>
      <c r="U1349" s="333"/>
      <c r="V1349" s="333"/>
      <c r="W1349" s="333"/>
      <c r="X1349" s="333"/>
      <c r="Y1349" s="333"/>
      <c r="Z1349" s="333"/>
      <c r="AA1349" s="333"/>
      <c r="AB1349" s="333"/>
      <c r="AC1349" s="333"/>
      <c r="AD1349" s="333"/>
      <c r="AE1349" s="333"/>
      <c r="AF1349" s="333"/>
      <c r="AG1349" s="333"/>
      <c r="AH1349" s="333"/>
      <c r="AI1349" s="333"/>
      <c r="AJ1349" s="333"/>
      <c r="AK1349" s="333"/>
      <c r="AL1349" s="333"/>
      <c r="AM1349" s="333"/>
      <c r="AN1349" s="333"/>
      <c r="AO1349" s="333"/>
      <c r="AP1349" s="333"/>
      <c r="AQ1349" s="333"/>
      <c r="AR1349" s="333"/>
    </row>
    <row r="1350" spans="1:44" ht="8.1" customHeight="1">
      <c r="A1350" s="365" t="str">
        <f t="shared" si="137"/>
        <v/>
      </c>
      <c r="B1350" s="50" t="str">
        <f t="shared" ref="B1350:B1413" si="138">IF(A1350="","",IF(A1348="",1,IF(ISNUMBER(A1350),INT(A1349/$C$2)+1,"")))</f>
        <v/>
      </c>
      <c r="C1350" s="50" t="str">
        <f t="shared" ref="C1350:C1413" si="139">IF(ISNUMBER(A1350),IF(B1349&lt;&gt;B1350,1,C1349+1),"")</f>
        <v/>
      </c>
      <c r="D1350" s="315" t="str">
        <f t="shared" ref="D1350:D1413" si="140">IF(AND(ISNUMBER(B1350),ISNUMBER(C1350)),_xlfn.CONCAT(C1350-1,",",B1350-1),"")</f>
        <v/>
      </c>
      <c r="E1350" s="353"/>
      <c r="F1350" s="354"/>
      <c r="G1350" s="354"/>
      <c r="H1350" s="333"/>
      <c r="I1350" s="333"/>
      <c r="J1350" s="333"/>
      <c r="K1350" s="333"/>
      <c r="L1350" s="333"/>
      <c r="M1350" s="333"/>
      <c r="N1350" s="333"/>
      <c r="O1350" s="333"/>
      <c r="P1350" s="333"/>
      <c r="Q1350" s="333"/>
      <c r="R1350" s="333"/>
      <c r="S1350" s="333"/>
      <c r="T1350" s="333"/>
      <c r="U1350" s="333"/>
      <c r="V1350" s="333"/>
      <c r="W1350" s="333"/>
      <c r="X1350" s="333"/>
      <c r="Y1350" s="333"/>
      <c r="Z1350" s="333"/>
      <c r="AA1350" s="333"/>
      <c r="AB1350" s="333"/>
      <c r="AC1350" s="333"/>
      <c r="AD1350" s="333"/>
      <c r="AE1350" s="333"/>
      <c r="AF1350" s="333"/>
      <c r="AG1350" s="333"/>
      <c r="AH1350" s="333"/>
      <c r="AI1350" s="333"/>
      <c r="AJ1350" s="333"/>
      <c r="AK1350" s="333"/>
      <c r="AL1350" s="333"/>
      <c r="AM1350" s="333"/>
      <c r="AN1350" s="333"/>
      <c r="AO1350" s="333"/>
      <c r="AP1350" s="333"/>
      <c r="AQ1350" s="333"/>
      <c r="AR1350" s="333"/>
    </row>
    <row r="1351" spans="1:44" ht="8.1" customHeight="1">
      <c r="A1351" s="365" t="str">
        <f t="shared" si="137"/>
        <v/>
      </c>
      <c r="B1351" s="50" t="str">
        <f t="shared" si="138"/>
        <v/>
      </c>
      <c r="C1351" s="50" t="str">
        <f t="shared" si="139"/>
        <v/>
      </c>
      <c r="D1351" s="315" t="str">
        <f t="shared" si="140"/>
        <v/>
      </c>
      <c r="E1351" s="353"/>
      <c r="F1351" s="354"/>
      <c r="G1351" s="354"/>
      <c r="H1351" s="333"/>
      <c r="I1351" s="333"/>
      <c r="J1351" s="333"/>
      <c r="K1351" s="333"/>
      <c r="L1351" s="333"/>
      <c r="M1351" s="333"/>
      <c r="N1351" s="333"/>
      <c r="O1351" s="333"/>
      <c r="P1351" s="333"/>
      <c r="Q1351" s="333"/>
      <c r="R1351" s="333"/>
      <c r="S1351" s="333"/>
      <c r="T1351" s="333"/>
      <c r="U1351" s="333"/>
      <c r="V1351" s="333"/>
      <c r="W1351" s="333"/>
      <c r="X1351" s="333"/>
      <c r="Y1351" s="333"/>
      <c r="Z1351" s="333"/>
      <c r="AA1351" s="333"/>
      <c r="AB1351" s="333"/>
      <c r="AC1351" s="333"/>
      <c r="AD1351" s="333"/>
      <c r="AE1351" s="333"/>
      <c r="AF1351" s="333"/>
      <c r="AG1351" s="333"/>
      <c r="AH1351" s="333"/>
      <c r="AI1351" s="333"/>
      <c r="AJ1351" s="333"/>
      <c r="AK1351" s="333"/>
      <c r="AL1351" s="333"/>
      <c r="AM1351" s="333"/>
      <c r="AN1351" s="333"/>
      <c r="AO1351" s="333"/>
      <c r="AP1351" s="333"/>
      <c r="AQ1351" s="333"/>
      <c r="AR1351" s="333"/>
    </row>
    <row r="1352" spans="1:44" ht="8.1" customHeight="1">
      <c r="A1352" s="365" t="str">
        <f t="shared" si="137"/>
        <v/>
      </c>
      <c r="B1352" s="50" t="str">
        <f t="shared" si="138"/>
        <v/>
      </c>
      <c r="C1352" s="50" t="str">
        <f t="shared" si="139"/>
        <v/>
      </c>
      <c r="D1352" s="315" t="str">
        <f t="shared" si="140"/>
        <v/>
      </c>
      <c r="E1352" s="353"/>
      <c r="F1352" s="354"/>
      <c r="G1352" s="354"/>
      <c r="H1352" s="333"/>
      <c r="I1352" s="333"/>
      <c r="J1352" s="333"/>
      <c r="K1352" s="333"/>
      <c r="L1352" s="333"/>
      <c r="M1352" s="333"/>
      <c r="N1352" s="333"/>
      <c r="O1352" s="333"/>
      <c r="P1352" s="333"/>
      <c r="Q1352" s="333"/>
      <c r="R1352" s="333"/>
      <c r="S1352" s="333"/>
      <c r="T1352" s="333"/>
      <c r="U1352" s="333"/>
      <c r="V1352" s="333"/>
      <c r="W1352" s="333"/>
      <c r="X1352" s="333"/>
      <c r="Y1352" s="333"/>
      <c r="Z1352" s="333"/>
      <c r="AA1352" s="333"/>
      <c r="AB1352" s="333"/>
      <c r="AC1352" s="333"/>
      <c r="AD1352" s="333"/>
      <c r="AE1352" s="333"/>
      <c r="AF1352" s="333"/>
      <c r="AG1352" s="333"/>
      <c r="AH1352" s="333"/>
      <c r="AI1352" s="333"/>
      <c r="AJ1352" s="333"/>
      <c r="AK1352" s="333"/>
      <c r="AL1352" s="333"/>
      <c r="AM1352" s="333"/>
      <c r="AN1352" s="333"/>
      <c r="AO1352" s="333"/>
      <c r="AP1352" s="333"/>
      <c r="AQ1352" s="333"/>
      <c r="AR1352" s="333"/>
    </row>
    <row r="1353" spans="1:44" ht="8.1" customHeight="1">
      <c r="A1353" s="365" t="str">
        <f t="shared" si="137"/>
        <v/>
      </c>
      <c r="B1353" s="50" t="str">
        <f t="shared" si="138"/>
        <v/>
      </c>
      <c r="C1353" s="50" t="str">
        <f t="shared" si="139"/>
        <v/>
      </c>
      <c r="D1353" s="315" t="str">
        <f t="shared" si="140"/>
        <v/>
      </c>
      <c r="E1353" s="353"/>
      <c r="F1353" s="354"/>
      <c r="G1353" s="354"/>
      <c r="H1353" s="333"/>
      <c r="I1353" s="333"/>
      <c r="J1353" s="333"/>
      <c r="K1353" s="333"/>
      <c r="L1353" s="333"/>
      <c r="M1353" s="333"/>
      <c r="N1353" s="333"/>
      <c r="O1353" s="333"/>
      <c r="P1353" s="333"/>
      <c r="Q1353" s="333"/>
      <c r="R1353" s="333"/>
      <c r="S1353" s="333"/>
      <c r="T1353" s="333"/>
      <c r="U1353" s="333"/>
      <c r="V1353" s="333"/>
      <c r="W1353" s="333"/>
      <c r="X1353" s="333"/>
      <c r="Y1353" s="333"/>
      <c r="Z1353" s="333"/>
      <c r="AA1353" s="333"/>
      <c r="AB1353" s="333"/>
      <c r="AC1353" s="333"/>
      <c r="AD1353" s="333"/>
      <c r="AE1353" s="333"/>
      <c r="AF1353" s="333"/>
      <c r="AG1353" s="333"/>
      <c r="AH1353" s="333"/>
      <c r="AI1353" s="333"/>
      <c r="AJ1353" s="333"/>
      <c r="AK1353" s="333"/>
      <c r="AL1353" s="333"/>
      <c r="AM1353" s="333"/>
      <c r="AN1353" s="333"/>
      <c r="AO1353" s="333"/>
      <c r="AP1353" s="333"/>
      <c r="AQ1353" s="333"/>
      <c r="AR1353" s="333"/>
    </row>
    <row r="1354" spans="1:44" ht="8.1" customHeight="1">
      <c r="A1354" s="365" t="str">
        <f t="shared" si="137"/>
        <v/>
      </c>
      <c r="B1354" s="50" t="str">
        <f t="shared" si="138"/>
        <v/>
      </c>
      <c r="C1354" s="50" t="str">
        <f t="shared" si="139"/>
        <v/>
      </c>
      <c r="D1354" s="315" t="str">
        <f t="shared" si="140"/>
        <v/>
      </c>
      <c r="E1354" s="353"/>
      <c r="F1354" s="354"/>
      <c r="G1354" s="354"/>
      <c r="H1354" s="333"/>
      <c r="I1354" s="333"/>
      <c r="J1354" s="333"/>
      <c r="K1354" s="333"/>
      <c r="L1354" s="333"/>
      <c r="M1354" s="333"/>
      <c r="N1354" s="333"/>
      <c r="O1354" s="333"/>
      <c r="P1354" s="333"/>
      <c r="Q1354" s="333"/>
      <c r="R1354" s="333"/>
      <c r="S1354" s="333"/>
      <c r="T1354" s="333"/>
      <c r="U1354" s="333"/>
      <c r="V1354" s="333"/>
      <c r="W1354" s="333"/>
      <c r="X1354" s="333"/>
      <c r="Y1354" s="333"/>
      <c r="Z1354" s="333"/>
      <c r="AA1354" s="333"/>
      <c r="AB1354" s="333"/>
      <c r="AC1354" s="333"/>
      <c r="AD1354" s="333"/>
      <c r="AE1354" s="333"/>
      <c r="AF1354" s="333"/>
      <c r="AG1354" s="333"/>
      <c r="AH1354" s="333"/>
      <c r="AI1354" s="333"/>
      <c r="AJ1354" s="333"/>
      <c r="AK1354" s="333"/>
      <c r="AL1354" s="333"/>
      <c r="AM1354" s="333"/>
      <c r="AN1354" s="333"/>
      <c r="AO1354" s="333"/>
      <c r="AP1354" s="333"/>
      <c r="AQ1354" s="333"/>
      <c r="AR1354" s="333"/>
    </row>
    <row r="1355" spans="1:44" ht="8.1" customHeight="1">
      <c r="A1355" s="365" t="str">
        <f t="shared" si="137"/>
        <v/>
      </c>
      <c r="B1355" s="50" t="str">
        <f t="shared" si="138"/>
        <v/>
      </c>
      <c r="C1355" s="50" t="str">
        <f t="shared" si="139"/>
        <v/>
      </c>
      <c r="D1355" s="315" t="str">
        <f t="shared" si="140"/>
        <v/>
      </c>
      <c r="E1355" s="353"/>
      <c r="F1355" s="354"/>
      <c r="G1355" s="354"/>
      <c r="H1355" s="333"/>
      <c r="I1355" s="333"/>
      <c r="J1355" s="333"/>
      <c r="K1355" s="333"/>
      <c r="L1355" s="333"/>
      <c r="M1355" s="333"/>
      <c r="N1355" s="333"/>
      <c r="O1355" s="333"/>
      <c r="P1355" s="333"/>
      <c r="Q1355" s="333"/>
      <c r="R1355" s="333"/>
      <c r="S1355" s="333"/>
      <c r="T1355" s="333"/>
      <c r="U1355" s="333"/>
      <c r="V1355" s="333"/>
      <c r="W1355" s="333"/>
      <c r="X1355" s="333"/>
      <c r="Y1355" s="333"/>
      <c r="Z1355" s="333"/>
      <c r="AA1355" s="333"/>
      <c r="AB1355" s="333"/>
      <c r="AC1355" s="333"/>
      <c r="AD1355" s="333"/>
      <c r="AE1355" s="333"/>
      <c r="AF1355" s="333"/>
      <c r="AG1355" s="333"/>
      <c r="AH1355" s="333"/>
      <c r="AI1355" s="333"/>
      <c r="AJ1355" s="333"/>
      <c r="AK1355" s="333"/>
      <c r="AL1355" s="333"/>
      <c r="AM1355" s="333"/>
      <c r="AN1355" s="333"/>
      <c r="AO1355" s="333"/>
      <c r="AP1355" s="333"/>
      <c r="AQ1355" s="333"/>
      <c r="AR1355" s="333"/>
    </row>
    <row r="1356" spans="1:44" ht="8.1" customHeight="1">
      <c r="A1356" s="365" t="str">
        <f t="shared" si="137"/>
        <v/>
      </c>
      <c r="B1356" s="50" t="str">
        <f t="shared" si="138"/>
        <v/>
      </c>
      <c r="C1356" s="50" t="str">
        <f t="shared" si="139"/>
        <v/>
      </c>
      <c r="D1356" s="315" t="str">
        <f t="shared" si="140"/>
        <v/>
      </c>
      <c r="E1356" s="353"/>
      <c r="F1356" s="354"/>
      <c r="G1356" s="354"/>
      <c r="H1356" s="333"/>
      <c r="I1356" s="333"/>
      <c r="J1356" s="333"/>
      <c r="K1356" s="333"/>
      <c r="L1356" s="333"/>
      <c r="M1356" s="333"/>
      <c r="N1356" s="333"/>
      <c r="O1356" s="333"/>
      <c r="P1356" s="333"/>
      <c r="Q1356" s="333"/>
      <c r="R1356" s="333"/>
      <c r="S1356" s="333"/>
      <c r="T1356" s="333"/>
      <c r="U1356" s="333"/>
      <c r="V1356" s="333"/>
      <c r="W1356" s="333"/>
      <c r="X1356" s="333"/>
      <c r="Y1356" s="333"/>
      <c r="Z1356" s="333"/>
      <c r="AA1356" s="333"/>
      <c r="AB1356" s="333"/>
      <c r="AC1356" s="333"/>
      <c r="AD1356" s="333"/>
      <c r="AE1356" s="333"/>
      <c r="AF1356" s="333"/>
      <c r="AG1356" s="333"/>
      <c r="AH1356" s="333"/>
      <c r="AI1356" s="333"/>
      <c r="AJ1356" s="333"/>
      <c r="AK1356" s="333"/>
      <c r="AL1356" s="333"/>
      <c r="AM1356" s="333"/>
      <c r="AN1356" s="333"/>
      <c r="AO1356" s="333"/>
      <c r="AP1356" s="333"/>
      <c r="AQ1356" s="333"/>
      <c r="AR1356" s="333"/>
    </row>
    <row r="1357" spans="1:44" ht="8.1" customHeight="1">
      <c r="A1357" s="365" t="str">
        <f t="shared" si="137"/>
        <v/>
      </c>
      <c r="B1357" s="50" t="str">
        <f t="shared" si="138"/>
        <v/>
      </c>
      <c r="C1357" s="50" t="str">
        <f t="shared" si="139"/>
        <v/>
      </c>
      <c r="D1357" s="315" t="str">
        <f t="shared" si="140"/>
        <v/>
      </c>
      <c r="E1357" s="353"/>
      <c r="F1357" s="354"/>
      <c r="G1357" s="354"/>
      <c r="H1357" s="333"/>
      <c r="I1357" s="333"/>
      <c r="J1357" s="333"/>
      <c r="K1357" s="333"/>
      <c r="L1357" s="333"/>
      <c r="M1357" s="333"/>
      <c r="N1357" s="333"/>
      <c r="O1357" s="333"/>
      <c r="P1357" s="333"/>
      <c r="Q1357" s="333"/>
      <c r="R1357" s="333"/>
      <c r="S1357" s="333"/>
      <c r="T1357" s="333"/>
      <c r="U1357" s="333"/>
      <c r="V1357" s="333"/>
      <c r="W1357" s="333"/>
      <c r="X1357" s="333"/>
      <c r="Y1357" s="333"/>
      <c r="Z1357" s="333"/>
      <c r="AA1357" s="333"/>
      <c r="AB1357" s="333"/>
      <c r="AC1357" s="333"/>
      <c r="AD1357" s="333"/>
      <c r="AE1357" s="333"/>
      <c r="AF1357" s="333"/>
      <c r="AG1357" s="333"/>
      <c r="AH1357" s="333"/>
      <c r="AI1357" s="333"/>
      <c r="AJ1357" s="333"/>
      <c r="AK1357" s="333"/>
      <c r="AL1357" s="333"/>
      <c r="AM1357" s="333"/>
      <c r="AN1357" s="333"/>
      <c r="AO1357" s="333"/>
      <c r="AP1357" s="333"/>
      <c r="AQ1357" s="333"/>
      <c r="AR1357" s="333"/>
    </row>
    <row r="1358" spans="1:44" ht="8.1" customHeight="1">
      <c r="A1358" s="365" t="str">
        <f t="shared" si="137"/>
        <v/>
      </c>
      <c r="B1358" s="50" t="str">
        <f t="shared" si="138"/>
        <v/>
      </c>
      <c r="C1358" s="50" t="str">
        <f t="shared" si="139"/>
        <v/>
      </c>
      <c r="D1358" s="315" t="str">
        <f t="shared" si="140"/>
        <v/>
      </c>
      <c r="E1358" s="353"/>
      <c r="F1358" s="354"/>
      <c r="G1358" s="354"/>
      <c r="H1358" s="333"/>
      <c r="I1358" s="333"/>
      <c r="J1358" s="333"/>
      <c r="K1358" s="333"/>
      <c r="L1358" s="333"/>
      <c r="M1358" s="333"/>
      <c r="N1358" s="333"/>
      <c r="O1358" s="333"/>
      <c r="P1358" s="333"/>
      <c r="Q1358" s="333"/>
      <c r="R1358" s="333"/>
      <c r="S1358" s="333"/>
      <c r="T1358" s="333"/>
      <c r="U1358" s="333"/>
      <c r="V1358" s="333"/>
      <c r="W1358" s="333"/>
      <c r="X1358" s="333"/>
      <c r="Y1358" s="333"/>
      <c r="Z1358" s="333"/>
      <c r="AA1358" s="333"/>
      <c r="AB1358" s="333"/>
      <c r="AC1358" s="333"/>
      <c r="AD1358" s="333"/>
      <c r="AE1358" s="333"/>
      <c r="AF1358" s="333"/>
      <c r="AG1358" s="333"/>
      <c r="AH1358" s="333"/>
      <c r="AI1358" s="333"/>
      <c r="AJ1358" s="333"/>
      <c r="AK1358" s="333"/>
      <c r="AL1358" s="333"/>
      <c r="AM1358" s="333"/>
      <c r="AN1358" s="333"/>
      <c r="AO1358" s="333"/>
      <c r="AP1358" s="333"/>
      <c r="AQ1358" s="333"/>
      <c r="AR1358" s="333"/>
    </row>
    <row r="1359" spans="1:44" ht="8.1" customHeight="1">
      <c r="A1359" s="365" t="str">
        <f t="shared" si="137"/>
        <v/>
      </c>
      <c r="B1359" s="50" t="str">
        <f t="shared" si="138"/>
        <v/>
      </c>
      <c r="C1359" s="50" t="str">
        <f t="shared" si="139"/>
        <v/>
      </c>
      <c r="D1359" s="315" t="str">
        <f t="shared" si="140"/>
        <v/>
      </c>
      <c r="E1359" s="353"/>
      <c r="F1359" s="354"/>
      <c r="G1359" s="354"/>
      <c r="H1359" s="333"/>
      <c r="I1359" s="333"/>
      <c r="J1359" s="333"/>
      <c r="K1359" s="333"/>
      <c r="L1359" s="333"/>
      <c r="M1359" s="333"/>
      <c r="N1359" s="333"/>
      <c r="O1359" s="333"/>
      <c r="P1359" s="333"/>
      <c r="Q1359" s="333"/>
      <c r="R1359" s="333"/>
      <c r="S1359" s="333"/>
      <c r="T1359" s="333"/>
      <c r="U1359" s="333"/>
      <c r="V1359" s="333"/>
      <c r="W1359" s="333"/>
      <c r="X1359" s="333"/>
      <c r="Y1359" s="333"/>
      <c r="Z1359" s="333"/>
      <c r="AA1359" s="333"/>
      <c r="AB1359" s="333"/>
      <c r="AC1359" s="333"/>
      <c r="AD1359" s="333"/>
      <c r="AE1359" s="333"/>
      <c r="AF1359" s="333"/>
      <c r="AG1359" s="333"/>
      <c r="AH1359" s="333"/>
      <c r="AI1359" s="333"/>
      <c r="AJ1359" s="333"/>
      <c r="AK1359" s="333"/>
      <c r="AL1359" s="333"/>
      <c r="AM1359" s="333"/>
      <c r="AN1359" s="333"/>
      <c r="AO1359" s="333"/>
      <c r="AP1359" s="333"/>
      <c r="AQ1359" s="333"/>
      <c r="AR1359" s="333"/>
    </row>
    <row r="1360" spans="1:44" ht="8.1" customHeight="1">
      <c r="A1360" s="365" t="str">
        <f t="shared" si="137"/>
        <v/>
      </c>
      <c r="B1360" s="50" t="str">
        <f t="shared" si="138"/>
        <v/>
      </c>
      <c r="C1360" s="50" t="str">
        <f t="shared" si="139"/>
        <v/>
      </c>
      <c r="D1360" s="315" t="str">
        <f t="shared" si="140"/>
        <v/>
      </c>
      <c r="E1360" s="353"/>
      <c r="F1360" s="354"/>
      <c r="G1360" s="354"/>
      <c r="H1360" s="333"/>
      <c r="I1360" s="333"/>
      <c r="J1360" s="333"/>
      <c r="K1360" s="333"/>
      <c r="L1360" s="333"/>
      <c r="M1360" s="333"/>
      <c r="N1360" s="333"/>
      <c r="O1360" s="333"/>
      <c r="P1360" s="333"/>
      <c r="Q1360" s="333"/>
      <c r="R1360" s="333"/>
      <c r="S1360" s="333"/>
      <c r="T1360" s="333"/>
      <c r="U1360" s="333"/>
      <c r="V1360" s="333"/>
      <c r="W1360" s="333"/>
      <c r="X1360" s="333"/>
      <c r="Y1360" s="333"/>
      <c r="Z1360" s="333"/>
      <c r="AA1360" s="333"/>
      <c r="AB1360" s="333"/>
      <c r="AC1360" s="333"/>
      <c r="AD1360" s="333"/>
      <c r="AE1360" s="333"/>
      <c r="AF1360" s="333"/>
      <c r="AG1360" s="333"/>
      <c r="AH1360" s="333"/>
      <c r="AI1360" s="333"/>
      <c r="AJ1360" s="333"/>
      <c r="AK1360" s="333"/>
      <c r="AL1360" s="333"/>
      <c r="AM1360" s="333"/>
      <c r="AN1360" s="333"/>
      <c r="AO1360" s="333"/>
      <c r="AP1360" s="333"/>
      <c r="AQ1360" s="333"/>
      <c r="AR1360" s="333"/>
    </row>
    <row r="1361" spans="1:44" ht="8.1" customHeight="1">
      <c r="A1361" s="365" t="str">
        <f t="shared" si="137"/>
        <v/>
      </c>
      <c r="B1361" s="50" t="str">
        <f t="shared" si="138"/>
        <v/>
      </c>
      <c r="C1361" s="50" t="str">
        <f t="shared" si="139"/>
        <v/>
      </c>
      <c r="D1361" s="315" t="str">
        <f t="shared" si="140"/>
        <v/>
      </c>
      <c r="E1361" s="353"/>
      <c r="F1361" s="354"/>
      <c r="G1361" s="354"/>
      <c r="H1361" s="333"/>
      <c r="I1361" s="333"/>
      <c r="J1361" s="333"/>
      <c r="K1361" s="333"/>
      <c r="L1361" s="333"/>
      <c r="M1361" s="333"/>
      <c r="N1361" s="333"/>
      <c r="O1361" s="333"/>
      <c r="P1361" s="333"/>
      <c r="Q1361" s="333"/>
      <c r="R1361" s="333"/>
      <c r="S1361" s="333"/>
      <c r="T1361" s="333"/>
      <c r="U1361" s="333"/>
      <c r="V1361" s="333"/>
      <c r="W1361" s="333"/>
      <c r="X1361" s="333"/>
      <c r="Y1361" s="333"/>
      <c r="Z1361" s="333"/>
      <c r="AA1361" s="333"/>
      <c r="AB1361" s="333"/>
      <c r="AC1361" s="333"/>
      <c r="AD1361" s="333"/>
      <c r="AE1361" s="333"/>
      <c r="AF1361" s="333"/>
      <c r="AG1361" s="333"/>
      <c r="AH1361" s="333"/>
      <c r="AI1361" s="333"/>
      <c r="AJ1361" s="333"/>
      <c r="AK1361" s="333"/>
      <c r="AL1361" s="333"/>
      <c r="AM1361" s="333"/>
      <c r="AN1361" s="333"/>
      <c r="AO1361" s="333"/>
      <c r="AP1361" s="333"/>
      <c r="AQ1361" s="333"/>
      <c r="AR1361" s="333"/>
    </row>
    <row r="1362" spans="1:44" ht="8.1" customHeight="1">
      <c r="A1362" s="365" t="str">
        <f t="shared" si="137"/>
        <v/>
      </c>
      <c r="B1362" s="50" t="str">
        <f t="shared" si="138"/>
        <v/>
      </c>
      <c r="C1362" s="50" t="str">
        <f t="shared" si="139"/>
        <v/>
      </c>
      <c r="D1362" s="315" t="str">
        <f t="shared" si="140"/>
        <v/>
      </c>
      <c r="E1362" s="353"/>
      <c r="F1362" s="354"/>
      <c r="G1362" s="354"/>
      <c r="H1362" s="333"/>
      <c r="I1362" s="333"/>
      <c r="J1362" s="333"/>
      <c r="K1362" s="333"/>
      <c r="L1362" s="333"/>
      <c r="M1362" s="333"/>
      <c r="N1362" s="333"/>
      <c r="O1362" s="333"/>
      <c r="P1362" s="333"/>
      <c r="Q1362" s="333"/>
      <c r="R1362" s="333"/>
      <c r="S1362" s="333"/>
      <c r="T1362" s="333"/>
      <c r="U1362" s="333"/>
      <c r="V1362" s="333"/>
      <c r="W1362" s="333"/>
      <c r="X1362" s="333"/>
      <c r="Y1362" s="333"/>
      <c r="Z1362" s="333"/>
      <c r="AA1362" s="333"/>
      <c r="AB1362" s="333"/>
      <c r="AC1362" s="333"/>
      <c r="AD1362" s="333"/>
      <c r="AE1362" s="333"/>
      <c r="AF1362" s="333"/>
      <c r="AG1362" s="333"/>
      <c r="AH1362" s="333"/>
      <c r="AI1362" s="333"/>
      <c r="AJ1362" s="333"/>
      <c r="AK1362" s="333"/>
      <c r="AL1362" s="333"/>
      <c r="AM1362" s="333"/>
      <c r="AN1362" s="333"/>
      <c r="AO1362" s="333"/>
      <c r="AP1362" s="333"/>
      <c r="AQ1362" s="333"/>
      <c r="AR1362" s="333"/>
    </row>
    <row r="1363" spans="1:44" ht="8.1" customHeight="1">
      <c r="A1363" s="365" t="str">
        <f t="shared" si="137"/>
        <v/>
      </c>
      <c r="B1363" s="50" t="str">
        <f t="shared" si="138"/>
        <v/>
      </c>
      <c r="C1363" s="50" t="str">
        <f t="shared" si="139"/>
        <v/>
      </c>
      <c r="D1363" s="315" t="str">
        <f t="shared" si="140"/>
        <v/>
      </c>
      <c r="E1363" s="353"/>
      <c r="F1363" s="354"/>
      <c r="G1363" s="354"/>
      <c r="H1363" s="333"/>
      <c r="I1363" s="333"/>
      <c r="J1363" s="333"/>
      <c r="K1363" s="333"/>
      <c r="L1363" s="333"/>
      <c r="M1363" s="333"/>
      <c r="N1363" s="333"/>
      <c r="O1363" s="333"/>
      <c r="P1363" s="333"/>
      <c r="Q1363" s="333"/>
      <c r="R1363" s="333"/>
      <c r="S1363" s="333"/>
      <c r="T1363" s="333"/>
      <c r="U1363" s="333"/>
      <c r="V1363" s="333"/>
      <c r="W1363" s="333"/>
      <c r="X1363" s="333"/>
      <c r="Y1363" s="333"/>
      <c r="Z1363" s="333"/>
      <c r="AA1363" s="333"/>
      <c r="AB1363" s="333"/>
      <c r="AC1363" s="333"/>
      <c r="AD1363" s="333"/>
      <c r="AE1363" s="333"/>
      <c r="AF1363" s="333"/>
      <c r="AG1363" s="333"/>
      <c r="AH1363" s="333"/>
      <c r="AI1363" s="333"/>
      <c r="AJ1363" s="333"/>
      <c r="AK1363" s="333"/>
      <c r="AL1363" s="333"/>
      <c r="AM1363" s="333"/>
      <c r="AN1363" s="333"/>
      <c r="AO1363" s="333"/>
      <c r="AP1363" s="333"/>
      <c r="AQ1363" s="333"/>
      <c r="AR1363" s="333"/>
    </row>
    <row r="1364" spans="1:44" ht="8.1" customHeight="1">
      <c r="A1364" s="365" t="str">
        <f t="shared" si="137"/>
        <v/>
      </c>
      <c r="B1364" s="50" t="str">
        <f t="shared" si="138"/>
        <v/>
      </c>
      <c r="C1364" s="50" t="str">
        <f t="shared" si="139"/>
        <v/>
      </c>
      <c r="D1364" s="315" t="str">
        <f t="shared" si="140"/>
        <v/>
      </c>
      <c r="E1364" s="353"/>
      <c r="F1364" s="354"/>
      <c r="G1364" s="354"/>
      <c r="H1364" s="333"/>
      <c r="I1364" s="333"/>
      <c r="J1364" s="333"/>
      <c r="K1364" s="333"/>
      <c r="L1364" s="333"/>
      <c r="M1364" s="333"/>
      <c r="N1364" s="333"/>
      <c r="O1364" s="333"/>
      <c r="P1364" s="333"/>
      <c r="Q1364" s="333"/>
      <c r="R1364" s="333"/>
      <c r="S1364" s="333"/>
      <c r="T1364" s="333"/>
      <c r="U1364" s="333"/>
      <c r="V1364" s="333"/>
      <c r="W1364" s="333"/>
      <c r="X1364" s="333"/>
      <c r="Y1364" s="333"/>
      <c r="Z1364" s="333"/>
      <c r="AA1364" s="333"/>
      <c r="AB1364" s="333"/>
      <c r="AC1364" s="333"/>
      <c r="AD1364" s="333"/>
      <c r="AE1364" s="333"/>
      <c r="AF1364" s="333"/>
      <c r="AG1364" s="333"/>
      <c r="AH1364" s="333"/>
      <c r="AI1364" s="333"/>
      <c r="AJ1364" s="333"/>
      <c r="AK1364" s="333"/>
      <c r="AL1364" s="333"/>
      <c r="AM1364" s="333"/>
      <c r="AN1364" s="333"/>
      <c r="AO1364" s="333"/>
      <c r="AP1364" s="333"/>
      <c r="AQ1364" s="333"/>
      <c r="AR1364" s="333"/>
    </row>
    <row r="1365" spans="1:44" ht="8.1" customHeight="1">
      <c r="A1365" s="365" t="str">
        <f t="shared" si="137"/>
        <v/>
      </c>
      <c r="B1365" s="50" t="str">
        <f t="shared" si="138"/>
        <v/>
      </c>
      <c r="C1365" s="50" t="str">
        <f t="shared" si="139"/>
        <v/>
      </c>
      <c r="D1365" s="315" t="str">
        <f t="shared" si="140"/>
        <v/>
      </c>
      <c r="E1365" s="353"/>
      <c r="F1365" s="354"/>
      <c r="G1365" s="354"/>
      <c r="H1365" s="333"/>
      <c r="I1365" s="333"/>
      <c r="J1365" s="333"/>
      <c r="K1365" s="333"/>
      <c r="L1365" s="333"/>
      <c r="M1365" s="333"/>
      <c r="N1365" s="333"/>
      <c r="O1365" s="333"/>
      <c r="P1365" s="333"/>
      <c r="Q1365" s="333"/>
      <c r="R1365" s="333"/>
      <c r="S1365" s="333"/>
      <c r="T1365" s="333"/>
      <c r="U1365" s="333"/>
      <c r="V1365" s="333"/>
      <c r="W1365" s="333"/>
      <c r="X1365" s="333"/>
      <c r="Y1365" s="333"/>
      <c r="Z1365" s="333"/>
      <c r="AA1365" s="333"/>
      <c r="AB1365" s="333"/>
      <c r="AC1365" s="333"/>
      <c r="AD1365" s="333"/>
      <c r="AE1365" s="333"/>
      <c r="AF1365" s="333"/>
      <c r="AG1365" s="333"/>
      <c r="AH1365" s="333"/>
      <c r="AI1365" s="333"/>
      <c r="AJ1365" s="333"/>
      <c r="AK1365" s="333"/>
      <c r="AL1365" s="333"/>
      <c r="AM1365" s="333"/>
      <c r="AN1365" s="333"/>
      <c r="AO1365" s="333"/>
      <c r="AP1365" s="333"/>
      <c r="AQ1365" s="333"/>
      <c r="AR1365" s="333"/>
    </row>
    <row r="1366" spans="1:44" ht="8.1" customHeight="1">
      <c r="A1366" s="365" t="str">
        <f t="shared" si="137"/>
        <v/>
      </c>
      <c r="B1366" s="50" t="str">
        <f t="shared" si="138"/>
        <v/>
      </c>
      <c r="C1366" s="50" t="str">
        <f t="shared" si="139"/>
        <v/>
      </c>
      <c r="D1366" s="315" t="str">
        <f t="shared" si="140"/>
        <v/>
      </c>
      <c r="E1366" s="353"/>
      <c r="F1366" s="354"/>
      <c r="G1366" s="354"/>
      <c r="H1366" s="333"/>
      <c r="I1366" s="333"/>
      <c r="J1366" s="333"/>
      <c r="K1366" s="333"/>
      <c r="L1366" s="333"/>
      <c r="M1366" s="333"/>
      <c r="N1366" s="333"/>
      <c r="O1366" s="333"/>
      <c r="P1366" s="333"/>
      <c r="Q1366" s="333"/>
      <c r="R1366" s="333"/>
      <c r="S1366" s="333"/>
      <c r="T1366" s="333"/>
      <c r="U1366" s="333"/>
      <c r="V1366" s="333"/>
      <c r="W1366" s="333"/>
      <c r="X1366" s="333"/>
      <c r="Y1366" s="333"/>
      <c r="Z1366" s="333"/>
      <c r="AA1366" s="333"/>
      <c r="AB1366" s="333"/>
      <c r="AC1366" s="333"/>
      <c r="AD1366" s="333"/>
      <c r="AE1366" s="333"/>
      <c r="AF1366" s="333"/>
      <c r="AG1366" s="333"/>
      <c r="AH1366" s="333"/>
      <c r="AI1366" s="333"/>
      <c r="AJ1366" s="333"/>
      <c r="AK1366" s="333"/>
      <c r="AL1366" s="333"/>
      <c r="AM1366" s="333"/>
      <c r="AN1366" s="333"/>
      <c r="AO1366" s="333"/>
      <c r="AP1366" s="333"/>
      <c r="AQ1366" s="333"/>
      <c r="AR1366" s="333"/>
    </row>
    <row r="1367" spans="1:44" ht="8.1" customHeight="1">
      <c r="A1367" s="365" t="str">
        <f t="shared" si="137"/>
        <v/>
      </c>
      <c r="B1367" s="50" t="str">
        <f t="shared" si="138"/>
        <v/>
      </c>
      <c r="C1367" s="50" t="str">
        <f t="shared" si="139"/>
        <v/>
      </c>
      <c r="D1367" s="315" t="str">
        <f t="shared" si="140"/>
        <v/>
      </c>
      <c r="E1367" s="353"/>
      <c r="F1367" s="354"/>
      <c r="G1367" s="354"/>
      <c r="H1367" s="333"/>
      <c r="I1367" s="333"/>
      <c r="J1367" s="333"/>
      <c r="K1367" s="333"/>
      <c r="L1367" s="333"/>
      <c r="M1367" s="333"/>
      <c r="N1367" s="333"/>
      <c r="O1367" s="333"/>
      <c r="P1367" s="333"/>
      <c r="Q1367" s="333"/>
      <c r="R1367" s="333"/>
      <c r="S1367" s="333"/>
      <c r="T1367" s="333"/>
      <c r="U1367" s="333"/>
      <c r="V1367" s="333"/>
      <c r="W1367" s="333"/>
      <c r="X1367" s="333"/>
      <c r="Y1367" s="333"/>
      <c r="Z1367" s="333"/>
      <c r="AA1367" s="333"/>
      <c r="AB1367" s="333"/>
      <c r="AC1367" s="333"/>
      <c r="AD1367" s="333"/>
      <c r="AE1367" s="333"/>
      <c r="AF1367" s="333"/>
      <c r="AG1367" s="333"/>
      <c r="AH1367" s="333"/>
      <c r="AI1367" s="333"/>
      <c r="AJ1367" s="333"/>
      <c r="AK1367" s="333"/>
      <c r="AL1367" s="333"/>
      <c r="AM1367" s="333"/>
      <c r="AN1367" s="333"/>
      <c r="AO1367" s="333"/>
      <c r="AP1367" s="333"/>
      <c r="AQ1367" s="333"/>
      <c r="AR1367" s="333"/>
    </row>
    <row r="1368" spans="1:44" ht="8.1" customHeight="1">
      <c r="A1368" s="365" t="str">
        <f t="shared" si="137"/>
        <v/>
      </c>
      <c r="B1368" s="50" t="str">
        <f t="shared" si="138"/>
        <v/>
      </c>
      <c r="C1368" s="50" t="str">
        <f t="shared" si="139"/>
        <v/>
      </c>
      <c r="D1368" s="315" t="str">
        <f t="shared" si="140"/>
        <v/>
      </c>
      <c r="E1368" s="353"/>
      <c r="F1368" s="354"/>
      <c r="G1368" s="354"/>
      <c r="H1368" s="333"/>
      <c r="I1368" s="333"/>
      <c r="J1368" s="333"/>
      <c r="K1368" s="333"/>
      <c r="L1368" s="333"/>
      <c r="M1368" s="333"/>
      <c r="N1368" s="333"/>
      <c r="O1368" s="333"/>
      <c r="P1368" s="333"/>
      <c r="Q1368" s="333"/>
      <c r="R1368" s="333"/>
      <c r="S1368" s="333"/>
      <c r="T1368" s="333"/>
      <c r="U1368" s="333"/>
      <c r="V1368" s="333"/>
      <c r="W1368" s="333"/>
      <c r="X1368" s="333"/>
      <c r="Y1368" s="333"/>
      <c r="Z1368" s="333"/>
      <c r="AA1368" s="333"/>
      <c r="AB1368" s="333"/>
      <c r="AC1368" s="333"/>
      <c r="AD1368" s="333"/>
      <c r="AE1368" s="333"/>
      <c r="AF1368" s="333"/>
      <c r="AG1368" s="333"/>
      <c r="AH1368" s="333"/>
      <c r="AI1368" s="333"/>
      <c r="AJ1368" s="333"/>
      <c r="AK1368" s="333"/>
      <c r="AL1368" s="333"/>
      <c r="AM1368" s="333"/>
      <c r="AN1368" s="333"/>
      <c r="AO1368" s="333"/>
      <c r="AP1368" s="333"/>
      <c r="AQ1368" s="333"/>
      <c r="AR1368" s="333"/>
    </row>
    <row r="1369" spans="1:44" ht="8.1" customHeight="1">
      <c r="A1369" s="365" t="str">
        <f t="shared" si="137"/>
        <v/>
      </c>
      <c r="B1369" s="50" t="str">
        <f t="shared" si="138"/>
        <v/>
      </c>
      <c r="C1369" s="50" t="str">
        <f t="shared" si="139"/>
        <v/>
      </c>
      <c r="D1369" s="315" t="str">
        <f t="shared" si="140"/>
        <v/>
      </c>
      <c r="E1369" s="353"/>
      <c r="F1369" s="354"/>
      <c r="G1369" s="354"/>
      <c r="H1369" s="333"/>
      <c r="I1369" s="333"/>
      <c r="J1369" s="333"/>
      <c r="K1369" s="333"/>
      <c r="L1369" s="333"/>
      <c r="M1369" s="333"/>
      <c r="N1369" s="333"/>
      <c r="O1369" s="333"/>
      <c r="P1369" s="333"/>
      <c r="Q1369" s="333"/>
      <c r="R1369" s="333"/>
      <c r="S1369" s="333"/>
      <c r="T1369" s="333"/>
      <c r="U1369" s="333"/>
      <c r="V1369" s="333"/>
      <c r="W1369" s="333"/>
      <c r="X1369" s="333"/>
      <c r="Y1369" s="333"/>
      <c r="Z1369" s="333"/>
      <c r="AA1369" s="333"/>
      <c r="AB1369" s="333"/>
      <c r="AC1369" s="333"/>
      <c r="AD1369" s="333"/>
      <c r="AE1369" s="333"/>
      <c r="AF1369" s="333"/>
      <c r="AG1369" s="333"/>
      <c r="AH1369" s="333"/>
      <c r="AI1369" s="333"/>
      <c r="AJ1369" s="333"/>
      <c r="AK1369" s="333"/>
      <c r="AL1369" s="333"/>
      <c r="AM1369" s="333"/>
      <c r="AN1369" s="333"/>
      <c r="AO1369" s="333"/>
      <c r="AP1369" s="333"/>
      <c r="AQ1369" s="333"/>
      <c r="AR1369" s="333"/>
    </row>
    <row r="1370" spans="1:44" ht="8.1" customHeight="1">
      <c r="A1370" s="365" t="str">
        <f t="shared" si="137"/>
        <v/>
      </c>
      <c r="B1370" s="50" t="str">
        <f t="shared" si="138"/>
        <v/>
      </c>
      <c r="C1370" s="50" t="str">
        <f t="shared" si="139"/>
        <v/>
      </c>
      <c r="D1370" s="315" t="str">
        <f t="shared" si="140"/>
        <v/>
      </c>
      <c r="E1370" s="353"/>
      <c r="F1370" s="354"/>
      <c r="G1370" s="354"/>
      <c r="H1370" s="333"/>
      <c r="I1370" s="333"/>
      <c r="J1370" s="333"/>
      <c r="K1370" s="333"/>
      <c r="L1370" s="333"/>
      <c r="M1370" s="333"/>
      <c r="N1370" s="333"/>
      <c r="O1370" s="333"/>
      <c r="P1370" s="333"/>
      <c r="Q1370" s="333"/>
      <c r="R1370" s="333"/>
      <c r="S1370" s="333"/>
      <c r="T1370" s="333"/>
      <c r="U1370" s="333"/>
      <c r="V1370" s="333"/>
      <c r="W1370" s="333"/>
      <c r="X1370" s="333"/>
      <c r="Y1370" s="333"/>
      <c r="Z1370" s="333"/>
      <c r="AA1370" s="333"/>
      <c r="AB1370" s="333"/>
      <c r="AC1370" s="333"/>
      <c r="AD1370" s="333"/>
      <c r="AE1370" s="333"/>
      <c r="AF1370" s="333"/>
      <c r="AG1370" s="333"/>
      <c r="AH1370" s="333"/>
      <c r="AI1370" s="333"/>
      <c r="AJ1370" s="333"/>
      <c r="AK1370" s="333"/>
      <c r="AL1370" s="333"/>
      <c r="AM1370" s="333"/>
      <c r="AN1370" s="333"/>
      <c r="AO1370" s="333"/>
      <c r="AP1370" s="333"/>
      <c r="AQ1370" s="333"/>
      <c r="AR1370" s="333"/>
    </row>
    <row r="1371" spans="1:44" ht="8.1" customHeight="1">
      <c r="A1371" s="365" t="str">
        <f t="shared" si="137"/>
        <v/>
      </c>
      <c r="B1371" s="50" t="str">
        <f t="shared" si="138"/>
        <v/>
      </c>
      <c r="C1371" s="50" t="str">
        <f t="shared" si="139"/>
        <v/>
      </c>
      <c r="D1371" s="315" t="str">
        <f t="shared" si="140"/>
        <v/>
      </c>
      <c r="E1371" s="353"/>
      <c r="F1371" s="354"/>
      <c r="G1371" s="354"/>
      <c r="H1371" s="333"/>
      <c r="I1371" s="333"/>
      <c r="J1371" s="333"/>
      <c r="K1371" s="333"/>
      <c r="L1371" s="333"/>
      <c r="M1371" s="333"/>
      <c r="N1371" s="333"/>
      <c r="O1371" s="333"/>
      <c r="P1371" s="333"/>
      <c r="Q1371" s="333"/>
      <c r="R1371" s="333"/>
      <c r="S1371" s="333"/>
      <c r="T1371" s="333"/>
      <c r="U1371" s="333"/>
      <c r="V1371" s="333"/>
      <c r="W1371" s="333"/>
      <c r="X1371" s="333"/>
      <c r="Y1371" s="333"/>
      <c r="Z1371" s="333"/>
      <c r="AA1371" s="333"/>
      <c r="AB1371" s="333"/>
      <c r="AC1371" s="333"/>
      <c r="AD1371" s="333"/>
      <c r="AE1371" s="333"/>
      <c r="AF1371" s="333"/>
      <c r="AG1371" s="333"/>
      <c r="AH1371" s="333"/>
      <c r="AI1371" s="333"/>
      <c r="AJ1371" s="333"/>
      <c r="AK1371" s="333"/>
      <c r="AL1371" s="333"/>
      <c r="AM1371" s="333"/>
      <c r="AN1371" s="333"/>
      <c r="AO1371" s="333"/>
      <c r="AP1371" s="333"/>
      <c r="AQ1371" s="333"/>
      <c r="AR1371" s="333"/>
    </row>
    <row r="1372" spans="1:44" ht="8.1" customHeight="1">
      <c r="A1372" s="365" t="str">
        <f t="shared" si="137"/>
        <v/>
      </c>
      <c r="B1372" s="50" t="str">
        <f t="shared" si="138"/>
        <v/>
      </c>
      <c r="C1372" s="50" t="str">
        <f t="shared" si="139"/>
        <v/>
      </c>
      <c r="D1372" s="315" t="str">
        <f t="shared" si="140"/>
        <v/>
      </c>
      <c r="E1372" s="353"/>
      <c r="F1372" s="354"/>
      <c r="G1372" s="354"/>
      <c r="H1372" s="333"/>
      <c r="I1372" s="333"/>
      <c r="J1372" s="333"/>
      <c r="K1372" s="333"/>
      <c r="L1372" s="333"/>
      <c r="M1372" s="333"/>
      <c r="N1372" s="333"/>
      <c r="O1372" s="333"/>
      <c r="P1372" s="333"/>
      <c r="Q1372" s="333"/>
      <c r="R1372" s="333"/>
      <c r="S1372" s="333"/>
      <c r="T1372" s="333"/>
      <c r="U1372" s="333"/>
      <c r="V1372" s="333"/>
      <c r="W1372" s="333"/>
      <c r="X1372" s="333"/>
      <c r="Y1372" s="333"/>
      <c r="Z1372" s="333"/>
      <c r="AA1372" s="333"/>
      <c r="AB1372" s="333"/>
      <c r="AC1372" s="333"/>
      <c r="AD1372" s="333"/>
      <c r="AE1372" s="333"/>
      <c r="AF1372" s="333"/>
      <c r="AG1372" s="333"/>
      <c r="AH1372" s="333"/>
      <c r="AI1372" s="333"/>
      <c r="AJ1372" s="333"/>
      <c r="AK1372" s="333"/>
      <c r="AL1372" s="333"/>
      <c r="AM1372" s="333"/>
      <c r="AN1372" s="333"/>
      <c r="AO1372" s="333"/>
      <c r="AP1372" s="333"/>
      <c r="AQ1372" s="333"/>
      <c r="AR1372" s="333"/>
    </row>
    <row r="1373" spans="1:44" ht="8.1" customHeight="1">
      <c r="A1373" s="365" t="str">
        <f t="shared" si="137"/>
        <v/>
      </c>
      <c r="B1373" s="50" t="str">
        <f t="shared" si="138"/>
        <v/>
      </c>
      <c r="C1373" s="50" t="str">
        <f t="shared" si="139"/>
        <v/>
      </c>
      <c r="D1373" s="315" t="str">
        <f t="shared" si="140"/>
        <v/>
      </c>
      <c r="E1373" s="353"/>
      <c r="F1373" s="354"/>
      <c r="G1373" s="354"/>
      <c r="H1373" s="333"/>
      <c r="I1373" s="333"/>
      <c r="J1373" s="333"/>
      <c r="K1373" s="333"/>
      <c r="L1373" s="333"/>
      <c r="M1373" s="333"/>
      <c r="N1373" s="333"/>
      <c r="O1373" s="333"/>
      <c r="P1373" s="333"/>
      <c r="Q1373" s="333"/>
      <c r="R1373" s="333"/>
      <c r="S1373" s="333"/>
      <c r="T1373" s="333"/>
      <c r="U1373" s="333"/>
      <c r="V1373" s="333"/>
      <c r="W1373" s="333"/>
      <c r="X1373" s="333"/>
      <c r="Y1373" s="333"/>
      <c r="Z1373" s="333"/>
      <c r="AA1373" s="333"/>
      <c r="AB1373" s="333"/>
      <c r="AC1373" s="333"/>
      <c r="AD1373" s="333"/>
      <c r="AE1373" s="333"/>
      <c r="AF1373" s="333"/>
      <c r="AG1373" s="333"/>
      <c r="AH1373" s="333"/>
      <c r="AI1373" s="333"/>
      <c r="AJ1373" s="333"/>
      <c r="AK1373" s="333"/>
      <c r="AL1373" s="333"/>
      <c r="AM1373" s="333"/>
      <c r="AN1373" s="333"/>
      <c r="AO1373" s="333"/>
      <c r="AP1373" s="333"/>
      <c r="AQ1373" s="333"/>
      <c r="AR1373" s="333"/>
    </row>
    <row r="1374" spans="1:44" ht="8.1" customHeight="1">
      <c r="A1374" s="365" t="str">
        <f t="shared" si="137"/>
        <v/>
      </c>
      <c r="B1374" s="50" t="str">
        <f t="shared" si="138"/>
        <v/>
      </c>
      <c r="C1374" s="50" t="str">
        <f t="shared" si="139"/>
        <v/>
      </c>
      <c r="D1374" s="315" t="str">
        <f t="shared" si="140"/>
        <v/>
      </c>
      <c r="E1374" s="353"/>
      <c r="F1374" s="354"/>
      <c r="G1374" s="354"/>
      <c r="H1374" s="333"/>
      <c r="I1374" s="333"/>
      <c r="J1374" s="333"/>
      <c r="K1374" s="333"/>
      <c r="L1374" s="333"/>
      <c r="M1374" s="333"/>
      <c r="N1374" s="333"/>
      <c r="O1374" s="333"/>
      <c r="P1374" s="333"/>
      <c r="Q1374" s="333"/>
      <c r="R1374" s="333"/>
      <c r="S1374" s="333"/>
      <c r="T1374" s="333"/>
      <c r="U1374" s="333"/>
      <c r="V1374" s="333"/>
      <c r="W1374" s="333"/>
      <c r="X1374" s="333"/>
      <c r="Y1374" s="333"/>
      <c r="Z1374" s="333"/>
      <c r="AA1374" s="333"/>
      <c r="AB1374" s="333"/>
      <c r="AC1374" s="333"/>
      <c r="AD1374" s="333"/>
      <c r="AE1374" s="333"/>
      <c r="AF1374" s="333"/>
      <c r="AG1374" s="333"/>
      <c r="AH1374" s="333"/>
      <c r="AI1374" s="333"/>
      <c r="AJ1374" s="333"/>
      <c r="AK1374" s="333"/>
      <c r="AL1374" s="333"/>
      <c r="AM1374" s="333"/>
      <c r="AN1374" s="333"/>
      <c r="AO1374" s="333"/>
      <c r="AP1374" s="333"/>
      <c r="AQ1374" s="333"/>
      <c r="AR1374" s="333"/>
    </row>
    <row r="1375" spans="1:44" ht="8.1" customHeight="1">
      <c r="A1375" s="365" t="str">
        <f t="shared" si="137"/>
        <v/>
      </c>
      <c r="B1375" s="50" t="str">
        <f t="shared" si="138"/>
        <v/>
      </c>
      <c r="C1375" s="50" t="str">
        <f t="shared" si="139"/>
        <v/>
      </c>
      <c r="D1375" s="315" t="str">
        <f t="shared" si="140"/>
        <v/>
      </c>
      <c r="E1375" s="353"/>
      <c r="F1375" s="354"/>
      <c r="G1375" s="354"/>
      <c r="H1375" s="333"/>
      <c r="I1375" s="333"/>
      <c r="J1375" s="333"/>
      <c r="K1375" s="333"/>
      <c r="L1375" s="333"/>
      <c r="M1375" s="333"/>
      <c r="N1375" s="333"/>
      <c r="O1375" s="333"/>
      <c r="P1375" s="333"/>
      <c r="Q1375" s="333"/>
      <c r="R1375" s="333"/>
      <c r="S1375" s="333"/>
      <c r="T1375" s="333"/>
      <c r="U1375" s="333"/>
      <c r="V1375" s="333"/>
      <c r="W1375" s="333"/>
      <c r="X1375" s="333"/>
      <c r="Y1375" s="333"/>
      <c r="Z1375" s="333"/>
      <c r="AA1375" s="333"/>
      <c r="AB1375" s="333"/>
      <c r="AC1375" s="333"/>
      <c r="AD1375" s="333"/>
      <c r="AE1375" s="333"/>
      <c r="AF1375" s="333"/>
      <c r="AG1375" s="333"/>
      <c r="AH1375" s="333"/>
      <c r="AI1375" s="333"/>
      <c r="AJ1375" s="333"/>
      <c r="AK1375" s="333"/>
      <c r="AL1375" s="333"/>
      <c r="AM1375" s="333"/>
      <c r="AN1375" s="333"/>
      <c r="AO1375" s="333"/>
      <c r="AP1375" s="333"/>
      <c r="AQ1375" s="333"/>
      <c r="AR1375" s="333"/>
    </row>
    <row r="1376" spans="1:44" ht="8.1" customHeight="1">
      <c r="A1376" s="365" t="str">
        <f t="shared" si="137"/>
        <v/>
      </c>
      <c r="B1376" s="50" t="str">
        <f t="shared" si="138"/>
        <v/>
      </c>
      <c r="C1376" s="50" t="str">
        <f t="shared" si="139"/>
        <v/>
      </c>
      <c r="D1376" s="315" t="str">
        <f t="shared" si="140"/>
        <v/>
      </c>
      <c r="E1376" s="353"/>
      <c r="F1376" s="354"/>
      <c r="G1376" s="354"/>
      <c r="H1376" s="333"/>
      <c r="I1376" s="333"/>
      <c r="J1376" s="333"/>
      <c r="K1376" s="333"/>
      <c r="L1376" s="333"/>
      <c r="M1376" s="333"/>
      <c r="N1376" s="333"/>
      <c r="O1376" s="333"/>
      <c r="P1376" s="333"/>
      <c r="Q1376" s="333"/>
      <c r="R1376" s="333"/>
      <c r="S1376" s="333"/>
      <c r="T1376" s="333"/>
      <c r="U1376" s="333"/>
      <c r="V1376" s="333"/>
      <c r="W1376" s="333"/>
      <c r="X1376" s="333"/>
      <c r="Y1376" s="333"/>
      <c r="Z1376" s="333"/>
      <c r="AA1376" s="333"/>
      <c r="AB1376" s="333"/>
      <c r="AC1376" s="333"/>
      <c r="AD1376" s="333"/>
      <c r="AE1376" s="333"/>
      <c r="AF1376" s="333"/>
      <c r="AG1376" s="333"/>
      <c r="AH1376" s="333"/>
      <c r="AI1376" s="333"/>
      <c r="AJ1376" s="333"/>
      <c r="AK1376" s="333"/>
      <c r="AL1376" s="333"/>
      <c r="AM1376" s="333"/>
      <c r="AN1376" s="333"/>
      <c r="AO1376" s="333"/>
      <c r="AP1376" s="333"/>
      <c r="AQ1376" s="333"/>
      <c r="AR1376" s="333"/>
    </row>
    <row r="1377" spans="1:44" ht="8.1" customHeight="1">
      <c r="A1377" s="365" t="str">
        <f t="shared" si="137"/>
        <v/>
      </c>
      <c r="B1377" s="50" t="str">
        <f t="shared" si="138"/>
        <v/>
      </c>
      <c r="C1377" s="50" t="str">
        <f t="shared" si="139"/>
        <v/>
      </c>
      <c r="D1377" s="315" t="str">
        <f t="shared" si="140"/>
        <v/>
      </c>
      <c r="E1377" s="353"/>
      <c r="F1377" s="354"/>
      <c r="G1377" s="354"/>
      <c r="H1377" s="333"/>
      <c r="I1377" s="333"/>
      <c r="J1377" s="333"/>
      <c r="K1377" s="333"/>
      <c r="L1377" s="333"/>
      <c r="M1377" s="333"/>
      <c r="N1377" s="333"/>
      <c r="O1377" s="333"/>
      <c r="P1377" s="333"/>
      <c r="Q1377" s="333"/>
      <c r="R1377" s="333"/>
      <c r="S1377" s="333"/>
      <c r="T1377" s="333"/>
      <c r="U1377" s="333"/>
      <c r="V1377" s="333"/>
      <c r="W1377" s="333"/>
      <c r="X1377" s="333"/>
      <c r="Y1377" s="333"/>
      <c r="Z1377" s="333"/>
      <c r="AA1377" s="333"/>
      <c r="AB1377" s="333"/>
      <c r="AC1377" s="333"/>
      <c r="AD1377" s="333"/>
      <c r="AE1377" s="333"/>
      <c r="AF1377" s="333"/>
      <c r="AG1377" s="333"/>
      <c r="AH1377" s="333"/>
      <c r="AI1377" s="333"/>
      <c r="AJ1377" s="333"/>
      <c r="AK1377" s="333"/>
      <c r="AL1377" s="333"/>
      <c r="AM1377" s="333"/>
      <c r="AN1377" s="333"/>
      <c r="AO1377" s="333"/>
      <c r="AP1377" s="333"/>
      <c r="AQ1377" s="333"/>
      <c r="AR1377" s="333"/>
    </row>
    <row r="1378" spans="1:44" ht="8.1" customHeight="1">
      <c r="A1378" s="365" t="str">
        <f t="shared" si="137"/>
        <v/>
      </c>
      <c r="B1378" s="50" t="str">
        <f t="shared" si="138"/>
        <v/>
      </c>
      <c r="C1378" s="50" t="str">
        <f t="shared" si="139"/>
        <v/>
      </c>
      <c r="D1378" s="315" t="str">
        <f t="shared" si="140"/>
        <v/>
      </c>
      <c r="E1378" s="353"/>
      <c r="F1378" s="354"/>
      <c r="G1378" s="354"/>
      <c r="H1378" s="333"/>
      <c r="I1378" s="333"/>
      <c r="J1378" s="333"/>
      <c r="K1378" s="333"/>
      <c r="L1378" s="333"/>
      <c r="M1378" s="333"/>
      <c r="N1378" s="333"/>
      <c r="O1378" s="333"/>
      <c r="P1378" s="333"/>
      <c r="Q1378" s="333"/>
      <c r="R1378" s="333"/>
      <c r="S1378" s="333"/>
      <c r="T1378" s="333"/>
      <c r="U1378" s="333"/>
      <c r="V1378" s="333"/>
      <c r="W1378" s="333"/>
      <c r="X1378" s="333"/>
      <c r="Y1378" s="333"/>
      <c r="Z1378" s="333"/>
      <c r="AA1378" s="333"/>
      <c r="AB1378" s="333"/>
      <c r="AC1378" s="333"/>
      <c r="AD1378" s="333"/>
      <c r="AE1378" s="333"/>
      <c r="AF1378" s="333"/>
      <c r="AG1378" s="333"/>
      <c r="AH1378" s="333"/>
      <c r="AI1378" s="333"/>
      <c r="AJ1378" s="333"/>
      <c r="AK1378" s="333"/>
      <c r="AL1378" s="333"/>
      <c r="AM1378" s="333"/>
      <c r="AN1378" s="333"/>
      <c r="AO1378" s="333"/>
      <c r="AP1378" s="333"/>
      <c r="AQ1378" s="333"/>
      <c r="AR1378" s="333"/>
    </row>
    <row r="1379" spans="1:44" ht="8.1" customHeight="1">
      <c r="A1379" s="365" t="str">
        <f t="shared" si="137"/>
        <v/>
      </c>
      <c r="B1379" s="50" t="str">
        <f t="shared" si="138"/>
        <v/>
      </c>
      <c r="C1379" s="50" t="str">
        <f t="shared" si="139"/>
        <v/>
      </c>
      <c r="D1379" s="315" t="str">
        <f t="shared" si="140"/>
        <v/>
      </c>
      <c r="E1379" s="353"/>
      <c r="F1379" s="354"/>
      <c r="G1379" s="354"/>
      <c r="H1379" s="333"/>
      <c r="I1379" s="333"/>
      <c r="J1379" s="333"/>
      <c r="K1379" s="333"/>
      <c r="L1379" s="333"/>
      <c r="M1379" s="333"/>
      <c r="N1379" s="333"/>
      <c r="O1379" s="333"/>
      <c r="P1379" s="333"/>
      <c r="Q1379" s="333"/>
      <c r="R1379" s="333"/>
      <c r="S1379" s="333"/>
      <c r="T1379" s="333"/>
      <c r="U1379" s="333"/>
      <c r="V1379" s="333"/>
      <c r="W1379" s="333"/>
      <c r="X1379" s="333"/>
      <c r="Y1379" s="333"/>
      <c r="Z1379" s="333"/>
      <c r="AA1379" s="333"/>
      <c r="AB1379" s="333"/>
      <c r="AC1379" s="333"/>
      <c r="AD1379" s="333"/>
      <c r="AE1379" s="333"/>
      <c r="AF1379" s="333"/>
      <c r="AG1379" s="333"/>
      <c r="AH1379" s="333"/>
      <c r="AI1379" s="333"/>
      <c r="AJ1379" s="333"/>
      <c r="AK1379" s="333"/>
      <c r="AL1379" s="333"/>
      <c r="AM1379" s="333"/>
      <c r="AN1379" s="333"/>
      <c r="AO1379" s="333"/>
      <c r="AP1379" s="333"/>
      <c r="AQ1379" s="333"/>
      <c r="AR1379" s="333"/>
    </row>
    <row r="1380" spans="1:44" ht="8.1" customHeight="1">
      <c r="A1380" s="365" t="str">
        <f t="shared" si="137"/>
        <v/>
      </c>
      <c r="B1380" s="50" t="str">
        <f t="shared" si="138"/>
        <v/>
      </c>
      <c r="C1380" s="50" t="str">
        <f t="shared" si="139"/>
        <v/>
      </c>
      <c r="D1380" s="315" t="str">
        <f t="shared" si="140"/>
        <v/>
      </c>
      <c r="E1380" s="353"/>
      <c r="F1380" s="354"/>
      <c r="G1380" s="354"/>
      <c r="H1380" s="333"/>
      <c r="I1380" s="333"/>
      <c r="J1380" s="333"/>
      <c r="K1380" s="333"/>
      <c r="L1380" s="333"/>
      <c r="M1380" s="333"/>
      <c r="N1380" s="333"/>
      <c r="O1380" s="333"/>
      <c r="P1380" s="333"/>
      <c r="Q1380" s="333"/>
      <c r="R1380" s="333"/>
      <c r="S1380" s="333"/>
      <c r="T1380" s="333"/>
      <c r="U1380" s="333"/>
      <c r="V1380" s="333"/>
      <c r="W1380" s="333"/>
      <c r="X1380" s="333"/>
      <c r="Y1380" s="333"/>
      <c r="Z1380" s="333"/>
      <c r="AA1380" s="333"/>
      <c r="AB1380" s="333"/>
      <c r="AC1380" s="333"/>
      <c r="AD1380" s="333"/>
      <c r="AE1380" s="333"/>
      <c r="AF1380" s="333"/>
      <c r="AG1380" s="333"/>
      <c r="AH1380" s="333"/>
      <c r="AI1380" s="333"/>
      <c r="AJ1380" s="333"/>
      <c r="AK1380" s="333"/>
      <c r="AL1380" s="333"/>
      <c r="AM1380" s="333"/>
      <c r="AN1380" s="333"/>
      <c r="AO1380" s="333"/>
      <c r="AP1380" s="333"/>
      <c r="AQ1380" s="333"/>
      <c r="AR1380" s="333"/>
    </row>
    <row r="1381" spans="1:44" ht="8.1" customHeight="1">
      <c r="A1381" s="365" t="str">
        <f t="shared" si="137"/>
        <v/>
      </c>
      <c r="B1381" s="50" t="str">
        <f t="shared" si="138"/>
        <v/>
      </c>
      <c r="C1381" s="50" t="str">
        <f t="shared" si="139"/>
        <v/>
      </c>
      <c r="D1381" s="315" t="str">
        <f t="shared" si="140"/>
        <v/>
      </c>
      <c r="E1381" s="353"/>
      <c r="F1381" s="354"/>
      <c r="G1381" s="354"/>
      <c r="H1381" s="333"/>
      <c r="I1381" s="333"/>
      <c r="J1381" s="333"/>
      <c r="K1381" s="333"/>
      <c r="L1381" s="333"/>
      <c r="M1381" s="333"/>
      <c r="N1381" s="333"/>
      <c r="O1381" s="333"/>
      <c r="P1381" s="333"/>
      <c r="Q1381" s="333"/>
      <c r="R1381" s="333"/>
      <c r="S1381" s="333"/>
      <c r="T1381" s="333"/>
      <c r="U1381" s="333"/>
      <c r="V1381" s="333"/>
      <c r="W1381" s="333"/>
      <c r="X1381" s="333"/>
      <c r="Y1381" s="333"/>
      <c r="Z1381" s="333"/>
      <c r="AA1381" s="333"/>
      <c r="AB1381" s="333"/>
      <c r="AC1381" s="333"/>
      <c r="AD1381" s="333"/>
      <c r="AE1381" s="333"/>
      <c r="AF1381" s="333"/>
      <c r="AG1381" s="333"/>
      <c r="AH1381" s="333"/>
      <c r="AI1381" s="333"/>
      <c r="AJ1381" s="333"/>
      <c r="AK1381" s="333"/>
      <c r="AL1381" s="333"/>
      <c r="AM1381" s="333"/>
      <c r="AN1381" s="333"/>
      <c r="AO1381" s="333"/>
      <c r="AP1381" s="333"/>
      <c r="AQ1381" s="333"/>
      <c r="AR1381" s="333"/>
    </row>
    <row r="1382" spans="1:44" ht="8.1" customHeight="1">
      <c r="A1382" s="365" t="str">
        <f t="shared" si="137"/>
        <v/>
      </c>
      <c r="B1382" s="50" t="str">
        <f t="shared" si="138"/>
        <v/>
      </c>
      <c r="C1382" s="50" t="str">
        <f t="shared" si="139"/>
        <v/>
      </c>
      <c r="D1382" s="315" t="str">
        <f t="shared" si="140"/>
        <v/>
      </c>
      <c r="E1382" s="353"/>
      <c r="F1382" s="354"/>
      <c r="G1382" s="354"/>
      <c r="H1382" s="333"/>
      <c r="I1382" s="333"/>
      <c r="J1382" s="333"/>
      <c r="K1382" s="333"/>
      <c r="L1382" s="333"/>
      <c r="M1382" s="333"/>
      <c r="N1382" s="333"/>
      <c r="O1382" s="333"/>
      <c r="P1382" s="333"/>
      <c r="Q1382" s="333"/>
      <c r="R1382" s="333"/>
      <c r="S1382" s="333"/>
      <c r="T1382" s="333"/>
      <c r="U1382" s="333"/>
      <c r="V1382" s="333"/>
      <c r="W1382" s="333"/>
      <c r="X1382" s="333"/>
      <c r="Y1382" s="333"/>
      <c r="Z1382" s="333"/>
      <c r="AA1382" s="333"/>
      <c r="AB1382" s="333"/>
      <c r="AC1382" s="333"/>
      <c r="AD1382" s="333"/>
      <c r="AE1382" s="333"/>
      <c r="AF1382" s="333"/>
      <c r="AG1382" s="333"/>
      <c r="AH1382" s="333"/>
      <c r="AI1382" s="333"/>
      <c r="AJ1382" s="333"/>
      <c r="AK1382" s="333"/>
      <c r="AL1382" s="333"/>
      <c r="AM1382" s="333"/>
      <c r="AN1382" s="333"/>
      <c r="AO1382" s="333"/>
      <c r="AP1382" s="333"/>
      <c r="AQ1382" s="333"/>
      <c r="AR1382" s="333"/>
    </row>
    <row r="1383" spans="1:44" ht="8.1" customHeight="1">
      <c r="A1383" s="365" t="str">
        <f t="shared" si="137"/>
        <v/>
      </c>
      <c r="B1383" s="50" t="str">
        <f t="shared" si="138"/>
        <v/>
      </c>
      <c r="C1383" s="50" t="str">
        <f t="shared" si="139"/>
        <v/>
      </c>
      <c r="D1383" s="315" t="str">
        <f t="shared" si="140"/>
        <v/>
      </c>
      <c r="E1383" s="353"/>
      <c r="F1383" s="354"/>
      <c r="G1383" s="354"/>
      <c r="H1383" s="333"/>
      <c r="I1383" s="333"/>
      <c r="J1383" s="333"/>
      <c r="K1383" s="333"/>
      <c r="L1383" s="333"/>
      <c r="M1383" s="333"/>
      <c r="N1383" s="333"/>
      <c r="O1383" s="333"/>
      <c r="P1383" s="333"/>
      <c r="Q1383" s="333"/>
      <c r="R1383" s="333"/>
      <c r="S1383" s="333"/>
      <c r="T1383" s="333"/>
      <c r="U1383" s="333"/>
      <c r="V1383" s="333"/>
      <c r="W1383" s="333"/>
      <c r="X1383" s="333"/>
      <c r="Y1383" s="333"/>
      <c r="Z1383" s="333"/>
      <c r="AA1383" s="333"/>
      <c r="AB1383" s="333"/>
      <c r="AC1383" s="333"/>
      <c r="AD1383" s="333"/>
      <c r="AE1383" s="333"/>
      <c r="AF1383" s="333"/>
      <c r="AG1383" s="333"/>
      <c r="AH1383" s="333"/>
      <c r="AI1383" s="333"/>
      <c r="AJ1383" s="333"/>
      <c r="AK1383" s="333"/>
      <c r="AL1383" s="333"/>
      <c r="AM1383" s="333"/>
      <c r="AN1383" s="333"/>
      <c r="AO1383" s="333"/>
      <c r="AP1383" s="333"/>
      <c r="AQ1383" s="333"/>
      <c r="AR1383" s="333"/>
    </row>
    <row r="1384" spans="1:44" ht="8.1" customHeight="1">
      <c r="A1384" s="365" t="str">
        <f t="shared" si="137"/>
        <v/>
      </c>
      <c r="B1384" s="50" t="str">
        <f t="shared" si="138"/>
        <v/>
      </c>
      <c r="C1384" s="50" t="str">
        <f t="shared" si="139"/>
        <v/>
      </c>
      <c r="D1384" s="315" t="str">
        <f t="shared" si="140"/>
        <v/>
      </c>
      <c r="E1384" s="353"/>
      <c r="F1384" s="354"/>
      <c r="G1384" s="354"/>
      <c r="H1384" s="333"/>
      <c r="I1384" s="333"/>
      <c r="J1384" s="333"/>
      <c r="K1384" s="333"/>
      <c r="L1384" s="333"/>
      <c r="M1384" s="333"/>
      <c r="N1384" s="333"/>
      <c r="O1384" s="333"/>
      <c r="P1384" s="333"/>
      <c r="Q1384" s="333"/>
      <c r="R1384" s="333"/>
      <c r="S1384" s="333"/>
      <c r="T1384" s="333"/>
      <c r="U1384" s="333"/>
      <c r="V1384" s="333"/>
      <c r="W1384" s="333"/>
      <c r="X1384" s="333"/>
      <c r="Y1384" s="333"/>
      <c r="Z1384" s="333"/>
      <c r="AA1384" s="333"/>
      <c r="AB1384" s="333"/>
      <c r="AC1384" s="333"/>
      <c r="AD1384" s="333"/>
      <c r="AE1384" s="333"/>
      <c r="AF1384" s="333"/>
      <c r="AG1384" s="333"/>
      <c r="AH1384" s="333"/>
      <c r="AI1384" s="333"/>
      <c r="AJ1384" s="333"/>
      <c r="AK1384" s="333"/>
      <c r="AL1384" s="333"/>
      <c r="AM1384" s="333"/>
      <c r="AN1384" s="333"/>
      <c r="AO1384" s="333"/>
      <c r="AP1384" s="333"/>
      <c r="AQ1384" s="333"/>
      <c r="AR1384" s="333"/>
    </row>
    <row r="1385" spans="1:44" ht="8.1" customHeight="1">
      <c r="A1385" s="365" t="str">
        <f t="shared" si="137"/>
        <v/>
      </c>
      <c r="B1385" s="50" t="str">
        <f t="shared" si="138"/>
        <v/>
      </c>
      <c r="C1385" s="50" t="str">
        <f t="shared" si="139"/>
        <v/>
      </c>
      <c r="D1385" s="315" t="str">
        <f t="shared" si="140"/>
        <v/>
      </c>
      <c r="E1385" s="353"/>
      <c r="F1385" s="354"/>
      <c r="G1385" s="354"/>
      <c r="H1385" s="333"/>
      <c r="I1385" s="333"/>
      <c r="J1385" s="333"/>
      <c r="K1385" s="333"/>
      <c r="L1385" s="333"/>
      <c r="M1385" s="333"/>
      <c r="N1385" s="333"/>
      <c r="O1385" s="333"/>
      <c r="P1385" s="333"/>
      <c r="Q1385" s="333"/>
      <c r="R1385" s="333"/>
      <c r="S1385" s="333"/>
      <c r="T1385" s="333"/>
      <c r="U1385" s="333"/>
      <c r="V1385" s="333"/>
      <c r="W1385" s="333"/>
      <c r="X1385" s="333"/>
      <c r="Y1385" s="333"/>
      <c r="Z1385" s="333"/>
      <c r="AA1385" s="333"/>
      <c r="AB1385" s="333"/>
      <c r="AC1385" s="333"/>
      <c r="AD1385" s="333"/>
      <c r="AE1385" s="333"/>
      <c r="AF1385" s="333"/>
      <c r="AG1385" s="333"/>
      <c r="AH1385" s="333"/>
      <c r="AI1385" s="333"/>
      <c r="AJ1385" s="333"/>
      <c r="AK1385" s="333"/>
      <c r="AL1385" s="333"/>
      <c r="AM1385" s="333"/>
      <c r="AN1385" s="333"/>
      <c r="AO1385" s="333"/>
      <c r="AP1385" s="333"/>
      <c r="AQ1385" s="333"/>
      <c r="AR1385" s="333"/>
    </row>
    <row r="1386" spans="1:44" ht="8.1" customHeight="1">
      <c r="A1386" s="365" t="str">
        <f t="shared" si="137"/>
        <v/>
      </c>
      <c r="B1386" s="50" t="str">
        <f t="shared" si="138"/>
        <v/>
      </c>
      <c r="C1386" s="50" t="str">
        <f t="shared" si="139"/>
        <v/>
      </c>
      <c r="D1386" s="315" t="str">
        <f t="shared" si="140"/>
        <v/>
      </c>
      <c r="E1386" s="353"/>
      <c r="F1386" s="354"/>
      <c r="G1386" s="354"/>
      <c r="H1386" s="333"/>
      <c r="I1386" s="333"/>
      <c r="J1386" s="333"/>
      <c r="K1386" s="333"/>
      <c r="L1386" s="333"/>
      <c r="M1386" s="333"/>
      <c r="N1386" s="333"/>
      <c r="O1386" s="333"/>
      <c r="P1386" s="333"/>
      <c r="Q1386" s="333"/>
      <c r="R1386" s="333"/>
      <c r="S1386" s="333"/>
      <c r="T1386" s="333"/>
      <c r="U1386" s="333"/>
      <c r="V1386" s="333"/>
      <c r="W1386" s="333"/>
      <c r="X1386" s="333"/>
      <c r="Y1386" s="333"/>
      <c r="Z1386" s="333"/>
      <c r="AA1386" s="333"/>
      <c r="AB1386" s="333"/>
      <c r="AC1386" s="333"/>
      <c r="AD1386" s="333"/>
      <c r="AE1386" s="333"/>
      <c r="AF1386" s="333"/>
      <c r="AG1386" s="333"/>
      <c r="AH1386" s="333"/>
      <c r="AI1386" s="333"/>
      <c r="AJ1386" s="333"/>
      <c r="AK1386" s="333"/>
      <c r="AL1386" s="333"/>
      <c r="AM1386" s="333"/>
      <c r="AN1386" s="333"/>
      <c r="AO1386" s="333"/>
      <c r="AP1386" s="333"/>
      <c r="AQ1386" s="333"/>
      <c r="AR1386" s="333"/>
    </row>
    <row r="1387" spans="1:44" ht="8.1" customHeight="1">
      <c r="A1387" s="365" t="str">
        <f t="shared" si="137"/>
        <v/>
      </c>
      <c r="B1387" s="50" t="str">
        <f t="shared" si="138"/>
        <v/>
      </c>
      <c r="C1387" s="50" t="str">
        <f t="shared" si="139"/>
        <v/>
      </c>
      <c r="D1387" s="315" t="str">
        <f t="shared" si="140"/>
        <v/>
      </c>
      <c r="E1387" s="353"/>
      <c r="F1387" s="354"/>
      <c r="G1387" s="354"/>
      <c r="H1387" s="333"/>
      <c r="I1387" s="333"/>
      <c r="J1387" s="333"/>
      <c r="K1387" s="333"/>
      <c r="L1387" s="333"/>
      <c r="M1387" s="333"/>
      <c r="N1387" s="333"/>
      <c r="O1387" s="333"/>
      <c r="P1387" s="333"/>
      <c r="Q1387" s="333"/>
      <c r="R1387" s="333"/>
      <c r="S1387" s="333"/>
      <c r="T1387" s="333"/>
      <c r="U1387" s="333"/>
      <c r="V1387" s="333"/>
      <c r="W1387" s="333"/>
      <c r="X1387" s="333"/>
      <c r="Y1387" s="333"/>
      <c r="Z1387" s="333"/>
      <c r="AA1387" s="333"/>
      <c r="AB1387" s="333"/>
      <c r="AC1387" s="333"/>
      <c r="AD1387" s="333"/>
      <c r="AE1387" s="333"/>
      <c r="AF1387" s="333"/>
      <c r="AG1387" s="333"/>
      <c r="AH1387" s="333"/>
      <c r="AI1387" s="333"/>
      <c r="AJ1387" s="333"/>
      <c r="AK1387" s="333"/>
      <c r="AL1387" s="333"/>
      <c r="AM1387" s="333"/>
      <c r="AN1387" s="333"/>
      <c r="AO1387" s="333"/>
      <c r="AP1387" s="333"/>
      <c r="AQ1387" s="333"/>
      <c r="AR1387" s="333"/>
    </row>
    <row r="1388" spans="1:44" ht="8.1" customHeight="1">
      <c r="A1388" s="365" t="str">
        <f t="shared" si="137"/>
        <v/>
      </c>
      <c r="B1388" s="50" t="str">
        <f t="shared" si="138"/>
        <v/>
      </c>
      <c r="C1388" s="50" t="str">
        <f t="shared" si="139"/>
        <v/>
      </c>
      <c r="D1388" s="315" t="str">
        <f t="shared" si="140"/>
        <v/>
      </c>
      <c r="E1388" s="353"/>
      <c r="F1388" s="354"/>
      <c r="G1388" s="354"/>
      <c r="H1388" s="333"/>
      <c r="I1388" s="333"/>
      <c r="J1388" s="333"/>
      <c r="K1388" s="333"/>
      <c r="L1388" s="333"/>
      <c r="M1388" s="333"/>
      <c r="N1388" s="333"/>
      <c r="O1388" s="333"/>
      <c r="P1388" s="333"/>
      <c r="Q1388" s="333"/>
      <c r="R1388" s="333"/>
      <c r="S1388" s="333"/>
      <c r="T1388" s="333"/>
      <c r="U1388" s="333"/>
      <c r="V1388" s="333"/>
      <c r="W1388" s="333"/>
      <c r="X1388" s="333"/>
      <c r="Y1388" s="333"/>
      <c r="Z1388" s="333"/>
      <c r="AA1388" s="333"/>
      <c r="AB1388" s="333"/>
      <c r="AC1388" s="333"/>
      <c r="AD1388" s="333"/>
      <c r="AE1388" s="333"/>
      <c r="AF1388" s="333"/>
      <c r="AG1388" s="333"/>
      <c r="AH1388" s="333"/>
      <c r="AI1388" s="333"/>
      <c r="AJ1388" s="333"/>
      <c r="AK1388" s="333"/>
      <c r="AL1388" s="333"/>
      <c r="AM1388" s="333"/>
      <c r="AN1388" s="333"/>
      <c r="AO1388" s="333"/>
      <c r="AP1388" s="333"/>
      <c r="AQ1388" s="333"/>
      <c r="AR1388" s="333"/>
    </row>
    <row r="1389" spans="1:44" ht="8.1" customHeight="1">
      <c r="A1389" s="365" t="str">
        <f t="shared" si="137"/>
        <v/>
      </c>
      <c r="B1389" s="50" t="str">
        <f t="shared" si="138"/>
        <v/>
      </c>
      <c r="C1389" s="50" t="str">
        <f t="shared" si="139"/>
        <v/>
      </c>
      <c r="D1389" s="315" t="str">
        <f t="shared" si="140"/>
        <v/>
      </c>
      <c r="E1389" s="353"/>
      <c r="F1389" s="354"/>
      <c r="G1389" s="354"/>
      <c r="H1389" s="333"/>
      <c r="I1389" s="333"/>
      <c r="J1389" s="333"/>
      <c r="K1389" s="333"/>
      <c r="L1389" s="333"/>
      <c r="M1389" s="333"/>
      <c r="N1389" s="333"/>
      <c r="O1389" s="333"/>
      <c r="P1389" s="333"/>
      <c r="Q1389" s="333"/>
      <c r="R1389" s="333"/>
      <c r="S1389" s="333"/>
      <c r="T1389" s="333"/>
      <c r="U1389" s="333"/>
      <c r="V1389" s="333"/>
      <c r="W1389" s="333"/>
      <c r="X1389" s="333"/>
      <c r="Y1389" s="333"/>
      <c r="Z1389" s="333"/>
      <c r="AA1389" s="333"/>
      <c r="AB1389" s="333"/>
      <c r="AC1389" s="333"/>
      <c r="AD1389" s="333"/>
      <c r="AE1389" s="333"/>
      <c r="AF1389" s="333"/>
      <c r="AG1389" s="333"/>
      <c r="AH1389" s="333"/>
      <c r="AI1389" s="333"/>
      <c r="AJ1389" s="333"/>
      <c r="AK1389" s="333"/>
      <c r="AL1389" s="333"/>
      <c r="AM1389" s="333"/>
      <c r="AN1389" s="333"/>
      <c r="AO1389" s="333"/>
      <c r="AP1389" s="333"/>
      <c r="AQ1389" s="333"/>
      <c r="AR1389" s="333"/>
    </row>
    <row r="1390" spans="1:44" ht="8.1" customHeight="1">
      <c r="A1390" s="365" t="str">
        <f t="shared" si="137"/>
        <v/>
      </c>
      <c r="B1390" s="50" t="str">
        <f t="shared" si="138"/>
        <v/>
      </c>
      <c r="C1390" s="50" t="str">
        <f t="shared" si="139"/>
        <v/>
      </c>
      <c r="D1390" s="315" t="str">
        <f t="shared" si="140"/>
        <v/>
      </c>
      <c r="E1390" s="353"/>
      <c r="F1390" s="354"/>
      <c r="G1390" s="354"/>
      <c r="H1390" s="333"/>
      <c r="I1390" s="333"/>
      <c r="J1390" s="333"/>
      <c r="K1390" s="333"/>
      <c r="L1390" s="333"/>
      <c r="M1390" s="333"/>
      <c r="N1390" s="333"/>
      <c r="O1390" s="333"/>
      <c r="P1390" s="333"/>
      <c r="Q1390" s="333"/>
      <c r="R1390" s="333"/>
      <c r="S1390" s="333"/>
      <c r="T1390" s="333"/>
      <c r="U1390" s="333"/>
      <c r="V1390" s="333"/>
      <c r="W1390" s="333"/>
      <c r="X1390" s="333"/>
      <c r="Y1390" s="333"/>
      <c r="Z1390" s="333"/>
      <c r="AA1390" s="333"/>
      <c r="AB1390" s="333"/>
      <c r="AC1390" s="333"/>
      <c r="AD1390" s="333"/>
      <c r="AE1390" s="333"/>
      <c r="AF1390" s="333"/>
      <c r="AG1390" s="333"/>
      <c r="AH1390" s="333"/>
      <c r="AI1390" s="333"/>
      <c r="AJ1390" s="333"/>
      <c r="AK1390" s="333"/>
      <c r="AL1390" s="333"/>
      <c r="AM1390" s="333"/>
      <c r="AN1390" s="333"/>
      <c r="AO1390" s="333"/>
      <c r="AP1390" s="333"/>
      <c r="AQ1390" s="333"/>
      <c r="AR1390" s="333"/>
    </row>
    <row r="1391" spans="1:44" ht="8.1" customHeight="1">
      <c r="A1391" s="365" t="str">
        <f t="shared" si="137"/>
        <v/>
      </c>
      <c r="B1391" s="50" t="str">
        <f t="shared" si="138"/>
        <v/>
      </c>
      <c r="C1391" s="50" t="str">
        <f t="shared" si="139"/>
        <v/>
      </c>
      <c r="D1391" s="315" t="str">
        <f t="shared" si="140"/>
        <v/>
      </c>
      <c r="E1391" s="353"/>
      <c r="F1391" s="354"/>
      <c r="G1391" s="354"/>
      <c r="H1391" s="333"/>
      <c r="I1391" s="333"/>
      <c r="J1391" s="333"/>
      <c r="K1391" s="333"/>
      <c r="L1391" s="333"/>
      <c r="M1391" s="333"/>
      <c r="N1391" s="333"/>
      <c r="O1391" s="333"/>
      <c r="P1391" s="333"/>
      <c r="Q1391" s="333"/>
      <c r="R1391" s="333"/>
      <c r="S1391" s="333"/>
      <c r="T1391" s="333"/>
      <c r="U1391" s="333"/>
      <c r="V1391" s="333"/>
      <c r="W1391" s="333"/>
      <c r="X1391" s="333"/>
      <c r="Y1391" s="333"/>
      <c r="Z1391" s="333"/>
      <c r="AA1391" s="333"/>
      <c r="AB1391" s="333"/>
      <c r="AC1391" s="333"/>
      <c r="AD1391" s="333"/>
      <c r="AE1391" s="333"/>
      <c r="AF1391" s="333"/>
      <c r="AG1391" s="333"/>
      <c r="AH1391" s="333"/>
      <c r="AI1391" s="333"/>
      <c r="AJ1391" s="333"/>
      <c r="AK1391" s="333"/>
      <c r="AL1391" s="333"/>
      <c r="AM1391" s="333"/>
      <c r="AN1391" s="333"/>
      <c r="AO1391" s="333"/>
      <c r="AP1391" s="333"/>
      <c r="AQ1391" s="333"/>
      <c r="AR1391" s="333"/>
    </row>
    <row r="1392" spans="1:44" ht="8.1" customHeight="1">
      <c r="A1392" s="365" t="str">
        <f t="shared" si="137"/>
        <v/>
      </c>
      <c r="B1392" s="50" t="str">
        <f t="shared" si="138"/>
        <v/>
      </c>
      <c r="C1392" s="50" t="str">
        <f t="shared" si="139"/>
        <v/>
      </c>
      <c r="D1392" s="315" t="str">
        <f t="shared" si="140"/>
        <v/>
      </c>
      <c r="E1392" s="353"/>
      <c r="F1392" s="354"/>
      <c r="G1392" s="354"/>
      <c r="H1392" s="333"/>
      <c r="I1392" s="333"/>
      <c r="J1392" s="333"/>
      <c r="K1392" s="333"/>
      <c r="L1392" s="333"/>
      <c r="M1392" s="333"/>
      <c r="N1392" s="333"/>
      <c r="O1392" s="333"/>
      <c r="P1392" s="333"/>
      <c r="Q1392" s="333"/>
      <c r="R1392" s="333"/>
      <c r="S1392" s="333"/>
      <c r="T1392" s="333"/>
      <c r="U1392" s="333"/>
      <c r="V1392" s="333"/>
      <c r="W1392" s="333"/>
      <c r="X1392" s="333"/>
      <c r="Y1392" s="333"/>
      <c r="Z1392" s="333"/>
      <c r="AA1392" s="333"/>
      <c r="AB1392" s="333"/>
      <c r="AC1392" s="333"/>
      <c r="AD1392" s="333"/>
      <c r="AE1392" s="333"/>
      <c r="AF1392" s="333"/>
      <c r="AG1392" s="333"/>
      <c r="AH1392" s="333"/>
      <c r="AI1392" s="333"/>
      <c r="AJ1392" s="333"/>
      <c r="AK1392" s="333"/>
      <c r="AL1392" s="333"/>
      <c r="AM1392" s="333"/>
      <c r="AN1392" s="333"/>
      <c r="AO1392" s="333"/>
      <c r="AP1392" s="333"/>
      <c r="AQ1392" s="333"/>
      <c r="AR1392" s="333"/>
    </row>
    <row r="1393" spans="1:44" ht="8.1" customHeight="1">
      <c r="A1393" s="365" t="str">
        <f t="shared" si="137"/>
        <v/>
      </c>
      <c r="B1393" s="50" t="str">
        <f t="shared" si="138"/>
        <v/>
      </c>
      <c r="C1393" s="50" t="str">
        <f t="shared" si="139"/>
        <v/>
      </c>
      <c r="D1393" s="315" t="str">
        <f t="shared" si="140"/>
        <v/>
      </c>
      <c r="E1393" s="353"/>
      <c r="F1393" s="354"/>
      <c r="G1393" s="354"/>
      <c r="H1393" s="333"/>
      <c r="I1393" s="333"/>
      <c r="J1393" s="333"/>
      <c r="K1393" s="333"/>
      <c r="L1393" s="333"/>
      <c r="M1393" s="333"/>
      <c r="N1393" s="333"/>
      <c r="O1393" s="333"/>
      <c r="P1393" s="333"/>
      <c r="Q1393" s="333"/>
      <c r="R1393" s="333"/>
      <c r="S1393" s="333"/>
      <c r="T1393" s="333"/>
      <c r="U1393" s="333"/>
      <c r="V1393" s="333"/>
      <c r="W1393" s="333"/>
      <c r="X1393" s="333"/>
      <c r="Y1393" s="333"/>
      <c r="Z1393" s="333"/>
      <c r="AA1393" s="333"/>
      <c r="AB1393" s="333"/>
      <c r="AC1393" s="333"/>
      <c r="AD1393" s="333"/>
      <c r="AE1393" s="333"/>
      <c r="AF1393" s="333"/>
      <c r="AG1393" s="333"/>
      <c r="AH1393" s="333"/>
      <c r="AI1393" s="333"/>
      <c r="AJ1393" s="333"/>
      <c r="AK1393" s="333"/>
      <c r="AL1393" s="333"/>
      <c r="AM1393" s="333"/>
      <c r="AN1393" s="333"/>
      <c r="AO1393" s="333"/>
      <c r="AP1393" s="333"/>
      <c r="AQ1393" s="333"/>
      <c r="AR1393" s="333"/>
    </row>
    <row r="1394" spans="1:44" ht="8.1" customHeight="1">
      <c r="A1394" s="365" t="str">
        <f t="shared" si="137"/>
        <v/>
      </c>
      <c r="B1394" s="50" t="str">
        <f t="shared" si="138"/>
        <v/>
      </c>
      <c r="C1394" s="50" t="str">
        <f t="shared" si="139"/>
        <v/>
      </c>
      <c r="D1394" s="315" t="str">
        <f t="shared" si="140"/>
        <v/>
      </c>
      <c r="E1394" s="353"/>
      <c r="F1394" s="354"/>
      <c r="G1394" s="354"/>
      <c r="H1394" s="333"/>
      <c r="I1394" s="333"/>
      <c r="J1394" s="333"/>
      <c r="K1394" s="333"/>
      <c r="L1394" s="333"/>
      <c r="M1394" s="333"/>
      <c r="N1394" s="333"/>
      <c r="O1394" s="333"/>
      <c r="P1394" s="333"/>
      <c r="Q1394" s="333"/>
      <c r="R1394" s="333"/>
      <c r="S1394" s="333"/>
      <c r="T1394" s="333"/>
      <c r="U1394" s="333"/>
      <c r="V1394" s="333"/>
      <c r="W1394" s="333"/>
      <c r="X1394" s="333"/>
      <c r="Y1394" s="333"/>
      <c r="Z1394" s="333"/>
      <c r="AA1394" s="333"/>
      <c r="AB1394" s="333"/>
      <c r="AC1394" s="333"/>
      <c r="AD1394" s="333"/>
      <c r="AE1394" s="333"/>
      <c r="AF1394" s="333"/>
      <c r="AG1394" s="333"/>
      <c r="AH1394" s="333"/>
      <c r="AI1394" s="333"/>
      <c r="AJ1394" s="333"/>
      <c r="AK1394" s="333"/>
      <c r="AL1394" s="333"/>
      <c r="AM1394" s="333"/>
      <c r="AN1394" s="333"/>
      <c r="AO1394" s="333"/>
      <c r="AP1394" s="333"/>
      <c r="AQ1394" s="333"/>
      <c r="AR1394" s="333"/>
    </row>
    <row r="1395" spans="1:44" ht="8.1" customHeight="1">
      <c r="A1395" s="365" t="str">
        <f t="shared" si="137"/>
        <v/>
      </c>
      <c r="B1395" s="50" t="str">
        <f t="shared" si="138"/>
        <v/>
      </c>
      <c r="C1395" s="50" t="str">
        <f t="shared" si="139"/>
        <v/>
      </c>
      <c r="D1395" s="315" t="str">
        <f t="shared" si="140"/>
        <v/>
      </c>
      <c r="E1395" s="353"/>
      <c r="F1395" s="354"/>
      <c r="G1395" s="354"/>
      <c r="H1395" s="333"/>
      <c r="I1395" s="333"/>
      <c r="J1395" s="333"/>
      <c r="K1395" s="333"/>
      <c r="L1395" s="333"/>
      <c r="M1395" s="333"/>
      <c r="N1395" s="333"/>
      <c r="O1395" s="333"/>
      <c r="P1395" s="333"/>
      <c r="Q1395" s="333"/>
      <c r="R1395" s="333"/>
      <c r="S1395" s="333"/>
      <c r="T1395" s="333"/>
      <c r="U1395" s="333"/>
      <c r="V1395" s="333"/>
      <c r="W1395" s="333"/>
      <c r="X1395" s="333"/>
      <c r="Y1395" s="333"/>
      <c r="Z1395" s="333"/>
      <c r="AA1395" s="333"/>
      <c r="AB1395" s="333"/>
      <c r="AC1395" s="333"/>
      <c r="AD1395" s="333"/>
      <c r="AE1395" s="333"/>
      <c r="AF1395" s="333"/>
      <c r="AG1395" s="333"/>
      <c r="AH1395" s="333"/>
      <c r="AI1395" s="333"/>
      <c r="AJ1395" s="333"/>
      <c r="AK1395" s="333"/>
      <c r="AL1395" s="333"/>
      <c r="AM1395" s="333"/>
      <c r="AN1395" s="333"/>
      <c r="AO1395" s="333"/>
      <c r="AP1395" s="333"/>
      <c r="AQ1395" s="333"/>
      <c r="AR1395" s="333"/>
    </row>
    <row r="1396" spans="1:44" ht="8.1" customHeight="1">
      <c r="A1396" s="365" t="str">
        <f t="shared" si="137"/>
        <v/>
      </c>
      <c r="B1396" s="50" t="str">
        <f t="shared" si="138"/>
        <v/>
      </c>
      <c r="C1396" s="50" t="str">
        <f t="shared" si="139"/>
        <v/>
      </c>
      <c r="D1396" s="315" t="str">
        <f t="shared" si="140"/>
        <v/>
      </c>
      <c r="E1396" s="353"/>
      <c r="F1396" s="354"/>
      <c r="G1396" s="354"/>
      <c r="H1396" s="333"/>
      <c r="I1396" s="333"/>
      <c r="J1396" s="333"/>
      <c r="K1396" s="333"/>
      <c r="L1396" s="333"/>
      <c r="M1396" s="333"/>
      <c r="N1396" s="333"/>
      <c r="O1396" s="333"/>
      <c r="P1396" s="333"/>
      <c r="Q1396" s="333"/>
      <c r="R1396" s="333"/>
      <c r="S1396" s="333"/>
      <c r="T1396" s="333"/>
      <c r="U1396" s="333"/>
      <c r="V1396" s="333"/>
      <c r="W1396" s="333"/>
      <c r="X1396" s="333"/>
      <c r="Y1396" s="333"/>
      <c r="Z1396" s="333"/>
      <c r="AA1396" s="333"/>
      <c r="AB1396" s="333"/>
      <c r="AC1396" s="333"/>
      <c r="AD1396" s="333"/>
      <c r="AE1396" s="333"/>
      <c r="AF1396" s="333"/>
      <c r="AG1396" s="333"/>
      <c r="AH1396" s="333"/>
      <c r="AI1396" s="333"/>
      <c r="AJ1396" s="333"/>
      <c r="AK1396" s="333"/>
      <c r="AL1396" s="333"/>
      <c r="AM1396" s="333"/>
      <c r="AN1396" s="333"/>
      <c r="AO1396" s="333"/>
      <c r="AP1396" s="333"/>
      <c r="AQ1396" s="333"/>
      <c r="AR1396" s="333"/>
    </row>
    <row r="1397" spans="1:44" ht="8.1" customHeight="1">
      <c r="A1397" s="365" t="str">
        <f t="shared" si="137"/>
        <v/>
      </c>
      <c r="B1397" s="50" t="str">
        <f t="shared" si="138"/>
        <v/>
      </c>
      <c r="C1397" s="50" t="str">
        <f t="shared" si="139"/>
        <v/>
      </c>
      <c r="D1397" s="315" t="str">
        <f t="shared" si="140"/>
        <v/>
      </c>
      <c r="E1397" s="353"/>
      <c r="F1397" s="354"/>
      <c r="G1397" s="354"/>
      <c r="H1397" s="333"/>
      <c r="I1397" s="333"/>
      <c r="J1397" s="333"/>
      <c r="K1397" s="333"/>
      <c r="L1397" s="333"/>
      <c r="M1397" s="333"/>
      <c r="N1397" s="333"/>
      <c r="O1397" s="333"/>
      <c r="P1397" s="333"/>
      <c r="Q1397" s="333"/>
      <c r="R1397" s="333"/>
      <c r="S1397" s="333"/>
      <c r="T1397" s="333"/>
      <c r="U1397" s="333"/>
      <c r="V1397" s="333"/>
      <c r="W1397" s="333"/>
      <c r="X1397" s="333"/>
      <c r="Y1397" s="333"/>
      <c r="Z1397" s="333"/>
      <c r="AA1397" s="333"/>
      <c r="AB1397" s="333"/>
      <c r="AC1397" s="333"/>
      <c r="AD1397" s="333"/>
      <c r="AE1397" s="333"/>
      <c r="AF1397" s="333"/>
      <c r="AG1397" s="333"/>
      <c r="AH1397" s="333"/>
      <c r="AI1397" s="333"/>
      <c r="AJ1397" s="333"/>
      <c r="AK1397" s="333"/>
      <c r="AL1397" s="333"/>
      <c r="AM1397" s="333"/>
      <c r="AN1397" s="333"/>
      <c r="AO1397" s="333"/>
      <c r="AP1397" s="333"/>
      <c r="AQ1397" s="333"/>
      <c r="AR1397" s="333"/>
    </row>
    <row r="1398" spans="1:44" ht="8.1" customHeight="1">
      <c r="A1398" s="365" t="str">
        <f t="shared" si="137"/>
        <v/>
      </c>
      <c r="B1398" s="50" t="str">
        <f t="shared" si="138"/>
        <v/>
      </c>
      <c r="C1398" s="50" t="str">
        <f t="shared" si="139"/>
        <v/>
      </c>
      <c r="D1398" s="315" t="str">
        <f t="shared" si="140"/>
        <v/>
      </c>
      <c r="E1398" s="353"/>
      <c r="F1398" s="354"/>
      <c r="G1398" s="354"/>
      <c r="H1398" s="333"/>
      <c r="I1398" s="333"/>
      <c r="J1398" s="333"/>
      <c r="K1398" s="333"/>
      <c r="L1398" s="333"/>
      <c r="M1398" s="333"/>
      <c r="N1398" s="333"/>
      <c r="O1398" s="333"/>
      <c r="P1398" s="333"/>
      <c r="Q1398" s="333"/>
      <c r="R1398" s="333"/>
      <c r="S1398" s="333"/>
      <c r="T1398" s="333"/>
      <c r="U1398" s="333"/>
      <c r="V1398" s="333"/>
      <c r="W1398" s="333"/>
      <c r="X1398" s="333"/>
      <c r="Y1398" s="333"/>
      <c r="Z1398" s="333"/>
      <c r="AA1398" s="333"/>
      <c r="AB1398" s="333"/>
      <c r="AC1398" s="333"/>
      <c r="AD1398" s="333"/>
      <c r="AE1398" s="333"/>
      <c r="AF1398" s="333"/>
      <c r="AG1398" s="333"/>
      <c r="AH1398" s="333"/>
      <c r="AI1398" s="333"/>
      <c r="AJ1398" s="333"/>
      <c r="AK1398" s="333"/>
      <c r="AL1398" s="333"/>
      <c r="AM1398" s="333"/>
      <c r="AN1398" s="333"/>
      <c r="AO1398" s="333"/>
      <c r="AP1398" s="333"/>
      <c r="AQ1398" s="333"/>
      <c r="AR1398" s="333"/>
    </row>
    <row r="1399" spans="1:44" ht="8.1" customHeight="1">
      <c r="A1399" s="365" t="str">
        <f t="shared" si="137"/>
        <v/>
      </c>
      <c r="B1399" s="50" t="str">
        <f t="shared" si="138"/>
        <v/>
      </c>
      <c r="C1399" s="50" t="str">
        <f t="shared" si="139"/>
        <v/>
      </c>
      <c r="D1399" s="315" t="str">
        <f t="shared" si="140"/>
        <v/>
      </c>
      <c r="E1399" s="353"/>
      <c r="F1399" s="354"/>
      <c r="G1399" s="354"/>
      <c r="H1399" s="333"/>
      <c r="I1399" s="333"/>
      <c r="J1399" s="333"/>
      <c r="K1399" s="333"/>
      <c r="L1399" s="333"/>
      <c r="M1399" s="333"/>
      <c r="N1399" s="333"/>
      <c r="O1399" s="333"/>
      <c r="P1399" s="333"/>
      <c r="Q1399" s="333"/>
      <c r="R1399" s="333"/>
      <c r="S1399" s="333"/>
      <c r="T1399" s="333"/>
      <c r="U1399" s="333"/>
      <c r="V1399" s="333"/>
      <c r="W1399" s="333"/>
      <c r="X1399" s="333"/>
      <c r="Y1399" s="333"/>
      <c r="Z1399" s="333"/>
      <c r="AA1399" s="333"/>
      <c r="AB1399" s="333"/>
      <c r="AC1399" s="333"/>
      <c r="AD1399" s="333"/>
      <c r="AE1399" s="333"/>
      <c r="AF1399" s="333"/>
      <c r="AG1399" s="333"/>
      <c r="AH1399" s="333"/>
      <c r="AI1399" s="333"/>
      <c r="AJ1399" s="333"/>
      <c r="AK1399" s="333"/>
      <c r="AL1399" s="333"/>
      <c r="AM1399" s="333"/>
      <c r="AN1399" s="333"/>
      <c r="AO1399" s="333"/>
      <c r="AP1399" s="333"/>
      <c r="AQ1399" s="333"/>
      <c r="AR1399" s="333"/>
    </row>
    <row r="1400" spans="1:44" ht="8.1" customHeight="1">
      <c r="A1400" s="365" t="str">
        <f t="shared" si="137"/>
        <v/>
      </c>
      <c r="B1400" s="50" t="str">
        <f t="shared" si="138"/>
        <v/>
      </c>
      <c r="C1400" s="50" t="str">
        <f t="shared" si="139"/>
        <v/>
      </c>
      <c r="D1400" s="315" t="str">
        <f t="shared" si="140"/>
        <v/>
      </c>
      <c r="E1400" s="353"/>
      <c r="F1400" s="354"/>
      <c r="G1400" s="354"/>
      <c r="H1400" s="333"/>
      <c r="I1400" s="333"/>
      <c r="J1400" s="333"/>
      <c r="K1400" s="333"/>
      <c r="L1400" s="333"/>
      <c r="M1400" s="333"/>
      <c r="N1400" s="333"/>
      <c r="O1400" s="333"/>
      <c r="P1400" s="333"/>
      <c r="Q1400" s="333"/>
      <c r="R1400" s="333"/>
      <c r="S1400" s="333"/>
      <c r="T1400" s="333"/>
      <c r="U1400" s="333"/>
      <c r="V1400" s="333"/>
      <c r="W1400" s="333"/>
      <c r="X1400" s="333"/>
      <c r="Y1400" s="333"/>
      <c r="Z1400" s="333"/>
      <c r="AA1400" s="333"/>
      <c r="AB1400" s="333"/>
      <c r="AC1400" s="333"/>
      <c r="AD1400" s="333"/>
      <c r="AE1400" s="333"/>
      <c r="AF1400" s="333"/>
      <c r="AG1400" s="333"/>
      <c r="AH1400" s="333"/>
      <c r="AI1400" s="333"/>
      <c r="AJ1400" s="333"/>
      <c r="AK1400" s="333"/>
      <c r="AL1400" s="333"/>
      <c r="AM1400" s="333"/>
      <c r="AN1400" s="333"/>
      <c r="AO1400" s="333"/>
      <c r="AP1400" s="333"/>
      <c r="AQ1400" s="333"/>
      <c r="AR1400" s="333"/>
    </row>
    <row r="1401" spans="1:44" ht="8.1" customHeight="1">
      <c r="A1401" s="365" t="str">
        <f t="shared" si="137"/>
        <v/>
      </c>
      <c r="B1401" s="50" t="str">
        <f t="shared" si="138"/>
        <v/>
      </c>
      <c r="C1401" s="50" t="str">
        <f t="shared" si="139"/>
        <v/>
      </c>
      <c r="D1401" s="315" t="str">
        <f t="shared" si="140"/>
        <v/>
      </c>
      <c r="E1401" s="353"/>
      <c r="F1401" s="354"/>
      <c r="G1401" s="354"/>
      <c r="H1401" s="333"/>
      <c r="I1401" s="333"/>
      <c r="J1401" s="333"/>
      <c r="K1401" s="333"/>
      <c r="L1401" s="333"/>
      <c r="M1401" s="333"/>
      <c r="N1401" s="333"/>
      <c r="O1401" s="333"/>
      <c r="P1401" s="333"/>
      <c r="Q1401" s="333"/>
      <c r="R1401" s="333"/>
      <c r="S1401" s="333"/>
      <c r="T1401" s="333"/>
      <c r="U1401" s="333"/>
      <c r="V1401" s="333"/>
      <c r="W1401" s="333"/>
      <c r="X1401" s="333"/>
      <c r="Y1401" s="333"/>
      <c r="Z1401" s="333"/>
      <c r="AA1401" s="333"/>
      <c r="AB1401" s="333"/>
      <c r="AC1401" s="333"/>
      <c r="AD1401" s="333"/>
      <c r="AE1401" s="333"/>
      <c r="AF1401" s="333"/>
      <c r="AG1401" s="333"/>
      <c r="AH1401" s="333"/>
      <c r="AI1401" s="333"/>
      <c r="AJ1401" s="333"/>
      <c r="AK1401" s="333"/>
      <c r="AL1401" s="333"/>
      <c r="AM1401" s="333"/>
      <c r="AN1401" s="333"/>
      <c r="AO1401" s="333"/>
      <c r="AP1401" s="333"/>
      <c r="AQ1401" s="333"/>
      <c r="AR1401" s="333"/>
    </row>
    <row r="1402" spans="1:44" ht="8.1" customHeight="1">
      <c r="A1402" s="365" t="str">
        <f t="shared" si="137"/>
        <v/>
      </c>
      <c r="B1402" s="50" t="str">
        <f t="shared" si="138"/>
        <v/>
      </c>
      <c r="C1402" s="50" t="str">
        <f t="shared" si="139"/>
        <v/>
      </c>
      <c r="D1402" s="315" t="str">
        <f t="shared" si="140"/>
        <v/>
      </c>
      <c r="E1402" s="353"/>
      <c r="F1402" s="354"/>
      <c r="G1402" s="354"/>
      <c r="H1402" s="333"/>
      <c r="I1402" s="333"/>
      <c r="J1402" s="333"/>
      <c r="K1402" s="333"/>
      <c r="L1402" s="333"/>
      <c r="M1402" s="333"/>
      <c r="N1402" s="333"/>
      <c r="O1402" s="333"/>
      <c r="P1402" s="333"/>
      <c r="Q1402" s="333"/>
      <c r="R1402" s="333"/>
      <c r="S1402" s="333"/>
      <c r="T1402" s="333"/>
      <c r="U1402" s="333"/>
      <c r="V1402" s="333"/>
      <c r="W1402" s="333"/>
      <c r="X1402" s="333"/>
      <c r="Y1402" s="333"/>
      <c r="Z1402" s="333"/>
      <c r="AA1402" s="333"/>
      <c r="AB1402" s="333"/>
      <c r="AC1402" s="333"/>
      <c r="AD1402" s="333"/>
      <c r="AE1402" s="333"/>
      <c r="AF1402" s="333"/>
      <c r="AG1402" s="333"/>
      <c r="AH1402" s="333"/>
      <c r="AI1402" s="333"/>
      <c r="AJ1402" s="333"/>
      <c r="AK1402" s="333"/>
      <c r="AL1402" s="333"/>
      <c r="AM1402" s="333"/>
      <c r="AN1402" s="333"/>
      <c r="AO1402" s="333"/>
      <c r="AP1402" s="333"/>
      <c r="AQ1402" s="333"/>
      <c r="AR1402" s="333"/>
    </row>
    <row r="1403" spans="1:44" ht="8.1" customHeight="1">
      <c r="A1403" s="365" t="str">
        <f t="shared" si="137"/>
        <v/>
      </c>
      <c r="B1403" s="50" t="str">
        <f t="shared" si="138"/>
        <v/>
      </c>
      <c r="C1403" s="50" t="str">
        <f t="shared" si="139"/>
        <v/>
      </c>
      <c r="D1403" s="315" t="str">
        <f t="shared" si="140"/>
        <v/>
      </c>
      <c r="E1403" s="353"/>
      <c r="F1403" s="354"/>
      <c r="G1403" s="354"/>
      <c r="H1403" s="333"/>
      <c r="I1403" s="333"/>
      <c r="J1403" s="333"/>
      <c r="K1403" s="333"/>
      <c r="L1403" s="333"/>
      <c r="M1403" s="333"/>
      <c r="N1403" s="333"/>
      <c r="O1403" s="333"/>
      <c r="P1403" s="333"/>
      <c r="Q1403" s="333"/>
      <c r="R1403" s="333"/>
      <c r="S1403" s="333"/>
      <c r="T1403" s="333"/>
      <c r="U1403" s="333"/>
      <c r="V1403" s="333"/>
      <c r="W1403" s="333"/>
      <c r="X1403" s="333"/>
      <c r="Y1403" s="333"/>
      <c r="Z1403" s="333"/>
      <c r="AA1403" s="333"/>
      <c r="AB1403" s="333"/>
      <c r="AC1403" s="333"/>
      <c r="AD1403" s="333"/>
      <c r="AE1403" s="333"/>
      <c r="AF1403" s="333"/>
      <c r="AG1403" s="333"/>
      <c r="AH1403" s="333"/>
      <c r="AI1403" s="333"/>
      <c r="AJ1403" s="333"/>
      <c r="AK1403" s="333"/>
      <c r="AL1403" s="333"/>
      <c r="AM1403" s="333"/>
      <c r="AN1403" s="333"/>
      <c r="AO1403" s="333"/>
      <c r="AP1403" s="333"/>
      <c r="AQ1403" s="333"/>
      <c r="AR1403" s="333"/>
    </row>
    <row r="1404" spans="1:44" ht="8.1" customHeight="1">
      <c r="A1404" s="365" t="str">
        <f t="shared" si="137"/>
        <v/>
      </c>
      <c r="B1404" s="50" t="str">
        <f t="shared" si="138"/>
        <v/>
      </c>
      <c r="C1404" s="50" t="str">
        <f t="shared" si="139"/>
        <v/>
      </c>
      <c r="D1404" s="315" t="str">
        <f t="shared" si="140"/>
        <v/>
      </c>
      <c r="E1404" s="353"/>
      <c r="F1404" s="354"/>
      <c r="G1404" s="354"/>
      <c r="H1404" s="333"/>
      <c r="I1404" s="333"/>
      <c r="J1404" s="333"/>
      <c r="K1404" s="333"/>
      <c r="L1404" s="333"/>
      <c r="M1404" s="333"/>
      <c r="N1404" s="333"/>
      <c r="O1404" s="333"/>
      <c r="P1404" s="333"/>
      <c r="Q1404" s="333"/>
      <c r="R1404" s="333"/>
      <c r="S1404" s="333"/>
      <c r="T1404" s="333"/>
      <c r="U1404" s="333"/>
      <c r="V1404" s="333"/>
      <c r="W1404" s="333"/>
      <c r="X1404" s="333"/>
      <c r="Y1404" s="333"/>
      <c r="Z1404" s="333"/>
      <c r="AA1404" s="333"/>
      <c r="AB1404" s="333"/>
      <c r="AC1404" s="333"/>
      <c r="AD1404" s="333"/>
      <c r="AE1404" s="333"/>
      <c r="AF1404" s="333"/>
      <c r="AG1404" s="333"/>
      <c r="AH1404" s="333"/>
      <c r="AI1404" s="333"/>
      <c r="AJ1404" s="333"/>
      <c r="AK1404" s="333"/>
      <c r="AL1404" s="333"/>
      <c r="AM1404" s="333"/>
      <c r="AN1404" s="333"/>
      <c r="AO1404" s="333"/>
      <c r="AP1404" s="333"/>
      <c r="AQ1404" s="333"/>
      <c r="AR1404" s="333"/>
    </row>
    <row r="1405" spans="1:44" ht="8.1" customHeight="1">
      <c r="A1405" s="365" t="str">
        <f t="shared" si="137"/>
        <v/>
      </c>
      <c r="B1405" s="50" t="str">
        <f t="shared" si="138"/>
        <v/>
      </c>
      <c r="C1405" s="50" t="str">
        <f t="shared" si="139"/>
        <v/>
      </c>
      <c r="D1405" s="315" t="str">
        <f t="shared" si="140"/>
        <v/>
      </c>
      <c r="E1405" s="353"/>
      <c r="F1405" s="354"/>
      <c r="G1405" s="354"/>
      <c r="H1405" s="333"/>
      <c r="I1405" s="333"/>
      <c r="J1405" s="333"/>
      <c r="K1405" s="333"/>
      <c r="L1405" s="333"/>
      <c r="M1405" s="333"/>
      <c r="N1405" s="333"/>
      <c r="O1405" s="333"/>
      <c r="P1405" s="333"/>
      <c r="Q1405" s="333"/>
      <c r="R1405" s="333"/>
      <c r="S1405" s="333"/>
      <c r="T1405" s="333"/>
      <c r="U1405" s="333"/>
      <c r="V1405" s="333"/>
      <c r="W1405" s="333"/>
      <c r="X1405" s="333"/>
      <c r="Y1405" s="333"/>
      <c r="Z1405" s="333"/>
      <c r="AA1405" s="333"/>
      <c r="AB1405" s="333"/>
      <c r="AC1405" s="333"/>
      <c r="AD1405" s="333"/>
      <c r="AE1405" s="333"/>
      <c r="AF1405" s="333"/>
      <c r="AG1405" s="333"/>
      <c r="AH1405" s="333"/>
      <c r="AI1405" s="333"/>
      <c r="AJ1405" s="333"/>
      <c r="AK1405" s="333"/>
      <c r="AL1405" s="333"/>
      <c r="AM1405" s="333"/>
      <c r="AN1405" s="333"/>
      <c r="AO1405" s="333"/>
      <c r="AP1405" s="333"/>
      <c r="AQ1405" s="333"/>
      <c r="AR1405" s="333"/>
    </row>
    <row r="1406" spans="1:44" ht="8.1" customHeight="1">
      <c r="A1406" s="365" t="str">
        <f t="shared" si="137"/>
        <v/>
      </c>
      <c r="B1406" s="50" t="str">
        <f t="shared" si="138"/>
        <v/>
      </c>
      <c r="C1406" s="50" t="str">
        <f t="shared" si="139"/>
        <v/>
      </c>
      <c r="D1406" s="315" t="str">
        <f t="shared" si="140"/>
        <v/>
      </c>
      <c r="E1406" s="353"/>
      <c r="F1406" s="354"/>
      <c r="G1406" s="354"/>
      <c r="H1406" s="333"/>
      <c r="I1406" s="333"/>
      <c r="J1406" s="333"/>
      <c r="K1406" s="333"/>
      <c r="L1406" s="333"/>
      <c r="M1406" s="333"/>
      <c r="N1406" s="333"/>
      <c r="O1406" s="333"/>
      <c r="P1406" s="333"/>
      <c r="Q1406" s="333"/>
      <c r="R1406" s="333"/>
      <c r="S1406" s="333"/>
      <c r="T1406" s="333"/>
      <c r="U1406" s="333"/>
      <c r="V1406" s="333"/>
      <c r="W1406" s="333"/>
      <c r="X1406" s="333"/>
      <c r="Y1406" s="333"/>
      <c r="Z1406" s="333"/>
      <c r="AA1406" s="333"/>
      <c r="AB1406" s="333"/>
      <c r="AC1406" s="333"/>
      <c r="AD1406" s="333"/>
      <c r="AE1406" s="333"/>
      <c r="AF1406" s="333"/>
      <c r="AG1406" s="333"/>
      <c r="AH1406" s="333"/>
      <c r="AI1406" s="333"/>
      <c r="AJ1406" s="333"/>
      <c r="AK1406" s="333"/>
      <c r="AL1406" s="333"/>
      <c r="AM1406" s="333"/>
      <c r="AN1406" s="333"/>
      <c r="AO1406" s="333"/>
      <c r="AP1406" s="333"/>
      <c r="AQ1406" s="333"/>
      <c r="AR1406" s="333"/>
    </row>
    <row r="1407" spans="1:44" ht="8.1" customHeight="1">
      <c r="A1407" s="365" t="str">
        <f t="shared" si="137"/>
        <v/>
      </c>
      <c r="B1407" s="50" t="str">
        <f t="shared" si="138"/>
        <v/>
      </c>
      <c r="C1407" s="50" t="str">
        <f t="shared" si="139"/>
        <v/>
      </c>
      <c r="D1407" s="315" t="str">
        <f t="shared" si="140"/>
        <v/>
      </c>
      <c r="E1407" s="353"/>
      <c r="F1407" s="354"/>
      <c r="G1407" s="354"/>
      <c r="H1407" s="333"/>
      <c r="I1407" s="333"/>
      <c r="J1407" s="333"/>
      <c r="K1407" s="333"/>
      <c r="L1407" s="333"/>
      <c r="M1407" s="333"/>
      <c r="N1407" s="333"/>
      <c r="O1407" s="333"/>
      <c r="P1407" s="333"/>
      <c r="Q1407" s="333"/>
      <c r="R1407" s="333"/>
      <c r="S1407" s="333"/>
      <c r="T1407" s="333"/>
      <c r="U1407" s="333"/>
      <c r="V1407" s="333"/>
      <c r="W1407" s="333"/>
      <c r="X1407" s="333"/>
      <c r="Y1407" s="333"/>
      <c r="Z1407" s="333"/>
      <c r="AA1407" s="333"/>
      <c r="AB1407" s="333"/>
      <c r="AC1407" s="333"/>
      <c r="AD1407" s="333"/>
      <c r="AE1407" s="333"/>
      <c r="AF1407" s="333"/>
      <c r="AG1407" s="333"/>
      <c r="AH1407" s="333"/>
      <c r="AI1407" s="333"/>
      <c r="AJ1407" s="333"/>
      <c r="AK1407" s="333"/>
      <c r="AL1407" s="333"/>
      <c r="AM1407" s="333"/>
      <c r="AN1407" s="333"/>
      <c r="AO1407" s="333"/>
      <c r="AP1407" s="333"/>
      <c r="AQ1407" s="333"/>
      <c r="AR1407" s="333"/>
    </row>
    <row r="1408" spans="1:44" ht="8.1" customHeight="1">
      <c r="A1408" s="365" t="str">
        <f t="shared" si="137"/>
        <v/>
      </c>
      <c r="B1408" s="50" t="str">
        <f t="shared" si="138"/>
        <v/>
      </c>
      <c r="C1408" s="50" t="str">
        <f t="shared" si="139"/>
        <v/>
      </c>
      <c r="D1408" s="315" t="str">
        <f t="shared" si="140"/>
        <v/>
      </c>
      <c r="E1408" s="353"/>
      <c r="F1408" s="354"/>
      <c r="G1408" s="354"/>
      <c r="H1408" s="333"/>
      <c r="I1408" s="333"/>
      <c r="J1408" s="333"/>
      <c r="K1408" s="333"/>
      <c r="L1408" s="333"/>
      <c r="M1408" s="333"/>
      <c r="N1408" s="333"/>
      <c r="O1408" s="333"/>
      <c r="P1408" s="333"/>
      <c r="Q1408" s="333"/>
      <c r="R1408" s="333"/>
      <c r="S1408" s="333"/>
      <c r="T1408" s="333"/>
      <c r="U1408" s="333"/>
      <c r="V1408" s="333"/>
      <c r="W1408" s="333"/>
      <c r="X1408" s="333"/>
      <c r="Y1408" s="333"/>
      <c r="Z1408" s="333"/>
      <c r="AA1408" s="333"/>
      <c r="AB1408" s="333"/>
      <c r="AC1408" s="333"/>
      <c r="AD1408" s="333"/>
      <c r="AE1408" s="333"/>
      <c r="AF1408" s="333"/>
      <c r="AG1408" s="333"/>
      <c r="AH1408" s="333"/>
      <c r="AI1408" s="333"/>
      <c r="AJ1408" s="333"/>
      <c r="AK1408" s="333"/>
      <c r="AL1408" s="333"/>
      <c r="AM1408" s="333"/>
      <c r="AN1408" s="333"/>
      <c r="AO1408" s="333"/>
      <c r="AP1408" s="333"/>
      <c r="AQ1408" s="333"/>
      <c r="AR1408" s="333"/>
    </row>
    <row r="1409" spans="1:44" ht="8.1" customHeight="1">
      <c r="A1409" s="365" t="str">
        <f t="shared" si="137"/>
        <v/>
      </c>
      <c r="B1409" s="50" t="str">
        <f t="shared" si="138"/>
        <v/>
      </c>
      <c r="C1409" s="50" t="str">
        <f t="shared" si="139"/>
        <v/>
      </c>
      <c r="D1409" s="315" t="str">
        <f t="shared" si="140"/>
        <v/>
      </c>
      <c r="E1409" s="353"/>
      <c r="F1409" s="354"/>
      <c r="G1409" s="354"/>
      <c r="H1409" s="333"/>
      <c r="I1409" s="333"/>
      <c r="J1409" s="333"/>
      <c r="K1409" s="333"/>
      <c r="L1409" s="333"/>
      <c r="M1409" s="333"/>
      <c r="N1409" s="333"/>
      <c r="O1409" s="333"/>
      <c r="P1409" s="333"/>
      <c r="Q1409" s="333"/>
      <c r="R1409" s="333"/>
      <c r="S1409" s="333"/>
      <c r="T1409" s="333"/>
      <c r="U1409" s="333"/>
      <c r="V1409" s="333"/>
      <c r="W1409" s="333"/>
      <c r="X1409" s="333"/>
      <c r="Y1409" s="333"/>
      <c r="Z1409" s="333"/>
      <c r="AA1409" s="333"/>
      <c r="AB1409" s="333"/>
      <c r="AC1409" s="333"/>
      <c r="AD1409" s="333"/>
      <c r="AE1409" s="333"/>
      <c r="AF1409" s="333"/>
      <c r="AG1409" s="333"/>
      <c r="AH1409" s="333"/>
      <c r="AI1409" s="333"/>
      <c r="AJ1409" s="333"/>
      <c r="AK1409" s="333"/>
      <c r="AL1409" s="333"/>
      <c r="AM1409" s="333"/>
      <c r="AN1409" s="333"/>
      <c r="AO1409" s="333"/>
      <c r="AP1409" s="333"/>
      <c r="AQ1409" s="333"/>
      <c r="AR1409" s="333"/>
    </row>
    <row r="1410" spans="1:44" ht="8.1" customHeight="1">
      <c r="A1410" s="365" t="str">
        <f t="shared" si="137"/>
        <v/>
      </c>
      <c r="B1410" s="50" t="str">
        <f t="shared" si="138"/>
        <v/>
      </c>
      <c r="C1410" s="50" t="str">
        <f t="shared" si="139"/>
        <v/>
      </c>
      <c r="D1410" s="315" t="str">
        <f t="shared" si="140"/>
        <v/>
      </c>
      <c r="E1410" s="353"/>
      <c r="F1410" s="354"/>
      <c r="G1410" s="354"/>
      <c r="H1410" s="333"/>
      <c r="I1410" s="333"/>
      <c r="J1410" s="333"/>
      <c r="K1410" s="333"/>
      <c r="L1410" s="333"/>
      <c r="M1410" s="333"/>
      <c r="N1410" s="333"/>
      <c r="O1410" s="333"/>
      <c r="P1410" s="333"/>
      <c r="Q1410" s="333"/>
      <c r="R1410" s="333"/>
      <c r="S1410" s="333"/>
      <c r="T1410" s="333"/>
      <c r="U1410" s="333"/>
      <c r="V1410" s="333"/>
      <c r="W1410" s="333"/>
      <c r="X1410" s="333"/>
      <c r="Y1410" s="333"/>
      <c r="Z1410" s="333"/>
      <c r="AA1410" s="333"/>
      <c r="AB1410" s="333"/>
      <c r="AC1410" s="333"/>
      <c r="AD1410" s="333"/>
      <c r="AE1410" s="333"/>
      <c r="AF1410" s="333"/>
      <c r="AG1410" s="333"/>
      <c r="AH1410" s="333"/>
      <c r="AI1410" s="333"/>
      <c r="AJ1410" s="333"/>
      <c r="AK1410" s="333"/>
      <c r="AL1410" s="333"/>
      <c r="AM1410" s="333"/>
      <c r="AN1410" s="333"/>
      <c r="AO1410" s="333"/>
      <c r="AP1410" s="333"/>
      <c r="AQ1410" s="333"/>
      <c r="AR1410" s="333"/>
    </row>
    <row r="1411" spans="1:44" ht="8.1" customHeight="1">
      <c r="A1411" s="365" t="str">
        <f t="shared" si="137"/>
        <v/>
      </c>
      <c r="B1411" s="50" t="str">
        <f t="shared" si="138"/>
        <v/>
      </c>
      <c r="C1411" s="50" t="str">
        <f t="shared" si="139"/>
        <v/>
      </c>
      <c r="D1411" s="315" t="str">
        <f t="shared" si="140"/>
        <v/>
      </c>
      <c r="E1411" s="353"/>
      <c r="F1411" s="354"/>
      <c r="G1411" s="354"/>
      <c r="H1411" s="333"/>
      <c r="I1411" s="333"/>
      <c r="J1411" s="333"/>
      <c r="K1411" s="333"/>
      <c r="L1411" s="333"/>
      <c r="M1411" s="333"/>
      <c r="N1411" s="333"/>
      <c r="O1411" s="333"/>
      <c r="P1411" s="333"/>
      <c r="Q1411" s="333"/>
      <c r="R1411" s="333"/>
      <c r="S1411" s="333"/>
      <c r="T1411" s="333"/>
      <c r="U1411" s="333"/>
      <c r="V1411" s="333"/>
      <c r="W1411" s="333"/>
      <c r="X1411" s="333"/>
      <c r="Y1411" s="333"/>
      <c r="Z1411" s="333"/>
      <c r="AA1411" s="333"/>
      <c r="AB1411" s="333"/>
      <c r="AC1411" s="333"/>
      <c r="AD1411" s="333"/>
      <c r="AE1411" s="333"/>
      <c r="AF1411" s="333"/>
      <c r="AG1411" s="333"/>
      <c r="AH1411" s="333"/>
      <c r="AI1411" s="333"/>
      <c r="AJ1411" s="333"/>
      <c r="AK1411" s="333"/>
      <c r="AL1411" s="333"/>
      <c r="AM1411" s="333"/>
      <c r="AN1411" s="333"/>
      <c r="AO1411" s="333"/>
      <c r="AP1411" s="333"/>
      <c r="AQ1411" s="333"/>
      <c r="AR1411" s="333"/>
    </row>
    <row r="1412" spans="1:44" ht="8.1" customHeight="1">
      <c r="A1412" s="365" t="str">
        <f t="shared" si="137"/>
        <v/>
      </c>
      <c r="B1412" s="50" t="str">
        <f t="shared" si="138"/>
        <v/>
      </c>
      <c r="C1412" s="50" t="str">
        <f t="shared" si="139"/>
        <v/>
      </c>
      <c r="D1412" s="315" t="str">
        <f t="shared" si="140"/>
        <v/>
      </c>
      <c r="E1412" s="353"/>
      <c r="F1412" s="354"/>
      <c r="G1412" s="354"/>
      <c r="H1412" s="333"/>
      <c r="I1412" s="333"/>
      <c r="J1412" s="333"/>
      <c r="K1412" s="333"/>
      <c r="L1412" s="333"/>
      <c r="M1412" s="333"/>
      <c r="N1412" s="333"/>
      <c r="O1412" s="333"/>
      <c r="P1412" s="333"/>
      <c r="Q1412" s="333"/>
      <c r="R1412" s="333"/>
      <c r="S1412" s="333"/>
      <c r="T1412" s="333"/>
      <c r="U1412" s="333"/>
      <c r="V1412" s="333"/>
      <c r="W1412" s="333"/>
      <c r="X1412" s="333"/>
      <c r="Y1412" s="333"/>
      <c r="Z1412" s="333"/>
      <c r="AA1412" s="333"/>
      <c r="AB1412" s="333"/>
      <c r="AC1412" s="333"/>
      <c r="AD1412" s="333"/>
      <c r="AE1412" s="333"/>
      <c r="AF1412" s="333"/>
      <c r="AG1412" s="333"/>
      <c r="AH1412" s="333"/>
      <c r="AI1412" s="333"/>
      <c r="AJ1412" s="333"/>
      <c r="AK1412" s="333"/>
      <c r="AL1412" s="333"/>
      <c r="AM1412" s="333"/>
      <c r="AN1412" s="333"/>
      <c r="AO1412" s="333"/>
      <c r="AP1412" s="333"/>
      <c r="AQ1412" s="333"/>
      <c r="AR1412" s="333"/>
    </row>
    <row r="1413" spans="1:44" ht="8.1" customHeight="1">
      <c r="A1413" s="365" t="str">
        <f t="shared" ref="A1413:A1476" si="141">IF(ROW()-A$4&lt;=$D$4,ROW()-A$4,"")</f>
        <v/>
      </c>
      <c r="B1413" s="50" t="str">
        <f t="shared" si="138"/>
        <v/>
      </c>
      <c r="C1413" s="50" t="str">
        <f t="shared" si="139"/>
        <v/>
      </c>
      <c r="D1413" s="315" t="str">
        <f t="shared" si="140"/>
        <v/>
      </c>
      <c r="E1413" s="353"/>
      <c r="F1413" s="354"/>
      <c r="G1413" s="354"/>
      <c r="H1413" s="333"/>
      <c r="I1413" s="333"/>
      <c r="J1413" s="333"/>
      <c r="K1413" s="333"/>
      <c r="L1413" s="333"/>
      <c r="M1413" s="333"/>
      <c r="N1413" s="333"/>
      <c r="O1413" s="333"/>
      <c r="P1413" s="333"/>
      <c r="Q1413" s="333"/>
      <c r="R1413" s="333"/>
      <c r="S1413" s="333"/>
      <c r="T1413" s="333"/>
      <c r="U1413" s="333"/>
      <c r="V1413" s="333"/>
      <c r="W1413" s="333"/>
      <c r="X1413" s="333"/>
      <c r="Y1413" s="333"/>
      <c r="Z1413" s="333"/>
      <c r="AA1413" s="333"/>
      <c r="AB1413" s="333"/>
      <c r="AC1413" s="333"/>
      <c r="AD1413" s="333"/>
      <c r="AE1413" s="333"/>
      <c r="AF1413" s="333"/>
      <c r="AG1413" s="333"/>
      <c r="AH1413" s="333"/>
      <c r="AI1413" s="333"/>
      <c r="AJ1413" s="333"/>
      <c r="AK1413" s="333"/>
      <c r="AL1413" s="333"/>
      <c r="AM1413" s="333"/>
      <c r="AN1413" s="333"/>
      <c r="AO1413" s="333"/>
      <c r="AP1413" s="333"/>
      <c r="AQ1413" s="333"/>
      <c r="AR1413" s="333"/>
    </row>
    <row r="1414" spans="1:44" ht="8.1" customHeight="1">
      <c r="A1414" s="365" t="str">
        <f t="shared" si="141"/>
        <v/>
      </c>
      <c r="B1414" s="50" t="str">
        <f t="shared" ref="B1414:B1477" si="142">IF(A1414="","",IF(A1412="",1,IF(ISNUMBER(A1414),INT(A1413/$C$2)+1,"")))</f>
        <v/>
      </c>
      <c r="C1414" s="50" t="str">
        <f t="shared" ref="C1414:C1477" si="143">IF(ISNUMBER(A1414),IF(B1413&lt;&gt;B1414,1,C1413+1),"")</f>
        <v/>
      </c>
      <c r="D1414" s="315" t="str">
        <f t="shared" ref="D1414:D1477" si="144">IF(AND(ISNUMBER(B1414),ISNUMBER(C1414)),_xlfn.CONCAT(C1414-1,",",B1414-1),"")</f>
        <v/>
      </c>
      <c r="E1414" s="353"/>
      <c r="F1414" s="354"/>
      <c r="G1414" s="354"/>
      <c r="H1414" s="333"/>
      <c r="I1414" s="333"/>
      <c r="J1414" s="333"/>
      <c r="K1414" s="333"/>
      <c r="L1414" s="333"/>
      <c r="M1414" s="333"/>
      <c r="N1414" s="333"/>
      <c r="O1414" s="333"/>
      <c r="P1414" s="333"/>
      <c r="Q1414" s="333"/>
      <c r="R1414" s="333"/>
      <c r="S1414" s="333"/>
      <c r="T1414" s="333"/>
      <c r="U1414" s="333"/>
      <c r="V1414" s="333"/>
      <c r="W1414" s="333"/>
      <c r="X1414" s="333"/>
      <c r="Y1414" s="333"/>
      <c r="Z1414" s="333"/>
      <c r="AA1414" s="333"/>
      <c r="AB1414" s="333"/>
      <c r="AC1414" s="333"/>
      <c r="AD1414" s="333"/>
      <c r="AE1414" s="333"/>
      <c r="AF1414" s="333"/>
      <c r="AG1414" s="333"/>
      <c r="AH1414" s="333"/>
      <c r="AI1414" s="333"/>
      <c r="AJ1414" s="333"/>
      <c r="AK1414" s="333"/>
      <c r="AL1414" s="333"/>
      <c r="AM1414" s="333"/>
      <c r="AN1414" s="333"/>
      <c r="AO1414" s="333"/>
      <c r="AP1414" s="333"/>
      <c r="AQ1414" s="333"/>
      <c r="AR1414" s="333"/>
    </row>
    <row r="1415" spans="1:44" ht="8.1" customHeight="1">
      <c r="A1415" s="365" t="str">
        <f t="shared" si="141"/>
        <v/>
      </c>
      <c r="B1415" s="50" t="str">
        <f t="shared" si="142"/>
        <v/>
      </c>
      <c r="C1415" s="50" t="str">
        <f t="shared" si="143"/>
        <v/>
      </c>
      <c r="D1415" s="315" t="str">
        <f t="shared" si="144"/>
        <v/>
      </c>
      <c r="E1415" s="353"/>
      <c r="F1415" s="354"/>
      <c r="G1415" s="354"/>
      <c r="H1415" s="333"/>
      <c r="I1415" s="333"/>
      <c r="J1415" s="333"/>
      <c r="K1415" s="333"/>
      <c r="L1415" s="333"/>
      <c r="M1415" s="333"/>
      <c r="N1415" s="333"/>
      <c r="O1415" s="333"/>
      <c r="P1415" s="333"/>
      <c r="Q1415" s="333"/>
      <c r="R1415" s="333"/>
      <c r="S1415" s="333"/>
      <c r="T1415" s="333"/>
      <c r="U1415" s="333"/>
      <c r="V1415" s="333"/>
      <c r="W1415" s="333"/>
      <c r="X1415" s="333"/>
      <c r="Y1415" s="333"/>
      <c r="Z1415" s="333"/>
      <c r="AA1415" s="333"/>
      <c r="AB1415" s="333"/>
      <c r="AC1415" s="333"/>
      <c r="AD1415" s="333"/>
      <c r="AE1415" s="333"/>
      <c r="AF1415" s="333"/>
      <c r="AG1415" s="333"/>
      <c r="AH1415" s="333"/>
      <c r="AI1415" s="333"/>
      <c r="AJ1415" s="333"/>
      <c r="AK1415" s="333"/>
      <c r="AL1415" s="333"/>
      <c r="AM1415" s="333"/>
      <c r="AN1415" s="333"/>
      <c r="AO1415" s="333"/>
      <c r="AP1415" s="333"/>
      <c r="AQ1415" s="333"/>
      <c r="AR1415" s="333"/>
    </row>
    <row r="1416" spans="1:44" ht="8.1" customHeight="1">
      <c r="A1416" s="365" t="str">
        <f t="shared" si="141"/>
        <v/>
      </c>
      <c r="B1416" s="50" t="str">
        <f t="shared" si="142"/>
        <v/>
      </c>
      <c r="C1416" s="50" t="str">
        <f t="shared" si="143"/>
        <v/>
      </c>
      <c r="D1416" s="315" t="str">
        <f t="shared" si="144"/>
        <v/>
      </c>
      <c r="E1416" s="353"/>
      <c r="F1416" s="354"/>
      <c r="G1416" s="354"/>
      <c r="H1416" s="333"/>
      <c r="I1416" s="333"/>
      <c r="J1416" s="333"/>
      <c r="K1416" s="333"/>
      <c r="L1416" s="333"/>
      <c r="M1416" s="333"/>
      <c r="N1416" s="333"/>
      <c r="O1416" s="333"/>
      <c r="P1416" s="333"/>
      <c r="Q1416" s="333"/>
      <c r="R1416" s="333"/>
      <c r="S1416" s="333"/>
      <c r="T1416" s="333"/>
      <c r="U1416" s="333"/>
      <c r="V1416" s="333"/>
      <c r="W1416" s="333"/>
      <c r="X1416" s="333"/>
      <c r="Y1416" s="333"/>
      <c r="Z1416" s="333"/>
      <c r="AA1416" s="333"/>
      <c r="AB1416" s="333"/>
      <c r="AC1416" s="333"/>
      <c r="AD1416" s="333"/>
      <c r="AE1416" s="333"/>
      <c r="AF1416" s="333"/>
      <c r="AG1416" s="333"/>
      <c r="AH1416" s="333"/>
      <c r="AI1416" s="333"/>
      <c r="AJ1416" s="333"/>
      <c r="AK1416" s="333"/>
      <c r="AL1416" s="333"/>
      <c r="AM1416" s="333"/>
      <c r="AN1416" s="333"/>
      <c r="AO1416" s="333"/>
      <c r="AP1416" s="333"/>
      <c r="AQ1416" s="333"/>
      <c r="AR1416" s="333"/>
    </row>
    <row r="1417" spans="1:44" ht="8.1" customHeight="1">
      <c r="A1417" s="365" t="str">
        <f t="shared" si="141"/>
        <v/>
      </c>
      <c r="B1417" s="50" t="str">
        <f t="shared" si="142"/>
        <v/>
      </c>
      <c r="C1417" s="50" t="str">
        <f t="shared" si="143"/>
        <v/>
      </c>
      <c r="D1417" s="315" t="str">
        <f t="shared" si="144"/>
        <v/>
      </c>
      <c r="E1417" s="353"/>
      <c r="F1417" s="354"/>
      <c r="G1417" s="354"/>
      <c r="H1417" s="333"/>
      <c r="I1417" s="333"/>
      <c r="J1417" s="333"/>
      <c r="K1417" s="333"/>
      <c r="L1417" s="333"/>
      <c r="M1417" s="333"/>
      <c r="N1417" s="333"/>
      <c r="O1417" s="333"/>
      <c r="P1417" s="333"/>
      <c r="Q1417" s="333"/>
      <c r="R1417" s="333"/>
      <c r="S1417" s="333"/>
      <c r="T1417" s="333"/>
      <c r="U1417" s="333"/>
      <c r="V1417" s="333"/>
      <c r="W1417" s="333"/>
      <c r="X1417" s="333"/>
      <c r="Y1417" s="333"/>
      <c r="Z1417" s="333"/>
      <c r="AA1417" s="333"/>
      <c r="AB1417" s="333"/>
      <c r="AC1417" s="333"/>
      <c r="AD1417" s="333"/>
      <c r="AE1417" s="333"/>
      <c r="AF1417" s="333"/>
      <c r="AG1417" s="333"/>
      <c r="AH1417" s="333"/>
      <c r="AI1417" s="333"/>
      <c r="AJ1417" s="333"/>
      <c r="AK1417" s="333"/>
      <c r="AL1417" s="333"/>
      <c r="AM1417" s="333"/>
      <c r="AN1417" s="333"/>
      <c r="AO1417" s="333"/>
      <c r="AP1417" s="333"/>
      <c r="AQ1417" s="333"/>
      <c r="AR1417" s="333"/>
    </row>
    <row r="1418" spans="1:44" ht="8.1" customHeight="1">
      <c r="A1418" s="365" t="str">
        <f t="shared" si="141"/>
        <v/>
      </c>
      <c r="B1418" s="50" t="str">
        <f t="shared" si="142"/>
        <v/>
      </c>
      <c r="C1418" s="50" t="str">
        <f t="shared" si="143"/>
        <v/>
      </c>
      <c r="D1418" s="315" t="str">
        <f t="shared" si="144"/>
        <v/>
      </c>
      <c r="E1418" s="353"/>
      <c r="F1418" s="354"/>
      <c r="G1418" s="354"/>
      <c r="H1418" s="333"/>
      <c r="I1418" s="333"/>
      <c r="J1418" s="333"/>
      <c r="K1418" s="333"/>
      <c r="L1418" s="333"/>
      <c r="M1418" s="333"/>
      <c r="N1418" s="333"/>
      <c r="O1418" s="333"/>
      <c r="P1418" s="333"/>
      <c r="Q1418" s="333"/>
      <c r="R1418" s="333"/>
      <c r="S1418" s="333"/>
      <c r="T1418" s="333"/>
      <c r="U1418" s="333"/>
      <c r="V1418" s="333"/>
      <c r="W1418" s="333"/>
      <c r="X1418" s="333"/>
      <c r="Y1418" s="333"/>
      <c r="Z1418" s="333"/>
      <c r="AA1418" s="333"/>
      <c r="AB1418" s="333"/>
      <c r="AC1418" s="333"/>
      <c r="AD1418" s="333"/>
      <c r="AE1418" s="333"/>
      <c r="AF1418" s="333"/>
      <c r="AG1418" s="333"/>
      <c r="AH1418" s="333"/>
      <c r="AI1418" s="333"/>
      <c r="AJ1418" s="333"/>
      <c r="AK1418" s="333"/>
      <c r="AL1418" s="333"/>
      <c r="AM1418" s="333"/>
      <c r="AN1418" s="333"/>
      <c r="AO1418" s="333"/>
      <c r="AP1418" s="333"/>
      <c r="AQ1418" s="333"/>
      <c r="AR1418" s="333"/>
    </row>
    <row r="1419" spans="1:44" ht="8.1" customHeight="1">
      <c r="A1419" s="365" t="str">
        <f t="shared" si="141"/>
        <v/>
      </c>
      <c r="B1419" s="50" t="str">
        <f t="shared" si="142"/>
        <v/>
      </c>
      <c r="C1419" s="50" t="str">
        <f t="shared" si="143"/>
        <v/>
      </c>
      <c r="D1419" s="315" t="str">
        <f t="shared" si="144"/>
        <v/>
      </c>
      <c r="E1419" s="353"/>
      <c r="F1419" s="354"/>
      <c r="G1419" s="354"/>
      <c r="H1419" s="333"/>
      <c r="I1419" s="333"/>
      <c r="J1419" s="333"/>
      <c r="K1419" s="333"/>
      <c r="L1419" s="333"/>
      <c r="M1419" s="333"/>
      <c r="N1419" s="333"/>
      <c r="O1419" s="333"/>
      <c r="P1419" s="333"/>
      <c r="Q1419" s="333"/>
      <c r="R1419" s="333"/>
      <c r="S1419" s="333"/>
      <c r="T1419" s="333"/>
      <c r="U1419" s="333"/>
      <c r="V1419" s="333"/>
      <c r="W1419" s="333"/>
      <c r="X1419" s="333"/>
      <c r="Y1419" s="333"/>
      <c r="Z1419" s="333"/>
      <c r="AA1419" s="333"/>
      <c r="AB1419" s="333"/>
      <c r="AC1419" s="333"/>
      <c r="AD1419" s="333"/>
      <c r="AE1419" s="333"/>
      <c r="AF1419" s="333"/>
      <c r="AG1419" s="333"/>
      <c r="AH1419" s="333"/>
      <c r="AI1419" s="333"/>
      <c r="AJ1419" s="333"/>
      <c r="AK1419" s="333"/>
      <c r="AL1419" s="333"/>
      <c r="AM1419" s="333"/>
      <c r="AN1419" s="333"/>
      <c r="AO1419" s="333"/>
      <c r="AP1419" s="333"/>
      <c r="AQ1419" s="333"/>
      <c r="AR1419" s="333"/>
    </row>
    <row r="1420" spans="1:44" ht="8.1" customHeight="1">
      <c r="A1420" s="365" t="str">
        <f t="shared" si="141"/>
        <v/>
      </c>
      <c r="B1420" s="50" t="str">
        <f t="shared" si="142"/>
        <v/>
      </c>
      <c r="C1420" s="50" t="str">
        <f t="shared" si="143"/>
        <v/>
      </c>
      <c r="D1420" s="315" t="str">
        <f t="shared" si="144"/>
        <v/>
      </c>
      <c r="E1420" s="353"/>
      <c r="F1420" s="354"/>
      <c r="G1420" s="354"/>
      <c r="H1420" s="333"/>
      <c r="I1420" s="333"/>
      <c r="J1420" s="333"/>
      <c r="K1420" s="333"/>
      <c r="L1420" s="333"/>
      <c r="M1420" s="333"/>
      <c r="N1420" s="333"/>
      <c r="O1420" s="333"/>
      <c r="P1420" s="333"/>
      <c r="Q1420" s="333"/>
      <c r="R1420" s="333"/>
      <c r="S1420" s="333"/>
      <c r="T1420" s="333"/>
      <c r="U1420" s="333"/>
      <c r="V1420" s="333"/>
      <c r="W1420" s="333"/>
      <c r="X1420" s="333"/>
      <c r="Y1420" s="333"/>
      <c r="Z1420" s="333"/>
      <c r="AA1420" s="333"/>
      <c r="AB1420" s="333"/>
      <c r="AC1420" s="333"/>
      <c r="AD1420" s="333"/>
      <c r="AE1420" s="333"/>
      <c r="AF1420" s="333"/>
      <c r="AG1420" s="333"/>
      <c r="AH1420" s="333"/>
      <c r="AI1420" s="333"/>
      <c r="AJ1420" s="333"/>
      <c r="AK1420" s="333"/>
      <c r="AL1420" s="333"/>
      <c r="AM1420" s="333"/>
      <c r="AN1420" s="333"/>
      <c r="AO1420" s="333"/>
      <c r="AP1420" s="333"/>
      <c r="AQ1420" s="333"/>
      <c r="AR1420" s="333"/>
    </row>
    <row r="1421" spans="1:44" ht="8.1" customHeight="1">
      <c r="A1421" s="365" t="str">
        <f t="shared" si="141"/>
        <v/>
      </c>
      <c r="B1421" s="50" t="str">
        <f t="shared" si="142"/>
        <v/>
      </c>
      <c r="C1421" s="50" t="str">
        <f t="shared" si="143"/>
        <v/>
      </c>
      <c r="D1421" s="315" t="str">
        <f t="shared" si="144"/>
        <v/>
      </c>
      <c r="E1421" s="353"/>
      <c r="F1421" s="354"/>
      <c r="G1421" s="354"/>
      <c r="H1421" s="333"/>
      <c r="I1421" s="333"/>
      <c r="J1421" s="333"/>
      <c r="K1421" s="333"/>
      <c r="L1421" s="333"/>
      <c r="M1421" s="333"/>
      <c r="N1421" s="333"/>
      <c r="O1421" s="333"/>
      <c r="P1421" s="333"/>
      <c r="Q1421" s="333"/>
      <c r="R1421" s="333"/>
      <c r="S1421" s="333"/>
      <c r="T1421" s="333"/>
      <c r="U1421" s="333"/>
      <c r="V1421" s="333"/>
      <c r="W1421" s="333"/>
      <c r="X1421" s="333"/>
      <c r="Y1421" s="333"/>
      <c r="Z1421" s="333"/>
      <c r="AA1421" s="333"/>
      <c r="AB1421" s="333"/>
      <c r="AC1421" s="333"/>
      <c r="AD1421" s="333"/>
      <c r="AE1421" s="333"/>
      <c r="AF1421" s="333"/>
      <c r="AG1421" s="333"/>
      <c r="AH1421" s="333"/>
      <c r="AI1421" s="333"/>
      <c r="AJ1421" s="333"/>
      <c r="AK1421" s="333"/>
      <c r="AL1421" s="333"/>
      <c r="AM1421" s="333"/>
      <c r="AN1421" s="333"/>
      <c r="AO1421" s="333"/>
      <c r="AP1421" s="333"/>
      <c r="AQ1421" s="333"/>
      <c r="AR1421" s="333"/>
    </row>
    <row r="1422" spans="1:44" ht="8.1" customHeight="1">
      <c r="A1422" s="365" t="str">
        <f t="shared" si="141"/>
        <v/>
      </c>
      <c r="B1422" s="50" t="str">
        <f t="shared" si="142"/>
        <v/>
      </c>
      <c r="C1422" s="50" t="str">
        <f t="shared" si="143"/>
        <v/>
      </c>
      <c r="D1422" s="315" t="str">
        <f t="shared" si="144"/>
        <v/>
      </c>
      <c r="E1422" s="353"/>
      <c r="F1422" s="354"/>
      <c r="G1422" s="354"/>
      <c r="H1422" s="333"/>
      <c r="I1422" s="333"/>
      <c r="J1422" s="333"/>
      <c r="K1422" s="333"/>
      <c r="L1422" s="333"/>
      <c r="M1422" s="333"/>
      <c r="N1422" s="333"/>
      <c r="O1422" s="333"/>
      <c r="P1422" s="333"/>
      <c r="Q1422" s="333"/>
      <c r="R1422" s="333"/>
      <c r="S1422" s="333"/>
      <c r="T1422" s="333"/>
      <c r="U1422" s="333"/>
      <c r="V1422" s="333"/>
      <c r="W1422" s="333"/>
      <c r="X1422" s="333"/>
      <c r="Y1422" s="333"/>
      <c r="Z1422" s="333"/>
      <c r="AA1422" s="333"/>
      <c r="AB1422" s="333"/>
      <c r="AC1422" s="333"/>
      <c r="AD1422" s="333"/>
      <c r="AE1422" s="333"/>
      <c r="AF1422" s="333"/>
      <c r="AG1422" s="333"/>
      <c r="AH1422" s="333"/>
      <c r="AI1422" s="333"/>
      <c r="AJ1422" s="333"/>
      <c r="AK1422" s="333"/>
      <c r="AL1422" s="333"/>
      <c r="AM1422" s="333"/>
      <c r="AN1422" s="333"/>
      <c r="AO1422" s="333"/>
      <c r="AP1422" s="333"/>
      <c r="AQ1422" s="333"/>
      <c r="AR1422" s="333"/>
    </row>
    <row r="1423" spans="1:44" ht="8.1" customHeight="1">
      <c r="A1423" s="365" t="str">
        <f t="shared" si="141"/>
        <v/>
      </c>
      <c r="B1423" s="50" t="str">
        <f t="shared" si="142"/>
        <v/>
      </c>
      <c r="C1423" s="50" t="str">
        <f t="shared" si="143"/>
        <v/>
      </c>
      <c r="D1423" s="315" t="str">
        <f t="shared" si="144"/>
        <v/>
      </c>
      <c r="E1423" s="353"/>
      <c r="F1423" s="354"/>
      <c r="G1423" s="354"/>
      <c r="H1423" s="333"/>
      <c r="I1423" s="333"/>
      <c r="J1423" s="333"/>
      <c r="K1423" s="333"/>
      <c r="L1423" s="333"/>
      <c r="M1423" s="333"/>
      <c r="N1423" s="333"/>
      <c r="O1423" s="333"/>
      <c r="P1423" s="333"/>
      <c r="Q1423" s="333"/>
      <c r="R1423" s="333"/>
      <c r="S1423" s="333"/>
      <c r="T1423" s="333"/>
      <c r="U1423" s="333"/>
      <c r="V1423" s="333"/>
      <c r="W1423" s="333"/>
      <c r="X1423" s="333"/>
      <c r="Y1423" s="333"/>
      <c r="Z1423" s="333"/>
      <c r="AA1423" s="333"/>
      <c r="AB1423" s="333"/>
      <c r="AC1423" s="333"/>
      <c r="AD1423" s="333"/>
      <c r="AE1423" s="333"/>
      <c r="AF1423" s="333"/>
      <c r="AG1423" s="333"/>
      <c r="AH1423" s="333"/>
      <c r="AI1423" s="333"/>
      <c r="AJ1423" s="333"/>
      <c r="AK1423" s="333"/>
      <c r="AL1423" s="333"/>
      <c r="AM1423" s="333"/>
      <c r="AN1423" s="333"/>
      <c r="AO1423" s="333"/>
      <c r="AP1423" s="333"/>
      <c r="AQ1423" s="333"/>
      <c r="AR1423" s="333"/>
    </row>
    <row r="1424" spans="1:44" ht="8.1" customHeight="1">
      <c r="A1424" s="365" t="str">
        <f t="shared" si="141"/>
        <v/>
      </c>
      <c r="B1424" s="50" t="str">
        <f t="shared" si="142"/>
        <v/>
      </c>
      <c r="C1424" s="50" t="str">
        <f t="shared" si="143"/>
        <v/>
      </c>
      <c r="D1424" s="315" t="str">
        <f t="shared" si="144"/>
        <v/>
      </c>
      <c r="E1424" s="353"/>
      <c r="F1424" s="354"/>
      <c r="G1424" s="354"/>
      <c r="H1424" s="333"/>
      <c r="I1424" s="333"/>
      <c r="J1424" s="333"/>
      <c r="K1424" s="333"/>
      <c r="L1424" s="333"/>
      <c r="M1424" s="333"/>
      <c r="N1424" s="333"/>
      <c r="O1424" s="333"/>
      <c r="P1424" s="333"/>
      <c r="Q1424" s="333"/>
      <c r="R1424" s="333"/>
      <c r="S1424" s="333"/>
      <c r="T1424" s="333"/>
      <c r="U1424" s="333"/>
      <c r="V1424" s="333"/>
      <c r="W1424" s="333"/>
      <c r="X1424" s="333"/>
      <c r="Y1424" s="333"/>
      <c r="Z1424" s="333"/>
      <c r="AA1424" s="333"/>
      <c r="AB1424" s="333"/>
      <c r="AC1424" s="333"/>
      <c r="AD1424" s="333"/>
      <c r="AE1424" s="333"/>
      <c r="AF1424" s="333"/>
      <c r="AG1424" s="333"/>
      <c r="AH1424" s="333"/>
      <c r="AI1424" s="333"/>
      <c r="AJ1424" s="333"/>
      <c r="AK1424" s="333"/>
      <c r="AL1424" s="333"/>
      <c r="AM1424" s="333"/>
      <c r="AN1424" s="333"/>
      <c r="AO1424" s="333"/>
      <c r="AP1424" s="333"/>
      <c r="AQ1424" s="333"/>
      <c r="AR1424" s="333"/>
    </row>
    <row r="1425" spans="1:44" ht="8.1" customHeight="1">
      <c r="A1425" s="365" t="str">
        <f t="shared" si="141"/>
        <v/>
      </c>
      <c r="B1425" s="50" t="str">
        <f t="shared" si="142"/>
        <v/>
      </c>
      <c r="C1425" s="50" t="str">
        <f t="shared" si="143"/>
        <v/>
      </c>
      <c r="D1425" s="315" t="str">
        <f t="shared" si="144"/>
        <v/>
      </c>
      <c r="E1425" s="353"/>
      <c r="F1425" s="354"/>
      <c r="G1425" s="354"/>
      <c r="H1425" s="333"/>
      <c r="I1425" s="333"/>
      <c r="J1425" s="333"/>
      <c r="K1425" s="333"/>
      <c r="L1425" s="333"/>
      <c r="M1425" s="333"/>
      <c r="N1425" s="333"/>
      <c r="O1425" s="333"/>
      <c r="P1425" s="333"/>
      <c r="Q1425" s="333"/>
      <c r="R1425" s="333"/>
      <c r="S1425" s="333"/>
      <c r="T1425" s="333"/>
      <c r="U1425" s="333"/>
      <c r="V1425" s="333"/>
      <c r="W1425" s="333"/>
      <c r="X1425" s="333"/>
      <c r="Y1425" s="333"/>
      <c r="Z1425" s="333"/>
      <c r="AA1425" s="333"/>
      <c r="AB1425" s="333"/>
      <c r="AC1425" s="333"/>
      <c r="AD1425" s="333"/>
      <c r="AE1425" s="333"/>
      <c r="AF1425" s="333"/>
      <c r="AG1425" s="333"/>
      <c r="AH1425" s="333"/>
      <c r="AI1425" s="333"/>
      <c r="AJ1425" s="333"/>
      <c r="AK1425" s="333"/>
      <c r="AL1425" s="333"/>
      <c r="AM1425" s="333"/>
      <c r="AN1425" s="333"/>
      <c r="AO1425" s="333"/>
      <c r="AP1425" s="333"/>
      <c r="AQ1425" s="333"/>
      <c r="AR1425" s="333"/>
    </row>
    <row r="1426" spans="1:44" ht="8.1" customHeight="1">
      <c r="A1426" s="365" t="str">
        <f t="shared" si="141"/>
        <v/>
      </c>
      <c r="B1426" s="50" t="str">
        <f t="shared" si="142"/>
        <v/>
      </c>
      <c r="C1426" s="50" t="str">
        <f t="shared" si="143"/>
        <v/>
      </c>
      <c r="D1426" s="315" t="str">
        <f t="shared" si="144"/>
        <v/>
      </c>
      <c r="E1426" s="353"/>
      <c r="F1426" s="354"/>
      <c r="G1426" s="354"/>
      <c r="H1426" s="333"/>
      <c r="I1426" s="333"/>
      <c r="J1426" s="333"/>
      <c r="K1426" s="333"/>
      <c r="L1426" s="333"/>
      <c r="M1426" s="333"/>
      <c r="N1426" s="333"/>
      <c r="O1426" s="333"/>
      <c r="P1426" s="333"/>
      <c r="Q1426" s="333"/>
      <c r="R1426" s="333"/>
      <c r="S1426" s="333"/>
      <c r="T1426" s="333"/>
      <c r="U1426" s="333"/>
      <c r="V1426" s="333"/>
      <c r="W1426" s="333"/>
      <c r="X1426" s="333"/>
      <c r="Y1426" s="333"/>
      <c r="Z1426" s="333"/>
      <c r="AA1426" s="333"/>
      <c r="AB1426" s="333"/>
      <c r="AC1426" s="333"/>
      <c r="AD1426" s="333"/>
      <c r="AE1426" s="333"/>
      <c r="AF1426" s="333"/>
      <c r="AG1426" s="333"/>
      <c r="AH1426" s="333"/>
      <c r="AI1426" s="333"/>
      <c r="AJ1426" s="333"/>
      <c r="AK1426" s="333"/>
      <c r="AL1426" s="333"/>
      <c r="AM1426" s="333"/>
      <c r="AN1426" s="333"/>
      <c r="AO1426" s="333"/>
      <c r="AP1426" s="333"/>
      <c r="AQ1426" s="333"/>
      <c r="AR1426" s="333"/>
    </row>
    <row r="1427" spans="1:44" ht="8.1" customHeight="1">
      <c r="A1427" s="365" t="str">
        <f t="shared" si="141"/>
        <v/>
      </c>
      <c r="B1427" s="50" t="str">
        <f t="shared" si="142"/>
        <v/>
      </c>
      <c r="C1427" s="50" t="str">
        <f t="shared" si="143"/>
        <v/>
      </c>
      <c r="D1427" s="315" t="str">
        <f t="shared" si="144"/>
        <v/>
      </c>
      <c r="E1427" s="353"/>
      <c r="F1427" s="354"/>
      <c r="G1427" s="354"/>
      <c r="H1427" s="333"/>
      <c r="I1427" s="333"/>
      <c r="J1427" s="333"/>
      <c r="K1427" s="333"/>
      <c r="L1427" s="333"/>
      <c r="M1427" s="333"/>
      <c r="N1427" s="333"/>
      <c r="O1427" s="333"/>
      <c r="P1427" s="333"/>
      <c r="Q1427" s="333"/>
      <c r="R1427" s="333"/>
      <c r="S1427" s="333"/>
      <c r="T1427" s="333"/>
      <c r="U1427" s="333"/>
      <c r="V1427" s="333"/>
      <c r="W1427" s="333"/>
      <c r="X1427" s="333"/>
      <c r="Y1427" s="333"/>
      <c r="Z1427" s="333"/>
      <c r="AA1427" s="333"/>
      <c r="AB1427" s="333"/>
      <c r="AC1427" s="333"/>
      <c r="AD1427" s="333"/>
      <c r="AE1427" s="333"/>
      <c r="AF1427" s="333"/>
      <c r="AG1427" s="333"/>
      <c r="AH1427" s="333"/>
      <c r="AI1427" s="333"/>
      <c r="AJ1427" s="333"/>
      <c r="AK1427" s="333"/>
      <c r="AL1427" s="333"/>
      <c r="AM1427" s="333"/>
      <c r="AN1427" s="333"/>
      <c r="AO1427" s="333"/>
      <c r="AP1427" s="333"/>
      <c r="AQ1427" s="333"/>
      <c r="AR1427" s="333"/>
    </row>
    <row r="1428" spans="1:44" ht="8.1" customHeight="1">
      <c r="A1428" s="365" t="str">
        <f t="shared" si="141"/>
        <v/>
      </c>
      <c r="B1428" s="50" t="str">
        <f t="shared" si="142"/>
        <v/>
      </c>
      <c r="C1428" s="50" t="str">
        <f t="shared" si="143"/>
        <v/>
      </c>
      <c r="D1428" s="315" t="str">
        <f t="shared" si="144"/>
        <v/>
      </c>
      <c r="E1428" s="353"/>
      <c r="F1428" s="354"/>
      <c r="G1428" s="354"/>
      <c r="H1428" s="333"/>
      <c r="I1428" s="333"/>
      <c r="J1428" s="333"/>
      <c r="K1428" s="333"/>
      <c r="L1428" s="333"/>
      <c r="M1428" s="333"/>
      <c r="N1428" s="333"/>
      <c r="O1428" s="333"/>
      <c r="P1428" s="333"/>
      <c r="Q1428" s="333"/>
      <c r="R1428" s="333"/>
      <c r="S1428" s="333"/>
      <c r="T1428" s="333"/>
      <c r="U1428" s="333"/>
      <c r="V1428" s="333"/>
      <c r="W1428" s="333"/>
      <c r="X1428" s="333"/>
      <c r="Y1428" s="333"/>
      <c r="Z1428" s="333"/>
      <c r="AA1428" s="333"/>
      <c r="AB1428" s="333"/>
      <c r="AC1428" s="333"/>
      <c r="AD1428" s="333"/>
      <c r="AE1428" s="333"/>
      <c r="AF1428" s="333"/>
      <c r="AG1428" s="333"/>
      <c r="AH1428" s="333"/>
      <c r="AI1428" s="333"/>
      <c r="AJ1428" s="333"/>
      <c r="AK1428" s="333"/>
      <c r="AL1428" s="333"/>
      <c r="AM1428" s="333"/>
      <c r="AN1428" s="333"/>
      <c r="AO1428" s="333"/>
      <c r="AP1428" s="333"/>
      <c r="AQ1428" s="333"/>
      <c r="AR1428" s="333"/>
    </row>
    <row r="1429" spans="1:44" ht="8.1" customHeight="1">
      <c r="A1429" s="365" t="str">
        <f t="shared" si="141"/>
        <v/>
      </c>
      <c r="B1429" s="50" t="str">
        <f t="shared" si="142"/>
        <v/>
      </c>
      <c r="C1429" s="50" t="str">
        <f t="shared" si="143"/>
        <v/>
      </c>
      <c r="D1429" s="315" t="str">
        <f t="shared" si="144"/>
        <v/>
      </c>
      <c r="E1429" s="353"/>
      <c r="F1429" s="354"/>
      <c r="G1429" s="354"/>
      <c r="H1429" s="333"/>
      <c r="I1429" s="333"/>
      <c r="J1429" s="333"/>
      <c r="K1429" s="333"/>
      <c r="L1429" s="333"/>
      <c r="M1429" s="333"/>
      <c r="N1429" s="333"/>
      <c r="O1429" s="333"/>
      <c r="P1429" s="333"/>
      <c r="Q1429" s="333"/>
      <c r="R1429" s="333"/>
      <c r="S1429" s="333"/>
      <c r="T1429" s="333"/>
      <c r="U1429" s="333"/>
      <c r="V1429" s="333"/>
      <c r="W1429" s="333"/>
      <c r="X1429" s="333"/>
      <c r="Y1429" s="333"/>
      <c r="Z1429" s="333"/>
      <c r="AA1429" s="333"/>
      <c r="AB1429" s="333"/>
      <c r="AC1429" s="333"/>
      <c r="AD1429" s="333"/>
      <c r="AE1429" s="333"/>
      <c r="AF1429" s="333"/>
      <c r="AG1429" s="333"/>
      <c r="AH1429" s="333"/>
      <c r="AI1429" s="333"/>
      <c r="AJ1429" s="333"/>
      <c r="AK1429" s="333"/>
      <c r="AL1429" s="333"/>
      <c r="AM1429" s="333"/>
      <c r="AN1429" s="333"/>
      <c r="AO1429" s="333"/>
      <c r="AP1429" s="333"/>
      <c r="AQ1429" s="333"/>
      <c r="AR1429" s="333"/>
    </row>
    <row r="1430" spans="1:44" ht="8.1" customHeight="1">
      <c r="A1430" s="365" t="str">
        <f t="shared" si="141"/>
        <v/>
      </c>
      <c r="B1430" s="50" t="str">
        <f t="shared" si="142"/>
        <v/>
      </c>
      <c r="C1430" s="50" t="str">
        <f t="shared" si="143"/>
        <v/>
      </c>
      <c r="D1430" s="315" t="str">
        <f t="shared" si="144"/>
        <v/>
      </c>
      <c r="E1430" s="353"/>
      <c r="F1430" s="354"/>
      <c r="G1430" s="354"/>
      <c r="H1430" s="333"/>
      <c r="I1430" s="333"/>
      <c r="J1430" s="333"/>
      <c r="K1430" s="333"/>
      <c r="L1430" s="333"/>
      <c r="M1430" s="333"/>
      <c r="N1430" s="333"/>
      <c r="O1430" s="333"/>
      <c r="P1430" s="333"/>
      <c r="Q1430" s="333"/>
      <c r="R1430" s="333"/>
      <c r="S1430" s="333"/>
      <c r="T1430" s="333"/>
      <c r="U1430" s="333"/>
      <c r="V1430" s="333"/>
      <c r="W1430" s="333"/>
      <c r="X1430" s="333"/>
      <c r="Y1430" s="333"/>
      <c r="Z1430" s="333"/>
      <c r="AA1430" s="333"/>
      <c r="AB1430" s="333"/>
      <c r="AC1430" s="333"/>
      <c r="AD1430" s="333"/>
      <c r="AE1430" s="333"/>
      <c r="AF1430" s="333"/>
      <c r="AG1430" s="333"/>
      <c r="AH1430" s="333"/>
      <c r="AI1430" s="333"/>
      <c r="AJ1430" s="333"/>
      <c r="AK1430" s="333"/>
      <c r="AL1430" s="333"/>
      <c r="AM1430" s="333"/>
      <c r="AN1430" s="333"/>
      <c r="AO1430" s="333"/>
      <c r="AP1430" s="333"/>
      <c r="AQ1430" s="333"/>
      <c r="AR1430" s="333"/>
    </row>
    <row r="1431" spans="1:44" ht="8.1" customHeight="1">
      <c r="A1431" s="365" t="str">
        <f t="shared" si="141"/>
        <v/>
      </c>
      <c r="B1431" s="50" t="str">
        <f t="shared" si="142"/>
        <v/>
      </c>
      <c r="C1431" s="50" t="str">
        <f t="shared" si="143"/>
        <v/>
      </c>
      <c r="D1431" s="315" t="str">
        <f t="shared" si="144"/>
        <v/>
      </c>
      <c r="E1431" s="353"/>
      <c r="F1431" s="354"/>
      <c r="G1431" s="354"/>
      <c r="H1431" s="333"/>
      <c r="I1431" s="333"/>
      <c r="J1431" s="333"/>
      <c r="K1431" s="333"/>
      <c r="L1431" s="333"/>
      <c r="M1431" s="333"/>
      <c r="N1431" s="333"/>
      <c r="O1431" s="333"/>
      <c r="P1431" s="333"/>
      <c r="Q1431" s="333"/>
      <c r="R1431" s="333"/>
      <c r="S1431" s="333"/>
      <c r="T1431" s="333"/>
      <c r="U1431" s="333"/>
      <c r="V1431" s="333"/>
      <c r="W1431" s="333"/>
      <c r="X1431" s="333"/>
      <c r="Y1431" s="333"/>
      <c r="Z1431" s="333"/>
      <c r="AA1431" s="333"/>
      <c r="AB1431" s="333"/>
      <c r="AC1431" s="333"/>
      <c r="AD1431" s="333"/>
      <c r="AE1431" s="333"/>
      <c r="AF1431" s="333"/>
      <c r="AG1431" s="333"/>
      <c r="AH1431" s="333"/>
      <c r="AI1431" s="333"/>
      <c r="AJ1431" s="333"/>
      <c r="AK1431" s="333"/>
      <c r="AL1431" s="333"/>
      <c r="AM1431" s="333"/>
      <c r="AN1431" s="333"/>
      <c r="AO1431" s="333"/>
      <c r="AP1431" s="333"/>
      <c r="AQ1431" s="333"/>
      <c r="AR1431" s="333"/>
    </row>
    <row r="1432" spans="1:44" ht="8.1" customHeight="1">
      <c r="A1432" s="365" t="str">
        <f t="shared" si="141"/>
        <v/>
      </c>
      <c r="B1432" s="50" t="str">
        <f t="shared" si="142"/>
        <v/>
      </c>
      <c r="C1432" s="50" t="str">
        <f t="shared" si="143"/>
        <v/>
      </c>
      <c r="D1432" s="315" t="str">
        <f t="shared" si="144"/>
        <v/>
      </c>
      <c r="E1432" s="353"/>
      <c r="F1432" s="354"/>
      <c r="G1432" s="354"/>
      <c r="H1432" s="333"/>
      <c r="I1432" s="333"/>
      <c r="J1432" s="333"/>
      <c r="K1432" s="333"/>
      <c r="L1432" s="333"/>
      <c r="M1432" s="333"/>
      <c r="N1432" s="333"/>
      <c r="O1432" s="333"/>
      <c r="P1432" s="333"/>
      <c r="Q1432" s="333"/>
      <c r="R1432" s="333"/>
      <c r="S1432" s="333"/>
      <c r="T1432" s="333"/>
      <c r="U1432" s="333"/>
      <c r="V1432" s="333"/>
      <c r="W1432" s="333"/>
      <c r="X1432" s="333"/>
      <c r="Y1432" s="333"/>
      <c r="Z1432" s="333"/>
      <c r="AA1432" s="333"/>
      <c r="AB1432" s="333"/>
      <c r="AC1432" s="333"/>
      <c r="AD1432" s="333"/>
      <c r="AE1432" s="333"/>
      <c r="AF1432" s="333"/>
      <c r="AG1432" s="333"/>
      <c r="AH1432" s="333"/>
      <c r="AI1432" s="333"/>
      <c r="AJ1432" s="333"/>
      <c r="AK1432" s="333"/>
      <c r="AL1432" s="333"/>
      <c r="AM1432" s="333"/>
      <c r="AN1432" s="333"/>
      <c r="AO1432" s="333"/>
      <c r="AP1432" s="333"/>
      <c r="AQ1432" s="333"/>
      <c r="AR1432" s="333"/>
    </row>
    <row r="1433" spans="1:44" ht="8.1" customHeight="1">
      <c r="A1433" s="365" t="str">
        <f t="shared" si="141"/>
        <v/>
      </c>
      <c r="B1433" s="50" t="str">
        <f t="shared" si="142"/>
        <v/>
      </c>
      <c r="C1433" s="50" t="str">
        <f t="shared" si="143"/>
        <v/>
      </c>
      <c r="D1433" s="315" t="str">
        <f t="shared" si="144"/>
        <v/>
      </c>
      <c r="E1433" s="353"/>
      <c r="F1433" s="354"/>
      <c r="G1433" s="354"/>
      <c r="H1433" s="333"/>
      <c r="I1433" s="333"/>
      <c r="J1433" s="333"/>
      <c r="K1433" s="333"/>
      <c r="L1433" s="333"/>
      <c r="M1433" s="333"/>
      <c r="N1433" s="333"/>
      <c r="O1433" s="333"/>
      <c r="P1433" s="333"/>
      <c r="Q1433" s="333"/>
      <c r="R1433" s="333"/>
      <c r="S1433" s="333"/>
      <c r="T1433" s="333"/>
      <c r="U1433" s="333"/>
      <c r="V1433" s="333"/>
      <c r="W1433" s="333"/>
      <c r="X1433" s="333"/>
      <c r="Y1433" s="333"/>
      <c r="Z1433" s="333"/>
      <c r="AA1433" s="333"/>
      <c r="AB1433" s="333"/>
      <c r="AC1433" s="333"/>
      <c r="AD1433" s="333"/>
      <c r="AE1433" s="333"/>
      <c r="AF1433" s="333"/>
      <c r="AG1433" s="333"/>
      <c r="AH1433" s="333"/>
      <c r="AI1433" s="333"/>
      <c r="AJ1433" s="333"/>
      <c r="AK1433" s="333"/>
      <c r="AL1433" s="333"/>
      <c r="AM1433" s="333"/>
      <c r="AN1433" s="333"/>
      <c r="AO1433" s="333"/>
      <c r="AP1433" s="333"/>
      <c r="AQ1433" s="333"/>
      <c r="AR1433" s="333"/>
    </row>
    <row r="1434" spans="1:44" ht="8.1" customHeight="1">
      <c r="A1434" s="365" t="str">
        <f t="shared" si="141"/>
        <v/>
      </c>
      <c r="B1434" s="50" t="str">
        <f t="shared" si="142"/>
        <v/>
      </c>
      <c r="C1434" s="50" t="str">
        <f t="shared" si="143"/>
        <v/>
      </c>
      <c r="D1434" s="315" t="str">
        <f t="shared" si="144"/>
        <v/>
      </c>
      <c r="E1434" s="353"/>
      <c r="F1434" s="354"/>
      <c r="G1434" s="354"/>
      <c r="H1434" s="333"/>
      <c r="I1434" s="333"/>
      <c r="J1434" s="333"/>
      <c r="K1434" s="333"/>
      <c r="L1434" s="333"/>
      <c r="M1434" s="333"/>
      <c r="N1434" s="333"/>
      <c r="O1434" s="333"/>
      <c r="P1434" s="333"/>
      <c r="Q1434" s="333"/>
      <c r="R1434" s="333"/>
      <c r="S1434" s="333"/>
      <c r="T1434" s="333"/>
      <c r="U1434" s="333"/>
      <c r="V1434" s="333"/>
      <c r="W1434" s="333"/>
      <c r="X1434" s="333"/>
      <c r="Y1434" s="333"/>
      <c r="Z1434" s="333"/>
      <c r="AA1434" s="333"/>
      <c r="AB1434" s="333"/>
      <c r="AC1434" s="333"/>
      <c r="AD1434" s="333"/>
      <c r="AE1434" s="333"/>
      <c r="AF1434" s="333"/>
      <c r="AG1434" s="333"/>
      <c r="AH1434" s="333"/>
      <c r="AI1434" s="333"/>
      <c r="AJ1434" s="333"/>
      <c r="AK1434" s="333"/>
      <c r="AL1434" s="333"/>
      <c r="AM1434" s="333"/>
      <c r="AN1434" s="333"/>
      <c r="AO1434" s="333"/>
      <c r="AP1434" s="333"/>
      <c r="AQ1434" s="333"/>
      <c r="AR1434" s="333"/>
    </row>
    <row r="1435" spans="1:44" ht="8.1" customHeight="1">
      <c r="A1435" s="365" t="str">
        <f t="shared" si="141"/>
        <v/>
      </c>
      <c r="B1435" s="50" t="str">
        <f t="shared" si="142"/>
        <v/>
      </c>
      <c r="C1435" s="50" t="str">
        <f t="shared" si="143"/>
        <v/>
      </c>
      <c r="D1435" s="315" t="str">
        <f t="shared" si="144"/>
        <v/>
      </c>
      <c r="E1435" s="353"/>
      <c r="F1435" s="354"/>
      <c r="G1435" s="354"/>
      <c r="H1435" s="333"/>
      <c r="I1435" s="333"/>
      <c r="J1435" s="333"/>
      <c r="K1435" s="333"/>
      <c r="L1435" s="333"/>
      <c r="M1435" s="333"/>
      <c r="N1435" s="333"/>
      <c r="O1435" s="333"/>
      <c r="P1435" s="333"/>
      <c r="Q1435" s="333"/>
      <c r="R1435" s="333"/>
      <c r="S1435" s="333"/>
      <c r="T1435" s="333"/>
      <c r="U1435" s="333"/>
      <c r="V1435" s="333"/>
      <c r="W1435" s="333"/>
      <c r="X1435" s="333"/>
      <c r="Y1435" s="333"/>
      <c r="Z1435" s="333"/>
      <c r="AA1435" s="333"/>
      <c r="AB1435" s="333"/>
      <c r="AC1435" s="333"/>
      <c r="AD1435" s="333"/>
      <c r="AE1435" s="333"/>
      <c r="AF1435" s="333"/>
      <c r="AG1435" s="333"/>
      <c r="AH1435" s="333"/>
      <c r="AI1435" s="333"/>
      <c r="AJ1435" s="333"/>
      <c r="AK1435" s="333"/>
      <c r="AL1435" s="333"/>
      <c r="AM1435" s="333"/>
      <c r="AN1435" s="333"/>
      <c r="AO1435" s="333"/>
      <c r="AP1435" s="333"/>
      <c r="AQ1435" s="333"/>
      <c r="AR1435" s="333"/>
    </row>
    <row r="1436" spans="1:44" ht="8.1" customHeight="1">
      <c r="A1436" s="365" t="str">
        <f t="shared" si="141"/>
        <v/>
      </c>
      <c r="B1436" s="50" t="str">
        <f t="shared" si="142"/>
        <v/>
      </c>
      <c r="C1436" s="50" t="str">
        <f t="shared" si="143"/>
        <v/>
      </c>
      <c r="D1436" s="315" t="str">
        <f t="shared" si="144"/>
        <v/>
      </c>
      <c r="E1436" s="353"/>
      <c r="F1436" s="354"/>
      <c r="G1436" s="354"/>
      <c r="H1436" s="333"/>
      <c r="I1436" s="333"/>
      <c r="J1436" s="333"/>
      <c r="K1436" s="333"/>
      <c r="L1436" s="333"/>
      <c r="M1436" s="333"/>
      <c r="N1436" s="333"/>
      <c r="O1436" s="333"/>
      <c r="P1436" s="333"/>
      <c r="Q1436" s="333"/>
      <c r="R1436" s="333"/>
      <c r="S1436" s="333"/>
      <c r="T1436" s="333"/>
      <c r="U1436" s="333"/>
      <c r="V1436" s="333"/>
      <c r="W1436" s="333"/>
      <c r="X1436" s="333"/>
      <c r="Y1436" s="333"/>
      <c r="Z1436" s="333"/>
      <c r="AA1436" s="333"/>
      <c r="AB1436" s="333"/>
      <c r="AC1436" s="333"/>
      <c r="AD1436" s="333"/>
      <c r="AE1436" s="333"/>
      <c r="AF1436" s="333"/>
      <c r="AG1436" s="333"/>
      <c r="AH1436" s="333"/>
      <c r="AI1436" s="333"/>
      <c r="AJ1436" s="333"/>
      <c r="AK1436" s="333"/>
      <c r="AL1436" s="333"/>
      <c r="AM1436" s="333"/>
      <c r="AN1436" s="333"/>
      <c r="AO1436" s="333"/>
      <c r="AP1436" s="333"/>
      <c r="AQ1436" s="333"/>
      <c r="AR1436" s="333"/>
    </row>
    <row r="1437" spans="1:44" ht="8.1" customHeight="1">
      <c r="A1437" s="365" t="str">
        <f t="shared" si="141"/>
        <v/>
      </c>
      <c r="B1437" s="50" t="str">
        <f t="shared" si="142"/>
        <v/>
      </c>
      <c r="C1437" s="50" t="str">
        <f t="shared" si="143"/>
        <v/>
      </c>
      <c r="D1437" s="315" t="str">
        <f t="shared" si="144"/>
        <v/>
      </c>
      <c r="E1437" s="353"/>
      <c r="F1437" s="354"/>
      <c r="G1437" s="354"/>
      <c r="H1437" s="333"/>
      <c r="I1437" s="333"/>
      <c r="J1437" s="333"/>
      <c r="K1437" s="333"/>
      <c r="L1437" s="333"/>
      <c r="M1437" s="333"/>
      <c r="N1437" s="333"/>
      <c r="O1437" s="333"/>
      <c r="P1437" s="333"/>
      <c r="Q1437" s="333"/>
      <c r="R1437" s="333"/>
      <c r="S1437" s="333"/>
      <c r="T1437" s="333"/>
      <c r="U1437" s="333"/>
      <c r="V1437" s="333"/>
      <c r="W1437" s="333"/>
      <c r="X1437" s="333"/>
      <c r="Y1437" s="333"/>
      <c r="Z1437" s="333"/>
      <c r="AA1437" s="333"/>
      <c r="AB1437" s="333"/>
      <c r="AC1437" s="333"/>
      <c r="AD1437" s="333"/>
      <c r="AE1437" s="333"/>
      <c r="AF1437" s="333"/>
      <c r="AG1437" s="333"/>
      <c r="AH1437" s="333"/>
      <c r="AI1437" s="333"/>
      <c r="AJ1437" s="333"/>
      <c r="AK1437" s="333"/>
      <c r="AL1437" s="333"/>
      <c r="AM1437" s="333"/>
      <c r="AN1437" s="333"/>
      <c r="AO1437" s="333"/>
      <c r="AP1437" s="333"/>
      <c r="AQ1437" s="333"/>
      <c r="AR1437" s="333"/>
    </row>
    <row r="1438" spans="1:44" ht="8.1" customHeight="1">
      <c r="A1438" s="365" t="str">
        <f t="shared" si="141"/>
        <v/>
      </c>
      <c r="B1438" s="50" t="str">
        <f t="shared" si="142"/>
        <v/>
      </c>
      <c r="C1438" s="50" t="str">
        <f t="shared" si="143"/>
        <v/>
      </c>
      <c r="D1438" s="315" t="str">
        <f t="shared" si="144"/>
        <v/>
      </c>
      <c r="E1438" s="353"/>
      <c r="F1438" s="354"/>
      <c r="G1438" s="354"/>
      <c r="H1438" s="333"/>
      <c r="I1438" s="333"/>
      <c r="J1438" s="333"/>
      <c r="K1438" s="333"/>
      <c r="L1438" s="333"/>
      <c r="M1438" s="333"/>
      <c r="N1438" s="333"/>
      <c r="O1438" s="333"/>
      <c r="P1438" s="333"/>
      <c r="Q1438" s="333"/>
      <c r="R1438" s="333"/>
      <c r="S1438" s="333"/>
      <c r="T1438" s="333"/>
      <c r="U1438" s="333"/>
      <c r="V1438" s="333"/>
      <c r="W1438" s="333"/>
      <c r="X1438" s="333"/>
      <c r="Y1438" s="333"/>
      <c r="Z1438" s="333"/>
      <c r="AA1438" s="333"/>
      <c r="AB1438" s="333"/>
      <c r="AC1438" s="333"/>
      <c r="AD1438" s="333"/>
      <c r="AE1438" s="333"/>
      <c r="AF1438" s="333"/>
      <c r="AG1438" s="333"/>
      <c r="AH1438" s="333"/>
      <c r="AI1438" s="333"/>
      <c r="AJ1438" s="333"/>
      <c r="AK1438" s="333"/>
      <c r="AL1438" s="333"/>
      <c r="AM1438" s="333"/>
      <c r="AN1438" s="333"/>
      <c r="AO1438" s="333"/>
      <c r="AP1438" s="333"/>
      <c r="AQ1438" s="333"/>
      <c r="AR1438" s="333"/>
    </row>
    <row r="1439" spans="1:44" ht="8.1" customHeight="1">
      <c r="A1439" s="365" t="str">
        <f t="shared" si="141"/>
        <v/>
      </c>
      <c r="B1439" s="50" t="str">
        <f t="shared" si="142"/>
        <v/>
      </c>
      <c r="C1439" s="50" t="str">
        <f t="shared" si="143"/>
        <v/>
      </c>
      <c r="D1439" s="315" t="str">
        <f t="shared" si="144"/>
        <v/>
      </c>
      <c r="E1439" s="353"/>
      <c r="F1439" s="354"/>
      <c r="G1439" s="354"/>
      <c r="H1439" s="333"/>
      <c r="I1439" s="333"/>
      <c r="J1439" s="333"/>
      <c r="K1439" s="333"/>
      <c r="L1439" s="333"/>
      <c r="M1439" s="333"/>
      <c r="N1439" s="333"/>
      <c r="O1439" s="333"/>
      <c r="P1439" s="333"/>
      <c r="Q1439" s="333"/>
      <c r="R1439" s="333"/>
      <c r="S1439" s="333"/>
      <c r="T1439" s="333"/>
      <c r="U1439" s="333"/>
      <c r="V1439" s="333"/>
      <c r="W1439" s="333"/>
      <c r="X1439" s="333"/>
      <c r="Y1439" s="333"/>
      <c r="Z1439" s="333"/>
      <c r="AA1439" s="333"/>
      <c r="AB1439" s="333"/>
      <c r="AC1439" s="333"/>
      <c r="AD1439" s="333"/>
      <c r="AE1439" s="333"/>
      <c r="AF1439" s="333"/>
      <c r="AG1439" s="333"/>
      <c r="AH1439" s="333"/>
      <c r="AI1439" s="333"/>
      <c r="AJ1439" s="333"/>
      <c r="AK1439" s="333"/>
      <c r="AL1439" s="333"/>
      <c r="AM1439" s="333"/>
      <c r="AN1439" s="333"/>
      <c r="AO1439" s="333"/>
      <c r="AP1439" s="333"/>
      <c r="AQ1439" s="333"/>
      <c r="AR1439" s="333"/>
    </row>
    <row r="1440" spans="1:44" ht="8.1" customHeight="1">
      <c r="A1440" s="365" t="str">
        <f t="shared" si="141"/>
        <v/>
      </c>
      <c r="B1440" s="50" t="str">
        <f t="shared" si="142"/>
        <v/>
      </c>
      <c r="C1440" s="50" t="str">
        <f t="shared" si="143"/>
        <v/>
      </c>
      <c r="D1440" s="315" t="str">
        <f t="shared" si="144"/>
        <v/>
      </c>
      <c r="E1440" s="353"/>
      <c r="F1440" s="354"/>
      <c r="G1440" s="354"/>
      <c r="H1440" s="333"/>
      <c r="I1440" s="333"/>
      <c r="J1440" s="333"/>
      <c r="K1440" s="333"/>
      <c r="L1440" s="333"/>
      <c r="M1440" s="333"/>
      <c r="N1440" s="333"/>
      <c r="O1440" s="333"/>
      <c r="P1440" s="333"/>
      <c r="Q1440" s="333"/>
      <c r="R1440" s="333"/>
      <c r="S1440" s="333"/>
      <c r="T1440" s="333"/>
      <c r="U1440" s="333"/>
      <c r="V1440" s="333"/>
      <c r="W1440" s="333"/>
      <c r="X1440" s="333"/>
      <c r="Y1440" s="333"/>
      <c r="Z1440" s="333"/>
      <c r="AA1440" s="333"/>
      <c r="AB1440" s="333"/>
      <c r="AC1440" s="333"/>
      <c r="AD1440" s="333"/>
      <c r="AE1440" s="333"/>
      <c r="AF1440" s="333"/>
      <c r="AG1440" s="333"/>
      <c r="AH1440" s="333"/>
      <c r="AI1440" s="333"/>
      <c r="AJ1440" s="333"/>
      <c r="AK1440" s="333"/>
      <c r="AL1440" s="333"/>
      <c r="AM1440" s="333"/>
      <c r="AN1440" s="333"/>
      <c r="AO1440" s="333"/>
      <c r="AP1440" s="333"/>
      <c r="AQ1440" s="333"/>
      <c r="AR1440" s="333"/>
    </row>
    <row r="1441" spans="1:44" ht="8.1" customHeight="1">
      <c r="A1441" s="365" t="str">
        <f t="shared" si="141"/>
        <v/>
      </c>
      <c r="B1441" s="50" t="str">
        <f t="shared" si="142"/>
        <v/>
      </c>
      <c r="C1441" s="50" t="str">
        <f t="shared" si="143"/>
        <v/>
      </c>
      <c r="D1441" s="315" t="str">
        <f t="shared" si="144"/>
        <v/>
      </c>
      <c r="E1441" s="353"/>
      <c r="F1441" s="354"/>
      <c r="G1441" s="354"/>
      <c r="H1441" s="333"/>
      <c r="I1441" s="333"/>
      <c r="J1441" s="333"/>
      <c r="K1441" s="333"/>
      <c r="L1441" s="333"/>
      <c r="M1441" s="333"/>
      <c r="N1441" s="333"/>
      <c r="O1441" s="333"/>
      <c r="P1441" s="333"/>
      <c r="Q1441" s="333"/>
      <c r="R1441" s="333"/>
      <c r="S1441" s="333"/>
      <c r="T1441" s="333"/>
      <c r="U1441" s="333"/>
      <c r="V1441" s="333"/>
      <c r="W1441" s="333"/>
      <c r="X1441" s="333"/>
      <c r="Y1441" s="333"/>
      <c r="Z1441" s="333"/>
      <c r="AA1441" s="333"/>
      <c r="AB1441" s="333"/>
      <c r="AC1441" s="333"/>
      <c r="AD1441" s="333"/>
      <c r="AE1441" s="333"/>
      <c r="AF1441" s="333"/>
      <c r="AG1441" s="333"/>
      <c r="AH1441" s="333"/>
      <c r="AI1441" s="333"/>
      <c r="AJ1441" s="333"/>
      <c r="AK1441" s="333"/>
      <c r="AL1441" s="333"/>
      <c r="AM1441" s="333"/>
      <c r="AN1441" s="333"/>
      <c r="AO1441" s="333"/>
      <c r="AP1441" s="333"/>
      <c r="AQ1441" s="333"/>
      <c r="AR1441" s="333"/>
    </row>
    <row r="1442" spans="1:44" ht="8.1" customHeight="1">
      <c r="A1442" s="365" t="str">
        <f t="shared" si="141"/>
        <v/>
      </c>
      <c r="B1442" s="50" t="str">
        <f t="shared" si="142"/>
        <v/>
      </c>
      <c r="C1442" s="50" t="str">
        <f t="shared" si="143"/>
        <v/>
      </c>
      <c r="D1442" s="315" t="str">
        <f t="shared" si="144"/>
        <v/>
      </c>
      <c r="E1442" s="353"/>
      <c r="F1442" s="354"/>
      <c r="G1442" s="354"/>
      <c r="H1442" s="333"/>
      <c r="I1442" s="333"/>
      <c r="J1442" s="333"/>
      <c r="K1442" s="333"/>
      <c r="L1442" s="333"/>
      <c r="M1442" s="333"/>
      <c r="N1442" s="333"/>
      <c r="O1442" s="333"/>
      <c r="P1442" s="333"/>
      <c r="Q1442" s="333"/>
      <c r="R1442" s="333"/>
      <c r="S1442" s="333"/>
      <c r="T1442" s="333"/>
      <c r="U1442" s="333"/>
      <c r="V1442" s="333"/>
      <c r="W1442" s="333"/>
      <c r="X1442" s="333"/>
      <c r="Y1442" s="333"/>
      <c r="Z1442" s="333"/>
      <c r="AA1442" s="333"/>
      <c r="AB1442" s="333"/>
      <c r="AC1442" s="333"/>
      <c r="AD1442" s="333"/>
      <c r="AE1442" s="333"/>
      <c r="AF1442" s="333"/>
      <c r="AG1442" s="333"/>
      <c r="AH1442" s="333"/>
      <c r="AI1442" s="333"/>
      <c r="AJ1442" s="333"/>
      <c r="AK1442" s="333"/>
      <c r="AL1442" s="333"/>
      <c r="AM1442" s="333"/>
      <c r="AN1442" s="333"/>
      <c r="AO1442" s="333"/>
      <c r="AP1442" s="333"/>
      <c r="AQ1442" s="333"/>
      <c r="AR1442" s="333"/>
    </row>
    <row r="1443" spans="1:44" ht="8.1" customHeight="1">
      <c r="A1443" s="365" t="str">
        <f t="shared" si="141"/>
        <v/>
      </c>
      <c r="B1443" s="50" t="str">
        <f t="shared" si="142"/>
        <v/>
      </c>
      <c r="C1443" s="50" t="str">
        <f t="shared" si="143"/>
        <v/>
      </c>
      <c r="D1443" s="315" t="str">
        <f t="shared" si="144"/>
        <v/>
      </c>
      <c r="E1443" s="353"/>
      <c r="F1443" s="354"/>
      <c r="G1443" s="354"/>
      <c r="H1443" s="333"/>
      <c r="I1443" s="333"/>
      <c r="J1443" s="333"/>
      <c r="K1443" s="333"/>
      <c r="L1443" s="333"/>
      <c r="M1443" s="333"/>
      <c r="N1443" s="333"/>
      <c r="O1443" s="333"/>
      <c r="P1443" s="333"/>
      <c r="Q1443" s="333"/>
      <c r="R1443" s="333"/>
      <c r="S1443" s="333"/>
      <c r="T1443" s="333"/>
      <c r="U1443" s="333"/>
      <c r="V1443" s="333"/>
      <c r="W1443" s="333"/>
      <c r="X1443" s="333"/>
      <c r="Y1443" s="333"/>
      <c r="Z1443" s="333"/>
      <c r="AA1443" s="333"/>
      <c r="AB1443" s="333"/>
      <c r="AC1443" s="333"/>
      <c r="AD1443" s="333"/>
      <c r="AE1443" s="333"/>
      <c r="AF1443" s="333"/>
      <c r="AG1443" s="333"/>
      <c r="AH1443" s="333"/>
      <c r="AI1443" s="333"/>
      <c r="AJ1443" s="333"/>
      <c r="AK1443" s="333"/>
      <c r="AL1443" s="333"/>
      <c r="AM1443" s="333"/>
      <c r="AN1443" s="333"/>
      <c r="AO1443" s="333"/>
      <c r="AP1443" s="333"/>
      <c r="AQ1443" s="333"/>
      <c r="AR1443" s="333"/>
    </row>
    <row r="1444" spans="1:44" ht="8.1" customHeight="1">
      <c r="A1444" s="365" t="str">
        <f t="shared" si="141"/>
        <v/>
      </c>
      <c r="B1444" s="50" t="str">
        <f t="shared" si="142"/>
        <v/>
      </c>
      <c r="C1444" s="50" t="str">
        <f t="shared" si="143"/>
        <v/>
      </c>
      <c r="D1444" s="315" t="str">
        <f t="shared" si="144"/>
        <v/>
      </c>
      <c r="E1444" s="353"/>
      <c r="F1444" s="354"/>
      <c r="G1444" s="354"/>
      <c r="H1444" s="333"/>
      <c r="I1444" s="333"/>
      <c r="J1444" s="333"/>
      <c r="K1444" s="333"/>
      <c r="L1444" s="333"/>
      <c r="M1444" s="333"/>
      <c r="N1444" s="333"/>
      <c r="O1444" s="333"/>
      <c r="P1444" s="333"/>
      <c r="Q1444" s="333"/>
      <c r="R1444" s="333"/>
      <c r="S1444" s="333"/>
      <c r="T1444" s="333"/>
      <c r="U1444" s="333"/>
      <c r="V1444" s="333"/>
      <c r="W1444" s="333"/>
      <c r="X1444" s="333"/>
      <c r="Y1444" s="333"/>
      <c r="Z1444" s="333"/>
      <c r="AA1444" s="333"/>
      <c r="AB1444" s="333"/>
      <c r="AC1444" s="333"/>
      <c r="AD1444" s="333"/>
      <c r="AE1444" s="333"/>
      <c r="AF1444" s="333"/>
      <c r="AG1444" s="333"/>
      <c r="AH1444" s="333"/>
      <c r="AI1444" s="333"/>
      <c r="AJ1444" s="333"/>
      <c r="AK1444" s="333"/>
      <c r="AL1444" s="333"/>
      <c r="AM1444" s="333"/>
      <c r="AN1444" s="333"/>
      <c r="AO1444" s="333"/>
      <c r="AP1444" s="333"/>
      <c r="AQ1444" s="333"/>
      <c r="AR1444" s="333"/>
    </row>
    <row r="1445" spans="1:44" ht="8.1" customHeight="1">
      <c r="A1445" s="365" t="str">
        <f t="shared" si="141"/>
        <v/>
      </c>
      <c r="B1445" s="50" t="str">
        <f t="shared" si="142"/>
        <v/>
      </c>
      <c r="C1445" s="50" t="str">
        <f t="shared" si="143"/>
        <v/>
      </c>
      <c r="D1445" s="315" t="str">
        <f t="shared" si="144"/>
        <v/>
      </c>
      <c r="E1445" s="353"/>
      <c r="F1445" s="354"/>
      <c r="G1445" s="354"/>
      <c r="H1445" s="333"/>
      <c r="I1445" s="333"/>
      <c r="J1445" s="333"/>
      <c r="K1445" s="333"/>
      <c r="L1445" s="333"/>
      <c r="M1445" s="333"/>
      <c r="N1445" s="333"/>
      <c r="O1445" s="333"/>
      <c r="P1445" s="333"/>
      <c r="Q1445" s="333"/>
      <c r="R1445" s="333"/>
      <c r="S1445" s="333"/>
      <c r="T1445" s="333"/>
      <c r="U1445" s="333"/>
      <c r="V1445" s="333"/>
      <c r="W1445" s="333"/>
      <c r="X1445" s="333"/>
      <c r="Y1445" s="333"/>
      <c r="Z1445" s="333"/>
      <c r="AA1445" s="333"/>
      <c r="AB1445" s="333"/>
      <c r="AC1445" s="333"/>
      <c r="AD1445" s="333"/>
      <c r="AE1445" s="333"/>
      <c r="AF1445" s="333"/>
      <c r="AG1445" s="333"/>
      <c r="AH1445" s="333"/>
      <c r="AI1445" s="333"/>
      <c r="AJ1445" s="333"/>
      <c r="AK1445" s="333"/>
      <c r="AL1445" s="333"/>
      <c r="AM1445" s="333"/>
      <c r="AN1445" s="333"/>
      <c r="AO1445" s="333"/>
      <c r="AP1445" s="333"/>
      <c r="AQ1445" s="333"/>
      <c r="AR1445" s="333"/>
    </row>
    <row r="1446" spans="1:44" ht="8.1" customHeight="1">
      <c r="A1446" s="365" t="str">
        <f t="shared" si="141"/>
        <v/>
      </c>
      <c r="B1446" s="50" t="str">
        <f t="shared" si="142"/>
        <v/>
      </c>
      <c r="C1446" s="50" t="str">
        <f t="shared" si="143"/>
        <v/>
      </c>
      <c r="D1446" s="315" t="str">
        <f t="shared" si="144"/>
        <v/>
      </c>
      <c r="E1446" s="353"/>
      <c r="F1446" s="354"/>
      <c r="G1446" s="354"/>
      <c r="H1446" s="333"/>
      <c r="I1446" s="333"/>
      <c r="J1446" s="333"/>
      <c r="K1446" s="333"/>
      <c r="L1446" s="333"/>
      <c r="M1446" s="333"/>
      <c r="N1446" s="333"/>
      <c r="O1446" s="333"/>
      <c r="P1446" s="333"/>
      <c r="Q1446" s="333"/>
      <c r="R1446" s="333"/>
      <c r="S1446" s="333"/>
      <c r="T1446" s="333"/>
      <c r="U1446" s="333"/>
      <c r="V1446" s="333"/>
      <c r="W1446" s="333"/>
      <c r="X1446" s="333"/>
      <c r="Y1446" s="333"/>
      <c r="Z1446" s="333"/>
      <c r="AA1446" s="333"/>
      <c r="AB1446" s="333"/>
      <c r="AC1446" s="333"/>
      <c r="AD1446" s="333"/>
      <c r="AE1446" s="333"/>
      <c r="AF1446" s="333"/>
      <c r="AG1446" s="333"/>
      <c r="AH1446" s="333"/>
      <c r="AI1446" s="333"/>
      <c r="AJ1446" s="333"/>
      <c r="AK1446" s="333"/>
      <c r="AL1446" s="333"/>
      <c r="AM1446" s="333"/>
      <c r="AN1446" s="333"/>
      <c r="AO1446" s="333"/>
      <c r="AP1446" s="333"/>
      <c r="AQ1446" s="333"/>
      <c r="AR1446" s="333"/>
    </row>
    <row r="1447" spans="1:44" ht="8.1" customHeight="1">
      <c r="A1447" s="365" t="str">
        <f t="shared" si="141"/>
        <v/>
      </c>
      <c r="B1447" s="50" t="str">
        <f t="shared" si="142"/>
        <v/>
      </c>
      <c r="C1447" s="50" t="str">
        <f t="shared" si="143"/>
        <v/>
      </c>
      <c r="D1447" s="315" t="str">
        <f t="shared" si="144"/>
        <v/>
      </c>
      <c r="E1447" s="353"/>
      <c r="F1447" s="354"/>
      <c r="G1447" s="354"/>
      <c r="H1447" s="333"/>
      <c r="I1447" s="333"/>
      <c r="J1447" s="333"/>
      <c r="K1447" s="333"/>
      <c r="L1447" s="333"/>
      <c r="M1447" s="333"/>
      <c r="N1447" s="333"/>
      <c r="O1447" s="333"/>
      <c r="P1447" s="333"/>
      <c r="Q1447" s="333"/>
      <c r="R1447" s="333"/>
      <c r="S1447" s="333"/>
      <c r="T1447" s="333"/>
      <c r="U1447" s="333"/>
      <c r="V1447" s="333"/>
      <c r="W1447" s="333"/>
      <c r="X1447" s="333"/>
      <c r="Y1447" s="333"/>
      <c r="Z1447" s="333"/>
      <c r="AA1447" s="333"/>
      <c r="AB1447" s="333"/>
      <c r="AC1447" s="333"/>
      <c r="AD1447" s="333"/>
      <c r="AE1447" s="333"/>
      <c r="AF1447" s="333"/>
      <c r="AG1447" s="333"/>
      <c r="AH1447" s="333"/>
      <c r="AI1447" s="333"/>
      <c r="AJ1447" s="333"/>
      <c r="AK1447" s="333"/>
      <c r="AL1447" s="333"/>
      <c r="AM1447" s="333"/>
      <c r="AN1447" s="333"/>
      <c r="AO1447" s="333"/>
      <c r="AP1447" s="333"/>
      <c r="AQ1447" s="333"/>
      <c r="AR1447" s="333"/>
    </row>
    <row r="1448" spans="1:44" ht="8.1" customHeight="1">
      <c r="A1448" s="365" t="str">
        <f t="shared" si="141"/>
        <v/>
      </c>
      <c r="B1448" s="50" t="str">
        <f t="shared" si="142"/>
        <v/>
      </c>
      <c r="C1448" s="50" t="str">
        <f t="shared" si="143"/>
        <v/>
      </c>
      <c r="D1448" s="315" t="str">
        <f t="shared" si="144"/>
        <v/>
      </c>
      <c r="E1448" s="353"/>
      <c r="F1448" s="354"/>
      <c r="G1448" s="354"/>
      <c r="H1448" s="333"/>
      <c r="I1448" s="333"/>
      <c r="J1448" s="333"/>
      <c r="K1448" s="333"/>
      <c r="L1448" s="333"/>
      <c r="M1448" s="333"/>
      <c r="N1448" s="333"/>
      <c r="O1448" s="333"/>
      <c r="P1448" s="333"/>
      <c r="Q1448" s="333"/>
      <c r="R1448" s="333"/>
      <c r="S1448" s="333"/>
      <c r="T1448" s="333"/>
      <c r="U1448" s="333"/>
      <c r="V1448" s="333"/>
      <c r="W1448" s="333"/>
      <c r="X1448" s="333"/>
      <c r="Y1448" s="333"/>
      <c r="Z1448" s="333"/>
      <c r="AA1448" s="333"/>
      <c r="AB1448" s="333"/>
      <c r="AC1448" s="333"/>
      <c r="AD1448" s="333"/>
      <c r="AE1448" s="333"/>
      <c r="AF1448" s="333"/>
      <c r="AG1448" s="333"/>
      <c r="AH1448" s="333"/>
      <c r="AI1448" s="333"/>
      <c r="AJ1448" s="333"/>
      <c r="AK1448" s="333"/>
      <c r="AL1448" s="333"/>
      <c r="AM1448" s="333"/>
      <c r="AN1448" s="333"/>
      <c r="AO1448" s="333"/>
      <c r="AP1448" s="333"/>
      <c r="AQ1448" s="333"/>
      <c r="AR1448" s="333"/>
    </row>
    <row r="1449" spans="1:44" ht="8.1" customHeight="1">
      <c r="A1449" s="365" t="str">
        <f t="shared" si="141"/>
        <v/>
      </c>
      <c r="B1449" s="50" t="str">
        <f t="shared" si="142"/>
        <v/>
      </c>
      <c r="C1449" s="50" t="str">
        <f t="shared" si="143"/>
        <v/>
      </c>
      <c r="D1449" s="315" t="str">
        <f t="shared" si="144"/>
        <v/>
      </c>
      <c r="E1449" s="353"/>
      <c r="F1449" s="354"/>
      <c r="G1449" s="354"/>
      <c r="H1449" s="333"/>
      <c r="I1449" s="333"/>
      <c r="J1449" s="333"/>
      <c r="K1449" s="333"/>
      <c r="L1449" s="333"/>
      <c r="M1449" s="333"/>
      <c r="N1449" s="333"/>
      <c r="O1449" s="333"/>
      <c r="P1449" s="333"/>
      <c r="Q1449" s="333"/>
      <c r="R1449" s="333"/>
      <c r="S1449" s="333"/>
      <c r="T1449" s="333"/>
      <c r="U1449" s="333"/>
      <c r="V1449" s="333"/>
      <c r="W1449" s="333"/>
      <c r="X1449" s="333"/>
      <c r="Y1449" s="333"/>
      <c r="Z1449" s="333"/>
      <c r="AA1449" s="333"/>
      <c r="AB1449" s="333"/>
      <c r="AC1449" s="333"/>
      <c r="AD1449" s="333"/>
      <c r="AE1449" s="333"/>
      <c r="AF1449" s="333"/>
      <c r="AG1449" s="333"/>
      <c r="AH1449" s="333"/>
      <c r="AI1449" s="333"/>
      <c r="AJ1449" s="333"/>
      <c r="AK1449" s="333"/>
      <c r="AL1449" s="333"/>
      <c r="AM1449" s="333"/>
      <c r="AN1449" s="333"/>
      <c r="AO1449" s="333"/>
      <c r="AP1449" s="333"/>
      <c r="AQ1449" s="333"/>
      <c r="AR1449" s="333"/>
    </row>
    <row r="1450" spans="1:44" ht="8.1" customHeight="1">
      <c r="A1450" s="365" t="str">
        <f t="shared" si="141"/>
        <v/>
      </c>
      <c r="B1450" s="50" t="str">
        <f t="shared" si="142"/>
        <v/>
      </c>
      <c r="C1450" s="50" t="str">
        <f t="shared" si="143"/>
        <v/>
      </c>
      <c r="D1450" s="315" t="str">
        <f t="shared" si="144"/>
        <v/>
      </c>
      <c r="E1450" s="353"/>
      <c r="F1450" s="354"/>
      <c r="G1450" s="354"/>
      <c r="H1450" s="333"/>
      <c r="I1450" s="333"/>
      <c r="J1450" s="333"/>
      <c r="K1450" s="333"/>
      <c r="L1450" s="333"/>
      <c r="M1450" s="333"/>
      <c r="N1450" s="333"/>
      <c r="O1450" s="333"/>
      <c r="P1450" s="333"/>
      <c r="Q1450" s="333"/>
      <c r="R1450" s="333"/>
      <c r="S1450" s="333"/>
      <c r="T1450" s="333"/>
      <c r="U1450" s="333"/>
      <c r="V1450" s="333"/>
      <c r="W1450" s="333"/>
      <c r="X1450" s="333"/>
      <c r="Y1450" s="333"/>
      <c r="Z1450" s="333"/>
      <c r="AA1450" s="333"/>
      <c r="AB1450" s="333"/>
      <c r="AC1450" s="333"/>
      <c r="AD1450" s="333"/>
      <c r="AE1450" s="333"/>
      <c r="AF1450" s="333"/>
      <c r="AG1450" s="333"/>
      <c r="AH1450" s="333"/>
      <c r="AI1450" s="333"/>
      <c r="AJ1450" s="333"/>
      <c r="AK1450" s="333"/>
      <c r="AL1450" s="333"/>
      <c r="AM1450" s="333"/>
      <c r="AN1450" s="333"/>
      <c r="AO1450" s="333"/>
      <c r="AP1450" s="333"/>
      <c r="AQ1450" s="333"/>
      <c r="AR1450" s="333"/>
    </row>
    <row r="1451" spans="1:44" ht="8.1" customHeight="1">
      <c r="A1451" s="365" t="str">
        <f t="shared" si="141"/>
        <v/>
      </c>
      <c r="B1451" s="50" t="str">
        <f t="shared" si="142"/>
        <v/>
      </c>
      <c r="C1451" s="50" t="str">
        <f t="shared" si="143"/>
        <v/>
      </c>
      <c r="D1451" s="315" t="str">
        <f t="shared" si="144"/>
        <v/>
      </c>
      <c r="E1451" s="353"/>
      <c r="F1451" s="354"/>
      <c r="G1451" s="354"/>
      <c r="H1451" s="333"/>
      <c r="I1451" s="333"/>
      <c r="J1451" s="333"/>
      <c r="K1451" s="333"/>
      <c r="L1451" s="333"/>
      <c r="M1451" s="333"/>
      <c r="N1451" s="333"/>
      <c r="O1451" s="333"/>
      <c r="P1451" s="333"/>
      <c r="Q1451" s="333"/>
      <c r="R1451" s="333"/>
      <c r="S1451" s="333"/>
      <c r="T1451" s="333"/>
      <c r="U1451" s="333"/>
      <c r="V1451" s="333"/>
      <c r="W1451" s="333"/>
      <c r="X1451" s="333"/>
      <c r="Y1451" s="333"/>
      <c r="Z1451" s="333"/>
      <c r="AA1451" s="333"/>
      <c r="AB1451" s="333"/>
      <c r="AC1451" s="333"/>
      <c r="AD1451" s="333"/>
      <c r="AE1451" s="333"/>
      <c r="AF1451" s="333"/>
      <c r="AG1451" s="333"/>
      <c r="AH1451" s="333"/>
      <c r="AI1451" s="333"/>
      <c r="AJ1451" s="333"/>
      <c r="AK1451" s="333"/>
      <c r="AL1451" s="333"/>
      <c r="AM1451" s="333"/>
      <c r="AN1451" s="333"/>
      <c r="AO1451" s="333"/>
      <c r="AP1451" s="333"/>
      <c r="AQ1451" s="333"/>
      <c r="AR1451" s="333"/>
    </row>
    <row r="1452" spans="1:44" ht="8.1" customHeight="1">
      <c r="A1452" s="365" t="str">
        <f t="shared" si="141"/>
        <v/>
      </c>
      <c r="B1452" s="50" t="str">
        <f t="shared" si="142"/>
        <v/>
      </c>
      <c r="C1452" s="50" t="str">
        <f t="shared" si="143"/>
        <v/>
      </c>
      <c r="D1452" s="315" t="str">
        <f t="shared" si="144"/>
        <v/>
      </c>
      <c r="E1452" s="353"/>
      <c r="F1452" s="354"/>
      <c r="G1452" s="354"/>
      <c r="H1452" s="333"/>
      <c r="I1452" s="333"/>
      <c r="J1452" s="333"/>
      <c r="K1452" s="333"/>
      <c r="L1452" s="333"/>
      <c r="M1452" s="333"/>
      <c r="N1452" s="333"/>
      <c r="O1452" s="333"/>
      <c r="P1452" s="333"/>
      <c r="Q1452" s="333"/>
      <c r="R1452" s="333"/>
      <c r="S1452" s="333"/>
      <c r="T1452" s="333"/>
      <c r="U1452" s="333"/>
      <c r="V1452" s="333"/>
      <c r="W1452" s="333"/>
      <c r="X1452" s="333"/>
      <c r="Y1452" s="333"/>
      <c r="Z1452" s="333"/>
      <c r="AA1452" s="333"/>
      <c r="AB1452" s="333"/>
      <c r="AC1452" s="333"/>
      <c r="AD1452" s="333"/>
      <c r="AE1452" s="333"/>
      <c r="AF1452" s="333"/>
      <c r="AG1452" s="333"/>
      <c r="AH1452" s="333"/>
      <c r="AI1452" s="333"/>
      <c r="AJ1452" s="333"/>
      <c r="AK1452" s="333"/>
      <c r="AL1452" s="333"/>
      <c r="AM1452" s="333"/>
      <c r="AN1452" s="333"/>
      <c r="AO1452" s="333"/>
      <c r="AP1452" s="333"/>
      <c r="AQ1452" s="333"/>
      <c r="AR1452" s="333"/>
    </row>
    <row r="1453" spans="1:44" ht="8.1" customHeight="1">
      <c r="A1453" s="365" t="str">
        <f t="shared" si="141"/>
        <v/>
      </c>
      <c r="B1453" s="50" t="str">
        <f t="shared" si="142"/>
        <v/>
      </c>
      <c r="C1453" s="50" t="str">
        <f t="shared" si="143"/>
        <v/>
      </c>
      <c r="D1453" s="315" t="str">
        <f t="shared" si="144"/>
        <v/>
      </c>
      <c r="E1453" s="353"/>
      <c r="F1453" s="354"/>
      <c r="G1453" s="354"/>
      <c r="H1453" s="333"/>
      <c r="I1453" s="333"/>
      <c r="J1453" s="333"/>
      <c r="K1453" s="333"/>
      <c r="L1453" s="333"/>
      <c r="M1453" s="333"/>
      <c r="N1453" s="333"/>
      <c r="O1453" s="333"/>
      <c r="P1453" s="333"/>
      <c r="Q1453" s="333"/>
      <c r="R1453" s="333"/>
      <c r="S1453" s="333"/>
      <c r="T1453" s="333"/>
      <c r="U1453" s="333"/>
      <c r="V1453" s="333"/>
      <c r="W1453" s="333"/>
      <c r="X1453" s="333"/>
      <c r="Y1453" s="333"/>
      <c r="Z1453" s="333"/>
      <c r="AA1453" s="333"/>
      <c r="AB1453" s="333"/>
      <c r="AC1453" s="333"/>
      <c r="AD1453" s="333"/>
      <c r="AE1453" s="333"/>
      <c r="AF1453" s="333"/>
      <c r="AG1453" s="333"/>
      <c r="AH1453" s="333"/>
      <c r="AI1453" s="333"/>
      <c r="AJ1453" s="333"/>
      <c r="AK1453" s="333"/>
      <c r="AL1453" s="333"/>
      <c r="AM1453" s="333"/>
      <c r="AN1453" s="333"/>
      <c r="AO1453" s="333"/>
      <c r="AP1453" s="333"/>
      <c r="AQ1453" s="333"/>
      <c r="AR1453" s="333"/>
    </row>
    <row r="1454" spans="1:44" ht="8.1" customHeight="1">
      <c r="A1454" s="365" t="str">
        <f t="shared" si="141"/>
        <v/>
      </c>
      <c r="B1454" s="50" t="str">
        <f t="shared" si="142"/>
        <v/>
      </c>
      <c r="C1454" s="50" t="str">
        <f t="shared" si="143"/>
        <v/>
      </c>
      <c r="D1454" s="315" t="str">
        <f t="shared" si="144"/>
        <v/>
      </c>
      <c r="E1454" s="353"/>
      <c r="F1454" s="354"/>
      <c r="G1454" s="354"/>
      <c r="H1454" s="333"/>
      <c r="I1454" s="333"/>
      <c r="J1454" s="333"/>
      <c r="K1454" s="333"/>
      <c r="L1454" s="333"/>
      <c r="M1454" s="333"/>
      <c r="N1454" s="333"/>
      <c r="O1454" s="333"/>
      <c r="P1454" s="333"/>
      <c r="Q1454" s="333"/>
      <c r="R1454" s="333"/>
      <c r="S1454" s="333"/>
      <c r="T1454" s="333"/>
      <c r="U1454" s="333"/>
      <c r="V1454" s="333"/>
      <c r="W1454" s="333"/>
      <c r="X1454" s="333"/>
      <c r="Y1454" s="333"/>
      <c r="Z1454" s="333"/>
      <c r="AA1454" s="333"/>
      <c r="AB1454" s="333"/>
      <c r="AC1454" s="333"/>
      <c r="AD1454" s="333"/>
      <c r="AE1454" s="333"/>
      <c r="AF1454" s="333"/>
      <c r="AG1454" s="333"/>
      <c r="AH1454" s="333"/>
      <c r="AI1454" s="333"/>
      <c r="AJ1454" s="333"/>
      <c r="AK1454" s="333"/>
      <c r="AL1454" s="333"/>
      <c r="AM1454" s="333"/>
      <c r="AN1454" s="333"/>
      <c r="AO1454" s="333"/>
      <c r="AP1454" s="333"/>
      <c r="AQ1454" s="333"/>
      <c r="AR1454" s="333"/>
    </row>
    <row r="1455" spans="1:44" ht="8.1" customHeight="1">
      <c r="A1455" s="365" t="str">
        <f t="shared" si="141"/>
        <v/>
      </c>
      <c r="B1455" s="50" t="str">
        <f t="shared" si="142"/>
        <v/>
      </c>
      <c r="C1455" s="50" t="str">
        <f t="shared" si="143"/>
        <v/>
      </c>
      <c r="D1455" s="315" t="str">
        <f t="shared" si="144"/>
        <v/>
      </c>
      <c r="E1455" s="353"/>
      <c r="F1455" s="354"/>
      <c r="G1455" s="354"/>
      <c r="H1455" s="333"/>
      <c r="I1455" s="333"/>
      <c r="J1455" s="333"/>
      <c r="K1455" s="333"/>
      <c r="L1455" s="333"/>
      <c r="M1455" s="333"/>
      <c r="N1455" s="333"/>
      <c r="O1455" s="333"/>
      <c r="P1455" s="333"/>
      <c r="Q1455" s="333"/>
      <c r="R1455" s="333"/>
      <c r="S1455" s="333"/>
      <c r="T1455" s="333"/>
      <c r="U1455" s="333"/>
      <c r="V1455" s="333"/>
      <c r="W1455" s="333"/>
      <c r="X1455" s="333"/>
      <c r="Y1455" s="333"/>
      <c r="Z1455" s="333"/>
      <c r="AA1455" s="333"/>
      <c r="AB1455" s="333"/>
      <c r="AC1455" s="333"/>
      <c r="AD1455" s="333"/>
      <c r="AE1455" s="333"/>
      <c r="AF1455" s="333"/>
      <c r="AG1455" s="333"/>
      <c r="AH1455" s="333"/>
      <c r="AI1455" s="333"/>
      <c r="AJ1455" s="333"/>
      <c r="AK1455" s="333"/>
      <c r="AL1455" s="333"/>
      <c r="AM1455" s="333"/>
      <c r="AN1455" s="333"/>
      <c r="AO1455" s="333"/>
      <c r="AP1455" s="333"/>
      <c r="AQ1455" s="333"/>
      <c r="AR1455" s="333"/>
    </row>
    <row r="1456" spans="1:44" ht="8.1" customHeight="1">
      <c r="A1456" s="365" t="str">
        <f t="shared" si="141"/>
        <v/>
      </c>
      <c r="B1456" s="50" t="str">
        <f t="shared" si="142"/>
        <v/>
      </c>
      <c r="C1456" s="50" t="str">
        <f t="shared" si="143"/>
        <v/>
      </c>
      <c r="D1456" s="315" t="str">
        <f t="shared" si="144"/>
        <v/>
      </c>
      <c r="E1456" s="353"/>
      <c r="F1456" s="354"/>
      <c r="G1456" s="354"/>
      <c r="H1456" s="333"/>
      <c r="I1456" s="333"/>
      <c r="J1456" s="333"/>
      <c r="K1456" s="333"/>
      <c r="L1456" s="333"/>
      <c r="M1456" s="333"/>
      <c r="N1456" s="333"/>
      <c r="O1456" s="333"/>
      <c r="P1456" s="333"/>
      <c r="Q1456" s="333"/>
      <c r="R1456" s="333"/>
      <c r="S1456" s="333"/>
      <c r="T1456" s="333"/>
      <c r="U1456" s="333"/>
      <c r="V1456" s="333"/>
      <c r="W1456" s="333"/>
      <c r="X1456" s="333"/>
      <c r="Y1456" s="333"/>
      <c r="Z1456" s="333"/>
      <c r="AA1456" s="333"/>
      <c r="AB1456" s="333"/>
      <c r="AC1456" s="333"/>
      <c r="AD1456" s="333"/>
      <c r="AE1456" s="333"/>
      <c r="AF1456" s="333"/>
      <c r="AG1456" s="333"/>
      <c r="AH1456" s="333"/>
      <c r="AI1456" s="333"/>
      <c r="AJ1456" s="333"/>
      <c r="AK1456" s="333"/>
      <c r="AL1456" s="333"/>
      <c r="AM1456" s="333"/>
      <c r="AN1456" s="333"/>
      <c r="AO1456" s="333"/>
      <c r="AP1456" s="333"/>
      <c r="AQ1456" s="333"/>
      <c r="AR1456" s="333"/>
    </row>
    <row r="1457" spans="1:44" ht="8.1" customHeight="1">
      <c r="A1457" s="365" t="str">
        <f t="shared" si="141"/>
        <v/>
      </c>
      <c r="B1457" s="50" t="str">
        <f t="shared" si="142"/>
        <v/>
      </c>
      <c r="C1457" s="50" t="str">
        <f t="shared" si="143"/>
        <v/>
      </c>
      <c r="D1457" s="315" t="str">
        <f t="shared" si="144"/>
        <v/>
      </c>
      <c r="E1457" s="353"/>
      <c r="F1457" s="354"/>
      <c r="G1457" s="354"/>
      <c r="H1457" s="333"/>
      <c r="I1457" s="333"/>
      <c r="J1457" s="333"/>
      <c r="K1457" s="333"/>
      <c r="L1457" s="333"/>
      <c r="M1457" s="333"/>
      <c r="N1457" s="333"/>
      <c r="O1457" s="333"/>
      <c r="P1457" s="333"/>
      <c r="Q1457" s="333"/>
      <c r="R1457" s="333"/>
      <c r="S1457" s="333"/>
      <c r="T1457" s="333"/>
      <c r="U1457" s="333"/>
      <c r="V1457" s="333"/>
      <c r="W1457" s="333"/>
      <c r="X1457" s="333"/>
      <c r="Y1457" s="333"/>
      <c r="Z1457" s="333"/>
      <c r="AA1457" s="333"/>
      <c r="AB1457" s="333"/>
      <c r="AC1457" s="333"/>
      <c r="AD1457" s="333"/>
      <c r="AE1457" s="333"/>
      <c r="AF1457" s="333"/>
      <c r="AG1457" s="333"/>
      <c r="AH1457" s="333"/>
      <c r="AI1457" s="333"/>
      <c r="AJ1457" s="333"/>
      <c r="AK1457" s="333"/>
      <c r="AL1457" s="333"/>
      <c r="AM1457" s="333"/>
      <c r="AN1457" s="333"/>
      <c r="AO1457" s="333"/>
      <c r="AP1457" s="333"/>
      <c r="AQ1457" s="333"/>
      <c r="AR1457" s="333"/>
    </row>
    <row r="1458" spans="1:44" ht="8.1" customHeight="1">
      <c r="A1458" s="365" t="str">
        <f t="shared" si="141"/>
        <v/>
      </c>
      <c r="B1458" s="50" t="str">
        <f t="shared" si="142"/>
        <v/>
      </c>
      <c r="C1458" s="50" t="str">
        <f t="shared" si="143"/>
        <v/>
      </c>
      <c r="D1458" s="315" t="str">
        <f t="shared" si="144"/>
        <v/>
      </c>
      <c r="E1458" s="353"/>
      <c r="F1458" s="354"/>
      <c r="G1458" s="354"/>
      <c r="H1458" s="333"/>
      <c r="I1458" s="333"/>
      <c r="J1458" s="333"/>
      <c r="K1458" s="333"/>
      <c r="L1458" s="333"/>
      <c r="M1458" s="333"/>
      <c r="N1458" s="333"/>
      <c r="O1458" s="333"/>
      <c r="P1458" s="333"/>
      <c r="Q1458" s="333"/>
      <c r="R1458" s="333"/>
      <c r="S1458" s="333"/>
      <c r="T1458" s="333"/>
      <c r="U1458" s="333"/>
      <c r="V1458" s="333"/>
      <c r="W1458" s="333"/>
      <c r="X1458" s="333"/>
      <c r="Y1458" s="333"/>
      <c r="Z1458" s="333"/>
      <c r="AA1458" s="333"/>
      <c r="AB1458" s="333"/>
      <c r="AC1458" s="333"/>
      <c r="AD1458" s="333"/>
      <c r="AE1458" s="333"/>
      <c r="AF1458" s="333"/>
      <c r="AG1458" s="333"/>
      <c r="AH1458" s="333"/>
      <c r="AI1458" s="333"/>
      <c r="AJ1458" s="333"/>
      <c r="AK1458" s="333"/>
      <c r="AL1458" s="333"/>
      <c r="AM1458" s="333"/>
      <c r="AN1458" s="333"/>
      <c r="AO1458" s="333"/>
      <c r="AP1458" s="333"/>
      <c r="AQ1458" s="333"/>
      <c r="AR1458" s="333"/>
    </row>
    <row r="1459" spans="1:44" ht="8.1" customHeight="1">
      <c r="A1459" s="365" t="str">
        <f t="shared" si="141"/>
        <v/>
      </c>
      <c r="B1459" s="50" t="str">
        <f t="shared" si="142"/>
        <v/>
      </c>
      <c r="C1459" s="50" t="str">
        <f t="shared" si="143"/>
        <v/>
      </c>
      <c r="D1459" s="315" t="str">
        <f t="shared" si="144"/>
        <v/>
      </c>
      <c r="E1459" s="353"/>
      <c r="F1459" s="354"/>
      <c r="G1459" s="354"/>
      <c r="H1459" s="333"/>
      <c r="I1459" s="333"/>
      <c r="J1459" s="333"/>
      <c r="K1459" s="333"/>
      <c r="L1459" s="333"/>
      <c r="M1459" s="333"/>
      <c r="N1459" s="333"/>
      <c r="O1459" s="333"/>
      <c r="P1459" s="333"/>
      <c r="Q1459" s="333"/>
      <c r="R1459" s="333"/>
      <c r="S1459" s="333"/>
      <c r="T1459" s="333"/>
      <c r="U1459" s="333"/>
      <c r="V1459" s="333"/>
      <c r="W1459" s="333"/>
      <c r="X1459" s="333"/>
      <c r="Y1459" s="333"/>
      <c r="Z1459" s="333"/>
      <c r="AA1459" s="333"/>
      <c r="AB1459" s="333"/>
      <c r="AC1459" s="333"/>
      <c r="AD1459" s="333"/>
      <c r="AE1459" s="333"/>
      <c r="AF1459" s="333"/>
      <c r="AG1459" s="333"/>
      <c r="AH1459" s="333"/>
      <c r="AI1459" s="333"/>
      <c r="AJ1459" s="333"/>
      <c r="AK1459" s="333"/>
      <c r="AL1459" s="333"/>
      <c r="AM1459" s="333"/>
      <c r="AN1459" s="333"/>
      <c r="AO1459" s="333"/>
      <c r="AP1459" s="333"/>
      <c r="AQ1459" s="333"/>
      <c r="AR1459" s="333"/>
    </row>
    <row r="1460" spans="1:44" ht="8.1" customHeight="1">
      <c r="A1460" s="365" t="str">
        <f t="shared" si="141"/>
        <v/>
      </c>
      <c r="B1460" s="50" t="str">
        <f t="shared" si="142"/>
        <v/>
      </c>
      <c r="C1460" s="50" t="str">
        <f t="shared" si="143"/>
        <v/>
      </c>
      <c r="D1460" s="315" t="str">
        <f t="shared" si="144"/>
        <v/>
      </c>
      <c r="E1460" s="353"/>
      <c r="F1460" s="354"/>
      <c r="G1460" s="354"/>
      <c r="H1460" s="333"/>
      <c r="I1460" s="333"/>
      <c r="J1460" s="333"/>
      <c r="K1460" s="333"/>
      <c r="L1460" s="333"/>
      <c r="M1460" s="333"/>
      <c r="N1460" s="333"/>
      <c r="O1460" s="333"/>
      <c r="P1460" s="333"/>
      <c r="Q1460" s="333"/>
      <c r="R1460" s="333"/>
      <c r="S1460" s="333"/>
      <c r="T1460" s="333"/>
      <c r="U1460" s="333"/>
      <c r="V1460" s="333"/>
      <c r="W1460" s="333"/>
      <c r="X1460" s="333"/>
      <c r="Y1460" s="333"/>
      <c r="Z1460" s="333"/>
      <c r="AA1460" s="333"/>
      <c r="AB1460" s="333"/>
      <c r="AC1460" s="333"/>
      <c r="AD1460" s="333"/>
      <c r="AE1460" s="333"/>
      <c r="AF1460" s="333"/>
      <c r="AG1460" s="333"/>
      <c r="AH1460" s="333"/>
      <c r="AI1460" s="333"/>
      <c r="AJ1460" s="333"/>
      <c r="AK1460" s="333"/>
      <c r="AL1460" s="333"/>
      <c r="AM1460" s="333"/>
      <c r="AN1460" s="333"/>
      <c r="AO1460" s="333"/>
      <c r="AP1460" s="333"/>
      <c r="AQ1460" s="333"/>
      <c r="AR1460" s="333"/>
    </row>
    <row r="1461" spans="1:44" ht="8.1" customHeight="1">
      <c r="A1461" s="365" t="str">
        <f t="shared" si="141"/>
        <v/>
      </c>
      <c r="B1461" s="50" t="str">
        <f t="shared" si="142"/>
        <v/>
      </c>
      <c r="C1461" s="50" t="str">
        <f t="shared" si="143"/>
        <v/>
      </c>
      <c r="D1461" s="315" t="str">
        <f t="shared" si="144"/>
        <v/>
      </c>
      <c r="E1461" s="353"/>
      <c r="F1461" s="354"/>
      <c r="G1461" s="354"/>
      <c r="H1461" s="333"/>
      <c r="I1461" s="333"/>
      <c r="J1461" s="333"/>
      <c r="K1461" s="333"/>
      <c r="L1461" s="333"/>
      <c r="M1461" s="333"/>
      <c r="N1461" s="333"/>
      <c r="O1461" s="333"/>
      <c r="P1461" s="333"/>
      <c r="Q1461" s="333"/>
      <c r="R1461" s="333"/>
      <c r="S1461" s="333"/>
      <c r="T1461" s="333"/>
      <c r="U1461" s="333"/>
      <c r="V1461" s="333"/>
      <c r="W1461" s="333"/>
      <c r="X1461" s="333"/>
      <c r="Y1461" s="333"/>
      <c r="Z1461" s="333"/>
      <c r="AA1461" s="333"/>
      <c r="AB1461" s="333"/>
      <c r="AC1461" s="333"/>
      <c r="AD1461" s="333"/>
      <c r="AE1461" s="333"/>
      <c r="AF1461" s="333"/>
      <c r="AG1461" s="333"/>
      <c r="AH1461" s="333"/>
      <c r="AI1461" s="333"/>
      <c r="AJ1461" s="333"/>
      <c r="AK1461" s="333"/>
      <c r="AL1461" s="333"/>
      <c r="AM1461" s="333"/>
      <c r="AN1461" s="333"/>
      <c r="AO1461" s="333"/>
      <c r="AP1461" s="333"/>
      <c r="AQ1461" s="333"/>
      <c r="AR1461" s="333"/>
    </row>
    <row r="1462" spans="1:44" ht="8.1" customHeight="1">
      <c r="A1462" s="365" t="str">
        <f t="shared" si="141"/>
        <v/>
      </c>
      <c r="B1462" s="50" t="str">
        <f t="shared" si="142"/>
        <v/>
      </c>
      <c r="C1462" s="50" t="str">
        <f t="shared" si="143"/>
        <v/>
      </c>
      <c r="D1462" s="315" t="str">
        <f t="shared" si="144"/>
        <v/>
      </c>
      <c r="E1462" s="353"/>
      <c r="F1462" s="354"/>
      <c r="G1462" s="354"/>
      <c r="H1462" s="333"/>
      <c r="I1462" s="333"/>
      <c r="J1462" s="333"/>
      <c r="K1462" s="333"/>
      <c r="L1462" s="333"/>
      <c r="M1462" s="333"/>
      <c r="N1462" s="333"/>
      <c r="O1462" s="333"/>
      <c r="P1462" s="333"/>
      <c r="Q1462" s="333"/>
      <c r="R1462" s="333"/>
      <c r="S1462" s="333"/>
      <c r="T1462" s="333"/>
      <c r="U1462" s="333"/>
      <c r="V1462" s="333"/>
      <c r="W1462" s="333"/>
      <c r="X1462" s="333"/>
      <c r="Y1462" s="333"/>
      <c r="Z1462" s="333"/>
      <c r="AA1462" s="333"/>
      <c r="AB1462" s="333"/>
      <c r="AC1462" s="333"/>
      <c r="AD1462" s="333"/>
      <c r="AE1462" s="333"/>
      <c r="AF1462" s="333"/>
      <c r="AG1462" s="333"/>
      <c r="AH1462" s="333"/>
      <c r="AI1462" s="333"/>
      <c r="AJ1462" s="333"/>
      <c r="AK1462" s="333"/>
      <c r="AL1462" s="333"/>
      <c r="AM1462" s="333"/>
      <c r="AN1462" s="333"/>
      <c r="AO1462" s="333"/>
      <c r="AP1462" s="333"/>
      <c r="AQ1462" s="333"/>
      <c r="AR1462" s="333"/>
    </row>
    <row r="1463" spans="1:44" ht="8.1" customHeight="1">
      <c r="A1463" s="365" t="str">
        <f t="shared" si="141"/>
        <v/>
      </c>
      <c r="B1463" s="50" t="str">
        <f t="shared" si="142"/>
        <v/>
      </c>
      <c r="C1463" s="50" t="str">
        <f t="shared" si="143"/>
        <v/>
      </c>
      <c r="D1463" s="315" t="str">
        <f t="shared" si="144"/>
        <v/>
      </c>
      <c r="E1463" s="353"/>
      <c r="F1463" s="354"/>
      <c r="G1463" s="354"/>
      <c r="H1463" s="333"/>
      <c r="I1463" s="333"/>
      <c r="J1463" s="333"/>
      <c r="K1463" s="333"/>
      <c r="L1463" s="333"/>
      <c r="M1463" s="333"/>
      <c r="N1463" s="333"/>
      <c r="O1463" s="333"/>
      <c r="P1463" s="333"/>
      <c r="Q1463" s="333"/>
      <c r="R1463" s="333"/>
      <c r="S1463" s="333"/>
      <c r="T1463" s="333"/>
      <c r="U1463" s="333"/>
      <c r="V1463" s="333"/>
      <c r="W1463" s="333"/>
      <c r="X1463" s="333"/>
      <c r="Y1463" s="333"/>
      <c r="Z1463" s="333"/>
      <c r="AA1463" s="333"/>
      <c r="AB1463" s="333"/>
      <c r="AC1463" s="333"/>
      <c r="AD1463" s="333"/>
      <c r="AE1463" s="333"/>
      <c r="AF1463" s="333"/>
      <c r="AG1463" s="333"/>
      <c r="AH1463" s="333"/>
      <c r="AI1463" s="333"/>
      <c r="AJ1463" s="333"/>
      <c r="AK1463" s="333"/>
      <c r="AL1463" s="333"/>
      <c r="AM1463" s="333"/>
      <c r="AN1463" s="333"/>
      <c r="AO1463" s="333"/>
      <c r="AP1463" s="333"/>
      <c r="AQ1463" s="333"/>
      <c r="AR1463" s="333"/>
    </row>
    <row r="1464" spans="1:44" ht="8.1" customHeight="1">
      <c r="A1464" s="365" t="str">
        <f t="shared" si="141"/>
        <v/>
      </c>
      <c r="B1464" s="50" t="str">
        <f t="shared" si="142"/>
        <v/>
      </c>
      <c r="C1464" s="50" t="str">
        <f t="shared" si="143"/>
        <v/>
      </c>
      <c r="D1464" s="315" t="str">
        <f t="shared" si="144"/>
        <v/>
      </c>
      <c r="E1464" s="353"/>
      <c r="F1464" s="354"/>
      <c r="G1464" s="354"/>
      <c r="H1464" s="333"/>
      <c r="I1464" s="333"/>
      <c r="J1464" s="333"/>
      <c r="K1464" s="333"/>
      <c r="L1464" s="333"/>
      <c r="M1464" s="333"/>
      <c r="N1464" s="333"/>
      <c r="O1464" s="333"/>
      <c r="P1464" s="333"/>
      <c r="Q1464" s="333"/>
      <c r="R1464" s="333"/>
      <c r="S1464" s="333"/>
      <c r="T1464" s="333"/>
      <c r="U1464" s="333"/>
      <c r="V1464" s="333"/>
      <c r="W1464" s="333"/>
      <c r="X1464" s="333"/>
      <c r="Y1464" s="333"/>
      <c r="Z1464" s="333"/>
      <c r="AA1464" s="333"/>
      <c r="AB1464" s="333"/>
      <c r="AC1464" s="333"/>
      <c r="AD1464" s="333"/>
      <c r="AE1464" s="333"/>
      <c r="AF1464" s="333"/>
      <c r="AG1464" s="333"/>
      <c r="AH1464" s="333"/>
      <c r="AI1464" s="333"/>
      <c r="AJ1464" s="333"/>
      <c r="AK1464" s="333"/>
      <c r="AL1464" s="333"/>
      <c r="AM1464" s="333"/>
      <c r="AN1464" s="333"/>
      <c r="AO1464" s="333"/>
      <c r="AP1464" s="333"/>
      <c r="AQ1464" s="333"/>
      <c r="AR1464" s="333"/>
    </row>
    <row r="1465" spans="1:44" ht="8.1" customHeight="1">
      <c r="A1465" s="365" t="str">
        <f t="shared" si="141"/>
        <v/>
      </c>
      <c r="B1465" s="50" t="str">
        <f t="shared" si="142"/>
        <v/>
      </c>
      <c r="C1465" s="50" t="str">
        <f t="shared" si="143"/>
        <v/>
      </c>
      <c r="D1465" s="315" t="str">
        <f t="shared" si="144"/>
        <v/>
      </c>
      <c r="E1465" s="353"/>
      <c r="F1465" s="354"/>
      <c r="G1465" s="354"/>
      <c r="H1465" s="333"/>
      <c r="I1465" s="333"/>
      <c r="J1465" s="333"/>
      <c r="K1465" s="333"/>
      <c r="L1465" s="333"/>
      <c r="M1465" s="333"/>
      <c r="N1465" s="333"/>
      <c r="O1465" s="333"/>
      <c r="P1465" s="333"/>
      <c r="Q1465" s="333"/>
      <c r="R1465" s="333"/>
      <c r="S1465" s="333"/>
      <c r="T1465" s="333"/>
      <c r="U1465" s="333"/>
      <c r="V1465" s="333"/>
      <c r="W1465" s="333"/>
      <c r="X1465" s="333"/>
      <c r="Y1465" s="333"/>
      <c r="Z1465" s="333"/>
      <c r="AA1465" s="333"/>
      <c r="AB1465" s="333"/>
      <c r="AC1465" s="333"/>
      <c r="AD1465" s="333"/>
      <c r="AE1465" s="333"/>
      <c r="AF1465" s="333"/>
      <c r="AG1465" s="333"/>
      <c r="AH1465" s="333"/>
      <c r="AI1465" s="333"/>
      <c r="AJ1465" s="333"/>
      <c r="AK1465" s="333"/>
      <c r="AL1465" s="333"/>
      <c r="AM1465" s="333"/>
      <c r="AN1465" s="333"/>
      <c r="AO1465" s="333"/>
      <c r="AP1465" s="333"/>
      <c r="AQ1465" s="333"/>
      <c r="AR1465" s="333"/>
    </row>
    <row r="1466" spans="1:44" ht="8.1" customHeight="1">
      <c r="A1466" s="365" t="str">
        <f t="shared" si="141"/>
        <v/>
      </c>
      <c r="B1466" s="50" t="str">
        <f t="shared" si="142"/>
        <v/>
      </c>
      <c r="C1466" s="50" t="str">
        <f t="shared" si="143"/>
        <v/>
      </c>
      <c r="D1466" s="315" t="str">
        <f t="shared" si="144"/>
        <v/>
      </c>
      <c r="E1466" s="353"/>
      <c r="F1466" s="354"/>
      <c r="G1466" s="354"/>
      <c r="H1466" s="333"/>
      <c r="I1466" s="333"/>
      <c r="J1466" s="333"/>
      <c r="K1466" s="333"/>
      <c r="L1466" s="333"/>
      <c r="M1466" s="333"/>
      <c r="N1466" s="333"/>
      <c r="O1466" s="333"/>
      <c r="P1466" s="333"/>
      <c r="Q1466" s="333"/>
      <c r="R1466" s="333"/>
      <c r="S1466" s="333"/>
      <c r="T1466" s="333"/>
      <c r="U1466" s="333"/>
      <c r="V1466" s="333"/>
      <c r="W1466" s="333"/>
      <c r="X1466" s="333"/>
      <c r="Y1466" s="333"/>
      <c r="Z1466" s="333"/>
      <c r="AA1466" s="333"/>
      <c r="AB1466" s="333"/>
      <c r="AC1466" s="333"/>
      <c r="AD1466" s="333"/>
      <c r="AE1466" s="333"/>
      <c r="AF1466" s="333"/>
      <c r="AG1466" s="333"/>
      <c r="AH1466" s="333"/>
      <c r="AI1466" s="333"/>
      <c r="AJ1466" s="333"/>
      <c r="AK1466" s="333"/>
      <c r="AL1466" s="333"/>
      <c r="AM1466" s="333"/>
      <c r="AN1466" s="333"/>
      <c r="AO1466" s="333"/>
      <c r="AP1466" s="333"/>
      <c r="AQ1466" s="333"/>
      <c r="AR1466" s="333"/>
    </row>
    <row r="1467" spans="1:44" ht="8.1" customHeight="1">
      <c r="A1467" s="365" t="str">
        <f t="shared" si="141"/>
        <v/>
      </c>
      <c r="B1467" s="50" t="str">
        <f t="shared" si="142"/>
        <v/>
      </c>
      <c r="C1467" s="50" t="str">
        <f t="shared" si="143"/>
        <v/>
      </c>
      <c r="D1467" s="315" t="str">
        <f t="shared" si="144"/>
        <v/>
      </c>
      <c r="E1467" s="353"/>
      <c r="F1467" s="354"/>
      <c r="G1467" s="354"/>
      <c r="H1467" s="333"/>
      <c r="I1467" s="333"/>
      <c r="J1467" s="333"/>
      <c r="K1467" s="333"/>
      <c r="L1467" s="333"/>
      <c r="M1467" s="333"/>
      <c r="N1467" s="333"/>
      <c r="O1467" s="333"/>
      <c r="P1467" s="333"/>
      <c r="Q1467" s="333"/>
      <c r="R1467" s="333"/>
      <c r="S1467" s="333"/>
      <c r="T1467" s="333"/>
      <c r="U1467" s="333"/>
      <c r="V1467" s="333"/>
      <c r="W1467" s="333"/>
      <c r="X1467" s="333"/>
      <c r="Y1467" s="333"/>
      <c r="Z1467" s="333"/>
      <c r="AA1467" s="333"/>
      <c r="AB1467" s="333"/>
      <c r="AC1467" s="333"/>
      <c r="AD1467" s="333"/>
      <c r="AE1467" s="333"/>
      <c r="AF1467" s="333"/>
      <c r="AG1467" s="333"/>
      <c r="AH1467" s="333"/>
      <c r="AI1467" s="333"/>
      <c r="AJ1467" s="333"/>
      <c r="AK1467" s="333"/>
      <c r="AL1467" s="333"/>
      <c r="AM1467" s="333"/>
      <c r="AN1467" s="333"/>
      <c r="AO1467" s="333"/>
      <c r="AP1467" s="333"/>
      <c r="AQ1467" s="333"/>
      <c r="AR1467" s="333"/>
    </row>
    <row r="1468" spans="1:44" ht="8.1" customHeight="1">
      <c r="A1468" s="365" t="str">
        <f t="shared" si="141"/>
        <v/>
      </c>
      <c r="B1468" s="50" t="str">
        <f t="shared" si="142"/>
        <v/>
      </c>
      <c r="C1468" s="50" t="str">
        <f t="shared" si="143"/>
        <v/>
      </c>
      <c r="D1468" s="315" t="str">
        <f t="shared" si="144"/>
        <v/>
      </c>
      <c r="E1468" s="353"/>
      <c r="F1468" s="354"/>
      <c r="G1468" s="354"/>
      <c r="H1468" s="333"/>
      <c r="I1468" s="333"/>
      <c r="J1468" s="333"/>
      <c r="K1468" s="333"/>
      <c r="L1468" s="333"/>
      <c r="M1468" s="333"/>
      <c r="N1468" s="333"/>
      <c r="O1468" s="333"/>
      <c r="P1468" s="333"/>
      <c r="Q1468" s="333"/>
      <c r="R1468" s="333"/>
      <c r="S1468" s="333"/>
      <c r="T1468" s="333"/>
      <c r="U1468" s="333"/>
      <c r="V1468" s="333"/>
      <c r="W1468" s="333"/>
      <c r="X1468" s="333"/>
      <c r="Y1468" s="333"/>
      <c r="Z1468" s="333"/>
      <c r="AA1468" s="333"/>
      <c r="AB1468" s="333"/>
      <c r="AC1468" s="333"/>
      <c r="AD1468" s="333"/>
      <c r="AE1468" s="333"/>
      <c r="AF1468" s="333"/>
      <c r="AG1468" s="333"/>
      <c r="AH1468" s="333"/>
      <c r="AI1468" s="333"/>
      <c r="AJ1468" s="333"/>
      <c r="AK1468" s="333"/>
      <c r="AL1468" s="333"/>
      <c r="AM1468" s="333"/>
      <c r="AN1468" s="333"/>
      <c r="AO1468" s="333"/>
      <c r="AP1468" s="333"/>
      <c r="AQ1468" s="333"/>
      <c r="AR1468" s="333"/>
    </row>
    <row r="1469" spans="1:44" ht="8.1" customHeight="1">
      <c r="A1469" s="365" t="str">
        <f t="shared" si="141"/>
        <v/>
      </c>
      <c r="B1469" s="50" t="str">
        <f t="shared" si="142"/>
        <v/>
      </c>
      <c r="C1469" s="50" t="str">
        <f t="shared" si="143"/>
        <v/>
      </c>
      <c r="D1469" s="315" t="str">
        <f t="shared" si="144"/>
        <v/>
      </c>
      <c r="E1469" s="353"/>
      <c r="F1469" s="354"/>
      <c r="G1469" s="354"/>
      <c r="H1469" s="333"/>
      <c r="I1469" s="333"/>
      <c r="J1469" s="333"/>
      <c r="K1469" s="333"/>
      <c r="L1469" s="333"/>
      <c r="M1469" s="333"/>
      <c r="N1469" s="333"/>
      <c r="O1469" s="333"/>
      <c r="P1469" s="333"/>
      <c r="Q1469" s="333"/>
      <c r="R1469" s="333"/>
      <c r="S1469" s="333"/>
      <c r="T1469" s="333"/>
      <c r="U1469" s="333"/>
      <c r="V1469" s="333"/>
      <c r="W1469" s="333"/>
      <c r="X1469" s="333"/>
      <c r="Y1469" s="333"/>
      <c r="Z1469" s="333"/>
      <c r="AA1469" s="333"/>
      <c r="AB1469" s="333"/>
      <c r="AC1469" s="333"/>
      <c r="AD1469" s="333"/>
      <c r="AE1469" s="333"/>
      <c r="AF1469" s="333"/>
      <c r="AG1469" s="333"/>
      <c r="AH1469" s="333"/>
      <c r="AI1469" s="333"/>
      <c r="AJ1469" s="333"/>
      <c r="AK1469" s="333"/>
      <c r="AL1469" s="333"/>
      <c r="AM1469" s="333"/>
      <c r="AN1469" s="333"/>
      <c r="AO1469" s="333"/>
      <c r="AP1469" s="333"/>
      <c r="AQ1469" s="333"/>
      <c r="AR1469" s="333"/>
    </row>
    <row r="1470" spans="1:44" ht="8.1" customHeight="1">
      <c r="A1470" s="365" t="str">
        <f t="shared" si="141"/>
        <v/>
      </c>
      <c r="B1470" s="50" t="str">
        <f t="shared" si="142"/>
        <v/>
      </c>
      <c r="C1470" s="50" t="str">
        <f t="shared" si="143"/>
        <v/>
      </c>
      <c r="D1470" s="315" t="str">
        <f t="shared" si="144"/>
        <v/>
      </c>
      <c r="E1470" s="353"/>
      <c r="F1470" s="354"/>
      <c r="G1470" s="354"/>
      <c r="H1470" s="333"/>
      <c r="I1470" s="333"/>
      <c r="J1470" s="333"/>
      <c r="K1470" s="333"/>
      <c r="L1470" s="333"/>
      <c r="M1470" s="333"/>
      <c r="N1470" s="333"/>
      <c r="O1470" s="333"/>
      <c r="P1470" s="333"/>
      <c r="Q1470" s="333"/>
      <c r="R1470" s="333"/>
      <c r="S1470" s="333"/>
      <c r="T1470" s="333"/>
      <c r="U1470" s="333"/>
      <c r="V1470" s="333"/>
      <c r="W1470" s="333"/>
      <c r="X1470" s="333"/>
      <c r="Y1470" s="333"/>
      <c r="Z1470" s="333"/>
      <c r="AA1470" s="333"/>
      <c r="AB1470" s="333"/>
      <c r="AC1470" s="333"/>
      <c r="AD1470" s="333"/>
      <c r="AE1470" s="333"/>
      <c r="AF1470" s="333"/>
      <c r="AG1470" s="333"/>
      <c r="AH1470" s="333"/>
      <c r="AI1470" s="333"/>
      <c r="AJ1470" s="333"/>
      <c r="AK1470" s="333"/>
      <c r="AL1470" s="333"/>
      <c r="AM1470" s="333"/>
      <c r="AN1470" s="333"/>
      <c r="AO1470" s="333"/>
      <c r="AP1470" s="333"/>
      <c r="AQ1470" s="333"/>
      <c r="AR1470" s="333"/>
    </row>
    <row r="1471" spans="1:44" ht="8.1" customHeight="1">
      <c r="A1471" s="365" t="str">
        <f t="shared" si="141"/>
        <v/>
      </c>
      <c r="B1471" s="50" t="str">
        <f t="shared" si="142"/>
        <v/>
      </c>
      <c r="C1471" s="50" t="str">
        <f t="shared" si="143"/>
        <v/>
      </c>
      <c r="D1471" s="315" t="str">
        <f t="shared" si="144"/>
        <v/>
      </c>
      <c r="E1471" s="353"/>
      <c r="F1471" s="354"/>
      <c r="G1471" s="354"/>
      <c r="H1471" s="333"/>
      <c r="I1471" s="333"/>
      <c r="J1471" s="333"/>
      <c r="K1471" s="333"/>
      <c r="L1471" s="333"/>
      <c r="M1471" s="333"/>
      <c r="N1471" s="333"/>
      <c r="O1471" s="333"/>
      <c r="P1471" s="333"/>
      <c r="Q1471" s="333"/>
      <c r="R1471" s="333"/>
      <c r="S1471" s="333"/>
      <c r="T1471" s="333"/>
      <c r="U1471" s="333"/>
      <c r="V1471" s="333"/>
      <c r="W1471" s="333"/>
      <c r="X1471" s="333"/>
      <c r="Y1471" s="333"/>
      <c r="Z1471" s="333"/>
      <c r="AA1471" s="333"/>
      <c r="AB1471" s="333"/>
      <c r="AC1471" s="333"/>
      <c r="AD1471" s="333"/>
      <c r="AE1471" s="333"/>
      <c r="AF1471" s="333"/>
      <c r="AG1471" s="333"/>
      <c r="AH1471" s="333"/>
      <c r="AI1471" s="333"/>
      <c r="AJ1471" s="333"/>
      <c r="AK1471" s="333"/>
      <c r="AL1471" s="333"/>
      <c r="AM1471" s="333"/>
      <c r="AN1471" s="333"/>
      <c r="AO1471" s="333"/>
      <c r="AP1471" s="333"/>
      <c r="AQ1471" s="333"/>
      <c r="AR1471" s="333"/>
    </row>
    <row r="1472" spans="1:44" ht="8.1" customHeight="1">
      <c r="A1472" s="365" t="str">
        <f t="shared" si="141"/>
        <v/>
      </c>
      <c r="B1472" s="50" t="str">
        <f t="shared" si="142"/>
        <v/>
      </c>
      <c r="C1472" s="50" t="str">
        <f t="shared" si="143"/>
        <v/>
      </c>
      <c r="D1472" s="315" t="str">
        <f t="shared" si="144"/>
        <v/>
      </c>
      <c r="E1472" s="353"/>
      <c r="F1472" s="354"/>
      <c r="G1472" s="354"/>
      <c r="H1472" s="333"/>
      <c r="I1472" s="333"/>
      <c r="J1472" s="333"/>
      <c r="K1472" s="333"/>
      <c r="L1472" s="333"/>
      <c r="M1472" s="333"/>
      <c r="N1472" s="333"/>
      <c r="O1472" s="333"/>
      <c r="P1472" s="333"/>
      <c r="Q1472" s="333"/>
      <c r="R1472" s="333"/>
      <c r="S1472" s="333"/>
      <c r="T1472" s="333"/>
      <c r="U1472" s="333"/>
      <c r="V1472" s="333"/>
      <c r="W1472" s="333"/>
      <c r="X1472" s="333"/>
      <c r="Y1472" s="333"/>
      <c r="Z1472" s="333"/>
      <c r="AA1472" s="333"/>
      <c r="AB1472" s="333"/>
      <c r="AC1472" s="333"/>
      <c r="AD1472" s="333"/>
      <c r="AE1472" s="333"/>
      <c r="AF1472" s="333"/>
      <c r="AG1472" s="333"/>
      <c r="AH1472" s="333"/>
      <c r="AI1472" s="333"/>
      <c r="AJ1472" s="333"/>
      <c r="AK1472" s="333"/>
      <c r="AL1472" s="333"/>
      <c r="AM1472" s="333"/>
      <c r="AN1472" s="333"/>
      <c r="AO1472" s="333"/>
      <c r="AP1472" s="333"/>
      <c r="AQ1472" s="333"/>
      <c r="AR1472" s="333"/>
    </row>
    <row r="1473" spans="1:44" ht="8.1" customHeight="1">
      <c r="A1473" s="365" t="str">
        <f t="shared" si="141"/>
        <v/>
      </c>
      <c r="B1473" s="50" t="str">
        <f t="shared" si="142"/>
        <v/>
      </c>
      <c r="C1473" s="50" t="str">
        <f t="shared" si="143"/>
        <v/>
      </c>
      <c r="D1473" s="315" t="str">
        <f t="shared" si="144"/>
        <v/>
      </c>
      <c r="E1473" s="353"/>
      <c r="F1473" s="354"/>
      <c r="G1473" s="354"/>
      <c r="H1473" s="333"/>
      <c r="I1473" s="333"/>
      <c r="J1473" s="333"/>
      <c r="K1473" s="333"/>
      <c r="L1473" s="333"/>
      <c r="M1473" s="333"/>
      <c r="N1473" s="333"/>
      <c r="O1473" s="333"/>
      <c r="P1473" s="333"/>
      <c r="Q1473" s="333"/>
      <c r="R1473" s="333"/>
      <c r="S1473" s="333"/>
      <c r="T1473" s="333"/>
      <c r="U1473" s="333"/>
      <c r="V1473" s="333"/>
      <c r="W1473" s="333"/>
      <c r="X1473" s="333"/>
      <c r="Y1473" s="333"/>
      <c r="Z1473" s="333"/>
      <c r="AA1473" s="333"/>
      <c r="AB1473" s="333"/>
      <c r="AC1473" s="333"/>
      <c r="AD1473" s="333"/>
      <c r="AE1473" s="333"/>
      <c r="AF1473" s="333"/>
      <c r="AG1473" s="333"/>
      <c r="AH1473" s="333"/>
      <c r="AI1473" s="333"/>
      <c r="AJ1473" s="333"/>
      <c r="AK1473" s="333"/>
      <c r="AL1473" s="333"/>
      <c r="AM1473" s="333"/>
      <c r="AN1473" s="333"/>
      <c r="AO1473" s="333"/>
      <c r="AP1473" s="333"/>
      <c r="AQ1473" s="333"/>
      <c r="AR1473" s="333"/>
    </row>
    <row r="1474" spans="1:44" ht="8.1" customHeight="1">
      <c r="A1474" s="365" t="str">
        <f t="shared" si="141"/>
        <v/>
      </c>
      <c r="B1474" s="50" t="str">
        <f t="shared" si="142"/>
        <v/>
      </c>
      <c r="C1474" s="50" t="str">
        <f t="shared" si="143"/>
        <v/>
      </c>
      <c r="D1474" s="315" t="str">
        <f t="shared" si="144"/>
        <v/>
      </c>
      <c r="E1474" s="353"/>
      <c r="F1474" s="354"/>
      <c r="G1474" s="354"/>
      <c r="H1474" s="333"/>
      <c r="I1474" s="333"/>
      <c r="J1474" s="333"/>
      <c r="K1474" s="333"/>
      <c r="L1474" s="333"/>
      <c r="M1474" s="333"/>
      <c r="N1474" s="333"/>
      <c r="O1474" s="333"/>
      <c r="P1474" s="333"/>
      <c r="Q1474" s="333"/>
      <c r="R1474" s="333"/>
      <c r="S1474" s="333"/>
      <c r="T1474" s="333"/>
      <c r="U1474" s="333"/>
      <c r="V1474" s="333"/>
      <c r="W1474" s="333"/>
      <c r="X1474" s="333"/>
      <c r="Y1474" s="333"/>
      <c r="Z1474" s="333"/>
      <c r="AA1474" s="333"/>
      <c r="AB1474" s="333"/>
      <c r="AC1474" s="333"/>
      <c r="AD1474" s="333"/>
      <c r="AE1474" s="333"/>
      <c r="AF1474" s="333"/>
      <c r="AG1474" s="333"/>
      <c r="AH1474" s="333"/>
      <c r="AI1474" s="333"/>
      <c r="AJ1474" s="333"/>
      <c r="AK1474" s="333"/>
      <c r="AL1474" s="333"/>
      <c r="AM1474" s="333"/>
      <c r="AN1474" s="333"/>
      <c r="AO1474" s="333"/>
      <c r="AP1474" s="333"/>
      <c r="AQ1474" s="333"/>
      <c r="AR1474" s="333"/>
    </row>
    <row r="1475" spans="1:44" ht="8.1" customHeight="1">
      <c r="A1475" s="365" t="str">
        <f t="shared" si="141"/>
        <v/>
      </c>
      <c r="B1475" s="50" t="str">
        <f t="shared" si="142"/>
        <v/>
      </c>
      <c r="C1475" s="50" t="str">
        <f t="shared" si="143"/>
        <v/>
      </c>
      <c r="D1475" s="315" t="str">
        <f t="shared" si="144"/>
        <v/>
      </c>
      <c r="E1475" s="353"/>
      <c r="F1475" s="354"/>
      <c r="G1475" s="354"/>
      <c r="H1475" s="333"/>
      <c r="I1475" s="333"/>
      <c r="J1475" s="333"/>
      <c r="K1475" s="333"/>
      <c r="L1475" s="333"/>
      <c r="M1475" s="333"/>
      <c r="N1475" s="333"/>
      <c r="O1475" s="333"/>
      <c r="P1475" s="333"/>
      <c r="Q1475" s="333"/>
      <c r="R1475" s="333"/>
      <c r="S1475" s="333"/>
      <c r="T1475" s="333"/>
      <c r="U1475" s="333"/>
      <c r="V1475" s="333"/>
      <c r="W1475" s="333"/>
      <c r="X1475" s="333"/>
      <c r="Y1475" s="333"/>
      <c r="Z1475" s="333"/>
      <c r="AA1475" s="333"/>
      <c r="AB1475" s="333"/>
      <c r="AC1475" s="333"/>
      <c r="AD1475" s="333"/>
      <c r="AE1475" s="333"/>
      <c r="AF1475" s="333"/>
      <c r="AG1475" s="333"/>
      <c r="AH1475" s="333"/>
      <c r="AI1475" s="333"/>
      <c r="AJ1475" s="333"/>
      <c r="AK1475" s="333"/>
      <c r="AL1475" s="333"/>
      <c r="AM1475" s="333"/>
      <c r="AN1475" s="333"/>
      <c r="AO1475" s="333"/>
      <c r="AP1475" s="333"/>
      <c r="AQ1475" s="333"/>
      <c r="AR1475" s="333"/>
    </row>
    <row r="1476" spans="1:44" ht="8.1" customHeight="1">
      <c r="A1476" s="365" t="str">
        <f t="shared" si="141"/>
        <v/>
      </c>
      <c r="B1476" s="50" t="str">
        <f t="shared" si="142"/>
        <v/>
      </c>
      <c r="C1476" s="50" t="str">
        <f t="shared" si="143"/>
        <v/>
      </c>
      <c r="D1476" s="315" t="str">
        <f t="shared" si="144"/>
        <v/>
      </c>
      <c r="E1476" s="353"/>
      <c r="F1476" s="354"/>
      <c r="G1476" s="354"/>
      <c r="H1476" s="333"/>
      <c r="I1476" s="333"/>
      <c r="J1476" s="333"/>
      <c r="K1476" s="333"/>
      <c r="L1476" s="333"/>
      <c r="M1476" s="333"/>
      <c r="N1476" s="333"/>
      <c r="O1476" s="333"/>
      <c r="P1476" s="333"/>
      <c r="Q1476" s="333"/>
      <c r="R1476" s="333"/>
      <c r="S1476" s="333"/>
      <c r="T1476" s="333"/>
      <c r="U1476" s="333"/>
      <c r="V1476" s="333"/>
      <c r="W1476" s="333"/>
      <c r="X1476" s="333"/>
      <c r="Y1476" s="333"/>
      <c r="Z1476" s="333"/>
      <c r="AA1476" s="333"/>
      <c r="AB1476" s="333"/>
      <c r="AC1476" s="333"/>
      <c r="AD1476" s="333"/>
      <c r="AE1476" s="333"/>
      <c r="AF1476" s="333"/>
      <c r="AG1476" s="333"/>
      <c r="AH1476" s="333"/>
      <c r="AI1476" s="333"/>
      <c r="AJ1476" s="333"/>
      <c r="AK1476" s="333"/>
      <c r="AL1476" s="333"/>
      <c r="AM1476" s="333"/>
      <c r="AN1476" s="333"/>
      <c r="AO1476" s="333"/>
      <c r="AP1476" s="333"/>
      <c r="AQ1476" s="333"/>
      <c r="AR1476" s="333"/>
    </row>
    <row r="1477" spans="1:44" ht="8.1" customHeight="1">
      <c r="A1477" s="365" t="str">
        <f t="shared" ref="A1477:A1540" si="145">IF(ROW()-A$4&lt;=$D$4,ROW()-A$4,"")</f>
        <v/>
      </c>
      <c r="B1477" s="50" t="str">
        <f t="shared" si="142"/>
        <v/>
      </c>
      <c r="C1477" s="50" t="str">
        <f t="shared" si="143"/>
        <v/>
      </c>
      <c r="D1477" s="315" t="str">
        <f t="shared" si="144"/>
        <v/>
      </c>
      <c r="E1477" s="353"/>
      <c r="F1477" s="354"/>
      <c r="G1477" s="354"/>
      <c r="H1477" s="333"/>
      <c r="I1477" s="333"/>
      <c r="J1477" s="333"/>
      <c r="K1477" s="333"/>
      <c r="L1477" s="333"/>
      <c r="M1477" s="333"/>
      <c r="N1477" s="333"/>
      <c r="O1477" s="333"/>
      <c r="P1477" s="333"/>
      <c r="Q1477" s="333"/>
      <c r="R1477" s="333"/>
      <c r="S1477" s="333"/>
      <c r="T1477" s="333"/>
      <c r="U1477" s="333"/>
      <c r="V1477" s="333"/>
      <c r="W1477" s="333"/>
      <c r="X1477" s="333"/>
      <c r="Y1477" s="333"/>
      <c r="Z1477" s="333"/>
      <c r="AA1477" s="333"/>
      <c r="AB1477" s="333"/>
      <c r="AC1477" s="333"/>
      <c r="AD1477" s="333"/>
      <c r="AE1477" s="333"/>
      <c r="AF1477" s="333"/>
      <c r="AG1477" s="333"/>
      <c r="AH1477" s="333"/>
      <c r="AI1477" s="333"/>
      <c r="AJ1477" s="333"/>
      <c r="AK1477" s="333"/>
      <c r="AL1477" s="333"/>
      <c r="AM1477" s="333"/>
      <c r="AN1477" s="333"/>
      <c r="AO1477" s="333"/>
      <c r="AP1477" s="333"/>
      <c r="AQ1477" s="333"/>
      <c r="AR1477" s="333"/>
    </row>
    <row r="1478" spans="1:44" ht="8.1" customHeight="1">
      <c r="A1478" s="365" t="str">
        <f t="shared" si="145"/>
        <v/>
      </c>
      <c r="B1478" s="50" t="str">
        <f t="shared" ref="B1478:B1541" si="146">IF(A1478="","",IF(A1476="",1,IF(ISNUMBER(A1478),INT(A1477/$C$2)+1,"")))</f>
        <v/>
      </c>
      <c r="C1478" s="50" t="str">
        <f t="shared" ref="C1478:C1541" si="147">IF(ISNUMBER(A1478),IF(B1477&lt;&gt;B1478,1,C1477+1),"")</f>
        <v/>
      </c>
      <c r="D1478" s="315" t="str">
        <f t="shared" ref="D1478:D1541" si="148">IF(AND(ISNUMBER(B1478),ISNUMBER(C1478)),_xlfn.CONCAT(C1478-1,",",B1478-1),"")</f>
        <v/>
      </c>
      <c r="E1478" s="353"/>
      <c r="F1478" s="354"/>
      <c r="G1478" s="354"/>
      <c r="H1478" s="333"/>
      <c r="I1478" s="333"/>
      <c r="J1478" s="333"/>
      <c r="K1478" s="333"/>
      <c r="L1478" s="333"/>
      <c r="M1478" s="333"/>
      <c r="N1478" s="333"/>
      <c r="O1478" s="333"/>
      <c r="P1478" s="333"/>
      <c r="Q1478" s="333"/>
      <c r="R1478" s="333"/>
      <c r="S1478" s="333"/>
      <c r="T1478" s="333"/>
      <c r="U1478" s="333"/>
      <c r="V1478" s="333"/>
      <c r="W1478" s="333"/>
      <c r="X1478" s="333"/>
      <c r="Y1478" s="333"/>
      <c r="Z1478" s="333"/>
      <c r="AA1478" s="333"/>
      <c r="AB1478" s="333"/>
      <c r="AC1478" s="333"/>
      <c r="AD1478" s="333"/>
      <c r="AE1478" s="333"/>
      <c r="AF1478" s="333"/>
      <c r="AG1478" s="333"/>
      <c r="AH1478" s="333"/>
      <c r="AI1478" s="333"/>
      <c r="AJ1478" s="333"/>
      <c r="AK1478" s="333"/>
      <c r="AL1478" s="333"/>
      <c r="AM1478" s="333"/>
      <c r="AN1478" s="333"/>
      <c r="AO1478" s="333"/>
      <c r="AP1478" s="333"/>
      <c r="AQ1478" s="333"/>
      <c r="AR1478" s="333"/>
    </row>
    <row r="1479" spans="1:44" ht="8.1" customHeight="1">
      <c r="A1479" s="365" t="str">
        <f t="shared" si="145"/>
        <v/>
      </c>
      <c r="B1479" s="50" t="str">
        <f t="shared" si="146"/>
        <v/>
      </c>
      <c r="C1479" s="50" t="str">
        <f t="shared" si="147"/>
        <v/>
      </c>
      <c r="D1479" s="315" t="str">
        <f t="shared" si="148"/>
        <v/>
      </c>
      <c r="E1479" s="353"/>
      <c r="F1479" s="354"/>
      <c r="G1479" s="354"/>
      <c r="H1479" s="333"/>
      <c r="I1479" s="333"/>
      <c r="J1479" s="333"/>
      <c r="K1479" s="333"/>
      <c r="L1479" s="333"/>
      <c r="M1479" s="333"/>
      <c r="N1479" s="333"/>
      <c r="O1479" s="333"/>
      <c r="P1479" s="333"/>
      <c r="Q1479" s="333"/>
      <c r="R1479" s="333"/>
      <c r="S1479" s="333"/>
      <c r="T1479" s="333"/>
      <c r="U1479" s="333"/>
      <c r="V1479" s="333"/>
      <c r="W1479" s="333"/>
      <c r="X1479" s="333"/>
      <c r="Y1479" s="333"/>
      <c r="Z1479" s="333"/>
      <c r="AA1479" s="333"/>
      <c r="AB1479" s="333"/>
      <c r="AC1479" s="333"/>
      <c r="AD1479" s="333"/>
      <c r="AE1479" s="333"/>
      <c r="AF1479" s="333"/>
      <c r="AG1479" s="333"/>
      <c r="AH1479" s="333"/>
      <c r="AI1479" s="333"/>
      <c r="AJ1479" s="333"/>
      <c r="AK1479" s="333"/>
      <c r="AL1479" s="333"/>
      <c r="AM1479" s="333"/>
      <c r="AN1479" s="333"/>
      <c r="AO1479" s="333"/>
      <c r="AP1479" s="333"/>
      <c r="AQ1479" s="333"/>
      <c r="AR1479" s="333"/>
    </row>
    <row r="1480" spans="1:44" ht="8.1" customHeight="1">
      <c r="A1480" s="365" t="str">
        <f t="shared" si="145"/>
        <v/>
      </c>
      <c r="B1480" s="50" t="str">
        <f t="shared" si="146"/>
        <v/>
      </c>
      <c r="C1480" s="50" t="str">
        <f t="shared" si="147"/>
        <v/>
      </c>
      <c r="D1480" s="315" t="str">
        <f t="shared" si="148"/>
        <v/>
      </c>
      <c r="E1480" s="353"/>
      <c r="F1480" s="354"/>
      <c r="G1480" s="354"/>
      <c r="H1480" s="333"/>
      <c r="I1480" s="333"/>
      <c r="J1480" s="333"/>
      <c r="K1480" s="333"/>
      <c r="L1480" s="333"/>
      <c r="M1480" s="333"/>
      <c r="N1480" s="333"/>
      <c r="O1480" s="333"/>
      <c r="P1480" s="333"/>
      <c r="Q1480" s="333"/>
      <c r="R1480" s="333"/>
      <c r="S1480" s="333"/>
      <c r="T1480" s="333"/>
      <c r="U1480" s="333"/>
      <c r="V1480" s="333"/>
      <c r="W1480" s="333"/>
      <c r="X1480" s="333"/>
      <c r="Y1480" s="333"/>
      <c r="Z1480" s="333"/>
      <c r="AA1480" s="333"/>
      <c r="AB1480" s="333"/>
      <c r="AC1480" s="333"/>
      <c r="AD1480" s="333"/>
      <c r="AE1480" s="333"/>
      <c r="AF1480" s="333"/>
      <c r="AG1480" s="333"/>
      <c r="AH1480" s="333"/>
      <c r="AI1480" s="333"/>
      <c r="AJ1480" s="333"/>
      <c r="AK1480" s="333"/>
      <c r="AL1480" s="333"/>
      <c r="AM1480" s="333"/>
      <c r="AN1480" s="333"/>
      <c r="AO1480" s="333"/>
      <c r="AP1480" s="333"/>
      <c r="AQ1480" s="333"/>
      <c r="AR1480" s="333"/>
    </row>
    <row r="1481" spans="1:44" ht="8.1" customHeight="1">
      <c r="A1481" s="365" t="str">
        <f t="shared" si="145"/>
        <v/>
      </c>
      <c r="B1481" s="50" t="str">
        <f t="shared" si="146"/>
        <v/>
      </c>
      <c r="C1481" s="50" t="str">
        <f t="shared" si="147"/>
        <v/>
      </c>
      <c r="D1481" s="315" t="str">
        <f t="shared" si="148"/>
        <v/>
      </c>
      <c r="E1481" s="353"/>
      <c r="F1481" s="354"/>
      <c r="G1481" s="354"/>
      <c r="H1481" s="333"/>
      <c r="I1481" s="333"/>
      <c r="J1481" s="333"/>
      <c r="K1481" s="333"/>
      <c r="L1481" s="333"/>
      <c r="M1481" s="333"/>
      <c r="N1481" s="333"/>
      <c r="O1481" s="333"/>
      <c r="P1481" s="333"/>
      <c r="Q1481" s="333"/>
      <c r="R1481" s="333"/>
      <c r="S1481" s="333"/>
      <c r="T1481" s="333"/>
      <c r="U1481" s="333"/>
      <c r="V1481" s="333"/>
      <c r="W1481" s="333"/>
      <c r="X1481" s="333"/>
      <c r="Y1481" s="333"/>
      <c r="Z1481" s="333"/>
      <c r="AA1481" s="333"/>
      <c r="AB1481" s="333"/>
      <c r="AC1481" s="333"/>
      <c r="AD1481" s="333"/>
      <c r="AE1481" s="333"/>
      <c r="AF1481" s="333"/>
      <c r="AG1481" s="333"/>
      <c r="AH1481" s="333"/>
      <c r="AI1481" s="333"/>
      <c r="AJ1481" s="333"/>
      <c r="AK1481" s="333"/>
      <c r="AL1481" s="333"/>
      <c r="AM1481" s="333"/>
      <c r="AN1481" s="333"/>
      <c r="AO1481" s="333"/>
      <c r="AP1481" s="333"/>
      <c r="AQ1481" s="333"/>
      <c r="AR1481" s="333"/>
    </row>
    <row r="1482" spans="1:44" ht="8.1" customHeight="1">
      <c r="A1482" s="365" t="str">
        <f t="shared" si="145"/>
        <v/>
      </c>
      <c r="B1482" s="50" t="str">
        <f t="shared" si="146"/>
        <v/>
      </c>
      <c r="C1482" s="50" t="str">
        <f t="shared" si="147"/>
        <v/>
      </c>
      <c r="D1482" s="315" t="str">
        <f t="shared" si="148"/>
        <v/>
      </c>
      <c r="E1482" s="353"/>
      <c r="F1482" s="354"/>
      <c r="G1482" s="354"/>
      <c r="H1482" s="333"/>
      <c r="I1482" s="333"/>
      <c r="J1482" s="333"/>
      <c r="K1482" s="333"/>
      <c r="L1482" s="333"/>
      <c r="M1482" s="333"/>
      <c r="N1482" s="333"/>
      <c r="O1482" s="333"/>
      <c r="P1482" s="333"/>
      <c r="Q1482" s="333"/>
      <c r="R1482" s="333"/>
      <c r="S1482" s="333"/>
      <c r="T1482" s="333"/>
      <c r="U1482" s="333"/>
      <c r="V1482" s="333"/>
      <c r="W1482" s="333"/>
      <c r="X1482" s="333"/>
      <c r="Y1482" s="333"/>
      <c r="Z1482" s="333"/>
      <c r="AA1482" s="333"/>
      <c r="AB1482" s="333"/>
      <c r="AC1482" s="333"/>
      <c r="AD1482" s="333"/>
      <c r="AE1482" s="333"/>
      <c r="AF1482" s="333"/>
      <c r="AG1482" s="333"/>
      <c r="AH1482" s="333"/>
      <c r="AI1482" s="333"/>
      <c r="AJ1482" s="333"/>
      <c r="AK1482" s="333"/>
      <c r="AL1482" s="333"/>
      <c r="AM1482" s="333"/>
      <c r="AN1482" s="333"/>
      <c r="AO1482" s="333"/>
      <c r="AP1482" s="333"/>
      <c r="AQ1482" s="333"/>
      <c r="AR1482" s="333"/>
    </row>
    <row r="1483" spans="1:44" ht="8.1" customHeight="1">
      <c r="A1483" s="365" t="str">
        <f t="shared" si="145"/>
        <v/>
      </c>
      <c r="B1483" s="50" t="str">
        <f t="shared" si="146"/>
        <v/>
      </c>
      <c r="C1483" s="50" t="str">
        <f t="shared" si="147"/>
        <v/>
      </c>
      <c r="D1483" s="315" t="str">
        <f t="shared" si="148"/>
        <v/>
      </c>
      <c r="E1483" s="353"/>
      <c r="F1483" s="354"/>
      <c r="G1483" s="354"/>
      <c r="H1483" s="333"/>
      <c r="I1483" s="333"/>
      <c r="J1483" s="333"/>
      <c r="K1483" s="333"/>
      <c r="L1483" s="333"/>
      <c r="M1483" s="333"/>
      <c r="N1483" s="333"/>
      <c r="O1483" s="333"/>
      <c r="P1483" s="333"/>
      <c r="Q1483" s="333"/>
      <c r="R1483" s="333"/>
      <c r="S1483" s="333"/>
      <c r="T1483" s="333"/>
      <c r="U1483" s="333"/>
      <c r="V1483" s="333"/>
      <c r="W1483" s="333"/>
      <c r="X1483" s="333"/>
      <c r="Y1483" s="333"/>
      <c r="Z1483" s="333"/>
      <c r="AA1483" s="333"/>
      <c r="AB1483" s="333"/>
      <c r="AC1483" s="333"/>
      <c r="AD1483" s="333"/>
      <c r="AE1483" s="333"/>
      <c r="AF1483" s="333"/>
      <c r="AG1483" s="333"/>
      <c r="AH1483" s="333"/>
      <c r="AI1483" s="333"/>
      <c r="AJ1483" s="333"/>
      <c r="AK1483" s="333"/>
      <c r="AL1483" s="333"/>
      <c r="AM1483" s="333"/>
      <c r="AN1483" s="333"/>
      <c r="AO1483" s="333"/>
      <c r="AP1483" s="333"/>
      <c r="AQ1483" s="333"/>
      <c r="AR1483" s="333"/>
    </row>
    <row r="1484" spans="1:44" ht="8.1" customHeight="1">
      <c r="A1484" s="365" t="str">
        <f t="shared" si="145"/>
        <v/>
      </c>
      <c r="B1484" s="50" t="str">
        <f t="shared" si="146"/>
        <v/>
      </c>
      <c r="C1484" s="50" t="str">
        <f t="shared" si="147"/>
        <v/>
      </c>
      <c r="D1484" s="315" t="str">
        <f t="shared" si="148"/>
        <v/>
      </c>
      <c r="E1484" s="353"/>
      <c r="F1484" s="354"/>
      <c r="G1484" s="354"/>
      <c r="H1484" s="333"/>
      <c r="I1484" s="333"/>
      <c r="J1484" s="333"/>
      <c r="K1484" s="333"/>
      <c r="L1484" s="333"/>
      <c r="M1484" s="333"/>
      <c r="N1484" s="333"/>
      <c r="O1484" s="333"/>
      <c r="P1484" s="333"/>
      <c r="Q1484" s="333"/>
      <c r="R1484" s="333"/>
      <c r="S1484" s="333"/>
      <c r="T1484" s="333"/>
      <c r="U1484" s="333"/>
      <c r="V1484" s="333"/>
      <c r="W1484" s="333"/>
      <c r="X1484" s="333"/>
      <c r="Y1484" s="333"/>
      <c r="Z1484" s="333"/>
      <c r="AA1484" s="333"/>
      <c r="AB1484" s="333"/>
      <c r="AC1484" s="333"/>
      <c r="AD1484" s="333"/>
      <c r="AE1484" s="333"/>
      <c r="AF1484" s="333"/>
      <c r="AG1484" s="333"/>
      <c r="AH1484" s="333"/>
      <c r="AI1484" s="333"/>
      <c r="AJ1484" s="333"/>
      <c r="AK1484" s="333"/>
      <c r="AL1484" s="333"/>
      <c r="AM1484" s="333"/>
      <c r="AN1484" s="333"/>
      <c r="AO1484" s="333"/>
      <c r="AP1484" s="333"/>
      <c r="AQ1484" s="333"/>
      <c r="AR1484" s="333"/>
    </row>
    <row r="1485" spans="1:44" ht="8.1" customHeight="1">
      <c r="A1485" s="365" t="str">
        <f t="shared" si="145"/>
        <v/>
      </c>
      <c r="B1485" s="50" t="str">
        <f t="shared" si="146"/>
        <v/>
      </c>
      <c r="C1485" s="50" t="str">
        <f t="shared" si="147"/>
        <v/>
      </c>
      <c r="D1485" s="315" t="str">
        <f t="shared" si="148"/>
        <v/>
      </c>
      <c r="E1485" s="353"/>
      <c r="F1485" s="354"/>
      <c r="G1485" s="354"/>
      <c r="H1485" s="333"/>
      <c r="I1485" s="333"/>
      <c r="J1485" s="333"/>
      <c r="K1485" s="333"/>
      <c r="L1485" s="333"/>
      <c r="M1485" s="333"/>
      <c r="N1485" s="333"/>
      <c r="O1485" s="333"/>
      <c r="P1485" s="333"/>
      <c r="Q1485" s="333"/>
      <c r="R1485" s="333"/>
      <c r="S1485" s="333"/>
      <c r="T1485" s="333"/>
      <c r="U1485" s="333"/>
      <c r="V1485" s="333"/>
      <c r="W1485" s="333"/>
      <c r="X1485" s="333"/>
      <c r="Y1485" s="333"/>
      <c r="Z1485" s="333"/>
      <c r="AA1485" s="333"/>
      <c r="AB1485" s="333"/>
      <c r="AC1485" s="333"/>
      <c r="AD1485" s="333"/>
      <c r="AE1485" s="333"/>
      <c r="AF1485" s="333"/>
      <c r="AG1485" s="333"/>
      <c r="AH1485" s="333"/>
      <c r="AI1485" s="333"/>
      <c r="AJ1485" s="333"/>
      <c r="AK1485" s="333"/>
      <c r="AL1485" s="333"/>
      <c r="AM1485" s="333"/>
      <c r="AN1485" s="333"/>
      <c r="AO1485" s="333"/>
      <c r="AP1485" s="333"/>
      <c r="AQ1485" s="333"/>
      <c r="AR1485" s="333"/>
    </row>
    <row r="1486" spans="1:44" ht="8.1" customHeight="1">
      <c r="A1486" s="365" t="str">
        <f t="shared" si="145"/>
        <v/>
      </c>
      <c r="B1486" s="50" t="str">
        <f t="shared" si="146"/>
        <v/>
      </c>
      <c r="C1486" s="50" t="str">
        <f t="shared" si="147"/>
        <v/>
      </c>
      <c r="D1486" s="315" t="str">
        <f t="shared" si="148"/>
        <v/>
      </c>
      <c r="E1486" s="353"/>
      <c r="F1486" s="354"/>
      <c r="G1486" s="354"/>
      <c r="H1486" s="333"/>
      <c r="I1486" s="333"/>
      <c r="J1486" s="333"/>
      <c r="K1486" s="333"/>
      <c r="L1486" s="333"/>
      <c r="M1486" s="333"/>
      <c r="N1486" s="333"/>
      <c r="O1486" s="333"/>
      <c r="P1486" s="333"/>
      <c r="Q1486" s="333"/>
      <c r="R1486" s="333"/>
      <c r="S1486" s="333"/>
      <c r="T1486" s="333"/>
      <c r="U1486" s="333"/>
      <c r="V1486" s="333"/>
      <c r="W1486" s="333"/>
      <c r="X1486" s="333"/>
      <c r="Y1486" s="333"/>
      <c r="Z1486" s="333"/>
      <c r="AA1486" s="333"/>
      <c r="AB1486" s="333"/>
      <c r="AC1486" s="333"/>
      <c r="AD1486" s="333"/>
      <c r="AE1486" s="333"/>
      <c r="AF1486" s="333"/>
      <c r="AG1486" s="333"/>
      <c r="AH1486" s="333"/>
      <c r="AI1486" s="333"/>
      <c r="AJ1486" s="333"/>
      <c r="AK1486" s="333"/>
      <c r="AL1486" s="333"/>
      <c r="AM1486" s="333"/>
      <c r="AN1486" s="333"/>
      <c r="AO1486" s="333"/>
      <c r="AP1486" s="333"/>
      <c r="AQ1486" s="333"/>
      <c r="AR1486" s="333"/>
    </row>
    <row r="1487" spans="1:44" ht="8.1" customHeight="1">
      <c r="A1487" s="365" t="str">
        <f t="shared" si="145"/>
        <v/>
      </c>
      <c r="B1487" s="50" t="str">
        <f t="shared" si="146"/>
        <v/>
      </c>
      <c r="C1487" s="50" t="str">
        <f t="shared" si="147"/>
        <v/>
      </c>
      <c r="D1487" s="315" t="str">
        <f t="shared" si="148"/>
        <v/>
      </c>
      <c r="E1487" s="353"/>
      <c r="F1487" s="354"/>
      <c r="G1487" s="354"/>
      <c r="H1487" s="333"/>
      <c r="I1487" s="333"/>
      <c r="J1487" s="333"/>
      <c r="K1487" s="333"/>
      <c r="L1487" s="333"/>
      <c r="M1487" s="333"/>
      <c r="N1487" s="333"/>
      <c r="O1487" s="333"/>
      <c r="P1487" s="333"/>
      <c r="Q1487" s="333"/>
      <c r="R1487" s="333"/>
      <c r="S1487" s="333"/>
      <c r="T1487" s="333"/>
      <c r="U1487" s="333"/>
      <c r="V1487" s="333"/>
      <c r="W1487" s="333"/>
      <c r="X1487" s="333"/>
      <c r="Y1487" s="333"/>
      <c r="Z1487" s="333"/>
      <c r="AA1487" s="333"/>
      <c r="AB1487" s="333"/>
      <c r="AC1487" s="333"/>
      <c r="AD1487" s="333"/>
      <c r="AE1487" s="333"/>
      <c r="AF1487" s="333"/>
      <c r="AG1487" s="333"/>
      <c r="AH1487" s="333"/>
      <c r="AI1487" s="333"/>
      <c r="AJ1487" s="333"/>
      <c r="AK1487" s="333"/>
      <c r="AL1487" s="333"/>
      <c r="AM1487" s="333"/>
      <c r="AN1487" s="333"/>
      <c r="AO1487" s="333"/>
      <c r="AP1487" s="333"/>
      <c r="AQ1487" s="333"/>
      <c r="AR1487" s="333"/>
    </row>
    <row r="1488" spans="1:44" ht="8.1" customHeight="1">
      <c r="A1488" s="365" t="str">
        <f t="shared" si="145"/>
        <v/>
      </c>
      <c r="B1488" s="50" t="str">
        <f t="shared" si="146"/>
        <v/>
      </c>
      <c r="C1488" s="50" t="str">
        <f t="shared" si="147"/>
        <v/>
      </c>
      <c r="D1488" s="315" t="str">
        <f t="shared" si="148"/>
        <v/>
      </c>
      <c r="E1488" s="353"/>
      <c r="F1488" s="354"/>
      <c r="G1488" s="354"/>
      <c r="H1488" s="333"/>
      <c r="I1488" s="333"/>
      <c r="J1488" s="333"/>
      <c r="K1488" s="333"/>
      <c r="L1488" s="333"/>
      <c r="M1488" s="333"/>
      <c r="N1488" s="333"/>
      <c r="O1488" s="333"/>
      <c r="P1488" s="333"/>
      <c r="Q1488" s="333"/>
      <c r="R1488" s="333"/>
      <c r="S1488" s="333"/>
      <c r="T1488" s="333"/>
      <c r="U1488" s="333"/>
      <c r="V1488" s="333"/>
      <c r="W1488" s="333"/>
      <c r="X1488" s="333"/>
      <c r="Y1488" s="333"/>
      <c r="Z1488" s="333"/>
      <c r="AA1488" s="333"/>
      <c r="AB1488" s="333"/>
      <c r="AC1488" s="333"/>
      <c r="AD1488" s="333"/>
      <c r="AE1488" s="333"/>
      <c r="AF1488" s="333"/>
      <c r="AG1488" s="333"/>
      <c r="AH1488" s="333"/>
      <c r="AI1488" s="333"/>
      <c r="AJ1488" s="333"/>
      <c r="AK1488" s="333"/>
      <c r="AL1488" s="333"/>
      <c r="AM1488" s="333"/>
      <c r="AN1488" s="333"/>
      <c r="AO1488" s="333"/>
      <c r="AP1488" s="333"/>
      <c r="AQ1488" s="333"/>
      <c r="AR1488" s="333"/>
    </row>
    <row r="1489" spans="1:44" ht="8.1" customHeight="1">
      <c r="A1489" s="365" t="str">
        <f t="shared" si="145"/>
        <v/>
      </c>
      <c r="B1489" s="50" t="str">
        <f t="shared" si="146"/>
        <v/>
      </c>
      <c r="C1489" s="50" t="str">
        <f t="shared" si="147"/>
        <v/>
      </c>
      <c r="D1489" s="315" t="str">
        <f t="shared" si="148"/>
        <v/>
      </c>
      <c r="E1489" s="353"/>
      <c r="F1489" s="354"/>
      <c r="G1489" s="354"/>
      <c r="H1489" s="333"/>
      <c r="I1489" s="333"/>
      <c r="J1489" s="333"/>
      <c r="K1489" s="333"/>
      <c r="L1489" s="333"/>
      <c r="M1489" s="333"/>
      <c r="N1489" s="333"/>
      <c r="O1489" s="333"/>
      <c r="P1489" s="333"/>
      <c r="Q1489" s="333"/>
      <c r="R1489" s="333"/>
      <c r="S1489" s="333"/>
      <c r="T1489" s="333"/>
      <c r="U1489" s="333"/>
      <c r="V1489" s="333"/>
      <c r="W1489" s="333"/>
      <c r="X1489" s="333"/>
      <c r="Y1489" s="333"/>
      <c r="Z1489" s="333"/>
      <c r="AA1489" s="333"/>
      <c r="AB1489" s="333"/>
      <c r="AC1489" s="333"/>
      <c r="AD1489" s="333"/>
      <c r="AE1489" s="333"/>
      <c r="AF1489" s="333"/>
      <c r="AG1489" s="333"/>
      <c r="AH1489" s="333"/>
      <c r="AI1489" s="333"/>
      <c r="AJ1489" s="333"/>
      <c r="AK1489" s="333"/>
      <c r="AL1489" s="333"/>
      <c r="AM1489" s="333"/>
      <c r="AN1489" s="333"/>
      <c r="AO1489" s="333"/>
      <c r="AP1489" s="333"/>
      <c r="AQ1489" s="333"/>
      <c r="AR1489" s="333"/>
    </row>
    <row r="1490" spans="1:44" ht="8.1" customHeight="1">
      <c r="A1490" s="365" t="str">
        <f t="shared" si="145"/>
        <v/>
      </c>
      <c r="B1490" s="50" t="str">
        <f t="shared" si="146"/>
        <v/>
      </c>
      <c r="C1490" s="50" t="str">
        <f t="shared" si="147"/>
        <v/>
      </c>
      <c r="D1490" s="315" t="str">
        <f t="shared" si="148"/>
        <v/>
      </c>
      <c r="E1490" s="353"/>
      <c r="F1490" s="354"/>
      <c r="G1490" s="354"/>
      <c r="H1490" s="333"/>
      <c r="I1490" s="333"/>
      <c r="J1490" s="333"/>
      <c r="K1490" s="333"/>
      <c r="L1490" s="333"/>
      <c r="M1490" s="333"/>
      <c r="N1490" s="333"/>
      <c r="O1490" s="333"/>
      <c r="P1490" s="333"/>
      <c r="Q1490" s="333"/>
      <c r="R1490" s="333"/>
      <c r="S1490" s="333"/>
      <c r="T1490" s="333"/>
      <c r="U1490" s="333"/>
      <c r="V1490" s="333"/>
      <c r="W1490" s="333"/>
      <c r="X1490" s="333"/>
      <c r="Y1490" s="333"/>
      <c r="Z1490" s="333"/>
      <c r="AA1490" s="333"/>
      <c r="AB1490" s="333"/>
      <c r="AC1490" s="333"/>
      <c r="AD1490" s="333"/>
      <c r="AE1490" s="333"/>
      <c r="AF1490" s="333"/>
      <c r="AG1490" s="333"/>
      <c r="AH1490" s="333"/>
      <c r="AI1490" s="333"/>
      <c r="AJ1490" s="333"/>
      <c r="AK1490" s="333"/>
      <c r="AL1490" s="333"/>
      <c r="AM1490" s="333"/>
      <c r="AN1490" s="333"/>
      <c r="AO1490" s="333"/>
      <c r="AP1490" s="333"/>
      <c r="AQ1490" s="333"/>
      <c r="AR1490" s="333"/>
    </row>
    <row r="1491" spans="1:44" ht="8.1" customHeight="1">
      <c r="A1491" s="365" t="str">
        <f t="shared" si="145"/>
        <v/>
      </c>
      <c r="B1491" s="50" t="str">
        <f t="shared" si="146"/>
        <v/>
      </c>
      <c r="C1491" s="50" t="str">
        <f t="shared" si="147"/>
        <v/>
      </c>
      <c r="D1491" s="315" t="str">
        <f t="shared" si="148"/>
        <v/>
      </c>
      <c r="E1491" s="353"/>
      <c r="F1491" s="354"/>
      <c r="G1491" s="354"/>
      <c r="H1491" s="333"/>
      <c r="I1491" s="333"/>
      <c r="J1491" s="333"/>
      <c r="K1491" s="333"/>
      <c r="L1491" s="333"/>
      <c r="M1491" s="333"/>
      <c r="N1491" s="333"/>
      <c r="O1491" s="333"/>
      <c r="P1491" s="333"/>
      <c r="Q1491" s="333"/>
      <c r="R1491" s="333"/>
      <c r="S1491" s="333"/>
      <c r="T1491" s="333"/>
      <c r="U1491" s="333"/>
      <c r="V1491" s="333"/>
      <c r="W1491" s="333"/>
      <c r="X1491" s="333"/>
      <c r="Y1491" s="333"/>
      <c r="Z1491" s="333"/>
      <c r="AA1491" s="333"/>
      <c r="AB1491" s="333"/>
      <c r="AC1491" s="333"/>
      <c r="AD1491" s="333"/>
      <c r="AE1491" s="333"/>
      <c r="AF1491" s="333"/>
      <c r="AG1491" s="333"/>
      <c r="AH1491" s="333"/>
      <c r="AI1491" s="333"/>
      <c r="AJ1491" s="333"/>
      <c r="AK1491" s="333"/>
      <c r="AL1491" s="333"/>
      <c r="AM1491" s="333"/>
      <c r="AN1491" s="333"/>
      <c r="AO1491" s="333"/>
      <c r="AP1491" s="333"/>
      <c r="AQ1491" s="333"/>
      <c r="AR1491" s="333"/>
    </row>
    <row r="1492" spans="1:44" ht="8.1" customHeight="1">
      <c r="A1492" s="365" t="str">
        <f t="shared" si="145"/>
        <v/>
      </c>
      <c r="B1492" s="50" t="str">
        <f t="shared" si="146"/>
        <v/>
      </c>
      <c r="C1492" s="50" t="str">
        <f t="shared" si="147"/>
        <v/>
      </c>
      <c r="D1492" s="315" t="str">
        <f t="shared" si="148"/>
        <v/>
      </c>
      <c r="E1492" s="353"/>
      <c r="F1492" s="354"/>
      <c r="G1492" s="354"/>
      <c r="H1492" s="333"/>
      <c r="I1492" s="333"/>
      <c r="J1492" s="333"/>
      <c r="K1492" s="333"/>
      <c r="L1492" s="333"/>
      <c r="M1492" s="333"/>
      <c r="N1492" s="333"/>
      <c r="O1492" s="333"/>
      <c r="P1492" s="333"/>
      <c r="Q1492" s="333"/>
      <c r="R1492" s="333"/>
      <c r="S1492" s="333"/>
      <c r="T1492" s="333"/>
      <c r="U1492" s="333"/>
      <c r="V1492" s="333"/>
      <c r="W1492" s="333"/>
      <c r="X1492" s="333"/>
      <c r="Y1492" s="333"/>
      <c r="Z1492" s="333"/>
      <c r="AA1492" s="333"/>
      <c r="AB1492" s="333"/>
      <c r="AC1492" s="333"/>
      <c r="AD1492" s="333"/>
      <c r="AE1492" s="333"/>
      <c r="AF1492" s="333"/>
      <c r="AG1492" s="333"/>
      <c r="AH1492" s="333"/>
      <c r="AI1492" s="333"/>
      <c r="AJ1492" s="333"/>
      <c r="AK1492" s="333"/>
      <c r="AL1492" s="333"/>
      <c r="AM1492" s="333"/>
      <c r="AN1492" s="333"/>
      <c r="AO1492" s="333"/>
      <c r="AP1492" s="333"/>
      <c r="AQ1492" s="333"/>
      <c r="AR1492" s="333"/>
    </row>
    <row r="1493" spans="1:44" ht="8.1" customHeight="1">
      <c r="A1493" s="365" t="str">
        <f t="shared" si="145"/>
        <v/>
      </c>
      <c r="B1493" s="50" t="str">
        <f t="shared" si="146"/>
        <v/>
      </c>
      <c r="C1493" s="50" t="str">
        <f t="shared" si="147"/>
        <v/>
      </c>
      <c r="D1493" s="315" t="str">
        <f t="shared" si="148"/>
        <v/>
      </c>
      <c r="E1493" s="353"/>
      <c r="F1493" s="354"/>
      <c r="G1493" s="354"/>
      <c r="H1493" s="333"/>
      <c r="I1493" s="333"/>
      <c r="J1493" s="333"/>
      <c r="K1493" s="333"/>
      <c r="L1493" s="333"/>
      <c r="M1493" s="333"/>
      <c r="N1493" s="333"/>
      <c r="O1493" s="333"/>
      <c r="P1493" s="333"/>
      <c r="Q1493" s="333"/>
      <c r="R1493" s="333"/>
      <c r="S1493" s="333"/>
      <c r="T1493" s="333"/>
      <c r="U1493" s="333"/>
      <c r="V1493" s="333"/>
      <c r="W1493" s="333"/>
      <c r="X1493" s="333"/>
      <c r="Y1493" s="333"/>
      <c r="Z1493" s="333"/>
      <c r="AA1493" s="333"/>
      <c r="AB1493" s="333"/>
      <c r="AC1493" s="333"/>
      <c r="AD1493" s="333"/>
      <c r="AE1493" s="333"/>
      <c r="AF1493" s="333"/>
      <c r="AG1493" s="333"/>
      <c r="AH1493" s="333"/>
      <c r="AI1493" s="333"/>
      <c r="AJ1493" s="333"/>
      <c r="AK1493" s="333"/>
      <c r="AL1493" s="333"/>
      <c r="AM1493" s="333"/>
      <c r="AN1493" s="333"/>
      <c r="AO1493" s="333"/>
      <c r="AP1493" s="333"/>
      <c r="AQ1493" s="333"/>
      <c r="AR1493" s="333"/>
    </row>
    <row r="1494" spans="1:44" ht="8.1" customHeight="1">
      <c r="A1494" s="365" t="str">
        <f t="shared" si="145"/>
        <v/>
      </c>
      <c r="B1494" s="50" t="str">
        <f t="shared" si="146"/>
        <v/>
      </c>
      <c r="C1494" s="50" t="str">
        <f t="shared" si="147"/>
        <v/>
      </c>
      <c r="D1494" s="315" t="str">
        <f t="shared" si="148"/>
        <v/>
      </c>
      <c r="E1494" s="353"/>
      <c r="F1494" s="354"/>
      <c r="G1494" s="354"/>
      <c r="H1494" s="333"/>
      <c r="I1494" s="333"/>
      <c r="J1494" s="333"/>
      <c r="K1494" s="333"/>
      <c r="L1494" s="333"/>
      <c r="M1494" s="333"/>
      <c r="N1494" s="333"/>
      <c r="O1494" s="333"/>
      <c r="P1494" s="333"/>
      <c r="Q1494" s="333"/>
      <c r="R1494" s="333"/>
      <c r="S1494" s="333"/>
      <c r="T1494" s="333"/>
      <c r="U1494" s="333"/>
      <c r="V1494" s="333"/>
      <c r="W1494" s="333"/>
      <c r="X1494" s="333"/>
      <c r="Y1494" s="333"/>
      <c r="Z1494" s="333"/>
      <c r="AA1494" s="333"/>
      <c r="AB1494" s="333"/>
      <c r="AC1494" s="333"/>
      <c r="AD1494" s="333"/>
      <c r="AE1494" s="333"/>
      <c r="AF1494" s="333"/>
      <c r="AG1494" s="333"/>
      <c r="AH1494" s="333"/>
      <c r="AI1494" s="333"/>
      <c r="AJ1494" s="333"/>
      <c r="AK1494" s="333"/>
      <c r="AL1494" s="333"/>
      <c r="AM1494" s="333"/>
      <c r="AN1494" s="333"/>
      <c r="AO1494" s="333"/>
      <c r="AP1494" s="333"/>
      <c r="AQ1494" s="333"/>
      <c r="AR1494" s="333"/>
    </row>
    <row r="1495" spans="1:44" ht="8.1" customHeight="1">
      <c r="A1495" s="365" t="str">
        <f t="shared" si="145"/>
        <v/>
      </c>
      <c r="B1495" s="50" t="str">
        <f t="shared" si="146"/>
        <v/>
      </c>
      <c r="C1495" s="50" t="str">
        <f t="shared" si="147"/>
        <v/>
      </c>
      <c r="D1495" s="315" t="str">
        <f t="shared" si="148"/>
        <v/>
      </c>
      <c r="E1495" s="353"/>
      <c r="F1495" s="354"/>
      <c r="G1495" s="354"/>
      <c r="H1495" s="333"/>
      <c r="I1495" s="333"/>
      <c r="J1495" s="333"/>
      <c r="K1495" s="333"/>
      <c r="L1495" s="333"/>
      <c r="M1495" s="333"/>
      <c r="N1495" s="333"/>
      <c r="O1495" s="333"/>
      <c r="P1495" s="333"/>
      <c r="Q1495" s="333"/>
      <c r="R1495" s="333"/>
      <c r="S1495" s="333"/>
      <c r="T1495" s="333"/>
      <c r="U1495" s="333"/>
      <c r="V1495" s="333"/>
      <c r="W1495" s="333"/>
      <c r="X1495" s="333"/>
      <c r="Y1495" s="333"/>
      <c r="Z1495" s="333"/>
      <c r="AA1495" s="333"/>
      <c r="AB1495" s="333"/>
      <c r="AC1495" s="333"/>
      <c r="AD1495" s="333"/>
      <c r="AE1495" s="333"/>
      <c r="AF1495" s="333"/>
      <c r="AG1495" s="333"/>
      <c r="AH1495" s="333"/>
      <c r="AI1495" s="333"/>
      <c r="AJ1495" s="333"/>
      <c r="AK1495" s="333"/>
      <c r="AL1495" s="333"/>
      <c r="AM1495" s="333"/>
      <c r="AN1495" s="333"/>
      <c r="AO1495" s="333"/>
      <c r="AP1495" s="333"/>
      <c r="AQ1495" s="333"/>
      <c r="AR1495" s="333"/>
    </row>
    <row r="1496" spans="1:44" ht="8.1" customHeight="1">
      <c r="A1496" s="365" t="str">
        <f t="shared" si="145"/>
        <v/>
      </c>
      <c r="B1496" s="50" t="str">
        <f t="shared" si="146"/>
        <v/>
      </c>
      <c r="C1496" s="50" t="str">
        <f t="shared" si="147"/>
        <v/>
      </c>
      <c r="D1496" s="315" t="str">
        <f t="shared" si="148"/>
        <v/>
      </c>
      <c r="E1496" s="353"/>
      <c r="F1496" s="354"/>
      <c r="G1496" s="354"/>
      <c r="H1496" s="333"/>
      <c r="I1496" s="333"/>
      <c r="J1496" s="333"/>
      <c r="K1496" s="333"/>
      <c r="L1496" s="333"/>
      <c r="M1496" s="333"/>
      <c r="N1496" s="333"/>
      <c r="O1496" s="333"/>
      <c r="P1496" s="333"/>
      <c r="Q1496" s="333"/>
      <c r="R1496" s="333"/>
      <c r="S1496" s="333"/>
      <c r="T1496" s="333"/>
      <c r="U1496" s="333"/>
      <c r="V1496" s="333"/>
      <c r="W1496" s="333"/>
      <c r="X1496" s="333"/>
      <c r="Y1496" s="333"/>
      <c r="Z1496" s="333"/>
      <c r="AA1496" s="333"/>
      <c r="AB1496" s="333"/>
      <c r="AC1496" s="333"/>
      <c r="AD1496" s="333"/>
      <c r="AE1496" s="333"/>
      <c r="AF1496" s="333"/>
      <c r="AG1496" s="333"/>
      <c r="AH1496" s="333"/>
      <c r="AI1496" s="333"/>
      <c r="AJ1496" s="333"/>
      <c r="AK1496" s="333"/>
      <c r="AL1496" s="333"/>
      <c r="AM1496" s="333"/>
      <c r="AN1496" s="333"/>
      <c r="AO1496" s="333"/>
      <c r="AP1496" s="333"/>
      <c r="AQ1496" s="333"/>
      <c r="AR1496" s="333"/>
    </row>
    <row r="1497" spans="1:44" ht="8.1" customHeight="1">
      <c r="A1497" s="365" t="str">
        <f t="shared" si="145"/>
        <v/>
      </c>
      <c r="B1497" s="50" t="str">
        <f t="shared" si="146"/>
        <v/>
      </c>
      <c r="C1497" s="50" t="str">
        <f t="shared" si="147"/>
        <v/>
      </c>
      <c r="D1497" s="315" t="str">
        <f t="shared" si="148"/>
        <v/>
      </c>
      <c r="E1497" s="353"/>
      <c r="F1497" s="354"/>
      <c r="G1497" s="354"/>
      <c r="H1497" s="333"/>
      <c r="I1497" s="333"/>
      <c r="J1497" s="333"/>
      <c r="K1497" s="333"/>
      <c r="L1497" s="333"/>
      <c r="M1497" s="333"/>
      <c r="N1497" s="333"/>
      <c r="O1497" s="333"/>
      <c r="P1497" s="333"/>
      <c r="Q1497" s="333"/>
      <c r="R1497" s="333"/>
      <c r="S1497" s="333"/>
      <c r="T1497" s="333"/>
      <c r="U1497" s="333"/>
      <c r="V1497" s="333"/>
      <c r="W1497" s="333"/>
      <c r="X1497" s="333"/>
      <c r="Y1497" s="333"/>
      <c r="Z1497" s="333"/>
      <c r="AA1497" s="333"/>
      <c r="AB1497" s="333"/>
      <c r="AC1497" s="333"/>
      <c r="AD1497" s="333"/>
      <c r="AE1497" s="333"/>
      <c r="AF1497" s="333"/>
      <c r="AG1497" s="333"/>
      <c r="AH1497" s="333"/>
      <c r="AI1497" s="333"/>
      <c r="AJ1497" s="333"/>
      <c r="AK1497" s="333"/>
      <c r="AL1497" s="333"/>
      <c r="AM1497" s="333"/>
      <c r="AN1497" s="333"/>
      <c r="AO1497" s="333"/>
      <c r="AP1497" s="333"/>
      <c r="AQ1497" s="333"/>
      <c r="AR1497" s="333"/>
    </row>
    <row r="1498" spans="1:44" ht="8.1" customHeight="1">
      <c r="A1498" s="365" t="str">
        <f t="shared" si="145"/>
        <v/>
      </c>
      <c r="B1498" s="50" t="str">
        <f t="shared" si="146"/>
        <v/>
      </c>
      <c r="C1498" s="50" t="str">
        <f t="shared" si="147"/>
        <v/>
      </c>
      <c r="D1498" s="315" t="str">
        <f t="shared" si="148"/>
        <v/>
      </c>
      <c r="E1498" s="353"/>
      <c r="F1498" s="354"/>
      <c r="G1498" s="354"/>
      <c r="H1498" s="333"/>
      <c r="I1498" s="333"/>
      <c r="J1498" s="333"/>
      <c r="K1498" s="333"/>
      <c r="L1498" s="333"/>
      <c r="M1498" s="333"/>
      <c r="N1498" s="333"/>
      <c r="O1498" s="333"/>
      <c r="P1498" s="333"/>
      <c r="Q1498" s="333"/>
      <c r="R1498" s="333"/>
      <c r="S1498" s="333"/>
      <c r="T1498" s="333"/>
      <c r="U1498" s="333"/>
      <c r="V1498" s="333"/>
      <c r="W1498" s="333"/>
      <c r="X1498" s="333"/>
      <c r="Y1498" s="333"/>
      <c r="Z1498" s="333"/>
      <c r="AA1498" s="333"/>
      <c r="AB1498" s="333"/>
      <c r="AC1498" s="333"/>
      <c r="AD1498" s="333"/>
      <c r="AE1498" s="333"/>
      <c r="AF1498" s="333"/>
      <c r="AG1498" s="333"/>
      <c r="AH1498" s="333"/>
      <c r="AI1498" s="333"/>
      <c r="AJ1498" s="333"/>
      <c r="AK1498" s="333"/>
      <c r="AL1498" s="333"/>
      <c r="AM1498" s="333"/>
      <c r="AN1498" s="333"/>
      <c r="AO1498" s="333"/>
      <c r="AP1498" s="333"/>
      <c r="AQ1498" s="333"/>
      <c r="AR1498" s="333"/>
    </row>
    <row r="1499" spans="1:44" ht="8.1" customHeight="1">
      <c r="A1499" s="365" t="str">
        <f t="shared" si="145"/>
        <v/>
      </c>
      <c r="B1499" s="50" t="str">
        <f t="shared" si="146"/>
        <v/>
      </c>
      <c r="C1499" s="50" t="str">
        <f t="shared" si="147"/>
        <v/>
      </c>
      <c r="D1499" s="315" t="str">
        <f t="shared" si="148"/>
        <v/>
      </c>
      <c r="E1499" s="353"/>
      <c r="F1499" s="354"/>
      <c r="G1499" s="354"/>
      <c r="H1499" s="333"/>
      <c r="I1499" s="333"/>
      <c r="J1499" s="333"/>
      <c r="K1499" s="333"/>
      <c r="L1499" s="333"/>
      <c r="M1499" s="333"/>
      <c r="N1499" s="333"/>
      <c r="O1499" s="333"/>
      <c r="P1499" s="333"/>
      <c r="Q1499" s="333"/>
      <c r="R1499" s="333"/>
      <c r="S1499" s="333"/>
      <c r="T1499" s="333"/>
      <c r="U1499" s="333"/>
      <c r="V1499" s="333"/>
      <c r="W1499" s="333"/>
      <c r="X1499" s="333"/>
      <c r="Y1499" s="333"/>
      <c r="Z1499" s="333"/>
      <c r="AA1499" s="333"/>
      <c r="AB1499" s="333"/>
      <c r="AC1499" s="333"/>
      <c r="AD1499" s="333"/>
      <c r="AE1499" s="333"/>
      <c r="AF1499" s="333"/>
      <c r="AG1499" s="333"/>
      <c r="AH1499" s="333"/>
      <c r="AI1499" s="333"/>
      <c r="AJ1499" s="333"/>
      <c r="AK1499" s="333"/>
      <c r="AL1499" s="333"/>
      <c r="AM1499" s="333"/>
      <c r="AN1499" s="333"/>
      <c r="AO1499" s="333"/>
      <c r="AP1499" s="333"/>
      <c r="AQ1499" s="333"/>
      <c r="AR1499" s="333"/>
    </row>
    <row r="1500" spans="1:44" ht="8.1" customHeight="1">
      <c r="A1500" s="365" t="str">
        <f t="shared" si="145"/>
        <v/>
      </c>
      <c r="B1500" s="50" t="str">
        <f t="shared" si="146"/>
        <v/>
      </c>
      <c r="C1500" s="50" t="str">
        <f t="shared" si="147"/>
        <v/>
      </c>
      <c r="D1500" s="315" t="str">
        <f t="shared" si="148"/>
        <v/>
      </c>
      <c r="E1500" s="353"/>
      <c r="F1500" s="354"/>
      <c r="G1500" s="354"/>
      <c r="H1500" s="333"/>
      <c r="I1500" s="333"/>
      <c r="J1500" s="333"/>
      <c r="K1500" s="333"/>
      <c r="L1500" s="333"/>
      <c r="M1500" s="333"/>
      <c r="N1500" s="333"/>
      <c r="O1500" s="333"/>
      <c r="P1500" s="333"/>
      <c r="Q1500" s="333"/>
      <c r="R1500" s="333"/>
      <c r="S1500" s="333"/>
      <c r="T1500" s="333"/>
      <c r="U1500" s="333"/>
      <c r="V1500" s="333"/>
      <c r="W1500" s="333"/>
      <c r="X1500" s="333"/>
      <c r="Y1500" s="333"/>
      <c r="Z1500" s="333"/>
      <c r="AA1500" s="333"/>
      <c r="AB1500" s="333"/>
      <c r="AC1500" s="333"/>
      <c r="AD1500" s="333"/>
      <c r="AE1500" s="333"/>
      <c r="AF1500" s="333"/>
      <c r="AG1500" s="333"/>
      <c r="AH1500" s="333"/>
      <c r="AI1500" s="333"/>
      <c r="AJ1500" s="333"/>
      <c r="AK1500" s="333"/>
      <c r="AL1500" s="333"/>
      <c r="AM1500" s="333"/>
      <c r="AN1500" s="333"/>
      <c r="AO1500" s="333"/>
      <c r="AP1500" s="333"/>
      <c r="AQ1500" s="333"/>
      <c r="AR1500" s="333"/>
    </row>
    <row r="1501" spans="1:44" ht="8.1" customHeight="1">
      <c r="A1501" s="365" t="str">
        <f t="shared" si="145"/>
        <v/>
      </c>
      <c r="B1501" s="50" t="str">
        <f t="shared" si="146"/>
        <v/>
      </c>
      <c r="C1501" s="50" t="str">
        <f t="shared" si="147"/>
        <v/>
      </c>
      <c r="D1501" s="315" t="str">
        <f t="shared" si="148"/>
        <v/>
      </c>
      <c r="E1501" s="353"/>
      <c r="F1501" s="354"/>
      <c r="G1501" s="354"/>
      <c r="H1501" s="333"/>
      <c r="I1501" s="333"/>
      <c r="J1501" s="333"/>
      <c r="K1501" s="333"/>
      <c r="L1501" s="333"/>
      <c r="M1501" s="333"/>
      <c r="N1501" s="333"/>
      <c r="O1501" s="333"/>
      <c r="P1501" s="333"/>
      <c r="Q1501" s="333"/>
      <c r="R1501" s="333"/>
      <c r="S1501" s="333"/>
      <c r="T1501" s="333"/>
      <c r="U1501" s="333"/>
      <c r="V1501" s="333"/>
      <c r="W1501" s="333"/>
      <c r="X1501" s="333"/>
      <c r="Y1501" s="333"/>
      <c r="Z1501" s="333"/>
      <c r="AA1501" s="333"/>
      <c r="AB1501" s="333"/>
      <c r="AC1501" s="333"/>
      <c r="AD1501" s="333"/>
      <c r="AE1501" s="333"/>
      <c r="AF1501" s="333"/>
      <c r="AG1501" s="333"/>
      <c r="AH1501" s="333"/>
      <c r="AI1501" s="333"/>
      <c r="AJ1501" s="333"/>
      <c r="AK1501" s="333"/>
      <c r="AL1501" s="333"/>
      <c r="AM1501" s="333"/>
      <c r="AN1501" s="333"/>
      <c r="AO1501" s="333"/>
      <c r="AP1501" s="333"/>
      <c r="AQ1501" s="333"/>
      <c r="AR1501" s="333"/>
    </row>
    <row r="1502" spans="1:44" ht="8.1" customHeight="1">
      <c r="A1502" s="365" t="str">
        <f t="shared" si="145"/>
        <v/>
      </c>
      <c r="B1502" s="50" t="str">
        <f t="shared" si="146"/>
        <v/>
      </c>
      <c r="C1502" s="50" t="str">
        <f t="shared" si="147"/>
        <v/>
      </c>
      <c r="D1502" s="315" t="str">
        <f t="shared" si="148"/>
        <v/>
      </c>
      <c r="E1502" s="353"/>
      <c r="F1502" s="354"/>
      <c r="G1502" s="354"/>
      <c r="H1502" s="333"/>
      <c r="I1502" s="333"/>
      <c r="J1502" s="333"/>
      <c r="K1502" s="333"/>
      <c r="L1502" s="333"/>
      <c r="M1502" s="333"/>
      <c r="N1502" s="333"/>
      <c r="O1502" s="333"/>
      <c r="P1502" s="333"/>
      <c r="Q1502" s="333"/>
      <c r="R1502" s="333"/>
      <c r="S1502" s="333"/>
      <c r="T1502" s="333"/>
      <c r="U1502" s="333"/>
      <c r="V1502" s="333"/>
      <c r="W1502" s="333"/>
      <c r="X1502" s="333"/>
      <c r="Y1502" s="333"/>
      <c r="Z1502" s="333"/>
      <c r="AA1502" s="333"/>
      <c r="AB1502" s="333"/>
      <c r="AC1502" s="333"/>
      <c r="AD1502" s="333"/>
      <c r="AE1502" s="333"/>
      <c r="AF1502" s="333"/>
      <c r="AG1502" s="333"/>
      <c r="AH1502" s="333"/>
      <c r="AI1502" s="333"/>
      <c r="AJ1502" s="333"/>
      <c r="AK1502" s="333"/>
      <c r="AL1502" s="333"/>
      <c r="AM1502" s="333"/>
      <c r="AN1502" s="333"/>
      <c r="AO1502" s="333"/>
      <c r="AP1502" s="333"/>
      <c r="AQ1502" s="333"/>
      <c r="AR1502" s="333"/>
    </row>
    <row r="1503" spans="1:44" ht="8.1" customHeight="1">
      <c r="A1503" s="365" t="str">
        <f t="shared" si="145"/>
        <v/>
      </c>
      <c r="B1503" s="50" t="str">
        <f t="shared" si="146"/>
        <v/>
      </c>
      <c r="C1503" s="50" t="str">
        <f t="shared" si="147"/>
        <v/>
      </c>
      <c r="D1503" s="315" t="str">
        <f t="shared" si="148"/>
        <v/>
      </c>
      <c r="E1503" s="353"/>
      <c r="F1503" s="354"/>
      <c r="G1503" s="354"/>
      <c r="H1503" s="333"/>
      <c r="I1503" s="333"/>
      <c r="J1503" s="333"/>
      <c r="K1503" s="333"/>
      <c r="L1503" s="333"/>
      <c r="M1503" s="333"/>
      <c r="N1503" s="333"/>
      <c r="O1503" s="333"/>
      <c r="P1503" s="333"/>
      <c r="Q1503" s="333"/>
      <c r="R1503" s="333"/>
      <c r="S1503" s="333"/>
      <c r="T1503" s="333"/>
      <c r="U1503" s="333"/>
      <c r="V1503" s="333"/>
      <c r="W1503" s="333"/>
      <c r="X1503" s="333"/>
      <c r="Y1503" s="333"/>
      <c r="Z1503" s="333"/>
      <c r="AA1503" s="333"/>
      <c r="AB1503" s="333"/>
      <c r="AC1503" s="333"/>
      <c r="AD1503" s="333"/>
      <c r="AE1503" s="333"/>
      <c r="AF1503" s="333"/>
      <c r="AG1503" s="333"/>
      <c r="AH1503" s="333"/>
      <c r="AI1503" s="333"/>
      <c r="AJ1503" s="333"/>
      <c r="AK1503" s="333"/>
      <c r="AL1503" s="333"/>
      <c r="AM1503" s="333"/>
      <c r="AN1503" s="333"/>
      <c r="AO1503" s="333"/>
      <c r="AP1503" s="333"/>
      <c r="AQ1503" s="333"/>
      <c r="AR1503" s="333"/>
    </row>
    <row r="1504" spans="1:44" ht="8.1" customHeight="1">
      <c r="A1504" s="365" t="str">
        <f t="shared" si="145"/>
        <v/>
      </c>
      <c r="B1504" s="50" t="str">
        <f t="shared" si="146"/>
        <v/>
      </c>
      <c r="C1504" s="50" t="str">
        <f t="shared" si="147"/>
        <v/>
      </c>
      <c r="D1504" s="315" t="str">
        <f t="shared" si="148"/>
        <v/>
      </c>
      <c r="E1504" s="353"/>
      <c r="F1504" s="354"/>
      <c r="G1504" s="354"/>
      <c r="H1504" s="333"/>
      <c r="I1504" s="333"/>
      <c r="J1504" s="333"/>
      <c r="K1504" s="333"/>
      <c r="L1504" s="333"/>
      <c r="M1504" s="333"/>
      <c r="N1504" s="333"/>
      <c r="O1504" s="333"/>
      <c r="P1504" s="333"/>
      <c r="Q1504" s="333"/>
      <c r="R1504" s="333"/>
      <c r="S1504" s="333"/>
      <c r="T1504" s="333"/>
      <c r="U1504" s="333"/>
      <c r="V1504" s="333"/>
      <c r="W1504" s="333"/>
      <c r="X1504" s="333"/>
      <c r="Y1504" s="333"/>
      <c r="Z1504" s="333"/>
      <c r="AA1504" s="333"/>
      <c r="AB1504" s="333"/>
      <c r="AC1504" s="333"/>
      <c r="AD1504" s="333"/>
      <c r="AE1504" s="333"/>
      <c r="AF1504" s="333"/>
      <c r="AG1504" s="333"/>
      <c r="AH1504" s="333"/>
      <c r="AI1504" s="333"/>
      <c r="AJ1504" s="333"/>
      <c r="AK1504" s="333"/>
      <c r="AL1504" s="333"/>
      <c r="AM1504" s="333"/>
      <c r="AN1504" s="333"/>
      <c r="AO1504" s="333"/>
      <c r="AP1504" s="333"/>
      <c r="AQ1504" s="333"/>
      <c r="AR1504" s="333"/>
    </row>
    <row r="1505" spans="1:44" ht="8.1" customHeight="1">
      <c r="A1505" s="365" t="str">
        <f t="shared" si="145"/>
        <v/>
      </c>
      <c r="B1505" s="50" t="str">
        <f t="shared" si="146"/>
        <v/>
      </c>
      <c r="C1505" s="50" t="str">
        <f t="shared" si="147"/>
        <v/>
      </c>
      <c r="D1505" s="315" t="str">
        <f t="shared" si="148"/>
        <v/>
      </c>
      <c r="E1505" s="353"/>
      <c r="F1505" s="354"/>
      <c r="G1505" s="354"/>
      <c r="H1505" s="333"/>
      <c r="I1505" s="333"/>
      <c r="J1505" s="333"/>
      <c r="K1505" s="333"/>
      <c r="L1505" s="333"/>
      <c r="M1505" s="333"/>
      <c r="N1505" s="333"/>
      <c r="O1505" s="333"/>
      <c r="P1505" s="333"/>
      <c r="Q1505" s="333"/>
      <c r="R1505" s="333"/>
      <c r="S1505" s="333"/>
      <c r="T1505" s="333"/>
      <c r="U1505" s="333"/>
      <c r="V1505" s="333"/>
      <c r="W1505" s="333"/>
      <c r="X1505" s="333"/>
      <c r="Y1505" s="333"/>
      <c r="Z1505" s="333"/>
      <c r="AA1505" s="333"/>
      <c r="AB1505" s="333"/>
      <c r="AC1505" s="333"/>
      <c r="AD1505" s="333"/>
      <c r="AE1505" s="333"/>
      <c r="AF1505" s="333"/>
      <c r="AG1505" s="333"/>
      <c r="AH1505" s="333"/>
      <c r="AI1505" s="333"/>
      <c r="AJ1505" s="333"/>
      <c r="AK1505" s="333"/>
      <c r="AL1505" s="333"/>
      <c r="AM1505" s="333"/>
      <c r="AN1505" s="333"/>
      <c r="AO1505" s="333"/>
      <c r="AP1505" s="333"/>
      <c r="AQ1505" s="333"/>
      <c r="AR1505" s="333"/>
    </row>
    <row r="1506" spans="1:44" ht="8.1" customHeight="1">
      <c r="A1506" s="365" t="str">
        <f t="shared" si="145"/>
        <v/>
      </c>
      <c r="B1506" s="50" t="str">
        <f t="shared" si="146"/>
        <v/>
      </c>
      <c r="C1506" s="50" t="str">
        <f t="shared" si="147"/>
        <v/>
      </c>
      <c r="D1506" s="315" t="str">
        <f t="shared" si="148"/>
        <v/>
      </c>
      <c r="E1506" s="353"/>
      <c r="F1506" s="354"/>
      <c r="G1506" s="354"/>
      <c r="H1506" s="333"/>
      <c r="I1506" s="333"/>
      <c r="J1506" s="333"/>
      <c r="K1506" s="333"/>
      <c r="L1506" s="333"/>
      <c r="M1506" s="333"/>
      <c r="N1506" s="333"/>
      <c r="O1506" s="333"/>
      <c r="P1506" s="333"/>
      <c r="Q1506" s="333"/>
      <c r="R1506" s="333"/>
      <c r="S1506" s="333"/>
      <c r="T1506" s="333"/>
      <c r="U1506" s="333"/>
      <c r="V1506" s="333"/>
      <c r="W1506" s="333"/>
      <c r="X1506" s="333"/>
      <c r="Y1506" s="333"/>
      <c r="Z1506" s="333"/>
      <c r="AA1506" s="333"/>
      <c r="AB1506" s="333"/>
      <c r="AC1506" s="333"/>
      <c r="AD1506" s="333"/>
      <c r="AE1506" s="333"/>
      <c r="AF1506" s="333"/>
      <c r="AG1506" s="333"/>
      <c r="AH1506" s="333"/>
      <c r="AI1506" s="333"/>
      <c r="AJ1506" s="333"/>
      <c r="AK1506" s="333"/>
      <c r="AL1506" s="333"/>
      <c r="AM1506" s="333"/>
      <c r="AN1506" s="333"/>
      <c r="AO1506" s="333"/>
      <c r="AP1506" s="333"/>
      <c r="AQ1506" s="333"/>
      <c r="AR1506" s="333"/>
    </row>
    <row r="1507" spans="1:44" ht="8.1" customHeight="1">
      <c r="A1507" s="365" t="str">
        <f t="shared" si="145"/>
        <v/>
      </c>
      <c r="B1507" s="50" t="str">
        <f t="shared" si="146"/>
        <v/>
      </c>
      <c r="C1507" s="50" t="str">
        <f t="shared" si="147"/>
        <v/>
      </c>
      <c r="D1507" s="315" t="str">
        <f t="shared" si="148"/>
        <v/>
      </c>
      <c r="E1507" s="353"/>
      <c r="F1507" s="354"/>
      <c r="G1507" s="354"/>
      <c r="H1507" s="333"/>
      <c r="I1507" s="333"/>
      <c r="J1507" s="333"/>
      <c r="K1507" s="333"/>
      <c r="L1507" s="333"/>
      <c r="M1507" s="333"/>
      <c r="N1507" s="333"/>
      <c r="O1507" s="333"/>
      <c r="P1507" s="333"/>
      <c r="Q1507" s="333"/>
      <c r="R1507" s="333"/>
      <c r="S1507" s="333"/>
      <c r="T1507" s="333"/>
      <c r="U1507" s="333"/>
      <c r="V1507" s="333"/>
      <c r="W1507" s="333"/>
      <c r="X1507" s="333"/>
      <c r="Y1507" s="333"/>
      <c r="Z1507" s="333"/>
      <c r="AA1507" s="333"/>
      <c r="AB1507" s="333"/>
      <c r="AC1507" s="333"/>
      <c r="AD1507" s="333"/>
      <c r="AE1507" s="333"/>
      <c r="AF1507" s="333"/>
      <c r="AG1507" s="333"/>
      <c r="AH1507" s="333"/>
      <c r="AI1507" s="333"/>
      <c r="AJ1507" s="333"/>
      <c r="AK1507" s="333"/>
      <c r="AL1507" s="333"/>
      <c r="AM1507" s="333"/>
      <c r="AN1507" s="333"/>
      <c r="AO1507" s="333"/>
      <c r="AP1507" s="333"/>
      <c r="AQ1507" s="333"/>
      <c r="AR1507" s="333"/>
    </row>
    <row r="1508" spans="1:44" ht="8.1" customHeight="1">
      <c r="A1508" s="365" t="str">
        <f t="shared" si="145"/>
        <v/>
      </c>
      <c r="B1508" s="50" t="str">
        <f t="shared" si="146"/>
        <v/>
      </c>
      <c r="C1508" s="50" t="str">
        <f t="shared" si="147"/>
        <v/>
      </c>
      <c r="D1508" s="315" t="str">
        <f t="shared" si="148"/>
        <v/>
      </c>
      <c r="E1508" s="353"/>
      <c r="F1508" s="354"/>
      <c r="G1508" s="354"/>
      <c r="H1508" s="333"/>
      <c r="I1508" s="333"/>
      <c r="J1508" s="333"/>
      <c r="K1508" s="333"/>
      <c r="L1508" s="333"/>
      <c r="M1508" s="333"/>
      <c r="N1508" s="333"/>
      <c r="O1508" s="333"/>
      <c r="P1508" s="333"/>
      <c r="Q1508" s="333"/>
      <c r="R1508" s="333"/>
      <c r="S1508" s="333"/>
      <c r="T1508" s="333"/>
      <c r="U1508" s="333"/>
      <c r="V1508" s="333"/>
      <c r="W1508" s="333"/>
      <c r="X1508" s="333"/>
      <c r="Y1508" s="333"/>
      <c r="Z1508" s="333"/>
      <c r="AA1508" s="333"/>
      <c r="AB1508" s="333"/>
      <c r="AC1508" s="333"/>
      <c r="AD1508" s="333"/>
      <c r="AE1508" s="333"/>
      <c r="AF1508" s="333"/>
      <c r="AG1508" s="333"/>
      <c r="AH1508" s="333"/>
      <c r="AI1508" s="333"/>
      <c r="AJ1508" s="333"/>
      <c r="AK1508" s="333"/>
      <c r="AL1508" s="333"/>
      <c r="AM1508" s="333"/>
      <c r="AN1508" s="333"/>
      <c r="AO1508" s="333"/>
      <c r="AP1508" s="333"/>
      <c r="AQ1508" s="333"/>
      <c r="AR1508" s="333"/>
    </row>
    <row r="1509" spans="1:44" ht="8.1" customHeight="1">
      <c r="A1509" s="365" t="str">
        <f t="shared" si="145"/>
        <v/>
      </c>
      <c r="B1509" s="50" t="str">
        <f t="shared" si="146"/>
        <v/>
      </c>
      <c r="C1509" s="50" t="str">
        <f t="shared" si="147"/>
        <v/>
      </c>
      <c r="D1509" s="315" t="str">
        <f t="shared" si="148"/>
        <v/>
      </c>
      <c r="E1509" s="353"/>
      <c r="F1509" s="354"/>
      <c r="G1509" s="354"/>
      <c r="H1509" s="333"/>
      <c r="I1509" s="333"/>
      <c r="J1509" s="333"/>
      <c r="K1509" s="333"/>
      <c r="L1509" s="333"/>
      <c r="M1509" s="333"/>
      <c r="N1509" s="333"/>
      <c r="O1509" s="333"/>
      <c r="P1509" s="333"/>
      <c r="Q1509" s="333"/>
      <c r="R1509" s="333"/>
      <c r="S1509" s="333"/>
      <c r="T1509" s="333"/>
      <c r="U1509" s="333"/>
      <c r="V1509" s="333"/>
      <c r="W1509" s="333"/>
      <c r="X1509" s="333"/>
      <c r="Y1509" s="333"/>
      <c r="Z1509" s="333"/>
      <c r="AA1509" s="333"/>
      <c r="AB1509" s="333"/>
      <c r="AC1509" s="333"/>
      <c r="AD1509" s="333"/>
      <c r="AE1509" s="333"/>
      <c r="AF1509" s="333"/>
      <c r="AG1509" s="333"/>
      <c r="AH1509" s="333"/>
      <c r="AI1509" s="333"/>
      <c r="AJ1509" s="333"/>
      <c r="AK1509" s="333"/>
      <c r="AL1509" s="333"/>
      <c r="AM1509" s="333"/>
      <c r="AN1509" s="333"/>
      <c r="AO1509" s="333"/>
      <c r="AP1509" s="333"/>
      <c r="AQ1509" s="333"/>
      <c r="AR1509" s="333"/>
    </row>
    <row r="1510" spans="1:44" ht="8.1" customHeight="1">
      <c r="A1510" s="365" t="str">
        <f t="shared" si="145"/>
        <v/>
      </c>
      <c r="B1510" s="50" t="str">
        <f t="shared" si="146"/>
        <v/>
      </c>
      <c r="C1510" s="50" t="str">
        <f t="shared" si="147"/>
        <v/>
      </c>
      <c r="D1510" s="315" t="str">
        <f t="shared" si="148"/>
        <v/>
      </c>
      <c r="E1510" s="353"/>
      <c r="F1510" s="354"/>
      <c r="G1510" s="354"/>
      <c r="H1510" s="333"/>
      <c r="I1510" s="333"/>
      <c r="J1510" s="333"/>
      <c r="K1510" s="333"/>
      <c r="L1510" s="333"/>
      <c r="M1510" s="333"/>
      <c r="N1510" s="333"/>
      <c r="O1510" s="333"/>
      <c r="P1510" s="333"/>
      <c r="Q1510" s="333"/>
      <c r="R1510" s="333"/>
      <c r="S1510" s="333"/>
      <c r="T1510" s="333"/>
      <c r="U1510" s="333"/>
      <c r="V1510" s="333"/>
      <c r="W1510" s="333"/>
      <c r="X1510" s="333"/>
      <c r="Y1510" s="333"/>
      <c r="Z1510" s="333"/>
      <c r="AA1510" s="333"/>
      <c r="AB1510" s="333"/>
      <c r="AC1510" s="333"/>
      <c r="AD1510" s="333"/>
      <c r="AE1510" s="333"/>
      <c r="AF1510" s="333"/>
      <c r="AG1510" s="333"/>
      <c r="AH1510" s="333"/>
      <c r="AI1510" s="333"/>
      <c r="AJ1510" s="333"/>
      <c r="AK1510" s="333"/>
      <c r="AL1510" s="333"/>
      <c r="AM1510" s="333"/>
      <c r="AN1510" s="333"/>
      <c r="AO1510" s="333"/>
      <c r="AP1510" s="333"/>
      <c r="AQ1510" s="333"/>
      <c r="AR1510" s="333"/>
    </row>
    <row r="1511" spans="1:44" ht="8.1" customHeight="1">
      <c r="A1511" s="365" t="str">
        <f t="shared" si="145"/>
        <v/>
      </c>
      <c r="B1511" s="50" t="str">
        <f t="shared" si="146"/>
        <v/>
      </c>
      <c r="C1511" s="50" t="str">
        <f t="shared" si="147"/>
        <v/>
      </c>
      <c r="D1511" s="315" t="str">
        <f t="shared" si="148"/>
        <v/>
      </c>
      <c r="E1511" s="353"/>
      <c r="F1511" s="354"/>
      <c r="G1511" s="354"/>
      <c r="H1511" s="333"/>
      <c r="I1511" s="333"/>
      <c r="J1511" s="333"/>
      <c r="K1511" s="333"/>
      <c r="L1511" s="333"/>
      <c r="M1511" s="333"/>
      <c r="N1511" s="333"/>
      <c r="O1511" s="333"/>
      <c r="P1511" s="333"/>
      <c r="Q1511" s="333"/>
      <c r="R1511" s="333"/>
      <c r="S1511" s="333"/>
      <c r="T1511" s="333"/>
      <c r="U1511" s="333"/>
      <c r="V1511" s="333"/>
      <c r="W1511" s="333"/>
      <c r="X1511" s="333"/>
      <c r="Y1511" s="333"/>
      <c r="Z1511" s="333"/>
      <c r="AA1511" s="333"/>
      <c r="AB1511" s="333"/>
      <c r="AC1511" s="333"/>
      <c r="AD1511" s="333"/>
      <c r="AE1511" s="333"/>
      <c r="AF1511" s="333"/>
      <c r="AG1511" s="333"/>
      <c r="AH1511" s="333"/>
      <c r="AI1511" s="333"/>
      <c r="AJ1511" s="333"/>
      <c r="AK1511" s="333"/>
      <c r="AL1511" s="333"/>
      <c r="AM1511" s="333"/>
      <c r="AN1511" s="333"/>
      <c r="AO1511" s="333"/>
      <c r="AP1511" s="333"/>
      <c r="AQ1511" s="333"/>
      <c r="AR1511" s="333"/>
    </row>
    <row r="1512" spans="1:44" ht="8.1" customHeight="1">
      <c r="A1512" s="365" t="str">
        <f t="shared" si="145"/>
        <v/>
      </c>
      <c r="B1512" s="50" t="str">
        <f t="shared" si="146"/>
        <v/>
      </c>
      <c r="C1512" s="50" t="str">
        <f t="shared" si="147"/>
        <v/>
      </c>
      <c r="D1512" s="315" t="str">
        <f t="shared" si="148"/>
        <v/>
      </c>
      <c r="E1512" s="353"/>
      <c r="F1512" s="354"/>
      <c r="G1512" s="354"/>
      <c r="H1512" s="333"/>
      <c r="I1512" s="333"/>
      <c r="J1512" s="333"/>
      <c r="K1512" s="333"/>
      <c r="L1512" s="333"/>
      <c r="M1512" s="333"/>
      <c r="N1512" s="333"/>
      <c r="O1512" s="333"/>
      <c r="P1512" s="333"/>
      <c r="Q1512" s="333"/>
      <c r="R1512" s="333"/>
      <c r="S1512" s="333"/>
      <c r="T1512" s="333"/>
      <c r="U1512" s="333"/>
      <c r="V1512" s="333"/>
      <c r="W1512" s="333"/>
      <c r="X1512" s="333"/>
      <c r="Y1512" s="333"/>
      <c r="Z1512" s="333"/>
      <c r="AA1512" s="333"/>
      <c r="AB1512" s="333"/>
      <c r="AC1512" s="333"/>
      <c r="AD1512" s="333"/>
      <c r="AE1512" s="333"/>
      <c r="AF1512" s="333"/>
      <c r="AG1512" s="333"/>
      <c r="AH1512" s="333"/>
      <c r="AI1512" s="333"/>
      <c r="AJ1512" s="333"/>
      <c r="AK1512" s="333"/>
      <c r="AL1512" s="333"/>
      <c r="AM1512" s="333"/>
      <c r="AN1512" s="333"/>
      <c r="AO1512" s="333"/>
      <c r="AP1512" s="333"/>
      <c r="AQ1512" s="333"/>
      <c r="AR1512" s="333"/>
    </row>
    <row r="1513" spans="1:44" ht="8.1" customHeight="1">
      <c r="A1513" s="365" t="str">
        <f t="shared" si="145"/>
        <v/>
      </c>
      <c r="B1513" s="50" t="str">
        <f t="shared" si="146"/>
        <v/>
      </c>
      <c r="C1513" s="50" t="str">
        <f t="shared" si="147"/>
        <v/>
      </c>
      <c r="D1513" s="315" t="str">
        <f t="shared" si="148"/>
        <v/>
      </c>
      <c r="E1513" s="353"/>
      <c r="F1513" s="354"/>
      <c r="G1513" s="354"/>
      <c r="H1513" s="333"/>
      <c r="I1513" s="333"/>
      <c r="J1513" s="333"/>
      <c r="K1513" s="333"/>
      <c r="L1513" s="333"/>
      <c r="M1513" s="333"/>
      <c r="N1513" s="333"/>
      <c r="O1513" s="333"/>
      <c r="P1513" s="333"/>
      <c r="Q1513" s="333"/>
      <c r="R1513" s="333"/>
      <c r="S1513" s="333"/>
      <c r="T1513" s="333"/>
      <c r="U1513" s="333"/>
      <c r="V1513" s="333"/>
      <c r="W1513" s="333"/>
      <c r="X1513" s="333"/>
      <c r="Y1513" s="333"/>
      <c r="Z1513" s="333"/>
      <c r="AA1513" s="333"/>
      <c r="AB1513" s="333"/>
      <c r="AC1513" s="333"/>
      <c r="AD1513" s="333"/>
      <c r="AE1513" s="333"/>
      <c r="AF1513" s="333"/>
      <c r="AG1513" s="333"/>
      <c r="AH1513" s="333"/>
      <c r="AI1513" s="333"/>
      <c r="AJ1513" s="333"/>
      <c r="AK1513" s="333"/>
      <c r="AL1513" s="333"/>
      <c r="AM1513" s="333"/>
      <c r="AN1513" s="333"/>
      <c r="AO1513" s="333"/>
      <c r="AP1513" s="333"/>
      <c r="AQ1513" s="333"/>
      <c r="AR1513" s="333"/>
    </row>
    <row r="1514" spans="1:44" ht="8.1" customHeight="1">
      <c r="A1514" s="365" t="str">
        <f t="shared" si="145"/>
        <v/>
      </c>
      <c r="B1514" s="50" t="str">
        <f t="shared" si="146"/>
        <v/>
      </c>
      <c r="C1514" s="50" t="str">
        <f t="shared" si="147"/>
        <v/>
      </c>
      <c r="D1514" s="315" t="str">
        <f t="shared" si="148"/>
        <v/>
      </c>
      <c r="E1514" s="353"/>
      <c r="F1514" s="354"/>
      <c r="G1514" s="354"/>
      <c r="H1514" s="333"/>
      <c r="I1514" s="333"/>
      <c r="J1514" s="333"/>
      <c r="K1514" s="333"/>
      <c r="L1514" s="333"/>
      <c r="M1514" s="333"/>
      <c r="N1514" s="333"/>
      <c r="O1514" s="333"/>
      <c r="P1514" s="333"/>
      <c r="Q1514" s="333"/>
      <c r="R1514" s="333"/>
      <c r="S1514" s="333"/>
      <c r="T1514" s="333"/>
      <c r="U1514" s="333"/>
      <c r="V1514" s="333"/>
      <c r="W1514" s="333"/>
      <c r="X1514" s="333"/>
      <c r="Y1514" s="333"/>
      <c r="Z1514" s="333"/>
      <c r="AA1514" s="333"/>
      <c r="AB1514" s="333"/>
      <c r="AC1514" s="333"/>
      <c r="AD1514" s="333"/>
      <c r="AE1514" s="333"/>
      <c r="AF1514" s="333"/>
      <c r="AG1514" s="333"/>
      <c r="AH1514" s="333"/>
      <c r="AI1514" s="333"/>
      <c r="AJ1514" s="333"/>
      <c r="AK1514" s="333"/>
      <c r="AL1514" s="333"/>
      <c r="AM1514" s="333"/>
      <c r="AN1514" s="333"/>
      <c r="AO1514" s="333"/>
      <c r="AP1514" s="333"/>
      <c r="AQ1514" s="333"/>
      <c r="AR1514" s="333"/>
    </row>
    <row r="1515" spans="1:44" ht="8.1" customHeight="1">
      <c r="A1515" s="365" t="str">
        <f t="shared" si="145"/>
        <v/>
      </c>
      <c r="B1515" s="50" t="str">
        <f t="shared" si="146"/>
        <v/>
      </c>
      <c r="C1515" s="50" t="str">
        <f t="shared" si="147"/>
        <v/>
      </c>
      <c r="D1515" s="315" t="str">
        <f t="shared" si="148"/>
        <v/>
      </c>
      <c r="E1515" s="353"/>
      <c r="F1515" s="354"/>
      <c r="G1515" s="354"/>
      <c r="H1515" s="333"/>
      <c r="I1515" s="333"/>
      <c r="J1515" s="333"/>
      <c r="K1515" s="333"/>
      <c r="L1515" s="333"/>
      <c r="M1515" s="333"/>
      <c r="N1515" s="333"/>
      <c r="O1515" s="333"/>
      <c r="P1515" s="333"/>
      <c r="Q1515" s="333"/>
      <c r="R1515" s="333"/>
      <c r="S1515" s="333"/>
      <c r="T1515" s="333"/>
      <c r="U1515" s="333"/>
      <c r="V1515" s="333"/>
      <c r="W1515" s="333"/>
      <c r="X1515" s="333"/>
      <c r="Y1515" s="333"/>
      <c r="Z1515" s="333"/>
      <c r="AA1515" s="333"/>
      <c r="AB1515" s="333"/>
      <c r="AC1515" s="333"/>
      <c r="AD1515" s="333"/>
      <c r="AE1515" s="333"/>
      <c r="AF1515" s="333"/>
      <c r="AG1515" s="333"/>
      <c r="AH1515" s="333"/>
      <c r="AI1515" s="333"/>
      <c r="AJ1515" s="333"/>
      <c r="AK1515" s="333"/>
      <c r="AL1515" s="333"/>
      <c r="AM1515" s="333"/>
      <c r="AN1515" s="333"/>
      <c r="AO1515" s="333"/>
      <c r="AP1515" s="333"/>
      <c r="AQ1515" s="333"/>
      <c r="AR1515" s="333"/>
    </row>
    <row r="1516" spans="1:44" ht="8.1" customHeight="1">
      <c r="A1516" s="365" t="str">
        <f t="shared" si="145"/>
        <v/>
      </c>
      <c r="B1516" s="50" t="str">
        <f t="shared" si="146"/>
        <v/>
      </c>
      <c r="C1516" s="50" t="str">
        <f t="shared" si="147"/>
        <v/>
      </c>
      <c r="D1516" s="315" t="str">
        <f t="shared" si="148"/>
        <v/>
      </c>
      <c r="E1516" s="353"/>
      <c r="F1516" s="354"/>
      <c r="G1516" s="354"/>
      <c r="H1516" s="333"/>
      <c r="I1516" s="333"/>
      <c r="J1516" s="333"/>
      <c r="K1516" s="333"/>
      <c r="L1516" s="333"/>
      <c r="M1516" s="333"/>
      <c r="N1516" s="333"/>
      <c r="O1516" s="333"/>
      <c r="P1516" s="333"/>
      <c r="Q1516" s="333"/>
      <c r="R1516" s="333"/>
      <c r="S1516" s="333"/>
      <c r="T1516" s="333"/>
      <c r="U1516" s="333"/>
      <c r="V1516" s="333"/>
      <c r="W1516" s="333"/>
      <c r="X1516" s="333"/>
      <c r="Y1516" s="333"/>
      <c r="Z1516" s="333"/>
      <c r="AA1516" s="333"/>
      <c r="AB1516" s="333"/>
      <c r="AC1516" s="333"/>
      <c r="AD1516" s="333"/>
      <c r="AE1516" s="333"/>
      <c r="AF1516" s="333"/>
      <c r="AG1516" s="333"/>
      <c r="AH1516" s="333"/>
      <c r="AI1516" s="333"/>
      <c r="AJ1516" s="333"/>
      <c r="AK1516" s="333"/>
      <c r="AL1516" s="333"/>
      <c r="AM1516" s="333"/>
      <c r="AN1516" s="333"/>
      <c r="AO1516" s="333"/>
      <c r="AP1516" s="333"/>
      <c r="AQ1516" s="333"/>
      <c r="AR1516" s="333"/>
    </row>
    <row r="1517" spans="1:44" ht="8.1" customHeight="1">
      <c r="A1517" s="365" t="str">
        <f t="shared" si="145"/>
        <v/>
      </c>
      <c r="B1517" s="50" t="str">
        <f t="shared" si="146"/>
        <v/>
      </c>
      <c r="C1517" s="50" t="str">
        <f t="shared" si="147"/>
        <v/>
      </c>
      <c r="D1517" s="315" t="str">
        <f t="shared" si="148"/>
        <v/>
      </c>
      <c r="E1517" s="353"/>
      <c r="F1517" s="354"/>
      <c r="G1517" s="354"/>
      <c r="H1517" s="333"/>
      <c r="I1517" s="333"/>
      <c r="J1517" s="333"/>
      <c r="K1517" s="333"/>
      <c r="L1517" s="333"/>
      <c r="M1517" s="333"/>
      <c r="N1517" s="333"/>
      <c r="O1517" s="333"/>
      <c r="P1517" s="333"/>
      <c r="Q1517" s="333"/>
      <c r="R1517" s="333"/>
      <c r="S1517" s="333"/>
      <c r="T1517" s="333"/>
      <c r="U1517" s="333"/>
      <c r="V1517" s="333"/>
      <c r="W1517" s="333"/>
      <c r="X1517" s="333"/>
      <c r="Y1517" s="333"/>
      <c r="Z1517" s="333"/>
      <c r="AA1517" s="333"/>
      <c r="AB1517" s="333"/>
      <c r="AC1517" s="333"/>
      <c r="AD1517" s="333"/>
      <c r="AE1517" s="333"/>
      <c r="AF1517" s="333"/>
      <c r="AG1517" s="333"/>
      <c r="AH1517" s="333"/>
      <c r="AI1517" s="333"/>
      <c r="AJ1517" s="333"/>
      <c r="AK1517" s="333"/>
      <c r="AL1517" s="333"/>
      <c r="AM1517" s="333"/>
      <c r="AN1517" s="333"/>
      <c r="AO1517" s="333"/>
      <c r="AP1517" s="333"/>
      <c r="AQ1517" s="333"/>
      <c r="AR1517" s="333"/>
    </row>
    <row r="1518" spans="1:44" ht="8.1" customHeight="1">
      <c r="A1518" s="365" t="str">
        <f t="shared" si="145"/>
        <v/>
      </c>
      <c r="B1518" s="50" t="str">
        <f t="shared" si="146"/>
        <v/>
      </c>
      <c r="C1518" s="50" t="str">
        <f t="shared" si="147"/>
        <v/>
      </c>
      <c r="D1518" s="315" t="str">
        <f t="shared" si="148"/>
        <v/>
      </c>
      <c r="E1518" s="353"/>
      <c r="F1518" s="354"/>
      <c r="G1518" s="354"/>
      <c r="H1518" s="333"/>
      <c r="I1518" s="333"/>
      <c r="J1518" s="333"/>
      <c r="K1518" s="333"/>
      <c r="L1518" s="333"/>
      <c r="M1518" s="333"/>
      <c r="N1518" s="333"/>
      <c r="O1518" s="333"/>
      <c r="P1518" s="333"/>
      <c r="Q1518" s="333"/>
      <c r="R1518" s="333"/>
      <c r="S1518" s="333"/>
      <c r="T1518" s="333"/>
      <c r="U1518" s="333"/>
      <c r="V1518" s="333"/>
      <c r="W1518" s="333"/>
      <c r="X1518" s="333"/>
      <c r="Y1518" s="333"/>
      <c r="Z1518" s="333"/>
      <c r="AA1518" s="333"/>
      <c r="AB1518" s="333"/>
      <c r="AC1518" s="333"/>
      <c r="AD1518" s="333"/>
      <c r="AE1518" s="333"/>
      <c r="AF1518" s="333"/>
      <c r="AG1518" s="333"/>
      <c r="AH1518" s="333"/>
      <c r="AI1518" s="333"/>
      <c r="AJ1518" s="333"/>
      <c r="AK1518" s="333"/>
      <c r="AL1518" s="333"/>
      <c r="AM1518" s="333"/>
      <c r="AN1518" s="333"/>
      <c r="AO1518" s="333"/>
      <c r="AP1518" s="333"/>
      <c r="AQ1518" s="333"/>
      <c r="AR1518" s="333"/>
    </row>
    <row r="1519" spans="1:44" ht="8.1" customHeight="1">
      <c r="A1519" s="365" t="str">
        <f t="shared" si="145"/>
        <v/>
      </c>
      <c r="B1519" s="50" t="str">
        <f t="shared" si="146"/>
        <v/>
      </c>
      <c r="C1519" s="50" t="str">
        <f t="shared" si="147"/>
        <v/>
      </c>
      <c r="D1519" s="315" t="str">
        <f t="shared" si="148"/>
        <v/>
      </c>
      <c r="E1519" s="353"/>
      <c r="F1519" s="354"/>
      <c r="G1519" s="354"/>
      <c r="H1519" s="333"/>
      <c r="I1519" s="333"/>
      <c r="J1519" s="333"/>
      <c r="K1519" s="333"/>
      <c r="L1519" s="333"/>
      <c r="M1519" s="333"/>
      <c r="N1519" s="333"/>
      <c r="O1519" s="333"/>
      <c r="P1519" s="333"/>
      <c r="Q1519" s="333"/>
      <c r="R1519" s="333"/>
      <c r="S1519" s="333"/>
      <c r="T1519" s="333"/>
      <c r="U1519" s="333"/>
      <c r="V1519" s="333"/>
      <c r="W1519" s="333"/>
      <c r="X1519" s="333"/>
      <c r="Y1519" s="333"/>
      <c r="Z1519" s="333"/>
      <c r="AA1519" s="333"/>
      <c r="AB1519" s="333"/>
      <c r="AC1519" s="333"/>
      <c r="AD1519" s="333"/>
      <c r="AE1519" s="333"/>
      <c r="AF1519" s="333"/>
      <c r="AG1519" s="333"/>
      <c r="AH1519" s="333"/>
      <c r="AI1519" s="333"/>
      <c r="AJ1519" s="333"/>
      <c r="AK1519" s="333"/>
      <c r="AL1519" s="333"/>
      <c r="AM1519" s="333"/>
      <c r="AN1519" s="333"/>
      <c r="AO1519" s="333"/>
      <c r="AP1519" s="333"/>
      <c r="AQ1519" s="333"/>
      <c r="AR1519" s="333"/>
    </row>
    <row r="1520" spans="1:44" ht="8.1" customHeight="1">
      <c r="A1520" s="365" t="str">
        <f t="shared" si="145"/>
        <v/>
      </c>
      <c r="B1520" s="50" t="str">
        <f t="shared" si="146"/>
        <v/>
      </c>
      <c r="C1520" s="50" t="str">
        <f t="shared" si="147"/>
        <v/>
      </c>
      <c r="D1520" s="315" t="str">
        <f t="shared" si="148"/>
        <v/>
      </c>
      <c r="E1520" s="353"/>
      <c r="F1520" s="354"/>
      <c r="G1520" s="354"/>
      <c r="H1520" s="333"/>
      <c r="I1520" s="333"/>
      <c r="J1520" s="333"/>
      <c r="K1520" s="333"/>
      <c r="L1520" s="333"/>
      <c r="M1520" s="333"/>
      <c r="N1520" s="333"/>
      <c r="O1520" s="333"/>
      <c r="P1520" s="333"/>
      <c r="Q1520" s="333"/>
      <c r="R1520" s="333"/>
      <c r="S1520" s="333"/>
      <c r="T1520" s="333"/>
      <c r="U1520" s="333"/>
      <c r="V1520" s="333"/>
      <c r="W1520" s="333"/>
      <c r="X1520" s="333"/>
      <c r="Y1520" s="333"/>
      <c r="Z1520" s="333"/>
      <c r="AA1520" s="333"/>
      <c r="AB1520" s="333"/>
      <c r="AC1520" s="333"/>
      <c r="AD1520" s="333"/>
      <c r="AE1520" s="333"/>
      <c r="AF1520" s="333"/>
      <c r="AG1520" s="333"/>
      <c r="AH1520" s="333"/>
      <c r="AI1520" s="333"/>
      <c r="AJ1520" s="333"/>
      <c r="AK1520" s="333"/>
      <c r="AL1520" s="333"/>
      <c r="AM1520" s="333"/>
      <c r="AN1520" s="333"/>
      <c r="AO1520" s="333"/>
      <c r="AP1520" s="333"/>
      <c r="AQ1520" s="333"/>
      <c r="AR1520" s="333"/>
    </row>
    <row r="1521" spans="1:44" ht="8.1" customHeight="1">
      <c r="A1521" s="365" t="str">
        <f t="shared" si="145"/>
        <v/>
      </c>
      <c r="B1521" s="50" t="str">
        <f t="shared" si="146"/>
        <v/>
      </c>
      <c r="C1521" s="50" t="str">
        <f t="shared" si="147"/>
        <v/>
      </c>
      <c r="D1521" s="315" t="str">
        <f t="shared" si="148"/>
        <v/>
      </c>
      <c r="E1521" s="353"/>
      <c r="F1521" s="354"/>
      <c r="G1521" s="354"/>
      <c r="H1521" s="333"/>
      <c r="I1521" s="333"/>
      <c r="J1521" s="333"/>
      <c r="K1521" s="333"/>
      <c r="L1521" s="333"/>
      <c r="M1521" s="333"/>
      <c r="N1521" s="333"/>
      <c r="O1521" s="333"/>
      <c r="P1521" s="333"/>
      <c r="Q1521" s="333"/>
      <c r="R1521" s="333"/>
      <c r="S1521" s="333"/>
      <c r="T1521" s="333"/>
      <c r="U1521" s="333"/>
      <c r="V1521" s="333"/>
      <c r="W1521" s="333"/>
      <c r="X1521" s="333"/>
      <c r="Y1521" s="333"/>
      <c r="Z1521" s="333"/>
      <c r="AA1521" s="333"/>
      <c r="AB1521" s="333"/>
      <c r="AC1521" s="333"/>
      <c r="AD1521" s="333"/>
      <c r="AE1521" s="333"/>
      <c r="AF1521" s="333"/>
      <c r="AG1521" s="333"/>
      <c r="AH1521" s="333"/>
      <c r="AI1521" s="333"/>
      <c r="AJ1521" s="333"/>
      <c r="AK1521" s="333"/>
      <c r="AL1521" s="333"/>
      <c r="AM1521" s="333"/>
      <c r="AN1521" s="333"/>
      <c r="AO1521" s="333"/>
      <c r="AP1521" s="333"/>
      <c r="AQ1521" s="333"/>
      <c r="AR1521" s="333"/>
    </row>
    <row r="1522" spans="1:44" ht="8.1" customHeight="1">
      <c r="A1522" s="365" t="str">
        <f t="shared" si="145"/>
        <v/>
      </c>
      <c r="B1522" s="50" t="str">
        <f t="shared" si="146"/>
        <v/>
      </c>
      <c r="C1522" s="50" t="str">
        <f t="shared" si="147"/>
        <v/>
      </c>
      <c r="D1522" s="315" t="str">
        <f t="shared" si="148"/>
        <v/>
      </c>
      <c r="E1522" s="353"/>
      <c r="F1522" s="354"/>
      <c r="G1522" s="354"/>
      <c r="H1522" s="333"/>
      <c r="I1522" s="333"/>
      <c r="J1522" s="333"/>
      <c r="K1522" s="333"/>
      <c r="L1522" s="333"/>
      <c r="M1522" s="333"/>
      <c r="N1522" s="333"/>
      <c r="O1522" s="333"/>
      <c r="P1522" s="333"/>
      <c r="Q1522" s="333"/>
      <c r="R1522" s="333"/>
      <c r="S1522" s="333"/>
      <c r="T1522" s="333"/>
      <c r="U1522" s="333"/>
      <c r="V1522" s="333"/>
      <c r="W1522" s="333"/>
      <c r="X1522" s="333"/>
      <c r="Y1522" s="333"/>
      <c r="Z1522" s="333"/>
      <c r="AA1522" s="333"/>
      <c r="AB1522" s="333"/>
      <c r="AC1522" s="333"/>
      <c r="AD1522" s="333"/>
      <c r="AE1522" s="333"/>
      <c r="AF1522" s="333"/>
      <c r="AG1522" s="333"/>
      <c r="AH1522" s="333"/>
      <c r="AI1522" s="333"/>
      <c r="AJ1522" s="333"/>
      <c r="AK1522" s="333"/>
      <c r="AL1522" s="333"/>
      <c r="AM1522" s="333"/>
      <c r="AN1522" s="333"/>
      <c r="AO1522" s="333"/>
      <c r="AP1522" s="333"/>
      <c r="AQ1522" s="333"/>
      <c r="AR1522" s="333"/>
    </row>
    <row r="1523" spans="1:44" ht="8.1" customHeight="1">
      <c r="A1523" s="365" t="str">
        <f t="shared" si="145"/>
        <v/>
      </c>
      <c r="B1523" s="50" t="str">
        <f t="shared" si="146"/>
        <v/>
      </c>
      <c r="C1523" s="50" t="str">
        <f t="shared" si="147"/>
        <v/>
      </c>
      <c r="D1523" s="315" t="str">
        <f t="shared" si="148"/>
        <v/>
      </c>
      <c r="E1523" s="353"/>
      <c r="F1523" s="354"/>
      <c r="G1523" s="354"/>
      <c r="H1523" s="333"/>
      <c r="I1523" s="333"/>
      <c r="J1523" s="333"/>
      <c r="K1523" s="333"/>
      <c r="L1523" s="333"/>
      <c r="M1523" s="333"/>
      <c r="N1523" s="333"/>
      <c r="O1523" s="333"/>
      <c r="P1523" s="333"/>
      <c r="Q1523" s="333"/>
      <c r="R1523" s="333"/>
      <c r="S1523" s="333"/>
      <c r="T1523" s="333"/>
      <c r="U1523" s="333"/>
      <c r="V1523" s="333"/>
      <c r="W1523" s="333"/>
      <c r="X1523" s="333"/>
      <c r="Y1523" s="333"/>
      <c r="Z1523" s="333"/>
      <c r="AA1523" s="333"/>
      <c r="AB1523" s="333"/>
      <c r="AC1523" s="333"/>
      <c r="AD1523" s="333"/>
      <c r="AE1523" s="333"/>
      <c r="AF1523" s="333"/>
      <c r="AG1523" s="333"/>
      <c r="AH1523" s="333"/>
      <c r="AI1523" s="333"/>
      <c r="AJ1523" s="333"/>
      <c r="AK1523" s="333"/>
      <c r="AL1523" s="333"/>
      <c r="AM1523" s="333"/>
      <c r="AN1523" s="333"/>
      <c r="AO1523" s="333"/>
      <c r="AP1523" s="333"/>
      <c r="AQ1523" s="333"/>
      <c r="AR1523" s="333"/>
    </row>
    <row r="1524" spans="1:44" ht="8.1" customHeight="1">
      <c r="A1524" s="365" t="str">
        <f t="shared" si="145"/>
        <v/>
      </c>
      <c r="B1524" s="50" t="str">
        <f t="shared" si="146"/>
        <v/>
      </c>
      <c r="C1524" s="50" t="str">
        <f t="shared" si="147"/>
        <v/>
      </c>
      <c r="D1524" s="315" t="str">
        <f t="shared" si="148"/>
        <v/>
      </c>
      <c r="E1524" s="353"/>
      <c r="F1524" s="354"/>
      <c r="G1524" s="354"/>
      <c r="H1524" s="333"/>
      <c r="I1524" s="333"/>
      <c r="J1524" s="333"/>
      <c r="K1524" s="333"/>
      <c r="L1524" s="333"/>
      <c r="M1524" s="333"/>
      <c r="N1524" s="333"/>
      <c r="O1524" s="333"/>
      <c r="P1524" s="333"/>
      <c r="Q1524" s="333"/>
      <c r="R1524" s="333"/>
      <c r="S1524" s="333"/>
      <c r="T1524" s="333"/>
      <c r="U1524" s="333"/>
      <c r="V1524" s="333"/>
      <c r="W1524" s="333"/>
      <c r="X1524" s="333"/>
      <c r="Y1524" s="333"/>
      <c r="Z1524" s="333"/>
      <c r="AA1524" s="333"/>
      <c r="AB1524" s="333"/>
      <c r="AC1524" s="333"/>
      <c r="AD1524" s="333"/>
      <c r="AE1524" s="333"/>
      <c r="AF1524" s="333"/>
      <c r="AG1524" s="333"/>
      <c r="AH1524" s="333"/>
      <c r="AI1524" s="333"/>
      <c r="AJ1524" s="333"/>
      <c r="AK1524" s="333"/>
      <c r="AL1524" s="333"/>
      <c r="AM1524" s="333"/>
      <c r="AN1524" s="333"/>
      <c r="AO1524" s="333"/>
      <c r="AP1524" s="333"/>
      <c r="AQ1524" s="333"/>
      <c r="AR1524" s="333"/>
    </row>
    <row r="1525" spans="1:44" ht="8.1" customHeight="1">
      <c r="A1525" s="365" t="str">
        <f t="shared" si="145"/>
        <v/>
      </c>
      <c r="B1525" s="50" t="str">
        <f t="shared" si="146"/>
        <v/>
      </c>
      <c r="C1525" s="50" t="str">
        <f t="shared" si="147"/>
        <v/>
      </c>
      <c r="D1525" s="315" t="str">
        <f t="shared" si="148"/>
        <v/>
      </c>
      <c r="E1525" s="353"/>
      <c r="F1525" s="354"/>
      <c r="G1525" s="354"/>
      <c r="H1525" s="333"/>
      <c r="I1525" s="333"/>
      <c r="J1525" s="333"/>
      <c r="K1525" s="333"/>
      <c r="L1525" s="333"/>
      <c r="M1525" s="333"/>
      <c r="N1525" s="333"/>
      <c r="O1525" s="333"/>
      <c r="P1525" s="333"/>
      <c r="Q1525" s="333"/>
      <c r="R1525" s="333"/>
      <c r="S1525" s="333"/>
      <c r="T1525" s="333"/>
      <c r="U1525" s="333"/>
      <c r="V1525" s="333"/>
      <c r="W1525" s="333"/>
      <c r="X1525" s="333"/>
      <c r="Y1525" s="333"/>
      <c r="Z1525" s="333"/>
      <c r="AA1525" s="333"/>
      <c r="AB1525" s="333"/>
      <c r="AC1525" s="333"/>
      <c r="AD1525" s="333"/>
      <c r="AE1525" s="333"/>
      <c r="AF1525" s="333"/>
      <c r="AG1525" s="333"/>
      <c r="AH1525" s="333"/>
      <c r="AI1525" s="333"/>
      <c r="AJ1525" s="333"/>
      <c r="AK1525" s="333"/>
      <c r="AL1525" s="333"/>
      <c r="AM1525" s="333"/>
      <c r="AN1525" s="333"/>
      <c r="AO1525" s="333"/>
      <c r="AP1525" s="333"/>
      <c r="AQ1525" s="333"/>
      <c r="AR1525" s="333"/>
    </row>
    <row r="1526" spans="1:44" ht="8.1" customHeight="1">
      <c r="A1526" s="365" t="str">
        <f t="shared" si="145"/>
        <v/>
      </c>
      <c r="B1526" s="50" t="str">
        <f t="shared" si="146"/>
        <v/>
      </c>
      <c r="C1526" s="50" t="str">
        <f t="shared" si="147"/>
        <v/>
      </c>
      <c r="D1526" s="315" t="str">
        <f t="shared" si="148"/>
        <v/>
      </c>
      <c r="E1526" s="353"/>
      <c r="F1526" s="354"/>
      <c r="G1526" s="354"/>
      <c r="H1526" s="333"/>
      <c r="I1526" s="333"/>
      <c r="J1526" s="333"/>
      <c r="K1526" s="333"/>
      <c r="L1526" s="333"/>
      <c r="M1526" s="333"/>
      <c r="N1526" s="333"/>
      <c r="O1526" s="333"/>
      <c r="P1526" s="333"/>
      <c r="Q1526" s="333"/>
      <c r="R1526" s="333"/>
      <c r="S1526" s="333"/>
      <c r="T1526" s="333"/>
      <c r="U1526" s="333"/>
      <c r="V1526" s="333"/>
      <c r="W1526" s="333"/>
      <c r="X1526" s="333"/>
      <c r="Y1526" s="333"/>
      <c r="Z1526" s="333"/>
      <c r="AA1526" s="333"/>
      <c r="AB1526" s="333"/>
      <c r="AC1526" s="333"/>
      <c r="AD1526" s="333"/>
      <c r="AE1526" s="333"/>
      <c r="AF1526" s="333"/>
      <c r="AG1526" s="333"/>
      <c r="AH1526" s="333"/>
      <c r="AI1526" s="333"/>
      <c r="AJ1526" s="333"/>
      <c r="AK1526" s="333"/>
      <c r="AL1526" s="333"/>
      <c r="AM1526" s="333"/>
      <c r="AN1526" s="333"/>
      <c r="AO1526" s="333"/>
      <c r="AP1526" s="333"/>
      <c r="AQ1526" s="333"/>
      <c r="AR1526" s="333"/>
    </row>
    <row r="1527" spans="1:44" ht="8.1" customHeight="1">
      <c r="A1527" s="365" t="str">
        <f t="shared" si="145"/>
        <v/>
      </c>
      <c r="B1527" s="50" t="str">
        <f t="shared" si="146"/>
        <v/>
      </c>
      <c r="C1527" s="50" t="str">
        <f t="shared" si="147"/>
        <v/>
      </c>
      <c r="D1527" s="315" t="str">
        <f t="shared" si="148"/>
        <v/>
      </c>
      <c r="E1527" s="353"/>
      <c r="F1527" s="354"/>
      <c r="G1527" s="354"/>
      <c r="H1527" s="333"/>
      <c r="I1527" s="333"/>
      <c r="J1527" s="333"/>
      <c r="K1527" s="333"/>
      <c r="L1527" s="333"/>
      <c r="M1527" s="333"/>
      <c r="N1527" s="333"/>
      <c r="O1527" s="333"/>
      <c r="P1527" s="333"/>
      <c r="Q1527" s="333"/>
      <c r="R1527" s="333"/>
      <c r="S1527" s="333"/>
      <c r="T1527" s="333"/>
      <c r="U1527" s="333"/>
      <c r="V1527" s="333"/>
      <c r="W1527" s="333"/>
      <c r="X1527" s="333"/>
      <c r="Y1527" s="333"/>
      <c r="Z1527" s="333"/>
      <c r="AA1527" s="333"/>
      <c r="AB1527" s="333"/>
      <c r="AC1527" s="333"/>
      <c r="AD1527" s="333"/>
      <c r="AE1527" s="333"/>
      <c r="AF1527" s="333"/>
      <c r="AG1527" s="333"/>
      <c r="AH1527" s="333"/>
      <c r="AI1527" s="333"/>
      <c r="AJ1527" s="333"/>
      <c r="AK1527" s="333"/>
      <c r="AL1527" s="333"/>
      <c r="AM1527" s="333"/>
      <c r="AN1527" s="333"/>
      <c r="AO1527" s="333"/>
      <c r="AP1527" s="333"/>
      <c r="AQ1527" s="333"/>
      <c r="AR1527" s="333"/>
    </row>
    <row r="1528" spans="1:44" ht="8.1" customHeight="1">
      <c r="A1528" s="365" t="str">
        <f t="shared" si="145"/>
        <v/>
      </c>
      <c r="B1528" s="50" t="str">
        <f t="shared" si="146"/>
        <v/>
      </c>
      <c r="C1528" s="50" t="str">
        <f t="shared" si="147"/>
        <v/>
      </c>
      <c r="D1528" s="315" t="str">
        <f t="shared" si="148"/>
        <v/>
      </c>
      <c r="E1528" s="353"/>
      <c r="F1528" s="354"/>
      <c r="G1528" s="354"/>
      <c r="H1528" s="333"/>
      <c r="I1528" s="333"/>
      <c r="J1528" s="333"/>
      <c r="K1528" s="333"/>
      <c r="L1528" s="333"/>
      <c r="M1528" s="333"/>
      <c r="N1528" s="333"/>
      <c r="O1528" s="333"/>
      <c r="P1528" s="333"/>
      <c r="Q1528" s="333"/>
      <c r="R1528" s="333"/>
      <c r="S1528" s="333"/>
      <c r="T1528" s="333"/>
      <c r="U1528" s="333"/>
      <c r="V1528" s="333"/>
      <c r="W1528" s="333"/>
      <c r="X1528" s="333"/>
      <c r="Y1528" s="333"/>
      <c r="Z1528" s="333"/>
      <c r="AA1528" s="333"/>
      <c r="AB1528" s="333"/>
      <c r="AC1528" s="333"/>
      <c r="AD1528" s="333"/>
      <c r="AE1528" s="333"/>
      <c r="AF1528" s="333"/>
      <c r="AG1528" s="333"/>
      <c r="AH1528" s="333"/>
      <c r="AI1528" s="333"/>
      <c r="AJ1528" s="333"/>
      <c r="AK1528" s="333"/>
      <c r="AL1528" s="333"/>
      <c r="AM1528" s="333"/>
      <c r="AN1528" s="333"/>
      <c r="AO1528" s="333"/>
      <c r="AP1528" s="333"/>
      <c r="AQ1528" s="333"/>
      <c r="AR1528" s="333"/>
    </row>
    <row r="1529" spans="1:44" ht="8.1" customHeight="1">
      <c r="A1529" s="365" t="str">
        <f t="shared" si="145"/>
        <v/>
      </c>
      <c r="B1529" s="50" t="str">
        <f t="shared" si="146"/>
        <v/>
      </c>
      <c r="C1529" s="50" t="str">
        <f t="shared" si="147"/>
        <v/>
      </c>
      <c r="D1529" s="315" t="str">
        <f t="shared" si="148"/>
        <v/>
      </c>
      <c r="E1529" s="353"/>
      <c r="F1529" s="354"/>
      <c r="G1529" s="354"/>
      <c r="H1529" s="333"/>
      <c r="I1529" s="333"/>
      <c r="J1529" s="333"/>
      <c r="K1529" s="333"/>
      <c r="L1529" s="333"/>
      <c r="M1529" s="333"/>
      <c r="N1529" s="333"/>
      <c r="O1529" s="333"/>
      <c r="P1529" s="333"/>
      <c r="Q1529" s="333"/>
      <c r="R1529" s="333"/>
      <c r="S1529" s="333"/>
      <c r="T1529" s="333"/>
      <c r="U1529" s="333"/>
      <c r="V1529" s="333"/>
      <c r="W1529" s="333"/>
      <c r="X1529" s="333"/>
      <c r="Y1529" s="333"/>
      <c r="Z1529" s="333"/>
      <c r="AA1529" s="333"/>
      <c r="AB1529" s="333"/>
      <c r="AC1529" s="333"/>
      <c r="AD1529" s="333"/>
      <c r="AE1529" s="333"/>
      <c r="AF1529" s="333"/>
      <c r="AG1529" s="333"/>
      <c r="AH1529" s="333"/>
      <c r="AI1529" s="333"/>
      <c r="AJ1529" s="333"/>
      <c r="AK1529" s="333"/>
      <c r="AL1529" s="333"/>
      <c r="AM1529" s="333"/>
      <c r="AN1529" s="333"/>
      <c r="AO1529" s="333"/>
      <c r="AP1529" s="333"/>
      <c r="AQ1529" s="333"/>
      <c r="AR1529" s="333"/>
    </row>
    <row r="1530" spans="1:44" ht="8.1" customHeight="1">
      <c r="A1530" s="365" t="str">
        <f t="shared" si="145"/>
        <v/>
      </c>
      <c r="B1530" s="50" t="str">
        <f t="shared" si="146"/>
        <v/>
      </c>
      <c r="C1530" s="50" t="str">
        <f t="shared" si="147"/>
        <v/>
      </c>
      <c r="D1530" s="315" t="str">
        <f t="shared" si="148"/>
        <v/>
      </c>
      <c r="E1530" s="353"/>
      <c r="F1530" s="354"/>
      <c r="G1530" s="354"/>
      <c r="H1530" s="333"/>
      <c r="I1530" s="333"/>
      <c r="J1530" s="333"/>
      <c r="K1530" s="333"/>
      <c r="L1530" s="333"/>
      <c r="M1530" s="333"/>
      <c r="N1530" s="333"/>
      <c r="O1530" s="333"/>
      <c r="P1530" s="333"/>
      <c r="Q1530" s="333"/>
      <c r="R1530" s="333"/>
      <c r="S1530" s="333"/>
      <c r="T1530" s="333"/>
      <c r="U1530" s="333"/>
      <c r="V1530" s="333"/>
      <c r="W1530" s="333"/>
      <c r="X1530" s="333"/>
      <c r="Y1530" s="333"/>
      <c r="Z1530" s="333"/>
      <c r="AA1530" s="333"/>
      <c r="AB1530" s="333"/>
      <c r="AC1530" s="333"/>
      <c r="AD1530" s="333"/>
      <c r="AE1530" s="333"/>
      <c r="AF1530" s="333"/>
      <c r="AG1530" s="333"/>
      <c r="AH1530" s="333"/>
      <c r="AI1530" s="333"/>
      <c r="AJ1530" s="333"/>
      <c r="AK1530" s="333"/>
      <c r="AL1530" s="333"/>
      <c r="AM1530" s="333"/>
      <c r="AN1530" s="333"/>
      <c r="AO1530" s="333"/>
      <c r="AP1530" s="333"/>
      <c r="AQ1530" s="333"/>
      <c r="AR1530" s="333"/>
    </row>
    <row r="1531" spans="1:44" ht="8.1" customHeight="1">
      <c r="A1531" s="365" t="str">
        <f t="shared" si="145"/>
        <v/>
      </c>
      <c r="B1531" s="50" t="str">
        <f t="shared" si="146"/>
        <v/>
      </c>
      <c r="C1531" s="50" t="str">
        <f t="shared" si="147"/>
        <v/>
      </c>
      <c r="D1531" s="315" t="str">
        <f t="shared" si="148"/>
        <v/>
      </c>
      <c r="E1531" s="353"/>
      <c r="F1531" s="354"/>
      <c r="G1531" s="354"/>
      <c r="H1531" s="333"/>
      <c r="I1531" s="333"/>
      <c r="J1531" s="333"/>
      <c r="K1531" s="333"/>
      <c r="L1531" s="333"/>
      <c r="M1531" s="333"/>
      <c r="N1531" s="333"/>
      <c r="O1531" s="333"/>
      <c r="P1531" s="333"/>
      <c r="Q1531" s="333"/>
      <c r="R1531" s="333"/>
      <c r="S1531" s="333"/>
      <c r="T1531" s="333"/>
      <c r="U1531" s="333"/>
      <c r="V1531" s="333"/>
      <c r="W1531" s="333"/>
      <c r="X1531" s="333"/>
      <c r="Y1531" s="333"/>
      <c r="Z1531" s="333"/>
      <c r="AA1531" s="333"/>
      <c r="AB1531" s="333"/>
      <c r="AC1531" s="333"/>
      <c r="AD1531" s="333"/>
      <c r="AE1531" s="333"/>
      <c r="AF1531" s="333"/>
      <c r="AG1531" s="333"/>
      <c r="AH1531" s="333"/>
      <c r="AI1531" s="333"/>
      <c r="AJ1531" s="333"/>
      <c r="AK1531" s="333"/>
      <c r="AL1531" s="333"/>
      <c r="AM1531" s="333"/>
      <c r="AN1531" s="333"/>
      <c r="AO1531" s="333"/>
      <c r="AP1531" s="333"/>
      <c r="AQ1531" s="333"/>
      <c r="AR1531" s="333"/>
    </row>
    <row r="1532" spans="1:44" ht="8.1" customHeight="1">
      <c r="A1532" s="365" t="str">
        <f t="shared" si="145"/>
        <v/>
      </c>
      <c r="B1532" s="50" t="str">
        <f t="shared" si="146"/>
        <v/>
      </c>
      <c r="C1532" s="50" t="str">
        <f t="shared" si="147"/>
        <v/>
      </c>
      <c r="D1532" s="315" t="str">
        <f t="shared" si="148"/>
        <v/>
      </c>
      <c r="E1532" s="353"/>
      <c r="F1532" s="354"/>
      <c r="G1532" s="354"/>
      <c r="H1532" s="333"/>
      <c r="I1532" s="333"/>
      <c r="J1532" s="333"/>
      <c r="K1532" s="333"/>
      <c r="L1532" s="333"/>
      <c r="M1532" s="333"/>
      <c r="N1532" s="333"/>
      <c r="O1532" s="333"/>
      <c r="P1532" s="333"/>
      <c r="Q1532" s="333"/>
      <c r="R1532" s="333"/>
      <c r="S1532" s="333"/>
      <c r="T1532" s="333"/>
      <c r="U1532" s="333"/>
      <c r="V1532" s="333"/>
      <c r="W1532" s="333"/>
      <c r="X1532" s="333"/>
      <c r="Y1532" s="333"/>
      <c r="Z1532" s="333"/>
      <c r="AA1532" s="333"/>
      <c r="AB1532" s="333"/>
      <c r="AC1532" s="333"/>
      <c r="AD1532" s="333"/>
      <c r="AE1532" s="333"/>
      <c r="AF1532" s="333"/>
      <c r="AG1532" s="333"/>
      <c r="AH1532" s="333"/>
      <c r="AI1532" s="333"/>
      <c r="AJ1532" s="333"/>
      <c r="AK1532" s="333"/>
      <c r="AL1532" s="333"/>
      <c r="AM1532" s="333"/>
      <c r="AN1532" s="333"/>
      <c r="AO1532" s="333"/>
      <c r="AP1532" s="333"/>
      <c r="AQ1532" s="333"/>
      <c r="AR1532" s="333"/>
    </row>
    <row r="1533" spans="1:44" ht="8.1" customHeight="1">
      <c r="A1533" s="365" t="str">
        <f t="shared" si="145"/>
        <v/>
      </c>
      <c r="B1533" s="50" t="str">
        <f t="shared" si="146"/>
        <v/>
      </c>
      <c r="C1533" s="50" t="str">
        <f t="shared" si="147"/>
        <v/>
      </c>
      <c r="D1533" s="315" t="str">
        <f t="shared" si="148"/>
        <v/>
      </c>
      <c r="E1533" s="353"/>
      <c r="F1533" s="354"/>
      <c r="G1533" s="354"/>
      <c r="H1533" s="333"/>
      <c r="I1533" s="333"/>
      <c r="J1533" s="333"/>
      <c r="K1533" s="333"/>
      <c r="L1533" s="333"/>
      <c r="M1533" s="333"/>
      <c r="N1533" s="333"/>
      <c r="O1533" s="333"/>
      <c r="P1533" s="333"/>
      <c r="Q1533" s="333"/>
      <c r="R1533" s="333"/>
      <c r="S1533" s="333"/>
      <c r="T1533" s="333"/>
      <c r="U1533" s="333"/>
      <c r="V1533" s="333"/>
      <c r="W1533" s="333"/>
      <c r="X1533" s="333"/>
      <c r="Y1533" s="333"/>
      <c r="Z1533" s="333"/>
      <c r="AA1533" s="333"/>
      <c r="AB1533" s="333"/>
      <c r="AC1533" s="333"/>
      <c r="AD1533" s="333"/>
      <c r="AE1533" s="333"/>
      <c r="AF1533" s="333"/>
      <c r="AG1533" s="333"/>
      <c r="AH1533" s="333"/>
      <c r="AI1533" s="333"/>
      <c r="AJ1533" s="333"/>
      <c r="AK1533" s="333"/>
      <c r="AL1533" s="333"/>
      <c r="AM1533" s="333"/>
      <c r="AN1533" s="333"/>
      <c r="AO1533" s="333"/>
      <c r="AP1533" s="333"/>
      <c r="AQ1533" s="333"/>
      <c r="AR1533" s="333"/>
    </row>
    <row r="1534" spans="1:44" ht="8.1" customHeight="1">
      <c r="A1534" s="365" t="str">
        <f t="shared" si="145"/>
        <v/>
      </c>
      <c r="B1534" s="50" t="str">
        <f t="shared" si="146"/>
        <v/>
      </c>
      <c r="C1534" s="50" t="str">
        <f t="shared" si="147"/>
        <v/>
      </c>
      <c r="D1534" s="315" t="str">
        <f t="shared" si="148"/>
        <v/>
      </c>
      <c r="E1534" s="353"/>
      <c r="F1534" s="354"/>
      <c r="G1534" s="354"/>
      <c r="H1534" s="333"/>
      <c r="I1534" s="333"/>
      <c r="J1534" s="333"/>
      <c r="K1534" s="333"/>
      <c r="L1534" s="333"/>
      <c r="M1534" s="333"/>
      <c r="N1534" s="333"/>
      <c r="O1534" s="333"/>
      <c r="P1534" s="333"/>
      <c r="Q1534" s="333"/>
      <c r="R1534" s="333"/>
      <c r="S1534" s="333"/>
      <c r="T1534" s="333"/>
      <c r="U1534" s="333"/>
      <c r="V1534" s="333"/>
      <c r="W1534" s="333"/>
      <c r="X1534" s="333"/>
      <c r="Y1534" s="333"/>
      <c r="Z1534" s="333"/>
      <c r="AA1534" s="333"/>
      <c r="AB1534" s="333"/>
      <c r="AC1534" s="333"/>
      <c r="AD1534" s="333"/>
      <c r="AE1534" s="333"/>
      <c r="AF1534" s="333"/>
      <c r="AG1534" s="333"/>
      <c r="AH1534" s="333"/>
      <c r="AI1534" s="333"/>
      <c r="AJ1534" s="333"/>
      <c r="AK1534" s="333"/>
      <c r="AL1534" s="333"/>
      <c r="AM1534" s="333"/>
      <c r="AN1534" s="333"/>
      <c r="AO1534" s="333"/>
      <c r="AP1534" s="333"/>
      <c r="AQ1534" s="333"/>
      <c r="AR1534" s="333"/>
    </row>
    <row r="1535" spans="1:44" ht="8.1" customHeight="1">
      <c r="A1535" s="365" t="str">
        <f t="shared" si="145"/>
        <v/>
      </c>
      <c r="B1535" s="50" t="str">
        <f t="shared" si="146"/>
        <v/>
      </c>
      <c r="C1535" s="50" t="str">
        <f t="shared" si="147"/>
        <v/>
      </c>
      <c r="D1535" s="315" t="str">
        <f t="shared" si="148"/>
        <v/>
      </c>
      <c r="E1535" s="353"/>
      <c r="F1535" s="354"/>
      <c r="G1535" s="354"/>
      <c r="H1535" s="333"/>
      <c r="I1535" s="333"/>
      <c r="J1535" s="333"/>
      <c r="K1535" s="333"/>
      <c r="L1535" s="333"/>
      <c r="M1535" s="333"/>
      <c r="N1535" s="333"/>
      <c r="O1535" s="333"/>
      <c r="P1535" s="333"/>
      <c r="Q1535" s="333"/>
      <c r="R1535" s="333"/>
      <c r="S1535" s="333"/>
      <c r="T1535" s="333"/>
      <c r="U1535" s="333"/>
      <c r="V1535" s="333"/>
      <c r="W1535" s="333"/>
      <c r="X1535" s="333"/>
      <c r="Y1535" s="333"/>
      <c r="Z1535" s="333"/>
      <c r="AA1535" s="333"/>
      <c r="AB1535" s="333"/>
      <c r="AC1535" s="333"/>
      <c r="AD1535" s="333"/>
      <c r="AE1535" s="333"/>
      <c r="AF1535" s="333"/>
      <c r="AG1535" s="333"/>
      <c r="AH1535" s="333"/>
      <c r="AI1535" s="333"/>
      <c r="AJ1535" s="333"/>
      <c r="AK1535" s="333"/>
      <c r="AL1535" s="333"/>
      <c r="AM1535" s="333"/>
      <c r="AN1535" s="333"/>
      <c r="AO1535" s="333"/>
      <c r="AP1535" s="333"/>
      <c r="AQ1535" s="333"/>
      <c r="AR1535" s="333"/>
    </row>
    <row r="1536" spans="1:44" ht="8.1" customHeight="1">
      <c r="A1536" s="365" t="str">
        <f t="shared" si="145"/>
        <v/>
      </c>
      <c r="B1536" s="50" t="str">
        <f t="shared" si="146"/>
        <v/>
      </c>
      <c r="C1536" s="50" t="str">
        <f t="shared" si="147"/>
        <v/>
      </c>
      <c r="D1536" s="315" t="str">
        <f t="shared" si="148"/>
        <v/>
      </c>
      <c r="E1536" s="353"/>
      <c r="F1536" s="354"/>
      <c r="G1536" s="354"/>
      <c r="H1536" s="333"/>
      <c r="I1536" s="333"/>
      <c r="J1536" s="333"/>
      <c r="K1536" s="333"/>
      <c r="L1536" s="333"/>
      <c r="M1536" s="333"/>
      <c r="N1536" s="333"/>
      <c r="O1536" s="333"/>
      <c r="P1536" s="333"/>
      <c r="Q1536" s="333"/>
      <c r="R1536" s="333"/>
      <c r="S1536" s="333"/>
      <c r="T1536" s="333"/>
      <c r="U1536" s="333"/>
      <c r="V1536" s="333"/>
      <c r="W1536" s="333"/>
      <c r="X1536" s="333"/>
      <c r="Y1536" s="333"/>
      <c r="Z1536" s="333"/>
      <c r="AA1536" s="333"/>
      <c r="AB1536" s="333"/>
      <c r="AC1536" s="333"/>
      <c r="AD1536" s="333"/>
      <c r="AE1536" s="333"/>
      <c r="AF1536" s="333"/>
      <c r="AG1536" s="333"/>
      <c r="AH1536" s="333"/>
      <c r="AI1536" s="333"/>
      <c r="AJ1536" s="333"/>
      <c r="AK1536" s="333"/>
      <c r="AL1536" s="333"/>
      <c r="AM1536" s="333"/>
      <c r="AN1536" s="333"/>
      <c r="AO1536" s="333"/>
      <c r="AP1536" s="333"/>
      <c r="AQ1536" s="333"/>
      <c r="AR1536" s="333"/>
    </row>
    <row r="1537" spans="1:44" ht="8.1" customHeight="1">
      <c r="A1537" s="365" t="str">
        <f t="shared" si="145"/>
        <v/>
      </c>
      <c r="B1537" s="50" t="str">
        <f t="shared" si="146"/>
        <v/>
      </c>
      <c r="C1537" s="50" t="str">
        <f t="shared" si="147"/>
        <v/>
      </c>
      <c r="D1537" s="315" t="str">
        <f t="shared" si="148"/>
        <v/>
      </c>
      <c r="E1537" s="353"/>
      <c r="F1537" s="354"/>
      <c r="G1537" s="354"/>
      <c r="H1537" s="333"/>
      <c r="I1537" s="333"/>
      <c r="J1537" s="333"/>
      <c r="K1537" s="333"/>
      <c r="L1537" s="333"/>
      <c r="M1537" s="333"/>
      <c r="N1537" s="333"/>
      <c r="O1537" s="333"/>
      <c r="P1537" s="333"/>
      <c r="Q1537" s="333"/>
      <c r="R1537" s="333"/>
      <c r="S1537" s="333"/>
      <c r="T1537" s="333"/>
      <c r="U1537" s="333"/>
      <c r="V1537" s="333"/>
      <c r="W1537" s="333"/>
      <c r="X1537" s="333"/>
      <c r="Y1537" s="333"/>
      <c r="Z1537" s="333"/>
      <c r="AA1537" s="333"/>
      <c r="AB1537" s="333"/>
      <c r="AC1537" s="333"/>
      <c r="AD1537" s="333"/>
      <c r="AE1537" s="333"/>
      <c r="AF1537" s="333"/>
      <c r="AG1537" s="333"/>
      <c r="AH1537" s="333"/>
      <c r="AI1537" s="333"/>
      <c r="AJ1537" s="333"/>
      <c r="AK1537" s="333"/>
      <c r="AL1537" s="333"/>
      <c r="AM1537" s="333"/>
      <c r="AN1537" s="333"/>
      <c r="AO1537" s="333"/>
      <c r="AP1537" s="333"/>
      <c r="AQ1537" s="333"/>
      <c r="AR1537" s="333"/>
    </row>
    <row r="1538" spans="1:44" ht="8.1" customHeight="1">
      <c r="A1538" s="365" t="str">
        <f t="shared" si="145"/>
        <v/>
      </c>
      <c r="B1538" s="50" t="str">
        <f t="shared" si="146"/>
        <v/>
      </c>
      <c r="C1538" s="50" t="str">
        <f t="shared" si="147"/>
        <v/>
      </c>
      <c r="D1538" s="315" t="str">
        <f t="shared" si="148"/>
        <v/>
      </c>
      <c r="E1538" s="353"/>
      <c r="F1538" s="354"/>
      <c r="G1538" s="354"/>
      <c r="H1538" s="333"/>
      <c r="I1538" s="333"/>
      <c r="J1538" s="333"/>
      <c r="K1538" s="333"/>
      <c r="L1538" s="333"/>
      <c r="M1538" s="333"/>
      <c r="N1538" s="333"/>
      <c r="O1538" s="333"/>
      <c r="P1538" s="333"/>
      <c r="Q1538" s="333"/>
      <c r="R1538" s="333"/>
      <c r="S1538" s="333"/>
      <c r="T1538" s="333"/>
      <c r="U1538" s="333"/>
      <c r="V1538" s="333"/>
      <c r="W1538" s="333"/>
      <c r="X1538" s="333"/>
      <c r="Y1538" s="333"/>
      <c r="Z1538" s="333"/>
      <c r="AA1538" s="333"/>
      <c r="AB1538" s="333"/>
      <c r="AC1538" s="333"/>
      <c r="AD1538" s="333"/>
      <c r="AE1538" s="333"/>
      <c r="AF1538" s="333"/>
      <c r="AG1538" s="333"/>
      <c r="AH1538" s="333"/>
      <c r="AI1538" s="333"/>
      <c r="AJ1538" s="333"/>
      <c r="AK1538" s="333"/>
      <c r="AL1538" s="333"/>
      <c r="AM1538" s="333"/>
      <c r="AN1538" s="333"/>
      <c r="AO1538" s="333"/>
      <c r="AP1538" s="333"/>
      <c r="AQ1538" s="333"/>
      <c r="AR1538" s="333"/>
    </row>
    <row r="1539" spans="1:44" ht="8.1" customHeight="1">
      <c r="A1539" s="365" t="str">
        <f t="shared" si="145"/>
        <v/>
      </c>
      <c r="B1539" s="50" t="str">
        <f t="shared" si="146"/>
        <v/>
      </c>
      <c r="C1539" s="50" t="str">
        <f t="shared" si="147"/>
        <v/>
      </c>
      <c r="D1539" s="315" t="str">
        <f t="shared" si="148"/>
        <v/>
      </c>
      <c r="E1539" s="353"/>
      <c r="F1539" s="354"/>
      <c r="G1539" s="354"/>
      <c r="H1539" s="333"/>
      <c r="I1539" s="333"/>
      <c r="J1539" s="333"/>
      <c r="K1539" s="333"/>
      <c r="L1539" s="333"/>
      <c r="M1539" s="333"/>
      <c r="N1539" s="333"/>
      <c r="O1539" s="333"/>
      <c r="P1539" s="333"/>
      <c r="Q1539" s="333"/>
      <c r="R1539" s="333"/>
      <c r="S1539" s="333"/>
      <c r="T1539" s="333"/>
      <c r="U1539" s="333"/>
      <c r="V1539" s="333"/>
      <c r="W1539" s="333"/>
      <c r="X1539" s="333"/>
      <c r="Y1539" s="333"/>
      <c r="Z1539" s="333"/>
      <c r="AA1539" s="333"/>
      <c r="AB1539" s="333"/>
      <c r="AC1539" s="333"/>
      <c r="AD1539" s="333"/>
      <c r="AE1539" s="333"/>
      <c r="AF1539" s="333"/>
      <c r="AG1539" s="333"/>
      <c r="AH1539" s="333"/>
      <c r="AI1539" s="333"/>
      <c r="AJ1539" s="333"/>
      <c r="AK1539" s="333"/>
      <c r="AL1539" s="333"/>
      <c r="AM1539" s="333"/>
      <c r="AN1539" s="333"/>
      <c r="AO1539" s="333"/>
      <c r="AP1539" s="333"/>
      <c r="AQ1539" s="333"/>
      <c r="AR1539" s="333"/>
    </row>
    <row r="1540" spans="1:44" ht="8.1" customHeight="1">
      <c r="A1540" s="365" t="str">
        <f t="shared" si="145"/>
        <v/>
      </c>
      <c r="B1540" s="50" t="str">
        <f t="shared" si="146"/>
        <v/>
      </c>
      <c r="C1540" s="50" t="str">
        <f t="shared" si="147"/>
        <v/>
      </c>
      <c r="D1540" s="315" t="str">
        <f t="shared" si="148"/>
        <v/>
      </c>
      <c r="E1540" s="353"/>
      <c r="F1540" s="354"/>
      <c r="G1540" s="354"/>
      <c r="H1540" s="333"/>
      <c r="I1540" s="333"/>
      <c r="J1540" s="333"/>
      <c r="K1540" s="333"/>
      <c r="L1540" s="333"/>
      <c r="M1540" s="333"/>
      <c r="N1540" s="333"/>
      <c r="O1540" s="333"/>
      <c r="P1540" s="333"/>
      <c r="Q1540" s="333"/>
      <c r="R1540" s="333"/>
      <c r="S1540" s="333"/>
      <c r="T1540" s="333"/>
      <c r="U1540" s="333"/>
      <c r="V1540" s="333"/>
      <c r="W1540" s="333"/>
      <c r="X1540" s="333"/>
      <c r="Y1540" s="333"/>
      <c r="Z1540" s="333"/>
      <c r="AA1540" s="333"/>
      <c r="AB1540" s="333"/>
      <c r="AC1540" s="333"/>
      <c r="AD1540" s="333"/>
      <c r="AE1540" s="333"/>
      <c r="AF1540" s="333"/>
      <c r="AG1540" s="333"/>
      <c r="AH1540" s="333"/>
      <c r="AI1540" s="333"/>
      <c r="AJ1540" s="333"/>
      <c r="AK1540" s="333"/>
      <c r="AL1540" s="333"/>
      <c r="AM1540" s="333"/>
      <c r="AN1540" s="333"/>
      <c r="AO1540" s="333"/>
      <c r="AP1540" s="333"/>
      <c r="AQ1540" s="333"/>
      <c r="AR1540" s="333"/>
    </row>
    <row r="1541" spans="1:44" ht="8.1" customHeight="1">
      <c r="A1541" s="365" t="str">
        <f t="shared" ref="A1541:A1604" si="149">IF(ROW()-A$4&lt;=$D$4,ROW()-A$4,"")</f>
        <v/>
      </c>
      <c r="B1541" s="50" t="str">
        <f t="shared" si="146"/>
        <v/>
      </c>
      <c r="C1541" s="50" t="str">
        <f t="shared" si="147"/>
        <v/>
      </c>
      <c r="D1541" s="315" t="str">
        <f t="shared" si="148"/>
        <v/>
      </c>
      <c r="E1541" s="353"/>
      <c r="F1541" s="354"/>
      <c r="G1541" s="354"/>
      <c r="H1541" s="333"/>
      <c r="I1541" s="333"/>
      <c r="J1541" s="333"/>
      <c r="K1541" s="333"/>
      <c r="L1541" s="333"/>
      <c r="M1541" s="333"/>
      <c r="N1541" s="333"/>
      <c r="O1541" s="333"/>
      <c r="P1541" s="333"/>
      <c r="Q1541" s="333"/>
      <c r="R1541" s="333"/>
      <c r="S1541" s="333"/>
      <c r="T1541" s="333"/>
      <c r="U1541" s="333"/>
      <c r="V1541" s="333"/>
      <c r="W1541" s="333"/>
      <c r="X1541" s="333"/>
      <c r="Y1541" s="333"/>
      <c r="Z1541" s="333"/>
      <c r="AA1541" s="333"/>
      <c r="AB1541" s="333"/>
      <c r="AC1541" s="333"/>
      <c r="AD1541" s="333"/>
      <c r="AE1541" s="333"/>
      <c r="AF1541" s="333"/>
      <c r="AG1541" s="333"/>
      <c r="AH1541" s="333"/>
      <c r="AI1541" s="333"/>
      <c r="AJ1541" s="333"/>
      <c r="AK1541" s="333"/>
      <c r="AL1541" s="333"/>
      <c r="AM1541" s="333"/>
      <c r="AN1541" s="333"/>
      <c r="AO1541" s="333"/>
      <c r="AP1541" s="333"/>
      <c r="AQ1541" s="333"/>
      <c r="AR1541" s="333"/>
    </row>
    <row r="1542" spans="1:44" ht="8.1" customHeight="1">
      <c r="A1542" s="365" t="str">
        <f t="shared" si="149"/>
        <v/>
      </c>
      <c r="B1542" s="50" t="str">
        <f t="shared" ref="B1542:B1605" si="150">IF(A1542="","",IF(A1540="",1,IF(ISNUMBER(A1542),INT(A1541/$C$2)+1,"")))</f>
        <v/>
      </c>
      <c r="C1542" s="50" t="str">
        <f t="shared" ref="C1542:C1605" si="151">IF(ISNUMBER(A1542),IF(B1541&lt;&gt;B1542,1,C1541+1),"")</f>
        <v/>
      </c>
      <c r="D1542" s="315" t="str">
        <f t="shared" ref="D1542:D1605" si="152">IF(AND(ISNUMBER(B1542),ISNUMBER(C1542)),_xlfn.CONCAT(C1542-1,",",B1542-1),"")</f>
        <v/>
      </c>
      <c r="E1542" s="353"/>
      <c r="F1542" s="354"/>
      <c r="G1542" s="354"/>
      <c r="H1542" s="333"/>
      <c r="I1542" s="333"/>
      <c r="J1542" s="333"/>
      <c r="K1542" s="333"/>
      <c r="L1542" s="333"/>
      <c r="M1542" s="333"/>
      <c r="N1542" s="333"/>
      <c r="O1542" s="333"/>
      <c r="P1542" s="333"/>
      <c r="Q1542" s="333"/>
      <c r="R1542" s="333"/>
      <c r="S1542" s="333"/>
      <c r="T1542" s="333"/>
      <c r="U1542" s="333"/>
      <c r="V1542" s="333"/>
      <c r="W1542" s="333"/>
      <c r="X1542" s="333"/>
      <c r="Y1542" s="333"/>
      <c r="Z1542" s="333"/>
      <c r="AA1542" s="333"/>
      <c r="AB1542" s="333"/>
      <c r="AC1542" s="333"/>
      <c r="AD1542" s="333"/>
      <c r="AE1542" s="333"/>
      <c r="AF1542" s="333"/>
      <c r="AG1542" s="333"/>
      <c r="AH1542" s="333"/>
      <c r="AI1542" s="333"/>
      <c r="AJ1542" s="333"/>
      <c r="AK1542" s="333"/>
      <c r="AL1542" s="333"/>
      <c r="AM1542" s="333"/>
      <c r="AN1542" s="333"/>
      <c r="AO1542" s="333"/>
      <c r="AP1542" s="333"/>
      <c r="AQ1542" s="333"/>
      <c r="AR1542" s="333"/>
    </row>
    <row r="1543" spans="1:44" ht="8.1" customHeight="1">
      <c r="A1543" s="365" t="str">
        <f t="shared" si="149"/>
        <v/>
      </c>
      <c r="B1543" s="50" t="str">
        <f t="shared" si="150"/>
        <v/>
      </c>
      <c r="C1543" s="50" t="str">
        <f t="shared" si="151"/>
        <v/>
      </c>
      <c r="D1543" s="315" t="str">
        <f t="shared" si="152"/>
        <v/>
      </c>
      <c r="E1543" s="353"/>
      <c r="F1543" s="354"/>
      <c r="G1543" s="354"/>
      <c r="H1543" s="333"/>
      <c r="I1543" s="333"/>
      <c r="J1543" s="333"/>
      <c r="K1543" s="333"/>
      <c r="L1543" s="333"/>
      <c r="M1543" s="333"/>
      <c r="N1543" s="333"/>
      <c r="O1543" s="333"/>
      <c r="P1543" s="333"/>
      <c r="Q1543" s="333"/>
      <c r="R1543" s="333"/>
      <c r="S1543" s="333"/>
      <c r="T1543" s="333"/>
      <c r="U1543" s="333"/>
      <c r="V1543" s="333"/>
      <c r="W1543" s="333"/>
      <c r="X1543" s="333"/>
      <c r="Y1543" s="333"/>
      <c r="Z1543" s="333"/>
      <c r="AA1543" s="333"/>
      <c r="AB1543" s="333"/>
      <c r="AC1543" s="333"/>
      <c r="AD1543" s="333"/>
      <c r="AE1543" s="333"/>
      <c r="AF1543" s="333"/>
      <c r="AG1543" s="333"/>
      <c r="AH1543" s="333"/>
      <c r="AI1543" s="333"/>
      <c r="AJ1543" s="333"/>
      <c r="AK1543" s="333"/>
      <c r="AL1543" s="333"/>
      <c r="AM1543" s="333"/>
      <c r="AN1543" s="333"/>
      <c r="AO1543" s="333"/>
      <c r="AP1543" s="333"/>
      <c r="AQ1543" s="333"/>
      <c r="AR1543" s="333"/>
    </row>
    <row r="1544" spans="1:44" ht="8.1" customHeight="1">
      <c r="A1544" s="365" t="str">
        <f t="shared" si="149"/>
        <v/>
      </c>
      <c r="B1544" s="50" t="str">
        <f t="shared" si="150"/>
        <v/>
      </c>
      <c r="C1544" s="50" t="str">
        <f t="shared" si="151"/>
        <v/>
      </c>
      <c r="D1544" s="315" t="str">
        <f t="shared" si="152"/>
        <v/>
      </c>
      <c r="E1544" s="353"/>
      <c r="F1544" s="354"/>
      <c r="G1544" s="354"/>
      <c r="H1544" s="333"/>
      <c r="I1544" s="333"/>
      <c r="J1544" s="333"/>
      <c r="K1544" s="333"/>
      <c r="L1544" s="333"/>
      <c r="M1544" s="333"/>
      <c r="N1544" s="333"/>
      <c r="O1544" s="333"/>
      <c r="P1544" s="333"/>
      <c r="Q1544" s="333"/>
      <c r="R1544" s="333"/>
      <c r="S1544" s="333"/>
      <c r="T1544" s="333"/>
      <c r="U1544" s="333"/>
      <c r="V1544" s="333"/>
      <c r="W1544" s="333"/>
      <c r="X1544" s="333"/>
      <c r="Y1544" s="333"/>
      <c r="Z1544" s="333"/>
      <c r="AA1544" s="333"/>
      <c r="AB1544" s="333"/>
      <c r="AC1544" s="333"/>
      <c r="AD1544" s="333"/>
      <c r="AE1544" s="333"/>
      <c r="AF1544" s="333"/>
      <c r="AG1544" s="333"/>
      <c r="AH1544" s="333"/>
      <c r="AI1544" s="333"/>
      <c r="AJ1544" s="333"/>
      <c r="AK1544" s="333"/>
      <c r="AL1544" s="333"/>
      <c r="AM1544" s="333"/>
      <c r="AN1544" s="333"/>
      <c r="AO1544" s="333"/>
      <c r="AP1544" s="333"/>
      <c r="AQ1544" s="333"/>
      <c r="AR1544" s="333"/>
    </row>
    <row r="1545" spans="1:44" ht="8.1" customHeight="1">
      <c r="A1545" s="365" t="str">
        <f t="shared" si="149"/>
        <v/>
      </c>
      <c r="B1545" s="50" t="str">
        <f t="shared" si="150"/>
        <v/>
      </c>
      <c r="C1545" s="50" t="str">
        <f t="shared" si="151"/>
        <v/>
      </c>
      <c r="D1545" s="315" t="str">
        <f t="shared" si="152"/>
        <v/>
      </c>
      <c r="E1545" s="353"/>
      <c r="F1545" s="354"/>
      <c r="G1545" s="354"/>
      <c r="H1545" s="333"/>
      <c r="I1545" s="333"/>
      <c r="J1545" s="333"/>
      <c r="K1545" s="333"/>
      <c r="L1545" s="333"/>
      <c r="M1545" s="333"/>
      <c r="N1545" s="333"/>
      <c r="O1545" s="333"/>
      <c r="P1545" s="333"/>
      <c r="Q1545" s="333"/>
      <c r="R1545" s="333"/>
      <c r="S1545" s="333"/>
      <c r="T1545" s="333"/>
      <c r="U1545" s="333"/>
      <c r="V1545" s="333"/>
      <c r="W1545" s="333"/>
      <c r="X1545" s="333"/>
      <c r="Y1545" s="333"/>
      <c r="Z1545" s="333"/>
      <c r="AA1545" s="333"/>
      <c r="AB1545" s="333"/>
      <c r="AC1545" s="333"/>
      <c r="AD1545" s="333"/>
      <c r="AE1545" s="333"/>
      <c r="AF1545" s="333"/>
      <c r="AG1545" s="333"/>
      <c r="AH1545" s="333"/>
      <c r="AI1545" s="333"/>
      <c r="AJ1545" s="333"/>
      <c r="AK1545" s="333"/>
      <c r="AL1545" s="333"/>
      <c r="AM1545" s="333"/>
      <c r="AN1545" s="333"/>
      <c r="AO1545" s="333"/>
      <c r="AP1545" s="333"/>
      <c r="AQ1545" s="333"/>
      <c r="AR1545" s="333"/>
    </row>
    <row r="1546" spans="1:44" ht="8.1" customHeight="1">
      <c r="A1546" s="365" t="str">
        <f t="shared" si="149"/>
        <v/>
      </c>
      <c r="B1546" s="50" t="str">
        <f t="shared" si="150"/>
        <v/>
      </c>
      <c r="C1546" s="50" t="str">
        <f t="shared" si="151"/>
        <v/>
      </c>
      <c r="D1546" s="315" t="str">
        <f t="shared" si="152"/>
        <v/>
      </c>
      <c r="E1546" s="353"/>
      <c r="F1546" s="354"/>
      <c r="G1546" s="354"/>
      <c r="H1546" s="333"/>
      <c r="I1546" s="333"/>
      <c r="J1546" s="333"/>
      <c r="K1546" s="333"/>
      <c r="L1546" s="333"/>
      <c r="M1546" s="333"/>
      <c r="N1546" s="333"/>
      <c r="O1546" s="333"/>
      <c r="P1546" s="333"/>
      <c r="Q1546" s="333"/>
      <c r="R1546" s="333"/>
      <c r="S1546" s="333"/>
      <c r="T1546" s="333"/>
      <c r="U1546" s="333"/>
      <c r="V1546" s="333"/>
      <c r="W1546" s="333"/>
      <c r="X1546" s="333"/>
      <c r="Y1546" s="333"/>
      <c r="Z1546" s="333"/>
      <c r="AA1546" s="333"/>
      <c r="AB1546" s="333"/>
      <c r="AC1546" s="333"/>
      <c r="AD1546" s="333"/>
      <c r="AE1546" s="333"/>
      <c r="AF1546" s="333"/>
      <c r="AG1546" s="333"/>
      <c r="AH1546" s="333"/>
      <c r="AI1546" s="333"/>
      <c r="AJ1546" s="333"/>
      <c r="AK1546" s="333"/>
      <c r="AL1546" s="333"/>
      <c r="AM1546" s="333"/>
      <c r="AN1546" s="333"/>
      <c r="AO1546" s="333"/>
      <c r="AP1546" s="333"/>
      <c r="AQ1546" s="333"/>
      <c r="AR1546" s="333"/>
    </row>
    <row r="1547" spans="1:44" ht="8.1" customHeight="1">
      <c r="A1547" s="365" t="str">
        <f t="shared" si="149"/>
        <v/>
      </c>
      <c r="B1547" s="50" t="str">
        <f t="shared" si="150"/>
        <v/>
      </c>
      <c r="C1547" s="50" t="str">
        <f t="shared" si="151"/>
        <v/>
      </c>
      <c r="D1547" s="315" t="str">
        <f t="shared" si="152"/>
        <v/>
      </c>
      <c r="E1547" s="353"/>
      <c r="F1547" s="354"/>
      <c r="G1547" s="354"/>
      <c r="H1547" s="333"/>
      <c r="I1547" s="333"/>
      <c r="J1547" s="333"/>
      <c r="K1547" s="333"/>
      <c r="L1547" s="333"/>
      <c r="M1547" s="333"/>
      <c r="N1547" s="333"/>
      <c r="O1547" s="333"/>
      <c r="P1547" s="333"/>
      <c r="Q1547" s="333"/>
      <c r="R1547" s="333"/>
      <c r="S1547" s="333"/>
      <c r="T1547" s="333"/>
      <c r="U1547" s="333"/>
      <c r="V1547" s="333"/>
      <c r="W1547" s="333"/>
      <c r="X1547" s="333"/>
      <c r="Y1547" s="333"/>
      <c r="Z1547" s="333"/>
      <c r="AA1547" s="333"/>
      <c r="AB1547" s="333"/>
      <c r="AC1547" s="333"/>
      <c r="AD1547" s="333"/>
      <c r="AE1547" s="333"/>
      <c r="AF1547" s="333"/>
      <c r="AG1547" s="333"/>
      <c r="AH1547" s="333"/>
      <c r="AI1547" s="333"/>
      <c r="AJ1547" s="333"/>
      <c r="AK1547" s="333"/>
      <c r="AL1547" s="333"/>
      <c r="AM1547" s="333"/>
      <c r="AN1547" s="333"/>
      <c r="AO1547" s="333"/>
      <c r="AP1547" s="333"/>
      <c r="AQ1547" s="333"/>
      <c r="AR1547" s="333"/>
    </row>
    <row r="1548" spans="1:44" ht="8.1" customHeight="1">
      <c r="A1548" s="365" t="str">
        <f t="shared" si="149"/>
        <v/>
      </c>
      <c r="B1548" s="50" t="str">
        <f t="shared" si="150"/>
        <v/>
      </c>
      <c r="C1548" s="50" t="str">
        <f t="shared" si="151"/>
        <v/>
      </c>
      <c r="D1548" s="315" t="str">
        <f t="shared" si="152"/>
        <v/>
      </c>
      <c r="E1548" s="353"/>
      <c r="F1548" s="354"/>
      <c r="G1548" s="354"/>
      <c r="H1548" s="333"/>
      <c r="I1548" s="333"/>
      <c r="J1548" s="333"/>
      <c r="K1548" s="333"/>
      <c r="L1548" s="333"/>
      <c r="M1548" s="333"/>
      <c r="N1548" s="333"/>
      <c r="O1548" s="333"/>
      <c r="P1548" s="333"/>
      <c r="Q1548" s="333"/>
      <c r="R1548" s="333"/>
      <c r="S1548" s="333"/>
      <c r="T1548" s="333"/>
      <c r="U1548" s="333"/>
      <c r="V1548" s="333"/>
      <c r="W1548" s="333"/>
      <c r="X1548" s="333"/>
      <c r="Y1548" s="333"/>
      <c r="Z1548" s="333"/>
      <c r="AA1548" s="333"/>
      <c r="AB1548" s="333"/>
      <c r="AC1548" s="333"/>
      <c r="AD1548" s="333"/>
      <c r="AE1548" s="333"/>
      <c r="AF1548" s="333"/>
      <c r="AG1548" s="333"/>
      <c r="AH1548" s="333"/>
      <c r="AI1548" s="333"/>
      <c r="AJ1548" s="333"/>
      <c r="AK1548" s="333"/>
      <c r="AL1548" s="333"/>
      <c r="AM1548" s="333"/>
      <c r="AN1548" s="333"/>
      <c r="AO1548" s="333"/>
      <c r="AP1548" s="333"/>
      <c r="AQ1548" s="333"/>
      <c r="AR1548" s="333"/>
    </row>
    <row r="1549" spans="1:44" ht="8.1" customHeight="1">
      <c r="A1549" s="365" t="str">
        <f t="shared" si="149"/>
        <v/>
      </c>
      <c r="B1549" s="50" t="str">
        <f t="shared" si="150"/>
        <v/>
      </c>
      <c r="C1549" s="50" t="str">
        <f t="shared" si="151"/>
        <v/>
      </c>
      <c r="D1549" s="315" t="str">
        <f t="shared" si="152"/>
        <v/>
      </c>
      <c r="E1549" s="353"/>
      <c r="F1549" s="354"/>
      <c r="G1549" s="354"/>
      <c r="H1549" s="333"/>
      <c r="I1549" s="333"/>
      <c r="J1549" s="333"/>
      <c r="K1549" s="333"/>
      <c r="L1549" s="333"/>
      <c r="M1549" s="333"/>
      <c r="N1549" s="333"/>
      <c r="O1549" s="333"/>
      <c r="P1549" s="333"/>
      <c r="Q1549" s="333"/>
      <c r="R1549" s="333"/>
      <c r="S1549" s="333"/>
      <c r="T1549" s="333"/>
      <c r="U1549" s="333"/>
      <c r="V1549" s="333"/>
      <c r="W1549" s="333"/>
      <c r="X1549" s="333"/>
      <c r="Y1549" s="333"/>
      <c r="Z1549" s="333"/>
      <c r="AA1549" s="333"/>
      <c r="AB1549" s="333"/>
      <c r="AC1549" s="333"/>
      <c r="AD1549" s="333"/>
      <c r="AE1549" s="333"/>
      <c r="AF1549" s="333"/>
      <c r="AG1549" s="333"/>
      <c r="AH1549" s="333"/>
      <c r="AI1549" s="333"/>
      <c r="AJ1549" s="333"/>
      <c r="AK1549" s="333"/>
      <c r="AL1549" s="333"/>
      <c r="AM1549" s="333"/>
      <c r="AN1549" s="333"/>
      <c r="AO1549" s="333"/>
      <c r="AP1549" s="333"/>
      <c r="AQ1549" s="333"/>
      <c r="AR1549" s="333"/>
    </row>
    <row r="1550" spans="1:44" ht="8.1" customHeight="1">
      <c r="A1550" s="365" t="str">
        <f t="shared" si="149"/>
        <v/>
      </c>
      <c r="B1550" s="50" t="str">
        <f t="shared" si="150"/>
        <v/>
      </c>
      <c r="C1550" s="50" t="str">
        <f t="shared" si="151"/>
        <v/>
      </c>
      <c r="D1550" s="315" t="str">
        <f t="shared" si="152"/>
        <v/>
      </c>
      <c r="E1550" s="353"/>
      <c r="F1550" s="354"/>
      <c r="G1550" s="354"/>
      <c r="H1550" s="333"/>
      <c r="I1550" s="333"/>
      <c r="J1550" s="333"/>
      <c r="K1550" s="333"/>
      <c r="L1550" s="333"/>
      <c r="M1550" s="333"/>
      <c r="N1550" s="333"/>
      <c r="O1550" s="333"/>
      <c r="P1550" s="333"/>
      <c r="Q1550" s="333"/>
      <c r="R1550" s="333"/>
      <c r="S1550" s="333"/>
      <c r="T1550" s="333"/>
      <c r="U1550" s="333"/>
      <c r="V1550" s="333"/>
      <c r="W1550" s="333"/>
      <c r="X1550" s="333"/>
      <c r="Y1550" s="333"/>
      <c r="Z1550" s="333"/>
      <c r="AA1550" s="333"/>
      <c r="AB1550" s="333"/>
      <c r="AC1550" s="333"/>
      <c r="AD1550" s="333"/>
      <c r="AE1550" s="333"/>
      <c r="AF1550" s="333"/>
      <c r="AG1550" s="333"/>
      <c r="AH1550" s="333"/>
      <c r="AI1550" s="333"/>
      <c r="AJ1550" s="333"/>
      <c r="AK1550" s="333"/>
      <c r="AL1550" s="333"/>
      <c r="AM1550" s="333"/>
      <c r="AN1550" s="333"/>
      <c r="AO1550" s="333"/>
      <c r="AP1550" s="333"/>
      <c r="AQ1550" s="333"/>
      <c r="AR1550" s="333"/>
    </row>
    <row r="1551" spans="1:44" ht="8.1" customHeight="1">
      <c r="A1551" s="365" t="str">
        <f t="shared" si="149"/>
        <v/>
      </c>
      <c r="B1551" s="50" t="str">
        <f t="shared" si="150"/>
        <v/>
      </c>
      <c r="C1551" s="50" t="str">
        <f t="shared" si="151"/>
        <v/>
      </c>
      <c r="D1551" s="315" t="str">
        <f t="shared" si="152"/>
        <v/>
      </c>
      <c r="E1551" s="353"/>
      <c r="F1551" s="354"/>
      <c r="G1551" s="354"/>
      <c r="H1551" s="333"/>
      <c r="I1551" s="333"/>
      <c r="J1551" s="333"/>
      <c r="K1551" s="333"/>
      <c r="L1551" s="333"/>
      <c r="M1551" s="333"/>
      <c r="N1551" s="333"/>
      <c r="O1551" s="333"/>
      <c r="P1551" s="333"/>
      <c r="Q1551" s="333"/>
      <c r="R1551" s="333"/>
      <c r="S1551" s="333"/>
      <c r="T1551" s="333"/>
      <c r="U1551" s="333"/>
      <c r="V1551" s="333"/>
      <c r="W1551" s="333"/>
      <c r="X1551" s="333"/>
      <c r="Y1551" s="333"/>
      <c r="Z1551" s="333"/>
      <c r="AA1551" s="333"/>
      <c r="AB1551" s="333"/>
      <c r="AC1551" s="333"/>
      <c r="AD1551" s="333"/>
      <c r="AE1551" s="333"/>
      <c r="AF1551" s="333"/>
      <c r="AG1551" s="333"/>
      <c r="AH1551" s="333"/>
      <c r="AI1551" s="333"/>
      <c r="AJ1551" s="333"/>
      <c r="AK1551" s="333"/>
      <c r="AL1551" s="333"/>
      <c r="AM1551" s="333"/>
      <c r="AN1551" s="333"/>
      <c r="AO1551" s="333"/>
      <c r="AP1551" s="333"/>
      <c r="AQ1551" s="333"/>
      <c r="AR1551" s="333"/>
    </row>
    <row r="1552" spans="1:44" ht="8.1" customHeight="1">
      <c r="A1552" s="365" t="str">
        <f t="shared" si="149"/>
        <v/>
      </c>
      <c r="B1552" s="50" t="str">
        <f t="shared" si="150"/>
        <v/>
      </c>
      <c r="C1552" s="50" t="str">
        <f t="shared" si="151"/>
        <v/>
      </c>
      <c r="D1552" s="315" t="str">
        <f t="shared" si="152"/>
        <v/>
      </c>
      <c r="E1552" s="353"/>
      <c r="F1552" s="354"/>
      <c r="G1552" s="354"/>
      <c r="H1552" s="333"/>
      <c r="I1552" s="333"/>
      <c r="J1552" s="333"/>
      <c r="K1552" s="333"/>
      <c r="L1552" s="333"/>
      <c r="M1552" s="333"/>
      <c r="N1552" s="333"/>
      <c r="O1552" s="333"/>
      <c r="P1552" s="333"/>
      <c r="Q1552" s="333"/>
      <c r="R1552" s="333"/>
      <c r="S1552" s="333"/>
      <c r="T1552" s="333"/>
      <c r="U1552" s="333"/>
      <c r="V1552" s="333"/>
      <c r="W1552" s="333"/>
      <c r="X1552" s="333"/>
      <c r="Y1552" s="333"/>
      <c r="Z1552" s="333"/>
      <c r="AA1552" s="333"/>
      <c r="AB1552" s="333"/>
      <c r="AC1552" s="333"/>
      <c r="AD1552" s="333"/>
      <c r="AE1552" s="333"/>
      <c r="AF1552" s="333"/>
      <c r="AG1552" s="333"/>
      <c r="AH1552" s="333"/>
      <c r="AI1552" s="333"/>
      <c r="AJ1552" s="333"/>
      <c r="AK1552" s="333"/>
      <c r="AL1552" s="333"/>
      <c r="AM1552" s="333"/>
      <c r="AN1552" s="333"/>
      <c r="AO1552" s="333"/>
      <c r="AP1552" s="333"/>
      <c r="AQ1552" s="333"/>
      <c r="AR1552" s="333"/>
    </row>
    <row r="1553" spans="1:44" ht="8.1" customHeight="1">
      <c r="A1553" s="365" t="str">
        <f t="shared" si="149"/>
        <v/>
      </c>
      <c r="B1553" s="50" t="str">
        <f t="shared" si="150"/>
        <v/>
      </c>
      <c r="C1553" s="50" t="str">
        <f t="shared" si="151"/>
        <v/>
      </c>
      <c r="D1553" s="315" t="str">
        <f t="shared" si="152"/>
        <v/>
      </c>
      <c r="E1553" s="353"/>
      <c r="F1553" s="354"/>
      <c r="G1553" s="354"/>
      <c r="H1553" s="333"/>
      <c r="I1553" s="333"/>
      <c r="J1553" s="333"/>
      <c r="K1553" s="333"/>
      <c r="L1553" s="333"/>
      <c r="M1553" s="333"/>
      <c r="N1553" s="333"/>
      <c r="O1553" s="333"/>
      <c r="P1553" s="333"/>
      <c r="Q1553" s="333"/>
      <c r="R1553" s="333"/>
      <c r="S1553" s="333"/>
      <c r="T1553" s="333"/>
      <c r="U1553" s="333"/>
      <c r="V1553" s="333"/>
      <c r="W1553" s="333"/>
      <c r="X1553" s="333"/>
      <c r="Y1553" s="333"/>
      <c r="Z1553" s="333"/>
      <c r="AA1553" s="333"/>
      <c r="AB1553" s="333"/>
      <c r="AC1553" s="333"/>
      <c r="AD1553" s="333"/>
      <c r="AE1553" s="333"/>
      <c r="AF1553" s="333"/>
      <c r="AG1553" s="333"/>
      <c r="AH1553" s="333"/>
      <c r="AI1553" s="333"/>
      <c r="AJ1553" s="333"/>
      <c r="AK1553" s="333"/>
      <c r="AL1553" s="333"/>
      <c r="AM1553" s="333"/>
      <c r="AN1553" s="333"/>
      <c r="AO1553" s="333"/>
      <c r="AP1553" s="333"/>
      <c r="AQ1553" s="333"/>
      <c r="AR1553" s="333"/>
    </row>
    <row r="1554" spans="1:44" ht="8.1" customHeight="1">
      <c r="A1554" s="365" t="str">
        <f t="shared" si="149"/>
        <v/>
      </c>
      <c r="B1554" s="50" t="str">
        <f t="shared" si="150"/>
        <v/>
      </c>
      <c r="C1554" s="50" t="str">
        <f t="shared" si="151"/>
        <v/>
      </c>
      <c r="D1554" s="315" t="str">
        <f t="shared" si="152"/>
        <v/>
      </c>
      <c r="E1554" s="353"/>
      <c r="F1554" s="354"/>
      <c r="G1554" s="354"/>
      <c r="H1554" s="333"/>
      <c r="I1554" s="333"/>
      <c r="J1554" s="333"/>
      <c r="K1554" s="333"/>
      <c r="L1554" s="333"/>
      <c r="M1554" s="333"/>
      <c r="N1554" s="333"/>
      <c r="O1554" s="333"/>
      <c r="P1554" s="333"/>
      <c r="Q1554" s="333"/>
      <c r="R1554" s="333"/>
      <c r="S1554" s="333"/>
      <c r="T1554" s="333"/>
      <c r="U1554" s="333"/>
      <c r="V1554" s="333"/>
      <c r="W1554" s="333"/>
      <c r="X1554" s="333"/>
      <c r="Y1554" s="333"/>
      <c r="Z1554" s="333"/>
      <c r="AA1554" s="333"/>
      <c r="AB1554" s="333"/>
      <c r="AC1554" s="333"/>
      <c r="AD1554" s="333"/>
      <c r="AE1554" s="333"/>
      <c r="AF1554" s="333"/>
      <c r="AG1554" s="333"/>
      <c r="AH1554" s="333"/>
      <c r="AI1554" s="333"/>
      <c r="AJ1554" s="333"/>
      <c r="AK1554" s="333"/>
      <c r="AL1554" s="333"/>
      <c r="AM1554" s="333"/>
      <c r="AN1554" s="333"/>
      <c r="AO1554" s="333"/>
      <c r="AP1554" s="333"/>
      <c r="AQ1554" s="333"/>
      <c r="AR1554" s="333"/>
    </row>
    <row r="1555" spans="1:44" ht="8.1" customHeight="1">
      <c r="A1555" s="365" t="str">
        <f t="shared" si="149"/>
        <v/>
      </c>
      <c r="B1555" s="50" t="str">
        <f t="shared" si="150"/>
        <v/>
      </c>
      <c r="C1555" s="50" t="str">
        <f t="shared" si="151"/>
        <v/>
      </c>
      <c r="D1555" s="315" t="str">
        <f t="shared" si="152"/>
        <v/>
      </c>
      <c r="E1555" s="353"/>
      <c r="F1555" s="354"/>
      <c r="G1555" s="354"/>
      <c r="H1555" s="333"/>
      <c r="I1555" s="333"/>
      <c r="J1555" s="333"/>
      <c r="K1555" s="333"/>
      <c r="L1555" s="333"/>
      <c r="M1555" s="333"/>
      <c r="N1555" s="333"/>
      <c r="O1555" s="333"/>
      <c r="P1555" s="333"/>
      <c r="Q1555" s="333"/>
      <c r="R1555" s="333"/>
      <c r="S1555" s="333"/>
      <c r="T1555" s="333"/>
      <c r="U1555" s="333"/>
      <c r="V1555" s="333"/>
      <c r="W1555" s="333"/>
      <c r="X1555" s="333"/>
      <c r="Y1555" s="333"/>
      <c r="Z1555" s="333"/>
      <c r="AA1555" s="333"/>
      <c r="AB1555" s="333"/>
      <c r="AC1555" s="333"/>
      <c r="AD1555" s="333"/>
      <c r="AE1555" s="333"/>
      <c r="AF1555" s="333"/>
      <c r="AG1555" s="333"/>
      <c r="AH1555" s="333"/>
      <c r="AI1555" s="333"/>
      <c r="AJ1555" s="333"/>
      <c r="AK1555" s="333"/>
      <c r="AL1555" s="333"/>
      <c r="AM1555" s="333"/>
      <c r="AN1555" s="333"/>
      <c r="AO1555" s="333"/>
      <c r="AP1555" s="333"/>
      <c r="AQ1555" s="333"/>
      <c r="AR1555" s="333"/>
    </row>
    <row r="1556" spans="1:44" ht="8.1" customHeight="1">
      <c r="A1556" s="365" t="str">
        <f t="shared" si="149"/>
        <v/>
      </c>
      <c r="B1556" s="50" t="str">
        <f t="shared" si="150"/>
        <v/>
      </c>
      <c r="C1556" s="50" t="str">
        <f t="shared" si="151"/>
        <v/>
      </c>
      <c r="D1556" s="315" t="str">
        <f t="shared" si="152"/>
        <v/>
      </c>
      <c r="E1556" s="353"/>
      <c r="F1556" s="354"/>
      <c r="G1556" s="354"/>
      <c r="H1556" s="333"/>
      <c r="I1556" s="333"/>
      <c r="J1556" s="333"/>
      <c r="K1556" s="333"/>
      <c r="L1556" s="333"/>
      <c r="M1556" s="333"/>
      <c r="N1556" s="333"/>
      <c r="O1556" s="333"/>
      <c r="P1556" s="333"/>
      <c r="Q1556" s="333"/>
      <c r="R1556" s="333"/>
      <c r="S1556" s="333"/>
      <c r="T1556" s="333"/>
      <c r="U1556" s="333"/>
      <c r="V1556" s="333"/>
      <c r="W1556" s="333"/>
      <c r="X1556" s="333"/>
      <c r="Y1556" s="333"/>
      <c r="Z1556" s="333"/>
      <c r="AA1556" s="333"/>
      <c r="AB1556" s="333"/>
      <c r="AC1556" s="333"/>
      <c r="AD1556" s="333"/>
      <c r="AE1556" s="333"/>
      <c r="AF1556" s="333"/>
      <c r="AG1556" s="333"/>
      <c r="AH1556" s="333"/>
      <c r="AI1556" s="333"/>
      <c r="AJ1556" s="333"/>
      <c r="AK1556" s="333"/>
      <c r="AL1556" s="333"/>
      <c r="AM1556" s="333"/>
      <c r="AN1556" s="333"/>
      <c r="AO1556" s="333"/>
      <c r="AP1556" s="333"/>
      <c r="AQ1556" s="333"/>
      <c r="AR1556" s="333"/>
    </row>
    <row r="1557" spans="1:44" ht="8.1" customHeight="1">
      <c r="A1557" s="365" t="str">
        <f t="shared" si="149"/>
        <v/>
      </c>
      <c r="B1557" s="50" t="str">
        <f t="shared" si="150"/>
        <v/>
      </c>
      <c r="C1557" s="50" t="str">
        <f t="shared" si="151"/>
        <v/>
      </c>
      <c r="D1557" s="315" t="str">
        <f t="shared" si="152"/>
        <v/>
      </c>
      <c r="E1557" s="353"/>
      <c r="F1557" s="354"/>
      <c r="G1557" s="354"/>
      <c r="H1557" s="333"/>
      <c r="I1557" s="333"/>
      <c r="J1557" s="333"/>
      <c r="K1557" s="333"/>
      <c r="L1557" s="333"/>
      <c r="M1557" s="333"/>
      <c r="N1557" s="333"/>
      <c r="O1557" s="333"/>
      <c r="P1557" s="333"/>
      <c r="Q1557" s="333"/>
      <c r="R1557" s="333"/>
      <c r="S1557" s="333"/>
      <c r="T1557" s="333"/>
      <c r="U1557" s="333"/>
      <c r="V1557" s="333"/>
      <c r="W1557" s="333"/>
      <c r="X1557" s="333"/>
      <c r="Y1557" s="333"/>
      <c r="Z1557" s="333"/>
      <c r="AA1557" s="333"/>
      <c r="AB1557" s="333"/>
      <c r="AC1557" s="333"/>
      <c r="AD1557" s="333"/>
      <c r="AE1557" s="333"/>
      <c r="AF1557" s="333"/>
      <c r="AG1557" s="333"/>
      <c r="AH1557" s="333"/>
      <c r="AI1557" s="333"/>
      <c r="AJ1557" s="333"/>
      <c r="AK1557" s="333"/>
      <c r="AL1557" s="333"/>
      <c r="AM1557" s="333"/>
      <c r="AN1557" s="333"/>
      <c r="AO1557" s="333"/>
      <c r="AP1557" s="333"/>
      <c r="AQ1557" s="333"/>
      <c r="AR1557" s="333"/>
    </row>
    <row r="1558" spans="1:44" ht="8.1" customHeight="1">
      <c r="A1558" s="365" t="str">
        <f t="shared" si="149"/>
        <v/>
      </c>
      <c r="B1558" s="50" t="str">
        <f t="shared" si="150"/>
        <v/>
      </c>
      <c r="C1558" s="50" t="str">
        <f t="shared" si="151"/>
        <v/>
      </c>
      <c r="D1558" s="315" t="str">
        <f t="shared" si="152"/>
        <v/>
      </c>
      <c r="E1558" s="353"/>
      <c r="F1558" s="354"/>
      <c r="G1558" s="354"/>
      <c r="H1558" s="333"/>
      <c r="I1558" s="333"/>
      <c r="J1558" s="333"/>
      <c r="K1558" s="333"/>
      <c r="L1558" s="333"/>
      <c r="M1558" s="333"/>
      <c r="N1558" s="333"/>
      <c r="O1558" s="333"/>
      <c r="P1558" s="333"/>
      <c r="Q1558" s="333"/>
      <c r="R1558" s="333"/>
      <c r="S1558" s="333"/>
      <c r="T1558" s="333"/>
      <c r="U1558" s="333"/>
      <c r="V1558" s="333"/>
      <c r="W1558" s="333"/>
      <c r="X1558" s="333"/>
      <c r="Y1558" s="333"/>
      <c r="Z1558" s="333"/>
      <c r="AA1558" s="333"/>
      <c r="AB1558" s="333"/>
      <c r="AC1558" s="333"/>
      <c r="AD1558" s="333"/>
      <c r="AE1558" s="333"/>
      <c r="AF1558" s="333"/>
      <c r="AG1558" s="333"/>
      <c r="AH1558" s="333"/>
      <c r="AI1558" s="333"/>
      <c r="AJ1558" s="333"/>
      <c r="AK1558" s="333"/>
      <c r="AL1558" s="333"/>
      <c r="AM1558" s="333"/>
      <c r="AN1558" s="333"/>
      <c r="AO1558" s="333"/>
      <c r="AP1558" s="333"/>
      <c r="AQ1558" s="333"/>
      <c r="AR1558" s="333"/>
    </row>
    <row r="1559" spans="1:44" ht="8.1" customHeight="1">
      <c r="A1559" s="365" t="str">
        <f t="shared" si="149"/>
        <v/>
      </c>
      <c r="B1559" s="50" t="str">
        <f t="shared" si="150"/>
        <v/>
      </c>
      <c r="C1559" s="50" t="str">
        <f t="shared" si="151"/>
        <v/>
      </c>
      <c r="D1559" s="315" t="str">
        <f t="shared" si="152"/>
        <v/>
      </c>
      <c r="E1559" s="353"/>
      <c r="F1559" s="354"/>
      <c r="G1559" s="354"/>
      <c r="H1559" s="333"/>
      <c r="I1559" s="333"/>
      <c r="J1559" s="333"/>
      <c r="K1559" s="333"/>
      <c r="L1559" s="333"/>
      <c r="M1559" s="333"/>
      <c r="N1559" s="333"/>
      <c r="O1559" s="333"/>
      <c r="P1559" s="333"/>
      <c r="Q1559" s="333"/>
      <c r="R1559" s="333"/>
      <c r="S1559" s="333"/>
      <c r="T1559" s="333"/>
      <c r="U1559" s="333"/>
      <c r="V1559" s="333"/>
      <c r="W1559" s="333"/>
      <c r="X1559" s="333"/>
      <c r="Y1559" s="333"/>
      <c r="Z1559" s="333"/>
      <c r="AA1559" s="333"/>
      <c r="AB1559" s="333"/>
      <c r="AC1559" s="333"/>
      <c r="AD1559" s="333"/>
      <c r="AE1559" s="333"/>
      <c r="AF1559" s="333"/>
      <c r="AG1559" s="333"/>
      <c r="AH1559" s="333"/>
      <c r="AI1559" s="333"/>
      <c r="AJ1559" s="333"/>
      <c r="AK1559" s="333"/>
      <c r="AL1559" s="333"/>
      <c r="AM1559" s="333"/>
      <c r="AN1559" s="333"/>
      <c r="AO1559" s="333"/>
      <c r="AP1559" s="333"/>
      <c r="AQ1559" s="333"/>
      <c r="AR1559" s="333"/>
    </row>
    <row r="1560" spans="1:44" ht="8.1" customHeight="1">
      <c r="A1560" s="365" t="str">
        <f t="shared" si="149"/>
        <v/>
      </c>
      <c r="B1560" s="50" t="str">
        <f t="shared" si="150"/>
        <v/>
      </c>
      <c r="C1560" s="50" t="str">
        <f t="shared" si="151"/>
        <v/>
      </c>
      <c r="D1560" s="315" t="str">
        <f t="shared" si="152"/>
        <v/>
      </c>
      <c r="E1560" s="353"/>
      <c r="F1560" s="354"/>
      <c r="G1560" s="354"/>
      <c r="H1560" s="333"/>
      <c r="I1560" s="333"/>
      <c r="J1560" s="333"/>
      <c r="K1560" s="333"/>
      <c r="L1560" s="333"/>
      <c r="M1560" s="333"/>
      <c r="N1560" s="333"/>
      <c r="O1560" s="333"/>
      <c r="P1560" s="333"/>
      <c r="Q1560" s="333"/>
      <c r="R1560" s="333"/>
      <c r="S1560" s="333"/>
      <c r="T1560" s="333"/>
      <c r="U1560" s="333"/>
      <c r="V1560" s="333"/>
      <c r="W1560" s="333"/>
      <c r="X1560" s="333"/>
      <c r="Y1560" s="333"/>
      <c r="Z1560" s="333"/>
      <c r="AA1560" s="333"/>
      <c r="AB1560" s="333"/>
      <c r="AC1560" s="333"/>
      <c r="AD1560" s="333"/>
      <c r="AE1560" s="333"/>
      <c r="AF1560" s="333"/>
      <c r="AG1560" s="333"/>
      <c r="AH1560" s="333"/>
      <c r="AI1560" s="333"/>
      <c r="AJ1560" s="333"/>
      <c r="AK1560" s="333"/>
      <c r="AL1560" s="333"/>
      <c r="AM1560" s="333"/>
      <c r="AN1560" s="333"/>
      <c r="AO1560" s="333"/>
      <c r="AP1560" s="333"/>
      <c r="AQ1560" s="333"/>
      <c r="AR1560" s="333"/>
    </row>
    <row r="1561" spans="1:44" ht="8.1" customHeight="1">
      <c r="A1561" s="365" t="str">
        <f t="shared" si="149"/>
        <v/>
      </c>
      <c r="B1561" s="50" t="str">
        <f t="shared" si="150"/>
        <v/>
      </c>
      <c r="C1561" s="50" t="str">
        <f t="shared" si="151"/>
        <v/>
      </c>
      <c r="D1561" s="315" t="str">
        <f t="shared" si="152"/>
        <v/>
      </c>
      <c r="E1561" s="353"/>
      <c r="F1561" s="354"/>
      <c r="G1561" s="354"/>
      <c r="H1561" s="333"/>
      <c r="I1561" s="333"/>
      <c r="J1561" s="333"/>
      <c r="K1561" s="333"/>
      <c r="L1561" s="333"/>
      <c r="M1561" s="333"/>
      <c r="N1561" s="333"/>
      <c r="O1561" s="333"/>
      <c r="P1561" s="333"/>
      <c r="Q1561" s="333"/>
      <c r="R1561" s="333"/>
      <c r="S1561" s="333"/>
      <c r="T1561" s="333"/>
      <c r="U1561" s="333"/>
      <c r="V1561" s="333"/>
      <c r="W1561" s="333"/>
      <c r="X1561" s="333"/>
      <c r="Y1561" s="333"/>
      <c r="Z1561" s="333"/>
      <c r="AA1561" s="333"/>
      <c r="AB1561" s="333"/>
      <c r="AC1561" s="333"/>
      <c r="AD1561" s="333"/>
      <c r="AE1561" s="333"/>
      <c r="AF1561" s="333"/>
      <c r="AG1561" s="333"/>
      <c r="AH1561" s="333"/>
      <c r="AI1561" s="333"/>
      <c r="AJ1561" s="333"/>
      <c r="AK1561" s="333"/>
      <c r="AL1561" s="333"/>
      <c r="AM1561" s="333"/>
      <c r="AN1561" s="333"/>
      <c r="AO1561" s="333"/>
      <c r="AP1561" s="333"/>
      <c r="AQ1561" s="333"/>
      <c r="AR1561" s="333"/>
    </row>
    <row r="1562" spans="1:44" ht="8.1" customHeight="1">
      <c r="A1562" s="365" t="str">
        <f t="shared" si="149"/>
        <v/>
      </c>
      <c r="B1562" s="50" t="str">
        <f t="shared" si="150"/>
        <v/>
      </c>
      <c r="C1562" s="50" t="str">
        <f t="shared" si="151"/>
        <v/>
      </c>
      <c r="D1562" s="315" t="str">
        <f t="shared" si="152"/>
        <v/>
      </c>
      <c r="E1562" s="353"/>
      <c r="F1562" s="354"/>
      <c r="G1562" s="354"/>
      <c r="H1562" s="333"/>
      <c r="I1562" s="333"/>
      <c r="J1562" s="333"/>
      <c r="K1562" s="333"/>
      <c r="L1562" s="333"/>
      <c r="M1562" s="333"/>
      <c r="N1562" s="333"/>
      <c r="O1562" s="333"/>
      <c r="P1562" s="333"/>
      <c r="Q1562" s="333"/>
      <c r="R1562" s="333"/>
      <c r="S1562" s="333"/>
      <c r="T1562" s="333"/>
      <c r="U1562" s="333"/>
      <c r="V1562" s="333"/>
      <c r="W1562" s="333"/>
      <c r="X1562" s="333"/>
      <c r="Y1562" s="333"/>
      <c r="Z1562" s="333"/>
      <c r="AA1562" s="333"/>
      <c r="AB1562" s="333"/>
      <c r="AC1562" s="333"/>
      <c r="AD1562" s="333"/>
      <c r="AE1562" s="333"/>
      <c r="AF1562" s="333"/>
      <c r="AG1562" s="333"/>
      <c r="AH1562" s="333"/>
      <c r="AI1562" s="333"/>
      <c r="AJ1562" s="333"/>
      <c r="AK1562" s="333"/>
      <c r="AL1562" s="333"/>
      <c r="AM1562" s="333"/>
      <c r="AN1562" s="333"/>
      <c r="AO1562" s="333"/>
      <c r="AP1562" s="333"/>
      <c r="AQ1562" s="333"/>
      <c r="AR1562" s="333"/>
    </row>
    <row r="1563" spans="1:44" ht="8.1" customHeight="1">
      <c r="A1563" s="365" t="str">
        <f t="shared" si="149"/>
        <v/>
      </c>
      <c r="B1563" s="50" t="str">
        <f t="shared" si="150"/>
        <v/>
      </c>
      <c r="C1563" s="50" t="str">
        <f t="shared" si="151"/>
        <v/>
      </c>
      <c r="D1563" s="315" t="str">
        <f t="shared" si="152"/>
        <v/>
      </c>
      <c r="E1563" s="353"/>
      <c r="F1563" s="354"/>
      <c r="G1563" s="354"/>
      <c r="H1563" s="333"/>
      <c r="I1563" s="333"/>
      <c r="J1563" s="333"/>
      <c r="K1563" s="333"/>
      <c r="L1563" s="333"/>
      <c r="M1563" s="333"/>
      <c r="N1563" s="333"/>
      <c r="O1563" s="333"/>
      <c r="P1563" s="333"/>
      <c r="Q1563" s="333"/>
      <c r="R1563" s="333"/>
      <c r="S1563" s="333"/>
      <c r="T1563" s="333"/>
      <c r="U1563" s="333"/>
      <c r="V1563" s="333"/>
      <c r="W1563" s="333"/>
      <c r="X1563" s="333"/>
      <c r="Y1563" s="333"/>
      <c r="Z1563" s="333"/>
      <c r="AA1563" s="333"/>
      <c r="AB1563" s="333"/>
      <c r="AC1563" s="333"/>
      <c r="AD1563" s="333"/>
      <c r="AE1563" s="333"/>
      <c r="AF1563" s="333"/>
      <c r="AG1563" s="333"/>
      <c r="AH1563" s="333"/>
      <c r="AI1563" s="333"/>
      <c r="AJ1563" s="333"/>
      <c r="AK1563" s="333"/>
      <c r="AL1563" s="333"/>
      <c r="AM1563" s="333"/>
      <c r="AN1563" s="333"/>
      <c r="AO1563" s="333"/>
      <c r="AP1563" s="333"/>
      <c r="AQ1563" s="333"/>
      <c r="AR1563" s="333"/>
    </row>
    <row r="1564" spans="1:44" ht="8.1" customHeight="1">
      <c r="A1564" s="365" t="str">
        <f t="shared" si="149"/>
        <v/>
      </c>
      <c r="B1564" s="50" t="str">
        <f t="shared" si="150"/>
        <v/>
      </c>
      <c r="C1564" s="50" t="str">
        <f t="shared" si="151"/>
        <v/>
      </c>
      <c r="D1564" s="315" t="str">
        <f t="shared" si="152"/>
        <v/>
      </c>
      <c r="E1564" s="353"/>
      <c r="F1564" s="354"/>
      <c r="G1564" s="354"/>
      <c r="H1564" s="333"/>
      <c r="I1564" s="333"/>
      <c r="J1564" s="333"/>
      <c r="K1564" s="333"/>
      <c r="L1564" s="333"/>
      <c r="M1564" s="333"/>
      <c r="N1564" s="333"/>
      <c r="O1564" s="333"/>
      <c r="P1564" s="333"/>
      <c r="Q1564" s="333"/>
      <c r="R1564" s="333"/>
      <c r="S1564" s="333"/>
      <c r="T1564" s="333"/>
      <c r="U1564" s="333"/>
      <c r="V1564" s="333"/>
      <c r="W1564" s="333"/>
      <c r="X1564" s="333"/>
      <c r="Y1564" s="333"/>
      <c r="Z1564" s="333"/>
      <c r="AA1564" s="333"/>
      <c r="AB1564" s="333"/>
      <c r="AC1564" s="333"/>
      <c r="AD1564" s="333"/>
      <c r="AE1564" s="333"/>
      <c r="AF1564" s="333"/>
      <c r="AG1564" s="333"/>
      <c r="AH1564" s="333"/>
      <c r="AI1564" s="333"/>
      <c r="AJ1564" s="333"/>
      <c r="AK1564" s="333"/>
      <c r="AL1564" s="333"/>
      <c r="AM1564" s="333"/>
      <c r="AN1564" s="333"/>
      <c r="AO1564" s="333"/>
      <c r="AP1564" s="333"/>
      <c r="AQ1564" s="333"/>
      <c r="AR1564" s="333"/>
    </row>
    <row r="1565" spans="1:44" ht="8.1" customHeight="1">
      <c r="A1565" s="365" t="str">
        <f t="shared" si="149"/>
        <v/>
      </c>
      <c r="B1565" s="50" t="str">
        <f t="shared" si="150"/>
        <v/>
      </c>
      <c r="C1565" s="50" t="str">
        <f t="shared" si="151"/>
        <v/>
      </c>
      <c r="D1565" s="315" t="str">
        <f t="shared" si="152"/>
        <v/>
      </c>
      <c r="E1565" s="353"/>
      <c r="F1565" s="354"/>
      <c r="G1565" s="354"/>
      <c r="H1565" s="333"/>
      <c r="I1565" s="333"/>
      <c r="J1565" s="333"/>
      <c r="K1565" s="333"/>
      <c r="L1565" s="333"/>
      <c r="M1565" s="333"/>
      <c r="N1565" s="333"/>
      <c r="O1565" s="333"/>
      <c r="P1565" s="333"/>
      <c r="Q1565" s="333"/>
      <c r="R1565" s="333"/>
      <c r="S1565" s="333"/>
      <c r="T1565" s="333"/>
      <c r="U1565" s="333"/>
      <c r="V1565" s="333"/>
      <c r="W1565" s="333"/>
      <c r="X1565" s="333"/>
      <c r="Y1565" s="333"/>
      <c r="Z1565" s="333"/>
      <c r="AA1565" s="333"/>
      <c r="AB1565" s="333"/>
      <c r="AC1565" s="333"/>
      <c r="AD1565" s="333"/>
      <c r="AE1565" s="333"/>
      <c r="AF1565" s="333"/>
      <c r="AG1565" s="333"/>
      <c r="AH1565" s="333"/>
      <c r="AI1565" s="333"/>
      <c r="AJ1565" s="333"/>
      <c r="AK1565" s="333"/>
      <c r="AL1565" s="333"/>
      <c r="AM1565" s="333"/>
      <c r="AN1565" s="333"/>
      <c r="AO1565" s="333"/>
      <c r="AP1565" s="333"/>
      <c r="AQ1565" s="333"/>
      <c r="AR1565" s="333"/>
    </row>
    <row r="1566" spans="1:44" ht="8.1" customHeight="1">
      <c r="A1566" s="365" t="str">
        <f t="shared" si="149"/>
        <v/>
      </c>
      <c r="B1566" s="50" t="str">
        <f t="shared" si="150"/>
        <v/>
      </c>
      <c r="C1566" s="50" t="str">
        <f t="shared" si="151"/>
        <v/>
      </c>
      <c r="D1566" s="315" t="str">
        <f t="shared" si="152"/>
        <v/>
      </c>
      <c r="E1566" s="353"/>
      <c r="F1566" s="354"/>
      <c r="G1566" s="354"/>
      <c r="H1566" s="333"/>
      <c r="I1566" s="333"/>
      <c r="J1566" s="333"/>
      <c r="K1566" s="333"/>
      <c r="L1566" s="333"/>
      <c r="M1566" s="333"/>
      <c r="N1566" s="333"/>
      <c r="O1566" s="333"/>
      <c r="P1566" s="333"/>
      <c r="Q1566" s="333"/>
      <c r="R1566" s="333"/>
      <c r="S1566" s="333"/>
      <c r="T1566" s="333"/>
      <c r="U1566" s="333"/>
      <c r="V1566" s="333"/>
      <c r="W1566" s="333"/>
      <c r="X1566" s="333"/>
      <c r="Y1566" s="333"/>
      <c r="Z1566" s="333"/>
      <c r="AA1566" s="333"/>
      <c r="AB1566" s="333"/>
      <c r="AC1566" s="333"/>
      <c r="AD1566" s="333"/>
      <c r="AE1566" s="333"/>
      <c r="AF1566" s="333"/>
      <c r="AG1566" s="333"/>
      <c r="AH1566" s="333"/>
      <c r="AI1566" s="333"/>
      <c r="AJ1566" s="333"/>
      <c r="AK1566" s="333"/>
      <c r="AL1566" s="333"/>
      <c r="AM1566" s="333"/>
      <c r="AN1566" s="333"/>
      <c r="AO1566" s="333"/>
      <c r="AP1566" s="333"/>
      <c r="AQ1566" s="333"/>
      <c r="AR1566" s="333"/>
    </row>
    <row r="1567" spans="1:44" ht="8.1" customHeight="1">
      <c r="A1567" s="365" t="str">
        <f t="shared" si="149"/>
        <v/>
      </c>
      <c r="B1567" s="50" t="str">
        <f t="shared" si="150"/>
        <v/>
      </c>
      <c r="C1567" s="50" t="str">
        <f t="shared" si="151"/>
        <v/>
      </c>
      <c r="D1567" s="315" t="str">
        <f t="shared" si="152"/>
        <v/>
      </c>
      <c r="E1567" s="353"/>
      <c r="F1567" s="354"/>
      <c r="G1567" s="354"/>
      <c r="H1567" s="333"/>
      <c r="I1567" s="333"/>
      <c r="J1567" s="333"/>
      <c r="K1567" s="333"/>
      <c r="L1567" s="333"/>
      <c r="M1567" s="333"/>
      <c r="N1567" s="333"/>
      <c r="O1567" s="333"/>
      <c r="P1567" s="333"/>
      <c r="Q1567" s="333"/>
      <c r="R1567" s="333"/>
      <c r="S1567" s="333"/>
      <c r="T1567" s="333"/>
      <c r="U1567" s="333"/>
      <c r="V1567" s="333"/>
      <c r="W1567" s="333"/>
      <c r="X1567" s="333"/>
      <c r="Y1567" s="333"/>
      <c r="Z1567" s="333"/>
      <c r="AA1567" s="333"/>
      <c r="AB1567" s="333"/>
      <c r="AC1567" s="333"/>
      <c r="AD1567" s="333"/>
      <c r="AE1567" s="333"/>
      <c r="AF1567" s="333"/>
      <c r="AG1567" s="333"/>
      <c r="AH1567" s="333"/>
      <c r="AI1567" s="333"/>
      <c r="AJ1567" s="333"/>
      <c r="AK1567" s="333"/>
      <c r="AL1567" s="333"/>
      <c r="AM1567" s="333"/>
      <c r="AN1567" s="333"/>
      <c r="AO1567" s="333"/>
      <c r="AP1567" s="333"/>
      <c r="AQ1567" s="333"/>
      <c r="AR1567" s="333"/>
    </row>
    <row r="1568" spans="1:44" ht="8.1" customHeight="1">
      <c r="A1568" s="365" t="str">
        <f t="shared" si="149"/>
        <v/>
      </c>
      <c r="B1568" s="50" t="str">
        <f t="shared" si="150"/>
        <v/>
      </c>
      <c r="C1568" s="50" t="str">
        <f t="shared" si="151"/>
        <v/>
      </c>
      <c r="D1568" s="315" t="str">
        <f t="shared" si="152"/>
        <v/>
      </c>
      <c r="E1568" s="353"/>
      <c r="F1568" s="354"/>
      <c r="G1568" s="354"/>
      <c r="H1568" s="333"/>
      <c r="I1568" s="333"/>
      <c r="J1568" s="333"/>
      <c r="K1568" s="333"/>
      <c r="L1568" s="333"/>
      <c r="M1568" s="333"/>
      <c r="N1568" s="333"/>
      <c r="O1568" s="333"/>
      <c r="P1568" s="333"/>
      <c r="Q1568" s="333"/>
      <c r="R1568" s="333"/>
      <c r="S1568" s="333"/>
      <c r="T1568" s="333"/>
      <c r="U1568" s="333"/>
      <c r="V1568" s="333"/>
      <c r="W1568" s="333"/>
      <c r="X1568" s="333"/>
      <c r="Y1568" s="333"/>
      <c r="Z1568" s="333"/>
      <c r="AA1568" s="333"/>
      <c r="AB1568" s="333"/>
      <c r="AC1568" s="333"/>
      <c r="AD1568" s="333"/>
      <c r="AE1568" s="333"/>
      <c r="AF1568" s="333"/>
      <c r="AG1568" s="333"/>
      <c r="AH1568" s="333"/>
      <c r="AI1568" s="333"/>
      <c r="AJ1568" s="333"/>
      <c r="AK1568" s="333"/>
      <c r="AL1568" s="333"/>
      <c r="AM1568" s="333"/>
      <c r="AN1568" s="333"/>
      <c r="AO1568" s="333"/>
      <c r="AP1568" s="333"/>
      <c r="AQ1568" s="333"/>
      <c r="AR1568" s="333"/>
    </row>
    <row r="1569" spans="1:44" ht="8.1" customHeight="1">
      <c r="A1569" s="365" t="str">
        <f t="shared" si="149"/>
        <v/>
      </c>
      <c r="B1569" s="50" t="str">
        <f t="shared" si="150"/>
        <v/>
      </c>
      <c r="C1569" s="50" t="str">
        <f t="shared" si="151"/>
        <v/>
      </c>
      <c r="D1569" s="315" t="str">
        <f t="shared" si="152"/>
        <v/>
      </c>
      <c r="E1569" s="353"/>
      <c r="F1569" s="354"/>
      <c r="G1569" s="354"/>
      <c r="H1569" s="333"/>
      <c r="I1569" s="333"/>
      <c r="J1569" s="333"/>
      <c r="K1569" s="333"/>
      <c r="L1569" s="333"/>
      <c r="M1569" s="333"/>
      <c r="N1569" s="333"/>
      <c r="O1569" s="333"/>
      <c r="P1569" s="333"/>
      <c r="Q1569" s="333"/>
      <c r="R1569" s="333"/>
      <c r="S1569" s="333"/>
      <c r="T1569" s="333"/>
      <c r="U1569" s="333"/>
      <c r="V1569" s="333"/>
      <c r="W1569" s="333"/>
      <c r="X1569" s="333"/>
      <c r="Y1569" s="333"/>
      <c r="Z1569" s="333"/>
      <c r="AA1569" s="333"/>
      <c r="AB1569" s="333"/>
      <c r="AC1569" s="333"/>
      <c r="AD1569" s="333"/>
      <c r="AE1569" s="333"/>
      <c r="AF1569" s="333"/>
      <c r="AG1569" s="333"/>
      <c r="AH1569" s="333"/>
      <c r="AI1569" s="333"/>
      <c r="AJ1569" s="333"/>
      <c r="AK1569" s="333"/>
      <c r="AL1569" s="333"/>
      <c r="AM1569" s="333"/>
      <c r="AN1569" s="333"/>
      <c r="AO1569" s="333"/>
      <c r="AP1569" s="333"/>
      <c r="AQ1569" s="333"/>
      <c r="AR1569" s="333"/>
    </row>
    <row r="1570" spans="1:44" ht="8.1" customHeight="1">
      <c r="A1570" s="365" t="str">
        <f t="shared" si="149"/>
        <v/>
      </c>
      <c r="B1570" s="50" t="str">
        <f t="shared" si="150"/>
        <v/>
      </c>
      <c r="C1570" s="50" t="str">
        <f t="shared" si="151"/>
        <v/>
      </c>
      <c r="D1570" s="315" t="str">
        <f t="shared" si="152"/>
        <v/>
      </c>
      <c r="E1570" s="353"/>
      <c r="F1570" s="354"/>
      <c r="G1570" s="354"/>
      <c r="H1570" s="333"/>
      <c r="I1570" s="333"/>
      <c r="J1570" s="333"/>
      <c r="K1570" s="333"/>
      <c r="L1570" s="333"/>
      <c r="M1570" s="333"/>
      <c r="N1570" s="333"/>
      <c r="O1570" s="333"/>
      <c r="P1570" s="333"/>
      <c r="Q1570" s="333"/>
      <c r="R1570" s="333"/>
      <c r="S1570" s="333"/>
      <c r="T1570" s="333"/>
      <c r="U1570" s="333"/>
      <c r="V1570" s="333"/>
      <c r="W1570" s="333"/>
      <c r="X1570" s="333"/>
      <c r="Y1570" s="333"/>
      <c r="Z1570" s="333"/>
      <c r="AA1570" s="333"/>
      <c r="AB1570" s="333"/>
      <c r="AC1570" s="333"/>
      <c r="AD1570" s="333"/>
      <c r="AE1570" s="333"/>
      <c r="AF1570" s="333"/>
      <c r="AG1570" s="333"/>
      <c r="AH1570" s="333"/>
      <c r="AI1570" s="333"/>
      <c r="AJ1570" s="333"/>
      <c r="AK1570" s="333"/>
      <c r="AL1570" s="333"/>
      <c r="AM1570" s="333"/>
      <c r="AN1570" s="333"/>
      <c r="AO1570" s="333"/>
      <c r="AP1570" s="333"/>
      <c r="AQ1570" s="333"/>
      <c r="AR1570" s="333"/>
    </row>
    <row r="1571" spans="1:44" ht="8.1" customHeight="1">
      <c r="A1571" s="365" t="str">
        <f t="shared" si="149"/>
        <v/>
      </c>
      <c r="B1571" s="50" t="str">
        <f t="shared" si="150"/>
        <v/>
      </c>
      <c r="C1571" s="50" t="str">
        <f t="shared" si="151"/>
        <v/>
      </c>
      <c r="D1571" s="315" t="str">
        <f t="shared" si="152"/>
        <v/>
      </c>
      <c r="E1571" s="353"/>
      <c r="F1571" s="354"/>
      <c r="G1571" s="354"/>
      <c r="H1571" s="333"/>
      <c r="I1571" s="333"/>
      <c r="J1571" s="333"/>
      <c r="K1571" s="333"/>
      <c r="L1571" s="333"/>
      <c r="M1571" s="333"/>
      <c r="N1571" s="333"/>
      <c r="O1571" s="333"/>
      <c r="P1571" s="333"/>
      <c r="Q1571" s="333"/>
      <c r="R1571" s="333"/>
      <c r="S1571" s="333"/>
      <c r="T1571" s="333"/>
      <c r="U1571" s="333"/>
      <c r="V1571" s="333"/>
      <c r="W1571" s="333"/>
      <c r="X1571" s="333"/>
      <c r="Y1571" s="333"/>
      <c r="Z1571" s="333"/>
      <c r="AA1571" s="333"/>
      <c r="AB1571" s="333"/>
      <c r="AC1571" s="333"/>
      <c r="AD1571" s="333"/>
      <c r="AE1571" s="333"/>
      <c r="AF1571" s="333"/>
      <c r="AG1571" s="333"/>
      <c r="AH1571" s="333"/>
      <c r="AI1571" s="333"/>
      <c r="AJ1571" s="333"/>
      <c r="AK1571" s="333"/>
      <c r="AL1571" s="333"/>
      <c r="AM1571" s="333"/>
      <c r="AN1571" s="333"/>
      <c r="AO1571" s="333"/>
      <c r="AP1571" s="333"/>
      <c r="AQ1571" s="333"/>
      <c r="AR1571" s="333"/>
    </row>
    <row r="1572" spans="1:44" ht="8.1" customHeight="1">
      <c r="A1572" s="365" t="str">
        <f t="shared" si="149"/>
        <v/>
      </c>
      <c r="B1572" s="50" t="str">
        <f t="shared" si="150"/>
        <v/>
      </c>
      <c r="C1572" s="50" t="str">
        <f t="shared" si="151"/>
        <v/>
      </c>
      <c r="D1572" s="315" t="str">
        <f t="shared" si="152"/>
        <v/>
      </c>
      <c r="E1572" s="353"/>
      <c r="F1572" s="354"/>
      <c r="G1572" s="354"/>
      <c r="H1572" s="333"/>
      <c r="I1572" s="333"/>
      <c r="J1572" s="333"/>
      <c r="K1572" s="333"/>
      <c r="L1572" s="333"/>
      <c r="M1572" s="333"/>
      <c r="N1572" s="333"/>
      <c r="O1572" s="333"/>
      <c r="P1572" s="333"/>
      <c r="Q1572" s="333"/>
      <c r="R1572" s="333"/>
      <c r="S1572" s="333"/>
      <c r="T1572" s="333"/>
      <c r="U1572" s="333"/>
      <c r="V1572" s="333"/>
      <c r="W1572" s="333"/>
      <c r="X1572" s="333"/>
      <c r="Y1572" s="333"/>
      <c r="Z1572" s="333"/>
      <c r="AA1572" s="333"/>
      <c r="AB1572" s="333"/>
      <c r="AC1572" s="333"/>
      <c r="AD1572" s="333"/>
      <c r="AE1572" s="333"/>
      <c r="AF1572" s="333"/>
      <c r="AG1572" s="333"/>
      <c r="AH1572" s="333"/>
      <c r="AI1572" s="333"/>
      <c r="AJ1572" s="333"/>
      <c r="AK1572" s="333"/>
      <c r="AL1572" s="333"/>
      <c r="AM1572" s="333"/>
      <c r="AN1572" s="333"/>
      <c r="AO1572" s="333"/>
      <c r="AP1572" s="333"/>
      <c r="AQ1572" s="333"/>
      <c r="AR1572" s="333"/>
    </row>
    <row r="1573" spans="1:44" ht="8.1" customHeight="1">
      <c r="A1573" s="365" t="str">
        <f t="shared" si="149"/>
        <v/>
      </c>
      <c r="B1573" s="50" t="str">
        <f t="shared" si="150"/>
        <v/>
      </c>
      <c r="C1573" s="50" t="str">
        <f t="shared" si="151"/>
        <v/>
      </c>
      <c r="D1573" s="315" t="str">
        <f t="shared" si="152"/>
        <v/>
      </c>
      <c r="E1573" s="353"/>
      <c r="F1573" s="354"/>
      <c r="G1573" s="354"/>
      <c r="H1573" s="333"/>
      <c r="I1573" s="333"/>
      <c r="J1573" s="333"/>
      <c r="K1573" s="333"/>
      <c r="L1573" s="333"/>
      <c r="M1573" s="333"/>
      <c r="N1573" s="333"/>
      <c r="O1573" s="333"/>
      <c r="P1573" s="333"/>
      <c r="Q1573" s="333"/>
      <c r="R1573" s="333"/>
      <c r="S1573" s="333"/>
      <c r="T1573" s="333"/>
      <c r="U1573" s="333"/>
      <c r="V1573" s="333"/>
      <c r="W1573" s="333"/>
      <c r="X1573" s="333"/>
      <c r="Y1573" s="333"/>
      <c r="Z1573" s="333"/>
      <c r="AA1573" s="333"/>
      <c r="AB1573" s="333"/>
      <c r="AC1573" s="333"/>
      <c r="AD1573" s="333"/>
      <c r="AE1573" s="333"/>
      <c r="AF1573" s="333"/>
      <c r="AG1573" s="333"/>
      <c r="AH1573" s="333"/>
      <c r="AI1573" s="333"/>
      <c r="AJ1573" s="333"/>
      <c r="AK1573" s="333"/>
      <c r="AL1573" s="333"/>
      <c r="AM1573" s="333"/>
      <c r="AN1573" s="333"/>
      <c r="AO1573" s="333"/>
      <c r="AP1573" s="333"/>
      <c r="AQ1573" s="333"/>
      <c r="AR1573" s="333"/>
    </row>
    <row r="1574" spans="1:44" ht="8.1" customHeight="1">
      <c r="A1574" s="365" t="str">
        <f t="shared" si="149"/>
        <v/>
      </c>
      <c r="B1574" s="50" t="str">
        <f t="shared" si="150"/>
        <v/>
      </c>
      <c r="C1574" s="50" t="str">
        <f t="shared" si="151"/>
        <v/>
      </c>
      <c r="D1574" s="315" t="str">
        <f t="shared" si="152"/>
        <v/>
      </c>
      <c r="E1574" s="353"/>
      <c r="F1574" s="354"/>
      <c r="G1574" s="354"/>
      <c r="H1574" s="333"/>
      <c r="I1574" s="333"/>
      <c r="J1574" s="333"/>
      <c r="K1574" s="333"/>
      <c r="L1574" s="333"/>
      <c r="M1574" s="333"/>
      <c r="N1574" s="333"/>
      <c r="O1574" s="333"/>
      <c r="P1574" s="333"/>
      <c r="Q1574" s="333"/>
      <c r="R1574" s="333"/>
      <c r="S1574" s="333"/>
      <c r="T1574" s="333"/>
      <c r="U1574" s="333"/>
      <c r="V1574" s="333"/>
      <c r="W1574" s="333"/>
      <c r="X1574" s="333"/>
      <c r="Y1574" s="333"/>
      <c r="Z1574" s="333"/>
      <c r="AA1574" s="333"/>
      <c r="AB1574" s="333"/>
      <c r="AC1574" s="333"/>
      <c r="AD1574" s="333"/>
      <c r="AE1574" s="333"/>
      <c r="AF1574" s="333"/>
      <c r="AG1574" s="333"/>
      <c r="AH1574" s="333"/>
      <c r="AI1574" s="333"/>
      <c r="AJ1574" s="333"/>
      <c r="AK1574" s="333"/>
      <c r="AL1574" s="333"/>
      <c r="AM1574" s="333"/>
      <c r="AN1574" s="333"/>
      <c r="AO1574" s="333"/>
      <c r="AP1574" s="333"/>
      <c r="AQ1574" s="333"/>
      <c r="AR1574" s="333"/>
    </row>
    <row r="1575" spans="1:44" ht="8.1" customHeight="1">
      <c r="A1575" s="365" t="str">
        <f t="shared" si="149"/>
        <v/>
      </c>
      <c r="B1575" s="50" t="str">
        <f t="shared" si="150"/>
        <v/>
      </c>
      <c r="C1575" s="50" t="str">
        <f t="shared" si="151"/>
        <v/>
      </c>
      <c r="D1575" s="315" t="str">
        <f t="shared" si="152"/>
        <v/>
      </c>
      <c r="E1575" s="353"/>
      <c r="F1575" s="354"/>
      <c r="G1575" s="354"/>
      <c r="H1575" s="333"/>
      <c r="I1575" s="333"/>
      <c r="J1575" s="333"/>
      <c r="K1575" s="333"/>
      <c r="L1575" s="333"/>
      <c r="M1575" s="333"/>
      <c r="N1575" s="333"/>
      <c r="O1575" s="333"/>
      <c r="P1575" s="333"/>
      <c r="Q1575" s="333"/>
      <c r="R1575" s="333"/>
      <c r="S1575" s="333"/>
      <c r="T1575" s="333"/>
      <c r="U1575" s="333"/>
      <c r="V1575" s="333"/>
      <c r="W1575" s="333"/>
      <c r="X1575" s="333"/>
      <c r="Y1575" s="333"/>
      <c r="Z1575" s="333"/>
      <c r="AA1575" s="333"/>
      <c r="AB1575" s="333"/>
      <c r="AC1575" s="333"/>
      <c r="AD1575" s="333"/>
      <c r="AE1575" s="333"/>
      <c r="AF1575" s="333"/>
      <c r="AG1575" s="333"/>
      <c r="AH1575" s="333"/>
      <c r="AI1575" s="333"/>
      <c r="AJ1575" s="333"/>
      <c r="AK1575" s="333"/>
      <c r="AL1575" s="333"/>
      <c r="AM1575" s="333"/>
      <c r="AN1575" s="333"/>
      <c r="AO1575" s="333"/>
      <c r="AP1575" s="333"/>
      <c r="AQ1575" s="333"/>
      <c r="AR1575" s="333"/>
    </row>
    <row r="1576" spans="1:44" ht="8.1" customHeight="1">
      <c r="A1576" s="365" t="str">
        <f t="shared" si="149"/>
        <v/>
      </c>
      <c r="B1576" s="50" t="str">
        <f t="shared" si="150"/>
        <v/>
      </c>
      <c r="C1576" s="50" t="str">
        <f t="shared" si="151"/>
        <v/>
      </c>
      <c r="D1576" s="315" t="str">
        <f t="shared" si="152"/>
        <v/>
      </c>
      <c r="E1576" s="353"/>
      <c r="F1576" s="354"/>
      <c r="G1576" s="354"/>
      <c r="H1576" s="333"/>
      <c r="I1576" s="333"/>
      <c r="J1576" s="333"/>
      <c r="K1576" s="333"/>
      <c r="L1576" s="333"/>
      <c r="M1576" s="333"/>
      <c r="N1576" s="333"/>
      <c r="O1576" s="333"/>
      <c r="P1576" s="333"/>
      <c r="Q1576" s="333"/>
      <c r="R1576" s="333"/>
      <c r="S1576" s="333"/>
      <c r="T1576" s="333"/>
      <c r="U1576" s="333"/>
      <c r="V1576" s="333"/>
      <c r="W1576" s="333"/>
      <c r="X1576" s="333"/>
      <c r="Y1576" s="333"/>
      <c r="Z1576" s="333"/>
      <c r="AA1576" s="333"/>
      <c r="AB1576" s="333"/>
      <c r="AC1576" s="333"/>
      <c r="AD1576" s="333"/>
      <c r="AE1576" s="333"/>
      <c r="AF1576" s="333"/>
      <c r="AG1576" s="333"/>
      <c r="AH1576" s="333"/>
      <c r="AI1576" s="333"/>
      <c r="AJ1576" s="333"/>
      <c r="AK1576" s="333"/>
      <c r="AL1576" s="333"/>
      <c r="AM1576" s="333"/>
      <c r="AN1576" s="333"/>
      <c r="AO1576" s="333"/>
      <c r="AP1576" s="333"/>
      <c r="AQ1576" s="333"/>
      <c r="AR1576" s="333"/>
    </row>
    <row r="1577" spans="1:44" ht="8.1" customHeight="1">
      <c r="A1577" s="365" t="str">
        <f t="shared" si="149"/>
        <v/>
      </c>
      <c r="B1577" s="50" t="str">
        <f t="shared" si="150"/>
        <v/>
      </c>
      <c r="C1577" s="50" t="str">
        <f t="shared" si="151"/>
        <v/>
      </c>
      <c r="D1577" s="315" t="str">
        <f t="shared" si="152"/>
        <v/>
      </c>
      <c r="E1577" s="353"/>
      <c r="F1577" s="354"/>
      <c r="G1577" s="354"/>
      <c r="H1577" s="333"/>
      <c r="I1577" s="333"/>
      <c r="J1577" s="333"/>
      <c r="K1577" s="333"/>
      <c r="L1577" s="333"/>
      <c r="M1577" s="333"/>
      <c r="N1577" s="333"/>
      <c r="O1577" s="333"/>
      <c r="P1577" s="333"/>
      <c r="Q1577" s="333"/>
      <c r="R1577" s="333"/>
      <c r="S1577" s="333"/>
      <c r="T1577" s="333"/>
      <c r="U1577" s="333"/>
      <c r="V1577" s="333"/>
      <c r="W1577" s="333"/>
      <c r="X1577" s="333"/>
      <c r="Y1577" s="333"/>
      <c r="Z1577" s="333"/>
      <c r="AA1577" s="333"/>
      <c r="AB1577" s="333"/>
      <c r="AC1577" s="333"/>
      <c r="AD1577" s="333"/>
      <c r="AE1577" s="333"/>
      <c r="AF1577" s="333"/>
      <c r="AG1577" s="333"/>
      <c r="AH1577" s="333"/>
      <c r="AI1577" s="333"/>
      <c r="AJ1577" s="333"/>
      <c r="AK1577" s="333"/>
      <c r="AL1577" s="333"/>
      <c r="AM1577" s="333"/>
      <c r="AN1577" s="333"/>
      <c r="AO1577" s="333"/>
      <c r="AP1577" s="333"/>
      <c r="AQ1577" s="333"/>
      <c r="AR1577" s="333"/>
    </row>
    <row r="1578" spans="1:44" ht="8.1" customHeight="1">
      <c r="A1578" s="365" t="str">
        <f t="shared" si="149"/>
        <v/>
      </c>
      <c r="B1578" s="50" t="str">
        <f t="shared" si="150"/>
        <v/>
      </c>
      <c r="C1578" s="50" t="str">
        <f t="shared" si="151"/>
        <v/>
      </c>
      <c r="D1578" s="315" t="str">
        <f t="shared" si="152"/>
        <v/>
      </c>
      <c r="E1578" s="353"/>
      <c r="F1578" s="354"/>
      <c r="G1578" s="354"/>
      <c r="H1578" s="333"/>
      <c r="I1578" s="333"/>
      <c r="J1578" s="333"/>
      <c r="K1578" s="333"/>
      <c r="L1578" s="333"/>
      <c r="M1578" s="333"/>
      <c r="N1578" s="333"/>
      <c r="O1578" s="333"/>
      <c r="P1578" s="333"/>
      <c r="Q1578" s="333"/>
      <c r="R1578" s="333"/>
      <c r="S1578" s="333"/>
      <c r="T1578" s="333"/>
      <c r="U1578" s="333"/>
      <c r="V1578" s="333"/>
      <c r="W1578" s="333"/>
      <c r="X1578" s="333"/>
      <c r="Y1578" s="333"/>
      <c r="Z1578" s="333"/>
      <c r="AA1578" s="333"/>
      <c r="AB1578" s="333"/>
      <c r="AC1578" s="333"/>
      <c r="AD1578" s="333"/>
      <c r="AE1578" s="333"/>
      <c r="AF1578" s="333"/>
      <c r="AG1578" s="333"/>
      <c r="AH1578" s="333"/>
      <c r="AI1578" s="333"/>
      <c r="AJ1578" s="333"/>
      <c r="AK1578" s="333"/>
      <c r="AL1578" s="333"/>
      <c r="AM1578" s="333"/>
      <c r="AN1578" s="333"/>
      <c r="AO1578" s="333"/>
      <c r="AP1578" s="333"/>
      <c r="AQ1578" s="333"/>
      <c r="AR1578" s="333"/>
    </row>
    <row r="1579" spans="1:44" ht="8.1" customHeight="1">
      <c r="A1579" s="365" t="str">
        <f t="shared" si="149"/>
        <v/>
      </c>
      <c r="B1579" s="50" t="str">
        <f t="shared" si="150"/>
        <v/>
      </c>
      <c r="C1579" s="50" t="str">
        <f t="shared" si="151"/>
        <v/>
      </c>
      <c r="D1579" s="315" t="str">
        <f t="shared" si="152"/>
        <v/>
      </c>
      <c r="E1579" s="353"/>
      <c r="F1579" s="354"/>
      <c r="G1579" s="354"/>
      <c r="H1579" s="333"/>
      <c r="I1579" s="333"/>
      <c r="J1579" s="333"/>
      <c r="K1579" s="333"/>
      <c r="L1579" s="333"/>
      <c r="M1579" s="333"/>
      <c r="N1579" s="333"/>
      <c r="O1579" s="333"/>
      <c r="P1579" s="333"/>
      <c r="Q1579" s="333"/>
      <c r="R1579" s="333"/>
      <c r="S1579" s="333"/>
      <c r="T1579" s="333"/>
      <c r="U1579" s="333"/>
      <c r="V1579" s="333"/>
      <c r="W1579" s="333"/>
      <c r="X1579" s="333"/>
      <c r="Y1579" s="333"/>
      <c r="Z1579" s="333"/>
      <c r="AA1579" s="333"/>
      <c r="AB1579" s="333"/>
      <c r="AC1579" s="333"/>
      <c r="AD1579" s="333"/>
      <c r="AE1579" s="333"/>
      <c r="AF1579" s="333"/>
      <c r="AG1579" s="333"/>
      <c r="AH1579" s="333"/>
      <c r="AI1579" s="333"/>
      <c r="AJ1579" s="333"/>
      <c r="AK1579" s="333"/>
      <c r="AL1579" s="333"/>
      <c r="AM1579" s="333"/>
      <c r="AN1579" s="333"/>
      <c r="AO1579" s="333"/>
      <c r="AP1579" s="333"/>
      <c r="AQ1579" s="333"/>
      <c r="AR1579" s="333"/>
    </row>
    <row r="1580" spans="1:44" ht="8.1" customHeight="1">
      <c r="A1580" s="365" t="str">
        <f t="shared" si="149"/>
        <v/>
      </c>
      <c r="B1580" s="50" t="str">
        <f t="shared" si="150"/>
        <v/>
      </c>
      <c r="C1580" s="50" t="str">
        <f t="shared" si="151"/>
        <v/>
      </c>
      <c r="D1580" s="315" t="str">
        <f t="shared" si="152"/>
        <v/>
      </c>
      <c r="E1580" s="353"/>
      <c r="F1580" s="354"/>
      <c r="G1580" s="354"/>
      <c r="H1580" s="333"/>
      <c r="I1580" s="333"/>
      <c r="J1580" s="333"/>
      <c r="K1580" s="333"/>
      <c r="L1580" s="333"/>
      <c r="M1580" s="333"/>
      <c r="N1580" s="333"/>
      <c r="O1580" s="333"/>
      <c r="P1580" s="333"/>
      <c r="Q1580" s="333"/>
      <c r="R1580" s="333"/>
      <c r="S1580" s="333"/>
      <c r="T1580" s="333"/>
      <c r="U1580" s="333"/>
      <c r="V1580" s="333"/>
      <c r="W1580" s="333"/>
      <c r="X1580" s="333"/>
      <c r="Y1580" s="333"/>
      <c r="Z1580" s="333"/>
      <c r="AA1580" s="333"/>
      <c r="AB1580" s="333"/>
      <c r="AC1580" s="333"/>
      <c r="AD1580" s="333"/>
      <c r="AE1580" s="333"/>
      <c r="AF1580" s="333"/>
      <c r="AG1580" s="333"/>
      <c r="AH1580" s="333"/>
      <c r="AI1580" s="333"/>
      <c r="AJ1580" s="333"/>
      <c r="AK1580" s="333"/>
      <c r="AL1580" s="333"/>
      <c r="AM1580" s="333"/>
      <c r="AN1580" s="333"/>
      <c r="AO1580" s="333"/>
      <c r="AP1580" s="333"/>
      <c r="AQ1580" s="333"/>
      <c r="AR1580" s="333"/>
    </row>
    <row r="1581" spans="1:44" ht="8.1" customHeight="1">
      <c r="A1581" s="365" t="str">
        <f t="shared" si="149"/>
        <v/>
      </c>
      <c r="B1581" s="50" t="str">
        <f t="shared" si="150"/>
        <v/>
      </c>
      <c r="C1581" s="50" t="str">
        <f t="shared" si="151"/>
        <v/>
      </c>
      <c r="D1581" s="315" t="str">
        <f t="shared" si="152"/>
        <v/>
      </c>
      <c r="E1581" s="353"/>
      <c r="F1581" s="354"/>
      <c r="G1581" s="354"/>
      <c r="H1581" s="333"/>
      <c r="I1581" s="333"/>
      <c r="J1581" s="333"/>
      <c r="K1581" s="333"/>
      <c r="L1581" s="333"/>
      <c r="M1581" s="333"/>
      <c r="N1581" s="333"/>
      <c r="O1581" s="333"/>
      <c r="P1581" s="333"/>
      <c r="Q1581" s="333"/>
      <c r="R1581" s="333"/>
      <c r="S1581" s="333"/>
      <c r="T1581" s="333"/>
      <c r="U1581" s="333"/>
      <c r="V1581" s="333"/>
      <c r="W1581" s="333"/>
      <c r="X1581" s="333"/>
      <c r="Y1581" s="333"/>
      <c r="Z1581" s="333"/>
      <c r="AA1581" s="333"/>
      <c r="AB1581" s="333"/>
      <c r="AC1581" s="333"/>
      <c r="AD1581" s="333"/>
      <c r="AE1581" s="333"/>
      <c r="AF1581" s="333"/>
      <c r="AG1581" s="333"/>
      <c r="AH1581" s="333"/>
      <c r="AI1581" s="333"/>
      <c r="AJ1581" s="333"/>
      <c r="AK1581" s="333"/>
      <c r="AL1581" s="333"/>
      <c r="AM1581" s="333"/>
      <c r="AN1581" s="333"/>
      <c r="AO1581" s="333"/>
      <c r="AP1581" s="333"/>
      <c r="AQ1581" s="333"/>
      <c r="AR1581" s="333"/>
    </row>
    <row r="1582" spans="1:44" ht="8.1" customHeight="1">
      <c r="A1582" s="365" t="str">
        <f t="shared" si="149"/>
        <v/>
      </c>
      <c r="B1582" s="50" t="str">
        <f t="shared" si="150"/>
        <v/>
      </c>
      <c r="C1582" s="50" t="str">
        <f t="shared" si="151"/>
        <v/>
      </c>
      <c r="D1582" s="315" t="str">
        <f t="shared" si="152"/>
        <v/>
      </c>
      <c r="E1582" s="353"/>
      <c r="F1582" s="354"/>
      <c r="G1582" s="354"/>
      <c r="H1582" s="333"/>
      <c r="I1582" s="333"/>
      <c r="J1582" s="333"/>
      <c r="K1582" s="333"/>
      <c r="L1582" s="333"/>
      <c r="M1582" s="333"/>
      <c r="N1582" s="333"/>
      <c r="O1582" s="333"/>
      <c r="P1582" s="333"/>
      <c r="Q1582" s="333"/>
      <c r="R1582" s="333"/>
      <c r="S1582" s="333"/>
      <c r="T1582" s="333"/>
      <c r="U1582" s="333"/>
      <c r="V1582" s="333"/>
      <c r="W1582" s="333"/>
      <c r="X1582" s="333"/>
      <c r="Y1582" s="333"/>
      <c r="Z1582" s="333"/>
      <c r="AA1582" s="333"/>
      <c r="AB1582" s="333"/>
      <c r="AC1582" s="333"/>
      <c r="AD1582" s="333"/>
      <c r="AE1582" s="333"/>
      <c r="AF1582" s="333"/>
      <c r="AG1582" s="333"/>
      <c r="AH1582" s="333"/>
      <c r="AI1582" s="333"/>
      <c r="AJ1582" s="333"/>
      <c r="AK1582" s="333"/>
      <c r="AL1582" s="333"/>
      <c r="AM1582" s="333"/>
      <c r="AN1582" s="333"/>
      <c r="AO1582" s="333"/>
      <c r="AP1582" s="333"/>
      <c r="AQ1582" s="333"/>
      <c r="AR1582" s="333"/>
    </row>
    <row r="1583" spans="1:44" ht="8.1" customHeight="1">
      <c r="A1583" s="365" t="str">
        <f t="shared" si="149"/>
        <v/>
      </c>
      <c r="B1583" s="50" t="str">
        <f t="shared" si="150"/>
        <v/>
      </c>
      <c r="C1583" s="50" t="str">
        <f t="shared" si="151"/>
        <v/>
      </c>
      <c r="D1583" s="315" t="str">
        <f t="shared" si="152"/>
        <v/>
      </c>
      <c r="E1583" s="353"/>
      <c r="F1583" s="354"/>
      <c r="G1583" s="354"/>
      <c r="H1583" s="333"/>
      <c r="I1583" s="333"/>
      <c r="J1583" s="333"/>
      <c r="K1583" s="333"/>
      <c r="L1583" s="333"/>
      <c r="M1583" s="333"/>
      <c r="N1583" s="333"/>
      <c r="O1583" s="333"/>
      <c r="P1583" s="333"/>
      <c r="Q1583" s="333"/>
      <c r="R1583" s="333"/>
      <c r="S1583" s="333"/>
      <c r="T1583" s="333"/>
      <c r="U1583" s="333"/>
      <c r="V1583" s="333"/>
      <c r="W1583" s="333"/>
      <c r="X1583" s="333"/>
      <c r="Y1583" s="333"/>
      <c r="Z1583" s="333"/>
      <c r="AA1583" s="333"/>
      <c r="AB1583" s="333"/>
      <c r="AC1583" s="333"/>
      <c r="AD1583" s="333"/>
      <c r="AE1583" s="333"/>
      <c r="AF1583" s="333"/>
      <c r="AG1583" s="333"/>
      <c r="AH1583" s="333"/>
      <c r="AI1583" s="333"/>
      <c r="AJ1583" s="333"/>
      <c r="AK1583" s="333"/>
      <c r="AL1583" s="333"/>
      <c r="AM1583" s="333"/>
      <c r="AN1583" s="333"/>
      <c r="AO1583" s="333"/>
      <c r="AP1583" s="333"/>
      <c r="AQ1583" s="333"/>
      <c r="AR1583" s="333"/>
    </row>
    <row r="1584" spans="1:44" ht="8.1" customHeight="1">
      <c r="A1584" s="365" t="str">
        <f t="shared" si="149"/>
        <v/>
      </c>
      <c r="B1584" s="50" t="str">
        <f t="shared" si="150"/>
        <v/>
      </c>
      <c r="C1584" s="50" t="str">
        <f t="shared" si="151"/>
        <v/>
      </c>
      <c r="D1584" s="315" t="str">
        <f t="shared" si="152"/>
        <v/>
      </c>
      <c r="E1584" s="353"/>
      <c r="F1584" s="354"/>
      <c r="G1584" s="354"/>
      <c r="H1584" s="333"/>
      <c r="I1584" s="333"/>
      <c r="J1584" s="333"/>
      <c r="K1584" s="333"/>
      <c r="L1584" s="333"/>
      <c r="M1584" s="333"/>
      <c r="N1584" s="333"/>
      <c r="O1584" s="333"/>
      <c r="P1584" s="333"/>
      <c r="Q1584" s="333"/>
      <c r="R1584" s="333"/>
      <c r="S1584" s="333"/>
      <c r="T1584" s="333"/>
      <c r="U1584" s="333"/>
      <c r="V1584" s="333"/>
      <c r="W1584" s="333"/>
      <c r="X1584" s="333"/>
      <c r="Y1584" s="333"/>
      <c r="Z1584" s="333"/>
      <c r="AA1584" s="333"/>
      <c r="AB1584" s="333"/>
      <c r="AC1584" s="333"/>
      <c r="AD1584" s="333"/>
      <c r="AE1584" s="333"/>
      <c r="AF1584" s="333"/>
      <c r="AG1584" s="333"/>
      <c r="AH1584" s="333"/>
      <c r="AI1584" s="333"/>
      <c r="AJ1584" s="333"/>
      <c r="AK1584" s="333"/>
      <c r="AL1584" s="333"/>
      <c r="AM1584" s="333"/>
      <c r="AN1584" s="333"/>
      <c r="AO1584" s="333"/>
      <c r="AP1584" s="333"/>
      <c r="AQ1584" s="333"/>
      <c r="AR1584" s="333"/>
    </row>
    <row r="1585" spans="1:44" ht="8.1" customHeight="1">
      <c r="A1585" s="365" t="str">
        <f t="shared" si="149"/>
        <v/>
      </c>
      <c r="B1585" s="50" t="str">
        <f t="shared" si="150"/>
        <v/>
      </c>
      <c r="C1585" s="50" t="str">
        <f t="shared" si="151"/>
        <v/>
      </c>
      <c r="D1585" s="315" t="str">
        <f t="shared" si="152"/>
        <v/>
      </c>
      <c r="E1585" s="353"/>
      <c r="F1585" s="354"/>
      <c r="G1585" s="354"/>
      <c r="H1585" s="333"/>
      <c r="I1585" s="333"/>
      <c r="J1585" s="333"/>
      <c r="K1585" s="333"/>
      <c r="L1585" s="333"/>
      <c r="M1585" s="333"/>
      <c r="N1585" s="333"/>
      <c r="O1585" s="333"/>
      <c r="P1585" s="333"/>
      <c r="Q1585" s="333"/>
      <c r="R1585" s="333"/>
      <c r="S1585" s="333"/>
      <c r="T1585" s="333"/>
      <c r="U1585" s="333"/>
      <c r="V1585" s="333"/>
      <c r="W1585" s="333"/>
      <c r="X1585" s="333"/>
      <c r="Y1585" s="333"/>
      <c r="Z1585" s="333"/>
      <c r="AA1585" s="333"/>
      <c r="AB1585" s="333"/>
      <c r="AC1585" s="333"/>
      <c r="AD1585" s="333"/>
      <c r="AE1585" s="333"/>
      <c r="AF1585" s="333"/>
      <c r="AG1585" s="333"/>
      <c r="AH1585" s="333"/>
      <c r="AI1585" s="333"/>
      <c r="AJ1585" s="333"/>
      <c r="AK1585" s="333"/>
      <c r="AL1585" s="333"/>
      <c r="AM1585" s="333"/>
      <c r="AN1585" s="333"/>
      <c r="AO1585" s="333"/>
      <c r="AP1585" s="333"/>
      <c r="AQ1585" s="333"/>
      <c r="AR1585" s="333"/>
    </row>
    <row r="1586" spans="1:44" ht="8.1" customHeight="1">
      <c r="A1586" s="365" t="str">
        <f t="shared" si="149"/>
        <v/>
      </c>
      <c r="B1586" s="50" t="str">
        <f t="shared" si="150"/>
        <v/>
      </c>
      <c r="C1586" s="50" t="str">
        <f t="shared" si="151"/>
        <v/>
      </c>
      <c r="D1586" s="315" t="str">
        <f t="shared" si="152"/>
        <v/>
      </c>
      <c r="E1586" s="353"/>
      <c r="F1586" s="354"/>
      <c r="G1586" s="354"/>
      <c r="H1586" s="333"/>
      <c r="I1586" s="333"/>
      <c r="J1586" s="333"/>
      <c r="K1586" s="333"/>
      <c r="L1586" s="333"/>
      <c r="M1586" s="333"/>
      <c r="N1586" s="333"/>
      <c r="O1586" s="333"/>
      <c r="P1586" s="333"/>
      <c r="Q1586" s="333"/>
      <c r="R1586" s="333"/>
      <c r="S1586" s="333"/>
      <c r="T1586" s="333"/>
      <c r="U1586" s="333"/>
      <c r="V1586" s="333"/>
      <c r="W1586" s="333"/>
      <c r="X1586" s="333"/>
      <c r="Y1586" s="333"/>
      <c r="Z1586" s="333"/>
      <c r="AA1586" s="333"/>
      <c r="AB1586" s="333"/>
      <c r="AC1586" s="333"/>
      <c r="AD1586" s="333"/>
      <c r="AE1586" s="333"/>
      <c r="AF1586" s="333"/>
      <c r="AG1586" s="333"/>
      <c r="AH1586" s="333"/>
      <c r="AI1586" s="333"/>
      <c r="AJ1586" s="333"/>
      <c r="AK1586" s="333"/>
      <c r="AL1586" s="333"/>
      <c r="AM1586" s="333"/>
      <c r="AN1586" s="333"/>
      <c r="AO1586" s="333"/>
      <c r="AP1586" s="333"/>
      <c r="AQ1586" s="333"/>
      <c r="AR1586" s="333"/>
    </row>
    <row r="1587" spans="1:44" ht="8.1" customHeight="1">
      <c r="A1587" s="365" t="str">
        <f t="shared" si="149"/>
        <v/>
      </c>
      <c r="B1587" s="50" t="str">
        <f t="shared" si="150"/>
        <v/>
      </c>
      <c r="C1587" s="50" t="str">
        <f t="shared" si="151"/>
        <v/>
      </c>
      <c r="D1587" s="315" t="str">
        <f t="shared" si="152"/>
        <v/>
      </c>
      <c r="E1587" s="353"/>
      <c r="F1587" s="354"/>
      <c r="G1587" s="354"/>
      <c r="H1587" s="333"/>
      <c r="I1587" s="333"/>
      <c r="J1587" s="333"/>
      <c r="K1587" s="333"/>
      <c r="L1587" s="333"/>
      <c r="M1587" s="333"/>
      <c r="N1587" s="333"/>
      <c r="O1587" s="333"/>
      <c r="P1587" s="333"/>
      <c r="Q1587" s="333"/>
      <c r="R1587" s="333"/>
      <c r="S1587" s="333"/>
      <c r="T1587" s="333"/>
      <c r="U1587" s="333"/>
      <c r="V1587" s="333"/>
      <c r="W1587" s="333"/>
      <c r="X1587" s="333"/>
      <c r="Y1587" s="333"/>
      <c r="Z1587" s="333"/>
      <c r="AA1587" s="333"/>
      <c r="AB1587" s="333"/>
      <c r="AC1587" s="333"/>
      <c r="AD1587" s="333"/>
      <c r="AE1587" s="333"/>
      <c r="AF1587" s="333"/>
      <c r="AG1587" s="333"/>
      <c r="AH1587" s="333"/>
      <c r="AI1587" s="333"/>
      <c r="AJ1587" s="333"/>
      <c r="AK1587" s="333"/>
      <c r="AL1587" s="333"/>
      <c r="AM1587" s="333"/>
      <c r="AN1587" s="333"/>
      <c r="AO1587" s="333"/>
      <c r="AP1587" s="333"/>
      <c r="AQ1587" s="333"/>
      <c r="AR1587" s="333"/>
    </row>
    <row r="1588" spans="1:44" ht="8.1" customHeight="1">
      <c r="A1588" s="365" t="str">
        <f t="shared" si="149"/>
        <v/>
      </c>
      <c r="B1588" s="50" t="str">
        <f t="shared" si="150"/>
        <v/>
      </c>
      <c r="C1588" s="50" t="str">
        <f t="shared" si="151"/>
        <v/>
      </c>
      <c r="D1588" s="315" t="str">
        <f t="shared" si="152"/>
        <v/>
      </c>
      <c r="E1588" s="353"/>
      <c r="F1588" s="354"/>
      <c r="G1588" s="354"/>
      <c r="H1588" s="333"/>
      <c r="I1588" s="333"/>
      <c r="J1588" s="333"/>
      <c r="K1588" s="333"/>
      <c r="L1588" s="333"/>
      <c r="M1588" s="333"/>
      <c r="N1588" s="333"/>
      <c r="O1588" s="333"/>
      <c r="P1588" s="333"/>
      <c r="Q1588" s="333"/>
      <c r="R1588" s="333"/>
      <c r="S1588" s="333"/>
      <c r="T1588" s="333"/>
      <c r="U1588" s="333"/>
      <c r="V1588" s="333"/>
      <c r="W1588" s="333"/>
      <c r="X1588" s="333"/>
      <c r="Y1588" s="333"/>
      <c r="Z1588" s="333"/>
      <c r="AA1588" s="333"/>
      <c r="AB1588" s="333"/>
      <c r="AC1588" s="333"/>
      <c r="AD1588" s="333"/>
      <c r="AE1588" s="333"/>
      <c r="AF1588" s="333"/>
      <c r="AG1588" s="333"/>
      <c r="AH1588" s="333"/>
      <c r="AI1588" s="333"/>
      <c r="AJ1588" s="333"/>
      <c r="AK1588" s="333"/>
      <c r="AL1588" s="333"/>
      <c r="AM1588" s="333"/>
      <c r="AN1588" s="333"/>
      <c r="AO1588" s="333"/>
      <c r="AP1588" s="333"/>
      <c r="AQ1588" s="333"/>
      <c r="AR1588" s="333"/>
    </row>
    <row r="1589" spans="1:44" ht="8.1" customHeight="1">
      <c r="A1589" s="365" t="str">
        <f t="shared" si="149"/>
        <v/>
      </c>
      <c r="B1589" s="50" t="str">
        <f t="shared" si="150"/>
        <v/>
      </c>
      <c r="C1589" s="50" t="str">
        <f t="shared" si="151"/>
        <v/>
      </c>
      <c r="D1589" s="315" t="str">
        <f t="shared" si="152"/>
        <v/>
      </c>
      <c r="E1589" s="353"/>
      <c r="F1589" s="354"/>
      <c r="G1589" s="354"/>
      <c r="H1589" s="333"/>
      <c r="I1589" s="333"/>
      <c r="J1589" s="333"/>
      <c r="K1589" s="333"/>
      <c r="L1589" s="333"/>
      <c r="M1589" s="333"/>
      <c r="N1589" s="333"/>
      <c r="O1589" s="333"/>
      <c r="P1589" s="333"/>
      <c r="Q1589" s="333"/>
      <c r="R1589" s="333"/>
      <c r="S1589" s="333"/>
      <c r="T1589" s="333"/>
      <c r="U1589" s="333"/>
      <c r="V1589" s="333"/>
      <c r="W1589" s="333"/>
      <c r="X1589" s="333"/>
      <c r="Y1589" s="333"/>
      <c r="Z1589" s="333"/>
      <c r="AA1589" s="333"/>
      <c r="AB1589" s="333"/>
      <c r="AC1589" s="333"/>
      <c r="AD1589" s="333"/>
      <c r="AE1589" s="333"/>
      <c r="AF1589" s="333"/>
      <c r="AG1589" s="333"/>
      <c r="AH1589" s="333"/>
      <c r="AI1589" s="333"/>
      <c r="AJ1589" s="333"/>
      <c r="AK1589" s="333"/>
      <c r="AL1589" s="333"/>
      <c r="AM1589" s="333"/>
      <c r="AN1589" s="333"/>
      <c r="AO1589" s="333"/>
      <c r="AP1589" s="333"/>
      <c r="AQ1589" s="333"/>
      <c r="AR1589" s="333"/>
    </row>
    <row r="1590" spans="1:44" ht="8.1" customHeight="1">
      <c r="A1590" s="365" t="str">
        <f t="shared" si="149"/>
        <v/>
      </c>
      <c r="B1590" s="50" t="str">
        <f t="shared" si="150"/>
        <v/>
      </c>
      <c r="C1590" s="50" t="str">
        <f t="shared" si="151"/>
        <v/>
      </c>
      <c r="D1590" s="315" t="str">
        <f t="shared" si="152"/>
        <v/>
      </c>
      <c r="E1590" s="353"/>
      <c r="F1590" s="354"/>
      <c r="G1590" s="354"/>
      <c r="H1590" s="333"/>
      <c r="I1590" s="333"/>
      <c r="J1590" s="333"/>
      <c r="K1590" s="333"/>
      <c r="L1590" s="333"/>
      <c r="M1590" s="333"/>
      <c r="N1590" s="333"/>
      <c r="O1590" s="333"/>
      <c r="P1590" s="333"/>
      <c r="Q1590" s="333"/>
      <c r="R1590" s="333"/>
      <c r="S1590" s="333"/>
      <c r="T1590" s="333"/>
      <c r="U1590" s="333"/>
      <c r="V1590" s="333"/>
      <c r="W1590" s="333"/>
      <c r="X1590" s="333"/>
      <c r="Y1590" s="333"/>
      <c r="Z1590" s="333"/>
      <c r="AA1590" s="333"/>
      <c r="AB1590" s="333"/>
      <c r="AC1590" s="333"/>
      <c r="AD1590" s="333"/>
      <c r="AE1590" s="333"/>
      <c r="AF1590" s="333"/>
      <c r="AG1590" s="333"/>
      <c r="AH1590" s="333"/>
      <c r="AI1590" s="333"/>
      <c r="AJ1590" s="333"/>
      <c r="AK1590" s="333"/>
      <c r="AL1590" s="333"/>
      <c r="AM1590" s="333"/>
      <c r="AN1590" s="333"/>
      <c r="AO1590" s="333"/>
      <c r="AP1590" s="333"/>
      <c r="AQ1590" s="333"/>
      <c r="AR1590" s="333"/>
    </row>
    <row r="1591" spans="1:44" ht="8.1" customHeight="1">
      <c r="A1591" s="365" t="str">
        <f t="shared" si="149"/>
        <v/>
      </c>
      <c r="B1591" s="50" t="str">
        <f t="shared" si="150"/>
        <v/>
      </c>
      <c r="C1591" s="50" t="str">
        <f t="shared" si="151"/>
        <v/>
      </c>
      <c r="D1591" s="315" t="str">
        <f t="shared" si="152"/>
        <v/>
      </c>
      <c r="E1591" s="353"/>
      <c r="F1591" s="354"/>
      <c r="G1591" s="354"/>
      <c r="H1591" s="333"/>
      <c r="I1591" s="333"/>
      <c r="J1591" s="333"/>
      <c r="K1591" s="333"/>
      <c r="L1591" s="333"/>
      <c r="M1591" s="333"/>
      <c r="N1591" s="333"/>
      <c r="O1591" s="333"/>
      <c r="P1591" s="333"/>
      <c r="Q1591" s="333"/>
      <c r="R1591" s="333"/>
      <c r="S1591" s="333"/>
      <c r="T1591" s="333"/>
      <c r="U1591" s="333"/>
      <c r="V1591" s="333"/>
      <c r="W1591" s="333"/>
      <c r="X1591" s="333"/>
      <c r="Y1591" s="333"/>
      <c r="Z1591" s="333"/>
      <c r="AA1591" s="333"/>
      <c r="AB1591" s="333"/>
      <c r="AC1591" s="333"/>
      <c r="AD1591" s="333"/>
      <c r="AE1591" s="333"/>
      <c r="AF1591" s="333"/>
      <c r="AG1591" s="333"/>
      <c r="AH1591" s="333"/>
      <c r="AI1591" s="333"/>
      <c r="AJ1591" s="333"/>
      <c r="AK1591" s="333"/>
      <c r="AL1591" s="333"/>
      <c r="AM1591" s="333"/>
      <c r="AN1591" s="333"/>
      <c r="AO1591" s="333"/>
      <c r="AP1591" s="333"/>
      <c r="AQ1591" s="333"/>
      <c r="AR1591" s="333"/>
    </row>
    <row r="1592" spans="1:44" ht="8.1" customHeight="1">
      <c r="A1592" s="365" t="str">
        <f t="shared" si="149"/>
        <v/>
      </c>
      <c r="B1592" s="50" t="str">
        <f t="shared" si="150"/>
        <v/>
      </c>
      <c r="C1592" s="50" t="str">
        <f t="shared" si="151"/>
        <v/>
      </c>
      <c r="D1592" s="315" t="str">
        <f t="shared" si="152"/>
        <v/>
      </c>
      <c r="E1592" s="353"/>
      <c r="F1592" s="354"/>
      <c r="G1592" s="354"/>
      <c r="H1592" s="333"/>
      <c r="I1592" s="333"/>
      <c r="J1592" s="333"/>
      <c r="K1592" s="333"/>
      <c r="L1592" s="333"/>
      <c r="M1592" s="333"/>
      <c r="N1592" s="333"/>
      <c r="O1592" s="333"/>
      <c r="P1592" s="333"/>
      <c r="Q1592" s="333"/>
      <c r="R1592" s="333"/>
      <c r="S1592" s="333"/>
      <c r="T1592" s="333"/>
      <c r="U1592" s="333"/>
      <c r="V1592" s="333"/>
      <c r="W1592" s="333"/>
      <c r="X1592" s="333"/>
      <c r="Y1592" s="333"/>
      <c r="Z1592" s="333"/>
      <c r="AA1592" s="333"/>
      <c r="AB1592" s="333"/>
      <c r="AC1592" s="333"/>
      <c r="AD1592" s="333"/>
      <c r="AE1592" s="333"/>
      <c r="AF1592" s="333"/>
      <c r="AG1592" s="333"/>
      <c r="AH1592" s="333"/>
      <c r="AI1592" s="333"/>
      <c r="AJ1592" s="333"/>
      <c r="AK1592" s="333"/>
      <c r="AL1592" s="333"/>
      <c r="AM1592" s="333"/>
      <c r="AN1592" s="333"/>
      <c r="AO1592" s="333"/>
      <c r="AP1592" s="333"/>
      <c r="AQ1592" s="333"/>
      <c r="AR1592" s="333"/>
    </row>
    <row r="1593" spans="1:44" ht="8.1" customHeight="1">
      <c r="A1593" s="365" t="str">
        <f t="shared" si="149"/>
        <v/>
      </c>
      <c r="B1593" s="50" t="str">
        <f t="shared" si="150"/>
        <v/>
      </c>
      <c r="C1593" s="50" t="str">
        <f t="shared" si="151"/>
        <v/>
      </c>
      <c r="D1593" s="315" t="str">
        <f t="shared" si="152"/>
        <v/>
      </c>
      <c r="E1593" s="353"/>
      <c r="F1593" s="354"/>
      <c r="G1593" s="354"/>
      <c r="H1593" s="333"/>
      <c r="I1593" s="333"/>
      <c r="J1593" s="333"/>
      <c r="K1593" s="333"/>
      <c r="L1593" s="333"/>
      <c r="M1593" s="333"/>
      <c r="N1593" s="333"/>
      <c r="O1593" s="333"/>
      <c r="P1593" s="333"/>
      <c r="Q1593" s="333"/>
      <c r="R1593" s="333"/>
      <c r="S1593" s="333"/>
      <c r="T1593" s="333"/>
      <c r="U1593" s="333"/>
      <c r="V1593" s="333"/>
      <c r="W1593" s="333"/>
      <c r="X1593" s="333"/>
      <c r="Y1593" s="333"/>
      <c r="Z1593" s="333"/>
      <c r="AA1593" s="333"/>
      <c r="AB1593" s="333"/>
      <c r="AC1593" s="333"/>
      <c r="AD1593" s="333"/>
      <c r="AE1593" s="333"/>
      <c r="AF1593" s="333"/>
      <c r="AG1593" s="333"/>
      <c r="AH1593" s="333"/>
      <c r="AI1593" s="333"/>
      <c r="AJ1593" s="333"/>
      <c r="AK1593" s="333"/>
      <c r="AL1593" s="333"/>
      <c r="AM1593" s="333"/>
      <c r="AN1593" s="333"/>
      <c r="AO1593" s="333"/>
      <c r="AP1593" s="333"/>
      <c r="AQ1593" s="333"/>
      <c r="AR1593" s="333"/>
    </row>
    <row r="1594" spans="1:44" ht="8.1" customHeight="1">
      <c r="A1594" s="365" t="str">
        <f t="shared" si="149"/>
        <v/>
      </c>
      <c r="B1594" s="50" t="str">
        <f t="shared" si="150"/>
        <v/>
      </c>
      <c r="C1594" s="50" t="str">
        <f t="shared" si="151"/>
        <v/>
      </c>
      <c r="D1594" s="315" t="str">
        <f t="shared" si="152"/>
        <v/>
      </c>
      <c r="E1594" s="353"/>
      <c r="F1594" s="354"/>
      <c r="G1594" s="354"/>
      <c r="H1594" s="333"/>
      <c r="I1594" s="333"/>
      <c r="J1594" s="333"/>
      <c r="K1594" s="333"/>
      <c r="L1594" s="333"/>
      <c r="M1594" s="333"/>
      <c r="N1594" s="333"/>
      <c r="O1594" s="333"/>
      <c r="P1594" s="333"/>
      <c r="Q1594" s="333"/>
      <c r="R1594" s="333"/>
      <c r="S1594" s="333"/>
      <c r="T1594" s="333"/>
      <c r="U1594" s="333"/>
      <c r="V1594" s="333"/>
      <c r="W1594" s="333"/>
      <c r="X1594" s="333"/>
      <c r="Y1594" s="333"/>
      <c r="Z1594" s="333"/>
      <c r="AA1594" s="333"/>
      <c r="AB1594" s="333"/>
      <c r="AC1594" s="333"/>
      <c r="AD1594" s="333"/>
      <c r="AE1594" s="333"/>
      <c r="AF1594" s="333"/>
      <c r="AG1594" s="333"/>
      <c r="AH1594" s="333"/>
      <c r="AI1594" s="333"/>
      <c r="AJ1594" s="333"/>
      <c r="AK1594" s="333"/>
      <c r="AL1594" s="333"/>
      <c r="AM1594" s="333"/>
      <c r="AN1594" s="333"/>
      <c r="AO1594" s="333"/>
      <c r="AP1594" s="333"/>
      <c r="AQ1594" s="333"/>
      <c r="AR1594" s="333"/>
    </row>
    <row r="1595" spans="1:44" ht="8.1" customHeight="1">
      <c r="A1595" s="365" t="str">
        <f t="shared" si="149"/>
        <v/>
      </c>
      <c r="B1595" s="50" t="str">
        <f t="shared" si="150"/>
        <v/>
      </c>
      <c r="C1595" s="50" t="str">
        <f t="shared" si="151"/>
        <v/>
      </c>
      <c r="D1595" s="315" t="str">
        <f t="shared" si="152"/>
        <v/>
      </c>
      <c r="E1595" s="353"/>
      <c r="F1595" s="354"/>
      <c r="G1595" s="354"/>
      <c r="H1595" s="333"/>
      <c r="I1595" s="333"/>
      <c r="J1595" s="333"/>
      <c r="K1595" s="333"/>
      <c r="L1595" s="333"/>
      <c r="M1595" s="333"/>
      <c r="N1595" s="333"/>
      <c r="O1595" s="333"/>
      <c r="P1595" s="333"/>
      <c r="Q1595" s="333"/>
      <c r="R1595" s="333"/>
      <c r="S1595" s="333"/>
      <c r="T1595" s="333"/>
      <c r="U1595" s="333"/>
      <c r="V1595" s="333"/>
      <c r="W1595" s="333"/>
      <c r="X1595" s="333"/>
      <c r="Y1595" s="333"/>
      <c r="Z1595" s="333"/>
      <c r="AA1595" s="333"/>
      <c r="AB1595" s="333"/>
      <c r="AC1595" s="333"/>
      <c r="AD1595" s="333"/>
      <c r="AE1595" s="333"/>
      <c r="AF1595" s="333"/>
      <c r="AG1595" s="333"/>
      <c r="AH1595" s="333"/>
      <c r="AI1595" s="333"/>
      <c r="AJ1595" s="333"/>
      <c r="AK1595" s="333"/>
      <c r="AL1595" s="333"/>
      <c r="AM1595" s="333"/>
      <c r="AN1595" s="333"/>
      <c r="AO1595" s="333"/>
      <c r="AP1595" s="333"/>
      <c r="AQ1595" s="333"/>
      <c r="AR1595" s="333"/>
    </row>
    <row r="1596" spans="1:44" ht="8.1" customHeight="1">
      <c r="A1596" s="365" t="str">
        <f t="shared" si="149"/>
        <v/>
      </c>
      <c r="B1596" s="50" t="str">
        <f t="shared" si="150"/>
        <v/>
      </c>
      <c r="C1596" s="50" t="str">
        <f t="shared" si="151"/>
        <v/>
      </c>
      <c r="D1596" s="315" t="str">
        <f t="shared" si="152"/>
        <v/>
      </c>
      <c r="E1596" s="353"/>
      <c r="F1596" s="354"/>
      <c r="G1596" s="354"/>
      <c r="H1596" s="333"/>
      <c r="I1596" s="333"/>
      <c r="J1596" s="333"/>
      <c r="K1596" s="333"/>
      <c r="L1596" s="333"/>
      <c r="M1596" s="333"/>
      <c r="N1596" s="333"/>
      <c r="O1596" s="333"/>
      <c r="P1596" s="333"/>
      <c r="Q1596" s="333"/>
      <c r="R1596" s="333"/>
      <c r="S1596" s="333"/>
      <c r="T1596" s="333"/>
      <c r="U1596" s="333"/>
      <c r="V1596" s="333"/>
      <c r="W1596" s="333"/>
      <c r="X1596" s="333"/>
      <c r="Y1596" s="333"/>
      <c r="Z1596" s="333"/>
      <c r="AA1596" s="333"/>
      <c r="AB1596" s="333"/>
      <c r="AC1596" s="333"/>
      <c r="AD1596" s="333"/>
      <c r="AE1596" s="333"/>
      <c r="AF1596" s="333"/>
      <c r="AG1596" s="333"/>
      <c r="AH1596" s="333"/>
      <c r="AI1596" s="333"/>
      <c r="AJ1596" s="333"/>
      <c r="AK1596" s="333"/>
      <c r="AL1596" s="333"/>
      <c r="AM1596" s="333"/>
      <c r="AN1596" s="333"/>
      <c r="AO1596" s="333"/>
      <c r="AP1596" s="333"/>
      <c r="AQ1596" s="333"/>
      <c r="AR1596" s="333"/>
    </row>
    <row r="1597" spans="1:44" ht="8.1" customHeight="1">
      <c r="A1597" s="365" t="str">
        <f t="shared" si="149"/>
        <v/>
      </c>
      <c r="B1597" s="50" t="str">
        <f t="shared" si="150"/>
        <v/>
      </c>
      <c r="C1597" s="50" t="str">
        <f t="shared" si="151"/>
        <v/>
      </c>
      <c r="D1597" s="315" t="str">
        <f t="shared" si="152"/>
        <v/>
      </c>
      <c r="E1597" s="353"/>
      <c r="F1597" s="354"/>
      <c r="G1597" s="354"/>
      <c r="H1597" s="333"/>
      <c r="I1597" s="333"/>
      <c r="J1597" s="333"/>
      <c r="K1597" s="333"/>
      <c r="L1597" s="333"/>
      <c r="M1597" s="333"/>
      <c r="N1597" s="333"/>
      <c r="O1597" s="333"/>
      <c r="P1597" s="333"/>
      <c r="Q1597" s="333"/>
      <c r="R1597" s="333"/>
      <c r="S1597" s="333"/>
      <c r="T1597" s="333"/>
      <c r="U1597" s="333"/>
      <c r="V1597" s="333"/>
      <c r="W1597" s="333"/>
      <c r="X1597" s="333"/>
      <c r="Y1597" s="333"/>
      <c r="Z1597" s="333"/>
      <c r="AA1597" s="333"/>
      <c r="AB1597" s="333"/>
      <c r="AC1597" s="333"/>
      <c r="AD1597" s="333"/>
      <c r="AE1597" s="333"/>
      <c r="AF1597" s="333"/>
      <c r="AG1597" s="333"/>
      <c r="AH1597" s="333"/>
      <c r="AI1597" s="333"/>
      <c r="AJ1597" s="333"/>
      <c r="AK1597" s="333"/>
      <c r="AL1597" s="333"/>
      <c r="AM1597" s="333"/>
      <c r="AN1597" s="333"/>
      <c r="AO1597" s="333"/>
      <c r="AP1597" s="333"/>
      <c r="AQ1597" s="333"/>
      <c r="AR1597" s="333"/>
    </row>
    <row r="1598" spans="1:44" ht="8.1" customHeight="1">
      <c r="A1598" s="365" t="str">
        <f t="shared" si="149"/>
        <v/>
      </c>
      <c r="B1598" s="50" t="str">
        <f t="shared" si="150"/>
        <v/>
      </c>
      <c r="C1598" s="50" t="str">
        <f t="shared" si="151"/>
        <v/>
      </c>
      <c r="D1598" s="315" t="str">
        <f t="shared" si="152"/>
        <v/>
      </c>
      <c r="E1598" s="353"/>
      <c r="F1598" s="354"/>
      <c r="G1598" s="354"/>
      <c r="H1598" s="333"/>
      <c r="I1598" s="333"/>
      <c r="J1598" s="333"/>
      <c r="K1598" s="333"/>
      <c r="L1598" s="333"/>
      <c r="M1598" s="333"/>
      <c r="N1598" s="333"/>
      <c r="O1598" s="333"/>
      <c r="P1598" s="333"/>
      <c r="Q1598" s="333"/>
      <c r="R1598" s="333"/>
      <c r="S1598" s="333"/>
      <c r="T1598" s="333"/>
      <c r="U1598" s="333"/>
      <c r="V1598" s="333"/>
      <c r="W1598" s="333"/>
      <c r="X1598" s="333"/>
      <c r="Y1598" s="333"/>
      <c r="Z1598" s="333"/>
      <c r="AA1598" s="333"/>
      <c r="AB1598" s="333"/>
      <c r="AC1598" s="333"/>
      <c r="AD1598" s="333"/>
      <c r="AE1598" s="333"/>
      <c r="AF1598" s="333"/>
      <c r="AG1598" s="333"/>
      <c r="AH1598" s="333"/>
      <c r="AI1598" s="333"/>
      <c r="AJ1598" s="333"/>
      <c r="AK1598" s="333"/>
      <c r="AL1598" s="333"/>
      <c r="AM1598" s="333"/>
      <c r="AN1598" s="333"/>
      <c r="AO1598" s="333"/>
      <c r="AP1598" s="333"/>
      <c r="AQ1598" s="333"/>
      <c r="AR1598" s="333"/>
    </row>
    <row r="1599" spans="1:44" ht="8.1" customHeight="1">
      <c r="A1599" s="365" t="str">
        <f t="shared" si="149"/>
        <v/>
      </c>
      <c r="B1599" s="50" t="str">
        <f t="shared" si="150"/>
        <v/>
      </c>
      <c r="C1599" s="50" t="str">
        <f t="shared" si="151"/>
        <v/>
      </c>
      <c r="D1599" s="315" t="str">
        <f t="shared" si="152"/>
        <v/>
      </c>
      <c r="E1599" s="353"/>
      <c r="F1599" s="354"/>
      <c r="G1599" s="354"/>
      <c r="H1599" s="333"/>
      <c r="I1599" s="333"/>
      <c r="J1599" s="333"/>
      <c r="K1599" s="333"/>
      <c r="L1599" s="333"/>
      <c r="M1599" s="333"/>
      <c r="N1599" s="333"/>
      <c r="O1599" s="333"/>
      <c r="P1599" s="333"/>
      <c r="Q1599" s="333"/>
      <c r="R1599" s="333"/>
      <c r="S1599" s="333"/>
      <c r="T1599" s="333"/>
      <c r="U1599" s="333"/>
      <c r="V1599" s="333"/>
      <c r="W1599" s="333"/>
      <c r="X1599" s="333"/>
      <c r="Y1599" s="333"/>
      <c r="Z1599" s="333"/>
      <c r="AA1599" s="333"/>
      <c r="AB1599" s="333"/>
      <c r="AC1599" s="333"/>
      <c r="AD1599" s="333"/>
      <c r="AE1599" s="333"/>
      <c r="AF1599" s="333"/>
      <c r="AG1599" s="333"/>
      <c r="AH1599" s="333"/>
      <c r="AI1599" s="333"/>
      <c r="AJ1599" s="333"/>
      <c r="AK1599" s="333"/>
      <c r="AL1599" s="333"/>
      <c r="AM1599" s="333"/>
      <c r="AN1599" s="333"/>
      <c r="AO1599" s="333"/>
      <c r="AP1599" s="333"/>
      <c r="AQ1599" s="333"/>
      <c r="AR1599" s="333"/>
    </row>
    <row r="1600" spans="1:44" ht="8.1" customHeight="1">
      <c r="A1600" s="365" t="str">
        <f t="shared" si="149"/>
        <v/>
      </c>
      <c r="B1600" s="50" t="str">
        <f t="shared" si="150"/>
        <v/>
      </c>
      <c r="C1600" s="50" t="str">
        <f t="shared" si="151"/>
        <v/>
      </c>
      <c r="D1600" s="315" t="str">
        <f t="shared" si="152"/>
        <v/>
      </c>
      <c r="E1600" s="353"/>
      <c r="F1600" s="354"/>
      <c r="G1600" s="354"/>
      <c r="H1600" s="333"/>
      <c r="I1600" s="333"/>
      <c r="J1600" s="333"/>
      <c r="K1600" s="333"/>
      <c r="L1600" s="333"/>
      <c r="M1600" s="333"/>
      <c r="N1600" s="333"/>
      <c r="O1600" s="333"/>
      <c r="P1600" s="333"/>
      <c r="Q1600" s="333"/>
      <c r="R1600" s="333"/>
      <c r="S1600" s="333"/>
      <c r="T1600" s="333"/>
      <c r="U1600" s="333"/>
      <c r="V1600" s="333"/>
      <c r="W1600" s="333"/>
      <c r="X1600" s="333"/>
      <c r="Y1600" s="333"/>
      <c r="Z1600" s="333"/>
      <c r="AA1600" s="333"/>
      <c r="AB1600" s="333"/>
      <c r="AC1600" s="333"/>
      <c r="AD1600" s="333"/>
      <c r="AE1600" s="333"/>
      <c r="AF1600" s="333"/>
      <c r="AG1600" s="333"/>
      <c r="AH1600" s="333"/>
      <c r="AI1600" s="333"/>
      <c r="AJ1600" s="333"/>
      <c r="AK1600" s="333"/>
      <c r="AL1600" s="333"/>
      <c r="AM1600" s="333"/>
      <c r="AN1600" s="333"/>
      <c r="AO1600" s="333"/>
      <c r="AP1600" s="333"/>
      <c r="AQ1600" s="333"/>
      <c r="AR1600" s="333"/>
    </row>
    <row r="1601" spans="1:44" ht="8.1" customHeight="1">
      <c r="A1601" s="365" t="str">
        <f t="shared" si="149"/>
        <v/>
      </c>
      <c r="B1601" s="50" t="str">
        <f t="shared" si="150"/>
        <v/>
      </c>
      <c r="C1601" s="50" t="str">
        <f t="shared" si="151"/>
        <v/>
      </c>
      <c r="D1601" s="315" t="str">
        <f t="shared" si="152"/>
        <v/>
      </c>
      <c r="E1601" s="353"/>
      <c r="F1601" s="354"/>
      <c r="G1601" s="354"/>
      <c r="H1601" s="333"/>
      <c r="I1601" s="333"/>
      <c r="J1601" s="333"/>
      <c r="K1601" s="333"/>
      <c r="L1601" s="333"/>
      <c r="M1601" s="333"/>
      <c r="N1601" s="333"/>
      <c r="O1601" s="333"/>
      <c r="P1601" s="333"/>
      <c r="Q1601" s="333"/>
      <c r="R1601" s="333"/>
      <c r="S1601" s="333"/>
      <c r="T1601" s="333"/>
      <c r="U1601" s="333"/>
      <c r="V1601" s="333"/>
      <c r="W1601" s="333"/>
      <c r="X1601" s="333"/>
      <c r="Y1601" s="333"/>
      <c r="Z1601" s="333"/>
      <c r="AA1601" s="333"/>
      <c r="AB1601" s="333"/>
      <c r="AC1601" s="333"/>
      <c r="AD1601" s="333"/>
      <c r="AE1601" s="333"/>
      <c r="AF1601" s="333"/>
      <c r="AG1601" s="333"/>
      <c r="AH1601" s="333"/>
      <c r="AI1601" s="333"/>
      <c r="AJ1601" s="333"/>
      <c r="AK1601" s="333"/>
      <c r="AL1601" s="333"/>
      <c r="AM1601" s="333"/>
      <c r="AN1601" s="333"/>
      <c r="AO1601" s="333"/>
      <c r="AP1601" s="333"/>
      <c r="AQ1601" s="333"/>
      <c r="AR1601" s="333"/>
    </row>
    <row r="1602" spans="1:44" ht="8.1" customHeight="1">
      <c r="A1602" s="365" t="str">
        <f t="shared" si="149"/>
        <v/>
      </c>
      <c r="B1602" s="50" t="str">
        <f t="shared" si="150"/>
        <v/>
      </c>
      <c r="C1602" s="50" t="str">
        <f t="shared" si="151"/>
        <v/>
      </c>
      <c r="D1602" s="315" t="str">
        <f t="shared" si="152"/>
        <v/>
      </c>
      <c r="E1602" s="353"/>
      <c r="F1602" s="354"/>
      <c r="G1602" s="354"/>
      <c r="H1602" s="333"/>
      <c r="I1602" s="333"/>
      <c r="J1602" s="333"/>
      <c r="K1602" s="333"/>
      <c r="L1602" s="333"/>
      <c r="M1602" s="333"/>
      <c r="N1602" s="333"/>
      <c r="O1602" s="333"/>
      <c r="P1602" s="333"/>
      <c r="Q1602" s="333"/>
      <c r="R1602" s="333"/>
      <c r="S1602" s="333"/>
      <c r="T1602" s="333"/>
      <c r="U1602" s="333"/>
      <c r="V1602" s="333"/>
      <c r="W1602" s="333"/>
      <c r="X1602" s="333"/>
      <c r="Y1602" s="333"/>
      <c r="Z1602" s="333"/>
      <c r="AA1602" s="333"/>
      <c r="AB1602" s="333"/>
      <c r="AC1602" s="333"/>
      <c r="AD1602" s="333"/>
      <c r="AE1602" s="333"/>
      <c r="AF1602" s="333"/>
      <c r="AG1602" s="333"/>
      <c r="AH1602" s="333"/>
      <c r="AI1602" s="333"/>
      <c r="AJ1602" s="333"/>
      <c r="AK1602" s="333"/>
      <c r="AL1602" s="333"/>
      <c r="AM1602" s="333"/>
      <c r="AN1602" s="333"/>
      <c r="AO1602" s="333"/>
      <c r="AP1602" s="333"/>
      <c r="AQ1602" s="333"/>
      <c r="AR1602" s="333"/>
    </row>
    <row r="1603" spans="1:44" ht="8.1" customHeight="1">
      <c r="A1603" s="365" t="str">
        <f t="shared" si="149"/>
        <v/>
      </c>
      <c r="B1603" s="50" t="str">
        <f t="shared" si="150"/>
        <v/>
      </c>
      <c r="C1603" s="50" t="str">
        <f t="shared" si="151"/>
        <v/>
      </c>
      <c r="D1603" s="315" t="str">
        <f t="shared" si="152"/>
        <v/>
      </c>
      <c r="E1603" s="353"/>
      <c r="F1603" s="354"/>
      <c r="G1603" s="354"/>
      <c r="H1603" s="333"/>
      <c r="I1603" s="333"/>
      <c r="J1603" s="333"/>
      <c r="K1603" s="333"/>
      <c r="L1603" s="333"/>
      <c r="M1603" s="333"/>
      <c r="N1603" s="333"/>
      <c r="O1603" s="333"/>
      <c r="P1603" s="333"/>
      <c r="Q1603" s="333"/>
      <c r="R1603" s="333"/>
      <c r="S1603" s="333"/>
      <c r="T1603" s="333"/>
      <c r="U1603" s="333"/>
      <c r="V1603" s="333"/>
      <c r="W1603" s="333"/>
      <c r="X1603" s="333"/>
      <c r="Y1603" s="333"/>
      <c r="Z1603" s="333"/>
      <c r="AA1603" s="333"/>
      <c r="AB1603" s="333"/>
      <c r="AC1603" s="333"/>
      <c r="AD1603" s="333"/>
      <c r="AE1603" s="333"/>
      <c r="AF1603" s="333"/>
      <c r="AG1603" s="333"/>
      <c r="AH1603" s="333"/>
      <c r="AI1603" s="333"/>
      <c r="AJ1603" s="333"/>
      <c r="AK1603" s="333"/>
      <c r="AL1603" s="333"/>
      <c r="AM1603" s="333"/>
      <c r="AN1603" s="333"/>
      <c r="AO1603" s="333"/>
      <c r="AP1603" s="333"/>
      <c r="AQ1603" s="333"/>
      <c r="AR1603" s="333"/>
    </row>
    <row r="1604" spans="1:44" ht="8.1" customHeight="1">
      <c r="A1604" s="365" t="str">
        <f t="shared" si="149"/>
        <v/>
      </c>
      <c r="B1604" s="50" t="str">
        <f t="shared" si="150"/>
        <v/>
      </c>
      <c r="C1604" s="50" t="str">
        <f t="shared" si="151"/>
        <v/>
      </c>
      <c r="D1604" s="315" t="str">
        <f t="shared" si="152"/>
        <v/>
      </c>
      <c r="E1604" s="353"/>
      <c r="F1604" s="354"/>
      <c r="G1604" s="354"/>
      <c r="H1604" s="333"/>
      <c r="I1604" s="333"/>
      <c r="J1604" s="333"/>
      <c r="K1604" s="333"/>
      <c r="L1604" s="333"/>
      <c r="M1604" s="333"/>
      <c r="N1604" s="333"/>
      <c r="O1604" s="333"/>
      <c r="P1604" s="333"/>
      <c r="Q1604" s="333"/>
      <c r="R1604" s="333"/>
      <c r="S1604" s="333"/>
      <c r="T1604" s="333"/>
      <c r="U1604" s="333"/>
      <c r="V1604" s="333"/>
      <c r="W1604" s="333"/>
      <c r="X1604" s="333"/>
      <c r="Y1604" s="333"/>
      <c r="Z1604" s="333"/>
      <c r="AA1604" s="333"/>
      <c r="AB1604" s="333"/>
      <c r="AC1604" s="333"/>
      <c r="AD1604" s="333"/>
      <c r="AE1604" s="333"/>
      <c r="AF1604" s="333"/>
      <c r="AG1604" s="333"/>
      <c r="AH1604" s="333"/>
      <c r="AI1604" s="333"/>
      <c r="AJ1604" s="333"/>
      <c r="AK1604" s="333"/>
      <c r="AL1604" s="333"/>
      <c r="AM1604" s="333"/>
      <c r="AN1604" s="333"/>
      <c r="AO1604" s="333"/>
      <c r="AP1604" s="333"/>
      <c r="AQ1604" s="333"/>
      <c r="AR1604" s="333"/>
    </row>
    <row r="1605" spans="1:44" ht="8.1" customHeight="1">
      <c r="A1605" s="365" t="str">
        <f t="shared" ref="A1605:A1668" si="153">IF(ROW()-A$4&lt;=$D$4,ROW()-A$4,"")</f>
        <v/>
      </c>
      <c r="B1605" s="50" t="str">
        <f t="shared" si="150"/>
        <v/>
      </c>
      <c r="C1605" s="50" t="str">
        <f t="shared" si="151"/>
        <v/>
      </c>
      <c r="D1605" s="315" t="str">
        <f t="shared" si="152"/>
        <v/>
      </c>
      <c r="E1605" s="353"/>
      <c r="F1605" s="354"/>
      <c r="G1605" s="354"/>
      <c r="H1605" s="333"/>
      <c r="I1605" s="333"/>
      <c r="J1605" s="333"/>
      <c r="K1605" s="333"/>
      <c r="L1605" s="333"/>
      <c r="M1605" s="333"/>
      <c r="N1605" s="333"/>
      <c r="O1605" s="333"/>
      <c r="P1605" s="333"/>
      <c r="Q1605" s="333"/>
      <c r="R1605" s="333"/>
      <c r="S1605" s="333"/>
      <c r="T1605" s="333"/>
      <c r="U1605" s="333"/>
      <c r="V1605" s="333"/>
      <c r="W1605" s="333"/>
      <c r="X1605" s="333"/>
      <c r="Y1605" s="333"/>
      <c r="Z1605" s="333"/>
      <c r="AA1605" s="333"/>
      <c r="AB1605" s="333"/>
      <c r="AC1605" s="333"/>
      <c r="AD1605" s="333"/>
      <c r="AE1605" s="333"/>
      <c r="AF1605" s="333"/>
      <c r="AG1605" s="333"/>
      <c r="AH1605" s="333"/>
      <c r="AI1605" s="333"/>
      <c r="AJ1605" s="333"/>
      <c r="AK1605" s="333"/>
      <c r="AL1605" s="333"/>
      <c r="AM1605" s="333"/>
      <c r="AN1605" s="333"/>
      <c r="AO1605" s="333"/>
      <c r="AP1605" s="333"/>
      <c r="AQ1605" s="333"/>
      <c r="AR1605" s="333"/>
    </row>
    <row r="1606" spans="1:44" ht="8.1" customHeight="1">
      <c r="A1606" s="365" t="str">
        <f t="shared" si="153"/>
        <v/>
      </c>
      <c r="B1606" s="50" t="str">
        <f t="shared" ref="B1606:B1669" si="154">IF(A1606="","",IF(A1604="",1,IF(ISNUMBER(A1606),INT(A1605/$C$2)+1,"")))</f>
        <v/>
      </c>
      <c r="C1606" s="50" t="str">
        <f t="shared" ref="C1606:C1669" si="155">IF(ISNUMBER(A1606),IF(B1605&lt;&gt;B1606,1,C1605+1),"")</f>
        <v/>
      </c>
      <c r="D1606" s="315" t="str">
        <f t="shared" ref="D1606:D1669" si="156">IF(AND(ISNUMBER(B1606),ISNUMBER(C1606)),_xlfn.CONCAT(C1606-1,",",B1606-1),"")</f>
        <v/>
      </c>
      <c r="E1606" s="353"/>
      <c r="F1606" s="354"/>
      <c r="G1606" s="354"/>
      <c r="H1606" s="333"/>
      <c r="I1606" s="333"/>
      <c r="J1606" s="333"/>
      <c r="K1606" s="333"/>
      <c r="L1606" s="333"/>
      <c r="M1606" s="333"/>
      <c r="N1606" s="333"/>
      <c r="O1606" s="333"/>
      <c r="P1606" s="333"/>
      <c r="Q1606" s="333"/>
      <c r="R1606" s="333"/>
      <c r="S1606" s="333"/>
      <c r="T1606" s="333"/>
      <c r="U1606" s="333"/>
      <c r="V1606" s="333"/>
      <c r="W1606" s="333"/>
      <c r="X1606" s="333"/>
      <c r="Y1606" s="333"/>
      <c r="Z1606" s="333"/>
      <c r="AA1606" s="333"/>
      <c r="AB1606" s="333"/>
      <c r="AC1606" s="333"/>
      <c r="AD1606" s="333"/>
      <c r="AE1606" s="333"/>
      <c r="AF1606" s="333"/>
      <c r="AG1606" s="333"/>
      <c r="AH1606" s="333"/>
      <c r="AI1606" s="333"/>
      <c r="AJ1606" s="333"/>
      <c r="AK1606" s="333"/>
      <c r="AL1606" s="333"/>
      <c r="AM1606" s="333"/>
      <c r="AN1606" s="333"/>
      <c r="AO1606" s="333"/>
      <c r="AP1606" s="333"/>
      <c r="AQ1606" s="333"/>
      <c r="AR1606" s="333"/>
    </row>
    <row r="1607" spans="1:44" ht="8.1" customHeight="1">
      <c r="A1607" s="365" t="str">
        <f t="shared" si="153"/>
        <v/>
      </c>
      <c r="B1607" s="50" t="str">
        <f t="shared" si="154"/>
        <v/>
      </c>
      <c r="C1607" s="50" t="str">
        <f t="shared" si="155"/>
        <v/>
      </c>
      <c r="D1607" s="315" t="str">
        <f t="shared" si="156"/>
        <v/>
      </c>
      <c r="E1607" s="353"/>
      <c r="F1607" s="354"/>
      <c r="G1607" s="354"/>
      <c r="H1607" s="333"/>
      <c r="I1607" s="333"/>
      <c r="J1607" s="333"/>
      <c r="K1607" s="333"/>
      <c r="L1607" s="333"/>
      <c r="M1607" s="333"/>
      <c r="N1607" s="333"/>
      <c r="O1607" s="333"/>
      <c r="P1607" s="333"/>
      <c r="Q1607" s="333"/>
      <c r="R1607" s="333"/>
      <c r="S1607" s="333"/>
      <c r="T1607" s="333"/>
      <c r="U1607" s="333"/>
      <c r="V1607" s="333"/>
      <c r="W1607" s="333"/>
      <c r="X1607" s="333"/>
      <c r="Y1607" s="333"/>
      <c r="Z1607" s="333"/>
      <c r="AA1607" s="333"/>
      <c r="AB1607" s="333"/>
      <c r="AC1607" s="333"/>
      <c r="AD1607" s="333"/>
      <c r="AE1607" s="333"/>
      <c r="AF1607" s="333"/>
      <c r="AG1607" s="333"/>
      <c r="AH1607" s="333"/>
      <c r="AI1607" s="333"/>
      <c r="AJ1607" s="333"/>
      <c r="AK1607" s="333"/>
      <c r="AL1607" s="333"/>
      <c r="AM1607" s="333"/>
      <c r="AN1607" s="333"/>
      <c r="AO1607" s="333"/>
      <c r="AP1607" s="333"/>
      <c r="AQ1607" s="333"/>
      <c r="AR1607" s="333"/>
    </row>
    <row r="1608" spans="1:44" ht="8.1" customHeight="1">
      <c r="A1608" s="365" t="str">
        <f t="shared" si="153"/>
        <v/>
      </c>
      <c r="B1608" s="50" t="str">
        <f t="shared" si="154"/>
        <v/>
      </c>
      <c r="C1608" s="50" t="str">
        <f t="shared" si="155"/>
        <v/>
      </c>
      <c r="D1608" s="315" t="str">
        <f t="shared" si="156"/>
        <v/>
      </c>
      <c r="E1608" s="353"/>
      <c r="F1608" s="354"/>
      <c r="G1608" s="354"/>
      <c r="H1608" s="333"/>
      <c r="I1608" s="333"/>
      <c r="J1608" s="333"/>
      <c r="K1608" s="333"/>
      <c r="L1608" s="333"/>
      <c r="M1608" s="333"/>
      <c r="N1608" s="333"/>
      <c r="O1608" s="333"/>
      <c r="P1608" s="333"/>
      <c r="Q1608" s="333"/>
      <c r="R1608" s="333"/>
      <c r="S1608" s="333"/>
      <c r="T1608" s="333"/>
      <c r="U1608" s="333"/>
      <c r="V1608" s="333"/>
      <c r="W1608" s="333"/>
      <c r="X1608" s="333"/>
      <c r="Y1608" s="333"/>
      <c r="Z1608" s="333"/>
      <c r="AA1608" s="333"/>
      <c r="AB1608" s="333"/>
      <c r="AC1608" s="333"/>
      <c r="AD1608" s="333"/>
      <c r="AE1608" s="333"/>
      <c r="AF1608" s="333"/>
      <c r="AG1608" s="333"/>
      <c r="AH1608" s="333"/>
      <c r="AI1608" s="333"/>
      <c r="AJ1608" s="333"/>
      <c r="AK1608" s="333"/>
      <c r="AL1608" s="333"/>
      <c r="AM1608" s="333"/>
      <c r="AN1608" s="333"/>
      <c r="AO1608" s="333"/>
      <c r="AP1608" s="333"/>
      <c r="AQ1608" s="333"/>
      <c r="AR1608" s="333"/>
    </row>
    <row r="1609" spans="1:44" ht="8.1" customHeight="1">
      <c r="A1609" s="365" t="str">
        <f t="shared" si="153"/>
        <v/>
      </c>
      <c r="B1609" s="50" t="str">
        <f t="shared" si="154"/>
        <v/>
      </c>
      <c r="C1609" s="50" t="str">
        <f t="shared" si="155"/>
        <v/>
      </c>
      <c r="D1609" s="315" t="str">
        <f t="shared" si="156"/>
        <v/>
      </c>
      <c r="E1609" s="353"/>
      <c r="F1609" s="354"/>
      <c r="G1609" s="354"/>
      <c r="H1609" s="333"/>
      <c r="I1609" s="333"/>
      <c r="J1609" s="333"/>
      <c r="K1609" s="333"/>
      <c r="L1609" s="333"/>
      <c r="M1609" s="333"/>
      <c r="N1609" s="333"/>
      <c r="O1609" s="333"/>
      <c r="P1609" s="333"/>
      <c r="Q1609" s="333"/>
      <c r="R1609" s="333"/>
      <c r="S1609" s="333"/>
      <c r="T1609" s="333"/>
      <c r="U1609" s="333"/>
      <c r="V1609" s="333"/>
      <c r="W1609" s="333"/>
      <c r="X1609" s="333"/>
      <c r="Y1609" s="333"/>
      <c r="Z1609" s="333"/>
      <c r="AA1609" s="333"/>
      <c r="AB1609" s="333"/>
      <c r="AC1609" s="333"/>
      <c r="AD1609" s="333"/>
      <c r="AE1609" s="333"/>
      <c r="AF1609" s="333"/>
      <c r="AG1609" s="333"/>
      <c r="AH1609" s="333"/>
      <c r="AI1609" s="333"/>
      <c r="AJ1609" s="333"/>
      <c r="AK1609" s="333"/>
      <c r="AL1609" s="333"/>
      <c r="AM1609" s="333"/>
      <c r="AN1609" s="333"/>
      <c r="AO1609" s="333"/>
      <c r="AP1609" s="333"/>
      <c r="AQ1609" s="333"/>
      <c r="AR1609" s="333"/>
    </row>
    <row r="1610" spans="1:44" ht="8.1" customHeight="1">
      <c r="A1610" s="365" t="str">
        <f t="shared" si="153"/>
        <v/>
      </c>
      <c r="B1610" s="50" t="str">
        <f t="shared" si="154"/>
        <v/>
      </c>
      <c r="C1610" s="50" t="str">
        <f t="shared" si="155"/>
        <v/>
      </c>
      <c r="D1610" s="315" t="str">
        <f t="shared" si="156"/>
        <v/>
      </c>
      <c r="E1610" s="353"/>
      <c r="F1610" s="354"/>
      <c r="G1610" s="354"/>
      <c r="H1610" s="333"/>
      <c r="I1610" s="333"/>
      <c r="J1610" s="333"/>
      <c r="K1610" s="333"/>
      <c r="L1610" s="333"/>
      <c r="M1610" s="333"/>
      <c r="N1610" s="333"/>
      <c r="O1610" s="333"/>
      <c r="P1610" s="333"/>
      <c r="Q1610" s="333"/>
      <c r="R1610" s="333"/>
      <c r="S1610" s="333"/>
      <c r="T1610" s="333"/>
      <c r="U1610" s="333"/>
      <c r="V1610" s="333"/>
      <c r="W1610" s="333"/>
      <c r="X1610" s="333"/>
      <c r="Y1610" s="333"/>
      <c r="Z1610" s="333"/>
      <c r="AA1610" s="333"/>
      <c r="AB1610" s="333"/>
      <c r="AC1610" s="333"/>
      <c r="AD1610" s="333"/>
      <c r="AE1610" s="333"/>
      <c r="AF1610" s="333"/>
      <c r="AG1610" s="333"/>
      <c r="AH1610" s="333"/>
      <c r="AI1610" s="333"/>
      <c r="AJ1610" s="333"/>
      <c r="AK1610" s="333"/>
      <c r="AL1610" s="333"/>
      <c r="AM1610" s="333"/>
      <c r="AN1610" s="333"/>
      <c r="AO1610" s="333"/>
      <c r="AP1610" s="333"/>
      <c r="AQ1610" s="333"/>
      <c r="AR1610" s="333"/>
    </row>
    <row r="1611" spans="1:44" ht="8.1" customHeight="1">
      <c r="A1611" s="365" t="str">
        <f t="shared" si="153"/>
        <v/>
      </c>
      <c r="B1611" s="50" t="str">
        <f t="shared" si="154"/>
        <v/>
      </c>
      <c r="C1611" s="50" t="str">
        <f t="shared" si="155"/>
        <v/>
      </c>
      <c r="D1611" s="315" t="str">
        <f t="shared" si="156"/>
        <v/>
      </c>
      <c r="E1611" s="353"/>
      <c r="F1611" s="354"/>
      <c r="G1611" s="354"/>
      <c r="H1611" s="333"/>
      <c r="I1611" s="333"/>
      <c r="J1611" s="333"/>
      <c r="K1611" s="333"/>
      <c r="L1611" s="333"/>
      <c r="M1611" s="333"/>
      <c r="N1611" s="333"/>
      <c r="O1611" s="333"/>
      <c r="P1611" s="333"/>
      <c r="Q1611" s="333"/>
      <c r="R1611" s="333"/>
      <c r="S1611" s="333"/>
      <c r="T1611" s="333"/>
      <c r="U1611" s="333"/>
      <c r="V1611" s="333"/>
      <c r="W1611" s="333"/>
      <c r="X1611" s="333"/>
      <c r="Y1611" s="333"/>
      <c r="Z1611" s="333"/>
      <c r="AA1611" s="333"/>
      <c r="AB1611" s="333"/>
      <c r="AC1611" s="333"/>
      <c r="AD1611" s="333"/>
      <c r="AE1611" s="333"/>
      <c r="AF1611" s="333"/>
      <c r="AG1611" s="333"/>
      <c r="AH1611" s="333"/>
      <c r="AI1611" s="333"/>
      <c r="AJ1611" s="333"/>
      <c r="AK1611" s="333"/>
      <c r="AL1611" s="333"/>
      <c r="AM1611" s="333"/>
      <c r="AN1611" s="333"/>
      <c r="AO1611" s="333"/>
      <c r="AP1611" s="333"/>
      <c r="AQ1611" s="333"/>
      <c r="AR1611" s="333"/>
    </row>
    <row r="1612" spans="1:44" ht="8.1" customHeight="1">
      <c r="A1612" s="365" t="str">
        <f t="shared" si="153"/>
        <v/>
      </c>
      <c r="B1612" s="50" t="str">
        <f t="shared" si="154"/>
        <v/>
      </c>
      <c r="C1612" s="50" t="str">
        <f t="shared" si="155"/>
        <v/>
      </c>
      <c r="D1612" s="315" t="str">
        <f t="shared" si="156"/>
        <v/>
      </c>
      <c r="E1612" s="353"/>
      <c r="F1612" s="354"/>
      <c r="G1612" s="354"/>
      <c r="H1612" s="333"/>
      <c r="I1612" s="333"/>
      <c r="J1612" s="333"/>
      <c r="K1612" s="333"/>
      <c r="L1612" s="333"/>
      <c r="M1612" s="333"/>
      <c r="N1612" s="333"/>
      <c r="O1612" s="333"/>
      <c r="P1612" s="333"/>
      <c r="Q1612" s="333"/>
      <c r="R1612" s="333"/>
      <c r="S1612" s="333"/>
      <c r="T1612" s="333"/>
      <c r="U1612" s="333"/>
      <c r="V1612" s="333"/>
      <c r="W1612" s="333"/>
      <c r="X1612" s="333"/>
      <c r="Y1612" s="333"/>
      <c r="Z1612" s="333"/>
      <c r="AA1612" s="333"/>
      <c r="AB1612" s="333"/>
      <c r="AC1612" s="333"/>
      <c r="AD1612" s="333"/>
      <c r="AE1612" s="333"/>
      <c r="AF1612" s="333"/>
      <c r="AG1612" s="333"/>
      <c r="AH1612" s="333"/>
      <c r="AI1612" s="333"/>
      <c r="AJ1612" s="333"/>
      <c r="AK1612" s="333"/>
      <c r="AL1612" s="333"/>
      <c r="AM1612" s="333"/>
      <c r="AN1612" s="333"/>
      <c r="AO1612" s="333"/>
      <c r="AP1612" s="333"/>
      <c r="AQ1612" s="333"/>
      <c r="AR1612" s="333"/>
    </row>
    <row r="1613" spans="1:44" ht="8.1" customHeight="1">
      <c r="A1613" s="365" t="str">
        <f t="shared" si="153"/>
        <v/>
      </c>
      <c r="B1613" s="50" t="str">
        <f t="shared" si="154"/>
        <v/>
      </c>
      <c r="C1613" s="50" t="str">
        <f t="shared" si="155"/>
        <v/>
      </c>
      <c r="D1613" s="315" t="str">
        <f t="shared" si="156"/>
        <v/>
      </c>
      <c r="E1613" s="353"/>
      <c r="F1613" s="354"/>
      <c r="G1613" s="354"/>
      <c r="H1613" s="333"/>
      <c r="I1613" s="333"/>
      <c r="J1613" s="333"/>
      <c r="K1613" s="333"/>
      <c r="L1613" s="333"/>
      <c r="M1613" s="333"/>
      <c r="N1613" s="333"/>
      <c r="O1613" s="333"/>
      <c r="P1613" s="333"/>
      <c r="Q1613" s="333"/>
      <c r="R1613" s="333"/>
      <c r="S1613" s="333"/>
      <c r="T1613" s="333"/>
      <c r="U1613" s="333"/>
      <c r="V1613" s="333"/>
      <c r="W1613" s="333"/>
      <c r="X1613" s="333"/>
      <c r="Y1613" s="333"/>
      <c r="Z1613" s="333"/>
      <c r="AA1613" s="333"/>
      <c r="AB1613" s="333"/>
      <c r="AC1613" s="333"/>
      <c r="AD1613" s="333"/>
      <c r="AE1613" s="333"/>
      <c r="AF1613" s="333"/>
      <c r="AG1613" s="333"/>
      <c r="AH1613" s="333"/>
      <c r="AI1613" s="333"/>
      <c r="AJ1613" s="333"/>
      <c r="AK1613" s="333"/>
      <c r="AL1613" s="333"/>
      <c r="AM1613" s="333"/>
      <c r="AN1613" s="333"/>
      <c r="AO1613" s="333"/>
      <c r="AP1613" s="333"/>
      <c r="AQ1613" s="333"/>
      <c r="AR1613" s="333"/>
    </row>
    <row r="1614" spans="1:44" ht="8.1" customHeight="1">
      <c r="A1614" s="365" t="str">
        <f t="shared" si="153"/>
        <v/>
      </c>
      <c r="B1614" s="50" t="str">
        <f t="shared" si="154"/>
        <v/>
      </c>
      <c r="C1614" s="50" t="str">
        <f t="shared" si="155"/>
        <v/>
      </c>
      <c r="D1614" s="315" t="str">
        <f t="shared" si="156"/>
        <v/>
      </c>
      <c r="E1614" s="353"/>
      <c r="F1614" s="354"/>
      <c r="G1614" s="354"/>
      <c r="H1614" s="333"/>
      <c r="I1614" s="333"/>
      <c r="J1614" s="333"/>
      <c r="K1614" s="333"/>
      <c r="L1614" s="333"/>
      <c r="M1614" s="333"/>
      <c r="N1614" s="333"/>
      <c r="O1614" s="333"/>
      <c r="P1614" s="333"/>
      <c r="Q1614" s="333"/>
      <c r="R1614" s="333"/>
      <c r="S1614" s="333"/>
      <c r="T1614" s="333"/>
      <c r="U1614" s="333"/>
      <c r="V1614" s="333"/>
      <c r="W1614" s="333"/>
      <c r="X1614" s="333"/>
      <c r="Y1614" s="333"/>
      <c r="Z1614" s="333"/>
      <c r="AA1614" s="333"/>
      <c r="AB1614" s="333"/>
      <c r="AC1614" s="333"/>
      <c r="AD1614" s="333"/>
      <c r="AE1614" s="333"/>
      <c r="AF1614" s="333"/>
      <c r="AG1614" s="333"/>
      <c r="AH1614" s="333"/>
      <c r="AI1614" s="333"/>
      <c r="AJ1614" s="333"/>
      <c r="AK1614" s="333"/>
      <c r="AL1614" s="333"/>
      <c r="AM1614" s="333"/>
      <c r="AN1614" s="333"/>
      <c r="AO1614" s="333"/>
      <c r="AP1614" s="333"/>
      <c r="AQ1614" s="333"/>
      <c r="AR1614" s="333"/>
    </row>
    <row r="1615" spans="1:44" ht="8.1" customHeight="1">
      <c r="A1615" s="365" t="str">
        <f t="shared" si="153"/>
        <v/>
      </c>
      <c r="B1615" s="50" t="str">
        <f t="shared" si="154"/>
        <v/>
      </c>
      <c r="C1615" s="50" t="str">
        <f t="shared" si="155"/>
        <v/>
      </c>
      <c r="D1615" s="315" t="str">
        <f t="shared" si="156"/>
        <v/>
      </c>
      <c r="E1615" s="353"/>
      <c r="F1615" s="354"/>
      <c r="G1615" s="354"/>
      <c r="H1615" s="333"/>
      <c r="I1615" s="333"/>
      <c r="J1615" s="333"/>
      <c r="K1615" s="333"/>
      <c r="L1615" s="333"/>
      <c r="M1615" s="333"/>
      <c r="N1615" s="333"/>
      <c r="O1615" s="333"/>
      <c r="P1615" s="333"/>
      <c r="Q1615" s="333"/>
      <c r="R1615" s="333"/>
      <c r="S1615" s="333"/>
      <c r="T1615" s="333"/>
      <c r="U1615" s="333"/>
      <c r="V1615" s="333"/>
      <c r="W1615" s="333"/>
      <c r="X1615" s="333"/>
      <c r="Y1615" s="333"/>
      <c r="Z1615" s="333"/>
      <c r="AA1615" s="333"/>
      <c r="AB1615" s="333"/>
      <c r="AC1615" s="333"/>
      <c r="AD1615" s="333"/>
      <c r="AE1615" s="333"/>
      <c r="AF1615" s="333"/>
      <c r="AG1615" s="333"/>
      <c r="AH1615" s="333"/>
      <c r="AI1615" s="333"/>
      <c r="AJ1615" s="333"/>
      <c r="AK1615" s="333"/>
      <c r="AL1615" s="333"/>
      <c r="AM1615" s="333"/>
      <c r="AN1615" s="333"/>
      <c r="AO1615" s="333"/>
      <c r="AP1615" s="333"/>
      <c r="AQ1615" s="333"/>
      <c r="AR1615" s="333"/>
    </row>
    <row r="1616" spans="1:44" ht="8.1" customHeight="1">
      <c r="A1616" s="365" t="str">
        <f t="shared" si="153"/>
        <v/>
      </c>
      <c r="B1616" s="50" t="str">
        <f t="shared" si="154"/>
        <v/>
      </c>
      <c r="C1616" s="50" t="str">
        <f t="shared" si="155"/>
        <v/>
      </c>
      <c r="D1616" s="315" t="str">
        <f t="shared" si="156"/>
        <v/>
      </c>
      <c r="E1616" s="353"/>
      <c r="F1616" s="354"/>
      <c r="G1616" s="354"/>
      <c r="H1616" s="333"/>
      <c r="I1616" s="333"/>
      <c r="J1616" s="333"/>
      <c r="K1616" s="333"/>
      <c r="L1616" s="333"/>
      <c r="M1616" s="333"/>
      <c r="N1616" s="333"/>
      <c r="O1616" s="333"/>
      <c r="P1616" s="333"/>
      <c r="Q1616" s="333"/>
      <c r="R1616" s="333"/>
      <c r="S1616" s="333"/>
      <c r="T1616" s="333"/>
      <c r="U1616" s="333"/>
      <c r="V1616" s="333"/>
      <c r="W1616" s="333"/>
      <c r="X1616" s="333"/>
      <c r="Y1616" s="333"/>
      <c r="Z1616" s="333"/>
      <c r="AA1616" s="333"/>
      <c r="AB1616" s="333"/>
      <c r="AC1616" s="333"/>
      <c r="AD1616" s="333"/>
      <c r="AE1616" s="333"/>
      <c r="AF1616" s="333"/>
      <c r="AG1616" s="333"/>
      <c r="AH1616" s="333"/>
      <c r="AI1616" s="333"/>
      <c r="AJ1616" s="333"/>
      <c r="AK1616" s="333"/>
      <c r="AL1616" s="333"/>
      <c r="AM1616" s="333"/>
      <c r="AN1616" s="333"/>
      <c r="AO1616" s="333"/>
      <c r="AP1616" s="333"/>
      <c r="AQ1616" s="333"/>
      <c r="AR1616" s="333"/>
    </row>
    <row r="1617" spans="1:44" ht="8.1" customHeight="1">
      <c r="A1617" s="365" t="str">
        <f t="shared" si="153"/>
        <v/>
      </c>
      <c r="B1617" s="50" t="str">
        <f t="shared" si="154"/>
        <v/>
      </c>
      <c r="C1617" s="50" t="str">
        <f t="shared" si="155"/>
        <v/>
      </c>
      <c r="D1617" s="315" t="str">
        <f t="shared" si="156"/>
        <v/>
      </c>
      <c r="E1617" s="353"/>
      <c r="F1617" s="354"/>
      <c r="G1617" s="354"/>
      <c r="H1617" s="333"/>
      <c r="I1617" s="333"/>
      <c r="J1617" s="333"/>
      <c r="K1617" s="333"/>
      <c r="L1617" s="333"/>
      <c r="M1617" s="333"/>
      <c r="N1617" s="333"/>
      <c r="O1617" s="333"/>
      <c r="P1617" s="333"/>
      <c r="Q1617" s="333"/>
      <c r="R1617" s="333"/>
      <c r="S1617" s="333"/>
      <c r="T1617" s="333"/>
      <c r="U1617" s="333"/>
      <c r="V1617" s="333"/>
      <c r="W1617" s="333"/>
      <c r="X1617" s="333"/>
      <c r="Y1617" s="333"/>
      <c r="Z1617" s="333"/>
      <c r="AA1617" s="333"/>
      <c r="AB1617" s="333"/>
      <c r="AC1617" s="333"/>
      <c r="AD1617" s="333"/>
      <c r="AE1617" s="333"/>
      <c r="AF1617" s="333"/>
      <c r="AG1617" s="333"/>
      <c r="AH1617" s="333"/>
      <c r="AI1617" s="333"/>
      <c r="AJ1617" s="333"/>
      <c r="AK1617" s="333"/>
      <c r="AL1617" s="333"/>
      <c r="AM1617" s="333"/>
      <c r="AN1617" s="333"/>
      <c r="AO1617" s="333"/>
      <c r="AP1617" s="333"/>
      <c r="AQ1617" s="333"/>
      <c r="AR1617" s="333"/>
    </row>
    <row r="1618" spans="1:44" ht="8.1" customHeight="1">
      <c r="A1618" s="365" t="str">
        <f t="shared" si="153"/>
        <v/>
      </c>
      <c r="B1618" s="50" t="str">
        <f t="shared" si="154"/>
        <v/>
      </c>
      <c r="C1618" s="50" t="str">
        <f t="shared" si="155"/>
        <v/>
      </c>
      <c r="D1618" s="315" t="str">
        <f t="shared" si="156"/>
        <v/>
      </c>
      <c r="E1618" s="353"/>
      <c r="F1618" s="354"/>
      <c r="G1618" s="354"/>
      <c r="H1618" s="333"/>
      <c r="I1618" s="333"/>
      <c r="J1618" s="333"/>
      <c r="K1618" s="333"/>
      <c r="L1618" s="333"/>
      <c r="M1618" s="333"/>
      <c r="N1618" s="333"/>
      <c r="O1618" s="333"/>
      <c r="P1618" s="333"/>
      <c r="Q1618" s="333"/>
      <c r="R1618" s="333"/>
      <c r="S1618" s="333"/>
      <c r="T1618" s="333"/>
      <c r="U1618" s="333"/>
      <c r="V1618" s="333"/>
      <c r="W1618" s="333"/>
      <c r="X1618" s="333"/>
      <c r="Y1618" s="333"/>
      <c r="Z1618" s="333"/>
      <c r="AA1618" s="333"/>
      <c r="AB1618" s="333"/>
      <c r="AC1618" s="333"/>
      <c r="AD1618" s="333"/>
      <c r="AE1618" s="333"/>
      <c r="AF1618" s="333"/>
      <c r="AG1618" s="333"/>
      <c r="AH1618" s="333"/>
      <c r="AI1618" s="333"/>
      <c r="AJ1618" s="333"/>
      <c r="AK1618" s="333"/>
      <c r="AL1618" s="333"/>
      <c r="AM1618" s="333"/>
      <c r="AN1618" s="333"/>
      <c r="AO1618" s="333"/>
      <c r="AP1618" s="333"/>
      <c r="AQ1618" s="333"/>
      <c r="AR1618" s="333"/>
    </row>
    <row r="1619" spans="1:44" ht="8.1" customHeight="1">
      <c r="A1619" s="365" t="str">
        <f t="shared" si="153"/>
        <v/>
      </c>
      <c r="B1619" s="50" t="str">
        <f t="shared" si="154"/>
        <v/>
      </c>
      <c r="C1619" s="50" t="str">
        <f t="shared" si="155"/>
        <v/>
      </c>
      <c r="D1619" s="315" t="str">
        <f t="shared" si="156"/>
        <v/>
      </c>
      <c r="E1619" s="353"/>
      <c r="F1619" s="354"/>
      <c r="G1619" s="354"/>
      <c r="H1619" s="333"/>
      <c r="I1619" s="333"/>
      <c r="J1619" s="333"/>
      <c r="K1619" s="333"/>
      <c r="L1619" s="333"/>
      <c r="M1619" s="333"/>
      <c r="N1619" s="333"/>
      <c r="O1619" s="333"/>
      <c r="P1619" s="333"/>
      <c r="Q1619" s="333"/>
      <c r="R1619" s="333"/>
      <c r="S1619" s="333"/>
      <c r="T1619" s="333"/>
      <c r="U1619" s="333"/>
      <c r="V1619" s="333"/>
      <c r="W1619" s="333"/>
      <c r="X1619" s="333"/>
      <c r="Y1619" s="333"/>
      <c r="Z1619" s="333"/>
      <c r="AA1619" s="333"/>
      <c r="AB1619" s="333"/>
      <c r="AC1619" s="333"/>
      <c r="AD1619" s="333"/>
      <c r="AE1619" s="333"/>
      <c r="AF1619" s="333"/>
      <c r="AG1619" s="333"/>
      <c r="AH1619" s="333"/>
      <c r="AI1619" s="333"/>
      <c r="AJ1619" s="333"/>
      <c r="AK1619" s="333"/>
      <c r="AL1619" s="333"/>
      <c r="AM1619" s="333"/>
      <c r="AN1619" s="333"/>
      <c r="AO1619" s="333"/>
      <c r="AP1619" s="333"/>
      <c r="AQ1619" s="333"/>
      <c r="AR1619" s="333"/>
    </row>
    <row r="1620" spans="1:44" ht="8.1" customHeight="1">
      <c r="A1620" s="365" t="str">
        <f t="shared" si="153"/>
        <v/>
      </c>
      <c r="B1620" s="50" t="str">
        <f t="shared" si="154"/>
        <v/>
      </c>
      <c r="C1620" s="50" t="str">
        <f t="shared" si="155"/>
        <v/>
      </c>
      <c r="D1620" s="315" t="str">
        <f t="shared" si="156"/>
        <v/>
      </c>
      <c r="E1620" s="353"/>
      <c r="F1620" s="354"/>
      <c r="G1620" s="354"/>
      <c r="H1620" s="333"/>
      <c r="I1620" s="333"/>
      <c r="J1620" s="333"/>
      <c r="K1620" s="333"/>
      <c r="L1620" s="333"/>
      <c r="M1620" s="333"/>
      <c r="N1620" s="333"/>
      <c r="O1620" s="333"/>
      <c r="P1620" s="333"/>
      <c r="Q1620" s="333"/>
      <c r="R1620" s="333"/>
      <c r="S1620" s="333"/>
      <c r="T1620" s="333"/>
      <c r="U1620" s="333"/>
      <c r="V1620" s="333"/>
      <c r="W1620" s="333"/>
      <c r="X1620" s="333"/>
      <c r="Y1620" s="333"/>
      <c r="Z1620" s="333"/>
      <c r="AA1620" s="333"/>
      <c r="AB1620" s="333"/>
      <c r="AC1620" s="333"/>
      <c r="AD1620" s="333"/>
      <c r="AE1620" s="333"/>
      <c r="AF1620" s="333"/>
      <c r="AG1620" s="333"/>
      <c r="AH1620" s="333"/>
      <c r="AI1620" s="333"/>
      <c r="AJ1620" s="333"/>
      <c r="AK1620" s="333"/>
      <c r="AL1620" s="333"/>
      <c r="AM1620" s="333"/>
      <c r="AN1620" s="333"/>
      <c r="AO1620" s="333"/>
      <c r="AP1620" s="333"/>
      <c r="AQ1620" s="333"/>
      <c r="AR1620" s="333"/>
    </row>
    <row r="1621" spans="1:44" ht="8.1" customHeight="1">
      <c r="A1621" s="365" t="str">
        <f t="shared" si="153"/>
        <v/>
      </c>
      <c r="B1621" s="50" t="str">
        <f t="shared" si="154"/>
        <v/>
      </c>
      <c r="C1621" s="50" t="str">
        <f t="shared" si="155"/>
        <v/>
      </c>
      <c r="D1621" s="315" t="str">
        <f t="shared" si="156"/>
        <v/>
      </c>
      <c r="E1621" s="353"/>
      <c r="F1621" s="354"/>
      <c r="G1621" s="354"/>
      <c r="H1621" s="333"/>
      <c r="I1621" s="333"/>
      <c r="J1621" s="333"/>
      <c r="K1621" s="333"/>
      <c r="L1621" s="333"/>
      <c r="M1621" s="333"/>
      <c r="N1621" s="333"/>
      <c r="O1621" s="333"/>
      <c r="P1621" s="333"/>
      <c r="Q1621" s="333"/>
      <c r="R1621" s="333"/>
      <c r="S1621" s="333"/>
      <c r="T1621" s="333"/>
      <c r="U1621" s="333"/>
      <c r="V1621" s="333"/>
      <c r="W1621" s="333"/>
      <c r="X1621" s="333"/>
      <c r="Y1621" s="333"/>
      <c r="Z1621" s="333"/>
      <c r="AA1621" s="333"/>
      <c r="AB1621" s="333"/>
      <c r="AC1621" s="333"/>
      <c r="AD1621" s="333"/>
      <c r="AE1621" s="333"/>
      <c r="AF1621" s="333"/>
      <c r="AG1621" s="333"/>
      <c r="AH1621" s="333"/>
      <c r="AI1621" s="333"/>
      <c r="AJ1621" s="333"/>
      <c r="AK1621" s="333"/>
      <c r="AL1621" s="333"/>
      <c r="AM1621" s="333"/>
      <c r="AN1621" s="333"/>
      <c r="AO1621" s="333"/>
      <c r="AP1621" s="333"/>
      <c r="AQ1621" s="333"/>
      <c r="AR1621" s="333"/>
    </row>
    <row r="1622" spans="1:44" ht="8.1" customHeight="1">
      <c r="A1622" s="365" t="str">
        <f t="shared" si="153"/>
        <v/>
      </c>
      <c r="B1622" s="50" t="str">
        <f t="shared" si="154"/>
        <v/>
      </c>
      <c r="C1622" s="50" t="str">
        <f t="shared" si="155"/>
        <v/>
      </c>
      <c r="D1622" s="315" t="str">
        <f t="shared" si="156"/>
        <v/>
      </c>
      <c r="E1622" s="353"/>
      <c r="F1622" s="354"/>
      <c r="G1622" s="354"/>
      <c r="H1622" s="333"/>
      <c r="I1622" s="333"/>
      <c r="J1622" s="333"/>
      <c r="K1622" s="333"/>
      <c r="L1622" s="333"/>
      <c r="M1622" s="333"/>
      <c r="N1622" s="333"/>
      <c r="O1622" s="333"/>
      <c r="P1622" s="333"/>
      <c r="Q1622" s="333"/>
      <c r="R1622" s="333"/>
      <c r="S1622" s="333"/>
      <c r="T1622" s="333"/>
      <c r="U1622" s="333"/>
      <c r="V1622" s="333"/>
      <c r="W1622" s="333"/>
      <c r="X1622" s="333"/>
      <c r="Y1622" s="333"/>
      <c r="Z1622" s="333"/>
      <c r="AA1622" s="333"/>
      <c r="AB1622" s="333"/>
      <c r="AC1622" s="333"/>
      <c r="AD1622" s="333"/>
      <c r="AE1622" s="333"/>
      <c r="AF1622" s="333"/>
      <c r="AG1622" s="333"/>
      <c r="AH1622" s="333"/>
      <c r="AI1622" s="333"/>
      <c r="AJ1622" s="333"/>
      <c r="AK1622" s="333"/>
      <c r="AL1622" s="333"/>
      <c r="AM1622" s="333"/>
      <c r="AN1622" s="333"/>
      <c r="AO1622" s="333"/>
      <c r="AP1622" s="333"/>
      <c r="AQ1622" s="333"/>
      <c r="AR1622" s="333"/>
    </row>
    <row r="1623" spans="1:44" ht="8.1" customHeight="1">
      <c r="A1623" s="365" t="str">
        <f t="shared" si="153"/>
        <v/>
      </c>
      <c r="B1623" s="50" t="str">
        <f t="shared" si="154"/>
        <v/>
      </c>
      <c r="C1623" s="50" t="str">
        <f t="shared" si="155"/>
        <v/>
      </c>
      <c r="D1623" s="315" t="str">
        <f t="shared" si="156"/>
        <v/>
      </c>
      <c r="E1623" s="353"/>
      <c r="F1623" s="354"/>
      <c r="G1623" s="354"/>
      <c r="H1623" s="333"/>
      <c r="I1623" s="333"/>
      <c r="J1623" s="333"/>
      <c r="K1623" s="333"/>
      <c r="L1623" s="333"/>
      <c r="M1623" s="333"/>
      <c r="N1623" s="333"/>
      <c r="O1623" s="333"/>
      <c r="P1623" s="333"/>
      <c r="Q1623" s="333"/>
      <c r="R1623" s="333"/>
      <c r="S1623" s="333"/>
      <c r="T1623" s="333"/>
      <c r="U1623" s="333"/>
      <c r="V1623" s="333"/>
      <c r="W1623" s="333"/>
      <c r="X1623" s="333"/>
      <c r="Y1623" s="333"/>
      <c r="Z1623" s="333"/>
      <c r="AA1623" s="333"/>
      <c r="AB1623" s="333"/>
      <c r="AC1623" s="333"/>
      <c r="AD1623" s="333"/>
      <c r="AE1623" s="333"/>
      <c r="AF1623" s="333"/>
      <c r="AG1623" s="333"/>
      <c r="AH1623" s="333"/>
      <c r="AI1623" s="333"/>
      <c r="AJ1623" s="333"/>
      <c r="AK1623" s="333"/>
      <c r="AL1623" s="333"/>
      <c r="AM1623" s="333"/>
      <c r="AN1623" s="333"/>
      <c r="AO1623" s="333"/>
      <c r="AP1623" s="333"/>
      <c r="AQ1623" s="333"/>
      <c r="AR1623" s="333"/>
    </row>
    <row r="1624" spans="1:44" ht="8.1" customHeight="1">
      <c r="A1624" s="365" t="str">
        <f t="shared" si="153"/>
        <v/>
      </c>
      <c r="B1624" s="50" t="str">
        <f t="shared" si="154"/>
        <v/>
      </c>
      <c r="C1624" s="50" t="str">
        <f t="shared" si="155"/>
        <v/>
      </c>
      <c r="D1624" s="315" t="str">
        <f t="shared" si="156"/>
        <v/>
      </c>
      <c r="E1624" s="353"/>
      <c r="F1624" s="354"/>
      <c r="G1624" s="354"/>
      <c r="H1624" s="333"/>
      <c r="I1624" s="333"/>
      <c r="J1624" s="333"/>
      <c r="K1624" s="333"/>
      <c r="L1624" s="333"/>
      <c r="M1624" s="333"/>
      <c r="N1624" s="333"/>
      <c r="O1624" s="333"/>
      <c r="P1624" s="333"/>
      <c r="Q1624" s="333"/>
      <c r="R1624" s="333"/>
      <c r="S1624" s="333"/>
      <c r="T1624" s="333"/>
      <c r="U1624" s="333"/>
      <c r="V1624" s="333"/>
      <c r="W1624" s="333"/>
      <c r="X1624" s="333"/>
      <c r="Y1624" s="333"/>
      <c r="Z1624" s="333"/>
      <c r="AA1624" s="333"/>
      <c r="AB1624" s="333"/>
      <c r="AC1624" s="333"/>
      <c r="AD1624" s="333"/>
      <c r="AE1624" s="333"/>
      <c r="AF1624" s="333"/>
      <c r="AG1624" s="333"/>
      <c r="AH1624" s="333"/>
      <c r="AI1624" s="333"/>
      <c r="AJ1624" s="333"/>
      <c r="AK1624" s="333"/>
      <c r="AL1624" s="333"/>
      <c r="AM1624" s="333"/>
      <c r="AN1624" s="333"/>
      <c r="AO1624" s="333"/>
      <c r="AP1624" s="333"/>
      <c r="AQ1624" s="333"/>
      <c r="AR1624" s="333"/>
    </row>
    <row r="1625" spans="1:44" ht="8.1" customHeight="1">
      <c r="A1625" s="365" t="str">
        <f t="shared" si="153"/>
        <v/>
      </c>
      <c r="B1625" s="50" t="str">
        <f t="shared" si="154"/>
        <v/>
      </c>
      <c r="C1625" s="50" t="str">
        <f t="shared" si="155"/>
        <v/>
      </c>
      <c r="D1625" s="315" t="str">
        <f t="shared" si="156"/>
        <v/>
      </c>
      <c r="E1625" s="353"/>
      <c r="F1625" s="354"/>
      <c r="G1625" s="354"/>
      <c r="H1625" s="333"/>
      <c r="I1625" s="333"/>
      <c r="J1625" s="333"/>
      <c r="K1625" s="333"/>
      <c r="L1625" s="333"/>
      <c r="M1625" s="333"/>
      <c r="N1625" s="333"/>
      <c r="O1625" s="333"/>
      <c r="P1625" s="333"/>
      <c r="Q1625" s="333"/>
      <c r="R1625" s="333"/>
      <c r="S1625" s="333"/>
      <c r="T1625" s="333"/>
      <c r="U1625" s="333"/>
      <c r="V1625" s="333"/>
      <c r="W1625" s="333"/>
      <c r="X1625" s="333"/>
      <c r="Y1625" s="333"/>
      <c r="Z1625" s="333"/>
      <c r="AA1625" s="333"/>
      <c r="AB1625" s="333"/>
      <c r="AC1625" s="333"/>
      <c r="AD1625" s="333"/>
      <c r="AE1625" s="333"/>
      <c r="AF1625" s="333"/>
      <c r="AG1625" s="333"/>
      <c r="AH1625" s="333"/>
      <c r="AI1625" s="333"/>
      <c r="AJ1625" s="333"/>
      <c r="AK1625" s="333"/>
      <c r="AL1625" s="333"/>
      <c r="AM1625" s="333"/>
      <c r="AN1625" s="333"/>
      <c r="AO1625" s="333"/>
      <c r="AP1625" s="333"/>
      <c r="AQ1625" s="333"/>
      <c r="AR1625" s="333"/>
    </row>
    <row r="1626" spans="1:44" ht="8.1" customHeight="1">
      <c r="A1626" s="365" t="str">
        <f t="shared" si="153"/>
        <v/>
      </c>
      <c r="B1626" s="50" t="str">
        <f t="shared" si="154"/>
        <v/>
      </c>
      <c r="C1626" s="50" t="str">
        <f t="shared" si="155"/>
        <v/>
      </c>
      <c r="D1626" s="315" t="str">
        <f t="shared" si="156"/>
        <v/>
      </c>
      <c r="E1626" s="353"/>
      <c r="F1626" s="354"/>
      <c r="G1626" s="354"/>
      <c r="H1626" s="333"/>
      <c r="I1626" s="333"/>
      <c r="J1626" s="333"/>
      <c r="K1626" s="333"/>
      <c r="L1626" s="333"/>
      <c r="M1626" s="333"/>
      <c r="N1626" s="333"/>
      <c r="O1626" s="333"/>
      <c r="P1626" s="333"/>
      <c r="Q1626" s="333"/>
      <c r="R1626" s="333"/>
      <c r="S1626" s="333"/>
      <c r="T1626" s="333"/>
      <c r="U1626" s="333"/>
      <c r="V1626" s="333"/>
      <c r="W1626" s="333"/>
      <c r="X1626" s="333"/>
      <c r="Y1626" s="333"/>
      <c r="Z1626" s="333"/>
      <c r="AA1626" s="333"/>
      <c r="AB1626" s="333"/>
      <c r="AC1626" s="333"/>
      <c r="AD1626" s="333"/>
      <c r="AE1626" s="333"/>
      <c r="AF1626" s="333"/>
      <c r="AG1626" s="333"/>
      <c r="AH1626" s="333"/>
      <c r="AI1626" s="333"/>
      <c r="AJ1626" s="333"/>
      <c r="AK1626" s="333"/>
      <c r="AL1626" s="333"/>
      <c r="AM1626" s="333"/>
      <c r="AN1626" s="333"/>
      <c r="AO1626" s="333"/>
      <c r="AP1626" s="333"/>
      <c r="AQ1626" s="333"/>
      <c r="AR1626" s="333"/>
    </row>
    <row r="1627" spans="1:44" ht="8.1" customHeight="1">
      <c r="A1627" s="365" t="str">
        <f t="shared" si="153"/>
        <v/>
      </c>
      <c r="B1627" s="50" t="str">
        <f t="shared" si="154"/>
        <v/>
      </c>
      <c r="C1627" s="50" t="str">
        <f t="shared" si="155"/>
        <v/>
      </c>
      <c r="D1627" s="315" t="str">
        <f t="shared" si="156"/>
        <v/>
      </c>
      <c r="E1627" s="353"/>
      <c r="F1627" s="354"/>
      <c r="G1627" s="354"/>
      <c r="H1627" s="333"/>
      <c r="I1627" s="333"/>
      <c r="J1627" s="333"/>
      <c r="K1627" s="333"/>
      <c r="L1627" s="333"/>
      <c r="M1627" s="333"/>
      <c r="N1627" s="333"/>
      <c r="O1627" s="333"/>
      <c r="P1627" s="333"/>
      <c r="Q1627" s="333"/>
      <c r="R1627" s="333"/>
      <c r="S1627" s="333"/>
      <c r="T1627" s="333"/>
      <c r="U1627" s="333"/>
      <c r="V1627" s="333"/>
      <c r="W1627" s="333"/>
      <c r="X1627" s="333"/>
      <c r="Y1627" s="333"/>
      <c r="Z1627" s="333"/>
      <c r="AA1627" s="333"/>
      <c r="AB1627" s="333"/>
      <c r="AC1627" s="333"/>
      <c r="AD1627" s="333"/>
      <c r="AE1627" s="333"/>
      <c r="AF1627" s="333"/>
      <c r="AG1627" s="333"/>
      <c r="AH1627" s="333"/>
      <c r="AI1627" s="333"/>
      <c r="AJ1627" s="333"/>
      <c r="AK1627" s="333"/>
      <c r="AL1627" s="333"/>
      <c r="AM1627" s="333"/>
      <c r="AN1627" s="333"/>
      <c r="AO1627" s="333"/>
      <c r="AP1627" s="333"/>
      <c r="AQ1627" s="333"/>
      <c r="AR1627" s="333"/>
    </row>
    <row r="1628" spans="1:44" ht="8.1" customHeight="1">
      <c r="A1628" s="365" t="str">
        <f t="shared" si="153"/>
        <v/>
      </c>
      <c r="B1628" s="50" t="str">
        <f t="shared" si="154"/>
        <v/>
      </c>
      <c r="C1628" s="50" t="str">
        <f t="shared" si="155"/>
        <v/>
      </c>
      <c r="D1628" s="315" t="str">
        <f t="shared" si="156"/>
        <v/>
      </c>
      <c r="E1628" s="353"/>
      <c r="F1628" s="354"/>
      <c r="G1628" s="354"/>
      <c r="H1628" s="333"/>
      <c r="I1628" s="333"/>
      <c r="J1628" s="333"/>
      <c r="K1628" s="333"/>
      <c r="L1628" s="333"/>
      <c r="M1628" s="333"/>
      <c r="N1628" s="333"/>
      <c r="O1628" s="333"/>
      <c r="P1628" s="333"/>
      <c r="Q1628" s="333"/>
      <c r="R1628" s="333"/>
      <c r="S1628" s="333"/>
      <c r="T1628" s="333"/>
      <c r="U1628" s="333"/>
      <c r="V1628" s="333"/>
      <c r="W1628" s="333"/>
      <c r="X1628" s="333"/>
      <c r="Y1628" s="333"/>
      <c r="Z1628" s="333"/>
      <c r="AA1628" s="333"/>
      <c r="AB1628" s="333"/>
      <c r="AC1628" s="333"/>
      <c r="AD1628" s="333"/>
      <c r="AE1628" s="333"/>
      <c r="AF1628" s="333"/>
      <c r="AG1628" s="333"/>
      <c r="AH1628" s="333"/>
      <c r="AI1628" s="333"/>
      <c r="AJ1628" s="333"/>
      <c r="AK1628" s="333"/>
      <c r="AL1628" s="333"/>
      <c r="AM1628" s="333"/>
      <c r="AN1628" s="333"/>
      <c r="AO1628" s="333"/>
      <c r="AP1628" s="333"/>
      <c r="AQ1628" s="333"/>
      <c r="AR1628" s="333"/>
    </row>
    <row r="1629" spans="1:44" ht="8.1" customHeight="1">
      <c r="A1629" s="365" t="str">
        <f t="shared" si="153"/>
        <v/>
      </c>
      <c r="B1629" s="50" t="str">
        <f t="shared" si="154"/>
        <v/>
      </c>
      <c r="C1629" s="50" t="str">
        <f t="shared" si="155"/>
        <v/>
      </c>
      <c r="D1629" s="315" t="str">
        <f t="shared" si="156"/>
        <v/>
      </c>
      <c r="E1629" s="353"/>
      <c r="F1629" s="354"/>
      <c r="G1629" s="354"/>
      <c r="H1629" s="333"/>
      <c r="I1629" s="333"/>
      <c r="J1629" s="333"/>
      <c r="K1629" s="333"/>
      <c r="L1629" s="333"/>
      <c r="M1629" s="333"/>
      <c r="N1629" s="333"/>
      <c r="O1629" s="333"/>
      <c r="P1629" s="333"/>
      <c r="Q1629" s="333"/>
      <c r="R1629" s="333"/>
      <c r="S1629" s="333"/>
      <c r="T1629" s="333"/>
      <c r="U1629" s="333"/>
      <c r="V1629" s="333"/>
      <c r="W1629" s="333"/>
      <c r="X1629" s="333"/>
      <c r="Y1629" s="333"/>
      <c r="Z1629" s="333"/>
      <c r="AA1629" s="333"/>
      <c r="AB1629" s="333"/>
      <c r="AC1629" s="333"/>
      <c r="AD1629" s="333"/>
      <c r="AE1629" s="333"/>
      <c r="AF1629" s="333"/>
      <c r="AG1629" s="333"/>
      <c r="AH1629" s="333"/>
      <c r="AI1629" s="333"/>
      <c r="AJ1629" s="333"/>
      <c r="AK1629" s="333"/>
      <c r="AL1629" s="333"/>
      <c r="AM1629" s="333"/>
      <c r="AN1629" s="333"/>
      <c r="AO1629" s="333"/>
      <c r="AP1629" s="333"/>
      <c r="AQ1629" s="333"/>
      <c r="AR1629" s="333"/>
    </row>
    <row r="1630" spans="1:44" ht="8.1" customHeight="1">
      <c r="A1630" s="365" t="str">
        <f t="shared" si="153"/>
        <v/>
      </c>
      <c r="B1630" s="50" t="str">
        <f t="shared" si="154"/>
        <v/>
      </c>
      <c r="C1630" s="50" t="str">
        <f t="shared" si="155"/>
        <v/>
      </c>
      <c r="D1630" s="315" t="str">
        <f t="shared" si="156"/>
        <v/>
      </c>
      <c r="E1630" s="353"/>
      <c r="F1630" s="354"/>
      <c r="G1630" s="354"/>
      <c r="H1630" s="333"/>
      <c r="I1630" s="333"/>
      <c r="J1630" s="333"/>
      <c r="K1630" s="333"/>
      <c r="L1630" s="333"/>
      <c r="M1630" s="333"/>
      <c r="N1630" s="333"/>
      <c r="O1630" s="333"/>
      <c r="P1630" s="333"/>
      <c r="Q1630" s="333"/>
      <c r="R1630" s="333"/>
      <c r="S1630" s="333"/>
      <c r="T1630" s="333"/>
      <c r="U1630" s="333"/>
      <c r="V1630" s="333"/>
      <c r="W1630" s="333"/>
      <c r="X1630" s="333"/>
      <c r="Y1630" s="333"/>
      <c r="Z1630" s="333"/>
      <c r="AA1630" s="333"/>
      <c r="AB1630" s="333"/>
      <c r="AC1630" s="333"/>
      <c r="AD1630" s="333"/>
      <c r="AE1630" s="333"/>
      <c r="AF1630" s="333"/>
      <c r="AG1630" s="333"/>
      <c r="AH1630" s="333"/>
      <c r="AI1630" s="333"/>
      <c r="AJ1630" s="333"/>
      <c r="AK1630" s="333"/>
      <c r="AL1630" s="333"/>
      <c r="AM1630" s="333"/>
      <c r="AN1630" s="333"/>
      <c r="AO1630" s="333"/>
      <c r="AP1630" s="333"/>
      <c r="AQ1630" s="333"/>
      <c r="AR1630" s="333"/>
    </row>
    <row r="1631" spans="1:44" ht="8.1" customHeight="1">
      <c r="A1631" s="365" t="str">
        <f t="shared" si="153"/>
        <v/>
      </c>
      <c r="B1631" s="50" t="str">
        <f t="shared" si="154"/>
        <v/>
      </c>
      <c r="C1631" s="50" t="str">
        <f t="shared" si="155"/>
        <v/>
      </c>
      <c r="D1631" s="315" t="str">
        <f t="shared" si="156"/>
        <v/>
      </c>
      <c r="E1631" s="353"/>
      <c r="F1631" s="354"/>
      <c r="G1631" s="354"/>
      <c r="H1631" s="333"/>
      <c r="I1631" s="333"/>
      <c r="J1631" s="333"/>
      <c r="K1631" s="333"/>
      <c r="L1631" s="333"/>
      <c r="M1631" s="333"/>
      <c r="N1631" s="333"/>
      <c r="O1631" s="333"/>
      <c r="P1631" s="333"/>
      <c r="Q1631" s="333"/>
      <c r="R1631" s="333"/>
      <c r="S1631" s="333"/>
      <c r="T1631" s="333"/>
      <c r="U1631" s="333"/>
      <c r="V1631" s="333"/>
      <c r="W1631" s="333"/>
      <c r="X1631" s="333"/>
      <c r="Y1631" s="333"/>
      <c r="Z1631" s="333"/>
      <c r="AA1631" s="333"/>
      <c r="AB1631" s="333"/>
      <c r="AC1631" s="333"/>
      <c r="AD1631" s="333"/>
      <c r="AE1631" s="333"/>
      <c r="AF1631" s="333"/>
      <c r="AG1631" s="333"/>
      <c r="AH1631" s="333"/>
      <c r="AI1631" s="333"/>
      <c r="AJ1631" s="333"/>
      <c r="AK1631" s="333"/>
      <c r="AL1631" s="333"/>
      <c r="AM1631" s="333"/>
      <c r="AN1631" s="333"/>
      <c r="AO1631" s="333"/>
      <c r="AP1631" s="333"/>
      <c r="AQ1631" s="333"/>
      <c r="AR1631" s="333"/>
    </row>
    <row r="1632" spans="1:44" ht="8.1" customHeight="1">
      <c r="A1632" s="365" t="str">
        <f t="shared" si="153"/>
        <v/>
      </c>
      <c r="B1632" s="50" t="str">
        <f t="shared" si="154"/>
        <v/>
      </c>
      <c r="C1632" s="50" t="str">
        <f t="shared" si="155"/>
        <v/>
      </c>
      <c r="D1632" s="315" t="str">
        <f t="shared" si="156"/>
        <v/>
      </c>
      <c r="E1632" s="353"/>
      <c r="F1632" s="354"/>
      <c r="G1632" s="354"/>
      <c r="H1632" s="333"/>
      <c r="I1632" s="333"/>
      <c r="J1632" s="333"/>
      <c r="K1632" s="333"/>
      <c r="L1632" s="333"/>
      <c r="M1632" s="333"/>
      <c r="N1632" s="333"/>
      <c r="O1632" s="333"/>
      <c r="P1632" s="333"/>
      <c r="Q1632" s="333"/>
      <c r="R1632" s="333"/>
      <c r="S1632" s="333"/>
      <c r="T1632" s="333"/>
      <c r="U1632" s="333"/>
      <c r="V1632" s="333"/>
      <c r="W1632" s="333"/>
      <c r="X1632" s="333"/>
      <c r="Y1632" s="333"/>
      <c r="Z1632" s="333"/>
      <c r="AA1632" s="333"/>
      <c r="AB1632" s="333"/>
      <c r="AC1632" s="333"/>
      <c r="AD1632" s="333"/>
      <c r="AE1632" s="333"/>
      <c r="AF1632" s="333"/>
      <c r="AG1632" s="333"/>
      <c r="AH1632" s="333"/>
      <c r="AI1632" s="333"/>
      <c r="AJ1632" s="333"/>
      <c r="AK1632" s="333"/>
      <c r="AL1632" s="333"/>
      <c r="AM1632" s="333"/>
      <c r="AN1632" s="333"/>
      <c r="AO1632" s="333"/>
      <c r="AP1632" s="333"/>
      <c r="AQ1632" s="333"/>
      <c r="AR1632" s="333"/>
    </row>
    <row r="1633" spans="1:44" ht="8.1" customHeight="1">
      <c r="A1633" s="365" t="str">
        <f t="shared" si="153"/>
        <v/>
      </c>
      <c r="B1633" s="50" t="str">
        <f t="shared" si="154"/>
        <v/>
      </c>
      <c r="C1633" s="50" t="str">
        <f t="shared" si="155"/>
        <v/>
      </c>
      <c r="D1633" s="315" t="str">
        <f t="shared" si="156"/>
        <v/>
      </c>
      <c r="E1633" s="353"/>
      <c r="F1633" s="354"/>
      <c r="G1633" s="354"/>
      <c r="H1633" s="333"/>
      <c r="I1633" s="333"/>
      <c r="J1633" s="333"/>
      <c r="K1633" s="333"/>
      <c r="L1633" s="333"/>
      <c r="M1633" s="333"/>
      <c r="N1633" s="333"/>
      <c r="O1633" s="333"/>
      <c r="P1633" s="333"/>
      <c r="Q1633" s="333"/>
      <c r="R1633" s="333"/>
      <c r="S1633" s="333"/>
      <c r="T1633" s="333"/>
      <c r="U1633" s="333"/>
      <c r="V1633" s="333"/>
      <c r="W1633" s="333"/>
      <c r="X1633" s="333"/>
      <c r="Y1633" s="333"/>
      <c r="Z1633" s="333"/>
      <c r="AA1633" s="333"/>
      <c r="AB1633" s="333"/>
      <c r="AC1633" s="333"/>
      <c r="AD1633" s="333"/>
      <c r="AE1633" s="333"/>
      <c r="AF1633" s="333"/>
      <c r="AG1633" s="333"/>
      <c r="AH1633" s="333"/>
      <c r="AI1633" s="333"/>
      <c r="AJ1633" s="333"/>
      <c r="AK1633" s="333"/>
      <c r="AL1633" s="333"/>
      <c r="AM1633" s="333"/>
      <c r="AN1633" s="333"/>
      <c r="AO1633" s="333"/>
      <c r="AP1633" s="333"/>
      <c r="AQ1633" s="333"/>
      <c r="AR1633" s="333"/>
    </row>
    <row r="1634" spans="1:44" ht="8.1" customHeight="1">
      <c r="A1634" s="365" t="str">
        <f t="shared" si="153"/>
        <v/>
      </c>
      <c r="B1634" s="50" t="str">
        <f t="shared" si="154"/>
        <v/>
      </c>
      <c r="C1634" s="50" t="str">
        <f t="shared" si="155"/>
        <v/>
      </c>
      <c r="D1634" s="315" t="str">
        <f t="shared" si="156"/>
        <v/>
      </c>
      <c r="E1634" s="353"/>
      <c r="F1634" s="354"/>
      <c r="G1634" s="354"/>
      <c r="H1634" s="333"/>
      <c r="I1634" s="333"/>
      <c r="J1634" s="333"/>
      <c r="K1634" s="333"/>
      <c r="L1634" s="333"/>
      <c r="M1634" s="333"/>
      <c r="N1634" s="333"/>
      <c r="O1634" s="333"/>
      <c r="P1634" s="333"/>
      <c r="Q1634" s="333"/>
      <c r="R1634" s="333"/>
      <c r="S1634" s="333"/>
      <c r="T1634" s="333"/>
      <c r="U1634" s="333"/>
      <c r="V1634" s="333"/>
      <c r="W1634" s="333"/>
      <c r="X1634" s="333"/>
      <c r="Y1634" s="333"/>
      <c r="Z1634" s="333"/>
      <c r="AA1634" s="333"/>
      <c r="AB1634" s="333"/>
      <c r="AC1634" s="333"/>
      <c r="AD1634" s="333"/>
      <c r="AE1634" s="333"/>
      <c r="AF1634" s="333"/>
      <c r="AG1634" s="333"/>
      <c r="AH1634" s="333"/>
      <c r="AI1634" s="333"/>
      <c r="AJ1634" s="333"/>
      <c r="AK1634" s="333"/>
      <c r="AL1634" s="333"/>
      <c r="AM1634" s="333"/>
      <c r="AN1634" s="333"/>
      <c r="AO1634" s="333"/>
      <c r="AP1634" s="333"/>
      <c r="AQ1634" s="333"/>
      <c r="AR1634" s="333"/>
    </row>
    <row r="1635" spans="1:44" ht="8.1" customHeight="1">
      <c r="A1635" s="365" t="str">
        <f t="shared" si="153"/>
        <v/>
      </c>
      <c r="B1635" s="50" t="str">
        <f t="shared" si="154"/>
        <v/>
      </c>
      <c r="C1635" s="50" t="str">
        <f t="shared" si="155"/>
        <v/>
      </c>
      <c r="D1635" s="315" t="str">
        <f t="shared" si="156"/>
        <v/>
      </c>
      <c r="E1635" s="353"/>
      <c r="F1635" s="354"/>
      <c r="G1635" s="354"/>
      <c r="H1635" s="333"/>
      <c r="I1635" s="333"/>
      <c r="J1635" s="333"/>
      <c r="K1635" s="333"/>
      <c r="L1635" s="333"/>
      <c r="M1635" s="333"/>
      <c r="N1635" s="333"/>
      <c r="O1635" s="333"/>
      <c r="P1635" s="333"/>
      <c r="Q1635" s="333"/>
      <c r="R1635" s="333"/>
      <c r="S1635" s="333"/>
      <c r="T1635" s="333"/>
      <c r="U1635" s="333"/>
      <c r="V1635" s="333"/>
      <c r="W1635" s="333"/>
      <c r="X1635" s="333"/>
      <c r="Y1635" s="333"/>
      <c r="Z1635" s="333"/>
      <c r="AA1635" s="333"/>
      <c r="AB1635" s="333"/>
      <c r="AC1635" s="333"/>
      <c r="AD1635" s="333"/>
      <c r="AE1635" s="333"/>
      <c r="AF1635" s="333"/>
      <c r="AG1635" s="333"/>
      <c r="AH1635" s="333"/>
      <c r="AI1635" s="333"/>
      <c r="AJ1635" s="333"/>
      <c r="AK1635" s="333"/>
      <c r="AL1635" s="333"/>
      <c r="AM1635" s="333"/>
      <c r="AN1635" s="333"/>
      <c r="AO1635" s="333"/>
      <c r="AP1635" s="333"/>
      <c r="AQ1635" s="333"/>
      <c r="AR1635" s="333"/>
    </row>
    <row r="1636" spans="1:44" ht="8.1" customHeight="1">
      <c r="A1636" s="365" t="str">
        <f t="shared" si="153"/>
        <v/>
      </c>
      <c r="B1636" s="50" t="str">
        <f t="shared" si="154"/>
        <v/>
      </c>
      <c r="C1636" s="50" t="str">
        <f t="shared" si="155"/>
        <v/>
      </c>
      <c r="D1636" s="315" t="str">
        <f t="shared" si="156"/>
        <v/>
      </c>
      <c r="E1636" s="353"/>
      <c r="F1636" s="354"/>
      <c r="G1636" s="354"/>
      <c r="H1636" s="333"/>
      <c r="I1636" s="333"/>
      <c r="J1636" s="333"/>
      <c r="K1636" s="333"/>
      <c r="L1636" s="333"/>
      <c r="M1636" s="333"/>
      <c r="N1636" s="333"/>
      <c r="O1636" s="333"/>
      <c r="P1636" s="333"/>
      <c r="Q1636" s="333"/>
      <c r="R1636" s="333"/>
      <c r="S1636" s="333"/>
      <c r="T1636" s="333"/>
      <c r="U1636" s="333"/>
      <c r="V1636" s="333"/>
      <c r="W1636" s="333"/>
      <c r="X1636" s="333"/>
      <c r="Y1636" s="333"/>
      <c r="Z1636" s="333"/>
      <c r="AA1636" s="333"/>
      <c r="AB1636" s="333"/>
      <c r="AC1636" s="333"/>
      <c r="AD1636" s="333"/>
      <c r="AE1636" s="333"/>
      <c r="AF1636" s="333"/>
      <c r="AG1636" s="333"/>
      <c r="AH1636" s="333"/>
      <c r="AI1636" s="333"/>
      <c r="AJ1636" s="333"/>
      <c r="AK1636" s="333"/>
      <c r="AL1636" s="333"/>
      <c r="AM1636" s="333"/>
      <c r="AN1636" s="333"/>
      <c r="AO1636" s="333"/>
      <c r="AP1636" s="333"/>
      <c r="AQ1636" s="333"/>
      <c r="AR1636" s="333"/>
    </row>
    <row r="1637" spans="1:44" ht="8.1" customHeight="1">
      <c r="A1637" s="365" t="str">
        <f t="shared" si="153"/>
        <v/>
      </c>
      <c r="B1637" s="50" t="str">
        <f t="shared" si="154"/>
        <v/>
      </c>
      <c r="C1637" s="50" t="str">
        <f t="shared" si="155"/>
        <v/>
      </c>
      <c r="D1637" s="315" t="str">
        <f t="shared" si="156"/>
        <v/>
      </c>
      <c r="E1637" s="353"/>
      <c r="F1637" s="354"/>
      <c r="G1637" s="354"/>
      <c r="H1637" s="333"/>
      <c r="I1637" s="333"/>
      <c r="J1637" s="333"/>
      <c r="K1637" s="333"/>
      <c r="L1637" s="333"/>
      <c r="M1637" s="333"/>
      <c r="N1637" s="333"/>
      <c r="O1637" s="333"/>
      <c r="P1637" s="333"/>
      <c r="Q1637" s="333"/>
      <c r="R1637" s="333"/>
      <c r="S1637" s="333"/>
      <c r="T1637" s="333"/>
      <c r="U1637" s="333"/>
      <c r="V1637" s="333"/>
      <c r="W1637" s="333"/>
      <c r="X1637" s="333"/>
      <c r="Y1637" s="333"/>
      <c r="Z1637" s="333"/>
      <c r="AA1637" s="333"/>
      <c r="AB1637" s="333"/>
      <c r="AC1637" s="333"/>
      <c r="AD1637" s="333"/>
      <c r="AE1637" s="333"/>
      <c r="AF1637" s="333"/>
      <c r="AG1637" s="333"/>
      <c r="AH1637" s="333"/>
      <c r="AI1637" s="333"/>
      <c r="AJ1637" s="333"/>
      <c r="AK1637" s="333"/>
      <c r="AL1637" s="333"/>
      <c r="AM1637" s="333"/>
      <c r="AN1637" s="333"/>
      <c r="AO1637" s="333"/>
      <c r="AP1637" s="333"/>
      <c r="AQ1637" s="333"/>
      <c r="AR1637" s="333"/>
    </row>
    <row r="1638" spans="1:44" ht="8.1" customHeight="1">
      <c r="A1638" s="365" t="str">
        <f t="shared" si="153"/>
        <v/>
      </c>
      <c r="B1638" s="50" t="str">
        <f t="shared" si="154"/>
        <v/>
      </c>
      <c r="C1638" s="50" t="str">
        <f t="shared" si="155"/>
        <v/>
      </c>
      <c r="D1638" s="315" t="str">
        <f t="shared" si="156"/>
        <v/>
      </c>
      <c r="E1638" s="353"/>
      <c r="F1638" s="354"/>
      <c r="G1638" s="354"/>
      <c r="H1638" s="333"/>
      <c r="I1638" s="333"/>
      <c r="J1638" s="333"/>
      <c r="K1638" s="333"/>
      <c r="L1638" s="333"/>
      <c r="M1638" s="333"/>
      <c r="N1638" s="333"/>
      <c r="O1638" s="333"/>
      <c r="P1638" s="333"/>
      <c r="Q1638" s="333"/>
      <c r="R1638" s="333"/>
      <c r="S1638" s="333"/>
      <c r="T1638" s="333"/>
      <c r="U1638" s="333"/>
      <c r="V1638" s="333"/>
      <c r="W1638" s="333"/>
      <c r="X1638" s="333"/>
      <c r="Y1638" s="333"/>
      <c r="Z1638" s="333"/>
      <c r="AA1638" s="333"/>
      <c r="AB1638" s="333"/>
      <c r="AC1638" s="333"/>
      <c r="AD1638" s="333"/>
      <c r="AE1638" s="333"/>
      <c r="AF1638" s="333"/>
      <c r="AG1638" s="333"/>
      <c r="AH1638" s="333"/>
      <c r="AI1638" s="333"/>
      <c r="AJ1638" s="333"/>
      <c r="AK1638" s="333"/>
      <c r="AL1638" s="333"/>
      <c r="AM1638" s="333"/>
      <c r="AN1638" s="333"/>
      <c r="AO1638" s="333"/>
      <c r="AP1638" s="333"/>
      <c r="AQ1638" s="333"/>
      <c r="AR1638" s="333"/>
    </row>
    <row r="1639" spans="1:44" ht="8.1" customHeight="1">
      <c r="A1639" s="365" t="str">
        <f t="shared" si="153"/>
        <v/>
      </c>
      <c r="B1639" s="50" t="str">
        <f t="shared" si="154"/>
        <v/>
      </c>
      <c r="C1639" s="50" t="str">
        <f t="shared" si="155"/>
        <v/>
      </c>
      <c r="D1639" s="315" t="str">
        <f t="shared" si="156"/>
        <v/>
      </c>
      <c r="E1639" s="353"/>
      <c r="F1639" s="354"/>
      <c r="G1639" s="354"/>
      <c r="H1639" s="333"/>
      <c r="I1639" s="333"/>
      <c r="J1639" s="333"/>
      <c r="K1639" s="333"/>
      <c r="L1639" s="333"/>
      <c r="M1639" s="333"/>
      <c r="N1639" s="333"/>
      <c r="O1639" s="333"/>
      <c r="P1639" s="333"/>
      <c r="Q1639" s="333"/>
      <c r="R1639" s="333"/>
      <c r="S1639" s="333"/>
      <c r="T1639" s="333"/>
      <c r="U1639" s="333"/>
      <c r="V1639" s="333"/>
      <c r="W1639" s="333"/>
      <c r="X1639" s="333"/>
      <c r="Y1639" s="333"/>
      <c r="Z1639" s="333"/>
      <c r="AA1639" s="333"/>
      <c r="AB1639" s="333"/>
      <c r="AC1639" s="333"/>
      <c r="AD1639" s="333"/>
      <c r="AE1639" s="333"/>
      <c r="AF1639" s="333"/>
      <c r="AG1639" s="333"/>
      <c r="AH1639" s="333"/>
      <c r="AI1639" s="333"/>
      <c r="AJ1639" s="333"/>
      <c r="AK1639" s="333"/>
      <c r="AL1639" s="333"/>
      <c r="AM1639" s="333"/>
      <c r="AN1639" s="333"/>
      <c r="AO1639" s="333"/>
      <c r="AP1639" s="333"/>
      <c r="AQ1639" s="333"/>
      <c r="AR1639" s="333"/>
    </row>
    <row r="1640" spans="1:44" ht="8.1" customHeight="1">
      <c r="A1640" s="365" t="str">
        <f t="shared" si="153"/>
        <v/>
      </c>
      <c r="B1640" s="50" t="str">
        <f t="shared" si="154"/>
        <v/>
      </c>
      <c r="C1640" s="50" t="str">
        <f t="shared" si="155"/>
        <v/>
      </c>
      <c r="D1640" s="315" t="str">
        <f t="shared" si="156"/>
        <v/>
      </c>
      <c r="E1640" s="353"/>
      <c r="F1640" s="354"/>
      <c r="G1640" s="354"/>
      <c r="H1640" s="333"/>
      <c r="I1640" s="333"/>
      <c r="J1640" s="333"/>
      <c r="K1640" s="333"/>
      <c r="L1640" s="333"/>
      <c r="M1640" s="333"/>
      <c r="N1640" s="333"/>
      <c r="O1640" s="333"/>
      <c r="P1640" s="333"/>
      <c r="Q1640" s="333"/>
      <c r="R1640" s="333"/>
      <c r="S1640" s="333"/>
      <c r="T1640" s="333"/>
      <c r="U1640" s="333"/>
      <c r="V1640" s="333"/>
      <c r="W1640" s="333"/>
      <c r="X1640" s="333"/>
      <c r="Y1640" s="333"/>
      <c r="Z1640" s="333"/>
      <c r="AA1640" s="333"/>
      <c r="AB1640" s="333"/>
      <c r="AC1640" s="333"/>
      <c r="AD1640" s="333"/>
      <c r="AE1640" s="333"/>
      <c r="AF1640" s="333"/>
      <c r="AG1640" s="333"/>
      <c r="AH1640" s="333"/>
      <c r="AI1640" s="333"/>
      <c r="AJ1640" s="333"/>
      <c r="AK1640" s="333"/>
      <c r="AL1640" s="333"/>
      <c r="AM1640" s="333"/>
      <c r="AN1640" s="333"/>
      <c r="AO1640" s="333"/>
      <c r="AP1640" s="333"/>
      <c r="AQ1640" s="333"/>
      <c r="AR1640" s="333"/>
    </row>
    <row r="1641" spans="1:44" ht="8.1" customHeight="1">
      <c r="A1641" s="365" t="str">
        <f t="shared" si="153"/>
        <v/>
      </c>
      <c r="B1641" s="50" t="str">
        <f t="shared" si="154"/>
        <v/>
      </c>
      <c r="C1641" s="50" t="str">
        <f t="shared" si="155"/>
        <v/>
      </c>
      <c r="D1641" s="315" t="str">
        <f t="shared" si="156"/>
        <v/>
      </c>
      <c r="E1641" s="353"/>
      <c r="F1641" s="354"/>
      <c r="G1641" s="354"/>
      <c r="H1641" s="333"/>
      <c r="I1641" s="333"/>
      <c r="J1641" s="333"/>
      <c r="K1641" s="333"/>
      <c r="L1641" s="333"/>
      <c r="M1641" s="333"/>
      <c r="N1641" s="333"/>
      <c r="O1641" s="333"/>
      <c r="P1641" s="333"/>
      <c r="Q1641" s="333"/>
      <c r="R1641" s="333"/>
      <c r="S1641" s="333"/>
      <c r="T1641" s="333"/>
      <c r="U1641" s="333"/>
      <c r="V1641" s="333"/>
      <c r="W1641" s="333"/>
      <c r="X1641" s="333"/>
      <c r="Y1641" s="333"/>
      <c r="Z1641" s="333"/>
      <c r="AA1641" s="333"/>
      <c r="AB1641" s="333"/>
      <c r="AC1641" s="333"/>
      <c r="AD1641" s="333"/>
      <c r="AE1641" s="333"/>
      <c r="AF1641" s="333"/>
      <c r="AG1641" s="333"/>
      <c r="AH1641" s="333"/>
      <c r="AI1641" s="333"/>
      <c r="AJ1641" s="333"/>
      <c r="AK1641" s="333"/>
      <c r="AL1641" s="333"/>
      <c r="AM1641" s="333"/>
      <c r="AN1641" s="333"/>
      <c r="AO1641" s="333"/>
      <c r="AP1641" s="333"/>
      <c r="AQ1641" s="333"/>
      <c r="AR1641" s="333"/>
    </row>
    <row r="1642" spans="1:44" ht="8.1" customHeight="1">
      <c r="A1642" s="365" t="str">
        <f t="shared" si="153"/>
        <v/>
      </c>
      <c r="B1642" s="50" t="str">
        <f t="shared" si="154"/>
        <v/>
      </c>
      <c r="C1642" s="50" t="str">
        <f t="shared" si="155"/>
        <v/>
      </c>
      <c r="D1642" s="315" t="str">
        <f t="shared" si="156"/>
        <v/>
      </c>
      <c r="E1642" s="353"/>
      <c r="F1642" s="354"/>
      <c r="G1642" s="354"/>
      <c r="H1642" s="333"/>
      <c r="I1642" s="333"/>
      <c r="J1642" s="333"/>
      <c r="K1642" s="333"/>
      <c r="L1642" s="333"/>
      <c r="M1642" s="333"/>
      <c r="N1642" s="333"/>
      <c r="O1642" s="333"/>
      <c r="P1642" s="333"/>
      <c r="Q1642" s="333"/>
      <c r="R1642" s="333"/>
      <c r="S1642" s="333"/>
      <c r="T1642" s="333"/>
      <c r="U1642" s="333"/>
      <c r="V1642" s="333"/>
      <c r="W1642" s="333"/>
      <c r="X1642" s="333"/>
      <c r="Y1642" s="333"/>
      <c r="Z1642" s="333"/>
      <c r="AA1642" s="333"/>
      <c r="AB1642" s="333"/>
      <c r="AC1642" s="333"/>
      <c r="AD1642" s="333"/>
      <c r="AE1642" s="333"/>
      <c r="AF1642" s="333"/>
      <c r="AG1642" s="333"/>
      <c r="AH1642" s="333"/>
      <c r="AI1642" s="333"/>
      <c r="AJ1642" s="333"/>
      <c r="AK1642" s="333"/>
      <c r="AL1642" s="333"/>
      <c r="AM1642" s="333"/>
      <c r="AN1642" s="333"/>
      <c r="AO1642" s="333"/>
      <c r="AP1642" s="333"/>
      <c r="AQ1642" s="333"/>
      <c r="AR1642" s="333"/>
    </row>
    <row r="1643" spans="1:44" ht="8.1" customHeight="1">
      <c r="A1643" s="365" t="str">
        <f t="shared" si="153"/>
        <v/>
      </c>
      <c r="B1643" s="50" t="str">
        <f t="shared" si="154"/>
        <v/>
      </c>
      <c r="C1643" s="50" t="str">
        <f t="shared" si="155"/>
        <v/>
      </c>
      <c r="D1643" s="315" t="str">
        <f t="shared" si="156"/>
        <v/>
      </c>
      <c r="E1643" s="353"/>
      <c r="F1643" s="354"/>
      <c r="G1643" s="354"/>
      <c r="H1643" s="333"/>
      <c r="I1643" s="333"/>
      <c r="J1643" s="333"/>
      <c r="K1643" s="333"/>
      <c r="L1643" s="333"/>
      <c r="M1643" s="333"/>
      <c r="N1643" s="333"/>
      <c r="O1643" s="333"/>
      <c r="P1643" s="333"/>
      <c r="Q1643" s="333"/>
      <c r="R1643" s="333"/>
      <c r="S1643" s="333"/>
      <c r="T1643" s="333"/>
      <c r="U1643" s="333"/>
      <c r="V1643" s="333"/>
      <c r="W1643" s="333"/>
      <c r="X1643" s="333"/>
      <c r="Y1643" s="333"/>
      <c r="Z1643" s="333"/>
      <c r="AA1643" s="333"/>
      <c r="AB1643" s="333"/>
      <c r="AC1643" s="333"/>
      <c r="AD1643" s="333"/>
      <c r="AE1643" s="333"/>
      <c r="AF1643" s="333"/>
      <c r="AG1643" s="333"/>
      <c r="AH1643" s="333"/>
      <c r="AI1643" s="333"/>
      <c r="AJ1643" s="333"/>
      <c r="AK1643" s="333"/>
      <c r="AL1643" s="333"/>
      <c r="AM1643" s="333"/>
      <c r="AN1643" s="333"/>
      <c r="AO1643" s="333"/>
      <c r="AP1643" s="333"/>
      <c r="AQ1643" s="333"/>
      <c r="AR1643" s="333"/>
    </row>
    <row r="1644" spans="1:44" ht="8.1" customHeight="1">
      <c r="A1644" s="365" t="str">
        <f t="shared" si="153"/>
        <v/>
      </c>
      <c r="B1644" s="50" t="str">
        <f t="shared" si="154"/>
        <v/>
      </c>
      <c r="C1644" s="50" t="str">
        <f t="shared" si="155"/>
        <v/>
      </c>
      <c r="D1644" s="315" t="str">
        <f t="shared" si="156"/>
        <v/>
      </c>
      <c r="E1644" s="353"/>
      <c r="F1644" s="354"/>
      <c r="G1644" s="354"/>
      <c r="H1644" s="333"/>
      <c r="I1644" s="333"/>
      <c r="J1644" s="333"/>
      <c r="K1644" s="333"/>
      <c r="L1644" s="333"/>
      <c r="M1644" s="333"/>
      <c r="N1644" s="333"/>
      <c r="O1644" s="333"/>
      <c r="P1644" s="333"/>
      <c r="Q1644" s="333"/>
      <c r="R1644" s="333"/>
      <c r="S1644" s="333"/>
      <c r="T1644" s="333"/>
      <c r="U1644" s="333"/>
      <c r="V1644" s="333"/>
      <c r="W1644" s="333"/>
      <c r="X1644" s="333"/>
      <c r="Y1644" s="333"/>
      <c r="Z1644" s="333"/>
      <c r="AA1644" s="333"/>
      <c r="AB1644" s="333"/>
      <c r="AC1644" s="333"/>
      <c r="AD1644" s="333"/>
      <c r="AE1644" s="333"/>
      <c r="AF1644" s="333"/>
      <c r="AG1644" s="333"/>
      <c r="AH1644" s="333"/>
      <c r="AI1644" s="333"/>
      <c r="AJ1644" s="333"/>
      <c r="AK1644" s="333"/>
      <c r="AL1644" s="333"/>
      <c r="AM1644" s="333"/>
      <c r="AN1644" s="333"/>
      <c r="AO1644" s="333"/>
      <c r="AP1644" s="333"/>
      <c r="AQ1644" s="333"/>
      <c r="AR1644" s="333"/>
    </row>
    <row r="1645" spans="1:44" ht="8.1" customHeight="1">
      <c r="A1645" s="365" t="str">
        <f t="shared" si="153"/>
        <v/>
      </c>
      <c r="B1645" s="50" t="str">
        <f t="shared" si="154"/>
        <v/>
      </c>
      <c r="C1645" s="50" t="str">
        <f t="shared" si="155"/>
        <v/>
      </c>
      <c r="D1645" s="315" t="str">
        <f t="shared" si="156"/>
        <v/>
      </c>
      <c r="E1645" s="353"/>
      <c r="F1645" s="354"/>
      <c r="G1645" s="354"/>
      <c r="H1645" s="333"/>
      <c r="I1645" s="333"/>
      <c r="J1645" s="333"/>
      <c r="K1645" s="333"/>
      <c r="L1645" s="333"/>
      <c r="M1645" s="333"/>
      <c r="N1645" s="333"/>
      <c r="O1645" s="333"/>
      <c r="P1645" s="333"/>
      <c r="Q1645" s="333"/>
      <c r="R1645" s="333"/>
      <c r="S1645" s="333"/>
      <c r="T1645" s="333"/>
      <c r="U1645" s="333"/>
      <c r="V1645" s="333"/>
      <c r="W1645" s="333"/>
      <c r="X1645" s="333"/>
      <c r="Y1645" s="333"/>
      <c r="Z1645" s="333"/>
      <c r="AA1645" s="333"/>
      <c r="AB1645" s="333"/>
      <c r="AC1645" s="333"/>
      <c r="AD1645" s="333"/>
      <c r="AE1645" s="333"/>
      <c r="AF1645" s="333"/>
      <c r="AG1645" s="333"/>
      <c r="AH1645" s="333"/>
      <c r="AI1645" s="333"/>
      <c r="AJ1645" s="333"/>
      <c r="AK1645" s="333"/>
      <c r="AL1645" s="333"/>
      <c r="AM1645" s="333"/>
      <c r="AN1645" s="333"/>
      <c r="AO1645" s="333"/>
      <c r="AP1645" s="333"/>
      <c r="AQ1645" s="333"/>
      <c r="AR1645" s="333"/>
    </row>
    <row r="1646" spans="1:44" ht="8.1" customHeight="1">
      <c r="A1646" s="365" t="str">
        <f t="shared" si="153"/>
        <v/>
      </c>
      <c r="B1646" s="50" t="str">
        <f t="shared" si="154"/>
        <v/>
      </c>
      <c r="C1646" s="50" t="str">
        <f t="shared" si="155"/>
        <v/>
      </c>
      <c r="D1646" s="315" t="str">
        <f t="shared" si="156"/>
        <v/>
      </c>
      <c r="E1646" s="353"/>
      <c r="F1646" s="354"/>
      <c r="G1646" s="354"/>
      <c r="H1646" s="333"/>
      <c r="I1646" s="333"/>
      <c r="J1646" s="333"/>
      <c r="K1646" s="333"/>
      <c r="L1646" s="333"/>
      <c r="M1646" s="333"/>
      <c r="N1646" s="333"/>
      <c r="O1646" s="333"/>
      <c r="P1646" s="333"/>
      <c r="Q1646" s="333"/>
      <c r="R1646" s="333"/>
      <c r="S1646" s="333"/>
      <c r="T1646" s="333"/>
      <c r="U1646" s="333"/>
      <c r="V1646" s="333"/>
      <c r="W1646" s="333"/>
      <c r="X1646" s="333"/>
      <c r="Y1646" s="333"/>
      <c r="Z1646" s="333"/>
      <c r="AA1646" s="333"/>
      <c r="AB1646" s="333"/>
      <c r="AC1646" s="333"/>
      <c r="AD1646" s="333"/>
      <c r="AE1646" s="333"/>
      <c r="AF1646" s="333"/>
      <c r="AG1646" s="333"/>
      <c r="AH1646" s="333"/>
      <c r="AI1646" s="333"/>
      <c r="AJ1646" s="333"/>
      <c r="AK1646" s="333"/>
      <c r="AL1646" s="333"/>
      <c r="AM1646" s="333"/>
      <c r="AN1646" s="333"/>
      <c r="AO1646" s="333"/>
      <c r="AP1646" s="333"/>
      <c r="AQ1646" s="333"/>
      <c r="AR1646" s="333"/>
    </row>
    <row r="1647" spans="1:44" ht="8.1" customHeight="1">
      <c r="A1647" s="365" t="str">
        <f t="shared" si="153"/>
        <v/>
      </c>
      <c r="B1647" s="50" t="str">
        <f t="shared" si="154"/>
        <v/>
      </c>
      <c r="C1647" s="50" t="str">
        <f t="shared" si="155"/>
        <v/>
      </c>
      <c r="D1647" s="315" t="str">
        <f t="shared" si="156"/>
        <v/>
      </c>
      <c r="E1647" s="353"/>
      <c r="F1647" s="354"/>
      <c r="G1647" s="354"/>
      <c r="H1647" s="333"/>
      <c r="I1647" s="333"/>
      <c r="J1647" s="333"/>
      <c r="K1647" s="333"/>
      <c r="L1647" s="333"/>
      <c r="M1647" s="333"/>
      <c r="N1647" s="333"/>
      <c r="O1647" s="333"/>
      <c r="P1647" s="333"/>
      <c r="Q1647" s="333"/>
      <c r="R1647" s="333"/>
      <c r="S1647" s="333"/>
      <c r="T1647" s="333"/>
      <c r="U1647" s="333"/>
      <c r="V1647" s="333"/>
      <c r="W1647" s="333"/>
      <c r="X1647" s="333"/>
      <c r="Y1647" s="333"/>
      <c r="Z1647" s="333"/>
      <c r="AA1647" s="333"/>
      <c r="AB1647" s="333"/>
      <c r="AC1647" s="333"/>
      <c r="AD1647" s="333"/>
      <c r="AE1647" s="333"/>
      <c r="AF1647" s="333"/>
      <c r="AG1647" s="333"/>
      <c r="AH1647" s="333"/>
      <c r="AI1647" s="333"/>
      <c r="AJ1647" s="333"/>
      <c r="AK1647" s="333"/>
      <c r="AL1647" s="333"/>
      <c r="AM1647" s="333"/>
      <c r="AN1647" s="333"/>
      <c r="AO1647" s="333"/>
      <c r="AP1647" s="333"/>
      <c r="AQ1647" s="333"/>
      <c r="AR1647" s="333"/>
    </row>
    <row r="1648" spans="1:44" ht="8.1" customHeight="1">
      <c r="A1648" s="365" t="str">
        <f t="shared" si="153"/>
        <v/>
      </c>
      <c r="B1648" s="50" t="str">
        <f t="shared" si="154"/>
        <v/>
      </c>
      <c r="C1648" s="50" t="str">
        <f t="shared" si="155"/>
        <v/>
      </c>
      <c r="D1648" s="315" t="str">
        <f t="shared" si="156"/>
        <v/>
      </c>
      <c r="E1648" s="353"/>
      <c r="F1648" s="354"/>
      <c r="G1648" s="354"/>
      <c r="H1648" s="333"/>
      <c r="I1648" s="333"/>
      <c r="J1648" s="333"/>
      <c r="K1648" s="333"/>
      <c r="L1648" s="333"/>
      <c r="M1648" s="333"/>
      <c r="N1648" s="333"/>
      <c r="O1648" s="333"/>
      <c r="P1648" s="333"/>
      <c r="Q1648" s="333"/>
      <c r="R1648" s="333"/>
      <c r="S1648" s="333"/>
      <c r="T1648" s="333"/>
      <c r="U1648" s="333"/>
      <c r="V1648" s="333"/>
      <c r="W1648" s="333"/>
      <c r="X1648" s="333"/>
      <c r="Y1648" s="333"/>
      <c r="Z1648" s="333"/>
      <c r="AA1648" s="333"/>
      <c r="AB1648" s="333"/>
      <c r="AC1648" s="333"/>
      <c r="AD1648" s="333"/>
      <c r="AE1648" s="333"/>
      <c r="AF1648" s="333"/>
      <c r="AG1648" s="333"/>
      <c r="AH1648" s="333"/>
      <c r="AI1648" s="333"/>
      <c r="AJ1648" s="333"/>
      <c r="AK1648" s="333"/>
      <c r="AL1648" s="333"/>
      <c r="AM1648" s="333"/>
      <c r="AN1648" s="333"/>
      <c r="AO1648" s="333"/>
      <c r="AP1648" s="333"/>
      <c r="AQ1648" s="333"/>
      <c r="AR1648" s="333"/>
    </row>
    <row r="1649" spans="1:44" ht="8.1" customHeight="1">
      <c r="A1649" s="365" t="str">
        <f t="shared" si="153"/>
        <v/>
      </c>
      <c r="B1649" s="50" t="str">
        <f t="shared" si="154"/>
        <v/>
      </c>
      <c r="C1649" s="50" t="str">
        <f t="shared" si="155"/>
        <v/>
      </c>
      <c r="D1649" s="315" t="str">
        <f t="shared" si="156"/>
        <v/>
      </c>
      <c r="E1649" s="353"/>
      <c r="F1649" s="354"/>
      <c r="G1649" s="354"/>
      <c r="H1649" s="333"/>
      <c r="I1649" s="333"/>
      <c r="J1649" s="333"/>
      <c r="K1649" s="333"/>
      <c r="L1649" s="333"/>
      <c r="M1649" s="333"/>
      <c r="N1649" s="333"/>
      <c r="O1649" s="333"/>
      <c r="P1649" s="333"/>
      <c r="Q1649" s="333"/>
      <c r="R1649" s="333"/>
      <c r="S1649" s="333"/>
      <c r="T1649" s="333"/>
      <c r="U1649" s="333"/>
      <c r="V1649" s="333"/>
      <c r="W1649" s="333"/>
      <c r="X1649" s="333"/>
      <c r="Y1649" s="333"/>
      <c r="Z1649" s="333"/>
      <c r="AA1649" s="333"/>
      <c r="AB1649" s="333"/>
      <c r="AC1649" s="333"/>
      <c r="AD1649" s="333"/>
      <c r="AE1649" s="333"/>
      <c r="AF1649" s="333"/>
      <c r="AG1649" s="333"/>
      <c r="AH1649" s="333"/>
      <c r="AI1649" s="333"/>
      <c r="AJ1649" s="333"/>
      <c r="AK1649" s="333"/>
      <c r="AL1649" s="333"/>
      <c r="AM1649" s="333"/>
      <c r="AN1649" s="333"/>
      <c r="AO1649" s="333"/>
      <c r="AP1649" s="333"/>
      <c r="AQ1649" s="333"/>
      <c r="AR1649" s="333"/>
    </row>
    <row r="1650" spans="1:44" ht="8.1" customHeight="1">
      <c r="A1650" s="365" t="str">
        <f t="shared" si="153"/>
        <v/>
      </c>
      <c r="B1650" s="50" t="str">
        <f t="shared" si="154"/>
        <v/>
      </c>
      <c r="C1650" s="50" t="str">
        <f t="shared" si="155"/>
        <v/>
      </c>
      <c r="D1650" s="315" t="str">
        <f t="shared" si="156"/>
        <v/>
      </c>
      <c r="E1650" s="353"/>
      <c r="F1650" s="354"/>
      <c r="G1650" s="354"/>
      <c r="H1650" s="333"/>
      <c r="I1650" s="333"/>
      <c r="J1650" s="333"/>
      <c r="K1650" s="333"/>
      <c r="L1650" s="333"/>
      <c r="M1650" s="333"/>
      <c r="N1650" s="333"/>
      <c r="O1650" s="333"/>
      <c r="P1650" s="333"/>
      <c r="Q1650" s="333"/>
      <c r="R1650" s="333"/>
      <c r="S1650" s="333"/>
      <c r="T1650" s="333"/>
      <c r="U1650" s="333"/>
      <c r="V1650" s="333"/>
      <c r="W1650" s="333"/>
      <c r="X1650" s="333"/>
      <c r="Y1650" s="333"/>
      <c r="Z1650" s="333"/>
      <c r="AA1650" s="333"/>
      <c r="AB1650" s="333"/>
      <c r="AC1650" s="333"/>
      <c r="AD1650" s="333"/>
      <c r="AE1650" s="333"/>
      <c r="AF1650" s="333"/>
      <c r="AG1650" s="333"/>
      <c r="AH1650" s="333"/>
      <c r="AI1650" s="333"/>
      <c r="AJ1650" s="333"/>
      <c r="AK1650" s="333"/>
      <c r="AL1650" s="333"/>
      <c r="AM1650" s="333"/>
      <c r="AN1650" s="333"/>
      <c r="AO1650" s="333"/>
      <c r="AP1650" s="333"/>
      <c r="AQ1650" s="333"/>
      <c r="AR1650" s="333"/>
    </row>
    <row r="1651" spans="1:44" ht="8.1" customHeight="1">
      <c r="A1651" s="365" t="str">
        <f t="shared" si="153"/>
        <v/>
      </c>
      <c r="B1651" s="50" t="str">
        <f t="shared" si="154"/>
        <v/>
      </c>
      <c r="C1651" s="50" t="str">
        <f t="shared" si="155"/>
        <v/>
      </c>
      <c r="D1651" s="315" t="str">
        <f t="shared" si="156"/>
        <v/>
      </c>
      <c r="E1651" s="353"/>
      <c r="F1651" s="354"/>
      <c r="G1651" s="354"/>
      <c r="H1651" s="333"/>
      <c r="I1651" s="333"/>
      <c r="J1651" s="333"/>
      <c r="K1651" s="333"/>
      <c r="L1651" s="333"/>
      <c r="M1651" s="333"/>
      <c r="N1651" s="333"/>
      <c r="O1651" s="333"/>
      <c r="P1651" s="333"/>
      <c r="Q1651" s="333"/>
      <c r="R1651" s="333"/>
      <c r="S1651" s="333"/>
      <c r="T1651" s="333"/>
      <c r="U1651" s="333"/>
      <c r="V1651" s="333"/>
      <c r="W1651" s="333"/>
      <c r="X1651" s="333"/>
      <c r="Y1651" s="333"/>
      <c r="Z1651" s="333"/>
      <c r="AA1651" s="333"/>
      <c r="AB1651" s="333"/>
      <c r="AC1651" s="333"/>
      <c r="AD1651" s="333"/>
      <c r="AE1651" s="333"/>
      <c r="AF1651" s="333"/>
      <c r="AG1651" s="333"/>
      <c r="AH1651" s="333"/>
      <c r="AI1651" s="333"/>
      <c r="AJ1651" s="333"/>
      <c r="AK1651" s="333"/>
      <c r="AL1651" s="333"/>
      <c r="AM1651" s="333"/>
      <c r="AN1651" s="333"/>
      <c r="AO1651" s="333"/>
      <c r="AP1651" s="333"/>
      <c r="AQ1651" s="333"/>
      <c r="AR1651" s="333"/>
    </row>
    <row r="1652" spans="1:44" ht="8.1" customHeight="1">
      <c r="A1652" s="365" t="str">
        <f t="shared" si="153"/>
        <v/>
      </c>
      <c r="B1652" s="50" t="str">
        <f t="shared" si="154"/>
        <v/>
      </c>
      <c r="C1652" s="50" t="str">
        <f t="shared" si="155"/>
        <v/>
      </c>
      <c r="D1652" s="315" t="str">
        <f t="shared" si="156"/>
        <v/>
      </c>
      <c r="E1652" s="353"/>
      <c r="F1652" s="354"/>
      <c r="G1652" s="354"/>
      <c r="H1652" s="333"/>
      <c r="I1652" s="333"/>
      <c r="J1652" s="333"/>
      <c r="K1652" s="333"/>
      <c r="L1652" s="333"/>
      <c r="M1652" s="333"/>
      <c r="N1652" s="333"/>
      <c r="O1652" s="333"/>
      <c r="P1652" s="333"/>
      <c r="Q1652" s="333"/>
      <c r="R1652" s="333"/>
      <c r="S1652" s="333"/>
      <c r="T1652" s="333"/>
      <c r="U1652" s="333"/>
      <c r="V1652" s="333"/>
      <c r="W1652" s="333"/>
      <c r="X1652" s="333"/>
      <c r="Y1652" s="333"/>
      <c r="Z1652" s="333"/>
      <c r="AA1652" s="333"/>
      <c r="AB1652" s="333"/>
      <c r="AC1652" s="333"/>
      <c r="AD1652" s="333"/>
      <c r="AE1652" s="333"/>
      <c r="AF1652" s="333"/>
      <c r="AG1652" s="333"/>
      <c r="AH1652" s="333"/>
      <c r="AI1652" s="333"/>
      <c r="AJ1652" s="333"/>
      <c r="AK1652" s="333"/>
      <c r="AL1652" s="333"/>
      <c r="AM1652" s="333"/>
      <c r="AN1652" s="333"/>
      <c r="AO1652" s="333"/>
      <c r="AP1652" s="333"/>
      <c r="AQ1652" s="333"/>
      <c r="AR1652" s="333"/>
    </row>
    <row r="1653" spans="1:44" ht="8.1" customHeight="1">
      <c r="A1653" s="365" t="str">
        <f t="shared" si="153"/>
        <v/>
      </c>
      <c r="B1653" s="50" t="str">
        <f t="shared" si="154"/>
        <v/>
      </c>
      <c r="C1653" s="50" t="str">
        <f t="shared" si="155"/>
        <v/>
      </c>
      <c r="D1653" s="315" t="str">
        <f t="shared" si="156"/>
        <v/>
      </c>
      <c r="E1653" s="353"/>
      <c r="F1653" s="354"/>
      <c r="G1653" s="354"/>
      <c r="H1653" s="333"/>
      <c r="I1653" s="333"/>
      <c r="J1653" s="333"/>
      <c r="K1653" s="333"/>
      <c r="L1653" s="333"/>
      <c r="M1653" s="333"/>
      <c r="N1653" s="333"/>
      <c r="O1653" s="333"/>
      <c r="P1653" s="333"/>
      <c r="Q1653" s="333"/>
      <c r="R1653" s="333"/>
      <c r="S1653" s="333"/>
      <c r="T1653" s="333"/>
      <c r="U1653" s="333"/>
      <c r="V1653" s="333"/>
      <c r="W1653" s="333"/>
      <c r="X1653" s="333"/>
      <c r="Y1653" s="333"/>
      <c r="Z1653" s="333"/>
      <c r="AA1653" s="333"/>
      <c r="AB1653" s="333"/>
      <c r="AC1653" s="333"/>
      <c r="AD1653" s="333"/>
      <c r="AE1653" s="333"/>
      <c r="AF1653" s="333"/>
      <c r="AG1653" s="333"/>
      <c r="AH1653" s="333"/>
      <c r="AI1653" s="333"/>
      <c r="AJ1653" s="333"/>
      <c r="AK1653" s="333"/>
      <c r="AL1653" s="333"/>
      <c r="AM1653" s="333"/>
      <c r="AN1653" s="333"/>
      <c r="AO1653" s="333"/>
      <c r="AP1653" s="333"/>
      <c r="AQ1653" s="333"/>
      <c r="AR1653" s="333"/>
    </row>
    <row r="1654" spans="1:44" ht="8.1" customHeight="1">
      <c r="A1654" s="365" t="str">
        <f t="shared" si="153"/>
        <v/>
      </c>
      <c r="B1654" s="50" t="str">
        <f t="shared" si="154"/>
        <v/>
      </c>
      <c r="C1654" s="50" t="str">
        <f t="shared" si="155"/>
        <v/>
      </c>
      <c r="D1654" s="315" t="str">
        <f t="shared" si="156"/>
        <v/>
      </c>
      <c r="E1654" s="353"/>
      <c r="F1654" s="354"/>
      <c r="G1654" s="354"/>
      <c r="H1654" s="333"/>
      <c r="I1654" s="333"/>
      <c r="J1654" s="333"/>
      <c r="K1654" s="333"/>
      <c r="L1654" s="333"/>
      <c r="M1654" s="333"/>
      <c r="N1654" s="333"/>
      <c r="O1654" s="333"/>
      <c r="P1654" s="333"/>
      <c r="Q1654" s="333"/>
      <c r="R1654" s="333"/>
      <c r="S1654" s="333"/>
      <c r="T1654" s="333"/>
      <c r="U1654" s="333"/>
      <c r="V1654" s="333"/>
      <c r="W1654" s="333"/>
      <c r="X1654" s="333"/>
      <c r="Y1654" s="333"/>
      <c r="Z1654" s="333"/>
      <c r="AA1654" s="333"/>
      <c r="AB1654" s="333"/>
      <c r="AC1654" s="333"/>
      <c r="AD1654" s="333"/>
      <c r="AE1654" s="333"/>
      <c r="AF1654" s="333"/>
      <c r="AG1654" s="333"/>
      <c r="AH1654" s="333"/>
      <c r="AI1654" s="333"/>
      <c r="AJ1654" s="333"/>
      <c r="AK1654" s="333"/>
      <c r="AL1654" s="333"/>
      <c r="AM1654" s="333"/>
      <c r="AN1654" s="333"/>
      <c r="AO1654" s="333"/>
      <c r="AP1654" s="333"/>
      <c r="AQ1654" s="333"/>
      <c r="AR1654" s="333"/>
    </row>
    <row r="1655" spans="1:44" ht="8.1" customHeight="1">
      <c r="A1655" s="365" t="str">
        <f t="shared" si="153"/>
        <v/>
      </c>
      <c r="B1655" s="50" t="str">
        <f t="shared" si="154"/>
        <v/>
      </c>
      <c r="C1655" s="50" t="str">
        <f t="shared" si="155"/>
        <v/>
      </c>
      <c r="D1655" s="315" t="str">
        <f t="shared" si="156"/>
        <v/>
      </c>
      <c r="E1655" s="353"/>
      <c r="F1655" s="354"/>
      <c r="G1655" s="354"/>
      <c r="H1655" s="333"/>
      <c r="I1655" s="333"/>
      <c r="J1655" s="333"/>
      <c r="K1655" s="333"/>
      <c r="L1655" s="333"/>
      <c r="M1655" s="333"/>
      <c r="N1655" s="333"/>
      <c r="O1655" s="333"/>
      <c r="P1655" s="333"/>
      <c r="Q1655" s="333"/>
      <c r="R1655" s="333"/>
      <c r="S1655" s="333"/>
      <c r="T1655" s="333"/>
      <c r="U1655" s="333"/>
      <c r="V1655" s="333"/>
      <c r="W1655" s="333"/>
      <c r="X1655" s="333"/>
      <c r="Y1655" s="333"/>
      <c r="Z1655" s="333"/>
      <c r="AA1655" s="333"/>
      <c r="AB1655" s="333"/>
      <c r="AC1655" s="333"/>
      <c r="AD1655" s="333"/>
      <c r="AE1655" s="333"/>
      <c r="AF1655" s="333"/>
      <c r="AG1655" s="333"/>
      <c r="AH1655" s="333"/>
      <c r="AI1655" s="333"/>
      <c r="AJ1655" s="333"/>
      <c r="AK1655" s="333"/>
      <c r="AL1655" s="333"/>
      <c r="AM1655" s="333"/>
      <c r="AN1655" s="333"/>
      <c r="AO1655" s="333"/>
      <c r="AP1655" s="333"/>
      <c r="AQ1655" s="333"/>
      <c r="AR1655" s="333"/>
    </row>
    <row r="1656" spans="1:44" ht="8.1" customHeight="1">
      <c r="A1656" s="365" t="str">
        <f t="shared" si="153"/>
        <v/>
      </c>
      <c r="B1656" s="50" t="str">
        <f t="shared" si="154"/>
        <v/>
      </c>
      <c r="C1656" s="50" t="str">
        <f t="shared" si="155"/>
        <v/>
      </c>
      <c r="D1656" s="315" t="str">
        <f t="shared" si="156"/>
        <v/>
      </c>
      <c r="E1656" s="353"/>
      <c r="F1656" s="354"/>
      <c r="G1656" s="354"/>
      <c r="H1656" s="333"/>
      <c r="I1656" s="333"/>
      <c r="J1656" s="333"/>
      <c r="K1656" s="333"/>
      <c r="L1656" s="333"/>
      <c r="M1656" s="333"/>
      <c r="N1656" s="333"/>
      <c r="O1656" s="333"/>
      <c r="P1656" s="333"/>
      <c r="Q1656" s="333"/>
      <c r="R1656" s="333"/>
      <c r="S1656" s="333"/>
      <c r="T1656" s="333"/>
      <c r="U1656" s="333"/>
      <c r="V1656" s="333"/>
      <c r="W1656" s="333"/>
      <c r="X1656" s="333"/>
      <c r="Y1656" s="333"/>
      <c r="Z1656" s="333"/>
      <c r="AA1656" s="333"/>
      <c r="AB1656" s="333"/>
      <c r="AC1656" s="333"/>
      <c r="AD1656" s="333"/>
      <c r="AE1656" s="333"/>
      <c r="AF1656" s="333"/>
      <c r="AG1656" s="333"/>
      <c r="AH1656" s="333"/>
      <c r="AI1656" s="333"/>
      <c r="AJ1656" s="333"/>
      <c r="AK1656" s="333"/>
      <c r="AL1656" s="333"/>
      <c r="AM1656" s="333"/>
      <c r="AN1656" s="333"/>
      <c r="AO1656" s="333"/>
      <c r="AP1656" s="333"/>
      <c r="AQ1656" s="333"/>
      <c r="AR1656" s="333"/>
    </row>
    <row r="1657" spans="1:44" ht="8.1" customHeight="1">
      <c r="A1657" s="365" t="str">
        <f t="shared" si="153"/>
        <v/>
      </c>
      <c r="B1657" s="50" t="str">
        <f t="shared" si="154"/>
        <v/>
      </c>
      <c r="C1657" s="50" t="str">
        <f t="shared" si="155"/>
        <v/>
      </c>
      <c r="D1657" s="315" t="str">
        <f t="shared" si="156"/>
        <v/>
      </c>
      <c r="E1657" s="353"/>
      <c r="F1657" s="354"/>
      <c r="G1657" s="354"/>
      <c r="H1657" s="333"/>
      <c r="I1657" s="333"/>
      <c r="J1657" s="333"/>
      <c r="K1657" s="333"/>
      <c r="L1657" s="333"/>
      <c r="M1657" s="333"/>
      <c r="N1657" s="333"/>
      <c r="O1657" s="333"/>
      <c r="P1657" s="333"/>
      <c r="Q1657" s="333"/>
      <c r="R1657" s="333"/>
      <c r="S1657" s="333"/>
      <c r="T1657" s="333"/>
      <c r="U1657" s="333"/>
      <c r="V1657" s="333"/>
      <c r="W1657" s="333"/>
      <c r="X1657" s="333"/>
      <c r="Y1657" s="333"/>
      <c r="Z1657" s="333"/>
      <c r="AA1657" s="333"/>
      <c r="AB1657" s="333"/>
      <c r="AC1657" s="333"/>
      <c r="AD1657" s="333"/>
      <c r="AE1657" s="333"/>
      <c r="AF1657" s="333"/>
      <c r="AG1657" s="333"/>
      <c r="AH1657" s="333"/>
      <c r="AI1657" s="333"/>
      <c r="AJ1657" s="333"/>
      <c r="AK1657" s="333"/>
      <c r="AL1657" s="333"/>
      <c r="AM1657" s="333"/>
      <c r="AN1657" s="333"/>
      <c r="AO1657" s="333"/>
      <c r="AP1657" s="333"/>
      <c r="AQ1657" s="333"/>
      <c r="AR1657" s="333"/>
    </row>
    <row r="1658" spans="1:44" ht="8.1" customHeight="1">
      <c r="A1658" s="365" t="str">
        <f t="shared" si="153"/>
        <v/>
      </c>
      <c r="B1658" s="50" t="str">
        <f t="shared" si="154"/>
        <v/>
      </c>
      <c r="C1658" s="50" t="str">
        <f t="shared" si="155"/>
        <v/>
      </c>
      <c r="D1658" s="315" t="str">
        <f t="shared" si="156"/>
        <v/>
      </c>
      <c r="E1658" s="353"/>
      <c r="F1658" s="354"/>
      <c r="G1658" s="354"/>
      <c r="H1658" s="333"/>
      <c r="I1658" s="333"/>
      <c r="J1658" s="333"/>
      <c r="K1658" s="333"/>
      <c r="L1658" s="333"/>
      <c r="M1658" s="333"/>
      <c r="N1658" s="333"/>
      <c r="O1658" s="333"/>
      <c r="P1658" s="333"/>
      <c r="Q1658" s="333"/>
      <c r="R1658" s="333"/>
      <c r="S1658" s="333"/>
      <c r="T1658" s="333"/>
      <c r="U1658" s="333"/>
      <c r="V1658" s="333"/>
      <c r="W1658" s="333"/>
      <c r="X1658" s="333"/>
      <c r="Y1658" s="333"/>
      <c r="Z1658" s="333"/>
      <c r="AA1658" s="333"/>
      <c r="AB1658" s="333"/>
      <c r="AC1658" s="333"/>
      <c r="AD1658" s="333"/>
      <c r="AE1658" s="333"/>
      <c r="AF1658" s="333"/>
      <c r="AG1658" s="333"/>
      <c r="AH1658" s="333"/>
      <c r="AI1658" s="333"/>
      <c r="AJ1658" s="333"/>
      <c r="AK1658" s="333"/>
      <c r="AL1658" s="333"/>
      <c r="AM1658" s="333"/>
      <c r="AN1658" s="333"/>
      <c r="AO1658" s="333"/>
      <c r="AP1658" s="333"/>
      <c r="AQ1658" s="333"/>
      <c r="AR1658" s="333"/>
    </row>
    <row r="1659" spans="1:44" ht="8.1" customHeight="1">
      <c r="A1659" s="365" t="str">
        <f t="shared" si="153"/>
        <v/>
      </c>
      <c r="B1659" s="50" t="str">
        <f t="shared" si="154"/>
        <v/>
      </c>
      <c r="C1659" s="50" t="str">
        <f t="shared" si="155"/>
        <v/>
      </c>
      <c r="D1659" s="315" t="str">
        <f t="shared" si="156"/>
        <v/>
      </c>
      <c r="E1659" s="353"/>
      <c r="F1659" s="354"/>
      <c r="G1659" s="354"/>
      <c r="H1659" s="333"/>
      <c r="I1659" s="333"/>
      <c r="J1659" s="333"/>
      <c r="K1659" s="333"/>
      <c r="L1659" s="333"/>
      <c r="M1659" s="333"/>
      <c r="N1659" s="333"/>
      <c r="O1659" s="333"/>
      <c r="P1659" s="333"/>
      <c r="Q1659" s="333"/>
      <c r="R1659" s="333"/>
      <c r="S1659" s="333"/>
      <c r="T1659" s="333"/>
      <c r="U1659" s="333"/>
      <c r="V1659" s="333"/>
      <c r="W1659" s="333"/>
      <c r="X1659" s="333"/>
      <c r="Y1659" s="333"/>
      <c r="Z1659" s="333"/>
      <c r="AA1659" s="333"/>
      <c r="AB1659" s="333"/>
      <c r="AC1659" s="333"/>
      <c r="AD1659" s="333"/>
      <c r="AE1659" s="333"/>
      <c r="AF1659" s="333"/>
      <c r="AG1659" s="333"/>
      <c r="AH1659" s="333"/>
      <c r="AI1659" s="333"/>
      <c r="AJ1659" s="333"/>
      <c r="AK1659" s="333"/>
      <c r="AL1659" s="333"/>
      <c r="AM1659" s="333"/>
      <c r="AN1659" s="333"/>
      <c r="AO1659" s="333"/>
      <c r="AP1659" s="333"/>
      <c r="AQ1659" s="333"/>
      <c r="AR1659" s="333"/>
    </row>
    <row r="1660" spans="1:44" ht="8.1" customHeight="1">
      <c r="A1660" s="365" t="str">
        <f t="shared" si="153"/>
        <v/>
      </c>
      <c r="B1660" s="50" t="str">
        <f t="shared" si="154"/>
        <v/>
      </c>
      <c r="C1660" s="50" t="str">
        <f t="shared" si="155"/>
        <v/>
      </c>
      <c r="D1660" s="315" t="str">
        <f t="shared" si="156"/>
        <v/>
      </c>
      <c r="E1660" s="353"/>
      <c r="F1660" s="354"/>
      <c r="G1660" s="354"/>
      <c r="H1660" s="333"/>
      <c r="I1660" s="333"/>
      <c r="J1660" s="333"/>
      <c r="K1660" s="333"/>
      <c r="L1660" s="333"/>
      <c r="M1660" s="333"/>
      <c r="N1660" s="333"/>
      <c r="O1660" s="333"/>
      <c r="P1660" s="333"/>
      <c r="Q1660" s="333"/>
      <c r="R1660" s="333"/>
      <c r="S1660" s="333"/>
      <c r="T1660" s="333"/>
      <c r="U1660" s="333"/>
      <c r="V1660" s="333"/>
      <c r="W1660" s="333"/>
      <c r="X1660" s="333"/>
      <c r="Y1660" s="333"/>
      <c r="Z1660" s="333"/>
      <c r="AA1660" s="333"/>
      <c r="AB1660" s="333"/>
      <c r="AC1660" s="333"/>
      <c r="AD1660" s="333"/>
      <c r="AE1660" s="333"/>
      <c r="AF1660" s="333"/>
      <c r="AG1660" s="333"/>
      <c r="AH1660" s="333"/>
      <c r="AI1660" s="333"/>
      <c r="AJ1660" s="333"/>
      <c r="AK1660" s="333"/>
      <c r="AL1660" s="333"/>
      <c r="AM1660" s="333"/>
      <c r="AN1660" s="333"/>
      <c r="AO1660" s="333"/>
      <c r="AP1660" s="333"/>
      <c r="AQ1660" s="333"/>
      <c r="AR1660" s="333"/>
    </row>
    <row r="1661" spans="1:44" ht="8.1" customHeight="1">
      <c r="A1661" s="365" t="str">
        <f t="shared" si="153"/>
        <v/>
      </c>
      <c r="B1661" s="50" t="str">
        <f t="shared" si="154"/>
        <v/>
      </c>
      <c r="C1661" s="50" t="str">
        <f t="shared" si="155"/>
        <v/>
      </c>
      <c r="D1661" s="315" t="str">
        <f t="shared" si="156"/>
        <v/>
      </c>
      <c r="E1661" s="353"/>
      <c r="F1661" s="354"/>
      <c r="G1661" s="354"/>
      <c r="H1661" s="333"/>
      <c r="I1661" s="333"/>
      <c r="J1661" s="333"/>
      <c r="K1661" s="333"/>
      <c r="L1661" s="333"/>
      <c r="M1661" s="333"/>
      <c r="N1661" s="333"/>
      <c r="O1661" s="333"/>
      <c r="P1661" s="333"/>
      <c r="Q1661" s="333"/>
      <c r="R1661" s="333"/>
      <c r="S1661" s="333"/>
      <c r="T1661" s="333"/>
      <c r="U1661" s="333"/>
      <c r="V1661" s="333"/>
      <c r="W1661" s="333"/>
      <c r="X1661" s="333"/>
      <c r="Y1661" s="333"/>
      <c r="Z1661" s="333"/>
      <c r="AA1661" s="333"/>
      <c r="AB1661" s="333"/>
      <c r="AC1661" s="333"/>
      <c r="AD1661" s="333"/>
      <c r="AE1661" s="333"/>
      <c r="AF1661" s="333"/>
      <c r="AG1661" s="333"/>
      <c r="AH1661" s="333"/>
      <c r="AI1661" s="333"/>
      <c r="AJ1661" s="333"/>
      <c r="AK1661" s="333"/>
      <c r="AL1661" s="333"/>
      <c r="AM1661" s="333"/>
      <c r="AN1661" s="333"/>
      <c r="AO1661" s="333"/>
      <c r="AP1661" s="333"/>
      <c r="AQ1661" s="333"/>
      <c r="AR1661" s="333"/>
    </row>
    <row r="1662" spans="1:44" ht="8.1" customHeight="1">
      <c r="A1662" s="365" t="str">
        <f t="shared" si="153"/>
        <v/>
      </c>
      <c r="B1662" s="50" t="str">
        <f t="shared" si="154"/>
        <v/>
      </c>
      <c r="C1662" s="50" t="str">
        <f t="shared" si="155"/>
        <v/>
      </c>
      <c r="D1662" s="315" t="str">
        <f t="shared" si="156"/>
        <v/>
      </c>
      <c r="E1662" s="353"/>
      <c r="F1662" s="354"/>
      <c r="G1662" s="354"/>
      <c r="H1662" s="333"/>
      <c r="I1662" s="333"/>
      <c r="J1662" s="333"/>
      <c r="K1662" s="333"/>
      <c r="L1662" s="333"/>
      <c r="M1662" s="333"/>
      <c r="N1662" s="333"/>
      <c r="O1662" s="333"/>
      <c r="P1662" s="333"/>
      <c r="Q1662" s="333"/>
      <c r="R1662" s="333"/>
      <c r="S1662" s="333"/>
      <c r="T1662" s="333"/>
      <c r="U1662" s="333"/>
      <c r="V1662" s="333"/>
      <c r="W1662" s="333"/>
      <c r="X1662" s="333"/>
      <c r="Y1662" s="333"/>
      <c r="Z1662" s="333"/>
      <c r="AA1662" s="333"/>
      <c r="AB1662" s="333"/>
      <c r="AC1662" s="333"/>
      <c r="AD1662" s="333"/>
      <c r="AE1662" s="333"/>
      <c r="AF1662" s="333"/>
      <c r="AG1662" s="333"/>
      <c r="AH1662" s="333"/>
      <c r="AI1662" s="333"/>
      <c r="AJ1662" s="333"/>
      <c r="AK1662" s="333"/>
      <c r="AL1662" s="333"/>
      <c r="AM1662" s="333"/>
      <c r="AN1662" s="333"/>
      <c r="AO1662" s="333"/>
      <c r="AP1662" s="333"/>
      <c r="AQ1662" s="333"/>
      <c r="AR1662" s="333"/>
    </row>
    <row r="1663" spans="1:44" ht="8.1" customHeight="1">
      <c r="A1663" s="365" t="str">
        <f t="shared" si="153"/>
        <v/>
      </c>
      <c r="B1663" s="50" t="str">
        <f t="shared" si="154"/>
        <v/>
      </c>
      <c r="C1663" s="50" t="str">
        <f t="shared" si="155"/>
        <v/>
      </c>
      <c r="D1663" s="315" t="str">
        <f t="shared" si="156"/>
        <v/>
      </c>
      <c r="E1663" s="353"/>
      <c r="F1663" s="354"/>
      <c r="G1663" s="354"/>
      <c r="H1663" s="333"/>
      <c r="I1663" s="333"/>
      <c r="J1663" s="333"/>
      <c r="K1663" s="333"/>
      <c r="L1663" s="333"/>
      <c r="M1663" s="333"/>
      <c r="N1663" s="333"/>
      <c r="O1663" s="333"/>
      <c r="P1663" s="333"/>
      <c r="Q1663" s="333"/>
      <c r="R1663" s="333"/>
      <c r="S1663" s="333"/>
      <c r="T1663" s="333"/>
      <c r="U1663" s="333"/>
      <c r="V1663" s="333"/>
      <c r="W1663" s="333"/>
      <c r="X1663" s="333"/>
      <c r="Y1663" s="333"/>
      <c r="Z1663" s="333"/>
      <c r="AA1663" s="333"/>
      <c r="AB1663" s="333"/>
      <c r="AC1663" s="333"/>
      <c r="AD1663" s="333"/>
      <c r="AE1663" s="333"/>
      <c r="AF1663" s="333"/>
      <c r="AG1663" s="333"/>
      <c r="AH1663" s="333"/>
      <c r="AI1663" s="333"/>
      <c r="AJ1663" s="333"/>
      <c r="AK1663" s="333"/>
      <c r="AL1663" s="333"/>
      <c r="AM1663" s="333"/>
      <c r="AN1663" s="333"/>
      <c r="AO1663" s="333"/>
      <c r="AP1663" s="333"/>
      <c r="AQ1663" s="333"/>
      <c r="AR1663" s="333"/>
    </row>
    <row r="1664" spans="1:44" ht="8.1" customHeight="1">
      <c r="A1664" s="365" t="str">
        <f t="shared" si="153"/>
        <v/>
      </c>
      <c r="B1664" s="50" t="str">
        <f t="shared" si="154"/>
        <v/>
      </c>
      <c r="C1664" s="50" t="str">
        <f t="shared" si="155"/>
        <v/>
      </c>
      <c r="D1664" s="315" t="str">
        <f t="shared" si="156"/>
        <v/>
      </c>
      <c r="E1664" s="353"/>
      <c r="F1664" s="354"/>
      <c r="G1664" s="354"/>
      <c r="H1664" s="333"/>
      <c r="I1664" s="333"/>
      <c r="J1664" s="333"/>
      <c r="K1664" s="333"/>
      <c r="L1664" s="333"/>
      <c r="M1664" s="333"/>
      <c r="N1664" s="333"/>
      <c r="O1664" s="333"/>
      <c r="P1664" s="333"/>
      <c r="Q1664" s="333"/>
      <c r="R1664" s="333"/>
      <c r="S1664" s="333"/>
      <c r="T1664" s="333"/>
      <c r="U1664" s="333"/>
      <c r="V1664" s="333"/>
      <c r="W1664" s="333"/>
      <c r="X1664" s="333"/>
      <c r="Y1664" s="333"/>
      <c r="Z1664" s="333"/>
      <c r="AA1664" s="333"/>
      <c r="AB1664" s="333"/>
      <c r="AC1664" s="333"/>
      <c r="AD1664" s="333"/>
      <c r="AE1664" s="333"/>
      <c r="AF1664" s="333"/>
      <c r="AG1664" s="333"/>
      <c r="AH1664" s="333"/>
      <c r="AI1664" s="333"/>
      <c r="AJ1664" s="333"/>
      <c r="AK1664" s="333"/>
      <c r="AL1664" s="333"/>
      <c r="AM1664" s="333"/>
      <c r="AN1664" s="333"/>
      <c r="AO1664" s="333"/>
      <c r="AP1664" s="333"/>
      <c r="AQ1664" s="333"/>
      <c r="AR1664" s="333"/>
    </row>
    <row r="1665" spans="1:44" ht="8.1" customHeight="1">
      <c r="A1665" s="365" t="str">
        <f t="shared" si="153"/>
        <v/>
      </c>
      <c r="B1665" s="50" t="str">
        <f t="shared" si="154"/>
        <v/>
      </c>
      <c r="C1665" s="50" t="str">
        <f t="shared" si="155"/>
        <v/>
      </c>
      <c r="D1665" s="315" t="str">
        <f t="shared" si="156"/>
        <v/>
      </c>
      <c r="E1665" s="353"/>
      <c r="F1665" s="354"/>
      <c r="G1665" s="354"/>
      <c r="H1665" s="333"/>
      <c r="I1665" s="333"/>
      <c r="J1665" s="333"/>
      <c r="K1665" s="333"/>
      <c r="L1665" s="333"/>
      <c r="M1665" s="333"/>
      <c r="N1665" s="333"/>
      <c r="O1665" s="333"/>
      <c r="P1665" s="333"/>
      <c r="Q1665" s="333"/>
      <c r="R1665" s="333"/>
      <c r="S1665" s="333"/>
      <c r="T1665" s="333"/>
      <c r="U1665" s="333"/>
      <c r="V1665" s="333"/>
      <c r="W1665" s="333"/>
      <c r="X1665" s="333"/>
      <c r="Y1665" s="333"/>
      <c r="Z1665" s="333"/>
      <c r="AA1665" s="333"/>
      <c r="AB1665" s="333"/>
      <c r="AC1665" s="333"/>
      <c r="AD1665" s="333"/>
      <c r="AE1665" s="333"/>
      <c r="AF1665" s="333"/>
      <c r="AG1665" s="333"/>
      <c r="AH1665" s="333"/>
      <c r="AI1665" s="333"/>
      <c r="AJ1665" s="333"/>
      <c r="AK1665" s="333"/>
      <c r="AL1665" s="333"/>
      <c r="AM1665" s="333"/>
      <c r="AN1665" s="333"/>
      <c r="AO1665" s="333"/>
      <c r="AP1665" s="333"/>
      <c r="AQ1665" s="333"/>
      <c r="AR1665" s="333"/>
    </row>
    <row r="1666" spans="1:44" ht="8.1" customHeight="1">
      <c r="A1666" s="365" t="str">
        <f t="shared" si="153"/>
        <v/>
      </c>
      <c r="B1666" s="50" t="str">
        <f t="shared" si="154"/>
        <v/>
      </c>
      <c r="C1666" s="50" t="str">
        <f t="shared" si="155"/>
        <v/>
      </c>
      <c r="D1666" s="315" t="str">
        <f t="shared" si="156"/>
        <v/>
      </c>
      <c r="E1666" s="353"/>
      <c r="F1666" s="354"/>
      <c r="G1666" s="354"/>
      <c r="H1666" s="333"/>
      <c r="I1666" s="333"/>
      <c r="J1666" s="333"/>
      <c r="K1666" s="333"/>
      <c r="L1666" s="333"/>
      <c r="M1666" s="333"/>
      <c r="N1666" s="333"/>
      <c r="O1666" s="333"/>
      <c r="P1666" s="333"/>
      <c r="Q1666" s="333"/>
      <c r="R1666" s="333"/>
      <c r="S1666" s="333"/>
      <c r="T1666" s="333"/>
      <c r="U1666" s="333"/>
      <c r="V1666" s="333"/>
      <c r="W1666" s="333"/>
      <c r="X1666" s="333"/>
      <c r="Y1666" s="333"/>
      <c r="Z1666" s="333"/>
      <c r="AA1666" s="333"/>
      <c r="AB1666" s="333"/>
      <c r="AC1666" s="333"/>
      <c r="AD1666" s="333"/>
      <c r="AE1666" s="333"/>
      <c r="AF1666" s="333"/>
      <c r="AG1666" s="333"/>
      <c r="AH1666" s="333"/>
      <c r="AI1666" s="333"/>
      <c r="AJ1666" s="333"/>
      <c r="AK1666" s="333"/>
      <c r="AL1666" s="333"/>
      <c r="AM1666" s="333"/>
      <c r="AN1666" s="333"/>
      <c r="AO1666" s="333"/>
      <c r="AP1666" s="333"/>
      <c r="AQ1666" s="333"/>
      <c r="AR1666" s="333"/>
    </row>
    <row r="1667" spans="1:44" ht="8.1" customHeight="1">
      <c r="A1667" s="365" t="str">
        <f t="shared" si="153"/>
        <v/>
      </c>
      <c r="B1667" s="50" t="str">
        <f t="shared" si="154"/>
        <v/>
      </c>
      <c r="C1667" s="50" t="str">
        <f t="shared" si="155"/>
        <v/>
      </c>
      <c r="D1667" s="315" t="str">
        <f t="shared" si="156"/>
        <v/>
      </c>
      <c r="E1667" s="353"/>
      <c r="F1667" s="354"/>
      <c r="G1667" s="354"/>
      <c r="H1667" s="333"/>
      <c r="I1667" s="333"/>
      <c r="J1667" s="333"/>
      <c r="K1667" s="333"/>
      <c r="L1667" s="333"/>
      <c r="M1667" s="333"/>
      <c r="N1667" s="333"/>
      <c r="O1667" s="333"/>
      <c r="P1667" s="333"/>
      <c r="Q1667" s="333"/>
      <c r="R1667" s="333"/>
      <c r="S1667" s="333"/>
      <c r="T1667" s="333"/>
      <c r="U1667" s="333"/>
      <c r="V1667" s="333"/>
      <c r="W1667" s="333"/>
      <c r="X1667" s="333"/>
      <c r="Y1667" s="333"/>
      <c r="Z1667" s="333"/>
      <c r="AA1667" s="333"/>
      <c r="AB1667" s="333"/>
      <c r="AC1667" s="333"/>
      <c r="AD1667" s="333"/>
      <c r="AE1667" s="333"/>
      <c r="AF1667" s="333"/>
      <c r="AG1667" s="333"/>
      <c r="AH1667" s="333"/>
      <c r="AI1667" s="333"/>
      <c r="AJ1667" s="333"/>
      <c r="AK1667" s="333"/>
      <c r="AL1667" s="333"/>
      <c r="AM1667" s="333"/>
      <c r="AN1667" s="333"/>
      <c r="AO1667" s="333"/>
      <c r="AP1667" s="333"/>
      <c r="AQ1667" s="333"/>
      <c r="AR1667" s="333"/>
    </row>
    <row r="1668" spans="1:44" ht="8.1" customHeight="1">
      <c r="A1668" s="365" t="str">
        <f t="shared" si="153"/>
        <v/>
      </c>
      <c r="B1668" s="50" t="str">
        <f t="shared" si="154"/>
        <v/>
      </c>
      <c r="C1668" s="50" t="str">
        <f t="shared" si="155"/>
        <v/>
      </c>
      <c r="D1668" s="315" t="str">
        <f t="shared" si="156"/>
        <v/>
      </c>
      <c r="E1668" s="353"/>
      <c r="F1668" s="354"/>
      <c r="G1668" s="354"/>
      <c r="H1668" s="333"/>
      <c r="I1668" s="333"/>
      <c r="J1668" s="333"/>
      <c r="K1668" s="333"/>
      <c r="L1668" s="333"/>
      <c r="M1668" s="333"/>
      <c r="N1668" s="333"/>
      <c r="O1668" s="333"/>
      <c r="P1668" s="333"/>
      <c r="Q1668" s="333"/>
      <c r="R1668" s="333"/>
      <c r="S1668" s="333"/>
      <c r="T1668" s="333"/>
      <c r="U1668" s="333"/>
      <c r="V1668" s="333"/>
      <c r="W1668" s="333"/>
      <c r="X1668" s="333"/>
      <c r="Y1668" s="333"/>
      <c r="Z1668" s="333"/>
      <c r="AA1668" s="333"/>
      <c r="AB1668" s="333"/>
      <c r="AC1668" s="333"/>
      <c r="AD1668" s="333"/>
      <c r="AE1668" s="333"/>
      <c r="AF1668" s="333"/>
      <c r="AG1668" s="333"/>
      <c r="AH1668" s="333"/>
      <c r="AI1668" s="333"/>
      <c r="AJ1668" s="333"/>
      <c r="AK1668" s="333"/>
      <c r="AL1668" s="333"/>
      <c r="AM1668" s="333"/>
      <c r="AN1668" s="333"/>
      <c r="AO1668" s="333"/>
      <c r="AP1668" s="333"/>
      <c r="AQ1668" s="333"/>
      <c r="AR1668" s="333"/>
    </row>
    <row r="1669" spans="1:44" ht="8.1" customHeight="1">
      <c r="A1669" s="365" t="str">
        <f t="shared" ref="A1669:A1732" si="157">IF(ROW()-A$4&lt;=$D$4,ROW()-A$4,"")</f>
        <v/>
      </c>
      <c r="B1669" s="50" t="str">
        <f t="shared" si="154"/>
        <v/>
      </c>
      <c r="C1669" s="50" t="str">
        <f t="shared" si="155"/>
        <v/>
      </c>
      <c r="D1669" s="315" t="str">
        <f t="shared" si="156"/>
        <v/>
      </c>
      <c r="E1669" s="353"/>
      <c r="F1669" s="354"/>
      <c r="G1669" s="354"/>
      <c r="H1669" s="333"/>
      <c r="I1669" s="333"/>
      <c r="J1669" s="333"/>
      <c r="K1669" s="333"/>
      <c r="L1669" s="333"/>
      <c r="M1669" s="333"/>
      <c r="N1669" s="333"/>
      <c r="O1669" s="333"/>
      <c r="P1669" s="333"/>
      <c r="Q1669" s="333"/>
      <c r="R1669" s="333"/>
      <c r="S1669" s="333"/>
      <c r="T1669" s="333"/>
      <c r="U1669" s="333"/>
      <c r="V1669" s="333"/>
      <c r="W1669" s="333"/>
      <c r="X1669" s="333"/>
      <c r="Y1669" s="333"/>
      <c r="Z1669" s="333"/>
      <c r="AA1669" s="333"/>
      <c r="AB1669" s="333"/>
      <c r="AC1669" s="333"/>
      <c r="AD1669" s="333"/>
      <c r="AE1669" s="333"/>
      <c r="AF1669" s="333"/>
      <c r="AG1669" s="333"/>
      <c r="AH1669" s="333"/>
      <c r="AI1669" s="333"/>
      <c r="AJ1669" s="333"/>
      <c r="AK1669" s="333"/>
      <c r="AL1669" s="333"/>
      <c r="AM1669" s="333"/>
      <c r="AN1669" s="333"/>
      <c r="AO1669" s="333"/>
      <c r="AP1669" s="333"/>
      <c r="AQ1669" s="333"/>
      <c r="AR1669" s="333"/>
    </row>
    <row r="1670" spans="1:44" ht="8.1" customHeight="1">
      <c r="A1670" s="365" t="str">
        <f t="shared" si="157"/>
        <v/>
      </c>
      <c r="B1670" s="50" t="str">
        <f t="shared" ref="B1670:B1733" si="158">IF(A1670="","",IF(A1668="",1,IF(ISNUMBER(A1670),INT(A1669/$C$2)+1,"")))</f>
        <v/>
      </c>
      <c r="C1670" s="50" t="str">
        <f t="shared" ref="C1670:C1733" si="159">IF(ISNUMBER(A1670),IF(B1669&lt;&gt;B1670,1,C1669+1),"")</f>
        <v/>
      </c>
      <c r="D1670" s="315" t="str">
        <f t="shared" ref="D1670:D1733" si="160">IF(AND(ISNUMBER(B1670),ISNUMBER(C1670)),_xlfn.CONCAT(C1670-1,",",B1670-1),"")</f>
        <v/>
      </c>
      <c r="E1670" s="353"/>
      <c r="F1670" s="354"/>
      <c r="G1670" s="354"/>
      <c r="H1670" s="333"/>
      <c r="I1670" s="333"/>
      <c r="J1670" s="333"/>
      <c r="K1670" s="333"/>
      <c r="L1670" s="333"/>
      <c r="M1670" s="333"/>
      <c r="N1670" s="333"/>
      <c r="O1670" s="333"/>
      <c r="P1670" s="333"/>
      <c r="Q1670" s="333"/>
      <c r="R1670" s="333"/>
      <c r="S1670" s="333"/>
      <c r="T1670" s="333"/>
      <c r="U1670" s="333"/>
      <c r="V1670" s="333"/>
      <c r="W1670" s="333"/>
      <c r="X1670" s="333"/>
      <c r="Y1670" s="333"/>
      <c r="Z1670" s="333"/>
      <c r="AA1670" s="333"/>
      <c r="AB1670" s="333"/>
      <c r="AC1670" s="333"/>
      <c r="AD1670" s="333"/>
      <c r="AE1670" s="333"/>
      <c r="AF1670" s="333"/>
      <c r="AG1670" s="333"/>
      <c r="AH1670" s="333"/>
      <c r="AI1670" s="333"/>
      <c r="AJ1670" s="333"/>
      <c r="AK1670" s="333"/>
      <c r="AL1670" s="333"/>
      <c r="AM1670" s="333"/>
      <c r="AN1670" s="333"/>
      <c r="AO1670" s="333"/>
      <c r="AP1670" s="333"/>
      <c r="AQ1670" s="333"/>
      <c r="AR1670" s="333"/>
    </row>
    <row r="1671" spans="1:44" ht="8.1" customHeight="1">
      <c r="A1671" s="365" t="str">
        <f t="shared" si="157"/>
        <v/>
      </c>
      <c r="B1671" s="50" t="str">
        <f t="shared" si="158"/>
        <v/>
      </c>
      <c r="C1671" s="50" t="str">
        <f t="shared" si="159"/>
        <v/>
      </c>
      <c r="D1671" s="315" t="str">
        <f t="shared" si="160"/>
        <v/>
      </c>
      <c r="E1671" s="353"/>
      <c r="F1671" s="354"/>
      <c r="G1671" s="354"/>
      <c r="H1671" s="333"/>
      <c r="I1671" s="333"/>
      <c r="J1671" s="333"/>
      <c r="K1671" s="333"/>
      <c r="L1671" s="333"/>
      <c r="M1671" s="333"/>
      <c r="N1671" s="333"/>
      <c r="O1671" s="333"/>
      <c r="P1671" s="333"/>
      <c r="Q1671" s="333"/>
      <c r="R1671" s="333"/>
      <c r="S1671" s="333"/>
      <c r="T1671" s="333"/>
      <c r="U1671" s="333"/>
      <c r="V1671" s="333"/>
      <c r="W1671" s="333"/>
      <c r="X1671" s="333"/>
      <c r="Y1671" s="333"/>
      <c r="Z1671" s="333"/>
      <c r="AA1671" s="333"/>
      <c r="AB1671" s="333"/>
      <c r="AC1671" s="333"/>
      <c r="AD1671" s="333"/>
      <c r="AE1671" s="333"/>
      <c r="AF1671" s="333"/>
      <c r="AG1671" s="333"/>
      <c r="AH1671" s="333"/>
      <c r="AI1671" s="333"/>
      <c r="AJ1671" s="333"/>
      <c r="AK1671" s="333"/>
      <c r="AL1671" s="333"/>
      <c r="AM1671" s="333"/>
      <c r="AN1671" s="333"/>
      <c r="AO1671" s="333"/>
      <c r="AP1671" s="333"/>
      <c r="AQ1671" s="333"/>
      <c r="AR1671" s="333"/>
    </row>
    <row r="1672" spans="1:44" ht="8.1" customHeight="1">
      <c r="A1672" s="365" t="str">
        <f t="shared" si="157"/>
        <v/>
      </c>
      <c r="B1672" s="50" t="str">
        <f t="shared" si="158"/>
        <v/>
      </c>
      <c r="C1672" s="50" t="str">
        <f t="shared" si="159"/>
        <v/>
      </c>
      <c r="D1672" s="315" t="str">
        <f t="shared" si="160"/>
        <v/>
      </c>
      <c r="E1672" s="353"/>
      <c r="F1672" s="354"/>
      <c r="G1672" s="354"/>
      <c r="H1672" s="333"/>
      <c r="I1672" s="333"/>
      <c r="J1672" s="333"/>
      <c r="K1672" s="333"/>
      <c r="L1672" s="333"/>
      <c r="M1672" s="333"/>
      <c r="N1672" s="333"/>
      <c r="O1672" s="333"/>
      <c r="P1672" s="333"/>
      <c r="Q1672" s="333"/>
      <c r="R1672" s="333"/>
      <c r="S1672" s="333"/>
      <c r="T1672" s="333"/>
      <c r="U1672" s="333"/>
      <c r="V1672" s="333"/>
      <c r="W1672" s="333"/>
      <c r="X1672" s="333"/>
      <c r="Y1672" s="333"/>
      <c r="Z1672" s="333"/>
      <c r="AA1672" s="333"/>
      <c r="AB1672" s="333"/>
      <c r="AC1672" s="333"/>
      <c r="AD1672" s="333"/>
      <c r="AE1672" s="333"/>
      <c r="AF1672" s="333"/>
      <c r="AG1672" s="333"/>
      <c r="AH1672" s="333"/>
      <c r="AI1672" s="333"/>
      <c r="AJ1672" s="333"/>
      <c r="AK1672" s="333"/>
      <c r="AL1672" s="333"/>
      <c r="AM1672" s="333"/>
      <c r="AN1672" s="333"/>
      <c r="AO1672" s="333"/>
      <c r="AP1672" s="333"/>
      <c r="AQ1672" s="333"/>
      <c r="AR1672" s="333"/>
    </row>
    <row r="1673" spans="1:44" ht="8.1" customHeight="1">
      <c r="A1673" s="365" t="str">
        <f t="shared" si="157"/>
        <v/>
      </c>
      <c r="B1673" s="50" t="str">
        <f t="shared" si="158"/>
        <v/>
      </c>
      <c r="C1673" s="50" t="str">
        <f t="shared" si="159"/>
        <v/>
      </c>
      <c r="D1673" s="315" t="str">
        <f t="shared" si="160"/>
        <v/>
      </c>
      <c r="E1673" s="353"/>
      <c r="F1673" s="354"/>
      <c r="G1673" s="354"/>
      <c r="H1673" s="333"/>
      <c r="I1673" s="333"/>
      <c r="J1673" s="333"/>
      <c r="K1673" s="333"/>
      <c r="L1673" s="333"/>
      <c r="M1673" s="333"/>
      <c r="N1673" s="333"/>
      <c r="O1673" s="333"/>
      <c r="P1673" s="333"/>
      <c r="Q1673" s="333"/>
      <c r="R1673" s="333"/>
      <c r="S1673" s="333"/>
      <c r="T1673" s="333"/>
      <c r="U1673" s="333"/>
      <c r="V1673" s="333"/>
      <c r="W1673" s="333"/>
      <c r="X1673" s="333"/>
      <c r="Y1673" s="333"/>
      <c r="Z1673" s="333"/>
      <c r="AA1673" s="333"/>
      <c r="AB1673" s="333"/>
      <c r="AC1673" s="333"/>
      <c r="AD1673" s="333"/>
      <c r="AE1673" s="333"/>
      <c r="AF1673" s="333"/>
      <c r="AG1673" s="333"/>
      <c r="AH1673" s="333"/>
      <c r="AI1673" s="333"/>
      <c r="AJ1673" s="333"/>
      <c r="AK1673" s="333"/>
      <c r="AL1673" s="333"/>
      <c r="AM1673" s="333"/>
      <c r="AN1673" s="333"/>
      <c r="AO1673" s="333"/>
      <c r="AP1673" s="333"/>
      <c r="AQ1673" s="333"/>
      <c r="AR1673" s="333"/>
    </row>
    <row r="1674" spans="1:44" ht="8.1" customHeight="1">
      <c r="A1674" s="365" t="str">
        <f t="shared" si="157"/>
        <v/>
      </c>
      <c r="B1674" s="50" t="str">
        <f t="shared" si="158"/>
        <v/>
      </c>
      <c r="C1674" s="50" t="str">
        <f t="shared" si="159"/>
        <v/>
      </c>
      <c r="D1674" s="315" t="str">
        <f t="shared" si="160"/>
        <v/>
      </c>
      <c r="E1674" s="353"/>
      <c r="F1674" s="354"/>
      <c r="G1674" s="354"/>
      <c r="H1674" s="333"/>
      <c r="I1674" s="333"/>
      <c r="J1674" s="333"/>
      <c r="K1674" s="333"/>
      <c r="L1674" s="333"/>
      <c r="M1674" s="333"/>
      <c r="N1674" s="333"/>
      <c r="O1674" s="333"/>
      <c r="P1674" s="333"/>
      <c r="Q1674" s="333"/>
      <c r="R1674" s="333"/>
      <c r="S1674" s="333"/>
      <c r="T1674" s="333"/>
      <c r="U1674" s="333"/>
      <c r="V1674" s="333"/>
      <c r="W1674" s="333"/>
      <c r="X1674" s="333"/>
      <c r="Y1674" s="333"/>
      <c r="Z1674" s="333"/>
      <c r="AA1674" s="333"/>
      <c r="AB1674" s="333"/>
      <c r="AC1674" s="333"/>
      <c r="AD1674" s="333"/>
      <c r="AE1674" s="333"/>
      <c r="AF1674" s="333"/>
      <c r="AG1674" s="333"/>
      <c r="AH1674" s="333"/>
      <c r="AI1674" s="333"/>
      <c r="AJ1674" s="333"/>
      <c r="AK1674" s="333"/>
      <c r="AL1674" s="333"/>
      <c r="AM1674" s="333"/>
      <c r="AN1674" s="333"/>
      <c r="AO1674" s="333"/>
      <c r="AP1674" s="333"/>
      <c r="AQ1674" s="333"/>
      <c r="AR1674" s="333"/>
    </row>
    <row r="1675" spans="1:44" ht="8.1" customHeight="1">
      <c r="A1675" s="365" t="str">
        <f t="shared" si="157"/>
        <v/>
      </c>
      <c r="B1675" s="50" t="str">
        <f t="shared" si="158"/>
        <v/>
      </c>
      <c r="C1675" s="50" t="str">
        <f t="shared" si="159"/>
        <v/>
      </c>
      <c r="D1675" s="315" t="str">
        <f t="shared" si="160"/>
        <v/>
      </c>
      <c r="E1675" s="353"/>
      <c r="F1675" s="354"/>
      <c r="G1675" s="354"/>
      <c r="H1675" s="333"/>
      <c r="I1675" s="333"/>
      <c r="J1675" s="333"/>
      <c r="K1675" s="333"/>
      <c r="L1675" s="333"/>
      <c r="M1675" s="333"/>
      <c r="N1675" s="333"/>
      <c r="O1675" s="333"/>
      <c r="P1675" s="333"/>
      <c r="Q1675" s="333"/>
      <c r="R1675" s="333"/>
      <c r="S1675" s="333"/>
      <c r="T1675" s="333"/>
      <c r="U1675" s="333"/>
      <c r="V1675" s="333"/>
      <c r="W1675" s="333"/>
      <c r="X1675" s="333"/>
      <c r="Y1675" s="333"/>
      <c r="Z1675" s="333"/>
      <c r="AA1675" s="333"/>
      <c r="AB1675" s="333"/>
      <c r="AC1675" s="333"/>
      <c r="AD1675" s="333"/>
      <c r="AE1675" s="333"/>
      <c r="AF1675" s="333"/>
      <c r="AG1675" s="333"/>
      <c r="AH1675" s="333"/>
      <c r="AI1675" s="333"/>
      <c r="AJ1675" s="333"/>
      <c r="AK1675" s="333"/>
      <c r="AL1675" s="333"/>
      <c r="AM1675" s="333"/>
      <c r="AN1675" s="333"/>
      <c r="AO1675" s="333"/>
      <c r="AP1675" s="333"/>
      <c r="AQ1675" s="333"/>
      <c r="AR1675" s="333"/>
    </row>
    <row r="1676" spans="1:44" ht="8.1" customHeight="1">
      <c r="A1676" s="365" t="str">
        <f t="shared" si="157"/>
        <v/>
      </c>
      <c r="B1676" s="50" t="str">
        <f t="shared" si="158"/>
        <v/>
      </c>
      <c r="C1676" s="50" t="str">
        <f t="shared" si="159"/>
        <v/>
      </c>
      <c r="D1676" s="315" t="str">
        <f t="shared" si="160"/>
        <v/>
      </c>
      <c r="E1676" s="353"/>
      <c r="F1676" s="354"/>
      <c r="G1676" s="354"/>
      <c r="H1676" s="333"/>
      <c r="I1676" s="333"/>
      <c r="J1676" s="333"/>
      <c r="K1676" s="333"/>
      <c r="L1676" s="333"/>
      <c r="M1676" s="333"/>
      <c r="N1676" s="333"/>
      <c r="O1676" s="333"/>
      <c r="P1676" s="333"/>
      <c r="Q1676" s="333"/>
      <c r="R1676" s="333"/>
      <c r="S1676" s="333"/>
      <c r="T1676" s="333"/>
      <c r="U1676" s="333"/>
      <c r="V1676" s="333"/>
      <c r="W1676" s="333"/>
      <c r="X1676" s="333"/>
      <c r="Y1676" s="333"/>
      <c r="Z1676" s="333"/>
      <c r="AA1676" s="333"/>
      <c r="AB1676" s="333"/>
      <c r="AC1676" s="333"/>
      <c r="AD1676" s="333"/>
      <c r="AE1676" s="333"/>
      <c r="AF1676" s="333"/>
      <c r="AG1676" s="333"/>
      <c r="AH1676" s="333"/>
      <c r="AI1676" s="333"/>
      <c r="AJ1676" s="333"/>
      <c r="AK1676" s="333"/>
      <c r="AL1676" s="333"/>
      <c r="AM1676" s="333"/>
      <c r="AN1676" s="333"/>
      <c r="AO1676" s="333"/>
      <c r="AP1676" s="333"/>
      <c r="AQ1676" s="333"/>
      <c r="AR1676" s="333"/>
    </row>
    <row r="1677" spans="1:44" ht="8.1" customHeight="1">
      <c r="A1677" s="365" t="str">
        <f t="shared" si="157"/>
        <v/>
      </c>
      <c r="B1677" s="50" t="str">
        <f t="shared" si="158"/>
        <v/>
      </c>
      <c r="C1677" s="50" t="str">
        <f t="shared" si="159"/>
        <v/>
      </c>
      <c r="D1677" s="315" t="str">
        <f t="shared" si="160"/>
        <v/>
      </c>
      <c r="E1677" s="353"/>
      <c r="F1677" s="354"/>
      <c r="G1677" s="354"/>
      <c r="H1677" s="333"/>
      <c r="I1677" s="333"/>
      <c r="J1677" s="333"/>
      <c r="K1677" s="333"/>
      <c r="L1677" s="333"/>
      <c r="M1677" s="333"/>
      <c r="N1677" s="333"/>
      <c r="O1677" s="333"/>
      <c r="P1677" s="333"/>
      <c r="Q1677" s="333"/>
      <c r="R1677" s="333"/>
      <c r="S1677" s="333"/>
      <c r="T1677" s="333"/>
      <c r="U1677" s="333"/>
      <c r="V1677" s="333"/>
      <c r="W1677" s="333"/>
      <c r="X1677" s="333"/>
      <c r="Y1677" s="333"/>
      <c r="Z1677" s="333"/>
      <c r="AA1677" s="333"/>
      <c r="AB1677" s="333"/>
      <c r="AC1677" s="333"/>
      <c r="AD1677" s="333"/>
      <c r="AE1677" s="333"/>
      <c r="AF1677" s="333"/>
      <c r="AG1677" s="333"/>
      <c r="AH1677" s="333"/>
      <c r="AI1677" s="333"/>
      <c r="AJ1677" s="333"/>
      <c r="AK1677" s="333"/>
      <c r="AL1677" s="333"/>
      <c r="AM1677" s="333"/>
      <c r="AN1677" s="333"/>
      <c r="AO1677" s="333"/>
      <c r="AP1677" s="333"/>
      <c r="AQ1677" s="333"/>
      <c r="AR1677" s="333"/>
    </row>
    <row r="1678" spans="1:44" ht="8.1" customHeight="1">
      <c r="A1678" s="365" t="str">
        <f t="shared" si="157"/>
        <v/>
      </c>
      <c r="B1678" s="50" t="str">
        <f t="shared" si="158"/>
        <v/>
      </c>
      <c r="C1678" s="50" t="str">
        <f t="shared" si="159"/>
        <v/>
      </c>
      <c r="D1678" s="315" t="str">
        <f t="shared" si="160"/>
        <v/>
      </c>
      <c r="E1678" s="353"/>
      <c r="F1678" s="354"/>
      <c r="G1678" s="354"/>
      <c r="H1678" s="333"/>
      <c r="I1678" s="333"/>
      <c r="J1678" s="333"/>
      <c r="K1678" s="333"/>
      <c r="L1678" s="333"/>
      <c r="M1678" s="333"/>
      <c r="N1678" s="333"/>
      <c r="O1678" s="333"/>
      <c r="P1678" s="333"/>
      <c r="Q1678" s="333"/>
      <c r="R1678" s="333"/>
      <c r="S1678" s="333"/>
      <c r="T1678" s="333"/>
      <c r="U1678" s="333"/>
      <c r="V1678" s="333"/>
      <c r="W1678" s="333"/>
      <c r="X1678" s="333"/>
      <c r="Y1678" s="333"/>
      <c r="Z1678" s="333"/>
      <c r="AA1678" s="333"/>
      <c r="AB1678" s="333"/>
      <c r="AC1678" s="333"/>
      <c r="AD1678" s="333"/>
      <c r="AE1678" s="333"/>
      <c r="AF1678" s="333"/>
      <c r="AG1678" s="333"/>
      <c r="AH1678" s="333"/>
      <c r="AI1678" s="333"/>
      <c r="AJ1678" s="333"/>
      <c r="AK1678" s="333"/>
      <c r="AL1678" s="333"/>
      <c r="AM1678" s="333"/>
      <c r="AN1678" s="333"/>
      <c r="AO1678" s="333"/>
      <c r="AP1678" s="333"/>
      <c r="AQ1678" s="333"/>
      <c r="AR1678" s="333"/>
    </row>
    <row r="1679" spans="1:44" ht="8.1" customHeight="1">
      <c r="A1679" s="365" t="str">
        <f t="shared" si="157"/>
        <v/>
      </c>
      <c r="B1679" s="50" t="str">
        <f t="shared" si="158"/>
        <v/>
      </c>
      <c r="C1679" s="50" t="str">
        <f t="shared" si="159"/>
        <v/>
      </c>
      <c r="D1679" s="315" t="str">
        <f t="shared" si="160"/>
        <v/>
      </c>
      <c r="E1679" s="353"/>
      <c r="F1679" s="354"/>
      <c r="G1679" s="354"/>
      <c r="H1679" s="333"/>
      <c r="I1679" s="333"/>
      <c r="J1679" s="333"/>
      <c r="K1679" s="333"/>
      <c r="L1679" s="333"/>
      <c r="M1679" s="333"/>
      <c r="N1679" s="333"/>
      <c r="O1679" s="333"/>
      <c r="P1679" s="333"/>
      <c r="Q1679" s="333"/>
      <c r="R1679" s="333"/>
      <c r="S1679" s="333"/>
      <c r="T1679" s="333"/>
      <c r="U1679" s="333"/>
      <c r="V1679" s="333"/>
      <c r="W1679" s="333"/>
      <c r="X1679" s="333"/>
      <c r="Y1679" s="333"/>
      <c r="Z1679" s="333"/>
      <c r="AA1679" s="333"/>
      <c r="AB1679" s="333"/>
      <c r="AC1679" s="333"/>
      <c r="AD1679" s="333"/>
      <c r="AE1679" s="333"/>
      <c r="AF1679" s="333"/>
      <c r="AG1679" s="333"/>
      <c r="AH1679" s="333"/>
      <c r="AI1679" s="333"/>
      <c r="AJ1679" s="333"/>
      <c r="AK1679" s="333"/>
      <c r="AL1679" s="333"/>
      <c r="AM1679" s="333"/>
      <c r="AN1679" s="333"/>
      <c r="AO1679" s="333"/>
      <c r="AP1679" s="333"/>
      <c r="AQ1679" s="333"/>
      <c r="AR1679" s="333"/>
    </row>
    <row r="1680" spans="1:44" ht="8.1" customHeight="1">
      <c r="A1680" s="365" t="str">
        <f t="shared" si="157"/>
        <v/>
      </c>
      <c r="B1680" s="50" t="str">
        <f t="shared" si="158"/>
        <v/>
      </c>
      <c r="C1680" s="50" t="str">
        <f t="shared" si="159"/>
        <v/>
      </c>
      <c r="D1680" s="315" t="str">
        <f t="shared" si="160"/>
        <v/>
      </c>
      <c r="E1680" s="353"/>
      <c r="F1680" s="354"/>
      <c r="G1680" s="354"/>
      <c r="H1680" s="333"/>
      <c r="I1680" s="333"/>
      <c r="J1680" s="333"/>
      <c r="K1680" s="333"/>
      <c r="L1680" s="333"/>
      <c r="M1680" s="333"/>
      <c r="N1680" s="333"/>
      <c r="O1680" s="333"/>
      <c r="P1680" s="333"/>
      <c r="Q1680" s="333"/>
      <c r="R1680" s="333"/>
      <c r="S1680" s="333"/>
      <c r="T1680" s="333"/>
      <c r="U1680" s="333"/>
      <c r="V1680" s="333"/>
      <c r="W1680" s="333"/>
      <c r="X1680" s="333"/>
      <c r="Y1680" s="333"/>
      <c r="Z1680" s="333"/>
      <c r="AA1680" s="333"/>
      <c r="AB1680" s="333"/>
      <c r="AC1680" s="333"/>
      <c r="AD1680" s="333"/>
      <c r="AE1680" s="333"/>
      <c r="AF1680" s="333"/>
      <c r="AG1680" s="333"/>
      <c r="AH1680" s="333"/>
      <c r="AI1680" s="333"/>
      <c r="AJ1680" s="333"/>
      <c r="AK1680" s="333"/>
      <c r="AL1680" s="333"/>
      <c r="AM1680" s="333"/>
      <c r="AN1680" s="333"/>
      <c r="AO1680" s="333"/>
      <c r="AP1680" s="333"/>
      <c r="AQ1680" s="333"/>
      <c r="AR1680" s="333"/>
    </row>
    <row r="1681" spans="1:44" ht="8.1" customHeight="1">
      <c r="A1681" s="365" t="str">
        <f t="shared" si="157"/>
        <v/>
      </c>
      <c r="B1681" s="50" t="str">
        <f t="shared" si="158"/>
        <v/>
      </c>
      <c r="C1681" s="50" t="str">
        <f t="shared" si="159"/>
        <v/>
      </c>
      <c r="D1681" s="315" t="str">
        <f t="shared" si="160"/>
        <v/>
      </c>
      <c r="E1681" s="353"/>
      <c r="F1681" s="354"/>
      <c r="G1681" s="354"/>
      <c r="H1681" s="333"/>
      <c r="I1681" s="333"/>
      <c r="J1681" s="333"/>
      <c r="K1681" s="333"/>
      <c r="L1681" s="333"/>
      <c r="M1681" s="333"/>
      <c r="N1681" s="333"/>
      <c r="O1681" s="333"/>
      <c r="P1681" s="333"/>
      <c r="Q1681" s="333"/>
      <c r="R1681" s="333"/>
      <c r="S1681" s="333"/>
      <c r="T1681" s="333"/>
      <c r="U1681" s="333"/>
      <c r="V1681" s="333"/>
      <c r="W1681" s="333"/>
      <c r="X1681" s="333"/>
      <c r="Y1681" s="333"/>
      <c r="Z1681" s="333"/>
      <c r="AA1681" s="333"/>
      <c r="AB1681" s="333"/>
      <c r="AC1681" s="333"/>
      <c r="AD1681" s="333"/>
      <c r="AE1681" s="333"/>
      <c r="AF1681" s="333"/>
      <c r="AG1681" s="333"/>
      <c r="AH1681" s="333"/>
      <c r="AI1681" s="333"/>
      <c r="AJ1681" s="333"/>
      <c r="AK1681" s="333"/>
      <c r="AL1681" s="333"/>
      <c r="AM1681" s="333"/>
      <c r="AN1681" s="333"/>
      <c r="AO1681" s="333"/>
      <c r="AP1681" s="333"/>
      <c r="AQ1681" s="333"/>
      <c r="AR1681" s="333"/>
    </row>
    <row r="1682" spans="1:44" ht="8.1" customHeight="1">
      <c r="A1682" s="365" t="str">
        <f t="shared" si="157"/>
        <v/>
      </c>
      <c r="B1682" s="50" t="str">
        <f t="shared" si="158"/>
        <v/>
      </c>
      <c r="C1682" s="50" t="str">
        <f t="shared" si="159"/>
        <v/>
      </c>
      <c r="D1682" s="315" t="str">
        <f t="shared" si="160"/>
        <v/>
      </c>
      <c r="E1682" s="353"/>
      <c r="F1682" s="354"/>
      <c r="G1682" s="354"/>
      <c r="H1682" s="333"/>
      <c r="I1682" s="333"/>
      <c r="J1682" s="333"/>
      <c r="K1682" s="333"/>
      <c r="L1682" s="333"/>
      <c r="M1682" s="333"/>
      <c r="N1682" s="333"/>
      <c r="O1682" s="333"/>
      <c r="P1682" s="333"/>
      <c r="Q1682" s="333"/>
      <c r="R1682" s="333"/>
      <c r="S1682" s="333"/>
      <c r="T1682" s="333"/>
      <c r="U1682" s="333"/>
      <c r="V1682" s="333"/>
      <c r="W1682" s="333"/>
      <c r="X1682" s="333"/>
      <c r="Y1682" s="333"/>
      <c r="Z1682" s="333"/>
      <c r="AA1682" s="333"/>
      <c r="AB1682" s="333"/>
      <c r="AC1682" s="333"/>
      <c r="AD1682" s="333"/>
      <c r="AE1682" s="333"/>
      <c r="AF1682" s="333"/>
      <c r="AG1682" s="333"/>
      <c r="AH1682" s="333"/>
      <c r="AI1682" s="333"/>
      <c r="AJ1682" s="333"/>
      <c r="AK1682" s="333"/>
      <c r="AL1682" s="333"/>
      <c r="AM1682" s="333"/>
      <c r="AN1682" s="333"/>
      <c r="AO1682" s="333"/>
      <c r="AP1682" s="333"/>
      <c r="AQ1682" s="333"/>
      <c r="AR1682" s="333"/>
    </row>
    <row r="1683" spans="1:44" ht="8.1" customHeight="1">
      <c r="A1683" s="365" t="str">
        <f t="shared" si="157"/>
        <v/>
      </c>
      <c r="B1683" s="50" t="str">
        <f t="shared" si="158"/>
        <v/>
      </c>
      <c r="C1683" s="50" t="str">
        <f t="shared" si="159"/>
        <v/>
      </c>
      <c r="D1683" s="315" t="str">
        <f t="shared" si="160"/>
        <v/>
      </c>
      <c r="E1683" s="353"/>
      <c r="F1683" s="354"/>
      <c r="G1683" s="354"/>
      <c r="H1683" s="333"/>
      <c r="I1683" s="333"/>
      <c r="J1683" s="333"/>
      <c r="K1683" s="333"/>
      <c r="L1683" s="333"/>
      <c r="M1683" s="333"/>
      <c r="N1683" s="333"/>
      <c r="O1683" s="333"/>
      <c r="P1683" s="333"/>
      <c r="Q1683" s="333"/>
      <c r="R1683" s="333"/>
      <c r="S1683" s="333"/>
      <c r="T1683" s="333"/>
      <c r="U1683" s="333"/>
      <c r="V1683" s="333"/>
      <c r="W1683" s="333"/>
      <c r="X1683" s="333"/>
      <c r="Y1683" s="333"/>
      <c r="Z1683" s="333"/>
      <c r="AA1683" s="333"/>
      <c r="AB1683" s="333"/>
      <c r="AC1683" s="333"/>
      <c r="AD1683" s="333"/>
      <c r="AE1683" s="333"/>
      <c r="AF1683" s="333"/>
      <c r="AG1683" s="333"/>
      <c r="AH1683" s="333"/>
      <c r="AI1683" s="333"/>
      <c r="AJ1683" s="333"/>
      <c r="AK1683" s="333"/>
      <c r="AL1683" s="333"/>
      <c r="AM1683" s="333"/>
      <c r="AN1683" s="333"/>
      <c r="AO1683" s="333"/>
      <c r="AP1683" s="333"/>
      <c r="AQ1683" s="333"/>
      <c r="AR1683" s="333"/>
    </row>
    <row r="1684" spans="1:44" ht="8.1" customHeight="1">
      <c r="A1684" s="365" t="str">
        <f t="shared" si="157"/>
        <v/>
      </c>
      <c r="B1684" s="50" t="str">
        <f t="shared" si="158"/>
        <v/>
      </c>
      <c r="C1684" s="50" t="str">
        <f t="shared" si="159"/>
        <v/>
      </c>
      <c r="D1684" s="315" t="str">
        <f t="shared" si="160"/>
        <v/>
      </c>
      <c r="E1684" s="353"/>
      <c r="F1684" s="354"/>
      <c r="G1684" s="354"/>
      <c r="H1684" s="333"/>
      <c r="I1684" s="333"/>
      <c r="J1684" s="333"/>
      <c r="K1684" s="333"/>
      <c r="L1684" s="333"/>
      <c r="M1684" s="333"/>
      <c r="N1684" s="333"/>
      <c r="O1684" s="333"/>
      <c r="P1684" s="333"/>
      <c r="Q1684" s="333"/>
      <c r="R1684" s="333"/>
      <c r="S1684" s="333"/>
      <c r="T1684" s="333"/>
      <c r="U1684" s="333"/>
      <c r="V1684" s="333"/>
      <c r="W1684" s="333"/>
      <c r="X1684" s="333"/>
      <c r="Y1684" s="333"/>
      <c r="Z1684" s="333"/>
      <c r="AA1684" s="333"/>
      <c r="AB1684" s="333"/>
      <c r="AC1684" s="333"/>
      <c r="AD1684" s="333"/>
      <c r="AE1684" s="333"/>
      <c r="AF1684" s="333"/>
      <c r="AG1684" s="333"/>
      <c r="AH1684" s="333"/>
      <c r="AI1684" s="333"/>
      <c r="AJ1684" s="333"/>
      <c r="AK1684" s="333"/>
      <c r="AL1684" s="333"/>
      <c r="AM1684" s="333"/>
      <c r="AN1684" s="333"/>
      <c r="AO1684" s="333"/>
      <c r="AP1684" s="333"/>
      <c r="AQ1684" s="333"/>
      <c r="AR1684" s="333"/>
    </row>
    <row r="1685" spans="1:44" ht="8.1" customHeight="1">
      <c r="A1685" s="365" t="str">
        <f t="shared" si="157"/>
        <v/>
      </c>
      <c r="B1685" s="50" t="str">
        <f t="shared" si="158"/>
        <v/>
      </c>
      <c r="C1685" s="50" t="str">
        <f t="shared" si="159"/>
        <v/>
      </c>
      <c r="D1685" s="315" t="str">
        <f t="shared" si="160"/>
        <v/>
      </c>
      <c r="E1685" s="353"/>
      <c r="F1685" s="354"/>
      <c r="G1685" s="354"/>
      <c r="H1685" s="333"/>
      <c r="I1685" s="333"/>
      <c r="J1685" s="333"/>
      <c r="K1685" s="333"/>
      <c r="L1685" s="333"/>
      <c r="M1685" s="333"/>
      <c r="N1685" s="333"/>
      <c r="O1685" s="333"/>
      <c r="P1685" s="333"/>
      <c r="Q1685" s="333"/>
      <c r="R1685" s="333"/>
      <c r="S1685" s="333"/>
      <c r="T1685" s="333"/>
      <c r="U1685" s="333"/>
      <c r="V1685" s="333"/>
      <c r="W1685" s="333"/>
      <c r="X1685" s="333"/>
      <c r="Y1685" s="333"/>
      <c r="Z1685" s="333"/>
      <c r="AA1685" s="333"/>
      <c r="AB1685" s="333"/>
      <c r="AC1685" s="333"/>
      <c r="AD1685" s="333"/>
      <c r="AE1685" s="333"/>
      <c r="AF1685" s="333"/>
      <c r="AG1685" s="333"/>
      <c r="AH1685" s="333"/>
      <c r="AI1685" s="333"/>
      <c r="AJ1685" s="333"/>
      <c r="AK1685" s="333"/>
      <c r="AL1685" s="333"/>
      <c r="AM1685" s="333"/>
      <c r="AN1685" s="333"/>
      <c r="AO1685" s="333"/>
      <c r="AP1685" s="333"/>
      <c r="AQ1685" s="333"/>
      <c r="AR1685" s="333"/>
    </row>
    <row r="1686" spans="1:44" ht="8.1" customHeight="1">
      <c r="A1686" s="365" t="str">
        <f t="shared" si="157"/>
        <v/>
      </c>
      <c r="B1686" s="50" t="str">
        <f t="shared" si="158"/>
        <v/>
      </c>
      <c r="C1686" s="50" t="str">
        <f t="shared" si="159"/>
        <v/>
      </c>
      <c r="D1686" s="315" t="str">
        <f t="shared" si="160"/>
        <v/>
      </c>
      <c r="E1686" s="353"/>
      <c r="F1686" s="354"/>
      <c r="G1686" s="354"/>
      <c r="H1686" s="333"/>
      <c r="I1686" s="333"/>
      <c r="J1686" s="333"/>
      <c r="K1686" s="333"/>
      <c r="L1686" s="333"/>
      <c r="M1686" s="333"/>
      <c r="N1686" s="333"/>
      <c r="O1686" s="333"/>
      <c r="P1686" s="333"/>
      <c r="Q1686" s="333"/>
      <c r="R1686" s="333"/>
      <c r="S1686" s="333"/>
      <c r="T1686" s="333"/>
      <c r="U1686" s="333"/>
      <c r="V1686" s="333"/>
      <c r="W1686" s="333"/>
      <c r="X1686" s="333"/>
      <c r="Y1686" s="333"/>
      <c r="Z1686" s="333"/>
      <c r="AA1686" s="333"/>
      <c r="AB1686" s="333"/>
      <c r="AC1686" s="333"/>
      <c r="AD1686" s="333"/>
      <c r="AE1686" s="333"/>
      <c r="AF1686" s="333"/>
      <c r="AG1686" s="333"/>
      <c r="AH1686" s="333"/>
      <c r="AI1686" s="333"/>
      <c r="AJ1686" s="333"/>
      <c r="AK1686" s="333"/>
      <c r="AL1686" s="333"/>
      <c r="AM1686" s="333"/>
      <c r="AN1686" s="333"/>
      <c r="AO1686" s="333"/>
      <c r="AP1686" s="333"/>
      <c r="AQ1686" s="333"/>
      <c r="AR1686" s="333"/>
    </row>
    <row r="1687" spans="1:44" ht="8.1" customHeight="1">
      <c r="A1687" s="365" t="str">
        <f t="shared" si="157"/>
        <v/>
      </c>
      <c r="B1687" s="50" t="str">
        <f t="shared" si="158"/>
        <v/>
      </c>
      <c r="C1687" s="50" t="str">
        <f t="shared" si="159"/>
        <v/>
      </c>
      <c r="D1687" s="315" t="str">
        <f t="shared" si="160"/>
        <v/>
      </c>
      <c r="E1687" s="353"/>
      <c r="F1687" s="354"/>
      <c r="G1687" s="354"/>
      <c r="H1687" s="333"/>
      <c r="I1687" s="333"/>
      <c r="J1687" s="333"/>
      <c r="K1687" s="333"/>
      <c r="L1687" s="333"/>
      <c r="M1687" s="333"/>
      <c r="N1687" s="333"/>
      <c r="O1687" s="333"/>
      <c r="P1687" s="333"/>
      <c r="Q1687" s="333"/>
      <c r="R1687" s="333"/>
      <c r="S1687" s="333"/>
      <c r="T1687" s="333"/>
      <c r="U1687" s="333"/>
      <c r="V1687" s="333"/>
      <c r="W1687" s="333"/>
      <c r="X1687" s="333"/>
      <c r="Y1687" s="333"/>
      <c r="Z1687" s="333"/>
      <c r="AA1687" s="333"/>
      <c r="AB1687" s="333"/>
      <c r="AC1687" s="333"/>
      <c r="AD1687" s="333"/>
      <c r="AE1687" s="333"/>
      <c r="AF1687" s="333"/>
      <c r="AG1687" s="333"/>
      <c r="AH1687" s="333"/>
      <c r="AI1687" s="333"/>
      <c r="AJ1687" s="333"/>
      <c r="AK1687" s="333"/>
      <c r="AL1687" s="333"/>
      <c r="AM1687" s="333"/>
      <c r="AN1687" s="333"/>
      <c r="AO1687" s="333"/>
      <c r="AP1687" s="333"/>
      <c r="AQ1687" s="333"/>
      <c r="AR1687" s="333"/>
    </row>
    <row r="1688" spans="1:44" ht="8.1" customHeight="1">
      <c r="A1688" s="365" t="str">
        <f t="shared" si="157"/>
        <v/>
      </c>
      <c r="B1688" s="50" t="str">
        <f t="shared" si="158"/>
        <v/>
      </c>
      <c r="C1688" s="50" t="str">
        <f t="shared" si="159"/>
        <v/>
      </c>
      <c r="D1688" s="315" t="str">
        <f t="shared" si="160"/>
        <v/>
      </c>
      <c r="E1688" s="353"/>
      <c r="F1688" s="354"/>
      <c r="G1688" s="354"/>
      <c r="H1688" s="333"/>
      <c r="I1688" s="333"/>
      <c r="J1688" s="333"/>
      <c r="K1688" s="333"/>
      <c r="L1688" s="333"/>
      <c r="M1688" s="333"/>
      <c r="N1688" s="333"/>
      <c r="O1688" s="333"/>
      <c r="P1688" s="333"/>
      <c r="Q1688" s="333"/>
      <c r="R1688" s="333"/>
      <c r="S1688" s="333"/>
      <c r="T1688" s="333"/>
      <c r="U1688" s="333"/>
      <c r="V1688" s="333"/>
      <c r="W1688" s="333"/>
      <c r="X1688" s="333"/>
      <c r="Y1688" s="333"/>
      <c r="Z1688" s="333"/>
      <c r="AA1688" s="333"/>
      <c r="AB1688" s="333"/>
      <c r="AC1688" s="333"/>
      <c r="AD1688" s="333"/>
      <c r="AE1688" s="333"/>
      <c r="AF1688" s="333"/>
      <c r="AG1688" s="333"/>
      <c r="AH1688" s="333"/>
      <c r="AI1688" s="333"/>
      <c r="AJ1688" s="333"/>
      <c r="AK1688" s="333"/>
      <c r="AL1688" s="333"/>
      <c r="AM1688" s="333"/>
      <c r="AN1688" s="333"/>
      <c r="AO1688" s="333"/>
      <c r="AP1688" s="333"/>
      <c r="AQ1688" s="333"/>
      <c r="AR1688" s="333"/>
    </row>
    <row r="1689" spans="1:44" ht="8.1" customHeight="1">
      <c r="A1689" s="365" t="str">
        <f t="shared" si="157"/>
        <v/>
      </c>
      <c r="B1689" s="50" t="str">
        <f t="shared" si="158"/>
        <v/>
      </c>
      <c r="C1689" s="50" t="str">
        <f t="shared" si="159"/>
        <v/>
      </c>
      <c r="D1689" s="315" t="str">
        <f t="shared" si="160"/>
        <v/>
      </c>
      <c r="E1689" s="353"/>
      <c r="F1689" s="354"/>
      <c r="G1689" s="354"/>
      <c r="H1689" s="333"/>
      <c r="I1689" s="333"/>
      <c r="J1689" s="333"/>
      <c r="K1689" s="333"/>
      <c r="L1689" s="333"/>
      <c r="M1689" s="333"/>
      <c r="N1689" s="333"/>
      <c r="O1689" s="333"/>
      <c r="P1689" s="333"/>
      <c r="Q1689" s="333"/>
      <c r="R1689" s="333"/>
      <c r="S1689" s="333"/>
      <c r="T1689" s="333"/>
      <c r="U1689" s="333"/>
      <c r="V1689" s="333"/>
      <c r="W1689" s="333"/>
      <c r="X1689" s="333"/>
      <c r="Y1689" s="333"/>
      <c r="Z1689" s="333"/>
      <c r="AA1689" s="333"/>
      <c r="AB1689" s="333"/>
      <c r="AC1689" s="333"/>
      <c r="AD1689" s="333"/>
      <c r="AE1689" s="333"/>
      <c r="AF1689" s="333"/>
      <c r="AG1689" s="333"/>
      <c r="AH1689" s="333"/>
      <c r="AI1689" s="333"/>
      <c r="AJ1689" s="333"/>
      <c r="AK1689" s="333"/>
      <c r="AL1689" s="333"/>
      <c r="AM1689" s="333"/>
      <c r="AN1689" s="333"/>
      <c r="AO1689" s="333"/>
      <c r="AP1689" s="333"/>
      <c r="AQ1689" s="333"/>
      <c r="AR1689" s="333"/>
    </row>
    <row r="1690" spans="1:44" ht="8.1" customHeight="1">
      <c r="A1690" s="365" t="str">
        <f t="shared" si="157"/>
        <v/>
      </c>
      <c r="B1690" s="50" t="str">
        <f t="shared" si="158"/>
        <v/>
      </c>
      <c r="C1690" s="50" t="str">
        <f t="shared" si="159"/>
        <v/>
      </c>
      <c r="D1690" s="315" t="str">
        <f t="shared" si="160"/>
        <v/>
      </c>
      <c r="E1690" s="353"/>
      <c r="F1690" s="354"/>
      <c r="G1690" s="354"/>
      <c r="H1690" s="333"/>
      <c r="I1690" s="333"/>
      <c r="J1690" s="333"/>
      <c r="K1690" s="333"/>
      <c r="L1690" s="333"/>
      <c r="M1690" s="333"/>
      <c r="N1690" s="333"/>
      <c r="O1690" s="333"/>
      <c r="P1690" s="333"/>
      <c r="Q1690" s="333"/>
      <c r="R1690" s="333"/>
      <c r="S1690" s="333"/>
      <c r="T1690" s="333"/>
      <c r="U1690" s="333"/>
      <c r="V1690" s="333"/>
      <c r="W1690" s="333"/>
      <c r="X1690" s="333"/>
      <c r="Y1690" s="333"/>
      <c r="Z1690" s="333"/>
      <c r="AA1690" s="333"/>
      <c r="AB1690" s="333"/>
      <c r="AC1690" s="333"/>
      <c r="AD1690" s="333"/>
      <c r="AE1690" s="333"/>
      <c r="AF1690" s="333"/>
      <c r="AG1690" s="333"/>
      <c r="AH1690" s="333"/>
      <c r="AI1690" s="333"/>
      <c r="AJ1690" s="333"/>
      <c r="AK1690" s="333"/>
      <c r="AL1690" s="333"/>
      <c r="AM1690" s="333"/>
      <c r="AN1690" s="333"/>
      <c r="AO1690" s="333"/>
      <c r="AP1690" s="333"/>
      <c r="AQ1690" s="333"/>
      <c r="AR1690" s="333"/>
    </row>
    <row r="1691" spans="1:44" ht="8.1" customHeight="1">
      <c r="A1691" s="365" t="str">
        <f t="shared" si="157"/>
        <v/>
      </c>
      <c r="B1691" s="50" t="str">
        <f t="shared" si="158"/>
        <v/>
      </c>
      <c r="C1691" s="50" t="str">
        <f t="shared" si="159"/>
        <v/>
      </c>
      <c r="D1691" s="315" t="str">
        <f t="shared" si="160"/>
        <v/>
      </c>
      <c r="E1691" s="353"/>
      <c r="F1691" s="354"/>
      <c r="G1691" s="354"/>
      <c r="H1691" s="333"/>
      <c r="I1691" s="333"/>
      <c r="J1691" s="333"/>
      <c r="K1691" s="333"/>
      <c r="L1691" s="333"/>
      <c r="M1691" s="333"/>
      <c r="N1691" s="333"/>
      <c r="O1691" s="333"/>
      <c r="P1691" s="333"/>
      <c r="Q1691" s="333"/>
      <c r="R1691" s="333"/>
      <c r="S1691" s="333"/>
      <c r="T1691" s="333"/>
      <c r="U1691" s="333"/>
      <c r="V1691" s="333"/>
      <c r="W1691" s="333"/>
      <c r="X1691" s="333"/>
      <c r="Y1691" s="333"/>
      <c r="Z1691" s="333"/>
      <c r="AA1691" s="333"/>
      <c r="AB1691" s="333"/>
      <c r="AC1691" s="333"/>
      <c r="AD1691" s="333"/>
      <c r="AE1691" s="333"/>
      <c r="AF1691" s="333"/>
      <c r="AG1691" s="333"/>
      <c r="AH1691" s="333"/>
      <c r="AI1691" s="333"/>
      <c r="AJ1691" s="333"/>
      <c r="AK1691" s="333"/>
      <c r="AL1691" s="333"/>
      <c r="AM1691" s="333"/>
      <c r="AN1691" s="333"/>
      <c r="AO1691" s="333"/>
      <c r="AP1691" s="333"/>
      <c r="AQ1691" s="333"/>
      <c r="AR1691" s="333"/>
    </row>
    <row r="1692" spans="1:44" ht="8.1" customHeight="1">
      <c r="A1692" s="365" t="str">
        <f t="shared" si="157"/>
        <v/>
      </c>
      <c r="B1692" s="50" t="str">
        <f t="shared" si="158"/>
        <v/>
      </c>
      <c r="C1692" s="50" t="str">
        <f t="shared" si="159"/>
        <v/>
      </c>
      <c r="D1692" s="315" t="str">
        <f t="shared" si="160"/>
        <v/>
      </c>
      <c r="E1692" s="353"/>
      <c r="F1692" s="354"/>
      <c r="G1692" s="354"/>
      <c r="H1692" s="333"/>
      <c r="I1692" s="333"/>
      <c r="J1692" s="333"/>
      <c r="K1692" s="333"/>
      <c r="L1692" s="333"/>
      <c r="M1692" s="333"/>
      <c r="N1692" s="333"/>
      <c r="O1692" s="333"/>
      <c r="P1692" s="333"/>
      <c r="Q1692" s="333"/>
      <c r="R1692" s="333"/>
      <c r="S1692" s="333"/>
      <c r="T1692" s="333"/>
      <c r="U1692" s="333"/>
      <c r="V1692" s="333"/>
      <c r="W1692" s="333"/>
      <c r="X1692" s="333"/>
      <c r="Y1692" s="333"/>
      <c r="Z1692" s="333"/>
      <c r="AA1692" s="333"/>
      <c r="AB1692" s="333"/>
      <c r="AC1692" s="333"/>
      <c r="AD1692" s="333"/>
      <c r="AE1692" s="333"/>
      <c r="AF1692" s="333"/>
      <c r="AG1692" s="333"/>
      <c r="AH1692" s="333"/>
      <c r="AI1692" s="333"/>
      <c r="AJ1692" s="333"/>
      <c r="AK1692" s="333"/>
      <c r="AL1692" s="333"/>
      <c r="AM1692" s="333"/>
      <c r="AN1692" s="333"/>
      <c r="AO1692" s="333"/>
      <c r="AP1692" s="333"/>
      <c r="AQ1692" s="333"/>
      <c r="AR1692" s="333"/>
    </row>
    <row r="1693" spans="1:44" ht="8.1" customHeight="1">
      <c r="A1693" s="365" t="str">
        <f t="shared" si="157"/>
        <v/>
      </c>
      <c r="B1693" s="50" t="str">
        <f t="shared" si="158"/>
        <v/>
      </c>
      <c r="C1693" s="50" t="str">
        <f t="shared" si="159"/>
        <v/>
      </c>
      <c r="D1693" s="315" t="str">
        <f t="shared" si="160"/>
        <v/>
      </c>
      <c r="E1693" s="353"/>
      <c r="F1693" s="354"/>
      <c r="G1693" s="354"/>
      <c r="H1693" s="333"/>
      <c r="I1693" s="333"/>
      <c r="J1693" s="333"/>
      <c r="K1693" s="333"/>
      <c r="L1693" s="333"/>
      <c r="M1693" s="333"/>
      <c r="N1693" s="333"/>
      <c r="O1693" s="333"/>
      <c r="P1693" s="333"/>
      <c r="Q1693" s="333"/>
      <c r="R1693" s="333"/>
      <c r="S1693" s="333"/>
      <c r="T1693" s="333"/>
      <c r="U1693" s="333"/>
      <c r="V1693" s="333"/>
      <c r="W1693" s="333"/>
      <c r="X1693" s="333"/>
      <c r="Y1693" s="333"/>
      <c r="Z1693" s="333"/>
      <c r="AA1693" s="333"/>
      <c r="AB1693" s="333"/>
      <c r="AC1693" s="333"/>
      <c r="AD1693" s="333"/>
      <c r="AE1693" s="333"/>
      <c r="AF1693" s="333"/>
      <c r="AG1693" s="333"/>
      <c r="AH1693" s="333"/>
      <c r="AI1693" s="333"/>
      <c r="AJ1693" s="333"/>
      <c r="AK1693" s="333"/>
      <c r="AL1693" s="333"/>
      <c r="AM1693" s="333"/>
      <c r="AN1693" s="333"/>
      <c r="AO1693" s="333"/>
      <c r="AP1693" s="333"/>
      <c r="AQ1693" s="333"/>
      <c r="AR1693" s="333"/>
    </row>
    <row r="1694" spans="1:44" ht="8.1" customHeight="1">
      <c r="A1694" s="365" t="str">
        <f t="shared" si="157"/>
        <v/>
      </c>
      <c r="B1694" s="50" t="str">
        <f t="shared" si="158"/>
        <v/>
      </c>
      <c r="C1694" s="50" t="str">
        <f t="shared" si="159"/>
        <v/>
      </c>
      <c r="D1694" s="315" t="str">
        <f t="shared" si="160"/>
        <v/>
      </c>
      <c r="E1694" s="353"/>
      <c r="F1694" s="354"/>
      <c r="G1694" s="354"/>
      <c r="H1694" s="333"/>
      <c r="I1694" s="333"/>
      <c r="J1694" s="333"/>
      <c r="K1694" s="333"/>
      <c r="L1694" s="333"/>
      <c r="M1694" s="333"/>
      <c r="N1694" s="333"/>
      <c r="O1694" s="333"/>
      <c r="P1694" s="333"/>
      <c r="Q1694" s="333"/>
      <c r="R1694" s="333"/>
      <c r="S1694" s="333"/>
      <c r="T1694" s="333"/>
      <c r="U1694" s="333"/>
      <c r="V1694" s="333"/>
      <c r="W1694" s="333"/>
      <c r="X1694" s="333"/>
      <c r="Y1694" s="333"/>
      <c r="Z1694" s="333"/>
      <c r="AA1694" s="333"/>
      <c r="AB1694" s="333"/>
      <c r="AC1694" s="333"/>
      <c r="AD1694" s="333"/>
      <c r="AE1694" s="333"/>
      <c r="AF1694" s="333"/>
      <c r="AG1694" s="333"/>
      <c r="AH1694" s="333"/>
      <c r="AI1694" s="333"/>
      <c r="AJ1694" s="333"/>
      <c r="AK1694" s="333"/>
      <c r="AL1694" s="333"/>
      <c r="AM1694" s="333"/>
      <c r="AN1694" s="333"/>
      <c r="AO1694" s="333"/>
      <c r="AP1694" s="333"/>
      <c r="AQ1694" s="333"/>
      <c r="AR1694" s="333"/>
    </row>
    <row r="1695" spans="1:44" ht="8.1" customHeight="1">
      <c r="A1695" s="365" t="str">
        <f t="shared" si="157"/>
        <v/>
      </c>
      <c r="B1695" s="50" t="str">
        <f t="shared" si="158"/>
        <v/>
      </c>
      <c r="C1695" s="50" t="str">
        <f t="shared" si="159"/>
        <v/>
      </c>
      <c r="D1695" s="315" t="str">
        <f t="shared" si="160"/>
        <v/>
      </c>
      <c r="E1695" s="353"/>
      <c r="F1695" s="354"/>
      <c r="G1695" s="354"/>
      <c r="H1695" s="333"/>
      <c r="I1695" s="333"/>
      <c r="J1695" s="333"/>
      <c r="K1695" s="333"/>
      <c r="L1695" s="333"/>
      <c r="M1695" s="333"/>
      <c r="N1695" s="333"/>
      <c r="O1695" s="333"/>
      <c r="P1695" s="333"/>
      <c r="Q1695" s="333"/>
      <c r="R1695" s="333"/>
      <c r="S1695" s="333"/>
      <c r="T1695" s="333"/>
      <c r="U1695" s="333"/>
      <c r="V1695" s="333"/>
      <c r="W1695" s="333"/>
      <c r="X1695" s="333"/>
      <c r="Y1695" s="333"/>
      <c r="Z1695" s="333"/>
      <c r="AA1695" s="333"/>
      <c r="AB1695" s="333"/>
      <c r="AC1695" s="333"/>
      <c r="AD1695" s="333"/>
      <c r="AE1695" s="333"/>
      <c r="AF1695" s="333"/>
      <c r="AG1695" s="333"/>
      <c r="AH1695" s="333"/>
      <c r="AI1695" s="333"/>
      <c r="AJ1695" s="333"/>
      <c r="AK1695" s="333"/>
      <c r="AL1695" s="333"/>
      <c r="AM1695" s="333"/>
      <c r="AN1695" s="333"/>
      <c r="AO1695" s="333"/>
      <c r="AP1695" s="333"/>
      <c r="AQ1695" s="333"/>
      <c r="AR1695" s="333"/>
    </row>
    <row r="1696" spans="1:44" ht="8.1" customHeight="1">
      <c r="A1696" s="365" t="str">
        <f t="shared" si="157"/>
        <v/>
      </c>
      <c r="B1696" s="50" t="str">
        <f t="shared" si="158"/>
        <v/>
      </c>
      <c r="C1696" s="50" t="str">
        <f t="shared" si="159"/>
        <v/>
      </c>
      <c r="D1696" s="315" t="str">
        <f t="shared" si="160"/>
        <v/>
      </c>
      <c r="E1696" s="353"/>
      <c r="F1696" s="354"/>
      <c r="G1696" s="354"/>
      <c r="H1696" s="333"/>
      <c r="I1696" s="333"/>
      <c r="J1696" s="333"/>
      <c r="K1696" s="333"/>
      <c r="L1696" s="333"/>
      <c r="M1696" s="333"/>
      <c r="N1696" s="333"/>
      <c r="O1696" s="333"/>
      <c r="P1696" s="333"/>
      <c r="Q1696" s="333"/>
      <c r="R1696" s="333"/>
      <c r="S1696" s="333"/>
      <c r="T1696" s="333"/>
      <c r="U1696" s="333"/>
      <c r="V1696" s="333"/>
      <c r="W1696" s="333"/>
      <c r="X1696" s="333"/>
      <c r="Y1696" s="333"/>
      <c r="Z1696" s="333"/>
      <c r="AA1696" s="333"/>
      <c r="AB1696" s="333"/>
      <c r="AC1696" s="333"/>
      <c r="AD1696" s="333"/>
      <c r="AE1696" s="333"/>
      <c r="AF1696" s="333"/>
      <c r="AG1696" s="333"/>
      <c r="AH1696" s="333"/>
      <c r="AI1696" s="333"/>
      <c r="AJ1696" s="333"/>
      <c r="AK1696" s="333"/>
      <c r="AL1696" s="333"/>
      <c r="AM1696" s="333"/>
      <c r="AN1696" s="333"/>
      <c r="AO1696" s="333"/>
      <c r="AP1696" s="333"/>
      <c r="AQ1696" s="333"/>
      <c r="AR1696" s="333"/>
    </row>
    <row r="1697" spans="1:44" ht="8.1" customHeight="1">
      <c r="A1697" s="365" t="str">
        <f t="shared" si="157"/>
        <v/>
      </c>
      <c r="B1697" s="50" t="str">
        <f t="shared" si="158"/>
        <v/>
      </c>
      <c r="C1697" s="50" t="str">
        <f t="shared" si="159"/>
        <v/>
      </c>
      <c r="D1697" s="315" t="str">
        <f t="shared" si="160"/>
        <v/>
      </c>
      <c r="E1697" s="353"/>
      <c r="F1697" s="354"/>
      <c r="G1697" s="354"/>
      <c r="H1697" s="333"/>
      <c r="I1697" s="333"/>
      <c r="J1697" s="333"/>
      <c r="K1697" s="333"/>
      <c r="L1697" s="333"/>
      <c r="M1697" s="333"/>
      <c r="N1697" s="333"/>
      <c r="O1697" s="333"/>
      <c r="P1697" s="333"/>
      <c r="Q1697" s="333"/>
      <c r="R1697" s="333"/>
      <c r="S1697" s="333"/>
      <c r="T1697" s="333"/>
      <c r="U1697" s="333"/>
      <c r="V1697" s="333"/>
      <c r="W1697" s="333"/>
      <c r="X1697" s="333"/>
      <c r="Y1697" s="333"/>
      <c r="Z1697" s="333"/>
      <c r="AA1697" s="333"/>
      <c r="AB1697" s="333"/>
      <c r="AC1697" s="333"/>
      <c r="AD1697" s="333"/>
      <c r="AE1697" s="333"/>
      <c r="AF1697" s="333"/>
      <c r="AG1697" s="333"/>
      <c r="AH1697" s="333"/>
      <c r="AI1697" s="333"/>
      <c r="AJ1697" s="333"/>
      <c r="AK1697" s="333"/>
      <c r="AL1697" s="333"/>
      <c r="AM1697" s="333"/>
      <c r="AN1697" s="333"/>
      <c r="AO1697" s="333"/>
      <c r="AP1697" s="333"/>
      <c r="AQ1697" s="333"/>
      <c r="AR1697" s="333"/>
    </row>
    <row r="1698" spans="1:44" ht="8.1" customHeight="1">
      <c r="A1698" s="365" t="str">
        <f t="shared" si="157"/>
        <v/>
      </c>
      <c r="B1698" s="50" t="str">
        <f t="shared" si="158"/>
        <v/>
      </c>
      <c r="C1698" s="50" t="str">
        <f t="shared" si="159"/>
        <v/>
      </c>
      <c r="D1698" s="315" t="str">
        <f t="shared" si="160"/>
        <v/>
      </c>
      <c r="E1698" s="353"/>
      <c r="F1698" s="354"/>
      <c r="G1698" s="354"/>
      <c r="H1698" s="333"/>
      <c r="I1698" s="333"/>
      <c r="J1698" s="333"/>
      <c r="K1698" s="333"/>
      <c r="L1698" s="333"/>
      <c r="M1698" s="333"/>
      <c r="N1698" s="333"/>
      <c r="O1698" s="333"/>
      <c r="P1698" s="333"/>
      <c r="Q1698" s="333"/>
      <c r="R1698" s="333"/>
      <c r="S1698" s="333"/>
      <c r="T1698" s="333"/>
      <c r="U1698" s="333"/>
      <c r="V1698" s="333"/>
      <c r="W1698" s="333"/>
      <c r="X1698" s="333"/>
      <c r="Y1698" s="333"/>
      <c r="Z1698" s="333"/>
      <c r="AA1698" s="333"/>
      <c r="AB1698" s="333"/>
      <c r="AC1698" s="333"/>
      <c r="AD1698" s="333"/>
      <c r="AE1698" s="333"/>
      <c r="AF1698" s="333"/>
      <c r="AG1698" s="333"/>
      <c r="AH1698" s="333"/>
      <c r="AI1698" s="333"/>
      <c r="AJ1698" s="333"/>
      <c r="AK1698" s="333"/>
      <c r="AL1698" s="333"/>
      <c r="AM1698" s="333"/>
      <c r="AN1698" s="333"/>
      <c r="AO1698" s="333"/>
      <c r="AP1698" s="333"/>
      <c r="AQ1698" s="333"/>
      <c r="AR1698" s="333"/>
    </row>
    <row r="1699" spans="1:44" ht="8.1" customHeight="1">
      <c r="A1699" s="365" t="str">
        <f t="shared" si="157"/>
        <v/>
      </c>
      <c r="B1699" s="50" t="str">
        <f t="shared" si="158"/>
        <v/>
      </c>
      <c r="C1699" s="50" t="str">
        <f t="shared" si="159"/>
        <v/>
      </c>
      <c r="D1699" s="315" t="str">
        <f t="shared" si="160"/>
        <v/>
      </c>
      <c r="E1699" s="353"/>
      <c r="F1699" s="354"/>
      <c r="G1699" s="354"/>
      <c r="H1699" s="333"/>
      <c r="I1699" s="333"/>
      <c r="J1699" s="333"/>
      <c r="K1699" s="333"/>
      <c r="L1699" s="333"/>
      <c r="M1699" s="333"/>
      <c r="N1699" s="333"/>
      <c r="O1699" s="333"/>
      <c r="P1699" s="333"/>
      <c r="Q1699" s="333"/>
      <c r="R1699" s="333"/>
      <c r="S1699" s="333"/>
      <c r="T1699" s="333"/>
      <c r="U1699" s="333"/>
      <c r="V1699" s="333"/>
      <c r="W1699" s="333"/>
      <c r="X1699" s="333"/>
      <c r="Y1699" s="333"/>
      <c r="Z1699" s="333"/>
      <c r="AA1699" s="333"/>
      <c r="AB1699" s="333"/>
      <c r="AC1699" s="333"/>
      <c r="AD1699" s="333"/>
      <c r="AE1699" s="333"/>
      <c r="AF1699" s="333"/>
      <c r="AG1699" s="333"/>
      <c r="AH1699" s="333"/>
      <c r="AI1699" s="333"/>
      <c r="AJ1699" s="333"/>
      <c r="AK1699" s="333"/>
      <c r="AL1699" s="333"/>
      <c r="AM1699" s="333"/>
      <c r="AN1699" s="333"/>
      <c r="AO1699" s="333"/>
      <c r="AP1699" s="333"/>
      <c r="AQ1699" s="333"/>
      <c r="AR1699" s="333"/>
    </row>
    <row r="1700" spans="1:44" ht="8.1" customHeight="1">
      <c r="A1700" s="365" t="str">
        <f t="shared" si="157"/>
        <v/>
      </c>
      <c r="B1700" s="50" t="str">
        <f t="shared" si="158"/>
        <v/>
      </c>
      <c r="C1700" s="50" t="str">
        <f t="shared" si="159"/>
        <v/>
      </c>
      <c r="D1700" s="315" t="str">
        <f t="shared" si="160"/>
        <v/>
      </c>
      <c r="E1700" s="353"/>
      <c r="F1700" s="354"/>
      <c r="G1700" s="354"/>
      <c r="H1700" s="333"/>
      <c r="I1700" s="333"/>
      <c r="J1700" s="333"/>
      <c r="K1700" s="333"/>
      <c r="L1700" s="333"/>
      <c r="M1700" s="333"/>
      <c r="N1700" s="333"/>
      <c r="O1700" s="333"/>
      <c r="P1700" s="333"/>
      <c r="Q1700" s="333"/>
      <c r="R1700" s="333"/>
      <c r="S1700" s="333"/>
      <c r="T1700" s="333"/>
      <c r="U1700" s="333"/>
      <c r="V1700" s="333"/>
      <c r="W1700" s="333"/>
      <c r="X1700" s="333"/>
      <c r="Y1700" s="333"/>
      <c r="Z1700" s="333"/>
      <c r="AA1700" s="333"/>
      <c r="AB1700" s="333"/>
      <c r="AC1700" s="333"/>
      <c r="AD1700" s="333"/>
      <c r="AE1700" s="333"/>
      <c r="AF1700" s="333"/>
      <c r="AG1700" s="333"/>
      <c r="AH1700" s="333"/>
      <c r="AI1700" s="333"/>
      <c r="AJ1700" s="333"/>
      <c r="AK1700" s="333"/>
      <c r="AL1700" s="333"/>
      <c r="AM1700" s="333"/>
      <c r="AN1700" s="333"/>
      <c r="AO1700" s="333"/>
      <c r="AP1700" s="333"/>
      <c r="AQ1700" s="333"/>
      <c r="AR1700" s="333"/>
    </row>
    <row r="1701" spans="1:44" ht="8.1" customHeight="1">
      <c r="A1701" s="365" t="str">
        <f t="shared" si="157"/>
        <v/>
      </c>
      <c r="B1701" s="50" t="str">
        <f t="shared" si="158"/>
        <v/>
      </c>
      <c r="C1701" s="50" t="str">
        <f t="shared" si="159"/>
        <v/>
      </c>
      <c r="D1701" s="315" t="str">
        <f t="shared" si="160"/>
        <v/>
      </c>
      <c r="E1701" s="353"/>
      <c r="F1701" s="354"/>
      <c r="G1701" s="354"/>
      <c r="H1701" s="333"/>
      <c r="I1701" s="333"/>
      <c r="J1701" s="333"/>
      <c r="K1701" s="333"/>
      <c r="L1701" s="333"/>
      <c r="M1701" s="333"/>
      <c r="N1701" s="333"/>
      <c r="O1701" s="333"/>
      <c r="P1701" s="333"/>
      <c r="Q1701" s="333"/>
      <c r="R1701" s="333"/>
      <c r="S1701" s="333"/>
      <c r="T1701" s="333"/>
      <c r="U1701" s="333"/>
      <c r="V1701" s="333"/>
      <c r="W1701" s="333"/>
      <c r="X1701" s="333"/>
      <c r="Y1701" s="333"/>
      <c r="Z1701" s="333"/>
      <c r="AA1701" s="333"/>
      <c r="AB1701" s="333"/>
      <c r="AC1701" s="333"/>
      <c r="AD1701" s="333"/>
      <c r="AE1701" s="333"/>
      <c r="AF1701" s="333"/>
      <c r="AG1701" s="333"/>
      <c r="AH1701" s="333"/>
      <c r="AI1701" s="333"/>
      <c r="AJ1701" s="333"/>
      <c r="AK1701" s="333"/>
      <c r="AL1701" s="333"/>
      <c r="AM1701" s="333"/>
      <c r="AN1701" s="333"/>
      <c r="AO1701" s="333"/>
      <c r="AP1701" s="333"/>
      <c r="AQ1701" s="333"/>
      <c r="AR1701" s="333"/>
    </row>
    <row r="1702" spans="1:44" ht="8.1" customHeight="1">
      <c r="A1702" s="365" t="str">
        <f t="shared" si="157"/>
        <v/>
      </c>
      <c r="B1702" s="50" t="str">
        <f t="shared" si="158"/>
        <v/>
      </c>
      <c r="C1702" s="50" t="str">
        <f t="shared" si="159"/>
        <v/>
      </c>
      <c r="D1702" s="315" t="str">
        <f t="shared" si="160"/>
        <v/>
      </c>
      <c r="E1702" s="353"/>
      <c r="F1702" s="354"/>
      <c r="G1702" s="354"/>
      <c r="H1702" s="333"/>
      <c r="I1702" s="333"/>
      <c r="J1702" s="333"/>
      <c r="K1702" s="333"/>
      <c r="L1702" s="333"/>
      <c r="M1702" s="333"/>
      <c r="N1702" s="333"/>
      <c r="O1702" s="333"/>
      <c r="P1702" s="333"/>
      <c r="Q1702" s="333"/>
      <c r="R1702" s="333"/>
      <c r="S1702" s="333"/>
      <c r="T1702" s="333"/>
      <c r="U1702" s="333"/>
      <c r="V1702" s="333"/>
      <c r="W1702" s="333"/>
      <c r="X1702" s="333"/>
      <c r="Y1702" s="333"/>
      <c r="Z1702" s="333"/>
      <c r="AA1702" s="333"/>
      <c r="AB1702" s="333"/>
      <c r="AC1702" s="333"/>
      <c r="AD1702" s="333"/>
      <c r="AE1702" s="333"/>
      <c r="AF1702" s="333"/>
      <c r="AG1702" s="333"/>
      <c r="AH1702" s="333"/>
      <c r="AI1702" s="333"/>
      <c r="AJ1702" s="333"/>
      <c r="AK1702" s="333"/>
      <c r="AL1702" s="333"/>
      <c r="AM1702" s="333"/>
      <c r="AN1702" s="333"/>
      <c r="AO1702" s="333"/>
      <c r="AP1702" s="333"/>
      <c r="AQ1702" s="333"/>
      <c r="AR1702" s="333"/>
    </row>
    <row r="1703" spans="1:44" ht="8.1" customHeight="1">
      <c r="A1703" s="365" t="str">
        <f t="shared" si="157"/>
        <v/>
      </c>
      <c r="B1703" s="50" t="str">
        <f t="shared" si="158"/>
        <v/>
      </c>
      <c r="C1703" s="50" t="str">
        <f t="shared" si="159"/>
        <v/>
      </c>
      <c r="D1703" s="315" t="str">
        <f t="shared" si="160"/>
        <v/>
      </c>
      <c r="E1703" s="353"/>
      <c r="F1703" s="354"/>
      <c r="G1703" s="354"/>
      <c r="H1703" s="333"/>
      <c r="I1703" s="333"/>
      <c r="J1703" s="333"/>
      <c r="K1703" s="333"/>
      <c r="L1703" s="333"/>
      <c r="M1703" s="333"/>
      <c r="N1703" s="333"/>
      <c r="O1703" s="333"/>
      <c r="P1703" s="333"/>
      <c r="Q1703" s="333"/>
      <c r="R1703" s="333"/>
      <c r="S1703" s="333"/>
      <c r="T1703" s="333"/>
      <c r="U1703" s="333"/>
      <c r="V1703" s="333"/>
      <c r="W1703" s="333"/>
      <c r="X1703" s="333"/>
      <c r="Y1703" s="333"/>
      <c r="Z1703" s="333"/>
      <c r="AA1703" s="333"/>
      <c r="AB1703" s="333"/>
      <c r="AC1703" s="333"/>
      <c r="AD1703" s="333"/>
      <c r="AE1703" s="333"/>
      <c r="AF1703" s="333"/>
      <c r="AG1703" s="333"/>
      <c r="AH1703" s="333"/>
      <c r="AI1703" s="333"/>
      <c r="AJ1703" s="333"/>
      <c r="AK1703" s="333"/>
      <c r="AL1703" s="333"/>
      <c r="AM1703" s="333"/>
      <c r="AN1703" s="333"/>
      <c r="AO1703" s="333"/>
      <c r="AP1703" s="333"/>
      <c r="AQ1703" s="333"/>
      <c r="AR1703" s="333"/>
    </row>
    <row r="1704" spans="1:44" ht="8.1" customHeight="1">
      <c r="A1704" s="365" t="str">
        <f t="shared" si="157"/>
        <v/>
      </c>
      <c r="B1704" s="50" t="str">
        <f t="shared" si="158"/>
        <v/>
      </c>
      <c r="C1704" s="50" t="str">
        <f t="shared" si="159"/>
        <v/>
      </c>
      <c r="D1704" s="315" t="str">
        <f t="shared" si="160"/>
        <v/>
      </c>
      <c r="E1704" s="353"/>
      <c r="F1704" s="354"/>
      <c r="G1704" s="354"/>
      <c r="H1704" s="333"/>
      <c r="I1704" s="333"/>
      <c r="J1704" s="333"/>
      <c r="K1704" s="333"/>
      <c r="L1704" s="333"/>
      <c r="M1704" s="333"/>
      <c r="N1704" s="333"/>
      <c r="O1704" s="333"/>
      <c r="P1704" s="333"/>
      <c r="Q1704" s="333"/>
      <c r="R1704" s="333"/>
      <c r="S1704" s="333"/>
      <c r="T1704" s="333"/>
      <c r="U1704" s="333"/>
      <c r="V1704" s="333"/>
      <c r="W1704" s="333"/>
      <c r="X1704" s="333"/>
      <c r="Y1704" s="333"/>
      <c r="Z1704" s="333"/>
      <c r="AA1704" s="333"/>
      <c r="AB1704" s="333"/>
      <c r="AC1704" s="333"/>
      <c r="AD1704" s="333"/>
      <c r="AE1704" s="333"/>
      <c r="AF1704" s="333"/>
      <c r="AG1704" s="333"/>
      <c r="AH1704" s="333"/>
      <c r="AI1704" s="333"/>
      <c r="AJ1704" s="333"/>
      <c r="AK1704" s="333"/>
      <c r="AL1704" s="333"/>
      <c r="AM1704" s="333"/>
      <c r="AN1704" s="333"/>
      <c r="AO1704" s="333"/>
      <c r="AP1704" s="333"/>
      <c r="AQ1704" s="333"/>
      <c r="AR1704" s="333"/>
    </row>
    <row r="1705" spans="1:44" ht="8.1" customHeight="1">
      <c r="A1705" s="365" t="str">
        <f t="shared" si="157"/>
        <v/>
      </c>
      <c r="B1705" s="50" t="str">
        <f t="shared" si="158"/>
        <v/>
      </c>
      <c r="C1705" s="50" t="str">
        <f t="shared" si="159"/>
        <v/>
      </c>
      <c r="D1705" s="315" t="str">
        <f t="shared" si="160"/>
        <v/>
      </c>
      <c r="E1705" s="353"/>
      <c r="F1705" s="354"/>
      <c r="G1705" s="354"/>
      <c r="H1705" s="333"/>
      <c r="I1705" s="333"/>
      <c r="J1705" s="333"/>
      <c r="K1705" s="333"/>
      <c r="L1705" s="333"/>
      <c r="M1705" s="333"/>
      <c r="N1705" s="333"/>
      <c r="O1705" s="333"/>
      <c r="P1705" s="333"/>
      <c r="Q1705" s="333"/>
      <c r="R1705" s="333"/>
      <c r="S1705" s="333"/>
      <c r="T1705" s="333"/>
      <c r="U1705" s="333"/>
      <c r="V1705" s="333"/>
      <c r="W1705" s="333"/>
      <c r="X1705" s="333"/>
      <c r="Y1705" s="333"/>
      <c r="Z1705" s="333"/>
      <c r="AA1705" s="333"/>
      <c r="AB1705" s="333"/>
      <c r="AC1705" s="333"/>
      <c r="AD1705" s="333"/>
      <c r="AE1705" s="333"/>
      <c r="AF1705" s="333"/>
      <c r="AG1705" s="333"/>
      <c r="AH1705" s="333"/>
      <c r="AI1705" s="333"/>
      <c r="AJ1705" s="333"/>
      <c r="AK1705" s="333"/>
      <c r="AL1705" s="333"/>
      <c r="AM1705" s="333"/>
      <c r="AN1705" s="333"/>
      <c r="AO1705" s="333"/>
      <c r="AP1705" s="333"/>
      <c r="AQ1705" s="333"/>
      <c r="AR1705" s="333"/>
    </row>
    <row r="1706" spans="1:44" ht="8.1" customHeight="1">
      <c r="A1706" s="365" t="str">
        <f t="shared" si="157"/>
        <v/>
      </c>
      <c r="B1706" s="50" t="str">
        <f t="shared" si="158"/>
        <v/>
      </c>
      <c r="C1706" s="50" t="str">
        <f t="shared" si="159"/>
        <v/>
      </c>
      <c r="D1706" s="315" t="str">
        <f t="shared" si="160"/>
        <v/>
      </c>
      <c r="E1706" s="353"/>
      <c r="F1706" s="354"/>
      <c r="G1706" s="354"/>
      <c r="H1706" s="333"/>
      <c r="I1706" s="333"/>
      <c r="J1706" s="333"/>
      <c r="K1706" s="333"/>
      <c r="L1706" s="333"/>
      <c r="M1706" s="333"/>
      <c r="N1706" s="333"/>
      <c r="O1706" s="333"/>
      <c r="P1706" s="333"/>
      <c r="Q1706" s="333"/>
      <c r="R1706" s="333"/>
      <c r="S1706" s="333"/>
      <c r="T1706" s="333"/>
      <c r="U1706" s="333"/>
      <c r="V1706" s="333"/>
      <c r="W1706" s="333"/>
      <c r="X1706" s="333"/>
      <c r="Y1706" s="333"/>
      <c r="Z1706" s="333"/>
      <c r="AA1706" s="333"/>
      <c r="AB1706" s="333"/>
      <c r="AC1706" s="333"/>
      <c r="AD1706" s="333"/>
      <c r="AE1706" s="333"/>
      <c r="AF1706" s="333"/>
      <c r="AG1706" s="333"/>
      <c r="AH1706" s="333"/>
      <c r="AI1706" s="333"/>
      <c r="AJ1706" s="333"/>
      <c r="AK1706" s="333"/>
      <c r="AL1706" s="333"/>
      <c r="AM1706" s="333"/>
      <c r="AN1706" s="333"/>
      <c r="AO1706" s="333"/>
      <c r="AP1706" s="333"/>
      <c r="AQ1706" s="333"/>
      <c r="AR1706" s="333"/>
    </row>
    <row r="1707" spans="1:44" ht="8.1" customHeight="1">
      <c r="A1707" s="365" t="str">
        <f t="shared" si="157"/>
        <v/>
      </c>
      <c r="B1707" s="50" t="str">
        <f t="shared" si="158"/>
        <v/>
      </c>
      <c r="C1707" s="50" t="str">
        <f t="shared" si="159"/>
        <v/>
      </c>
      <c r="D1707" s="315" t="str">
        <f t="shared" si="160"/>
        <v/>
      </c>
      <c r="E1707" s="353"/>
      <c r="F1707" s="354"/>
      <c r="G1707" s="354"/>
      <c r="H1707" s="333"/>
      <c r="I1707" s="333"/>
      <c r="J1707" s="333"/>
      <c r="K1707" s="333"/>
      <c r="L1707" s="333"/>
      <c r="M1707" s="333"/>
      <c r="N1707" s="333"/>
      <c r="O1707" s="333"/>
      <c r="P1707" s="333"/>
      <c r="Q1707" s="333"/>
      <c r="R1707" s="333"/>
      <c r="S1707" s="333"/>
      <c r="T1707" s="333"/>
      <c r="U1707" s="333"/>
      <c r="V1707" s="333"/>
      <c r="W1707" s="333"/>
      <c r="X1707" s="333"/>
      <c r="Y1707" s="333"/>
      <c r="Z1707" s="333"/>
      <c r="AA1707" s="333"/>
      <c r="AB1707" s="333"/>
      <c r="AC1707" s="333"/>
      <c r="AD1707" s="333"/>
      <c r="AE1707" s="333"/>
      <c r="AF1707" s="333"/>
      <c r="AG1707" s="333"/>
      <c r="AH1707" s="333"/>
      <c r="AI1707" s="333"/>
      <c r="AJ1707" s="333"/>
      <c r="AK1707" s="333"/>
      <c r="AL1707" s="333"/>
      <c r="AM1707" s="333"/>
      <c r="AN1707" s="333"/>
      <c r="AO1707" s="333"/>
      <c r="AP1707" s="333"/>
      <c r="AQ1707" s="333"/>
      <c r="AR1707" s="333"/>
    </row>
    <row r="1708" spans="1:44" ht="8.1" customHeight="1">
      <c r="A1708" s="365" t="str">
        <f t="shared" si="157"/>
        <v/>
      </c>
      <c r="B1708" s="50" t="str">
        <f t="shared" si="158"/>
        <v/>
      </c>
      <c r="C1708" s="50" t="str">
        <f t="shared" si="159"/>
        <v/>
      </c>
      <c r="D1708" s="315" t="str">
        <f t="shared" si="160"/>
        <v/>
      </c>
      <c r="E1708" s="353"/>
      <c r="F1708" s="354"/>
      <c r="G1708" s="354"/>
      <c r="H1708" s="333"/>
      <c r="I1708" s="333"/>
      <c r="J1708" s="333"/>
      <c r="K1708" s="333"/>
      <c r="L1708" s="333"/>
      <c r="M1708" s="333"/>
      <c r="N1708" s="333"/>
      <c r="O1708" s="333"/>
      <c r="P1708" s="333"/>
      <c r="Q1708" s="333"/>
      <c r="R1708" s="333"/>
      <c r="S1708" s="333"/>
      <c r="T1708" s="333"/>
      <c r="U1708" s="333"/>
      <c r="V1708" s="333"/>
      <c r="W1708" s="333"/>
      <c r="X1708" s="333"/>
      <c r="Y1708" s="333"/>
      <c r="Z1708" s="333"/>
      <c r="AA1708" s="333"/>
      <c r="AB1708" s="333"/>
      <c r="AC1708" s="333"/>
      <c r="AD1708" s="333"/>
      <c r="AE1708" s="333"/>
      <c r="AF1708" s="333"/>
      <c r="AG1708" s="333"/>
      <c r="AH1708" s="333"/>
      <c r="AI1708" s="333"/>
      <c r="AJ1708" s="333"/>
      <c r="AK1708" s="333"/>
      <c r="AL1708" s="333"/>
      <c r="AM1708" s="333"/>
      <c r="AN1708" s="333"/>
      <c r="AO1708" s="333"/>
      <c r="AP1708" s="333"/>
      <c r="AQ1708" s="333"/>
      <c r="AR1708" s="333"/>
    </row>
    <row r="1709" spans="1:44" ht="8.1" customHeight="1">
      <c r="A1709" s="365" t="str">
        <f t="shared" si="157"/>
        <v/>
      </c>
      <c r="B1709" s="50" t="str">
        <f t="shared" si="158"/>
        <v/>
      </c>
      <c r="C1709" s="50" t="str">
        <f t="shared" si="159"/>
        <v/>
      </c>
      <c r="D1709" s="315" t="str">
        <f t="shared" si="160"/>
        <v/>
      </c>
      <c r="E1709" s="353"/>
      <c r="F1709" s="354"/>
      <c r="G1709" s="354"/>
      <c r="H1709" s="333"/>
      <c r="I1709" s="333"/>
      <c r="J1709" s="333"/>
      <c r="K1709" s="333"/>
      <c r="L1709" s="333"/>
      <c r="M1709" s="333"/>
      <c r="N1709" s="333"/>
      <c r="O1709" s="333"/>
      <c r="P1709" s="333"/>
      <c r="Q1709" s="333"/>
      <c r="R1709" s="333"/>
      <c r="S1709" s="333"/>
      <c r="T1709" s="333"/>
      <c r="U1709" s="333"/>
      <c r="V1709" s="333"/>
      <c r="W1709" s="333"/>
      <c r="X1709" s="333"/>
      <c r="Y1709" s="333"/>
      <c r="Z1709" s="333"/>
      <c r="AA1709" s="333"/>
      <c r="AB1709" s="333"/>
      <c r="AC1709" s="333"/>
      <c r="AD1709" s="333"/>
      <c r="AE1709" s="333"/>
      <c r="AF1709" s="333"/>
      <c r="AG1709" s="333"/>
      <c r="AH1709" s="333"/>
      <c r="AI1709" s="333"/>
      <c r="AJ1709" s="333"/>
      <c r="AK1709" s="333"/>
      <c r="AL1709" s="333"/>
      <c r="AM1709" s="333"/>
      <c r="AN1709" s="333"/>
      <c r="AO1709" s="333"/>
      <c r="AP1709" s="333"/>
      <c r="AQ1709" s="333"/>
      <c r="AR1709" s="333"/>
    </row>
    <row r="1710" spans="1:44" ht="8.1" customHeight="1">
      <c r="A1710" s="365" t="str">
        <f t="shared" si="157"/>
        <v/>
      </c>
      <c r="B1710" s="50" t="str">
        <f t="shared" si="158"/>
        <v/>
      </c>
      <c r="C1710" s="50" t="str">
        <f t="shared" si="159"/>
        <v/>
      </c>
      <c r="D1710" s="315" t="str">
        <f t="shared" si="160"/>
        <v/>
      </c>
      <c r="E1710" s="353"/>
      <c r="F1710" s="354"/>
      <c r="G1710" s="354"/>
      <c r="H1710" s="333"/>
      <c r="I1710" s="333"/>
      <c r="J1710" s="333"/>
      <c r="K1710" s="333"/>
      <c r="L1710" s="333"/>
      <c r="M1710" s="333"/>
      <c r="N1710" s="333"/>
      <c r="O1710" s="333"/>
      <c r="P1710" s="333"/>
      <c r="Q1710" s="333"/>
      <c r="R1710" s="333"/>
      <c r="S1710" s="333"/>
      <c r="T1710" s="333"/>
      <c r="U1710" s="333"/>
      <c r="V1710" s="333"/>
      <c r="W1710" s="333"/>
      <c r="X1710" s="333"/>
      <c r="Y1710" s="333"/>
      <c r="Z1710" s="333"/>
      <c r="AA1710" s="333"/>
      <c r="AB1710" s="333"/>
      <c r="AC1710" s="333"/>
      <c r="AD1710" s="333"/>
      <c r="AE1710" s="333"/>
      <c r="AF1710" s="333"/>
      <c r="AG1710" s="333"/>
      <c r="AH1710" s="333"/>
      <c r="AI1710" s="333"/>
      <c r="AJ1710" s="333"/>
      <c r="AK1710" s="333"/>
      <c r="AL1710" s="333"/>
      <c r="AM1710" s="333"/>
      <c r="AN1710" s="333"/>
      <c r="AO1710" s="333"/>
      <c r="AP1710" s="333"/>
      <c r="AQ1710" s="333"/>
      <c r="AR1710" s="333"/>
    </row>
    <row r="1711" spans="1:44" ht="8.1" customHeight="1">
      <c r="A1711" s="365" t="str">
        <f t="shared" si="157"/>
        <v/>
      </c>
      <c r="B1711" s="50" t="str">
        <f t="shared" si="158"/>
        <v/>
      </c>
      <c r="C1711" s="50" t="str">
        <f t="shared" si="159"/>
        <v/>
      </c>
      <c r="D1711" s="315" t="str">
        <f t="shared" si="160"/>
        <v/>
      </c>
      <c r="E1711" s="353"/>
      <c r="F1711" s="354"/>
      <c r="G1711" s="354"/>
      <c r="H1711" s="333"/>
      <c r="I1711" s="333"/>
      <c r="J1711" s="333"/>
      <c r="K1711" s="333"/>
      <c r="L1711" s="333"/>
      <c r="M1711" s="333"/>
      <c r="N1711" s="333"/>
      <c r="O1711" s="333"/>
      <c r="P1711" s="333"/>
      <c r="Q1711" s="333"/>
      <c r="R1711" s="333"/>
      <c r="S1711" s="333"/>
      <c r="T1711" s="333"/>
      <c r="U1711" s="333"/>
      <c r="V1711" s="333"/>
      <c r="W1711" s="333"/>
      <c r="X1711" s="333"/>
      <c r="Y1711" s="333"/>
      <c r="Z1711" s="333"/>
      <c r="AA1711" s="333"/>
      <c r="AB1711" s="333"/>
      <c r="AC1711" s="333"/>
      <c r="AD1711" s="333"/>
      <c r="AE1711" s="333"/>
      <c r="AF1711" s="333"/>
      <c r="AG1711" s="333"/>
      <c r="AH1711" s="333"/>
      <c r="AI1711" s="333"/>
      <c r="AJ1711" s="333"/>
      <c r="AK1711" s="333"/>
      <c r="AL1711" s="333"/>
      <c r="AM1711" s="333"/>
      <c r="AN1711" s="333"/>
      <c r="AO1711" s="333"/>
      <c r="AP1711" s="333"/>
      <c r="AQ1711" s="333"/>
      <c r="AR1711" s="333"/>
    </row>
    <row r="1712" spans="1:44" ht="8.1" customHeight="1">
      <c r="A1712" s="365" t="str">
        <f t="shared" si="157"/>
        <v/>
      </c>
      <c r="B1712" s="50" t="str">
        <f t="shared" si="158"/>
        <v/>
      </c>
      <c r="C1712" s="50" t="str">
        <f t="shared" si="159"/>
        <v/>
      </c>
      <c r="D1712" s="315" t="str">
        <f t="shared" si="160"/>
        <v/>
      </c>
      <c r="E1712" s="353"/>
      <c r="F1712" s="354"/>
      <c r="G1712" s="354"/>
      <c r="H1712" s="333"/>
      <c r="I1712" s="333"/>
      <c r="J1712" s="333"/>
      <c r="K1712" s="333"/>
      <c r="L1712" s="333"/>
      <c r="M1712" s="333"/>
      <c r="N1712" s="333"/>
      <c r="O1712" s="333"/>
      <c r="P1712" s="333"/>
      <c r="Q1712" s="333"/>
      <c r="R1712" s="333"/>
      <c r="S1712" s="333"/>
      <c r="T1712" s="333"/>
      <c r="U1712" s="333"/>
      <c r="V1712" s="333"/>
      <c r="W1712" s="333"/>
      <c r="X1712" s="333"/>
      <c r="Y1712" s="333"/>
      <c r="Z1712" s="333"/>
      <c r="AA1712" s="333"/>
      <c r="AB1712" s="333"/>
      <c r="AC1712" s="333"/>
      <c r="AD1712" s="333"/>
      <c r="AE1712" s="333"/>
      <c r="AF1712" s="333"/>
      <c r="AG1712" s="333"/>
      <c r="AH1712" s="333"/>
      <c r="AI1712" s="333"/>
      <c r="AJ1712" s="333"/>
      <c r="AK1712" s="333"/>
      <c r="AL1712" s="333"/>
      <c r="AM1712" s="333"/>
      <c r="AN1712" s="333"/>
      <c r="AO1712" s="333"/>
      <c r="AP1712" s="333"/>
      <c r="AQ1712" s="333"/>
      <c r="AR1712" s="333"/>
    </row>
    <row r="1713" spans="1:44" ht="8.1" customHeight="1">
      <c r="A1713" s="365" t="str">
        <f t="shared" si="157"/>
        <v/>
      </c>
      <c r="B1713" s="50" t="str">
        <f t="shared" si="158"/>
        <v/>
      </c>
      <c r="C1713" s="50" t="str">
        <f t="shared" si="159"/>
        <v/>
      </c>
      <c r="D1713" s="315" t="str">
        <f t="shared" si="160"/>
        <v/>
      </c>
      <c r="E1713" s="353"/>
      <c r="F1713" s="354"/>
      <c r="G1713" s="354"/>
      <c r="H1713" s="333"/>
      <c r="I1713" s="333"/>
      <c r="J1713" s="333"/>
      <c r="K1713" s="333"/>
      <c r="L1713" s="333"/>
      <c r="M1713" s="333"/>
      <c r="N1713" s="333"/>
      <c r="O1713" s="333"/>
      <c r="P1713" s="333"/>
      <c r="Q1713" s="333"/>
      <c r="R1713" s="333"/>
      <c r="S1713" s="333"/>
      <c r="T1713" s="333"/>
      <c r="U1713" s="333"/>
      <c r="V1713" s="333"/>
      <c r="W1713" s="333"/>
      <c r="X1713" s="333"/>
      <c r="Y1713" s="333"/>
      <c r="Z1713" s="333"/>
      <c r="AA1713" s="333"/>
      <c r="AB1713" s="333"/>
      <c r="AC1713" s="333"/>
      <c r="AD1713" s="333"/>
      <c r="AE1713" s="333"/>
      <c r="AF1713" s="333"/>
      <c r="AG1713" s="333"/>
      <c r="AH1713" s="333"/>
      <c r="AI1713" s="333"/>
      <c r="AJ1713" s="333"/>
      <c r="AK1713" s="333"/>
      <c r="AL1713" s="333"/>
      <c r="AM1713" s="333"/>
      <c r="AN1713" s="333"/>
      <c r="AO1713" s="333"/>
      <c r="AP1713" s="333"/>
      <c r="AQ1713" s="333"/>
      <c r="AR1713" s="333"/>
    </row>
    <row r="1714" spans="1:44" ht="8.1" customHeight="1">
      <c r="A1714" s="365" t="str">
        <f t="shared" si="157"/>
        <v/>
      </c>
      <c r="B1714" s="50" t="str">
        <f t="shared" si="158"/>
        <v/>
      </c>
      <c r="C1714" s="50" t="str">
        <f t="shared" si="159"/>
        <v/>
      </c>
      <c r="D1714" s="315" t="str">
        <f t="shared" si="160"/>
        <v/>
      </c>
      <c r="E1714" s="353"/>
      <c r="F1714" s="354"/>
      <c r="G1714" s="354"/>
      <c r="H1714" s="333"/>
      <c r="I1714" s="333"/>
      <c r="J1714" s="333"/>
      <c r="K1714" s="333"/>
      <c r="L1714" s="333"/>
      <c r="M1714" s="333"/>
      <c r="N1714" s="333"/>
      <c r="O1714" s="333"/>
      <c r="P1714" s="333"/>
      <c r="Q1714" s="333"/>
      <c r="R1714" s="333"/>
      <c r="S1714" s="333"/>
      <c r="T1714" s="333"/>
      <c r="U1714" s="333"/>
      <c r="V1714" s="333"/>
      <c r="W1714" s="333"/>
      <c r="X1714" s="333"/>
      <c r="Y1714" s="333"/>
      <c r="Z1714" s="333"/>
      <c r="AA1714" s="333"/>
      <c r="AB1714" s="333"/>
      <c r="AC1714" s="333"/>
      <c r="AD1714" s="333"/>
      <c r="AE1714" s="333"/>
      <c r="AF1714" s="333"/>
      <c r="AG1714" s="333"/>
      <c r="AH1714" s="333"/>
      <c r="AI1714" s="333"/>
      <c r="AJ1714" s="333"/>
      <c r="AK1714" s="333"/>
      <c r="AL1714" s="333"/>
      <c r="AM1714" s="333"/>
      <c r="AN1714" s="333"/>
      <c r="AO1714" s="333"/>
      <c r="AP1714" s="333"/>
      <c r="AQ1714" s="333"/>
      <c r="AR1714" s="333"/>
    </row>
    <row r="1715" spans="1:44" ht="8.1" customHeight="1">
      <c r="A1715" s="365" t="str">
        <f t="shared" si="157"/>
        <v/>
      </c>
      <c r="B1715" s="50" t="str">
        <f t="shared" si="158"/>
        <v/>
      </c>
      <c r="C1715" s="50" t="str">
        <f t="shared" si="159"/>
        <v/>
      </c>
      <c r="D1715" s="315" t="str">
        <f t="shared" si="160"/>
        <v/>
      </c>
      <c r="E1715" s="353"/>
      <c r="F1715" s="354"/>
      <c r="G1715" s="354"/>
      <c r="H1715" s="333"/>
      <c r="I1715" s="333"/>
      <c r="J1715" s="333"/>
      <c r="K1715" s="333"/>
      <c r="L1715" s="333"/>
      <c r="M1715" s="333"/>
      <c r="N1715" s="333"/>
      <c r="O1715" s="333"/>
      <c r="P1715" s="333"/>
      <c r="Q1715" s="333"/>
      <c r="R1715" s="333"/>
      <c r="S1715" s="333"/>
      <c r="T1715" s="333"/>
      <c r="U1715" s="333"/>
      <c r="V1715" s="333"/>
      <c r="W1715" s="333"/>
      <c r="X1715" s="333"/>
      <c r="Y1715" s="333"/>
      <c r="Z1715" s="333"/>
      <c r="AA1715" s="333"/>
      <c r="AB1715" s="333"/>
      <c r="AC1715" s="333"/>
      <c r="AD1715" s="333"/>
      <c r="AE1715" s="333"/>
      <c r="AF1715" s="333"/>
      <c r="AG1715" s="333"/>
      <c r="AH1715" s="333"/>
      <c r="AI1715" s="333"/>
      <c r="AJ1715" s="333"/>
      <c r="AK1715" s="333"/>
      <c r="AL1715" s="333"/>
      <c r="AM1715" s="333"/>
      <c r="AN1715" s="333"/>
      <c r="AO1715" s="333"/>
      <c r="AP1715" s="333"/>
      <c r="AQ1715" s="333"/>
      <c r="AR1715" s="333"/>
    </row>
    <row r="1716" spans="1:44" ht="8.1" customHeight="1">
      <c r="A1716" s="365" t="str">
        <f t="shared" si="157"/>
        <v/>
      </c>
      <c r="B1716" s="50" t="str">
        <f t="shared" si="158"/>
        <v/>
      </c>
      <c r="C1716" s="50" t="str">
        <f t="shared" si="159"/>
        <v/>
      </c>
      <c r="D1716" s="315" t="str">
        <f t="shared" si="160"/>
        <v/>
      </c>
      <c r="E1716" s="353"/>
      <c r="F1716" s="354"/>
      <c r="G1716" s="354"/>
      <c r="H1716" s="333"/>
      <c r="I1716" s="333"/>
      <c r="J1716" s="333"/>
      <c r="K1716" s="333"/>
      <c r="L1716" s="333"/>
      <c r="M1716" s="333"/>
      <c r="N1716" s="333"/>
      <c r="O1716" s="333"/>
      <c r="P1716" s="333"/>
      <c r="Q1716" s="333"/>
      <c r="R1716" s="333"/>
      <c r="S1716" s="333"/>
      <c r="T1716" s="333"/>
      <c r="U1716" s="333"/>
      <c r="V1716" s="333"/>
      <c r="W1716" s="333"/>
      <c r="X1716" s="333"/>
      <c r="Y1716" s="333"/>
      <c r="Z1716" s="333"/>
      <c r="AA1716" s="333"/>
      <c r="AB1716" s="333"/>
      <c r="AC1716" s="333"/>
      <c r="AD1716" s="333"/>
      <c r="AE1716" s="333"/>
      <c r="AF1716" s="333"/>
      <c r="AG1716" s="333"/>
      <c r="AH1716" s="333"/>
      <c r="AI1716" s="333"/>
      <c r="AJ1716" s="333"/>
      <c r="AK1716" s="333"/>
      <c r="AL1716" s="333"/>
      <c r="AM1716" s="333"/>
      <c r="AN1716" s="333"/>
      <c r="AO1716" s="333"/>
      <c r="AP1716" s="333"/>
      <c r="AQ1716" s="333"/>
      <c r="AR1716" s="333"/>
    </row>
    <row r="1717" spans="1:44" ht="8.1" customHeight="1">
      <c r="A1717" s="365" t="str">
        <f t="shared" si="157"/>
        <v/>
      </c>
      <c r="B1717" s="50" t="str">
        <f t="shared" si="158"/>
        <v/>
      </c>
      <c r="C1717" s="50" t="str">
        <f t="shared" si="159"/>
        <v/>
      </c>
      <c r="D1717" s="315" t="str">
        <f t="shared" si="160"/>
        <v/>
      </c>
      <c r="E1717" s="353"/>
      <c r="F1717" s="354"/>
      <c r="G1717" s="354"/>
      <c r="H1717" s="333"/>
      <c r="I1717" s="333"/>
      <c r="J1717" s="333"/>
      <c r="K1717" s="333"/>
      <c r="L1717" s="333"/>
      <c r="M1717" s="333"/>
      <c r="N1717" s="333"/>
      <c r="O1717" s="333"/>
      <c r="P1717" s="333"/>
      <c r="Q1717" s="333"/>
      <c r="R1717" s="333"/>
      <c r="S1717" s="333"/>
      <c r="T1717" s="333"/>
      <c r="U1717" s="333"/>
      <c r="V1717" s="333"/>
      <c r="W1717" s="333"/>
      <c r="X1717" s="333"/>
      <c r="Y1717" s="333"/>
      <c r="Z1717" s="333"/>
      <c r="AA1717" s="333"/>
      <c r="AB1717" s="333"/>
      <c r="AC1717" s="333"/>
      <c r="AD1717" s="333"/>
      <c r="AE1717" s="333"/>
      <c r="AF1717" s="333"/>
      <c r="AG1717" s="333"/>
      <c r="AH1717" s="333"/>
      <c r="AI1717" s="333"/>
      <c r="AJ1717" s="333"/>
      <c r="AK1717" s="333"/>
      <c r="AL1717" s="333"/>
      <c r="AM1717" s="333"/>
      <c r="AN1717" s="333"/>
      <c r="AO1717" s="333"/>
      <c r="AP1717" s="333"/>
      <c r="AQ1717" s="333"/>
      <c r="AR1717" s="333"/>
    </row>
    <row r="1718" spans="1:44" ht="8.1" customHeight="1">
      <c r="A1718" s="365" t="str">
        <f t="shared" si="157"/>
        <v/>
      </c>
      <c r="B1718" s="50" t="str">
        <f t="shared" si="158"/>
        <v/>
      </c>
      <c r="C1718" s="50" t="str">
        <f t="shared" si="159"/>
        <v/>
      </c>
      <c r="D1718" s="315" t="str">
        <f t="shared" si="160"/>
        <v/>
      </c>
      <c r="E1718" s="353"/>
      <c r="F1718" s="354"/>
      <c r="G1718" s="354"/>
      <c r="H1718" s="333"/>
      <c r="I1718" s="333"/>
      <c r="J1718" s="333"/>
      <c r="K1718" s="333"/>
      <c r="L1718" s="333"/>
      <c r="M1718" s="333"/>
      <c r="N1718" s="333"/>
      <c r="O1718" s="333"/>
      <c r="P1718" s="333"/>
      <c r="Q1718" s="333"/>
      <c r="R1718" s="333"/>
      <c r="S1718" s="333"/>
      <c r="T1718" s="333"/>
      <c r="U1718" s="333"/>
      <c r="V1718" s="333"/>
      <c r="W1718" s="333"/>
      <c r="X1718" s="333"/>
      <c r="Y1718" s="333"/>
      <c r="Z1718" s="333"/>
      <c r="AA1718" s="333"/>
      <c r="AB1718" s="333"/>
      <c r="AC1718" s="333"/>
      <c r="AD1718" s="333"/>
      <c r="AE1718" s="333"/>
      <c r="AF1718" s="333"/>
      <c r="AG1718" s="333"/>
      <c r="AH1718" s="333"/>
      <c r="AI1718" s="333"/>
      <c r="AJ1718" s="333"/>
      <c r="AK1718" s="333"/>
      <c r="AL1718" s="333"/>
      <c r="AM1718" s="333"/>
      <c r="AN1718" s="333"/>
      <c r="AO1718" s="333"/>
      <c r="AP1718" s="333"/>
      <c r="AQ1718" s="333"/>
      <c r="AR1718" s="333"/>
    </row>
    <row r="1719" spans="1:44" ht="8.1" customHeight="1">
      <c r="A1719" s="365" t="str">
        <f t="shared" si="157"/>
        <v/>
      </c>
      <c r="B1719" s="50" t="str">
        <f t="shared" si="158"/>
        <v/>
      </c>
      <c r="C1719" s="50" t="str">
        <f t="shared" si="159"/>
        <v/>
      </c>
      <c r="D1719" s="315" t="str">
        <f t="shared" si="160"/>
        <v/>
      </c>
      <c r="E1719" s="353"/>
      <c r="F1719" s="354"/>
      <c r="G1719" s="354"/>
      <c r="H1719" s="333"/>
      <c r="I1719" s="333"/>
      <c r="J1719" s="333"/>
      <c r="K1719" s="333"/>
      <c r="L1719" s="333"/>
      <c r="M1719" s="333"/>
      <c r="N1719" s="333"/>
      <c r="O1719" s="333"/>
      <c r="P1719" s="333"/>
      <c r="Q1719" s="333"/>
      <c r="R1719" s="333"/>
      <c r="S1719" s="333"/>
      <c r="T1719" s="333"/>
      <c r="U1719" s="333"/>
      <c r="V1719" s="333"/>
      <c r="W1719" s="333"/>
      <c r="X1719" s="333"/>
      <c r="Y1719" s="333"/>
      <c r="Z1719" s="333"/>
      <c r="AA1719" s="333"/>
      <c r="AB1719" s="333"/>
      <c r="AC1719" s="333"/>
      <c r="AD1719" s="333"/>
      <c r="AE1719" s="333"/>
      <c r="AF1719" s="333"/>
      <c r="AG1719" s="333"/>
      <c r="AH1719" s="333"/>
      <c r="AI1719" s="333"/>
      <c r="AJ1719" s="333"/>
      <c r="AK1719" s="333"/>
      <c r="AL1719" s="333"/>
      <c r="AM1719" s="333"/>
      <c r="AN1719" s="333"/>
      <c r="AO1719" s="333"/>
      <c r="AP1719" s="333"/>
      <c r="AQ1719" s="333"/>
      <c r="AR1719" s="333"/>
    </row>
    <row r="1720" spans="1:44" ht="8.1" customHeight="1">
      <c r="A1720" s="365" t="str">
        <f t="shared" si="157"/>
        <v/>
      </c>
      <c r="B1720" s="50" t="str">
        <f t="shared" si="158"/>
        <v/>
      </c>
      <c r="C1720" s="50" t="str">
        <f t="shared" si="159"/>
        <v/>
      </c>
      <c r="D1720" s="315" t="str">
        <f t="shared" si="160"/>
        <v/>
      </c>
      <c r="E1720" s="353"/>
      <c r="F1720" s="354"/>
      <c r="G1720" s="354"/>
      <c r="H1720" s="333"/>
      <c r="I1720" s="333"/>
      <c r="J1720" s="333"/>
      <c r="K1720" s="333"/>
      <c r="L1720" s="333"/>
      <c r="M1720" s="333"/>
      <c r="N1720" s="333"/>
      <c r="O1720" s="333"/>
      <c r="P1720" s="333"/>
      <c r="Q1720" s="333"/>
      <c r="R1720" s="333"/>
      <c r="S1720" s="333"/>
      <c r="T1720" s="333"/>
      <c r="U1720" s="333"/>
      <c r="V1720" s="333"/>
      <c r="W1720" s="333"/>
      <c r="X1720" s="333"/>
      <c r="Y1720" s="333"/>
      <c r="Z1720" s="333"/>
      <c r="AA1720" s="333"/>
      <c r="AB1720" s="333"/>
      <c r="AC1720" s="333"/>
      <c r="AD1720" s="333"/>
      <c r="AE1720" s="333"/>
      <c r="AF1720" s="333"/>
      <c r="AG1720" s="333"/>
      <c r="AH1720" s="333"/>
      <c r="AI1720" s="333"/>
      <c r="AJ1720" s="333"/>
      <c r="AK1720" s="333"/>
      <c r="AL1720" s="333"/>
      <c r="AM1720" s="333"/>
      <c r="AN1720" s="333"/>
      <c r="AO1720" s="333"/>
      <c r="AP1720" s="333"/>
      <c r="AQ1720" s="333"/>
      <c r="AR1720" s="333"/>
    </row>
    <row r="1721" spans="1:44" ht="8.1" customHeight="1">
      <c r="A1721" s="365" t="str">
        <f t="shared" si="157"/>
        <v/>
      </c>
      <c r="B1721" s="50" t="str">
        <f t="shared" si="158"/>
        <v/>
      </c>
      <c r="C1721" s="50" t="str">
        <f t="shared" si="159"/>
        <v/>
      </c>
      <c r="D1721" s="315" t="str">
        <f t="shared" si="160"/>
        <v/>
      </c>
      <c r="E1721" s="353"/>
      <c r="F1721" s="354"/>
      <c r="G1721" s="354"/>
      <c r="H1721" s="333"/>
      <c r="I1721" s="333"/>
      <c r="J1721" s="333"/>
      <c r="K1721" s="333"/>
      <c r="L1721" s="333"/>
      <c r="M1721" s="333"/>
      <c r="N1721" s="333"/>
      <c r="O1721" s="333"/>
      <c r="P1721" s="333"/>
      <c r="Q1721" s="333"/>
      <c r="R1721" s="333"/>
      <c r="S1721" s="333"/>
      <c r="T1721" s="333"/>
      <c r="U1721" s="333"/>
      <c r="V1721" s="333"/>
      <c r="W1721" s="333"/>
      <c r="X1721" s="333"/>
      <c r="Y1721" s="333"/>
      <c r="Z1721" s="333"/>
      <c r="AA1721" s="333"/>
      <c r="AB1721" s="333"/>
      <c r="AC1721" s="333"/>
      <c r="AD1721" s="333"/>
      <c r="AE1721" s="333"/>
      <c r="AF1721" s="333"/>
      <c r="AG1721" s="333"/>
      <c r="AH1721" s="333"/>
      <c r="AI1721" s="333"/>
      <c r="AJ1721" s="333"/>
      <c r="AK1721" s="333"/>
      <c r="AL1721" s="333"/>
      <c r="AM1721" s="333"/>
      <c r="AN1721" s="333"/>
      <c r="AO1721" s="333"/>
      <c r="AP1721" s="333"/>
      <c r="AQ1721" s="333"/>
      <c r="AR1721" s="333"/>
    </row>
    <row r="1722" spans="1:44" ht="8.1" customHeight="1">
      <c r="A1722" s="365" t="str">
        <f t="shared" si="157"/>
        <v/>
      </c>
      <c r="B1722" s="50" t="str">
        <f t="shared" si="158"/>
        <v/>
      </c>
      <c r="C1722" s="50" t="str">
        <f t="shared" si="159"/>
        <v/>
      </c>
      <c r="D1722" s="315" t="str">
        <f t="shared" si="160"/>
        <v/>
      </c>
      <c r="E1722" s="353"/>
      <c r="F1722" s="354"/>
      <c r="G1722" s="354"/>
      <c r="H1722" s="333"/>
      <c r="I1722" s="333"/>
      <c r="J1722" s="333"/>
      <c r="K1722" s="333"/>
      <c r="L1722" s="333"/>
      <c r="M1722" s="333"/>
      <c r="N1722" s="333"/>
      <c r="O1722" s="333"/>
      <c r="P1722" s="333"/>
      <c r="Q1722" s="333"/>
      <c r="R1722" s="333"/>
      <c r="S1722" s="333"/>
      <c r="T1722" s="333"/>
      <c r="U1722" s="333"/>
      <c r="V1722" s="333"/>
      <c r="W1722" s="333"/>
      <c r="X1722" s="333"/>
      <c r="Y1722" s="333"/>
      <c r="Z1722" s="333"/>
      <c r="AA1722" s="333"/>
      <c r="AB1722" s="333"/>
      <c r="AC1722" s="333"/>
      <c r="AD1722" s="333"/>
      <c r="AE1722" s="333"/>
      <c r="AF1722" s="333"/>
      <c r="AG1722" s="333"/>
      <c r="AH1722" s="333"/>
      <c r="AI1722" s="333"/>
      <c r="AJ1722" s="333"/>
      <c r="AK1722" s="333"/>
      <c r="AL1722" s="333"/>
      <c r="AM1722" s="333"/>
      <c r="AN1722" s="333"/>
      <c r="AO1722" s="333"/>
      <c r="AP1722" s="333"/>
      <c r="AQ1722" s="333"/>
      <c r="AR1722" s="333"/>
    </row>
    <row r="1723" spans="1:44" ht="8.1" customHeight="1">
      <c r="A1723" s="365" t="str">
        <f t="shared" si="157"/>
        <v/>
      </c>
      <c r="B1723" s="50" t="str">
        <f t="shared" si="158"/>
        <v/>
      </c>
      <c r="C1723" s="50" t="str">
        <f t="shared" si="159"/>
        <v/>
      </c>
      <c r="D1723" s="315" t="str">
        <f t="shared" si="160"/>
        <v/>
      </c>
      <c r="E1723" s="353"/>
      <c r="F1723" s="354"/>
      <c r="G1723" s="354"/>
      <c r="H1723" s="333"/>
      <c r="I1723" s="333"/>
      <c r="J1723" s="333"/>
      <c r="K1723" s="333"/>
      <c r="L1723" s="333"/>
      <c r="M1723" s="333"/>
      <c r="N1723" s="333"/>
      <c r="O1723" s="333"/>
      <c r="P1723" s="333"/>
      <c r="Q1723" s="333"/>
      <c r="R1723" s="333"/>
      <c r="S1723" s="333"/>
      <c r="T1723" s="333"/>
      <c r="U1723" s="333"/>
      <c r="V1723" s="333"/>
      <c r="W1723" s="333"/>
      <c r="X1723" s="333"/>
      <c r="Y1723" s="333"/>
      <c r="Z1723" s="333"/>
      <c r="AA1723" s="333"/>
      <c r="AB1723" s="333"/>
      <c r="AC1723" s="333"/>
      <c r="AD1723" s="333"/>
      <c r="AE1723" s="333"/>
      <c r="AF1723" s="333"/>
      <c r="AG1723" s="333"/>
      <c r="AH1723" s="333"/>
      <c r="AI1723" s="333"/>
      <c r="AJ1723" s="333"/>
      <c r="AK1723" s="333"/>
      <c r="AL1723" s="333"/>
      <c r="AM1723" s="333"/>
      <c r="AN1723" s="333"/>
      <c r="AO1723" s="333"/>
      <c r="AP1723" s="333"/>
      <c r="AQ1723" s="333"/>
      <c r="AR1723" s="333"/>
    </row>
    <row r="1724" spans="1:44" ht="8.1" customHeight="1">
      <c r="A1724" s="365" t="str">
        <f t="shared" si="157"/>
        <v/>
      </c>
      <c r="B1724" s="50" t="str">
        <f t="shared" si="158"/>
        <v/>
      </c>
      <c r="C1724" s="50" t="str">
        <f t="shared" si="159"/>
        <v/>
      </c>
      <c r="D1724" s="315" t="str">
        <f t="shared" si="160"/>
        <v/>
      </c>
      <c r="E1724" s="353"/>
      <c r="F1724" s="354"/>
      <c r="G1724" s="354"/>
      <c r="H1724" s="333"/>
      <c r="I1724" s="333"/>
      <c r="J1724" s="333"/>
      <c r="K1724" s="333"/>
      <c r="L1724" s="333"/>
      <c r="M1724" s="333"/>
      <c r="N1724" s="333"/>
      <c r="O1724" s="333"/>
      <c r="P1724" s="333"/>
      <c r="Q1724" s="333"/>
      <c r="R1724" s="333"/>
      <c r="S1724" s="333"/>
      <c r="T1724" s="333"/>
      <c r="U1724" s="333"/>
      <c r="V1724" s="333"/>
      <c r="W1724" s="333"/>
      <c r="X1724" s="333"/>
      <c r="Y1724" s="333"/>
      <c r="Z1724" s="333"/>
      <c r="AA1724" s="333"/>
      <c r="AB1724" s="333"/>
      <c r="AC1724" s="333"/>
      <c r="AD1724" s="333"/>
      <c r="AE1724" s="333"/>
      <c r="AF1724" s="333"/>
      <c r="AG1724" s="333"/>
      <c r="AH1724" s="333"/>
      <c r="AI1724" s="333"/>
      <c r="AJ1724" s="333"/>
      <c r="AK1724" s="333"/>
      <c r="AL1724" s="333"/>
      <c r="AM1724" s="333"/>
      <c r="AN1724" s="333"/>
      <c r="AO1724" s="333"/>
      <c r="AP1724" s="333"/>
      <c r="AQ1724" s="333"/>
      <c r="AR1724" s="333"/>
    </row>
    <row r="1725" spans="1:44" ht="8.1" customHeight="1">
      <c r="A1725" s="365" t="str">
        <f t="shared" si="157"/>
        <v/>
      </c>
      <c r="B1725" s="50" t="str">
        <f t="shared" si="158"/>
        <v/>
      </c>
      <c r="C1725" s="50" t="str">
        <f t="shared" si="159"/>
        <v/>
      </c>
      <c r="D1725" s="315" t="str">
        <f t="shared" si="160"/>
        <v/>
      </c>
      <c r="E1725" s="353"/>
      <c r="F1725" s="354"/>
      <c r="G1725" s="354"/>
      <c r="H1725" s="333"/>
      <c r="I1725" s="333"/>
      <c r="J1725" s="333"/>
      <c r="K1725" s="333"/>
      <c r="L1725" s="333"/>
      <c r="M1725" s="333"/>
      <c r="N1725" s="333"/>
      <c r="O1725" s="333"/>
      <c r="P1725" s="333"/>
      <c r="Q1725" s="333"/>
      <c r="R1725" s="333"/>
      <c r="S1725" s="333"/>
      <c r="T1725" s="333"/>
      <c r="U1725" s="333"/>
      <c r="V1725" s="333"/>
      <c r="W1725" s="333"/>
      <c r="X1725" s="333"/>
      <c r="Y1725" s="333"/>
      <c r="Z1725" s="333"/>
      <c r="AA1725" s="333"/>
      <c r="AB1725" s="333"/>
      <c r="AC1725" s="333"/>
      <c r="AD1725" s="333"/>
      <c r="AE1725" s="333"/>
      <c r="AF1725" s="333"/>
      <c r="AG1725" s="333"/>
      <c r="AH1725" s="333"/>
      <c r="AI1725" s="333"/>
      <c r="AJ1725" s="333"/>
      <c r="AK1725" s="333"/>
      <c r="AL1725" s="333"/>
      <c r="AM1725" s="333"/>
      <c r="AN1725" s="333"/>
      <c r="AO1725" s="333"/>
      <c r="AP1725" s="333"/>
      <c r="AQ1725" s="333"/>
      <c r="AR1725" s="333"/>
    </row>
    <row r="1726" spans="1:44" ht="8.1" customHeight="1">
      <c r="A1726" s="365" t="str">
        <f t="shared" si="157"/>
        <v/>
      </c>
      <c r="B1726" s="50" t="str">
        <f t="shared" si="158"/>
        <v/>
      </c>
      <c r="C1726" s="50" t="str">
        <f t="shared" si="159"/>
        <v/>
      </c>
      <c r="D1726" s="315" t="str">
        <f t="shared" si="160"/>
        <v/>
      </c>
      <c r="E1726" s="353"/>
      <c r="F1726" s="354"/>
      <c r="G1726" s="354"/>
      <c r="H1726" s="333"/>
      <c r="I1726" s="333"/>
      <c r="J1726" s="333"/>
      <c r="K1726" s="333"/>
      <c r="L1726" s="333"/>
      <c r="M1726" s="333"/>
      <c r="N1726" s="333"/>
      <c r="O1726" s="333"/>
      <c r="P1726" s="333"/>
      <c r="Q1726" s="333"/>
      <c r="R1726" s="333"/>
      <c r="S1726" s="333"/>
      <c r="T1726" s="333"/>
      <c r="U1726" s="333"/>
      <c r="V1726" s="333"/>
      <c r="W1726" s="333"/>
      <c r="X1726" s="333"/>
      <c r="Y1726" s="333"/>
      <c r="Z1726" s="333"/>
      <c r="AA1726" s="333"/>
      <c r="AB1726" s="333"/>
      <c r="AC1726" s="333"/>
      <c r="AD1726" s="333"/>
      <c r="AE1726" s="333"/>
      <c r="AF1726" s="333"/>
      <c r="AG1726" s="333"/>
      <c r="AH1726" s="333"/>
      <c r="AI1726" s="333"/>
      <c r="AJ1726" s="333"/>
      <c r="AK1726" s="333"/>
      <c r="AL1726" s="333"/>
      <c r="AM1726" s="333"/>
      <c r="AN1726" s="333"/>
      <c r="AO1726" s="333"/>
      <c r="AP1726" s="333"/>
      <c r="AQ1726" s="333"/>
      <c r="AR1726" s="333"/>
    </row>
    <row r="1727" spans="1:44" ht="8.1" customHeight="1">
      <c r="A1727" s="365" t="str">
        <f t="shared" si="157"/>
        <v/>
      </c>
      <c r="B1727" s="50" t="str">
        <f t="shared" si="158"/>
        <v/>
      </c>
      <c r="C1727" s="50" t="str">
        <f t="shared" si="159"/>
        <v/>
      </c>
      <c r="D1727" s="315" t="str">
        <f t="shared" si="160"/>
        <v/>
      </c>
      <c r="E1727" s="353"/>
      <c r="F1727" s="354"/>
      <c r="G1727" s="354"/>
      <c r="H1727" s="333"/>
      <c r="I1727" s="333"/>
      <c r="J1727" s="333"/>
      <c r="K1727" s="333"/>
      <c r="L1727" s="333"/>
      <c r="M1727" s="333"/>
      <c r="N1727" s="333"/>
      <c r="O1727" s="333"/>
      <c r="P1727" s="333"/>
      <c r="Q1727" s="333"/>
      <c r="R1727" s="333"/>
      <c r="S1727" s="333"/>
      <c r="T1727" s="333"/>
      <c r="U1727" s="333"/>
      <c r="V1727" s="333"/>
      <c r="W1727" s="333"/>
      <c r="X1727" s="333"/>
      <c r="Y1727" s="333"/>
      <c r="Z1727" s="333"/>
      <c r="AA1727" s="333"/>
      <c r="AB1727" s="333"/>
      <c r="AC1727" s="333"/>
      <c r="AD1727" s="333"/>
      <c r="AE1727" s="333"/>
      <c r="AF1727" s="333"/>
      <c r="AG1727" s="333"/>
      <c r="AH1727" s="333"/>
      <c r="AI1727" s="333"/>
      <c r="AJ1727" s="333"/>
      <c r="AK1727" s="333"/>
      <c r="AL1727" s="333"/>
      <c r="AM1727" s="333"/>
      <c r="AN1727" s="333"/>
      <c r="AO1727" s="333"/>
      <c r="AP1727" s="333"/>
      <c r="AQ1727" s="333"/>
      <c r="AR1727" s="333"/>
    </row>
    <row r="1728" spans="1:44" ht="8.1" customHeight="1">
      <c r="A1728" s="365" t="str">
        <f t="shared" si="157"/>
        <v/>
      </c>
      <c r="B1728" s="50" t="str">
        <f t="shared" si="158"/>
        <v/>
      </c>
      <c r="C1728" s="50" t="str">
        <f t="shared" si="159"/>
        <v/>
      </c>
      <c r="D1728" s="315" t="str">
        <f t="shared" si="160"/>
        <v/>
      </c>
      <c r="E1728" s="353"/>
      <c r="F1728" s="354"/>
      <c r="G1728" s="354"/>
      <c r="H1728" s="333"/>
      <c r="I1728" s="333"/>
      <c r="J1728" s="333"/>
      <c r="K1728" s="333"/>
      <c r="L1728" s="333"/>
      <c r="M1728" s="333"/>
      <c r="N1728" s="333"/>
      <c r="O1728" s="333"/>
      <c r="P1728" s="333"/>
      <c r="Q1728" s="333"/>
      <c r="R1728" s="333"/>
      <c r="S1728" s="333"/>
      <c r="T1728" s="333"/>
      <c r="U1728" s="333"/>
      <c r="V1728" s="333"/>
      <c r="W1728" s="333"/>
      <c r="X1728" s="333"/>
      <c r="Y1728" s="333"/>
      <c r="Z1728" s="333"/>
      <c r="AA1728" s="333"/>
      <c r="AB1728" s="333"/>
      <c r="AC1728" s="333"/>
      <c r="AD1728" s="333"/>
      <c r="AE1728" s="333"/>
      <c r="AF1728" s="333"/>
      <c r="AG1728" s="333"/>
      <c r="AH1728" s="333"/>
      <c r="AI1728" s="333"/>
      <c r="AJ1728" s="333"/>
      <c r="AK1728" s="333"/>
      <c r="AL1728" s="333"/>
      <c r="AM1728" s="333"/>
      <c r="AN1728" s="333"/>
      <c r="AO1728" s="333"/>
      <c r="AP1728" s="333"/>
      <c r="AQ1728" s="333"/>
      <c r="AR1728" s="333"/>
    </row>
    <row r="1729" spans="1:44" ht="8.1" customHeight="1">
      <c r="A1729" s="365" t="str">
        <f t="shared" si="157"/>
        <v/>
      </c>
      <c r="B1729" s="50" t="str">
        <f t="shared" si="158"/>
        <v/>
      </c>
      <c r="C1729" s="50" t="str">
        <f t="shared" si="159"/>
        <v/>
      </c>
      <c r="D1729" s="315" t="str">
        <f t="shared" si="160"/>
        <v/>
      </c>
      <c r="E1729" s="353"/>
      <c r="F1729" s="354"/>
      <c r="G1729" s="354"/>
      <c r="H1729" s="333"/>
      <c r="I1729" s="333"/>
      <c r="J1729" s="333"/>
      <c r="K1729" s="333"/>
      <c r="L1729" s="333"/>
      <c r="M1729" s="333"/>
      <c r="N1729" s="333"/>
      <c r="O1729" s="333"/>
      <c r="P1729" s="333"/>
      <c r="Q1729" s="333"/>
      <c r="R1729" s="333"/>
      <c r="S1729" s="333"/>
      <c r="T1729" s="333"/>
      <c r="U1729" s="333"/>
      <c r="V1729" s="333"/>
      <c r="W1729" s="333"/>
      <c r="X1729" s="333"/>
      <c r="Y1729" s="333"/>
      <c r="Z1729" s="333"/>
      <c r="AA1729" s="333"/>
      <c r="AB1729" s="333"/>
      <c r="AC1729" s="333"/>
      <c r="AD1729" s="333"/>
      <c r="AE1729" s="333"/>
      <c r="AF1729" s="333"/>
      <c r="AG1729" s="333"/>
      <c r="AH1729" s="333"/>
      <c r="AI1729" s="333"/>
      <c r="AJ1729" s="333"/>
      <c r="AK1729" s="333"/>
      <c r="AL1729" s="333"/>
      <c r="AM1729" s="333"/>
      <c r="AN1729" s="333"/>
      <c r="AO1729" s="333"/>
      <c r="AP1729" s="333"/>
      <c r="AQ1729" s="333"/>
      <c r="AR1729" s="333"/>
    </row>
    <row r="1730" spans="1:44" ht="8.1" customHeight="1">
      <c r="A1730" s="365" t="str">
        <f t="shared" si="157"/>
        <v/>
      </c>
      <c r="B1730" s="50" t="str">
        <f t="shared" si="158"/>
        <v/>
      </c>
      <c r="C1730" s="50" t="str">
        <f t="shared" si="159"/>
        <v/>
      </c>
      <c r="D1730" s="315" t="str">
        <f t="shared" si="160"/>
        <v/>
      </c>
      <c r="E1730" s="353"/>
      <c r="F1730" s="354"/>
      <c r="G1730" s="354"/>
      <c r="H1730" s="333"/>
      <c r="I1730" s="333"/>
      <c r="J1730" s="333"/>
      <c r="K1730" s="333"/>
      <c r="L1730" s="333"/>
      <c r="M1730" s="333"/>
      <c r="N1730" s="333"/>
      <c r="O1730" s="333"/>
      <c r="P1730" s="333"/>
      <c r="Q1730" s="333"/>
      <c r="R1730" s="333"/>
      <c r="S1730" s="333"/>
      <c r="T1730" s="333"/>
      <c r="U1730" s="333"/>
      <c r="V1730" s="333"/>
      <c r="W1730" s="333"/>
      <c r="X1730" s="333"/>
      <c r="Y1730" s="333"/>
      <c r="Z1730" s="333"/>
      <c r="AA1730" s="333"/>
      <c r="AB1730" s="333"/>
      <c r="AC1730" s="333"/>
      <c r="AD1730" s="333"/>
      <c r="AE1730" s="333"/>
      <c r="AF1730" s="333"/>
      <c r="AG1730" s="333"/>
      <c r="AH1730" s="333"/>
      <c r="AI1730" s="333"/>
      <c r="AJ1730" s="333"/>
      <c r="AK1730" s="333"/>
      <c r="AL1730" s="333"/>
      <c r="AM1730" s="333"/>
      <c r="AN1730" s="333"/>
      <c r="AO1730" s="333"/>
      <c r="AP1730" s="333"/>
      <c r="AQ1730" s="333"/>
      <c r="AR1730" s="333"/>
    </row>
    <row r="1731" spans="1:44" ht="8.1" customHeight="1">
      <c r="A1731" s="365" t="str">
        <f t="shared" si="157"/>
        <v/>
      </c>
      <c r="B1731" s="50" t="str">
        <f t="shared" si="158"/>
        <v/>
      </c>
      <c r="C1731" s="50" t="str">
        <f t="shared" si="159"/>
        <v/>
      </c>
      <c r="D1731" s="315" t="str">
        <f t="shared" si="160"/>
        <v/>
      </c>
      <c r="E1731" s="353"/>
      <c r="F1731" s="354"/>
      <c r="G1731" s="354"/>
      <c r="H1731" s="333"/>
      <c r="I1731" s="333"/>
      <c r="J1731" s="333"/>
      <c r="K1731" s="333"/>
      <c r="L1731" s="333"/>
      <c r="M1731" s="333"/>
      <c r="N1731" s="333"/>
      <c r="O1731" s="333"/>
      <c r="P1731" s="333"/>
      <c r="Q1731" s="333"/>
      <c r="R1731" s="333"/>
      <c r="S1731" s="333"/>
      <c r="T1731" s="333"/>
      <c r="U1731" s="333"/>
      <c r="V1731" s="333"/>
      <c r="W1731" s="333"/>
      <c r="X1731" s="333"/>
      <c r="Y1731" s="333"/>
      <c r="Z1731" s="333"/>
      <c r="AA1731" s="333"/>
      <c r="AB1731" s="333"/>
      <c r="AC1731" s="333"/>
      <c r="AD1731" s="333"/>
      <c r="AE1731" s="333"/>
      <c r="AF1731" s="333"/>
      <c r="AG1731" s="333"/>
      <c r="AH1731" s="333"/>
      <c r="AI1731" s="333"/>
      <c r="AJ1731" s="333"/>
      <c r="AK1731" s="333"/>
      <c r="AL1731" s="333"/>
      <c r="AM1731" s="333"/>
      <c r="AN1731" s="333"/>
      <c r="AO1731" s="333"/>
      <c r="AP1731" s="333"/>
      <c r="AQ1731" s="333"/>
      <c r="AR1731" s="333"/>
    </row>
    <row r="1732" spans="1:44" ht="8.1" customHeight="1">
      <c r="A1732" s="365" t="str">
        <f t="shared" si="157"/>
        <v/>
      </c>
      <c r="B1732" s="50" t="str">
        <f t="shared" si="158"/>
        <v/>
      </c>
      <c r="C1732" s="50" t="str">
        <f t="shared" si="159"/>
        <v/>
      </c>
      <c r="D1732" s="315" t="str">
        <f t="shared" si="160"/>
        <v/>
      </c>
      <c r="E1732" s="353"/>
      <c r="F1732" s="354"/>
      <c r="G1732" s="354"/>
      <c r="H1732" s="333"/>
      <c r="I1732" s="333"/>
      <c r="J1732" s="333"/>
      <c r="K1732" s="333"/>
      <c r="L1732" s="333"/>
      <c r="M1732" s="333"/>
      <c r="N1732" s="333"/>
      <c r="O1732" s="333"/>
      <c r="P1732" s="333"/>
      <c r="Q1732" s="333"/>
      <c r="R1732" s="333"/>
      <c r="S1732" s="333"/>
      <c r="T1732" s="333"/>
      <c r="U1732" s="333"/>
      <c r="V1732" s="333"/>
      <c r="W1732" s="333"/>
      <c r="X1732" s="333"/>
      <c r="Y1732" s="333"/>
      <c r="Z1732" s="333"/>
      <c r="AA1732" s="333"/>
      <c r="AB1732" s="333"/>
      <c r="AC1732" s="333"/>
      <c r="AD1732" s="333"/>
      <c r="AE1732" s="333"/>
      <c r="AF1732" s="333"/>
      <c r="AG1732" s="333"/>
      <c r="AH1732" s="333"/>
      <c r="AI1732" s="333"/>
      <c r="AJ1732" s="333"/>
      <c r="AK1732" s="333"/>
      <c r="AL1732" s="333"/>
      <c r="AM1732" s="333"/>
      <c r="AN1732" s="333"/>
      <c r="AO1732" s="333"/>
      <c r="AP1732" s="333"/>
      <c r="AQ1732" s="333"/>
      <c r="AR1732" s="333"/>
    </row>
    <row r="1733" spans="1:44" ht="8.1" customHeight="1">
      <c r="A1733" s="365" t="str">
        <f t="shared" ref="A1733:A1796" si="161">IF(ROW()-A$4&lt;=$D$4,ROW()-A$4,"")</f>
        <v/>
      </c>
      <c r="B1733" s="50" t="str">
        <f t="shared" si="158"/>
        <v/>
      </c>
      <c r="C1733" s="50" t="str">
        <f t="shared" si="159"/>
        <v/>
      </c>
      <c r="D1733" s="315" t="str">
        <f t="shared" si="160"/>
        <v/>
      </c>
      <c r="E1733" s="353"/>
      <c r="F1733" s="354"/>
      <c r="G1733" s="354"/>
      <c r="H1733" s="333"/>
      <c r="I1733" s="333"/>
      <c r="J1733" s="333"/>
      <c r="K1733" s="333"/>
      <c r="L1733" s="333"/>
      <c r="M1733" s="333"/>
      <c r="N1733" s="333"/>
      <c r="O1733" s="333"/>
      <c r="P1733" s="333"/>
      <c r="Q1733" s="333"/>
      <c r="R1733" s="333"/>
      <c r="S1733" s="333"/>
      <c r="T1733" s="333"/>
      <c r="U1733" s="333"/>
      <c r="V1733" s="333"/>
      <c r="W1733" s="333"/>
      <c r="X1733" s="333"/>
      <c r="Y1733" s="333"/>
      <c r="Z1733" s="333"/>
      <c r="AA1733" s="333"/>
      <c r="AB1733" s="333"/>
      <c r="AC1733" s="333"/>
      <c r="AD1733" s="333"/>
      <c r="AE1733" s="333"/>
      <c r="AF1733" s="333"/>
      <c r="AG1733" s="333"/>
      <c r="AH1733" s="333"/>
      <c r="AI1733" s="333"/>
      <c r="AJ1733" s="333"/>
      <c r="AK1733" s="333"/>
      <c r="AL1733" s="333"/>
      <c r="AM1733" s="333"/>
      <c r="AN1733" s="333"/>
      <c r="AO1733" s="333"/>
      <c r="AP1733" s="333"/>
      <c r="AQ1733" s="333"/>
      <c r="AR1733" s="333"/>
    </row>
    <row r="1734" spans="1:44" ht="8.1" customHeight="1">
      <c r="A1734" s="365" t="str">
        <f t="shared" si="161"/>
        <v/>
      </c>
      <c r="B1734" s="50" t="str">
        <f t="shared" ref="B1734:B1797" si="162">IF(A1734="","",IF(A1732="",1,IF(ISNUMBER(A1734),INT(A1733/$C$2)+1,"")))</f>
        <v/>
      </c>
      <c r="C1734" s="50" t="str">
        <f t="shared" ref="C1734:C1797" si="163">IF(ISNUMBER(A1734),IF(B1733&lt;&gt;B1734,1,C1733+1),"")</f>
        <v/>
      </c>
      <c r="D1734" s="315" t="str">
        <f t="shared" ref="D1734:D1797" si="164">IF(AND(ISNUMBER(B1734),ISNUMBER(C1734)),_xlfn.CONCAT(C1734-1,",",B1734-1),"")</f>
        <v/>
      </c>
      <c r="E1734" s="353"/>
      <c r="F1734" s="354"/>
      <c r="G1734" s="354"/>
      <c r="H1734" s="333"/>
      <c r="I1734" s="333"/>
      <c r="J1734" s="333"/>
      <c r="K1734" s="333"/>
      <c r="L1734" s="333"/>
      <c r="M1734" s="333"/>
      <c r="N1734" s="333"/>
      <c r="O1734" s="333"/>
      <c r="P1734" s="333"/>
      <c r="Q1734" s="333"/>
      <c r="R1734" s="333"/>
      <c r="S1734" s="333"/>
      <c r="T1734" s="333"/>
      <c r="U1734" s="333"/>
      <c r="V1734" s="333"/>
      <c r="W1734" s="333"/>
      <c r="X1734" s="333"/>
      <c r="Y1734" s="333"/>
      <c r="Z1734" s="333"/>
      <c r="AA1734" s="333"/>
      <c r="AB1734" s="333"/>
      <c r="AC1734" s="333"/>
      <c r="AD1734" s="333"/>
      <c r="AE1734" s="333"/>
      <c r="AF1734" s="333"/>
      <c r="AG1734" s="333"/>
      <c r="AH1734" s="333"/>
      <c r="AI1734" s="333"/>
      <c r="AJ1734" s="333"/>
      <c r="AK1734" s="333"/>
      <c r="AL1734" s="333"/>
      <c r="AM1734" s="333"/>
      <c r="AN1734" s="333"/>
      <c r="AO1734" s="333"/>
      <c r="AP1734" s="333"/>
      <c r="AQ1734" s="333"/>
      <c r="AR1734" s="333"/>
    </row>
    <row r="1735" spans="1:44" ht="8.1" customHeight="1">
      <c r="A1735" s="365" t="str">
        <f t="shared" si="161"/>
        <v/>
      </c>
      <c r="B1735" s="50" t="str">
        <f t="shared" si="162"/>
        <v/>
      </c>
      <c r="C1735" s="50" t="str">
        <f t="shared" si="163"/>
        <v/>
      </c>
      <c r="D1735" s="315" t="str">
        <f t="shared" si="164"/>
        <v/>
      </c>
      <c r="E1735" s="353"/>
      <c r="F1735" s="354"/>
      <c r="G1735" s="354"/>
      <c r="H1735" s="333"/>
      <c r="I1735" s="333"/>
      <c r="J1735" s="333"/>
      <c r="K1735" s="333"/>
      <c r="L1735" s="333"/>
      <c r="M1735" s="333"/>
      <c r="N1735" s="333"/>
      <c r="O1735" s="333"/>
      <c r="P1735" s="333"/>
      <c r="Q1735" s="333"/>
      <c r="R1735" s="333"/>
      <c r="S1735" s="333"/>
      <c r="T1735" s="333"/>
      <c r="U1735" s="333"/>
      <c r="V1735" s="333"/>
      <c r="W1735" s="333"/>
      <c r="X1735" s="333"/>
      <c r="Y1735" s="333"/>
      <c r="Z1735" s="333"/>
      <c r="AA1735" s="333"/>
      <c r="AB1735" s="333"/>
      <c r="AC1735" s="333"/>
      <c r="AD1735" s="333"/>
      <c r="AE1735" s="333"/>
      <c r="AF1735" s="333"/>
      <c r="AG1735" s="333"/>
      <c r="AH1735" s="333"/>
      <c r="AI1735" s="333"/>
      <c r="AJ1735" s="333"/>
      <c r="AK1735" s="333"/>
      <c r="AL1735" s="333"/>
      <c r="AM1735" s="333"/>
      <c r="AN1735" s="333"/>
      <c r="AO1735" s="333"/>
      <c r="AP1735" s="333"/>
      <c r="AQ1735" s="333"/>
      <c r="AR1735" s="333"/>
    </row>
    <row r="1736" spans="1:44" ht="8.1" customHeight="1">
      <c r="A1736" s="365" t="str">
        <f t="shared" si="161"/>
        <v/>
      </c>
      <c r="B1736" s="50" t="str">
        <f t="shared" si="162"/>
        <v/>
      </c>
      <c r="C1736" s="50" t="str">
        <f t="shared" si="163"/>
        <v/>
      </c>
      <c r="D1736" s="315" t="str">
        <f t="shared" si="164"/>
        <v/>
      </c>
      <c r="E1736" s="353"/>
      <c r="F1736" s="354"/>
      <c r="G1736" s="354"/>
      <c r="H1736" s="333"/>
      <c r="I1736" s="333"/>
      <c r="J1736" s="333"/>
      <c r="K1736" s="333"/>
      <c r="L1736" s="333"/>
      <c r="M1736" s="333"/>
      <c r="N1736" s="333"/>
      <c r="O1736" s="333"/>
      <c r="P1736" s="333"/>
      <c r="Q1736" s="333"/>
      <c r="R1736" s="333"/>
      <c r="S1736" s="333"/>
      <c r="T1736" s="333"/>
      <c r="U1736" s="333"/>
      <c r="V1736" s="333"/>
      <c r="W1736" s="333"/>
      <c r="X1736" s="333"/>
      <c r="Y1736" s="333"/>
      <c r="Z1736" s="333"/>
      <c r="AA1736" s="333"/>
      <c r="AB1736" s="333"/>
      <c r="AC1736" s="333"/>
      <c r="AD1736" s="333"/>
      <c r="AE1736" s="333"/>
      <c r="AF1736" s="333"/>
      <c r="AG1736" s="333"/>
      <c r="AH1736" s="333"/>
      <c r="AI1736" s="333"/>
      <c r="AJ1736" s="333"/>
      <c r="AK1736" s="333"/>
      <c r="AL1736" s="333"/>
      <c r="AM1736" s="333"/>
      <c r="AN1736" s="333"/>
      <c r="AO1736" s="333"/>
      <c r="AP1736" s="333"/>
      <c r="AQ1736" s="333"/>
      <c r="AR1736" s="333"/>
    </row>
    <row r="1737" spans="1:44" ht="8.1" customHeight="1">
      <c r="A1737" s="365" t="str">
        <f t="shared" si="161"/>
        <v/>
      </c>
      <c r="B1737" s="50" t="str">
        <f t="shared" si="162"/>
        <v/>
      </c>
      <c r="C1737" s="50" t="str">
        <f t="shared" si="163"/>
        <v/>
      </c>
      <c r="D1737" s="315" t="str">
        <f t="shared" si="164"/>
        <v/>
      </c>
      <c r="E1737" s="353"/>
      <c r="F1737" s="354"/>
      <c r="G1737" s="354"/>
      <c r="H1737" s="333"/>
      <c r="I1737" s="333"/>
      <c r="J1737" s="333"/>
      <c r="K1737" s="333"/>
      <c r="L1737" s="333"/>
      <c r="M1737" s="333"/>
      <c r="N1737" s="333"/>
      <c r="O1737" s="333"/>
      <c r="P1737" s="333"/>
      <c r="Q1737" s="333"/>
      <c r="R1737" s="333"/>
      <c r="S1737" s="333"/>
      <c r="T1737" s="333"/>
      <c r="U1737" s="333"/>
      <c r="V1737" s="333"/>
      <c r="W1737" s="333"/>
      <c r="X1737" s="333"/>
      <c r="Y1737" s="333"/>
      <c r="Z1737" s="333"/>
      <c r="AA1737" s="333"/>
      <c r="AB1737" s="333"/>
      <c r="AC1737" s="333"/>
      <c r="AD1737" s="333"/>
      <c r="AE1737" s="333"/>
      <c r="AF1737" s="333"/>
      <c r="AG1737" s="333"/>
      <c r="AH1737" s="333"/>
      <c r="AI1737" s="333"/>
      <c r="AJ1737" s="333"/>
      <c r="AK1737" s="333"/>
      <c r="AL1737" s="333"/>
      <c r="AM1737" s="333"/>
      <c r="AN1737" s="333"/>
      <c r="AO1737" s="333"/>
      <c r="AP1737" s="333"/>
      <c r="AQ1737" s="333"/>
      <c r="AR1737" s="333"/>
    </row>
    <row r="1738" spans="1:44" ht="8.1" customHeight="1">
      <c r="A1738" s="365" t="str">
        <f t="shared" si="161"/>
        <v/>
      </c>
      <c r="B1738" s="50" t="str">
        <f t="shared" si="162"/>
        <v/>
      </c>
      <c r="C1738" s="50" t="str">
        <f t="shared" si="163"/>
        <v/>
      </c>
      <c r="D1738" s="315" t="str">
        <f t="shared" si="164"/>
        <v/>
      </c>
      <c r="E1738" s="353"/>
      <c r="F1738" s="354"/>
      <c r="G1738" s="354"/>
      <c r="H1738" s="333"/>
      <c r="I1738" s="333"/>
      <c r="J1738" s="333"/>
      <c r="K1738" s="333"/>
      <c r="L1738" s="333"/>
      <c r="M1738" s="333"/>
      <c r="N1738" s="333"/>
      <c r="O1738" s="333"/>
      <c r="P1738" s="333"/>
      <c r="Q1738" s="333"/>
      <c r="R1738" s="333"/>
      <c r="S1738" s="333"/>
      <c r="T1738" s="333"/>
      <c r="U1738" s="333"/>
      <c r="V1738" s="333"/>
      <c r="W1738" s="333"/>
      <c r="X1738" s="333"/>
      <c r="Y1738" s="333"/>
      <c r="Z1738" s="333"/>
      <c r="AA1738" s="333"/>
      <c r="AB1738" s="333"/>
      <c r="AC1738" s="333"/>
      <c r="AD1738" s="333"/>
      <c r="AE1738" s="333"/>
      <c r="AF1738" s="333"/>
      <c r="AG1738" s="333"/>
      <c r="AH1738" s="333"/>
      <c r="AI1738" s="333"/>
      <c r="AJ1738" s="333"/>
      <c r="AK1738" s="333"/>
      <c r="AL1738" s="333"/>
      <c r="AM1738" s="333"/>
      <c r="AN1738" s="333"/>
      <c r="AO1738" s="333"/>
      <c r="AP1738" s="333"/>
      <c r="AQ1738" s="333"/>
      <c r="AR1738" s="333"/>
    </row>
    <row r="1739" spans="1:44" ht="8.1" customHeight="1">
      <c r="A1739" s="365" t="str">
        <f t="shared" si="161"/>
        <v/>
      </c>
      <c r="B1739" s="50" t="str">
        <f t="shared" si="162"/>
        <v/>
      </c>
      <c r="C1739" s="50" t="str">
        <f t="shared" si="163"/>
        <v/>
      </c>
      <c r="D1739" s="315" t="str">
        <f t="shared" si="164"/>
        <v/>
      </c>
      <c r="E1739" s="353"/>
      <c r="F1739" s="354"/>
      <c r="G1739" s="354"/>
      <c r="H1739" s="333"/>
      <c r="I1739" s="333"/>
      <c r="J1739" s="333"/>
      <c r="K1739" s="333"/>
      <c r="L1739" s="333"/>
      <c r="M1739" s="333"/>
      <c r="N1739" s="333"/>
      <c r="O1739" s="333"/>
      <c r="P1739" s="333"/>
      <c r="Q1739" s="333"/>
      <c r="R1739" s="333"/>
      <c r="S1739" s="333"/>
      <c r="T1739" s="333"/>
      <c r="U1739" s="333"/>
      <c r="V1739" s="333"/>
      <c r="W1739" s="333"/>
      <c r="X1739" s="333"/>
      <c r="Y1739" s="333"/>
      <c r="Z1739" s="333"/>
      <c r="AA1739" s="333"/>
      <c r="AB1739" s="333"/>
      <c r="AC1739" s="333"/>
      <c r="AD1739" s="333"/>
      <c r="AE1739" s="333"/>
      <c r="AF1739" s="333"/>
      <c r="AG1739" s="333"/>
      <c r="AH1739" s="333"/>
      <c r="AI1739" s="333"/>
      <c r="AJ1739" s="333"/>
      <c r="AK1739" s="333"/>
      <c r="AL1739" s="333"/>
      <c r="AM1739" s="333"/>
      <c r="AN1739" s="333"/>
      <c r="AO1739" s="333"/>
      <c r="AP1739" s="333"/>
      <c r="AQ1739" s="333"/>
      <c r="AR1739" s="333"/>
    </row>
    <row r="1740" spans="1:44" ht="8.1" customHeight="1">
      <c r="A1740" s="365" t="str">
        <f t="shared" si="161"/>
        <v/>
      </c>
      <c r="B1740" s="50" t="str">
        <f t="shared" si="162"/>
        <v/>
      </c>
      <c r="C1740" s="50" t="str">
        <f t="shared" si="163"/>
        <v/>
      </c>
      <c r="D1740" s="315" t="str">
        <f t="shared" si="164"/>
        <v/>
      </c>
      <c r="E1740" s="353"/>
      <c r="F1740" s="354"/>
      <c r="G1740" s="354"/>
      <c r="H1740" s="333"/>
      <c r="I1740" s="333"/>
      <c r="J1740" s="333"/>
      <c r="K1740" s="333"/>
      <c r="L1740" s="333"/>
      <c r="M1740" s="333"/>
      <c r="N1740" s="333"/>
      <c r="O1740" s="333"/>
      <c r="P1740" s="333"/>
      <c r="Q1740" s="333"/>
      <c r="R1740" s="333"/>
      <c r="S1740" s="333"/>
      <c r="T1740" s="333"/>
      <c r="U1740" s="333"/>
      <c r="V1740" s="333"/>
      <c r="W1740" s="333"/>
      <c r="X1740" s="333"/>
      <c r="Y1740" s="333"/>
      <c r="Z1740" s="333"/>
      <c r="AA1740" s="333"/>
      <c r="AB1740" s="333"/>
      <c r="AC1740" s="333"/>
      <c r="AD1740" s="333"/>
      <c r="AE1740" s="333"/>
      <c r="AF1740" s="333"/>
      <c r="AG1740" s="333"/>
      <c r="AH1740" s="333"/>
      <c r="AI1740" s="333"/>
      <c r="AJ1740" s="333"/>
      <c r="AK1740" s="333"/>
      <c r="AL1740" s="333"/>
      <c r="AM1740" s="333"/>
      <c r="AN1740" s="333"/>
      <c r="AO1740" s="333"/>
      <c r="AP1740" s="333"/>
      <c r="AQ1740" s="333"/>
      <c r="AR1740" s="333"/>
    </row>
    <row r="1741" spans="1:44" ht="8.1" customHeight="1">
      <c r="A1741" s="365" t="str">
        <f t="shared" si="161"/>
        <v/>
      </c>
      <c r="B1741" s="50" t="str">
        <f t="shared" si="162"/>
        <v/>
      </c>
      <c r="C1741" s="50" t="str">
        <f t="shared" si="163"/>
        <v/>
      </c>
      <c r="D1741" s="315" t="str">
        <f t="shared" si="164"/>
        <v/>
      </c>
      <c r="E1741" s="353"/>
      <c r="F1741" s="354"/>
      <c r="G1741" s="354"/>
      <c r="H1741" s="333"/>
      <c r="I1741" s="333"/>
      <c r="J1741" s="333"/>
      <c r="K1741" s="333"/>
      <c r="L1741" s="333"/>
      <c r="M1741" s="333"/>
      <c r="N1741" s="333"/>
      <c r="O1741" s="333"/>
      <c r="P1741" s="333"/>
      <c r="Q1741" s="333"/>
      <c r="R1741" s="333"/>
      <c r="S1741" s="333"/>
      <c r="T1741" s="333"/>
      <c r="U1741" s="333"/>
      <c r="V1741" s="333"/>
      <c r="W1741" s="333"/>
      <c r="X1741" s="333"/>
      <c r="Y1741" s="333"/>
      <c r="Z1741" s="333"/>
      <c r="AA1741" s="333"/>
      <c r="AB1741" s="333"/>
      <c r="AC1741" s="333"/>
      <c r="AD1741" s="333"/>
      <c r="AE1741" s="333"/>
      <c r="AF1741" s="333"/>
      <c r="AG1741" s="333"/>
      <c r="AH1741" s="333"/>
      <c r="AI1741" s="333"/>
      <c r="AJ1741" s="333"/>
      <c r="AK1741" s="333"/>
      <c r="AL1741" s="333"/>
      <c r="AM1741" s="333"/>
      <c r="AN1741" s="333"/>
      <c r="AO1741" s="333"/>
      <c r="AP1741" s="333"/>
      <c r="AQ1741" s="333"/>
      <c r="AR1741" s="333"/>
    </row>
    <row r="1742" spans="1:44" ht="8.1" customHeight="1">
      <c r="A1742" s="365" t="str">
        <f t="shared" si="161"/>
        <v/>
      </c>
      <c r="B1742" s="50" t="str">
        <f t="shared" si="162"/>
        <v/>
      </c>
      <c r="C1742" s="50" t="str">
        <f t="shared" si="163"/>
        <v/>
      </c>
      <c r="D1742" s="315" t="str">
        <f t="shared" si="164"/>
        <v/>
      </c>
      <c r="E1742" s="353"/>
      <c r="F1742" s="354"/>
      <c r="G1742" s="354"/>
      <c r="H1742" s="333"/>
      <c r="I1742" s="333"/>
      <c r="J1742" s="333"/>
      <c r="K1742" s="333"/>
      <c r="L1742" s="333"/>
      <c r="M1742" s="333"/>
      <c r="N1742" s="333"/>
      <c r="O1742" s="333"/>
      <c r="P1742" s="333"/>
      <c r="Q1742" s="333"/>
      <c r="R1742" s="333"/>
      <c r="S1742" s="333"/>
      <c r="T1742" s="333"/>
      <c r="U1742" s="333"/>
      <c r="V1742" s="333"/>
      <c r="W1742" s="333"/>
      <c r="X1742" s="333"/>
      <c r="Y1742" s="333"/>
      <c r="Z1742" s="333"/>
      <c r="AA1742" s="333"/>
      <c r="AB1742" s="333"/>
      <c r="AC1742" s="333"/>
      <c r="AD1742" s="333"/>
      <c r="AE1742" s="333"/>
      <c r="AF1742" s="333"/>
      <c r="AG1742" s="333"/>
      <c r="AH1742" s="333"/>
      <c r="AI1742" s="333"/>
      <c r="AJ1742" s="333"/>
      <c r="AK1742" s="333"/>
      <c r="AL1742" s="333"/>
      <c r="AM1742" s="333"/>
      <c r="AN1742" s="333"/>
      <c r="AO1742" s="333"/>
      <c r="AP1742" s="333"/>
      <c r="AQ1742" s="333"/>
      <c r="AR1742" s="333"/>
    </row>
    <row r="1743" spans="1:44" ht="8.1" customHeight="1">
      <c r="A1743" s="365" t="str">
        <f t="shared" si="161"/>
        <v/>
      </c>
      <c r="B1743" s="50" t="str">
        <f t="shared" si="162"/>
        <v/>
      </c>
      <c r="C1743" s="50" t="str">
        <f t="shared" si="163"/>
        <v/>
      </c>
      <c r="D1743" s="315" t="str">
        <f t="shared" si="164"/>
        <v/>
      </c>
      <c r="E1743" s="353"/>
      <c r="F1743" s="354"/>
      <c r="G1743" s="354"/>
      <c r="H1743" s="333"/>
      <c r="I1743" s="333"/>
      <c r="J1743" s="333"/>
      <c r="K1743" s="333"/>
      <c r="L1743" s="333"/>
      <c r="M1743" s="333"/>
      <c r="N1743" s="333"/>
      <c r="O1743" s="333"/>
      <c r="P1743" s="333"/>
      <c r="Q1743" s="333"/>
      <c r="R1743" s="333"/>
      <c r="S1743" s="333"/>
      <c r="T1743" s="333"/>
      <c r="U1743" s="333"/>
      <c r="V1743" s="333"/>
      <c r="W1743" s="333"/>
      <c r="X1743" s="333"/>
      <c r="Y1743" s="333"/>
      <c r="Z1743" s="333"/>
      <c r="AA1743" s="333"/>
      <c r="AB1743" s="333"/>
      <c r="AC1743" s="333"/>
      <c r="AD1743" s="333"/>
      <c r="AE1743" s="333"/>
      <c r="AF1743" s="333"/>
      <c r="AG1743" s="333"/>
      <c r="AH1743" s="333"/>
      <c r="AI1743" s="333"/>
      <c r="AJ1743" s="333"/>
      <c r="AK1743" s="333"/>
      <c r="AL1743" s="333"/>
      <c r="AM1743" s="333"/>
      <c r="AN1743" s="333"/>
      <c r="AO1743" s="333"/>
      <c r="AP1743" s="333"/>
      <c r="AQ1743" s="333"/>
      <c r="AR1743" s="333"/>
    </row>
    <row r="1744" spans="1:44" ht="8.1" customHeight="1">
      <c r="A1744" s="365" t="str">
        <f t="shared" si="161"/>
        <v/>
      </c>
      <c r="B1744" s="50" t="str">
        <f t="shared" si="162"/>
        <v/>
      </c>
      <c r="C1744" s="50" t="str">
        <f t="shared" si="163"/>
        <v/>
      </c>
      <c r="D1744" s="315" t="str">
        <f t="shared" si="164"/>
        <v/>
      </c>
      <c r="E1744" s="353"/>
      <c r="F1744" s="354"/>
      <c r="G1744" s="354"/>
      <c r="H1744" s="333"/>
      <c r="I1744" s="333"/>
      <c r="J1744" s="333"/>
      <c r="K1744" s="333"/>
      <c r="L1744" s="333"/>
      <c r="M1744" s="333"/>
      <c r="N1744" s="333"/>
      <c r="O1744" s="333"/>
      <c r="P1744" s="333"/>
      <c r="Q1744" s="333"/>
      <c r="R1744" s="333"/>
      <c r="S1744" s="333"/>
      <c r="T1744" s="333"/>
      <c r="U1744" s="333"/>
      <c r="V1744" s="333"/>
      <c r="W1744" s="333"/>
      <c r="X1744" s="333"/>
      <c r="Y1744" s="333"/>
      <c r="Z1744" s="333"/>
      <c r="AA1744" s="333"/>
      <c r="AB1744" s="333"/>
      <c r="AC1744" s="333"/>
      <c r="AD1744" s="333"/>
      <c r="AE1744" s="333"/>
      <c r="AF1744" s="333"/>
      <c r="AG1744" s="333"/>
      <c r="AH1744" s="333"/>
      <c r="AI1744" s="333"/>
      <c r="AJ1744" s="333"/>
      <c r="AK1744" s="333"/>
      <c r="AL1744" s="333"/>
      <c r="AM1744" s="333"/>
      <c r="AN1744" s="333"/>
      <c r="AO1744" s="333"/>
      <c r="AP1744" s="333"/>
      <c r="AQ1744" s="333"/>
      <c r="AR1744" s="333"/>
    </row>
    <row r="1745" spans="1:44" ht="8.1" customHeight="1">
      <c r="A1745" s="365" t="str">
        <f t="shared" si="161"/>
        <v/>
      </c>
      <c r="B1745" s="50" t="str">
        <f t="shared" si="162"/>
        <v/>
      </c>
      <c r="C1745" s="50" t="str">
        <f t="shared" si="163"/>
        <v/>
      </c>
      <c r="D1745" s="315" t="str">
        <f t="shared" si="164"/>
        <v/>
      </c>
      <c r="E1745" s="353"/>
      <c r="F1745" s="354"/>
      <c r="G1745" s="354"/>
      <c r="H1745" s="333"/>
      <c r="I1745" s="333"/>
      <c r="J1745" s="333"/>
      <c r="K1745" s="333"/>
      <c r="L1745" s="333"/>
      <c r="M1745" s="333"/>
      <c r="N1745" s="333"/>
      <c r="O1745" s="333"/>
      <c r="P1745" s="333"/>
      <c r="Q1745" s="333"/>
      <c r="R1745" s="333"/>
      <c r="S1745" s="333"/>
      <c r="T1745" s="333"/>
      <c r="U1745" s="333"/>
      <c r="V1745" s="333"/>
      <c r="W1745" s="333"/>
      <c r="X1745" s="333"/>
      <c r="Y1745" s="333"/>
      <c r="Z1745" s="333"/>
      <c r="AA1745" s="333"/>
      <c r="AB1745" s="333"/>
      <c r="AC1745" s="333"/>
      <c r="AD1745" s="333"/>
      <c r="AE1745" s="333"/>
      <c r="AF1745" s="333"/>
      <c r="AG1745" s="333"/>
      <c r="AH1745" s="333"/>
      <c r="AI1745" s="333"/>
      <c r="AJ1745" s="333"/>
      <c r="AK1745" s="333"/>
      <c r="AL1745" s="333"/>
      <c r="AM1745" s="333"/>
      <c r="AN1745" s="333"/>
      <c r="AO1745" s="333"/>
      <c r="AP1745" s="333"/>
      <c r="AQ1745" s="333"/>
      <c r="AR1745" s="333"/>
    </row>
    <row r="1746" spans="1:44" ht="8.1" customHeight="1">
      <c r="A1746" s="365" t="str">
        <f t="shared" si="161"/>
        <v/>
      </c>
      <c r="B1746" s="50" t="str">
        <f t="shared" si="162"/>
        <v/>
      </c>
      <c r="C1746" s="50" t="str">
        <f t="shared" si="163"/>
        <v/>
      </c>
      <c r="D1746" s="315" t="str">
        <f t="shared" si="164"/>
        <v/>
      </c>
      <c r="E1746" s="353"/>
      <c r="F1746" s="354"/>
      <c r="G1746" s="354"/>
      <c r="H1746" s="333"/>
      <c r="I1746" s="333"/>
      <c r="J1746" s="333"/>
      <c r="K1746" s="333"/>
      <c r="L1746" s="333"/>
      <c r="M1746" s="333"/>
      <c r="N1746" s="333"/>
      <c r="O1746" s="333"/>
      <c r="P1746" s="333"/>
      <c r="Q1746" s="333"/>
      <c r="R1746" s="333"/>
      <c r="S1746" s="333"/>
      <c r="T1746" s="333"/>
      <c r="U1746" s="333"/>
      <c r="V1746" s="333"/>
      <c r="W1746" s="333"/>
      <c r="X1746" s="333"/>
      <c r="Y1746" s="333"/>
      <c r="Z1746" s="333"/>
      <c r="AA1746" s="333"/>
      <c r="AB1746" s="333"/>
      <c r="AC1746" s="333"/>
      <c r="AD1746" s="333"/>
      <c r="AE1746" s="333"/>
      <c r="AF1746" s="333"/>
      <c r="AG1746" s="333"/>
      <c r="AH1746" s="333"/>
      <c r="AI1746" s="333"/>
      <c r="AJ1746" s="333"/>
      <c r="AK1746" s="333"/>
      <c r="AL1746" s="333"/>
      <c r="AM1746" s="333"/>
      <c r="AN1746" s="333"/>
      <c r="AO1746" s="333"/>
      <c r="AP1746" s="333"/>
      <c r="AQ1746" s="333"/>
      <c r="AR1746" s="333"/>
    </row>
    <row r="1747" spans="1:44" ht="8.1" customHeight="1">
      <c r="A1747" s="365" t="str">
        <f t="shared" si="161"/>
        <v/>
      </c>
      <c r="B1747" s="50" t="str">
        <f t="shared" si="162"/>
        <v/>
      </c>
      <c r="C1747" s="50" t="str">
        <f t="shared" si="163"/>
        <v/>
      </c>
      <c r="D1747" s="315" t="str">
        <f t="shared" si="164"/>
        <v/>
      </c>
      <c r="E1747" s="353"/>
      <c r="F1747" s="354"/>
      <c r="G1747" s="354"/>
      <c r="H1747" s="333"/>
      <c r="I1747" s="333"/>
      <c r="J1747" s="333"/>
      <c r="K1747" s="333"/>
      <c r="L1747" s="333"/>
      <c r="M1747" s="333"/>
      <c r="N1747" s="333"/>
      <c r="O1747" s="333"/>
      <c r="P1747" s="333"/>
      <c r="Q1747" s="333"/>
      <c r="R1747" s="333"/>
      <c r="S1747" s="333"/>
      <c r="T1747" s="333"/>
      <c r="U1747" s="333"/>
      <c r="V1747" s="333"/>
      <c r="W1747" s="333"/>
      <c r="X1747" s="333"/>
      <c r="Y1747" s="333"/>
      <c r="Z1747" s="333"/>
      <c r="AA1747" s="333"/>
      <c r="AB1747" s="333"/>
      <c r="AC1747" s="333"/>
      <c r="AD1747" s="333"/>
      <c r="AE1747" s="333"/>
      <c r="AF1747" s="333"/>
      <c r="AG1747" s="333"/>
      <c r="AH1747" s="333"/>
      <c r="AI1747" s="333"/>
      <c r="AJ1747" s="333"/>
      <c r="AK1747" s="333"/>
      <c r="AL1747" s="333"/>
      <c r="AM1747" s="333"/>
      <c r="AN1747" s="333"/>
      <c r="AO1747" s="333"/>
      <c r="AP1747" s="333"/>
      <c r="AQ1747" s="333"/>
      <c r="AR1747" s="333"/>
    </row>
    <row r="1748" spans="1:44" ht="8.1" customHeight="1">
      <c r="A1748" s="365" t="str">
        <f t="shared" si="161"/>
        <v/>
      </c>
      <c r="B1748" s="50" t="str">
        <f t="shared" si="162"/>
        <v/>
      </c>
      <c r="C1748" s="50" t="str">
        <f t="shared" si="163"/>
        <v/>
      </c>
      <c r="D1748" s="315" t="str">
        <f t="shared" si="164"/>
        <v/>
      </c>
      <c r="E1748" s="353"/>
      <c r="F1748" s="354"/>
      <c r="G1748" s="354"/>
      <c r="H1748" s="333"/>
      <c r="I1748" s="333"/>
      <c r="J1748" s="333"/>
      <c r="K1748" s="333"/>
      <c r="L1748" s="333"/>
      <c r="M1748" s="333"/>
      <c r="N1748" s="333"/>
      <c r="O1748" s="333"/>
      <c r="P1748" s="333"/>
      <c r="Q1748" s="333"/>
      <c r="R1748" s="333"/>
      <c r="S1748" s="333"/>
      <c r="T1748" s="333"/>
      <c r="U1748" s="333"/>
      <c r="V1748" s="333"/>
      <c r="W1748" s="333"/>
      <c r="X1748" s="333"/>
      <c r="Y1748" s="333"/>
      <c r="Z1748" s="333"/>
      <c r="AA1748" s="333"/>
      <c r="AB1748" s="333"/>
      <c r="AC1748" s="333"/>
      <c r="AD1748" s="333"/>
      <c r="AE1748" s="333"/>
      <c r="AF1748" s="333"/>
      <c r="AG1748" s="333"/>
      <c r="AH1748" s="333"/>
      <c r="AI1748" s="333"/>
      <c r="AJ1748" s="333"/>
      <c r="AK1748" s="333"/>
      <c r="AL1748" s="333"/>
      <c r="AM1748" s="333"/>
      <c r="AN1748" s="333"/>
      <c r="AO1748" s="333"/>
      <c r="AP1748" s="333"/>
      <c r="AQ1748" s="333"/>
      <c r="AR1748" s="333"/>
    </row>
    <row r="1749" spans="1:44" ht="8.1" customHeight="1">
      <c r="A1749" s="365" t="str">
        <f t="shared" si="161"/>
        <v/>
      </c>
      <c r="B1749" s="50" t="str">
        <f t="shared" si="162"/>
        <v/>
      </c>
      <c r="C1749" s="50" t="str">
        <f t="shared" si="163"/>
        <v/>
      </c>
      <c r="D1749" s="315" t="str">
        <f t="shared" si="164"/>
        <v/>
      </c>
      <c r="E1749" s="353"/>
      <c r="F1749" s="354"/>
      <c r="G1749" s="354"/>
      <c r="H1749" s="333"/>
      <c r="I1749" s="333"/>
      <c r="J1749" s="333"/>
      <c r="K1749" s="333"/>
      <c r="L1749" s="333"/>
      <c r="M1749" s="333"/>
      <c r="N1749" s="333"/>
      <c r="O1749" s="333"/>
      <c r="P1749" s="333"/>
      <c r="Q1749" s="333"/>
      <c r="R1749" s="333"/>
      <c r="S1749" s="333"/>
      <c r="T1749" s="333"/>
      <c r="U1749" s="333"/>
      <c r="V1749" s="333"/>
      <c r="W1749" s="333"/>
      <c r="X1749" s="333"/>
      <c r="Y1749" s="333"/>
      <c r="Z1749" s="333"/>
      <c r="AA1749" s="333"/>
      <c r="AB1749" s="333"/>
      <c r="AC1749" s="333"/>
      <c r="AD1749" s="333"/>
      <c r="AE1749" s="333"/>
      <c r="AF1749" s="333"/>
      <c r="AG1749" s="333"/>
      <c r="AH1749" s="333"/>
      <c r="AI1749" s="333"/>
      <c r="AJ1749" s="333"/>
      <c r="AK1749" s="333"/>
      <c r="AL1749" s="333"/>
      <c r="AM1749" s="333"/>
      <c r="AN1749" s="333"/>
      <c r="AO1749" s="333"/>
      <c r="AP1749" s="333"/>
      <c r="AQ1749" s="333"/>
      <c r="AR1749" s="333"/>
    </row>
    <row r="1750" spans="1:44" ht="8.1" customHeight="1">
      <c r="A1750" s="365" t="str">
        <f t="shared" si="161"/>
        <v/>
      </c>
      <c r="B1750" s="50" t="str">
        <f t="shared" si="162"/>
        <v/>
      </c>
      <c r="C1750" s="50" t="str">
        <f t="shared" si="163"/>
        <v/>
      </c>
      <c r="D1750" s="315" t="str">
        <f t="shared" si="164"/>
        <v/>
      </c>
      <c r="E1750" s="353"/>
      <c r="F1750" s="354"/>
      <c r="G1750" s="354"/>
      <c r="H1750" s="333"/>
      <c r="I1750" s="333"/>
      <c r="J1750" s="333"/>
      <c r="K1750" s="333"/>
      <c r="L1750" s="333"/>
      <c r="M1750" s="333"/>
      <c r="N1750" s="333"/>
      <c r="O1750" s="333"/>
      <c r="P1750" s="333"/>
      <c r="Q1750" s="333"/>
      <c r="R1750" s="333"/>
      <c r="S1750" s="333"/>
      <c r="T1750" s="333"/>
      <c r="U1750" s="333"/>
      <c r="V1750" s="333"/>
      <c r="W1750" s="333"/>
      <c r="X1750" s="333"/>
      <c r="Y1750" s="333"/>
      <c r="Z1750" s="333"/>
      <c r="AA1750" s="333"/>
      <c r="AB1750" s="333"/>
      <c r="AC1750" s="333"/>
      <c r="AD1750" s="333"/>
      <c r="AE1750" s="333"/>
      <c r="AF1750" s="333"/>
      <c r="AG1750" s="333"/>
      <c r="AH1750" s="333"/>
      <c r="AI1750" s="333"/>
      <c r="AJ1750" s="333"/>
      <c r="AK1750" s="333"/>
      <c r="AL1750" s="333"/>
      <c r="AM1750" s="333"/>
      <c r="AN1750" s="333"/>
      <c r="AO1750" s="333"/>
      <c r="AP1750" s="333"/>
      <c r="AQ1750" s="333"/>
      <c r="AR1750" s="333"/>
    </row>
    <row r="1751" spans="1:44" ht="8.1" customHeight="1">
      <c r="A1751" s="365" t="str">
        <f t="shared" si="161"/>
        <v/>
      </c>
      <c r="B1751" s="50" t="str">
        <f t="shared" si="162"/>
        <v/>
      </c>
      <c r="C1751" s="50" t="str">
        <f t="shared" si="163"/>
        <v/>
      </c>
      <c r="D1751" s="315" t="str">
        <f t="shared" si="164"/>
        <v/>
      </c>
      <c r="E1751" s="353"/>
      <c r="F1751" s="354"/>
      <c r="G1751" s="354"/>
      <c r="H1751" s="333"/>
      <c r="I1751" s="333"/>
      <c r="J1751" s="333"/>
      <c r="K1751" s="333"/>
      <c r="L1751" s="333"/>
      <c r="M1751" s="333"/>
      <c r="N1751" s="333"/>
      <c r="O1751" s="333"/>
      <c r="P1751" s="333"/>
      <c r="Q1751" s="333"/>
      <c r="R1751" s="333"/>
      <c r="S1751" s="333"/>
      <c r="T1751" s="333"/>
      <c r="U1751" s="333"/>
      <c r="V1751" s="333"/>
      <c r="W1751" s="333"/>
      <c r="X1751" s="333"/>
      <c r="Y1751" s="333"/>
      <c r="Z1751" s="333"/>
      <c r="AA1751" s="333"/>
      <c r="AB1751" s="333"/>
      <c r="AC1751" s="333"/>
      <c r="AD1751" s="333"/>
      <c r="AE1751" s="333"/>
      <c r="AF1751" s="333"/>
      <c r="AG1751" s="333"/>
      <c r="AH1751" s="333"/>
      <c r="AI1751" s="333"/>
      <c r="AJ1751" s="333"/>
      <c r="AK1751" s="333"/>
      <c r="AL1751" s="333"/>
      <c r="AM1751" s="333"/>
      <c r="AN1751" s="333"/>
      <c r="AO1751" s="333"/>
      <c r="AP1751" s="333"/>
      <c r="AQ1751" s="333"/>
      <c r="AR1751" s="333"/>
    </row>
    <row r="1752" spans="1:44" ht="8.1" customHeight="1">
      <c r="A1752" s="365" t="str">
        <f t="shared" si="161"/>
        <v/>
      </c>
      <c r="B1752" s="50" t="str">
        <f t="shared" si="162"/>
        <v/>
      </c>
      <c r="C1752" s="50" t="str">
        <f t="shared" si="163"/>
        <v/>
      </c>
      <c r="D1752" s="315" t="str">
        <f t="shared" si="164"/>
        <v/>
      </c>
      <c r="E1752" s="353"/>
      <c r="F1752" s="354"/>
      <c r="G1752" s="354"/>
      <c r="H1752" s="333"/>
      <c r="I1752" s="333"/>
      <c r="J1752" s="333"/>
      <c r="K1752" s="333"/>
      <c r="L1752" s="333"/>
      <c r="M1752" s="333"/>
      <c r="N1752" s="333"/>
      <c r="O1752" s="333"/>
      <c r="P1752" s="333"/>
      <c r="Q1752" s="333"/>
      <c r="R1752" s="333"/>
      <c r="S1752" s="333"/>
      <c r="T1752" s="333"/>
      <c r="U1752" s="333"/>
      <c r="V1752" s="333"/>
      <c r="W1752" s="333"/>
      <c r="X1752" s="333"/>
      <c r="Y1752" s="333"/>
      <c r="Z1752" s="333"/>
      <c r="AA1752" s="333"/>
      <c r="AB1752" s="333"/>
      <c r="AC1752" s="333"/>
      <c r="AD1752" s="333"/>
      <c r="AE1752" s="333"/>
      <c r="AF1752" s="333"/>
      <c r="AG1752" s="333"/>
      <c r="AH1752" s="333"/>
      <c r="AI1752" s="333"/>
      <c r="AJ1752" s="333"/>
      <c r="AK1752" s="333"/>
      <c r="AL1752" s="333"/>
      <c r="AM1752" s="333"/>
      <c r="AN1752" s="333"/>
      <c r="AO1752" s="333"/>
      <c r="AP1752" s="333"/>
      <c r="AQ1752" s="333"/>
      <c r="AR1752" s="333"/>
    </row>
    <row r="1753" spans="1:44" ht="8.1" customHeight="1">
      <c r="A1753" s="365" t="str">
        <f t="shared" si="161"/>
        <v/>
      </c>
      <c r="B1753" s="50" t="str">
        <f t="shared" si="162"/>
        <v/>
      </c>
      <c r="C1753" s="50" t="str">
        <f t="shared" si="163"/>
        <v/>
      </c>
      <c r="D1753" s="315" t="str">
        <f t="shared" si="164"/>
        <v/>
      </c>
      <c r="E1753" s="353"/>
      <c r="F1753" s="354"/>
      <c r="G1753" s="354"/>
      <c r="H1753" s="333"/>
      <c r="I1753" s="333"/>
      <c r="J1753" s="333"/>
      <c r="K1753" s="333"/>
      <c r="L1753" s="333"/>
      <c r="M1753" s="333"/>
      <c r="N1753" s="333"/>
      <c r="O1753" s="333"/>
      <c r="P1753" s="333"/>
      <c r="Q1753" s="333"/>
      <c r="R1753" s="333"/>
      <c r="S1753" s="333"/>
      <c r="T1753" s="333"/>
      <c r="U1753" s="333"/>
      <c r="V1753" s="333"/>
      <c r="W1753" s="333"/>
      <c r="X1753" s="333"/>
      <c r="Y1753" s="333"/>
      <c r="Z1753" s="333"/>
      <c r="AA1753" s="333"/>
      <c r="AB1753" s="333"/>
      <c r="AC1753" s="333"/>
      <c r="AD1753" s="333"/>
      <c r="AE1753" s="333"/>
      <c r="AF1753" s="333"/>
      <c r="AG1753" s="333"/>
      <c r="AH1753" s="333"/>
      <c r="AI1753" s="333"/>
      <c r="AJ1753" s="333"/>
      <c r="AK1753" s="333"/>
      <c r="AL1753" s="333"/>
      <c r="AM1753" s="333"/>
      <c r="AN1753" s="333"/>
      <c r="AO1753" s="333"/>
      <c r="AP1753" s="333"/>
      <c r="AQ1753" s="333"/>
      <c r="AR1753" s="333"/>
    </row>
    <row r="1754" spans="1:44" ht="8.1" customHeight="1">
      <c r="A1754" s="365" t="str">
        <f t="shared" si="161"/>
        <v/>
      </c>
      <c r="B1754" s="50" t="str">
        <f t="shared" si="162"/>
        <v/>
      </c>
      <c r="C1754" s="50" t="str">
        <f t="shared" si="163"/>
        <v/>
      </c>
      <c r="D1754" s="315" t="str">
        <f t="shared" si="164"/>
        <v/>
      </c>
      <c r="E1754" s="353"/>
      <c r="F1754" s="354"/>
      <c r="G1754" s="354"/>
      <c r="H1754" s="333"/>
      <c r="I1754" s="333"/>
      <c r="J1754" s="333"/>
      <c r="K1754" s="333"/>
      <c r="L1754" s="333"/>
      <c r="M1754" s="333"/>
      <c r="N1754" s="333"/>
      <c r="O1754" s="333"/>
      <c r="P1754" s="333"/>
      <c r="Q1754" s="333"/>
      <c r="R1754" s="333"/>
      <c r="S1754" s="333"/>
      <c r="T1754" s="333"/>
      <c r="U1754" s="333"/>
      <c r="V1754" s="333"/>
      <c r="W1754" s="333"/>
      <c r="X1754" s="333"/>
      <c r="Y1754" s="333"/>
      <c r="Z1754" s="333"/>
      <c r="AA1754" s="333"/>
      <c r="AB1754" s="333"/>
      <c r="AC1754" s="333"/>
      <c r="AD1754" s="333"/>
      <c r="AE1754" s="333"/>
      <c r="AF1754" s="333"/>
      <c r="AG1754" s="333"/>
      <c r="AH1754" s="333"/>
      <c r="AI1754" s="333"/>
      <c r="AJ1754" s="333"/>
      <c r="AK1754" s="333"/>
      <c r="AL1754" s="333"/>
      <c r="AM1754" s="333"/>
      <c r="AN1754" s="333"/>
      <c r="AO1754" s="333"/>
      <c r="AP1754" s="333"/>
      <c r="AQ1754" s="333"/>
      <c r="AR1754" s="333"/>
    </row>
    <row r="1755" spans="1:44" ht="8.1" customHeight="1">
      <c r="A1755" s="365" t="str">
        <f t="shared" si="161"/>
        <v/>
      </c>
      <c r="B1755" s="50" t="str">
        <f t="shared" si="162"/>
        <v/>
      </c>
      <c r="C1755" s="50" t="str">
        <f t="shared" si="163"/>
        <v/>
      </c>
      <c r="D1755" s="315" t="str">
        <f t="shared" si="164"/>
        <v/>
      </c>
      <c r="E1755" s="353"/>
      <c r="F1755" s="354"/>
      <c r="G1755" s="354"/>
      <c r="H1755" s="333"/>
      <c r="I1755" s="333"/>
      <c r="J1755" s="333"/>
      <c r="K1755" s="333"/>
      <c r="L1755" s="333"/>
      <c r="M1755" s="333"/>
      <c r="N1755" s="333"/>
      <c r="O1755" s="333"/>
      <c r="P1755" s="333"/>
      <c r="Q1755" s="333"/>
      <c r="R1755" s="333"/>
      <c r="S1755" s="333"/>
      <c r="T1755" s="333"/>
      <c r="U1755" s="333"/>
      <c r="V1755" s="333"/>
      <c r="W1755" s="333"/>
      <c r="X1755" s="333"/>
      <c r="Y1755" s="333"/>
      <c r="Z1755" s="333"/>
      <c r="AA1755" s="333"/>
      <c r="AB1755" s="333"/>
      <c r="AC1755" s="333"/>
      <c r="AD1755" s="333"/>
      <c r="AE1755" s="333"/>
      <c r="AF1755" s="333"/>
      <c r="AG1755" s="333"/>
      <c r="AH1755" s="333"/>
      <c r="AI1755" s="333"/>
      <c r="AJ1755" s="333"/>
      <c r="AK1755" s="333"/>
      <c r="AL1755" s="333"/>
      <c r="AM1755" s="333"/>
      <c r="AN1755" s="333"/>
      <c r="AO1755" s="333"/>
      <c r="AP1755" s="333"/>
      <c r="AQ1755" s="333"/>
      <c r="AR1755" s="333"/>
    </row>
    <row r="1756" spans="1:44" ht="8.1" customHeight="1">
      <c r="A1756" s="365" t="str">
        <f t="shared" si="161"/>
        <v/>
      </c>
      <c r="B1756" s="50" t="str">
        <f t="shared" si="162"/>
        <v/>
      </c>
      <c r="C1756" s="50" t="str">
        <f t="shared" si="163"/>
        <v/>
      </c>
      <c r="D1756" s="315" t="str">
        <f t="shared" si="164"/>
        <v/>
      </c>
      <c r="E1756" s="353"/>
      <c r="F1756" s="354"/>
      <c r="G1756" s="354"/>
      <c r="H1756" s="333"/>
      <c r="I1756" s="333"/>
      <c r="J1756" s="333"/>
      <c r="K1756" s="333"/>
      <c r="L1756" s="333"/>
      <c r="M1756" s="333"/>
      <c r="N1756" s="333"/>
      <c r="O1756" s="333"/>
      <c r="P1756" s="333"/>
      <c r="Q1756" s="333"/>
      <c r="R1756" s="333"/>
      <c r="S1756" s="333"/>
      <c r="T1756" s="333"/>
      <c r="U1756" s="333"/>
      <c r="V1756" s="333"/>
      <c r="W1756" s="333"/>
      <c r="X1756" s="333"/>
      <c r="Y1756" s="333"/>
      <c r="Z1756" s="333"/>
      <c r="AA1756" s="333"/>
      <c r="AB1756" s="333"/>
      <c r="AC1756" s="333"/>
      <c r="AD1756" s="333"/>
      <c r="AE1756" s="333"/>
      <c r="AF1756" s="333"/>
      <c r="AG1756" s="333"/>
      <c r="AH1756" s="333"/>
      <c r="AI1756" s="333"/>
      <c r="AJ1756" s="333"/>
      <c r="AK1756" s="333"/>
      <c r="AL1756" s="333"/>
      <c r="AM1756" s="333"/>
      <c r="AN1756" s="333"/>
      <c r="AO1756" s="333"/>
      <c r="AP1756" s="333"/>
      <c r="AQ1756" s="333"/>
      <c r="AR1756" s="333"/>
    </row>
    <row r="1757" spans="1:44" ht="8.1" customHeight="1">
      <c r="A1757" s="365" t="str">
        <f t="shared" si="161"/>
        <v/>
      </c>
      <c r="B1757" s="50" t="str">
        <f t="shared" si="162"/>
        <v/>
      </c>
      <c r="C1757" s="50" t="str">
        <f t="shared" si="163"/>
        <v/>
      </c>
      <c r="D1757" s="315" t="str">
        <f t="shared" si="164"/>
        <v/>
      </c>
      <c r="E1757" s="353"/>
      <c r="F1757" s="354"/>
      <c r="G1757" s="354"/>
      <c r="H1757" s="333"/>
      <c r="I1757" s="333"/>
      <c r="J1757" s="333"/>
      <c r="K1757" s="333"/>
      <c r="L1757" s="333"/>
      <c r="M1757" s="333"/>
      <c r="N1757" s="333"/>
      <c r="O1757" s="333"/>
      <c r="P1757" s="333"/>
      <c r="Q1757" s="333"/>
      <c r="R1757" s="333"/>
      <c r="S1757" s="333"/>
      <c r="T1757" s="333"/>
      <c r="U1757" s="333"/>
      <c r="V1757" s="333"/>
      <c r="W1757" s="333"/>
      <c r="X1757" s="333"/>
      <c r="Y1757" s="333"/>
      <c r="Z1757" s="333"/>
      <c r="AA1757" s="333"/>
      <c r="AB1757" s="333"/>
      <c r="AC1757" s="333"/>
      <c r="AD1757" s="333"/>
      <c r="AE1757" s="333"/>
      <c r="AF1757" s="333"/>
      <c r="AG1757" s="333"/>
      <c r="AH1757" s="333"/>
      <c r="AI1757" s="333"/>
      <c r="AJ1757" s="333"/>
      <c r="AK1757" s="333"/>
      <c r="AL1757" s="333"/>
      <c r="AM1757" s="333"/>
      <c r="AN1757" s="333"/>
      <c r="AO1757" s="333"/>
      <c r="AP1757" s="333"/>
      <c r="AQ1757" s="333"/>
      <c r="AR1757" s="333"/>
    </row>
    <row r="1758" spans="1:44" ht="8.1" customHeight="1">
      <c r="A1758" s="365" t="str">
        <f t="shared" si="161"/>
        <v/>
      </c>
      <c r="B1758" s="50" t="str">
        <f t="shared" si="162"/>
        <v/>
      </c>
      <c r="C1758" s="50" t="str">
        <f t="shared" si="163"/>
        <v/>
      </c>
      <c r="D1758" s="315" t="str">
        <f t="shared" si="164"/>
        <v/>
      </c>
      <c r="E1758" s="353"/>
      <c r="F1758" s="354"/>
      <c r="G1758" s="354"/>
      <c r="H1758" s="333"/>
      <c r="I1758" s="333"/>
      <c r="J1758" s="333"/>
      <c r="K1758" s="333"/>
      <c r="L1758" s="333"/>
      <c r="M1758" s="333"/>
      <c r="N1758" s="333"/>
      <c r="O1758" s="333"/>
      <c r="P1758" s="333"/>
      <c r="Q1758" s="333"/>
      <c r="R1758" s="333"/>
      <c r="S1758" s="333"/>
      <c r="T1758" s="333"/>
      <c r="U1758" s="333"/>
      <c r="V1758" s="333"/>
      <c r="W1758" s="333"/>
      <c r="X1758" s="333"/>
      <c r="Y1758" s="333"/>
      <c r="Z1758" s="333"/>
      <c r="AA1758" s="333"/>
      <c r="AB1758" s="333"/>
      <c r="AC1758" s="333"/>
      <c r="AD1758" s="333"/>
      <c r="AE1758" s="333"/>
      <c r="AF1758" s="333"/>
      <c r="AG1758" s="333"/>
      <c r="AH1758" s="333"/>
      <c r="AI1758" s="333"/>
      <c r="AJ1758" s="333"/>
      <c r="AK1758" s="333"/>
      <c r="AL1758" s="333"/>
      <c r="AM1758" s="333"/>
      <c r="AN1758" s="333"/>
      <c r="AO1758" s="333"/>
      <c r="AP1758" s="333"/>
      <c r="AQ1758" s="333"/>
      <c r="AR1758" s="333"/>
    </row>
    <row r="1759" spans="1:44" ht="8.1" customHeight="1">
      <c r="A1759" s="365" t="str">
        <f t="shared" si="161"/>
        <v/>
      </c>
      <c r="B1759" s="50" t="str">
        <f t="shared" si="162"/>
        <v/>
      </c>
      <c r="C1759" s="50" t="str">
        <f t="shared" si="163"/>
        <v/>
      </c>
      <c r="D1759" s="315" t="str">
        <f t="shared" si="164"/>
        <v/>
      </c>
      <c r="E1759" s="353"/>
      <c r="F1759" s="354"/>
      <c r="G1759" s="354"/>
      <c r="H1759" s="333"/>
      <c r="I1759" s="333"/>
      <c r="J1759" s="333"/>
      <c r="K1759" s="333"/>
      <c r="L1759" s="333"/>
      <c r="M1759" s="333"/>
      <c r="N1759" s="333"/>
      <c r="O1759" s="333"/>
      <c r="P1759" s="333"/>
      <c r="Q1759" s="333"/>
      <c r="R1759" s="333"/>
      <c r="S1759" s="333"/>
      <c r="T1759" s="333"/>
      <c r="U1759" s="333"/>
      <c r="V1759" s="333"/>
      <c r="W1759" s="333"/>
      <c r="X1759" s="333"/>
      <c r="Y1759" s="333"/>
      <c r="Z1759" s="333"/>
      <c r="AA1759" s="333"/>
      <c r="AB1759" s="333"/>
      <c r="AC1759" s="333"/>
      <c r="AD1759" s="333"/>
      <c r="AE1759" s="333"/>
      <c r="AF1759" s="333"/>
      <c r="AG1759" s="333"/>
      <c r="AH1759" s="333"/>
      <c r="AI1759" s="333"/>
      <c r="AJ1759" s="333"/>
      <c r="AK1759" s="333"/>
      <c r="AL1759" s="333"/>
      <c r="AM1759" s="333"/>
      <c r="AN1759" s="333"/>
      <c r="AO1759" s="333"/>
      <c r="AP1759" s="333"/>
      <c r="AQ1759" s="333"/>
      <c r="AR1759" s="333"/>
    </row>
    <row r="1760" spans="1:44" ht="8.1" customHeight="1">
      <c r="A1760" s="365" t="str">
        <f t="shared" si="161"/>
        <v/>
      </c>
      <c r="B1760" s="50" t="str">
        <f t="shared" si="162"/>
        <v/>
      </c>
      <c r="C1760" s="50" t="str">
        <f t="shared" si="163"/>
        <v/>
      </c>
      <c r="D1760" s="315" t="str">
        <f t="shared" si="164"/>
        <v/>
      </c>
      <c r="E1760" s="353"/>
      <c r="F1760" s="354"/>
      <c r="G1760" s="354"/>
      <c r="H1760" s="333"/>
      <c r="I1760" s="333"/>
      <c r="J1760" s="333"/>
      <c r="K1760" s="333"/>
      <c r="L1760" s="333"/>
      <c r="M1760" s="333"/>
      <c r="N1760" s="333"/>
      <c r="O1760" s="333"/>
      <c r="P1760" s="333"/>
      <c r="Q1760" s="333"/>
      <c r="R1760" s="333"/>
      <c r="S1760" s="333"/>
      <c r="T1760" s="333"/>
      <c r="U1760" s="333"/>
      <c r="V1760" s="333"/>
      <c r="W1760" s="333"/>
      <c r="X1760" s="333"/>
      <c r="Y1760" s="333"/>
      <c r="Z1760" s="333"/>
      <c r="AA1760" s="333"/>
      <c r="AB1760" s="333"/>
      <c r="AC1760" s="333"/>
      <c r="AD1760" s="333"/>
      <c r="AE1760" s="333"/>
      <c r="AF1760" s="333"/>
      <c r="AG1760" s="333"/>
      <c r="AH1760" s="333"/>
      <c r="AI1760" s="333"/>
      <c r="AJ1760" s="333"/>
      <c r="AK1760" s="333"/>
      <c r="AL1760" s="333"/>
      <c r="AM1760" s="333"/>
      <c r="AN1760" s="333"/>
      <c r="AO1760" s="333"/>
      <c r="AP1760" s="333"/>
      <c r="AQ1760" s="333"/>
      <c r="AR1760" s="333"/>
    </row>
    <row r="1761" spans="1:44" ht="8.1" customHeight="1">
      <c r="A1761" s="365" t="str">
        <f t="shared" si="161"/>
        <v/>
      </c>
      <c r="B1761" s="50" t="str">
        <f t="shared" si="162"/>
        <v/>
      </c>
      <c r="C1761" s="50" t="str">
        <f t="shared" si="163"/>
        <v/>
      </c>
      <c r="D1761" s="315" t="str">
        <f t="shared" si="164"/>
        <v/>
      </c>
      <c r="E1761" s="353"/>
      <c r="F1761" s="354"/>
      <c r="G1761" s="354"/>
      <c r="H1761" s="333"/>
      <c r="I1761" s="333"/>
      <c r="J1761" s="333"/>
      <c r="K1761" s="333"/>
      <c r="L1761" s="333"/>
      <c r="M1761" s="333"/>
      <c r="N1761" s="333"/>
      <c r="O1761" s="333"/>
      <c r="P1761" s="333"/>
      <c r="Q1761" s="333"/>
      <c r="R1761" s="333"/>
      <c r="S1761" s="333"/>
      <c r="T1761" s="333"/>
      <c r="U1761" s="333"/>
      <c r="V1761" s="333"/>
      <c r="W1761" s="333"/>
      <c r="X1761" s="333"/>
      <c r="Y1761" s="333"/>
      <c r="Z1761" s="333"/>
      <c r="AA1761" s="333"/>
      <c r="AB1761" s="333"/>
      <c r="AC1761" s="333"/>
      <c r="AD1761" s="333"/>
      <c r="AE1761" s="333"/>
      <c r="AF1761" s="333"/>
      <c r="AG1761" s="333"/>
      <c r="AH1761" s="333"/>
      <c r="AI1761" s="333"/>
      <c r="AJ1761" s="333"/>
      <c r="AK1761" s="333"/>
      <c r="AL1761" s="333"/>
      <c r="AM1761" s="333"/>
      <c r="AN1761" s="333"/>
      <c r="AO1761" s="333"/>
      <c r="AP1761" s="333"/>
      <c r="AQ1761" s="333"/>
      <c r="AR1761" s="333"/>
    </row>
    <row r="1762" spans="1:44" ht="8.1" customHeight="1">
      <c r="A1762" s="365" t="str">
        <f t="shared" si="161"/>
        <v/>
      </c>
      <c r="B1762" s="50" t="str">
        <f t="shared" si="162"/>
        <v/>
      </c>
      <c r="C1762" s="50" t="str">
        <f t="shared" si="163"/>
        <v/>
      </c>
      <c r="D1762" s="315" t="str">
        <f t="shared" si="164"/>
        <v/>
      </c>
      <c r="E1762" s="353"/>
      <c r="F1762" s="354"/>
      <c r="G1762" s="354"/>
      <c r="H1762" s="333"/>
      <c r="I1762" s="333"/>
      <c r="J1762" s="333"/>
      <c r="K1762" s="333"/>
      <c r="L1762" s="333"/>
      <c r="M1762" s="333"/>
      <c r="N1762" s="333"/>
      <c r="O1762" s="333"/>
      <c r="P1762" s="333"/>
      <c r="Q1762" s="333"/>
      <c r="R1762" s="333"/>
      <c r="S1762" s="333"/>
      <c r="T1762" s="333"/>
      <c r="U1762" s="333"/>
      <c r="V1762" s="333"/>
      <c r="W1762" s="333"/>
      <c r="X1762" s="333"/>
      <c r="Y1762" s="333"/>
      <c r="Z1762" s="333"/>
      <c r="AA1762" s="333"/>
      <c r="AB1762" s="333"/>
      <c r="AC1762" s="333"/>
      <c r="AD1762" s="333"/>
      <c r="AE1762" s="333"/>
      <c r="AF1762" s="333"/>
      <c r="AG1762" s="333"/>
      <c r="AH1762" s="333"/>
      <c r="AI1762" s="333"/>
      <c r="AJ1762" s="333"/>
      <c r="AK1762" s="333"/>
      <c r="AL1762" s="333"/>
      <c r="AM1762" s="333"/>
      <c r="AN1762" s="333"/>
      <c r="AO1762" s="333"/>
      <c r="AP1762" s="333"/>
      <c r="AQ1762" s="333"/>
      <c r="AR1762" s="333"/>
    </row>
    <row r="1763" spans="1:44" ht="8.1" customHeight="1">
      <c r="A1763" s="365" t="str">
        <f t="shared" si="161"/>
        <v/>
      </c>
      <c r="B1763" s="50" t="str">
        <f t="shared" si="162"/>
        <v/>
      </c>
      <c r="C1763" s="50" t="str">
        <f t="shared" si="163"/>
        <v/>
      </c>
      <c r="D1763" s="315" t="str">
        <f t="shared" si="164"/>
        <v/>
      </c>
      <c r="E1763" s="353"/>
      <c r="F1763" s="354"/>
      <c r="G1763" s="354"/>
      <c r="H1763" s="333"/>
      <c r="I1763" s="333"/>
      <c r="J1763" s="333"/>
      <c r="K1763" s="333"/>
      <c r="L1763" s="333"/>
      <c r="M1763" s="333"/>
      <c r="N1763" s="333"/>
      <c r="O1763" s="333"/>
      <c r="P1763" s="333"/>
      <c r="Q1763" s="333"/>
      <c r="R1763" s="333"/>
      <c r="S1763" s="333"/>
      <c r="T1763" s="333"/>
      <c r="U1763" s="333"/>
      <c r="V1763" s="333"/>
      <c r="W1763" s="333"/>
      <c r="X1763" s="333"/>
      <c r="Y1763" s="333"/>
      <c r="Z1763" s="333"/>
      <c r="AA1763" s="333"/>
      <c r="AB1763" s="333"/>
      <c r="AC1763" s="333"/>
      <c r="AD1763" s="333"/>
      <c r="AE1763" s="333"/>
      <c r="AF1763" s="333"/>
      <c r="AG1763" s="333"/>
      <c r="AH1763" s="333"/>
      <c r="AI1763" s="333"/>
      <c r="AJ1763" s="333"/>
      <c r="AK1763" s="333"/>
      <c r="AL1763" s="333"/>
      <c r="AM1763" s="333"/>
      <c r="AN1763" s="333"/>
      <c r="AO1763" s="333"/>
      <c r="AP1763" s="333"/>
      <c r="AQ1763" s="333"/>
      <c r="AR1763" s="333"/>
    </row>
    <row r="1764" spans="1:44" ht="8.1" customHeight="1">
      <c r="A1764" s="365" t="str">
        <f t="shared" si="161"/>
        <v/>
      </c>
      <c r="B1764" s="50" t="str">
        <f t="shared" si="162"/>
        <v/>
      </c>
      <c r="C1764" s="50" t="str">
        <f t="shared" si="163"/>
        <v/>
      </c>
      <c r="D1764" s="315" t="str">
        <f t="shared" si="164"/>
        <v/>
      </c>
      <c r="E1764" s="353"/>
      <c r="F1764" s="354"/>
      <c r="G1764" s="354"/>
      <c r="H1764" s="333"/>
      <c r="I1764" s="333"/>
      <c r="J1764" s="333"/>
      <c r="K1764" s="333"/>
      <c r="L1764" s="333"/>
      <c r="M1764" s="333"/>
      <c r="N1764" s="333"/>
      <c r="O1764" s="333"/>
      <c r="P1764" s="333"/>
      <c r="Q1764" s="333"/>
      <c r="R1764" s="333"/>
      <c r="S1764" s="333"/>
      <c r="T1764" s="333"/>
      <c r="U1764" s="333"/>
      <c r="V1764" s="333"/>
      <c r="W1764" s="333"/>
      <c r="X1764" s="333"/>
      <c r="Y1764" s="333"/>
      <c r="Z1764" s="333"/>
      <c r="AA1764" s="333"/>
      <c r="AB1764" s="333"/>
      <c r="AC1764" s="333"/>
      <c r="AD1764" s="333"/>
      <c r="AE1764" s="333"/>
      <c r="AF1764" s="333"/>
      <c r="AG1764" s="333"/>
      <c r="AH1764" s="333"/>
      <c r="AI1764" s="333"/>
      <c r="AJ1764" s="333"/>
      <c r="AK1764" s="333"/>
      <c r="AL1764" s="333"/>
      <c r="AM1764" s="333"/>
      <c r="AN1764" s="333"/>
      <c r="AO1764" s="333"/>
      <c r="AP1764" s="333"/>
      <c r="AQ1764" s="333"/>
      <c r="AR1764" s="333"/>
    </row>
    <row r="1765" spans="1:44" ht="8.1" customHeight="1">
      <c r="A1765" s="365" t="str">
        <f t="shared" si="161"/>
        <v/>
      </c>
      <c r="B1765" s="50" t="str">
        <f t="shared" si="162"/>
        <v/>
      </c>
      <c r="C1765" s="50" t="str">
        <f t="shared" si="163"/>
        <v/>
      </c>
      <c r="D1765" s="315" t="str">
        <f t="shared" si="164"/>
        <v/>
      </c>
      <c r="E1765" s="353"/>
      <c r="F1765" s="354"/>
      <c r="G1765" s="354"/>
      <c r="H1765" s="333"/>
      <c r="I1765" s="333"/>
      <c r="J1765" s="333"/>
      <c r="K1765" s="333"/>
      <c r="L1765" s="333"/>
      <c r="M1765" s="333"/>
      <c r="N1765" s="333"/>
      <c r="O1765" s="333"/>
      <c r="P1765" s="333"/>
      <c r="Q1765" s="333"/>
      <c r="R1765" s="333"/>
      <c r="S1765" s="333"/>
      <c r="T1765" s="333"/>
      <c r="U1765" s="333"/>
      <c r="V1765" s="333"/>
      <c r="W1765" s="333"/>
      <c r="X1765" s="333"/>
      <c r="Y1765" s="333"/>
      <c r="Z1765" s="333"/>
      <c r="AA1765" s="333"/>
      <c r="AB1765" s="333"/>
      <c r="AC1765" s="333"/>
      <c r="AD1765" s="333"/>
      <c r="AE1765" s="333"/>
      <c r="AF1765" s="333"/>
      <c r="AG1765" s="333"/>
      <c r="AH1765" s="333"/>
      <c r="AI1765" s="333"/>
      <c r="AJ1765" s="333"/>
      <c r="AK1765" s="333"/>
      <c r="AL1765" s="333"/>
      <c r="AM1765" s="333"/>
      <c r="AN1765" s="333"/>
      <c r="AO1765" s="333"/>
      <c r="AP1765" s="333"/>
      <c r="AQ1765" s="333"/>
      <c r="AR1765" s="333"/>
    </row>
    <row r="1766" spans="1:44" ht="8.1" customHeight="1">
      <c r="A1766" s="365" t="str">
        <f t="shared" si="161"/>
        <v/>
      </c>
      <c r="B1766" s="50" t="str">
        <f t="shared" si="162"/>
        <v/>
      </c>
      <c r="C1766" s="50" t="str">
        <f t="shared" si="163"/>
        <v/>
      </c>
      <c r="D1766" s="315" t="str">
        <f t="shared" si="164"/>
        <v/>
      </c>
      <c r="E1766" s="353"/>
      <c r="F1766" s="354"/>
      <c r="G1766" s="354"/>
      <c r="H1766" s="333"/>
      <c r="I1766" s="333"/>
      <c r="J1766" s="333"/>
      <c r="K1766" s="333"/>
      <c r="L1766" s="333"/>
      <c r="M1766" s="333"/>
      <c r="N1766" s="333"/>
      <c r="O1766" s="333"/>
      <c r="P1766" s="333"/>
      <c r="Q1766" s="333"/>
      <c r="R1766" s="333"/>
      <c r="S1766" s="333"/>
      <c r="T1766" s="333"/>
      <c r="U1766" s="333"/>
      <c r="V1766" s="333"/>
      <c r="W1766" s="333"/>
      <c r="X1766" s="333"/>
      <c r="Y1766" s="333"/>
      <c r="Z1766" s="333"/>
      <c r="AA1766" s="333"/>
      <c r="AB1766" s="333"/>
      <c r="AC1766" s="333"/>
      <c r="AD1766" s="333"/>
      <c r="AE1766" s="333"/>
      <c r="AF1766" s="333"/>
      <c r="AG1766" s="333"/>
      <c r="AH1766" s="333"/>
      <c r="AI1766" s="333"/>
      <c r="AJ1766" s="333"/>
      <c r="AK1766" s="333"/>
      <c r="AL1766" s="333"/>
      <c r="AM1766" s="333"/>
      <c r="AN1766" s="333"/>
      <c r="AO1766" s="333"/>
      <c r="AP1766" s="333"/>
      <c r="AQ1766" s="333"/>
      <c r="AR1766" s="333"/>
    </row>
    <row r="1767" spans="1:44" ht="8.1" customHeight="1">
      <c r="A1767" s="365" t="str">
        <f t="shared" si="161"/>
        <v/>
      </c>
      <c r="B1767" s="50" t="str">
        <f t="shared" si="162"/>
        <v/>
      </c>
      <c r="C1767" s="50" t="str">
        <f t="shared" si="163"/>
        <v/>
      </c>
      <c r="D1767" s="315" t="str">
        <f t="shared" si="164"/>
        <v/>
      </c>
      <c r="E1767" s="353"/>
      <c r="F1767" s="354"/>
      <c r="G1767" s="354"/>
      <c r="H1767" s="333"/>
      <c r="I1767" s="333"/>
      <c r="J1767" s="333"/>
      <c r="K1767" s="333"/>
      <c r="L1767" s="333"/>
      <c r="M1767" s="333"/>
      <c r="N1767" s="333"/>
      <c r="O1767" s="333"/>
      <c r="P1767" s="333"/>
      <c r="Q1767" s="333"/>
      <c r="R1767" s="333"/>
      <c r="S1767" s="333"/>
      <c r="T1767" s="333"/>
      <c r="U1767" s="333"/>
      <c r="V1767" s="333"/>
      <c r="W1767" s="333"/>
      <c r="X1767" s="333"/>
      <c r="Y1767" s="333"/>
      <c r="Z1767" s="333"/>
      <c r="AA1767" s="333"/>
      <c r="AB1767" s="333"/>
      <c r="AC1767" s="333"/>
      <c r="AD1767" s="333"/>
      <c r="AE1767" s="333"/>
      <c r="AF1767" s="333"/>
      <c r="AG1767" s="333"/>
      <c r="AH1767" s="333"/>
      <c r="AI1767" s="333"/>
      <c r="AJ1767" s="333"/>
      <c r="AK1767" s="333"/>
      <c r="AL1767" s="333"/>
      <c r="AM1767" s="333"/>
      <c r="AN1767" s="333"/>
      <c r="AO1767" s="333"/>
      <c r="AP1767" s="333"/>
      <c r="AQ1767" s="333"/>
      <c r="AR1767" s="333"/>
    </row>
    <row r="1768" spans="1:44" ht="8.1" customHeight="1">
      <c r="A1768" s="365" t="str">
        <f t="shared" si="161"/>
        <v/>
      </c>
      <c r="B1768" s="50" t="str">
        <f t="shared" si="162"/>
        <v/>
      </c>
      <c r="C1768" s="50" t="str">
        <f t="shared" si="163"/>
        <v/>
      </c>
      <c r="D1768" s="315" t="str">
        <f t="shared" si="164"/>
        <v/>
      </c>
      <c r="E1768" s="353"/>
      <c r="F1768" s="354"/>
      <c r="G1768" s="354"/>
      <c r="H1768" s="333"/>
      <c r="I1768" s="333"/>
      <c r="J1768" s="333"/>
      <c r="K1768" s="333"/>
      <c r="L1768" s="333"/>
      <c r="M1768" s="333"/>
      <c r="N1768" s="333"/>
      <c r="O1768" s="333"/>
      <c r="P1768" s="333"/>
      <c r="Q1768" s="333"/>
      <c r="R1768" s="333"/>
      <c r="S1768" s="333"/>
      <c r="T1768" s="333"/>
      <c r="U1768" s="333"/>
      <c r="V1768" s="333"/>
      <c r="W1768" s="333"/>
      <c r="X1768" s="333"/>
      <c r="Y1768" s="333"/>
      <c r="Z1768" s="333"/>
      <c r="AA1768" s="333"/>
      <c r="AB1768" s="333"/>
      <c r="AC1768" s="333"/>
      <c r="AD1768" s="333"/>
      <c r="AE1768" s="333"/>
      <c r="AF1768" s="333"/>
      <c r="AG1768" s="333"/>
      <c r="AH1768" s="333"/>
      <c r="AI1768" s="333"/>
      <c r="AJ1768" s="333"/>
      <c r="AK1768" s="333"/>
      <c r="AL1768" s="333"/>
      <c r="AM1768" s="333"/>
      <c r="AN1768" s="333"/>
      <c r="AO1768" s="333"/>
      <c r="AP1768" s="333"/>
      <c r="AQ1768" s="333"/>
      <c r="AR1768" s="333"/>
    </row>
    <row r="1769" spans="1:44" ht="8.1" customHeight="1">
      <c r="A1769" s="365" t="str">
        <f t="shared" si="161"/>
        <v/>
      </c>
      <c r="B1769" s="50" t="str">
        <f t="shared" si="162"/>
        <v/>
      </c>
      <c r="C1769" s="50" t="str">
        <f t="shared" si="163"/>
        <v/>
      </c>
      <c r="D1769" s="315" t="str">
        <f t="shared" si="164"/>
        <v/>
      </c>
      <c r="E1769" s="353"/>
      <c r="F1769" s="354"/>
      <c r="G1769" s="354"/>
      <c r="H1769" s="333"/>
      <c r="I1769" s="333"/>
      <c r="J1769" s="333"/>
      <c r="K1769" s="333"/>
      <c r="L1769" s="333"/>
      <c r="M1769" s="333"/>
      <c r="N1769" s="333"/>
      <c r="O1769" s="333"/>
      <c r="P1769" s="333"/>
      <c r="Q1769" s="333"/>
      <c r="R1769" s="333"/>
      <c r="S1769" s="333"/>
      <c r="T1769" s="333"/>
      <c r="U1769" s="333"/>
      <c r="V1769" s="333"/>
      <c r="W1769" s="333"/>
      <c r="X1769" s="333"/>
      <c r="Y1769" s="333"/>
      <c r="Z1769" s="333"/>
      <c r="AA1769" s="333"/>
      <c r="AB1769" s="333"/>
      <c r="AC1769" s="333"/>
      <c r="AD1769" s="333"/>
      <c r="AE1769" s="333"/>
      <c r="AF1769" s="333"/>
      <c r="AG1769" s="333"/>
      <c r="AH1769" s="333"/>
      <c r="AI1769" s="333"/>
      <c r="AJ1769" s="333"/>
      <c r="AK1769" s="333"/>
      <c r="AL1769" s="333"/>
      <c r="AM1769" s="333"/>
      <c r="AN1769" s="333"/>
      <c r="AO1769" s="333"/>
      <c r="AP1769" s="333"/>
      <c r="AQ1769" s="333"/>
      <c r="AR1769" s="333"/>
    </row>
    <row r="1770" spans="1:44" ht="8.1" customHeight="1">
      <c r="A1770" s="365" t="str">
        <f t="shared" si="161"/>
        <v/>
      </c>
      <c r="B1770" s="50" t="str">
        <f t="shared" si="162"/>
        <v/>
      </c>
      <c r="C1770" s="50" t="str">
        <f t="shared" si="163"/>
        <v/>
      </c>
      <c r="D1770" s="315" t="str">
        <f t="shared" si="164"/>
        <v/>
      </c>
      <c r="E1770" s="353"/>
      <c r="F1770" s="354"/>
      <c r="G1770" s="354"/>
      <c r="H1770" s="333"/>
      <c r="I1770" s="333"/>
      <c r="J1770" s="333"/>
      <c r="K1770" s="333"/>
      <c r="L1770" s="333"/>
      <c r="M1770" s="333"/>
      <c r="N1770" s="333"/>
      <c r="O1770" s="333"/>
      <c r="P1770" s="333"/>
      <c r="Q1770" s="333"/>
      <c r="R1770" s="333"/>
      <c r="S1770" s="333"/>
      <c r="T1770" s="333"/>
      <c r="U1770" s="333"/>
      <c r="V1770" s="333"/>
      <c r="W1770" s="333"/>
      <c r="X1770" s="333"/>
      <c r="Y1770" s="333"/>
      <c r="Z1770" s="333"/>
      <c r="AA1770" s="333"/>
      <c r="AB1770" s="333"/>
      <c r="AC1770" s="333"/>
      <c r="AD1770" s="333"/>
      <c r="AE1770" s="333"/>
      <c r="AF1770" s="333"/>
      <c r="AG1770" s="333"/>
      <c r="AH1770" s="333"/>
      <c r="AI1770" s="333"/>
      <c r="AJ1770" s="333"/>
      <c r="AK1770" s="333"/>
      <c r="AL1770" s="333"/>
      <c r="AM1770" s="333"/>
      <c r="AN1770" s="333"/>
      <c r="AO1770" s="333"/>
      <c r="AP1770" s="333"/>
      <c r="AQ1770" s="333"/>
      <c r="AR1770" s="333"/>
    </row>
    <row r="1771" spans="1:44" ht="8.1" customHeight="1">
      <c r="A1771" s="365" t="str">
        <f t="shared" si="161"/>
        <v/>
      </c>
      <c r="B1771" s="50" t="str">
        <f t="shared" si="162"/>
        <v/>
      </c>
      <c r="C1771" s="50" t="str">
        <f t="shared" si="163"/>
        <v/>
      </c>
      <c r="D1771" s="315" t="str">
        <f t="shared" si="164"/>
        <v/>
      </c>
      <c r="E1771" s="353"/>
      <c r="F1771" s="354"/>
      <c r="G1771" s="354"/>
      <c r="H1771" s="333"/>
      <c r="I1771" s="333"/>
      <c r="J1771" s="333"/>
      <c r="K1771" s="333"/>
      <c r="L1771" s="333"/>
      <c r="M1771" s="333"/>
      <c r="N1771" s="333"/>
      <c r="O1771" s="333"/>
      <c r="P1771" s="333"/>
      <c r="Q1771" s="333"/>
      <c r="R1771" s="333"/>
      <c r="S1771" s="333"/>
      <c r="T1771" s="333"/>
      <c r="U1771" s="333"/>
      <c r="V1771" s="333"/>
      <c r="W1771" s="333"/>
      <c r="X1771" s="333"/>
      <c r="Y1771" s="333"/>
      <c r="Z1771" s="333"/>
      <c r="AA1771" s="333"/>
      <c r="AB1771" s="333"/>
      <c r="AC1771" s="333"/>
      <c r="AD1771" s="333"/>
      <c r="AE1771" s="333"/>
      <c r="AF1771" s="333"/>
      <c r="AG1771" s="333"/>
      <c r="AH1771" s="333"/>
      <c r="AI1771" s="333"/>
      <c r="AJ1771" s="333"/>
      <c r="AK1771" s="333"/>
      <c r="AL1771" s="333"/>
      <c r="AM1771" s="333"/>
      <c r="AN1771" s="333"/>
      <c r="AO1771" s="333"/>
      <c r="AP1771" s="333"/>
      <c r="AQ1771" s="333"/>
      <c r="AR1771" s="333"/>
    </row>
    <row r="1772" spans="1:44" ht="8.1" customHeight="1">
      <c r="A1772" s="365" t="str">
        <f t="shared" si="161"/>
        <v/>
      </c>
      <c r="B1772" s="50" t="str">
        <f t="shared" si="162"/>
        <v/>
      </c>
      <c r="C1772" s="50" t="str">
        <f t="shared" si="163"/>
        <v/>
      </c>
      <c r="D1772" s="315" t="str">
        <f t="shared" si="164"/>
        <v/>
      </c>
      <c r="E1772" s="353"/>
      <c r="F1772" s="354"/>
      <c r="G1772" s="354"/>
      <c r="H1772" s="333"/>
      <c r="I1772" s="333"/>
      <c r="J1772" s="333"/>
      <c r="K1772" s="333"/>
      <c r="L1772" s="333"/>
      <c r="M1772" s="333"/>
      <c r="N1772" s="333"/>
      <c r="O1772" s="333"/>
      <c r="P1772" s="333"/>
      <c r="Q1772" s="333"/>
      <c r="R1772" s="333"/>
      <c r="S1772" s="333"/>
      <c r="T1772" s="333"/>
      <c r="U1772" s="333"/>
      <c r="V1772" s="333"/>
      <c r="W1772" s="333"/>
      <c r="X1772" s="333"/>
      <c r="Y1772" s="333"/>
      <c r="Z1772" s="333"/>
      <c r="AA1772" s="333"/>
      <c r="AB1772" s="333"/>
      <c r="AC1772" s="333"/>
      <c r="AD1772" s="333"/>
      <c r="AE1772" s="333"/>
      <c r="AF1772" s="333"/>
      <c r="AG1772" s="333"/>
      <c r="AH1772" s="333"/>
      <c r="AI1772" s="333"/>
      <c r="AJ1772" s="333"/>
      <c r="AK1772" s="333"/>
      <c r="AL1772" s="333"/>
      <c r="AM1772" s="333"/>
      <c r="AN1772" s="333"/>
      <c r="AO1772" s="333"/>
      <c r="AP1772" s="333"/>
      <c r="AQ1772" s="333"/>
      <c r="AR1772" s="333"/>
    </row>
    <row r="1773" spans="1:44" ht="8.1" customHeight="1">
      <c r="A1773" s="365" t="str">
        <f t="shared" si="161"/>
        <v/>
      </c>
      <c r="B1773" s="50" t="str">
        <f t="shared" si="162"/>
        <v/>
      </c>
      <c r="C1773" s="50" t="str">
        <f t="shared" si="163"/>
        <v/>
      </c>
      <c r="D1773" s="315" t="str">
        <f t="shared" si="164"/>
        <v/>
      </c>
      <c r="E1773" s="353"/>
      <c r="F1773" s="354"/>
      <c r="G1773" s="354"/>
      <c r="H1773" s="333"/>
      <c r="I1773" s="333"/>
      <c r="J1773" s="333"/>
      <c r="K1773" s="333"/>
      <c r="L1773" s="333"/>
      <c r="M1773" s="333"/>
      <c r="N1773" s="333"/>
      <c r="O1773" s="333"/>
      <c r="P1773" s="333"/>
      <c r="Q1773" s="333"/>
      <c r="R1773" s="333"/>
      <c r="S1773" s="333"/>
      <c r="T1773" s="333"/>
      <c r="U1773" s="333"/>
      <c r="V1773" s="333"/>
      <c r="W1773" s="333"/>
      <c r="X1773" s="333"/>
      <c r="Y1773" s="333"/>
      <c r="Z1773" s="333"/>
      <c r="AA1773" s="333"/>
      <c r="AB1773" s="333"/>
      <c r="AC1773" s="333"/>
      <c r="AD1773" s="333"/>
      <c r="AE1773" s="333"/>
      <c r="AF1773" s="333"/>
      <c r="AG1773" s="333"/>
      <c r="AH1773" s="333"/>
      <c r="AI1773" s="333"/>
      <c r="AJ1773" s="333"/>
      <c r="AK1773" s="333"/>
      <c r="AL1773" s="333"/>
      <c r="AM1773" s="333"/>
      <c r="AN1773" s="333"/>
      <c r="AO1773" s="333"/>
      <c r="AP1773" s="333"/>
      <c r="AQ1773" s="333"/>
      <c r="AR1773" s="333"/>
    </row>
    <row r="1774" spans="1:44" ht="8.1" customHeight="1">
      <c r="A1774" s="365" t="str">
        <f t="shared" si="161"/>
        <v/>
      </c>
      <c r="B1774" s="50" t="str">
        <f t="shared" si="162"/>
        <v/>
      </c>
      <c r="C1774" s="50" t="str">
        <f t="shared" si="163"/>
        <v/>
      </c>
      <c r="D1774" s="315" t="str">
        <f t="shared" si="164"/>
        <v/>
      </c>
      <c r="E1774" s="353"/>
      <c r="F1774" s="354"/>
      <c r="G1774" s="354"/>
      <c r="H1774" s="333"/>
      <c r="I1774" s="333"/>
      <c r="J1774" s="333"/>
      <c r="K1774" s="333"/>
      <c r="L1774" s="333"/>
      <c r="M1774" s="333"/>
      <c r="N1774" s="333"/>
      <c r="O1774" s="333"/>
      <c r="P1774" s="333"/>
      <c r="Q1774" s="333"/>
      <c r="R1774" s="333"/>
      <c r="S1774" s="333"/>
      <c r="T1774" s="333"/>
      <c r="U1774" s="333"/>
      <c r="V1774" s="333"/>
      <c r="W1774" s="333"/>
      <c r="X1774" s="333"/>
      <c r="Y1774" s="333"/>
      <c r="Z1774" s="333"/>
      <c r="AA1774" s="333"/>
      <c r="AB1774" s="333"/>
      <c r="AC1774" s="333"/>
      <c r="AD1774" s="333"/>
      <c r="AE1774" s="333"/>
      <c r="AF1774" s="333"/>
      <c r="AG1774" s="333"/>
      <c r="AH1774" s="333"/>
      <c r="AI1774" s="333"/>
      <c r="AJ1774" s="333"/>
      <c r="AK1774" s="333"/>
      <c r="AL1774" s="333"/>
      <c r="AM1774" s="333"/>
      <c r="AN1774" s="333"/>
      <c r="AO1774" s="333"/>
      <c r="AP1774" s="333"/>
      <c r="AQ1774" s="333"/>
      <c r="AR1774" s="333"/>
    </row>
    <row r="1775" spans="1:44" ht="8.1" customHeight="1">
      <c r="A1775" s="365" t="str">
        <f t="shared" si="161"/>
        <v/>
      </c>
      <c r="B1775" s="50" t="str">
        <f t="shared" si="162"/>
        <v/>
      </c>
      <c r="C1775" s="50" t="str">
        <f t="shared" si="163"/>
        <v/>
      </c>
      <c r="D1775" s="315" t="str">
        <f t="shared" si="164"/>
        <v/>
      </c>
      <c r="E1775" s="353"/>
      <c r="F1775" s="354"/>
      <c r="G1775" s="354"/>
      <c r="H1775" s="333"/>
      <c r="I1775" s="333"/>
      <c r="J1775" s="333"/>
      <c r="K1775" s="333"/>
      <c r="L1775" s="333"/>
      <c r="M1775" s="333"/>
      <c r="N1775" s="333"/>
      <c r="O1775" s="333"/>
      <c r="P1775" s="333"/>
      <c r="Q1775" s="333"/>
      <c r="R1775" s="333"/>
      <c r="S1775" s="333"/>
      <c r="T1775" s="333"/>
      <c r="U1775" s="333"/>
      <c r="V1775" s="333"/>
      <c r="W1775" s="333"/>
      <c r="X1775" s="333"/>
      <c r="Y1775" s="333"/>
      <c r="Z1775" s="333"/>
      <c r="AA1775" s="333"/>
      <c r="AB1775" s="333"/>
      <c r="AC1775" s="333"/>
      <c r="AD1775" s="333"/>
      <c r="AE1775" s="333"/>
      <c r="AF1775" s="333"/>
      <c r="AG1775" s="333"/>
      <c r="AH1775" s="333"/>
      <c r="AI1775" s="333"/>
      <c r="AJ1775" s="333"/>
      <c r="AK1775" s="333"/>
      <c r="AL1775" s="333"/>
      <c r="AM1775" s="333"/>
      <c r="AN1775" s="333"/>
      <c r="AO1775" s="333"/>
      <c r="AP1775" s="333"/>
      <c r="AQ1775" s="333"/>
      <c r="AR1775" s="333"/>
    </row>
    <row r="1776" spans="1:44" ht="8.1" customHeight="1">
      <c r="A1776" s="365" t="str">
        <f t="shared" si="161"/>
        <v/>
      </c>
      <c r="B1776" s="50" t="str">
        <f t="shared" si="162"/>
        <v/>
      </c>
      <c r="C1776" s="50" t="str">
        <f t="shared" si="163"/>
        <v/>
      </c>
      <c r="D1776" s="315" t="str">
        <f t="shared" si="164"/>
        <v/>
      </c>
      <c r="E1776" s="353"/>
      <c r="F1776" s="354"/>
      <c r="G1776" s="354"/>
      <c r="H1776" s="333"/>
      <c r="I1776" s="333"/>
      <c r="J1776" s="333"/>
      <c r="K1776" s="333"/>
      <c r="L1776" s="333"/>
      <c r="M1776" s="333"/>
      <c r="N1776" s="333"/>
      <c r="O1776" s="333"/>
      <c r="P1776" s="333"/>
      <c r="Q1776" s="333"/>
      <c r="R1776" s="333"/>
      <c r="S1776" s="333"/>
      <c r="T1776" s="333"/>
      <c r="U1776" s="333"/>
      <c r="V1776" s="333"/>
      <c r="W1776" s="333"/>
      <c r="X1776" s="333"/>
      <c r="Y1776" s="333"/>
      <c r="Z1776" s="333"/>
      <c r="AA1776" s="333"/>
      <c r="AB1776" s="333"/>
      <c r="AC1776" s="333"/>
      <c r="AD1776" s="333"/>
      <c r="AE1776" s="333"/>
      <c r="AF1776" s="333"/>
      <c r="AG1776" s="333"/>
      <c r="AH1776" s="333"/>
      <c r="AI1776" s="333"/>
      <c r="AJ1776" s="333"/>
      <c r="AK1776" s="333"/>
      <c r="AL1776" s="333"/>
      <c r="AM1776" s="333"/>
      <c r="AN1776" s="333"/>
      <c r="AO1776" s="333"/>
      <c r="AP1776" s="333"/>
      <c r="AQ1776" s="333"/>
      <c r="AR1776" s="333"/>
    </row>
    <row r="1777" spans="1:44" ht="8.1" customHeight="1">
      <c r="A1777" s="365" t="str">
        <f t="shared" si="161"/>
        <v/>
      </c>
      <c r="B1777" s="50" t="str">
        <f t="shared" si="162"/>
        <v/>
      </c>
      <c r="C1777" s="50" t="str">
        <f t="shared" si="163"/>
        <v/>
      </c>
      <c r="D1777" s="315" t="str">
        <f t="shared" si="164"/>
        <v/>
      </c>
      <c r="E1777" s="353"/>
      <c r="F1777" s="354"/>
      <c r="G1777" s="354"/>
      <c r="H1777" s="333"/>
      <c r="I1777" s="333"/>
      <c r="J1777" s="333"/>
      <c r="K1777" s="333"/>
      <c r="L1777" s="333"/>
      <c r="M1777" s="333"/>
      <c r="N1777" s="333"/>
      <c r="O1777" s="333"/>
      <c r="P1777" s="333"/>
      <c r="Q1777" s="333"/>
      <c r="R1777" s="333"/>
      <c r="S1777" s="333"/>
      <c r="T1777" s="333"/>
      <c r="U1777" s="333"/>
      <c r="V1777" s="333"/>
      <c r="W1777" s="333"/>
      <c r="X1777" s="333"/>
      <c r="Y1777" s="333"/>
      <c r="Z1777" s="333"/>
      <c r="AA1777" s="333"/>
      <c r="AB1777" s="333"/>
      <c r="AC1777" s="333"/>
      <c r="AD1777" s="333"/>
      <c r="AE1777" s="333"/>
      <c r="AF1777" s="333"/>
      <c r="AG1777" s="333"/>
      <c r="AH1777" s="333"/>
      <c r="AI1777" s="333"/>
      <c r="AJ1777" s="333"/>
      <c r="AK1777" s="333"/>
      <c r="AL1777" s="333"/>
      <c r="AM1777" s="333"/>
      <c r="AN1777" s="333"/>
      <c r="AO1777" s="333"/>
      <c r="AP1777" s="333"/>
      <c r="AQ1777" s="333"/>
      <c r="AR1777" s="333"/>
    </row>
    <row r="1778" spans="1:44" ht="8.1" customHeight="1">
      <c r="A1778" s="365" t="str">
        <f t="shared" si="161"/>
        <v/>
      </c>
      <c r="B1778" s="50" t="str">
        <f t="shared" si="162"/>
        <v/>
      </c>
      <c r="C1778" s="50" t="str">
        <f t="shared" si="163"/>
        <v/>
      </c>
      <c r="D1778" s="315" t="str">
        <f t="shared" si="164"/>
        <v/>
      </c>
      <c r="E1778" s="353"/>
      <c r="F1778" s="354"/>
      <c r="G1778" s="354"/>
      <c r="H1778" s="333"/>
      <c r="I1778" s="333"/>
      <c r="J1778" s="333"/>
      <c r="K1778" s="333"/>
      <c r="L1778" s="333"/>
      <c r="M1778" s="333"/>
      <c r="N1778" s="333"/>
      <c r="O1778" s="333"/>
      <c r="P1778" s="333"/>
      <c r="Q1778" s="333"/>
      <c r="R1778" s="333"/>
      <c r="S1778" s="333"/>
      <c r="T1778" s="333"/>
      <c r="U1778" s="333"/>
      <c r="V1778" s="333"/>
      <c r="W1778" s="333"/>
      <c r="X1778" s="333"/>
      <c r="Y1778" s="333"/>
      <c r="Z1778" s="333"/>
      <c r="AA1778" s="333"/>
      <c r="AB1778" s="333"/>
      <c r="AC1778" s="333"/>
      <c r="AD1778" s="333"/>
      <c r="AE1778" s="333"/>
      <c r="AF1778" s="333"/>
      <c r="AG1778" s="333"/>
      <c r="AH1778" s="333"/>
      <c r="AI1778" s="333"/>
      <c r="AJ1778" s="333"/>
      <c r="AK1778" s="333"/>
      <c r="AL1778" s="333"/>
      <c r="AM1778" s="333"/>
      <c r="AN1778" s="333"/>
      <c r="AO1778" s="333"/>
      <c r="AP1778" s="333"/>
      <c r="AQ1778" s="333"/>
      <c r="AR1778" s="333"/>
    </row>
    <row r="1779" spans="1:44" ht="8.1" customHeight="1">
      <c r="A1779" s="365" t="str">
        <f t="shared" si="161"/>
        <v/>
      </c>
      <c r="B1779" s="50" t="str">
        <f t="shared" si="162"/>
        <v/>
      </c>
      <c r="C1779" s="50" t="str">
        <f t="shared" si="163"/>
        <v/>
      </c>
      <c r="D1779" s="315" t="str">
        <f t="shared" si="164"/>
        <v/>
      </c>
      <c r="E1779" s="353"/>
      <c r="F1779" s="354"/>
      <c r="G1779" s="354"/>
      <c r="H1779" s="333"/>
      <c r="I1779" s="333"/>
      <c r="J1779" s="333"/>
      <c r="K1779" s="333"/>
      <c r="L1779" s="333"/>
      <c r="M1779" s="333"/>
      <c r="N1779" s="333"/>
      <c r="O1779" s="333"/>
      <c r="P1779" s="333"/>
      <c r="Q1779" s="333"/>
      <c r="R1779" s="333"/>
      <c r="S1779" s="333"/>
      <c r="T1779" s="333"/>
      <c r="U1779" s="333"/>
      <c r="V1779" s="333"/>
      <c r="W1779" s="333"/>
      <c r="X1779" s="333"/>
      <c r="Y1779" s="333"/>
      <c r="Z1779" s="333"/>
      <c r="AA1779" s="333"/>
      <c r="AB1779" s="333"/>
      <c r="AC1779" s="333"/>
      <c r="AD1779" s="333"/>
      <c r="AE1779" s="333"/>
      <c r="AF1779" s="333"/>
      <c r="AG1779" s="333"/>
      <c r="AH1779" s="333"/>
      <c r="AI1779" s="333"/>
      <c r="AJ1779" s="333"/>
      <c r="AK1779" s="333"/>
      <c r="AL1779" s="333"/>
      <c r="AM1779" s="333"/>
      <c r="AN1779" s="333"/>
      <c r="AO1779" s="333"/>
      <c r="AP1779" s="333"/>
      <c r="AQ1779" s="333"/>
      <c r="AR1779" s="333"/>
    </row>
    <row r="1780" spans="1:44" ht="8.1" customHeight="1">
      <c r="A1780" s="365" t="str">
        <f t="shared" si="161"/>
        <v/>
      </c>
      <c r="B1780" s="50" t="str">
        <f t="shared" si="162"/>
        <v/>
      </c>
      <c r="C1780" s="50" t="str">
        <f t="shared" si="163"/>
        <v/>
      </c>
      <c r="D1780" s="315" t="str">
        <f t="shared" si="164"/>
        <v/>
      </c>
      <c r="E1780" s="353"/>
      <c r="F1780" s="354"/>
      <c r="G1780" s="354"/>
      <c r="H1780" s="333"/>
      <c r="I1780" s="333"/>
      <c r="J1780" s="333"/>
      <c r="K1780" s="333"/>
      <c r="L1780" s="333"/>
      <c r="M1780" s="333"/>
      <c r="N1780" s="333"/>
      <c r="O1780" s="333"/>
      <c r="P1780" s="333"/>
      <c r="Q1780" s="333"/>
      <c r="R1780" s="333"/>
      <c r="S1780" s="333"/>
      <c r="T1780" s="333"/>
      <c r="U1780" s="333"/>
      <c r="V1780" s="333"/>
      <c r="W1780" s="333"/>
      <c r="X1780" s="333"/>
      <c r="Y1780" s="333"/>
      <c r="Z1780" s="333"/>
      <c r="AA1780" s="333"/>
      <c r="AB1780" s="333"/>
      <c r="AC1780" s="333"/>
      <c r="AD1780" s="333"/>
      <c r="AE1780" s="333"/>
      <c r="AF1780" s="333"/>
      <c r="AG1780" s="333"/>
      <c r="AH1780" s="333"/>
      <c r="AI1780" s="333"/>
      <c r="AJ1780" s="333"/>
      <c r="AK1780" s="333"/>
      <c r="AL1780" s="333"/>
      <c r="AM1780" s="333"/>
      <c r="AN1780" s="333"/>
      <c r="AO1780" s="333"/>
      <c r="AP1780" s="333"/>
      <c r="AQ1780" s="333"/>
      <c r="AR1780" s="333"/>
    </row>
    <row r="1781" spans="1:44" ht="8.1" customHeight="1">
      <c r="A1781" s="365" t="str">
        <f t="shared" si="161"/>
        <v/>
      </c>
      <c r="B1781" s="50" t="str">
        <f t="shared" si="162"/>
        <v/>
      </c>
      <c r="C1781" s="50" t="str">
        <f t="shared" si="163"/>
        <v/>
      </c>
      <c r="D1781" s="315" t="str">
        <f t="shared" si="164"/>
        <v/>
      </c>
      <c r="E1781" s="353"/>
      <c r="F1781" s="354"/>
      <c r="G1781" s="354"/>
      <c r="H1781" s="333"/>
      <c r="I1781" s="333"/>
      <c r="J1781" s="333"/>
      <c r="K1781" s="333"/>
      <c r="L1781" s="333"/>
      <c r="M1781" s="333"/>
      <c r="N1781" s="333"/>
      <c r="O1781" s="333"/>
      <c r="P1781" s="333"/>
      <c r="Q1781" s="333"/>
      <c r="R1781" s="333"/>
      <c r="S1781" s="333"/>
      <c r="T1781" s="333"/>
      <c r="U1781" s="333"/>
      <c r="V1781" s="333"/>
      <c r="W1781" s="333"/>
      <c r="X1781" s="333"/>
      <c r="Y1781" s="333"/>
      <c r="Z1781" s="333"/>
      <c r="AA1781" s="333"/>
      <c r="AB1781" s="333"/>
      <c r="AC1781" s="333"/>
      <c r="AD1781" s="333"/>
      <c r="AE1781" s="333"/>
      <c r="AF1781" s="333"/>
      <c r="AG1781" s="333"/>
      <c r="AH1781" s="333"/>
      <c r="AI1781" s="333"/>
      <c r="AJ1781" s="333"/>
      <c r="AK1781" s="333"/>
      <c r="AL1781" s="333"/>
      <c r="AM1781" s="333"/>
      <c r="AN1781" s="333"/>
      <c r="AO1781" s="333"/>
      <c r="AP1781" s="333"/>
      <c r="AQ1781" s="333"/>
      <c r="AR1781" s="333"/>
    </row>
    <row r="1782" spans="1:44" ht="8.1" customHeight="1">
      <c r="A1782" s="365" t="str">
        <f t="shared" si="161"/>
        <v/>
      </c>
      <c r="B1782" s="50" t="str">
        <f t="shared" si="162"/>
        <v/>
      </c>
      <c r="C1782" s="50" t="str">
        <f t="shared" si="163"/>
        <v/>
      </c>
      <c r="D1782" s="315" t="str">
        <f t="shared" si="164"/>
        <v/>
      </c>
      <c r="E1782" s="353"/>
      <c r="F1782" s="354"/>
      <c r="G1782" s="354"/>
      <c r="H1782" s="333"/>
      <c r="I1782" s="333"/>
      <c r="J1782" s="333"/>
      <c r="K1782" s="333"/>
      <c r="L1782" s="333"/>
      <c r="M1782" s="333"/>
      <c r="N1782" s="333"/>
      <c r="O1782" s="333"/>
      <c r="P1782" s="333"/>
      <c r="Q1782" s="333"/>
      <c r="R1782" s="333"/>
      <c r="S1782" s="333"/>
      <c r="T1782" s="333"/>
      <c r="U1782" s="333"/>
      <c r="V1782" s="333"/>
      <c r="W1782" s="333"/>
      <c r="X1782" s="333"/>
      <c r="Y1782" s="333"/>
      <c r="Z1782" s="333"/>
      <c r="AA1782" s="333"/>
      <c r="AB1782" s="333"/>
      <c r="AC1782" s="333"/>
      <c r="AD1782" s="333"/>
      <c r="AE1782" s="333"/>
      <c r="AF1782" s="333"/>
      <c r="AG1782" s="333"/>
      <c r="AH1782" s="333"/>
      <c r="AI1782" s="333"/>
      <c r="AJ1782" s="333"/>
      <c r="AK1782" s="333"/>
      <c r="AL1782" s="333"/>
      <c r="AM1782" s="333"/>
      <c r="AN1782" s="333"/>
      <c r="AO1782" s="333"/>
      <c r="AP1782" s="333"/>
      <c r="AQ1782" s="333"/>
      <c r="AR1782" s="333"/>
    </row>
    <row r="1783" spans="1:44" ht="8.1" customHeight="1">
      <c r="A1783" s="365" t="str">
        <f t="shared" si="161"/>
        <v/>
      </c>
      <c r="B1783" s="50" t="str">
        <f t="shared" si="162"/>
        <v/>
      </c>
      <c r="C1783" s="50" t="str">
        <f t="shared" si="163"/>
        <v/>
      </c>
      <c r="D1783" s="315" t="str">
        <f t="shared" si="164"/>
        <v/>
      </c>
      <c r="E1783" s="353"/>
      <c r="F1783" s="354"/>
      <c r="G1783" s="354"/>
      <c r="H1783" s="333"/>
      <c r="I1783" s="333"/>
      <c r="J1783" s="333"/>
      <c r="K1783" s="333"/>
      <c r="L1783" s="333"/>
      <c r="M1783" s="333"/>
      <c r="N1783" s="333"/>
      <c r="O1783" s="333"/>
      <c r="P1783" s="333"/>
      <c r="Q1783" s="333"/>
      <c r="R1783" s="333"/>
      <c r="S1783" s="333"/>
      <c r="T1783" s="333"/>
      <c r="U1783" s="333"/>
      <c r="V1783" s="333"/>
      <c r="W1783" s="333"/>
      <c r="X1783" s="333"/>
      <c r="Y1783" s="333"/>
      <c r="Z1783" s="333"/>
      <c r="AA1783" s="333"/>
      <c r="AB1783" s="333"/>
      <c r="AC1783" s="333"/>
      <c r="AD1783" s="333"/>
      <c r="AE1783" s="333"/>
      <c r="AF1783" s="333"/>
      <c r="AG1783" s="333"/>
      <c r="AH1783" s="333"/>
      <c r="AI1783" s="333"/>
      <c r="AJ1783" s="333"/>
      <c r="AK1783" s="333"/>
      <c r="AL1783" s="333"/>
      <c r="AM1783" s="333"/>
      <c r="AN1783" s="333"/>
      <c r="AO1783" s="333"/>
      <c r="AP1783" s="333"/>
      <c r="AQ1783" s="333"/>
      <c r="AR1783" s="333"/>
    </row>
    <row r="1784" spans="1:44" ht="8.1" customHeight="1">
      <c r="A1784" s="365" t="str">
        <f t="shared" si="161"/>
        <v/>
      </c>
      <c r="B1784" s="50" t="str">
        <f t="shared" si="162"/>
        <v/>
      </c>
      <c r="C1784" s="50" t="str">
        <f t="shared" si="163"/>
        <v/>
      </c>
      <c r="D1784" s="315" t="str">
        <f t="shared" si="164"/>
        <v/>
      </c>
      <c r="E1784" s="353"/>
      <c r="F1784" s="354"/>
      <c r="G1784" s="354"/>
      <c r="H1784" s="333"/>
      <c r="I1784" s="333"/>
      <c r="J1784" s="333"/>
      <c r="K1784" s="333"/>
      <c r="L1784" s="333"/>
      <c r="M1784" s="333"/>
      <c r="N1784" s="333"/>
      <c r="O1784" s="333"/>
      <c r="P1784" s="333"/>
      <c r="Q1784" s="333"/>
      <c r="R1784" s="333"/>
      <c r="S1784" s="333"/>
      <c r="T1784" s="333"/>
      <c r="U1784" s="333"/>
      <c r="V1784" s="333"/>
      <c r="W1784" s="333"/>
      <c r="X1784" s="333"/>
      <c r="Y1784" s="333"/>
      <c r="Z1784" s="333"/>
      <c r="AA1784" s="333"/>
      <c r="AB1784" s="333"/>
      <c r="AC1784" s="333"/>
      <c r="AD1784" s="333"/>
      <c r="AE1784" s="333"/>
      <c r="AF1784" s="333"/>
      <c r="AG1784" s="333"/>
      <c r="AH1784" s="333"/>
      <c r="AI1784" s="333"/>
      <c r="AJ1784" s="333"/>
      <c r="AK1784" s="333"/>
      <c r="AL1784" s="333"/>
      <c r="AM1784" s="333"/>
      <c r="AN1784" s="333"/>
      <c r="AO1784" s="333"/>
      <c r="AP1784" s="333"/>
      <c r="AQ1784" s="333"/>
      <c r="AR1784" s="333"/>
    </row>
    <row r="1785" spans="1:44" ht="8.1" customHeight="1">
      <c r="A1785" s="365" t="str">
        <f t="shared" si="161"/>
        <v/>
      </c>
      <c r="B1785" s="50" t="str">
        <f t="shared" si="162"/>
        <v/>
      </c>
      <c r="C1785" s="50" t="str">
        <f t="shared" si="163"/>
        <v/>
      </c>
      <c r="D1785" s="315" t="str">
        <f t="shared" si="164"/>
        <v/>
      </c>
      <c r="E1785" s="353"/>
      <c r="F1785" s="354"/>
      <c r="G1785" s="354"/>
      <c r="H1785" s="333"/>
      <c r="I1785" s="333"/>
      <c r="J1785" s="333"/>
      <c r="K1785" s="333"/>
      <c r="L1785" s="333"/>
      <c r="M1785" s="333"/>
      <c r="N1785" s="333"/>
      <c r="O1785" s="333"/>
      <c r="P1785" s="333"/>
      <c r="Q1785" s="333"/>
      <c r="R1785" s="333"/>
      <c r="S1785" s="333"/>
      <c r="T1785" s="333"/>
      <c r="U1785" s="333"/>
      <c r="V1785" s="333"/>
      <c r="W1785" s="333"/>
      <c r="X1785" s="333"/>
      <c r="Y1785" s="333"/>
      <c r="Z1785" s="333"/>
      <c r="AA1785" s="333"/>
      <c r="AB1785" s="333"/>
      <c r="AC1785" s="333"/>
      <c r="AD1785" s="333"/>
      <c r="AE1785" s="333"/>
      <c r="AF1785" s="333"/>
      <c r="AG1785" s="333"/>
      <c r="AH1785" s="333"/>
      <c r="AI1785" s="333"/>
      <c r="AJ1785" s="333"/>
      <c r="AK1785" s="333"/>
      <c r="AL1785" s="333"/>
      <c r="AM1785" s="333"/>
      <c r="AN1785" s="333"/>
      <c r="AO1785" s="333"/>
      <c r="AP1785" s="333"/>
      <c r="AQ1785" s="333"/>
      <c r="AR1785" s="333"/>
    </row>
    <row r="1786" spans="1:44" ht="8.1" customHeight="1">
      <c r="A1786" s="365" t="str">
        <f t="shared" si="161"/>
        <v/>
      </c>
      <c r="B1786" s="50" t="str">
        <f t="shared" si="162"/>
        <v/>
      </c>
      <c r="C1786" s="50" t="str">
        <f t="shared" si="163"/>
        <v/>
      </c>
      <c r="D1786" s="315" t="str">
        <f t="shared" si="164"/>
        <v/>
      </c>
      <c r="E1786" s="353"/>
      <c r="F1786" s="354"/>
      <c r="G1786" s="354"/>
      <c r="H1786" s="333"/>
      <c r="I1786" s="333"/>
      <c r="J1786" s="333"/>
      <c r="K1786" s="333"/>
      <c r="L1786" s="333"/>
      <c r="M1786" s="333"/>
      <c r="N1786" s="333"/>
      <c r="O1786" s="333"/>
      <c r="P1786" s="333"/>
      <c r="Q1786" s="333"/>
      <c r="R1786" s="333"/>
      <c r="S1786" s="333"/>
      <c r="T1786" s="333"/>
      <c r="U1786" s="333"/>
      <c r="V1786" s="333"/>
      <c r="W1786" s="333"/>
      <c r="X1786" s="333"/>
      <c r="Y1786" s="333"/>
      <c r="Z1786" s="333"/>
      <c r="AA1786" s="333"/>
      <c r="AB1786" s="333"/>
      <c r="AC1786" s="333"/>
      <c r="AD1786" s="333"/>
      <c r="AE1786" s="333"/>
      <c r="AF1786" s="333"/>
      <c r="AG1786" s="333"/>
      <c r="AH1786" s="333"/>
      <c r="AI1786" s="333"/>
      <c r="AJ1786" s="333"/>
      <c r="AK1786" s="333"/>
      <c r="AL1786" s="333"/>
      <c r="AM1786" s="333"/>
      <c r="AN1786" s="333"/>
      <c r="AO1786" s="333"/>
      <c r="AP1786" s="333"/>
      <c r="AQ1786" s="333"/>
      <c r="AR1786" s="333"/>
    </row>
    <row r="1787" spans="1:44" ht="8.1" customHeight="1">
      <c r="A1787" s="365" t="str">
        <f t="shared" si="161"/>
        <v/>
      </c>
      <c r="B1787" s="50" t="str">
        <f t="shared" si="162"/>
        <v/>
      </c>
      <c r="C1787" s="50" t="str">
        <f t="shared" si="163"/>
        <v/>
      </c>
      <c r="D1787" s="315" t="str">
        <f t="shared" si="164"/>
        <v/>
      </c>
      <c r="E1787" s="353"/>
      <c r="F1787" s="354"/>
      <c r="G1787" s="354"/>
      <c r="H1787" s="333"/>
      <c r="I1787" s="333"/>
      <c r="J1787" s="333"/>
      <c r="K1787" s="333"/>
      <c r="L1787" s="333"/>
      <c r="M1787" s="333"/>
      <c r="N1787" s="333"/>
      <c r="O1787" s="333"/>
      <c r="P1787" s="333"/>
      <c r="Q1787" s="333"/>
      <c r="R1787" s="333"/>
      <c r="S1787" s="333"/>
      <c r="T1787" s="333"/>
      <c r="U1787" s="333"/>
      <c r="V1787" s="333"/>
      <c r="W1787" s="333"/>
      <c r="X1787" s="333"/>
      <c r="Y1787" s="333"/>
      <c r="Z1787" s="333"/>
      <c r="AA1787" s="333"/>
      <c r="AB1787" s="333"/>
      <c r="AC1787" s="333"/>
      <c r="AD1787" s="333"/>
      <c r="AE1787" s="333"/>
      <c r="AF1787" s="333"/>
      <c r="AG1787" s="333"/>
      <c r="AH1787" s="333"/>
      <c r="AI1787" s="333"/>
      <c r="AJ1787" s="333"/>
      <c r="AK1787" s="333"/>
      <c r="AL1787" s="333"/>
      <c r="AM1787" s="333"/>
      <c r="AN1787" s="333"/>
      <c r="AO1787" s="333"/>
      <c r="AP1787" s="333"/>
      <c r="AQ1787" s="333"/>
      <c r="AR1787" s="333"/>
    </row>
    <row r="1788" spans="1:44" ht="8.1" customHeight="1">
      <c r="A1788" s="365" t="str">
        <f t="shared" si="161"/>
        <v/>
      </c>
      <c r="B1788" s="50" t="str">
        <f t="shared" si="162"/>
        <v/>
      </c>
      <c r="C1788" s="50" t="str">
        <f t="shared" si="163"/>
        <v/>
      </c>
      <c r="D1788" s="315" t="str">
        <f t="shared" si="164"/>
        <v/>
      </c>
      <c r="E1788" s="353"/>
      <c r="F1788" s="354"/>
      <c r="G1788" s="354"/>
      <c r="H1788" s="333"/>
      <c r="I1788" s="333"/>
      <c r="J1788" s="333"/>
      <c r="K1788" s="333"/>
      <c r="L1788" s="333"/>
      <c r="M1788" s="333"/>
      <c r="N1788" s="333"/>
      <c r="O1788" s="333"/>
      <c r="P1788" s="333"/>
      <c r="Q1788" s="333"/>
      <c r="R1788" s="333"/>
      <c r="S1788" s="333"/>
      <c r="T1788" s="333"/>
      <c r="U1788" s="333"/>
      <c r="V1788" s="333"/>
      <c r="W1788" s="333"/>
      <c r="X1788" s="333"/>
      <c r="Y1788" s="333"/>
      <c r="Z1788" s="333"/>
      <c r="AA1788" s="333"/>
      <c r="AB1788" s="333"/>
      <c r="AC1788" s="333"/>
      <c r="AD1788" s="333"/>
      <c r="AE1788" s="333"/>
      <c r="AF1788" s="333"/>
      <c r="AG1788" s="333"/>
      <c r="AH1788" s="333"/>
      <c r="AI1788" s="333"/>
      <c r="AJ1788" s="333"/>
      <c r="AK1788" s="333"/>
      <c r="AL1788" s="333"/>
      <c r="AM1788" s="333"/>
      <c r="AN1788" s="333"/>
      <c r="AO1788" s="333"/>
      <c r="AP1788" s="333"/>
      <c r="AQ1788" s="333"/>
      <c r="AR1788" s="333"/>
    </row>
    <row r="1789" spans="1:44" ht="8.1" customHeight="1">
      <c r="A1789" s="365" t="str">
        <f t="shared" si="161"/>
        <v/>
      </c>
      <c r="B1789" s="50" t="str">
        <f t="shared" si="162"/>
        <v/>
      </c>
      <c r="C1789" s="50" t="str">
        <f t="shared" si="163"/>
        <v/>
      </c>
      <c r="D1789" s="315" t="str">
        <f t="shared" si="164"/>
        <v/>
      </c>
      <c r="E1789" s="353"/>
      <c r="F1789" s="354"/>
      <c r="G1789" s="354"/>
      <c r="H1789" s="333"/>
      <c r="I1789" s="333"/>
      <c r="J1789" s="333"/>
      <c r="K1789" s="333"/>
      <c r="L1789" s="333"/>
      <c r="M1789" s="333"/>
      <c r="N1789" s="333"/>
      <c r="O1789" s="333"/>
      <c r="P1789" s="333"/>
      <c r="Q1789" s="333"/>
      <c r="R1789" s="333"/>
      <c r="S1789" s="333"/>
      <c r="T1789" s="333"/>
      <c r="U1789" s="333"/>
      <c r="V1789" s="333"/>
      <c r="W1789" s="333"/>
      <c r="X1789" s="333"/>
      <c r="Y1789" s="333"/>
      <c r="Z1789" s="333"/>
      <c r="AA1789" s="333"/>
      <c r="AB1789" s="333"/>
      <c r="AC1789" s="333"/>
      <c r="AD1789" s="333"/>
      <c r="AE1789" s="333"/>
      <c r="AF1789" s="333"/>
      <c r="AG1789" s="333"/>
      <c r="AH1789" s="333"/>
      <c r="AI1789" s="333"/>
      <c r="AJ1789" s="333"/>
      <c r="AK1789" s="333"/>
      <c r="AL1789" s="333"/>
      <c r="AM1789" s="333"/>
      <c r="AN1789" s="333"/>
      <c r="AO1789" s="333"/>
      <c r="AP1789" s="333"/>
      <c r="AQ1789" s="333"/>
      <c r="AR1789" s="333"/>
    </row>
    <row r="1790" spans="1:44" ht="8.1" customHeight="1">
      <c r="A1790" s="365" t="str">
        <f t="shared" si="161"/>
        <v/>
      </c>
      <c r="B1790" s="50" t="str">
        <f t="shared" si="162"/>
        <v/>
      </c>
      <c r="C1790" s="50" t="str">
        <f t="shared" si="163"/>
        <v/>
      </c>
      <c r="D1790" s="315" t="str">
        <f t="shared" si="164"/>
        <v/>
      </c>
      <c r="E1790" s="353"/>
      <c r="F1790" s="354"/>
      <c r="G1790" s="354"/>
      <c r="H1790" s="333"/>
      <c r="I1790" s="333"/>
      <c r="J1790" s="333"/>
      <c r="K1790" s="333"/>
      <c r="L1790" s="333"/>
      <c r="M1790" s="333"/>
      <c r="N1790" s="333"/>
      <c r="O1790" s="333"/>
      <c r="P1790" s="333"/>
      <c r="Q1790" s="333"/>
      <c r="R1790" s="333"/>
      <c r="S1790" s="333"/>
      <c r="T1790" s="333"/>
      <c r="U1790" s="333"/>
      <c r="V1790" s="333"/>
      <c r="W1790" s="333"/>
      <c r="X1790" s="333"/>
      <c r="Y1790" s="333"/>
      <c r="Z1790" s="333"/>
      <c r="AA1790" s="333"/>
      <c r="AB1790" s="333"/>
      <c r="AC1790" s="333"/>
      <c r="AD1790" s="333"/>
      <c r="AE1790" s="333"/>
      <c r="AF1790" s="333"/>
      <c r="AG1790" s="333"/>
      <c r="AH1790" s="333"/>
      <c r="AI1790" s="333"/>
      <c r="AJ1790" s="333"/>
      <c r="AK1790" s="333"/>
      <c r="AL1790" s="333"/>
      <c r="AM1790" s="333"/>
      <c r="AN1790" s="333"/>
      <c r="AO1790" s="333"/>
      <c r="AP1790" s="333"/>
      <c r="AQ1790" s="333"/>
      <c r="AR1790" s="333"/>
    </row>
    <row r="1791" spans="1:44" ht="8.1" customHeight="1">
      <c r="A1791" s="365" t="str">
        <f t="shared" si="161"/>
        <v/>
      </c>
      <c r="B1791" s="50" t="str">
        <f t="shared" si="162"/>
        <v/>
      </c>
      <c r="C1791" s="50" t="str">
        <f t="shared" si="163"/>
        <v/>
      </c>
      <c r="D1791" s="315" t="str">
        <f t="shared" si="164"/>
        <v/>
      </c>
      <c r="E1791" s="353"/>
      <c r="F1791" s="354"/>
      <c r="G1791" s="354"/>
      <c r="H1791" s="333"/>
      <c r="I1791" s="333"/>
      <c r="J1791" s="333"/>
      <c r="K1791" s="333"/>
      <c r="L1791" s="333"/>
      <c r="M1791" s="333"/>
      <c r="N1791" s="333"/>
      <c r="O1791" s="333"/>
      <c r="P1791" s="333"/>
      <c r="Q1791" s="333"/>
      <c r="R1791" s="333"/>
      <c r="S1791" s="333"/>
      <c r="T1791" s="333"/>
      <c r="U1791" s="333"/>
      <c r="V1791" s="333"/>
      <c r="W1791" s="333"/>
      <c r="X1791" s="333"/>
      <c r="Y1791" s="333"/>
      <c r="Z1791" s="333"/>
      <c r="AA1791" s="333"/>
      <c r="AB1791" s="333"/>
      <c r="AC1791" s="333"/>
      <c r="AD1791" s="333"/>
      <c r="AE1791" s="333"/>
      <c r="AF1791" s="333"/>
      <c r="AG1791" s="333"/>
      <c r="AH1791" s="333"/>
      <c r="AI1791" s="333"/>
      <c r="AJ1791" s="333"/>
      <c r="AK1791" s="333"/>
      <c r="AL1791" s="333"/>
      <c r="AM1791" s="333"/>
      <c r="AN1791" s="333"/>
      <c r="AO1791" s="333"/>
      <c r="AP1791" s="333"/>
      <c r="AQ1791" s="333"/>
      <c r="AR1791" s="333"/>
    </row>
    <row r="1792" spans="1:44" ht="8.1" customHeight="1">
      <c r="A1792" s="365" t="str">
        <f t="shared" si="161"/>
        <v/>
      </c>
      <c r="B1792" s="50" t="str">
        <f t="shared" si="162"/>
        <v/>
      </c>
      <c r="C1792" s="50" t="str">
        <f t="shared" si="163"/>
        <v/>
      </c>
      <c r="D1792" s="315" t="str">
        <f t="shared" si="164"/>
        <v/>
      </c>
      <c r="E1792" s="353"/>
      <c r="F1792" s="354"/>
      <c r="G1792" s="354"/>
      <c r="H1792" s="333"/>
      <c r="I1792" s="333"/>
      <c r="J1792" s="333"/>
      <c r="K1792" s="333"/>
      <c r="L1792" s="333"/>
      <c r="M1792" s="333"/>
      <c r="N1792" s="333"/>
      <c r="O1792" s="333"/>
      <c r="P1792" s="333"/>
      <c r="Q1792" s="333"/>
      <c r="R1792" s="333"/>
      <c r="S1792" s="333"/>
      <c r="T1792" s="333"/>
      <c r="U1792" s="333"/>
      <c r="V1792" s="333"/>
      <c r="W1792" s="333"/>
      <c r="X1792" s="333"/>
      <c r="Y1792" s="333"/>
      <c r="Z1792" s="333"/>
      <c r="AA1792" s="333"/>
      <c r="AB1792" s="333"/>
      <c r="AC1792" s="333"/>
      <c r="AD1792" s="333"/>
      <c r="AE1792" s="333"/>
      <c r="AF1792" s="333"/>
      <c r="AG1792" s="333"/>
      <c r="AH1792" s="333"/>
      <c r="AI1792" s="333"/>
      <c r="AJ1792" s="333"/>
      <c r="AK1792" s="333"/>
      <c r="AL1792" s="333"/>
      <c r="AM1792" s="333"/>
      <c r="AN1792" s="333"/>
      <c r="AO1792" s="333"/>
      <c r="AP1792" s="333"/>
      <c r="AQ1792" s="333"/>
      <c r="AR1792" s="333"/>
    </row>
    <row r="1793" spans="1:44" ht="8.1" customHeight="1">
      <c r="A1793" s="365" t="str">
        <f t="shared" si="161"/>
        <v/>
      </c>
      <c r="B1793" s="50" t="str">
        <f t="shared" si="162"/>
        <v/>
      </c>
      <c r="C1793" s="50" t="str">
        <f t="shared" si="163"/>
        <v/>
      </c>
      <c r="D1793" s="315" t="str">
        <f t="shared" si="164"/>
        <v/>
      </c>
      <c r="E1793" s="353"/>
      <c r="F1793" s="354"/>
      <c r="G1793" s="354"/>
      <c r="H1793" s="333"/>
      <c r="I1793" s="333"/>
      <c r="J1793" s="333"/>
      <c r="K1793" s="333"/>
      <c r="L1793" s="333"/>
      <c r="M1793" s="333"/>
      <c r="N1793" s="333"/>
      <c r="O1793" s="333"/>
      <c r="P1793" s="333"/>
      <c r="Q1793" s="333"/>
      <c r="R1793" s="333"/>
      <c r="S1793" s="333"/>
      <c r="T1793" s="333"/>
      <c r="U1793" s="333"/>
      <c r="V1793" s="333"/>
      <c r="W1793" s="333"/>
      <c r="X1793" s="333"/>
      <c r="Y1793" s="333"/>
      <c r="Z1793" s="333"/>
      <c r="AA1793" s="333"/>
      <c r="AB1793" s="333"/>
      <c r="AC1793" s="333"/>
      <c r="AD1793" s="333"/>
      <c r="AE1793" s="333"/>
      <c r="AF1793" s="333"/>
      <c r="AG1793" s="333"/>
      <c r="AH1793" s="333"/>
      <c r="AI1793" s="333"/>
      <c r="AJ1793" s="333"/>
      <c r="AK1793" s="333"/>
      <c r="AL1793" s="333"/>
      <c r="AM1793" s="333"/>
      <c r="AN1793" s="333"/>
      <c r="AO1793" s="333"/>
      <c r="AP1793" s="333"/>
      <c r="AQ1793" s="333"/>
      <c r="AR1793" s="333"/>
    </row>
    <row r="1794" spans="1:44" ht="8.1" customHeight="1">
      <c r="A1794" s="365" t="str">
        <f t="shared" si="161"/>
        <v/>
      </c>
      <c r="B1794" s="50" t="str">
        <f t="shared" si="162"/>
        <v/>
      </c>
      <c r="C1794" s="50" t="str">
        <f t="shared" si="163"/>
        <v/>
      </c>
      <c r="D1794" s="315" t="str">
        <f t="shared" si="164"/>
        <v/>
      </c>
      <c r="E1794" s="353"/>
      <c r="F1794" s="354"/>
      <c r="G1794" s="354"/>
      <c r="H1794" s="333"/>
      <c r="I1794" s="333"/>
      <c r="J1794" s="333"/>
      <c r="K1794" s="333"/>
      <c r="L1794" s="333"/>
      <c r="M1794" s="333"/>
      <c r="N1794" s="333"/>
      <c r="O1794" s="333"/>
      <c r="P1794" s="333"/>
      <c r="Q1794" s="333"/>
      <c r="R1794" s="333"/>
      <c r="S1794" s="333"/>
      <c r="T1794" s="333"/>
      <c r="U1794" s="333"/>
      <c r="V1794" s="333"/>
      <c r="W1794" s="333"/>
      <c r="X1794" s="333"/>
      <c r="Y1794" s="333"/>
      <c r="Z1794" s="333"/>
      <c r="AA1794" s="333"/>
      <c r="AB1794" s="333"/>
      <c r="AC1794" s="333"/>
      <c r="AD1794" s="333"/>
      <c r="AE1794" s="333"/>
      <c r="AF1794" s="333"/>
      <c r="AG1794" s="333"/>
      <c r="AH1794" s="333"/>
      <c r="AI1794" s="333"/>
      <c r="AJ1794" s="333"/>
      <c r="AK1794" s="333"/>
      <c r="AL1794" s="333"/>
      <c r="AM1794" s="333"/>
      <c r="AN1794" s="333"/>
      <c r="AO1794" s="333"/>
      <c r="AP1794" s="333"/>
      <c r="AQ1794" s="333"/>
      <c r="AR1794" s="333"/>
    </row>
    <row r="1795" spans="1:44" ht="8.1" customHeight="1">
      <c r="A1795" s="365" t="str">
        <f t="shared" si="161"/>
        <v/>
      </c>
      <c r="B1795" s="50" t="str">
        <f t="shared" si="162"/>
        <v/>
      </c>
      <c r="C1795" s="50" t="str">
        <f t="shared" si="163"/>
        <v/>
      </c>
      <c r="D1795" s="315" t="str">
        <f t="shared" si="164"/>
        <v/>
      </c>
      <c r="E1795" s="353"/>
      <c r="F1795" s="354"/>
      <c r="G1795" s="354"/>
      <c r="H1795" s="333"/>
      <c r="I1795" s="333"/>
      <c r="J1795" s="333"/>
      <c r="K1795" s="333"/>
      <c r="L1795" s="333"/>
      <c r="M1795" s="333"/>
      <c r="N1795" s="333"/>
      <c r="O1795" s="333"/>
      <c r="P1795" s="333"/>
      <c r="Q1795" s="333"/>
      <c r="R1795" s="333"/>
      <c r="S1795" s="333"/>
      <c r="T1795" s="333"/>
      <c r="U1795" s="333"/>
      <c r="V1795" s="333"/>
      <c r="W1795" s="333"/>
      <c r="X1795" s="333"/>
      <c r="Y1795" s="333"/>
      <c r="Z1795" s="333"/>
      <c r="AA1795" s="333"/>
      <c r="AB1795" s="333"/>
      <c r="AC1795" s="333"/>
      <c r="AD1795" s="333"/>
      <c r="AE1795" s="333"/>
      <c r="AF1795" s="333"/>
      <c r="AG1795" s="333"/>
      <c r="AH1795" s="333"/>
      <c r="AI1795" s="333"/>
      <c r="AJ1795" s="333"/>
      <c r="AK1795" s="333"/>
      <c r="AL1795" s="333"/>
      <c r="AM1795" s="333"/>
      <c r="AN1795" s="333"/>
      <c r="AO1795" s="333"/>
      <c r="AP1795" s="333"/>
      <c r="AQ1795" s="333"/>
      <c r="AR1795" s="333"/>
    </row>
    <row r="1796" spans="1:44" ht="8.1" customHeight="1">
      <c r="A1796" s="365" t="str">
        <f t="shared" si="161"/>
        <v/>
      </c>
      <c r="B1796" s="50" t="str">
        <f t="shared" si="162"/>
        <v/>
      </c>
      <c r="C1796" s="50" t="str">
        <f t="shared" si="163"/>
        <v/>
      </c>
      <c r="D1796" s="315" t="str">
        <f t="shared" si="164"/>
        <v/>
      </c>
      <c r="E1796" s="353"/>
      <c r="F1796" s="354"/>
      <c r="G1796" s="354"/>
      <c r="H1796" s="333"/>
      <c r="I1796" s="333"/>
      <c r="J1796" s="333"/>
      <c r="K1796" s="333"/>
      <c r="L1796" s="333"/>
      <c r="M1796" s="333"/>
      <c r="N1796" s="333"/>
      <c r="O1796" s="333"/>
      <c r="P1796" s="333"/>
      <c r="Q1796" s="333"/>
      <c r="R1796" s="333"/>
      <c r="S1796" s="333"/>
      <c r="T1796" s="333"/>
      <c r="U1796" s="333"/>
      <c r="V1796" s="333"/>
      <c r="W1796" s="333"/>
      <c r="X1796" s="333"/>
      <c r="Y1796" s="333"/>
      <c r="Z1796" s="333"/>
      <c r="AA1796" s="333"/>
      <c r="AB1796" s="333"/>
      <c r="AC1796" s="333"/>
      <c r="AD1796" s="333"/>
      <c r="AE1796" s="333"/>
      <c r="AF1796" s="333"/>
      <c r="AG1796" s="333"/>
      <c r="AH1796" s="333"/>
      <c r="AI1796" s="333"/>
      <c r="AJ1796" s="333"/>
      <c r="AK1796" s="333"/>
      <c r="AL1796" s="333"/>
      <c r="AM1796" s="333"/>
      <c r="AN1796" s="333"/>
      <c r="AO1796" s="333"/>
      <c r="AP1796" s="333"/>
      <c r="AQ1796" s="333"/>
      <c r="AR1796" s="333"/>
    </row>
    <row r="1797" spans="1:44" ht="8.1" customHeight="1">
      <c r="A1797" s="365" t="str">
        <f t="shared" ref="A1797:A1860" si="165">IF(ROW()-A$4&lt;=$D$4,ROW()-A$4,"")</f>
        <v/>
      </c>
      <c r="B1797" s="50" t="str">
        <f t="shared" si="162"/>
        <v/>
      </c>
      <c r="C1797" s="50" t="str">
        <f t="shared" si="163"/>
        <v/>
      </c>
      <c r="D1797" s="315" t="str">
        <f t="shared" si="164"/>
        <v/>
      </c>
      <c r="E1797" s="353"/>
      <c r="F1797" s="354"/>
      <c r="G1797" s="354"/>
      <c r="H1797" s="333"/>
      <c r="I1797" s="333"/>
      <c r="J1797" s="333"/>
      <c r="K1797" s="333"/>
      <c r="L1797" s="333"/>
      <c r="M1797" s="333"/>
      <c r="N1797" s="333"/>
      <c r="O1797" s="333"/>
      <c r="P1797" s="333"/>
      <c r="Q1797" s="333"/>
      <c r="R1797" s="333"/>
      <c r="S1797" s="333"/>
      <c r="T1797" s="333"/>
      <c r="U1797" s="333"/>
      <c r="V1797" s="333"/>
      <c r="W1797" s="333"/>
      <c r="X1797" s="333"/>
      <c r="Y1797" s="333"/>
      <c r="Z1797" s="333"/>
      <c r="AA1797" s="333"/>
      <c r="AB1797" s="333"/>
      <c r="AC1797" s="333"/>
      <c r="AD1797" s="333"/>
      <c r="AE1797" s="333"/>
      <c r="AF1797" s="333"/>
      <c r="AG1797" s="333"/>
      <c r="AH1797" s="333"/>
      <c r="AI1797" s="333"/>
      <c r="AJ1797" s="333"/>
      <c r="AK1797" s="333"/>
      <c r="AL1797" s="333"/>
      <c r="AM1797" s="333"/>
      <c r="AN1797" s="333"/>
      <c r="AO1797" s="333"/>
      <c r="AP1797" s="333"/>
      <c r="AQ1797" s="333"/>
      <c r="AR1797" s="333"/>
    </row>
    <row r="1798" spans="1:44" ht="8.1" customHeight="1">
      <c r="A1798" s="365" t="str">
        <f t="shared" si="165"/>
        <v/>
      </c>
      <c r="B1798" s="50" t="str">
        <f t="shared" ref="B1798:B1861" si="166">IF(A1798="","",IF(A1796="",1,IF(ISNUMBER(A1798),INT(A1797/$C$2)+1,"")))</f>
        <v/>
      </c>
      <c r="C1798" s="50" t="str">
        <f t="shared" ref="C1798:C1861" si="167">IF(ISNUMBER(A1798),IF(B1797&lt;&gt;B1798,1,C1797+1),"")</f>
        <v/>
      </c>
      <c r="D1798" s="315" t="str">
        <f t="shared" ref="D1798:D1861" si="168">IF(AND(ISNUMBER(B1798),ISNUMBER(C1798)),_xlfn.CONCAT(C1798-1,",",B1798-1),"")</f>
        <v/>
      </c>
      <c r="E1798" s="353"/>
      <c r="F1798" s="354"/>
      <c r="G1798" s="354"/>
      <c r="H1798" s="333"/>
      <c r="I1798" s="333"/>
      <c r="J1798" s="333"/>
      <c r="K1798" s="333"/>
      <c r="L1798" s="333"/>
      <c r="M1798" s="333"/>
      <c r="N1798" s="333"/>
      <c r="O1798" s="333"/>
      <c r="P1798" s="333"/>
      <c r="Q1798" s="333"/>
      <c r="R1798" s="333"/>
      <c r="S1798" s="333"/>
      <c r="T1798" s="333"/>
      <c r="U1798" s="333"/>
      <c r="V1798" s="333"/>
      <c r="W1798" s="333"/>
      <c r="X1798" s="333"/>
      <c r="Y1798" s="333"/>
      <c r="Z1798" s="333"/>
      <c r="AA1798" s="333"/>
      <c r="AB1798" s="333"/>
      <c r="AC1798" s="333"/>
      <c r="AD1798" s="333"/>
      <c r="AE1798" s="333"/>
      <c r="AF1798" s="333"/>
      <c r="AG1798" s="333"/>
      <c r="AH1798" s="333"/>
      <c r="AI1798" s="333"/>
      <c r="AJ1798" s="333"/>
      <c r="AK1798" s="333"/>
      <c r="AL1798" s="333"/>
      <c r="AM1798" s="333"/>
      <c r="AN1798" s="333"/>
      <c r="AO1798" s="333"/>
      <c r="AP1798" s="333"/>
      <c r="AQ1798" s="333"/>
      <c r="AR1798" s="333"/>
    </row>
    <row r="1799" spans="1:44" ht="8.1" customHeight="1">
      <c r="A1799" s="365" t="str">
        <f t="shared" si="165"/>
        <v/>
      </c>
      <c r="B1799" s="50" t="str">
        <f t="shared" si="166"/>
        <v/>
      </c>
      <c r="C1799" s="50" t="str">
        <f t="shared" si="167"/>
        <v/>
      </c>
      <c r="D1799" s="315" t="str">
        <f t="shared" si="168"/>
        <v/>
      </c>
      <c r="E1799" s="353"/>
      <c r="F1799" s="354"/>
      <c r="G1799" s="354"/>
      <c r="H1799" s="333"/>
      <c r="I1799" s="333"/>
      <c r="J1799" s="333"/>
      <c r="K1799" s="333"/>
      <c r="L1799" s="333"/>
      <c r="M1799" s="333"/>
      <c r="N1799" s="333"/>
      <c r="O1799" s="333"/>
      <c r="P1799" s="333"/>
      <c r="Q1799" s="333"/>
      <c r="R1799" s="333"/>
      <c r="S1799" s="333"/>
      <c r="T1799" s="333"/>
      <c r="U1799" s="333"/>
      <c r="V1799" s="333"/>
      <c r="W1799" s="333"/>
      <c r="X1799" s="333"/>
      <c r="Y1799" s="333"/>
      <c r="Z1799" s="333"/>
      <c r="AA1799" s="333"/>
      <c r="AB1799" s="333"/>
      <c r="AC1799" s="333"/>
      <c r="AD1799" s="333"/>
      <c r="AE1799" s="333"/>
      <c r="AF1799" s="333"/>
      <c r="AG1799" s="333"/>
      <c r="AH1799" s="333"/>
      <c r="AI1799" s="333"/>
      <c r="AJ1799" s="333"/>
      <c r="AK1799" s="333"/>
      <c r="AL1799" s="333"/>
      <c r="AM1799" s="333"/>
      <c r="AN1799" s="333"/>
      <c r="AO1799" s="333"/>
      <c r="AP1799" s="333"/>
      <c r="AQ1799" s="333"/>
      <c r="AR1799" s="333"/>
    </row>
    <row r="1800" spans="1:44" ht="8.1" customHeight="1">
      <c r="A1800" s="365" t="str">
        <f t="shared" si="165"/>
        <v/>
      </c>
      <c r="B1800" s="50" t="str">
        <f t="shared" si="166"/>
        <v/>
      </c>
      <c r="C1800" s="50" t="str">
        <f t="shared" si="167"/>
        <v/>
      </c>
      <c r="D1800" s="315" t="str">
        <f t="shared" si="168"/>
        <v/>
      </c>
      <c r="E1800" s="353"/>
      <c r="F1800" s="354"/>
      <c r="G1800" s="354"/>
      <c r="H1800" s="333"/>
      <c r="I1800" s="333"/>
      <c r="J1800" s="333"/>
      <c r="K1800" s="333"/>
      <c r="L1800" s="333"/>
      <c r="M1800" s="333"/>
      <c r="N1800" s="333"/>
      <c r="O1800" s="333"/>
      <c r="P1800" s="333"/>
      <c r="Q1800" s="333"/>
      <c r="R1800" s="333"/>
      <c r="S1800" s="333"/>
      <c r="T1800" s="333"/>
      <c r="U1800" s="333"/>
      <c r="V1800" s="333"/>
      <c r="W1800" s="333"/>
      <c r="X1800" s="333"/>
      <c r="Y1800" s="333"/>
      <c r="Z1800" s="333"/>
      <c r="AA1800" s="333"/>
      <c r="AB1800" s="333"/>
      <c r="AC1800" s="333"/>
      <c r="AD1800" s="333"/>
      <c r="AE1800" s="333"/>
      <c r="AF1800" s="333"/>
      <c r="AG1800" s="333"/>
      <c r="AH1800" s="333"/>
      <c r="AI1800" s="333"/>
      <c r="AJ1800" s="333"/>
      <c r="AK1800" s="333"/>
      <c r="AL1800" s="333"/>
      <c r="AM1800" s="333"/>
      <c r="AN1800" s="333"/>
      <c r="AO1800" s="333"/>
      <c r="AP1800" s="333"/>
      <c r="AQ1800" s="333"/>
      <c r="AR1800" s="333"/>
    </row>
    <row r="1801" spans="1:44" ht="8.1" customHeight="1">
      <c r="A1801" s="365" t="str">
        <f t="shared" si="165"/>
        <v/>
      </c>
      <c r="B1801" s="50" t="str">
        <f t="shared" si="166"/>
        <v/>
      </c>
      <c r="C1801" s="50" t="str">
        <f t="shared" si="167"/>
        <v/>
      </c>
      <c r="D1801" s="315" t="str">
        <f t="shared" si="168"/>
        <v/>
      </c>
      <c r="E1801" s="353"/>
      <c r="F1801" s="354"/>
      <c r="G1801" s="354"/>
      <c r="H1801" s="333"/>
      <c r="I1801" s="333"/>
      <c r="J1801" s="333"/>
      <c r="K1801" s="333"/>
      <c r="L1801" s="333"/>
      <c r="M1801" s="333"/>
      <c r="N1801" s="333"/>
      <c r="O1801" s="333"/>
      <c r="P1801" s="333"/>
      <c r="Q1801" s="333"/>
      <c r="R1801" s="333"/>
      <c r="S1801" s="333"/>
      <c r="T1801" s="333"/>
      <c r="U1801" s="333"/>
      <c r="V1801" s="333"/>
      <c r="W1801" s="333"/>
      <c r="X1801" s="333"/>
      <c r="Y1801" s="333"/>
      <c r="Z1801" s="333"/>
      <c r="AA1801" s="333"/>
      <c r="AB1801" s="333"/>
      <c r="AC1801" s="333"/>
      <c r="AD1801" s="333"/>
      <c r="AE1801" s="333"/>
      <c r="AF1801" s="333"/>
      <c r="AG1801" s="333"/>
      <c r="AH1801" s="333"/>
      <c r="AI1801" s="333"/>
      <c r="AJ1801" s="333"/>
      <c r="AK1801" s="333"/>
      <c r="AL1801" s="333"/>
      <c r="AM1801" s="333"/>
      <c r="AN1801" s="333"/>
      <c r="AO1801" s="333"/>
      <c r="AP1801" s="333"/>
      <c r="AQ1801" s="333"/>
      <c r="AR1801" s="333"/>
    </row>
    <row r="1802" spans="1:44" ht="8.1" customHeight="1">
      <c r="A1802" s="365" t="str">
        <f t="shared" si="165"/>
        <v/>
      </c>
      <c r="B1802" s="50" t="str">
        <f t="shared" si="166"/>
        <v/>
      </c>
      <c r="C1802" s="50" t="str">
        <f t="shared" si="167"/>
        <v/>
      </c>
      <c r="D1802" s="315" t="str">
        <f t="shared" si="168"/>
        <v/>
      </c>
      <c r="E1802" s="353"/>
      <c r="F1802" s="354"/>
      <c r="G1802" s="354"/>
      <c r="H1802" s="333"/>
      <c r="I1802" s="333"/>
      <c r="J1802" s="333"/>
      <c r="K1802" s="333"/>
      <c r="L1802" s="333"/>
      <c r="M1802" s="333"/>
      <c r="N1802" s="333"/>
      <c r="O1802" s="333"/>
      <c r="P1802" s="333"/>
      <c r="Q1802" s="333"/>
      <c r="R1802" s="333"/>
      <c r="S1802" s="333"/>
      <c r="T1802" s="333"/>
      <c r="U1802" s="333"/>
      <c r="V1802" s="333"/>
      <c r="W1802" s="333"/>
      <c r="X1802" s="333"/>
      <c r="Y1802" s="333"/>
      <c r="Z1802" s="333"/>
      <c r="AA1802" s="333"/>
      <c r="AB1802" s="333"/>
      <c r="AC1802" s="333"/>
      <c r="AD1802" s="333"/>
      <c r="AE1802" s="333"/>
      <c r="AF1802" s="333"/>
      <c r="AG1802" s="333"/>
      <c r="AH1802" s="333"/>
      <c r="AI1802" s="333"/>
      <c r="AJ1802" s="333"/>
      <c r="AK1802" s="333"/>
      <c r="AL1802" s="333"/>
      <c r="AM1802" s="333"/>
      <c r="AN1802" s="333"/>
      <c r="AO1802" s="333"/>
      <c r="AP1802" s="333"/>
      <c r="AQ1802" s="333"/>
      <c r="AR1802" s="333"/>
    </row>
    <row r="1803" spans="1:44" ht="8.1" customHeight="1">
      <c r="A1803" s="365" t="str">
        <f t="shared" si="165"/>
        <v/>
      </c>
      <c r="B1803" s="50" t="str">
        <f t="shared" si="166"/>
        <v/>
      </c>
      <c r="C1803" s="50" t="str">
        <f t="shared" si="167"/>
        <v/>
      </c>
      <c r="D1803" s="315" t="str">
        <f t="shared" si="168"/>
        <v/>
      </c>
      <c r="E1803" s="353"/>
      <c r="F1803" s="354"/>
      <c r="G1803" s="354"/>
      <c r="H1803" s="333"/>
      <c r="I1803" s="333"/>
      <c r="J1803" s="333"/>
      <c r="K1803" s="333"/>
      <c r="L1803" s="333"/>
      <c r="M1803" s="333"/>
      <c r="N1803" s="333"/>
      <c r="O1803" s="333"/>
      <c r="P1803" s="333"/>
      <c r="Q1803" s="333"/>
      <c r="R1803" s="333"/>
      <c r="S1803" s="333"/>
      <c r="T1803" s="333"/>
      <c r="U1803" s="333"/>
      <c r="V1803" s="333"/>
      <c r="W1803" s="333"/>
      <c r="X1803" s="333"/>
      <c r="Y1803" s="333"/>
      <c r="Z1803" s="333"/>
      <c r="AA1803" s="333"/>
      <c r="AB1803" s="333"/>
      <c r="AC1803" s="333"/>
      <c r="AD1803" s="333"/>
      <c r="AE1803" s="333"/>
      <c r="AF1803" s="333"/>
      <c r="AG1803" s="333"/>
      <c r="AH1803" s="333"/>
      <c r="AI1803" s="333"/>
      <c r="AJ1803" s="333"/>
      <c r="AK1803" s="333"/>
      <c r="AL1803" s="333"/>
      <c r="AM1803" s="333"/>
      <c r="AN1803" s="333"/>
      <c r="AO1803" s="333"/>
      <c r="AP1803" s="333"/>
      <c r="AQ1803" s="333"/>
      <c r="AR1803" s="333"/>
    </row>
    <row r="1804" spans="1:44" ht="8.1" customHeight="1">
      <c r="A1804" s="365" t="str">
        <f t="shared" si="165"/>
        <v/>
      </c>
      <c r="B1804" s="50" t="str">
        <f t="shared" si="166"/>
        <v/>
      </c>
      <c r="C1804" s="50" t="str">
        <f t="shared" si="167"/>
        <v/>
      </c>
      <c r="D1804" s="315" t="str">
        <f t="shared" si="168"/>
        <v/>
      </c>
      <c r="E1804" s="353"/>
      <c r="F1804" s="354"/>
      <c r="G1804" s="354"/>
      <c r="H1804" s="333"/>
      <c r="I1804" s="333"/>
      <c r="J1804" s="333"/>
      <c r="K1804" s="333"/>
      <c r="L1804" s="333"/>
      <c r="M1804" s="333"/>
      <c r="N1804" s="333"/>
      <c r="O1804" s="333"/>
      <c r="P1804" s="333"/>
      <c r="Q1804" s="333"/>
      <c r="R1804" s="333"/>
      <c r="S1804" s="333"/>
      <c r="T1804" s="333"/>
      <c r="U1804" s="333"/>
      <c r="V1804" s="333"/>
      <c r="W1804" s="333"/>
      <c r="X1804" s="333"/>
      <c r="Y1804" s="333"/>
      <c r="Z1804" s="333"/>
      <c r="AA1804" s="333"/>
      <c r="AB1804" s="333"/>
      <c r="AC1804" s="333"/>
      <c r="AD1804" s="333"/>
      <c r="AE1804" s="333"/>
      <c r="AF1804" s="333"/>
      <c r="AG1804" s="333"/>
      <c r="AH1804" s="333"/>
      <c r="AI1804" s="333"/>
      <c r="AJ1804" s="333"/>
      <c r="AK1804" s="333"/>
      <c r="AL1804" s="333"/>
      <c r="AM1804" s="333"/>
      <c r="AN1804" s="333"/>
      <c r="AO1804" s="333"/>
      <c r="AP1804" s="333"/>
      <c r="AQ1804" s="333"/>
      <c r="AR1804" s="333"/>
    </row>
    <row r="1805" spans="1:44" ht="8.1" customHeight="1">
      <c r="A1805" s="365" t="str">
        <f t="shared" si="165"/>
        <v/>
      </c>
      <c r="B1805" s="50" t="str">
        <f t="shared" si="166"/>
        <v/>
      </c>
      <c r="C1805" s="50" t="str">
        <f t="shared" si="167"/>
        <v/>
      </c>
      <c r="D1805" s="315" t="str">
        <f t="shared" si="168"/>
        <v/>
      </c>
      <c r="E1805" s="353"/>
      <c r="F1805" s="354"/>
      <c r="G1805" s="354"/>
      <c r="H1805" s="333"/>
      <c r="I1805" s="333"/>
      <c r="J1805" s="333"/>
      <c r="K1805" s="333"/>
      <c r="L1805" s="333"/>
      <c r="M1805" s="333"/>
      <c r="N1805" s="333"/>
      <c r="O1805" s="333"/>
      <c r="P1805" s="333"/>
      <c r="Q1805" s="333"/>
      <c r="R1805" s="333"/>
      <c r="S1805" s="333"/>
      <c r="T1805" s="333"/>
      <c r="U1805" s="333"/>
      <c r="V1805" s="333"/>
      <c r="W1805" s="333"/>
      <c r="X1805" s="333"/>
      <c r="Y1805" s="333"/>
      <c r="Z1805" s="333"/>
      <c r="AA1805" s="333"/>
      <c r="AB1805" s="333"/>
      <c r="AC1805" s="333"/>
      <c r="AD1805" s="333"/>
      <c r="AE1805" s="333"/>
      <c r="AF1805" s="333"/>
      <c r="AG1805" s="333"/>
      <c r="AH1805" s="333"/>
      <c r="AI1805" s="333"/>
      <c r="AJ1805" s="333"/>
      <c r="AK1805" s="333"/>
      <c r="AL1805" s="333"/>
      <c r="AM1805" s="333"/>
      <c r="AN1805" s="333"/>
      <c r="AO1805" s="333"/>
      <c r="AP1805" s="333"/>
      <c r="AQ1805" s="333"/>
      <c r="AR1805" s="333"/>
    </row>
    <row r="1806" spans="1:44" ht="8.1" customHeight="1">
      <c r="A1806" s="365" t="str">
        <f t="shared" si="165"/>
        <v/>
      </c>
      <c r="B1806" s="50" t="str">
        <f t="shared" si="166"/>
        <v/>
      </c>
      <c r="C1806" s="50" t="str">
        <f t="shared" si="167"/>
        <v/>
      </c>
      <c r="D1806" s="315" t="str">
        <f t="shared" si="168"/>
        <v/>
      </c>
      <c r="E1806" s="353"/>
      <c r="F1806" s="354"/>
      <c r="G1806" s="354"/>
      <c r="H1806" s="333"/>
      <c r="I1806" s="333"/>
      <c r="J1806" s="333"/>
      <c r="K1806" s="333"/>
      <c r="L1806" s="333"/>
      <c r="M1806" s="333"/>
      <c r="N1806" s="333"/>
      <c r="O1806" s="333"/>
      <c r="P1806" s="333"/>
      <c r="Q1806" s="333"/>
      <c r="R1806" s="333"/>
      <c r="S1806" s="333"/>
      <c r="T1806" s="333"/>
      <c r="U1806" s="333"/>
      <c r="V1806" s="333"/>
      <c r="W1806" s="333"/>
      <c r="X1806" s="333"/>
      <c r="Y1806" s="333"/>
      <c r="Z1806" s="333"/>
      <c r="AA1806" s="333"/>
      <c r="AB1806" s="333"/>
      <c r="AC1806" s="333"/>
      <c r="AD1806" s="333"/>
      <c r="AE1806" s="333"/>
      <c r="AF1806" s="333"/>
      <c r="AG1806" s="333"/>
      <c r="AH1806" s="333"/>
      <c r="AI1806" s="333"/>
      <c r="AJ1806" s="333"/>
      <c r="AK1806" s="333"/>
      <c r="AL1806" s="333"/>
      <c r="AM1806" s="333"/>
      <c r="AN1806" s="333"/>
      <c r="AO1806" s="333"/>
      <c r="AP1806" s="333"/>
      <c r="AQ1806" s="333"/>
      <c r="AR1806" s="333"/>
    </row>
    <row r="1807" spans="1:44" ht="8.1" customHeight="1">
      <c r="A1807" s="365" t="str">
        <f t="shared" si="165"/>
        <v/>
      </c>
      <c r="B1807" s="50" t="str">
        <f t="shared" si="166"/>
        <v/>
      </c>
      <c r="C1807" s="50" t="str">
        <f t="shared" si="167"/>
        <v/>
      </c>
      <c r="D1807" s="315" t="str">
        <f t="shared" si="168"/>
        <v/>
      </c>
      <c r="E1807" s="353"/>
      <c r="F1807" s="354"/>
      <c r="G1807" s="354"/>
      <c r="H1807" s="333"/>
      <c r="I1807" s="333"/>
      <c r="J1807" s="333"/>
      <c r="K1807" s="333"/>
      <c r="L1807" s="333"/>
      <c r="M1807" s="333"/>
      <c r="N1807" s="333"/>
      <c r="O1807" s="333"/>
      <c r="P1807" s="333"/>
      <c r="Q1807" s="333"/>
      <c r="R1807" s="333"/>
      <c r="S1807" s="333"/>
      <c r="T1807" s="333"/>
      <c r="U1807" s="333"/>
      <c r="V1807" s="333"/>
      <c r="W1807" s="333"/>
      <c r="X1807" s="333"/>
      <c r="Y1807" s="333"/>
      <c r="Z1807" s="333"/>
      <c r="AA1807" s="333"/>
      <c r="AB1807" s="333"/>
      <c r="AC1807" s="333"/>
      <c r="AD1807" s="333"/>
      <c r="AE1807" s="333"/>
      <c r="AF1807" s="333"/>
      <c r="AG1807" s="333"/>
      <c r="AH1807" s="333"/>
      <c r="AI1807" s="333"/>
      <c r="AJ1807" s="333"/>
      <c r="AK1807" s="333"/>
      <c r="AL1807" s="333"/>
      <c r="AM1807" s="333"/>
      <c r="AN1807" s="333"/>
      <c r="AO1807" s="333"/>
      <c r="AP1807" s="333"/>
      <c r="AQ1807" s="333"/>
      <c r="AR1807" s="333"/>
    </row>
    <row r="1808" spans="1:44" ht="8.1" customHeight="1">
      <c r="A1808" s="365" t="str">
        <f t="shared" si="165"/>
        <v/>
      </c>
      <c r="B1808" s="50" t="str">
        <f t="shared" si="166"/>
        <v/>
      </c>
      <c r="C1808" s="50" t="str">
        <f t="shared" si="167"/>
        <v/>
      </c>
      <c r="D1808" s="315" t="str">
        <f t="shared" si="168"/>
        <v/>
      </c>
      <c r="E1808" s="353"/>
      <c r="F1808" s="354"/>
      <c r="G1808" s="354"/>
      <c r="H1808" s="333"/>
      <c r="I1808" s="333"/>
      <c r="J1808" s="333"/>
      <c r="K1808" s="333"/>
      <c r="L1808" s="333"/>
      <c r="M1808" s="333"/>
      <c r="N1808" s="333"/>
      <c r="O1808" s="333"/>
      <c r="P1808" s="333"/>
      <c r="Q1808" s="333"/>
      <c r="R1808" s="333"/>
      <c r="S1808" s="333"/>
      <c r="T1808" s="333"/>
      <c r="U1808" s="333"/>
      <c r="V1808" s="333"/>
      <c r="W1808" s="333"/>
      <c r="X1808" s="333"/>
      <c r="Y1808" s="333"/>
      <c r="Z1808" s="333"/>
      <c r="AA1808" s="333"/>
      <c r="AB1808" s="333"/>
      <c r="AC1808" s="333"/>
      <c r="AD1808" s="333"/>
      <c r="AE1808" s="333"/>
      <c r="AF1808" s="333"/>
      <c r="AG1808" s="333"/>
      <c r="AH1808" s="333"/>
      <c r="AI1808" s="333"/>
      <c r="AJ1808" s="333"/>
      <c r="AK1808" s="333"/>
      <c r="AL1808" s="333"/>
      <c r="AM1808" s="333"/>
      <c r="AN1808" s="333"/>
      <c r="AO1808" s="333"/>
      <c r="AP1808" s="333"/>
      <c r="AQ1808" s="333"/>
      <c r="AR1808" s="333"/>
    </row>
    <row r="1809" spans="1:44" ht="8.1" customHeight="1">
      <c r="A1809" s="365" t="str">
        <f t="shared" si="165"/>
        <v/>
      </c>
      <c r="B1809" s="50" t="str">
        <f t="shared" si="166"/>
        <v/>
      </c>
      <c r="C1809" s="50" t="str">
        <f t="shared" si="167"/>
        <v/>
      </c>
      <c r="D1809" s="315" t="str">
        <f t="shared" si="168"/>
        <v/>
      </c>
      <c r="E1809" s="353"/>
      <c r="F1809" s="354"/>
      <c r="G1809" s="354"/>
      <c r="H1809" s="333"/>
      <c r="I1809" s="333"/>
      <c r="J1809" s="333"/>
      <c r="K1809" s="333"/>
      <c r="L1809" s="333"/>
      <c r="M1809" s="333"/>
      <c r="N1809" s="333"/>
      <c r="O1809" s="333"/>
      <c r="P1809" s="333"/>
      <c r="Q1809" s="333"/>
      <c r="R1809" s="333"/>
      <c r="S1809" s="333"/>
      <c r="T1809" s="333"/>
      <c r="U1809" s="333"/>
      <c r="V1809" s="333"/>
      <c r="W1809" s="333"/>
      <c r="X1809" s="333"/>
      <c r="Y1809" s="333"/>
      <c r="Z1809" s="333"/>
      <c r="AA1809" s="333"/>
      <c r="AB1809" s="333"/>
      <c r="AC1809" s="333"/>
      <c r="AD1809" s="333"/>
      <c r="AE1809" s="333"/>
      <c r="AF1809" s="333"/>
      <c r="AG1809" s="333"/>
      <c r="AH1809" s="333"/>
      <c r="AI1809" s="333"/>
      <c r="AJ1809" s="333"/>
      <c r="AK1809" s="333"/>
      <c r="AL1809" s="333"/>
      <c r="AM1809" s="333"/>
      <c r="AN1809" s="333"/>
      <c r="AO1809" s="333"/>
      <c r="AP1809" s="333"/>
      <c r="AQ1809" s="333"/>
      <c r="AR1809" s="333"/>
    </row>
    <row r="1810" spans="1:44" ht="8.1" customHeight="1">
      <c r="A1810" s="365" t="str">
        <f t="shared" si="165"/>
        <v/>
      </c>
      <c r="B1810" s="50" t="str">
        <f t="shared" si="166"/>
        <v/>
      </c>
      <c r="C1810" s="50" t="str">
        <f t="shared" si="167"/>
        <v/>
      </c>
      <c r="D1810" s="315" t="str">
        <f t="shared" si="168"/>
        <v/>
      </c>
      <c r="E1810" s="353"/>
      <c r="F1810" s="354"/>
      <c r="G1810" s="354"/>
      <c r="H1810" s="333"/>
      <c r="I1810" s="333"/>
      <c r="J1810" s="333"/>
      <c r="K1810" s="333"/>
      <c r="L1810" s="333"/>
      <c r="M1810" s="333"/>
      <c r="N1810" s="333"/>
      <c r="O1810" s="333"/>
      <c r="P1810" s="333"/>
      <c r="Q1810" s="333"/>
      <c r="R1810" s="333"/>
      <c r="S1810" s="333"/>
      <c r="T1810" s="333"/>
      <c r="U1810" s="333"/>
      <c r="V1810" s="333"/>
      <c r="W1810" s="333"/>
      <c r="X1810" s="333"/>
      <c r="Y1810" s="333"/>
      <c r="Z1810" s="333"/>
      <c r="AA1810" s="333"/>
      <c r="AB1810" s="333"/>
      <c r="AC1810" s="333"/>
      <c r="AD1810" s="333"/>
      <c r="AE1810" s="333"/>
      <c r="AF1810" s="333"/>
      <c r="AG1810" s="333"/>
      <c r="AH1810" s="333"/>
      <c r="AI1810" s="333"/>
      <c r="AJ1810" s="333"/>
      <c r="AK1810" s="333"/>
      <c r="AL1810" s="333"/>
      <c r="AM1810" s="333"/>
      <c r="AN1810" s="333"/>
      <c r="AO1810" s="333"/>
      <c r="AP1810" s="333"/>
      <c r="AQ1810" s="333"/>
      <c r="AR1810" s="333"/>
    </row>
    <row r="1811" spans="1:44" ht="8.1" customHeight="1">
      <c r="A1811" s="365" t="str">
        <f t="shared" si="165"/>
        <v/>
      </c>
      <c r="B1811" s="50" t="str">
        <f t="shared" si="166"/>
        <v/>
      </c>
      <c r="C1811" s="50" t="str">
        <f t="shared" si="167"/>
        <v/>
      </c>
      <c r="D1811" s="315" t="str">
        <f t="shared" si="168"/>
        <v/>
      </c>
      <c r="E1811" s="353"/>
      <c r="F1811" s="354"/>
      <c r="G1811" s="354"/>
      <c r="H1811" s="333"/>
      <c r="I1811" s="333"/>
      <c r="J1811" s="333"/>
      <c r="K1811" s="333"/>
      <c r="L1811" s="333"/>
      <c r="M1811" s="333"/>
      <c r="N1811" s="333"/>
      <c r="O1811" s="333"/>
      <c r="P1811" s="333"/>
      <c r="Q1811" s="333"/>
      <c r="R1811" s="333"/>
      <c r="S1811" s="333"/>
      <c r="T1811" s="333"/>
      <c r="U1811" s="333"/>
      <c r="V1811" s="333"/>
      <c r="W1811" s="333"/>
      <c r="X1811" s="333"/>
      <c r="Y1811" s="333"/>
      <c r="Z1811" s="333"/>
      <c r="AA1811" s="333"/>
      <c r="AB1811" s="333"/>
      <c r="AC1811" s="333"/>
      <c r="AD1811" s="333"/>
      <c r="AE1811" s="333"/>
      <c r="AF1811" s="333"/>
      <c r="AG1811" s="333"/>
      <c r="AH1811" s="333"/>
      <c r="AI1811" s="333"/>
      <c r="AJ1811" s="333"/>
      <c r="AK1811" s="333"/>
      <c r="AL1811" s="333"/>
      <c r="AM1811" s="333"/>
      <c r="AN1811" s="333"/>
      <c r="AO1811" s="333"/>
      <c r="AP1811" s="333"/>
      <c r="AQ1811" s="333"/>
      <c r="AR1811" s="333"/>
    </row>
    <row r="1812" spans="1:44" ht="8.1" customHeight="1">
      <c r="A1812" s="365" t="str">
        <f t="shared" si="165"/>
        <v/>
      </c>
      <c r="B1812" s="50" t="str">
        <f t="shared" si="166"/>
        <v/>
      </c>
      <c r="C1812" s="50" t="str">
        <f t="shared" si="167"/>
        <v/>
      </c>
      <c r="D1812" s="315" t="str">
        <f t="shared" si="168"/>
        <v/>
      </c>
      <c r="E1812" s="353"/>
      <c r="F1812" s="354"/>
      <c r="G1812" s="354"/>
      <c r="H1812" s="333"/>
      <c r="I1812" s="333"/>
      <c r="J1812" s="333"/>
      <c r="K1812" s="333"/>
      <c r="L1812" s="333"/>
      <c r="M1812" s="333"/>
      <c r="N1812" s="333"/>
      <c r="O1812" s="333"/>
      <c r="P1812" s="333"/>
      <c r="Q1812" s="333"/>
      <c r="R1812" s="333"/>
      <c r="S1812" s="333"/>
      <c r="T1812" s="333"/>
      <c r="U1812" s="333"/>
      <c r="V1812" s="333"/>
      <c r="W1812" s="333"/>
      <c r="X1812" s="333"/>
      <c r="Y1812" s="333"/>
      <c r="Z1812" s="333"/>
      <c r="AA1812" s="333"/>
      <c r="AB1812" s="333"/>
      <c r="AC1812" s="333"/>
      <c r="AD1812" s="333"/>
      <c r="AE1812" s="333"/>
      <c r="AF1812" s="333"/>
      <c r="AG1812" s="333"/>
      <c r="AH1812" s="333"/>
      <c r="AI1812" s="333"/>
      <c r="AJ1812" s="333"/>
      <c r="AK1812" s="333"/>
      <c r="AL1812" s="333"/>
      <c r="AM1812" s="333"/>
      <c r="AN1812" s="333"/>
      <c r="AO1812" s="333"/>
      <c r="AP1812" s="333"/>
      <c r="AQ1812" s="333"/>
      <c r="AR1812" s="333"/>
    </row>
    <row r="1813" spans="1:44" ht="8.1" customHeight="1">
      <c r="A1813" s="365" t="str">
        <f t="shared" si="165"/>
        <v/>
      </c>
      <c r="B1813" s="50" t="str">
        <f t="shared" si="166"/>
        <v/>
      </c>
      <c r="C1813" s="50" t="str">
        <f t="shared" si="167"/>
        <v/>
      </c>
      <c r="D1813" s="315" t="str">
        <f t="shared" si="168"/>
        <v/>
      </c>
      <c r="E1813" s="353"/>
      <c r="F1813" s="354"/>
      <c r="G1813" s="354"/>
      <c r="H1813" s="333"/>
      <c r="I1813" s="333"/>
      <c r="J1813" s="333"/>
      <c r="K1813" s="333"/>
      <c r="L1813" s="333"/>
      <c r="M1813" s="333"/>
      <c r="N1813" s="333"/>
      <c r="O1813" s="333"/>
      <c r="P1813" s="333"/>
      <c r="Q1813" s="333"/>
      <c r="R1813" s="333"/>
      <c r="S1813" s="333"/>
      <c r="T1813" s="333"/>
      <c r="U1813" s="333"/>
      <c r="V1813" s="333"/>
      <c r="W1813" s="333"/>
      <c r="X1813" s="333"/>
      <c r="Y1813" s="333"/>
      <c r="Z1813" s="333"/>
      <c r="AA1813" s="333"/>
      <c r="AB1813" s="333"/>
      <c r="AC1813" s="333"/>
      <c r="AD1813" s="333"/>
      <c r="AE1813" s="333"/>
      <c r="AF1813" s="333"/>
      <c r="AG1813" s="333"/>
      <c r="AH1813" s="333"/>
      <c r="AI1813" s="333"/>
      <c r="AJ1813" s="333"/>
      <c r="AK1813" s="333"/>
      <c r="AL1813" s="333"/>
      <c r="AM1813" s="333"/>
      <c r="AN1813" s="333"/>
      <c r="AO1813" s="333"/>
      <c r="AP1813" s="333"/>
      <c r="AQ1813" s="333"/>
      <c r="AR1813" s="333"/>
    </row>
    <row r="1814" spans="1:44" ht="8.1" customHeight="1">
      <c r="A1814" s="365" t="str">
        <f t="shared" si="165"/>
        <v/>
      </c>
      <c r="B1814" s="50" t="str">
        <f t="shared" si="166"/>
        <v/>
      </c>
      <c r="C1814" s="50" t="str">
        <f t="shared" si="167"/>
        <v/>
      </c>
      <c r="D1814" s="315" t="str">
        <f t="shared" si="168"/>
        <v/>
      </c>
      <c r="E1814" s="353"/>
      <c r="F1814" s="354"/>
      <c r="G1814" s="354"/>
      <c r="H1814" s="333"/>
      <c r="I1814" s="333"/>
      <c r="J1814" s="333"/>
      <c r="K1814" s="333"/>
      <c r="L1814" s="333"/>
      <c r="M1814" s="333"/>
      <c r="N1814" s="333"/>
      <c r="O1814" s="333"/>
      <c r="P1814" s="333"/>
      <c r="Q1814" s="333"/>
      <c r="R1814" s="333"/>
      <c r="S1814" s="333"/>
      <c r="T1814" s="333"/>
      <c r="U1814" s="333"/>
      <c r="V1814" s="333"/>
      <c r="W1814" s="333"/>
      <c r="X1814" s="333"/>
      <c r="Y1814" s="333"/>
      <c r="Z1814" s="333"/>
      <c r="AA1814" s="333"/>
      <c r="AB1814" s="333"/>
      <c r="AC1814" s="333"/>
      <c r="AD1814" s="333"/>
      <c r="AE1814" s="333"/>
      <c r="AF1814" s="333"/>
      <c r="AG1814" s="333"/>
      <c r="AH1814" s="333"/>
      <c r="AI1814" s="333"/>
      <c r="AJ1814" s="333"/>
      <c r="AK1814" s="333"/>
      <c r="AL1814" s="333"/>
      <c r="AM1814" s="333"/>
      <c r="AN1814" s="333"/>
      <c r="AO1814" s="333"/>
      <c r="AP1814" s="333"/>
      <c r="AQ1814" s="333"/>
      <c r="AR1814" s="333"/>
    </row>
    <row r="1815" spans="1:44" ht="8.1" customHeight="1">
      <c r="A1815" s="365" t="str">
        <f t="shared" si="165"/>
        <v/>
      </c>
      <c r="B1815" s="50" t="str">
        <f t="shared" si="166"/>
        <v/>
      </c>
      <c r="C1815" s="50" t="str">
        <f t="shared" si="167"/>
        <v/>
      </c>
      <c r="D1815" s="315" t="str">
        <f t="shared" si="168"/>
        <v/>
      </c>
      <c r="E1815" s="353"/>
      <c r="F1815" s="354"/>
      <c r="G1815" s="354"/>
      <c r="H1815" s="333"/>
      <c r="I1815" s="333"/>
      <c r="J1815" s="333"/>
      <c r="K1815" s="333"/>
      <c r="L1815" s="333"/>
      <c r="M1815" s="333"/>
      <c r="N1815" s="333"/>
      <c r="O1815" s="333"/>
      <c r="P1815" s="333"/>
      <c r="Q1815" s="333"/>
      <c r="R1815" s="333"/>
      <c r="S1815" s="333"/>
      <c r="T1815" s="333"/>
      <c r="U1815" s="333"/>
      <c r="V1815" s="333"/>
      <c r="W1815" s="333"/>
      <c r="X1815" s="333"/>
      <c r="Y1815" s="333"/>
      <c r="Z1815" s="333"/>
      <c r="AA1815" s="333"/>
      <c r="AB1815" s="333"/>
      <c r="AC1815" s="333"/>
      <c r="AD1815" s="333"/>
      <c r="AE1815" s="333"/>
      <c r="AF1815" s="333"/>
      <c r="AG1815" s="333"/>
      <c r="AH1815" s="333"/>
      <c r="AI1815" s="333"/>
      <c r="AJ1815" s="333"/>
      <c r="AK1815" s="333"/>
      <c r="AL1815" s="333"/>
      <c r="AM1815" s="333"/>
      <c r="AN1815" s="333"/>
      <c r="AO1815" s="333"/>
      <c r="AP1815" s="333"/>
      <c r="AQ1815" s="333"/>
      <c r="AR1815" s="333"/>
    </row>
    <row r="1816" spans="1:44" ht="8.1" customHeight="1">
      <c r="A1816" s="365" t="str">
        <f t="shared" si="165"/>
        <v/>
      </c>
      <c r="B1816" s="50" t="str">
        <f t="shared" si="166"/>
        <v/>
      </c>
      <c r="C1816" s="50" t="str">
        <f t="shared" si="167"/>
        <v/>
      </c>
      <c r="D1816" s="315" t="str">
        <f t="shared" si="168"/>
        <v/>
      </c>
      <c r="E1816" s="353"/>
      <c r="F1816" s="354"/>
      <c r="G1816" s="354"/>
      <c r="H1816" s="333"/>
      <c r="I1816" s="333"/>
      <c r="J1816" s="333"/>
      <c r="K1816" s="333"/>
      <c r="L1816" s="333"/>
      <c r="M1816" s="333"/>
      <c r="N1816" s="333"/>
      <c r="O1816" s="333"/>
      <c r="P1816" s="333"/>
      <c r="Q1816" s="333"/>
      <c r="R1816" s="333"/>
      <c r="S1816" s="333"/>
      <c r="T1816" s="333"/>
      <c r="U1816" s="333"/>
      <c r="V1816" s="333"/>
      <c r="W1816" s="333"/>
      <c r="X1816" s="333"/>
      <c r="Y1816" s="333"/>
      <c r="Z1816" s="333"/>
      <c r="AA1816" s="333"/>
      <c r="AB1816" s="333"/>
      <c r="AC1816" s="333"/>
      <c r="AD1816" s="333"/>
      <c r="AE1816" s="333"/>
      <c r="AF1816" s="333"/>
      <c r="AG1816" s="333"/>
      <c r="AH1816" s="333"/>
      <c r="AI1816" s="333"/>
      <c r="AJ1816" s="333"/>
      <c r="AK1816" s="333"/>
      <c r="AL1816" s="333"/>
      <c r="AM1816" s="333"/>
      <c r="AN1816" s="333"/>
      <c r="AO1816" s="333"/>
      <c r="AP1816" s="333"/>
      <c r="AQ1816" s="333"/>
      <c r="AR1816" s="333"/>
    </row>
    <row r="1817" spans="1:44" ht="8.1" customHeight="1">
      <c r="A1817" s="365" t="str">
        <f t="shared" si="165"/>
        <v/>
      </c>
      <c r="B1817" s="50" t="str">
        <f t="shared" si="166"/>
        <v/>
      </c>
      <c r="C1817" s="50" t="str">
        <f t="shared" si="167"/>
        <v/>
      </c>
      <c r="D1817" s="315" t="str">
        <f t="shared" si="168"/>
        <v/>
      </c>
      <c r="E1817" s="353"/>
      <c r="F1817" s="354"/>
      <c r="G1817" s="354"/>
      <c r="H1817" s="333"/>
      <c r="I1817" s="333"/>
      <c r="J1817" s="333"/>
      <c r="K1817" s="333"/>
      <c r="L1817" s="333"/>
      <c r="M1817" s="333"/>
      <c r="N1817" s="333"/>
      <c r="O1817" s="333"/>
      <c r="P1817" s="333"/>
      <c r="Q1817" s="333"/>
      <c r="R1817" s="333"/>
      <c r="S1817" s="333"/>
      <c r="T1817" s="333"/>
      <c r="U1817" s="333"/>
      <c r="V1817" s="333"/>
      <c r="W1817" s="333"/>
      <c r="X1817" s="333"/>
      <c r="Y1817" s="333"/>
      <c r="Z1817" s="333"/>
      <c r="AA1817" s="333"/>
      <c r="AB1817" s="333"/>
      <c r="AC1817" s="333"/>
      <c r="AD1817" s="333"/>
      <c r="AE1817" s="333"/>
      <c r="AF1817" s="333"/>
      <c r="AG1817" s="333"/>
      <c r="AH1817" s="333"/>
      <c r="AI1817" s="333"/>
      <c r="AJ1817" s="333"/>
      <c r="AK1817" s="333"/>
      <c r="AL1817" s="333"/>
      <c r="AM1817" s="333"/>
      <c r="AN1817" s="333"/>
      <c r="AO1817" s="333"/>
      <c r="AP1817" s="333"/>
      <c r="AQ1817" s="333"/>
      <c r="AR1817" s="333"/>
    </row>
    <row r="1818" spans="1:44" ht="8.1" customHeight="1">
      <c r="A1818" s="365" t="str">
        <f t="shared" si="165"/>
        <v/>
      </c>
      <c r="B1818" s="50" t="str">
        <f t="shared" si="166"/>
        <v/>
      </c>
      <c r="C1818" s="50" t="str">
        <f t="shared" si="167"/>
        <v/>
      </c>
      <c r="D1818" s="315" t="str">
        <f t="shared" si="168"/>
        <v/>
      </c>
      <c r="E1818" s="353"/>
      <c r="F1818" s="354"/>
      <c r="G1818" s="354"/>
      <c r="H1818" s="333"/>
      <c r="I1818" s="333"/>
      <c r="J1818" s="333"/>
      <c r="K1818" s="333"/>
      <c r="L1818" s="333"/>
      <c r="M1818" s="333"/>
      <c r="N1818" s="333"/>
      <c r="O1818" s="333"/>
      <c r="P1818" s="333"/>
      <c r="Q1818" s="333"/>
      <c r="R1818" s="333"/>
      <c r="S1818" s="333"/>
      <c r="T1818" s="333"/>
      <c r="U1818" s="333"/>
      <c r="V1818" s="333"/>
      <c r="W1818" s="333"/>
      <c r="X1818" s="333"/>
      <c r="Y1818" s="333"/>
      <c r="Z1818" s="333"/>
      <c r="AA1818" s="333"/>
      <c r="AB1818" s="333"/>
      <c r="AC1818" s="333"/>
      <c r="AD1818" s="333"/>
      <c r="AE1818" s="333"/>
      <c r="AF1818" s="333"/>
      <c r="AG1818" s="333"/>
      <c r="AH1818" s="333"/>
      <c r="AI1818" s="333"/>
      <c r="AJ1818" s="333"/>
      <c r="AK1818" s="333"/>
      <c r="AL1818" s="333"/>
      <c r="AM1818" s="333"/>
      <c r="AN1818" s="333"/>
      <c r="AO1818" s="333"/>
      <c r="AP1818" s="333"/>
      <c r="AQ1818" s="333"/>
      <c r="AR1818" s="333"/>
    </row>
    <row r="1819" spans="1:44" ht="8.1" customHeight="1">
      <c r="A1819" s="365" t="str">
        <f t="shared" si="165"/>
        <v/>
      </c>
      <c r="B1819" s="50" t="str">
        <f t="shared" si="166"/>
        <v/>
      </c>
      <c r="C1819" s="50" t="str">
        <f t="shared" si="167"/>
        <v/>
      </c>
      <c r="D1819" s="315" t="str">
        <f t="shared" si="168"/>
        <v/>
      </c>
      <c r="E1819" s="353"/>
      <c r="F1819" s="354"/>
      <c r="G1819" s="354"/>
      <c r="H1819" s="333"/>
      <c r="I1819" s="333"/>
      <c r="J1819" s="333"/>
      <c r="K1819" s="333"/>
      <c r="L1819" s="333"/>
      <c r="M1819" s="333"/>
      <c r="N1819" s="333"/>
      <c r="O1819" s="333"/>
      <c r="P1819" s="333"/>
      <c r="Q1819" s="333"/>
      <c r="R1819" s="333"/>
      <c r="S1819" s="333"/>
      <c r="T1819" s="333"/>
      <c r="U1819" s="333"/>
      <c r="V1819" s="333"/>
      <c r="W1819" s="333"/>
      <c r="X1819" s="333"/>
      <c r="Y1819" s="333"/>
      <c r="Z1819" s="333"/>
      <c r="AA1819" s="333"/>
      <c r="AB1819" s="333"/>
      <c r="AC1819" s="333"/>
      <c r="AD1819" s="333"/>
      <c r="AE1819" s="333"/>
      <c r="AF1819" s="333"/>
      <c r="AG1819" s="333"/>
      <c r="AH1819" s="333"/>
      <c r="AI1819" s="333"/>
      <c r="AJ1819" s="333"/>
      <c r="AK1819" s="333"/>
      <c r="AL1819" s="333"/>
      <c r="AM1819" s="333"/>
      <c r="AN1819" s="333"/>
      <c r="AO1819" s="333"/>
      <c r="AP1819" s="333"/>
      <c r="AQ1819" s="333"/>
      <c r="AR1819" s="333"/>
    </row>
    <row r="1820" spans="1:44" ht="8.1" customHeight="1">
      <c r="A1820" s="365" t="str">
        <f t="shared" si="165"/>
        <v/>
      </c>
      <c r="B1820" s="50" t="str">
        <f t="shared" si="166"/>
        <v/>
      </c>
      <c r="C1820" s="50" t="str">
        <f t="shared" si="167"/>
        <v/>
      </c>
      <c r="D1820" s="315" t="str">
        <f t="shared" si="168"/>
        <v/>
      </c>
      <c r="E1820" s="353"/>
      <c r="F1820" s="354"/>
      <c r="G1820" s="354"/>
      <c r="H1820" s="333"/>
      <c r="I1820" s="333"/>
      <c r="J1820" s="333"/>
      <c r="K1820" s="333"/>
      <c r="L1820" s="333"/>
      <c r="M1820" s="333"/>
      <c r="N1820" s="333"/>
      <c r="O1820" s="333"/>
      <c r="P1820" s="333"/>
      <c r="Q1820" s="333"/>
      <c r="R1820" s="333"/>
      <c r="S1820" s="333"/>
      <c r="T1820" s="333"/>
      <c r="U1820" s="333"/>
      <c r="V1820" s="333"/>
      <c r="W1820" s="333"/>
      <c r="X1820" s="333"/>
      <c r="Y1820" s="333"/>
      <c r="Z1820" s="333"/>
      <c r="AA1820" s="333"/>
      <c r="AB1820" s="333"/>
      <c r="AC1820" s="333"/>
      <c r="AD1820" s="333"/>
      <c r="AE1820" s="333"/>
      <c r="AF1820" s="333"/>
      <c r="AG1820" s="333"/>
      <c r="AH1820" s="333"/>
      <c r="AI1820" s="333"/>
      <c r="AJ1820" s="333"/>
      <c r="AK1820" s="333"/>
      <c r="AL1820" s="333"/>
      <c r="AM1820" s="333"/>
      <c r="AN1820" s="333"/>
      <c r="AO1820" s="333"/>
      <c r="AP1820" s="333"/>
      <c r="AQ1820" s="333"/>
      <c r="AR1820" s="333"/>
    </row>
    <row r="1821" spans="1:44" ht="8.1" customHeight="1">
      <c r="A1821" s="365" t="str">
        <f t="shared" si="165"/>
        <v/>
      </c>
      <c r="B1821" s="50" t="str">
        <f t="shared" si="166"/>
        <v/>
      </c>
      <c r="C1821" s="50" t="str">
        <f t="shared" si="167"/>
        <v/>
      </c>
      <c r="D1821" s="315" t="str">
        <f t="shared" si="168"/>
        <v/>
      </c>
      <c r="E1821" s="353"/>
      <c r="F1821" s="354"/>
      <c r="G1821" s="354"/>
      <c r="H1821" s="333"/>
      <c r="I1821" s="333"/>
      <c r="J1821" s="333"/>
      <c r="K1821" s="333"/>
      <c r="L1821" s="333"/>
      <c r="M1821" s="333"/>
      <c r="N1821" s="333"/>
      <c r="O1821" s="333"/>
      <c r="P1821" s="333"/>
      <c r="Q1821" s="333"/>
      <c r="R1821" s="333"/>
      <c r="S1821" s="333"/>
      <c r="T1821" s="333"/>
      <c r="U1821" s="333"/>
      <c r="V1821" s="333"/>
      <c r="W1821" s="333"/>
      <c r="X1821" s="333"/>
      <c r="Y1821" s="333"/>
      <c r="Z1821" s="333"/>
      <c r="AA1821" s="333"/>
      <c r="AB1821" s="333"/>
      <c r="AC1821" s="333"/>
      <c r="AD1821" s="333"/>
      <c r="AE1821" s="333"/>
      <c r="AF1821" s="333"/>
      <c r="AG1821" s="333"/>
      <c r="AH1821" s="333"/>
      <c r="AI1821" s="333"/>
      <c r="AJ1821" s="333"/>
      <c r="AK1821" s="333"/>
      <c r="AL1821" s="333"/>
      <c r="AM1821" s="333"/>
      <c r="AN1821" s="333"/>
      <c r="AO1821" s="333"/>
      <c r="AP1821" s="333"/>
      <c r="AQ1821" s="333"/>
      <c r="AR1821" s="333"/>
    </row>
    <row r="1822" spans="1:44" ht="8.1" customHeight="1">
      <c r="A1822" s="365" t="str">
        <f t="shared" si="165"/>
        <v/>
      </c>
      <c r="B1822" s="50" t="str">
        <f t="shared" si="166"/>
        <v/>
      </c>
      <c r="C1822" s="50" t="str">
        <f t="shared" si="167"/>
        <v/>
      </c>
      <c r="D1822" s="315" t="str">
        <f t="shared" si="168"/>
        <v/>
      </c>
      <c r="E1822" s="353"/>
      <c r="F1822" s="354"/>
      <c r="G1822" s="354"/>
      <c r="H1822" s="333"/>
      <c r="I1822" s="333"/>
      <c r="J1822" s="333"/>
      <c r="K1822" s="333"/>
      <c r="L1822" s="333"/>
      <c r="M1822" s="333"/>
      <c r="N1822" s="333"/>
      <c r="O1822" s="333"/>
      <c r="P1822" s="333"/>
      <c r="Q1822" s="333"/>
      <c r="R1822" s="333"/>
      <c r="S1822" s="333"/>
      <c r="T1822" s="333"/>
      <c r="U1822" s="333"/>
      <c r="V1822" s="333"/>
      <c r="W1822" s="333"/>
      <c r="X1822" s="333"/>
      <c r="Y1822" s="333"/>
      <c r="Z1822" s="333"/>
      <c r="AA1822" s="333"/>
      <c r="AB1822" s="333"/>
      <c r="AC1822" s="333"/>
      <c r="AD1822" s="333"/>
      <c r="AE1822" s="333"/>
      <c r="AF1822" s="333"/>
      <c r="AG1822" s="333"/>
      <c r="AH1822" s="333"/>
      <c r="AI1822" s="333"/>
      <c r="AJ1822" s="333"/>
      <c r="AK1822" s="333"/>
      <c r="AL1822" s="333"/>
      <c r="AM1822" s="333"/>
      <c r="AN1822" s="333"/>
      <c r="AO1822" s="333"/>
      <c r="AP1822" s="333"/>
      <c r="AQ1822" s="333"/>
      <c r="AR1822" s="333"/>
    </row>
    <row r="1823" spans="1:44" ht="8.1" customHeight="1">
      <c r="A1823" s="365" t="str">
        <f t="shared" si="165"/>
        <v/>
      </c>
      <c r="B1823" s="50" t="str">
        <f t="shared" si="166"/>
        <v/>
      </c>
      <c r="C1823" s="50" t="str">
        <f t="shared" si="167"/>
        <v/>
      </c>
      <c r="D1823" s="315" t="str">
        <f t="shared" si="168"/>
        <v/>
      </c>
      <c r="E1823" s="353"/>
      <c r="F1823" s="354"/>
      <c r="G1823" s="354"/>
      <c r="H1823" s="333"/>
      <c r="I1823" s="333"/>
      <c r="J1823" s="333"/>
      <c r="K1823" s="333"/>
      <c r="L1823" s="333"/>
      <c r="M1823" s="333"/>
      <c r="N1823" s="333"/>
      <c r="O1823" s="333"/>
      <c r="P1823" s="333"/>
      <c r="Q1823" s="333"/>
      <c r="R1823" s="333"/>
      <c r="S1823" s="333"/>
      <c r="T1823" s="333"/>
      <c r="U1823" s="333"/>
      <c r="V1823" s="333"/>
      <c r="W1823" s="333"/>
      <c r="X1823" s="333"/>
      <c r="Y1823" s="333"/>
      <c r="Z1823" s="333"/>
      <c r="AA1823" s="333"/>
      <c r="AB1823" s="333"/>
      <c r="AC1823" s="333"/>
      <c r="AD1823" s="333"/>
      <c r="AE1823" s="333"/>
      <c r="AF1823" s="333"/>
      <c r="AG1823" s="333"/>
      <c r="AH1823" s="333"/>
      <c r="AI1823" s="333"/>
      <c r="AJ1823" s="333"/>
      <c r="AK1823" s="333"/>
      <c r="AL1823" s="333"/>
      <c r="AM1823" s="333"/>
      <c r="AN1823" s="333"/>
      <c r="AO1823" s="333"/>
      <c r="AP1823" s="333"/>
      <c r="AQ1823" s="333"/>
      <c r="AR1823" s="333"/>
    </row>
    <row r="1824" spans="1:44" ht="8.1" customHeight="1">
      <c r="A1824" s="365" t="str">
        <f t="shared" si="165"/>
        <v/>
      </c>
      <c r="B1824" s="50" t="str">
        <f t="shared" si="166"/>
        <v/>
      </c>
      <c r="C1824" s="50" t="str">
        <f t="shared" si="167"/>
        <v/>
      </c>
      <c r="D1824" s="315" t="str">
        <f t="shared" si="168"/>
        <v/>
      </c>
      <c r="E1824" s="353"/>
      <c r="F1824" s="354"/>
      <c r="G1824" s="354"/>
      <c r="H1824" s="333"/>
      <c r="I1824" s="333"/>
      <c r="J1824" s="333"/>
      <c r="K1824" s="333"/>
      <c r="L1824" s="333"/>
      <c r="M1824" s="333"/>
      <c r="N1824" s="333"/>
      <c r="O1824" s="333"/>
      <c r="P1824" s="333"/>
      <c r="Q1824" s="333"/>
      <c r="R1824" s="333"/>
      <c r="S1824" s="333"/>
      <c r="T1824" s="333"/>
      <c r="U1824" s="333"/>
      <c r="V1824" s="333"/>
      <c r="W1824" s="333"/>
      <c r="X1824" s="333"/>
      <c r="Y1824" s="333"/>
      <c r="Z1824" s="333"/>
      <c r="AA1824" s="333"/>
      <c r="AB1824" s="333"/>
      <c r="AC1824" s="333"/>
      <c r="AD1824" s="333"/>
      <c r="AE1824" s="333"/>
      <c r="AF1824" s="333"/>
      <c r="AG1824" s="333"/>
      <c r="AH1824" s="333"/>
      <c r="AI1824" s="333"/>
      <c r="AJ1824" s="333"/>
      <c r="AK1824" s="333"/>
      <c r="AL1824" s="333"/>
      <c r="AM1824" s="333"/>
      <c r="AN1824" s="333"/>
      <c r="AO1824" s="333"/>
      <c r="AP1824" s="333"/>
      <c r="AQ1824" s="333"/>
      <c r="AR1824" s="333"/>
    </row>
    <row r="1825" spans="1:44" ht="8.1" customHeight="1">
      <c r="A1825" s="365" t="str">
        <f t="shared" si="165"/>
        <v/>
      </c>
      <c r="B1825" s="50" t="str">
        <f t="shared" si="166"/>
        <v/>
      </c>
      <c r="C1825" s="50" t="str">
        <f t="shared" si="167"/>
        <v/>
      </c>
      <c r="D1825" s="315" t="str">
        <f t="shared" si="168"/>
        <v/>
      </c>
      <c r="E1825" s="353"/>
      <c r="F1825" s="354"/>
      <c r="G1825" s="354"/>
      <c r="H1825" s="333"/>
      <c r="I1825" s="333"/>
      <c r="J1825" s="333"/>
      <c r="K1825" s="333"/>
      <c r="L1825" s="333"/>
      <c r="M1825" s="333"/>
      <c r="N1825" s="333"/>
      <c r="O1825" s="333"/>
      <c r="P1825" s="333"/>
      <c r="Q1825" s="333"/>
      <c r="R1825" s="333"/>
      <c r="S1825" s="333"/>
      <c r="T1825" s="333"/>
      <c r="U1825" s="333"/>
      <c r="V1825" s="333"/>
      <c r="W1825" s="333"/>
      <c r="X1825" s="333"/>
      <c r="Y1825" s="333"/>
      <c r="Z1825" s="333"/>
      <c r="AA1825" s="333"/>
      <c r="AB1825" s="333"/>
      <c r="AC1825" s="333"/>
      <c r="AD1825" s="333"/>
      <c r="AE1825" s="333"/>
      <c r="AF1825" s="333"/>
      <c r="AG1825" s="333"/>
      <c r="AH1825" s="333"/>
      <c r="AI1825" s="333"/>
      <c r="AJ1825" s="333"/>
      <c r="AK1825" s="333"/>
      <c r="AL1825" s="333"/>
      <c r="AM1825" s="333"/>
      <c r="AN1825" s="333"/>
      <c r="AO1825" s="333"/>
      <c r="AP1825" s="333"/>
      <c r="AQ1825" s="333"/>
      <c r="AR1825" s="333"/>
    </row>
    <row r="1826" spans="1:44" ht="8.1" customHeight="1">
      <c r="A1826" s="365" t="str">
        <f t="shared" si="165"/>
        <v/>
      </c>
      <c r="B1826" s="50" t="str">
        <f t="shared" si="166"/>
        <v/>
      </c>
      <c r="C1826" s="50" t="str">
        <f t="shared" si="167"/>
        <v/>
      </c>
      <c r="D1826" s="315" t="str">
        <f t="shared" si="168"/>
        <v/>
      </c>
      <c r="E1826" s="353"/>
      <c r="F1826" s="354"/>
      <c r="G1826" s="354"/>
      <c r="H1826" s="333"/>
      <c r="I1826" s="333"/>
      <c r="J1826" s="333"/>
      <c r="K1826" s="333"/>
      <c r="L1826" s="333"/>
      <c r="M1826" s="333"/>
      <c r="N1826" s="333"/>
      <c r="O1826" s="333"/>
      <c r="P1826" s="333"/>
      <c r="Q1826" s="333"/>
      <c r="R1826" s="333"/>
      <c r="S1826" s="333"/>
      <c r="T1826" s="333"/>
      <c r="U1826" s="333"/>
      <c r="V1826" s="333"/>
      <c r="W1826" s="333"/>
      <c r="X1826" s="333"/>
      <c r="Y1826" s="333"/>
      <c r="Z1826" s="333"/>
      <c r="AA1826" s="333"/>
      <c r="AB1826" s="333"/>
      <c r="AC1826" s="333"/>
      <c r="AD1826" s="333"/>
      <c r="AE1826" s="333"/>
      <c r="AF1826" s="333"/>
      <c r="AG1826" s="333"/>
      <c r="AH1826" s="333"/>
      <c r="AI1826" s="333"/>
      <c r="AJ1826" s="333"/>
      <c r="AK1826" s="333"/>
      <c r="AL1826" s="333"/>
      <c r="AM1826" s="333"/>
      <c r="AN1826" s="333"/>
      <c r="AO1826" s="333"/>
      <c r="AP1826" s="333"/>
      <c r="AQ1826" s="333"/>
      <c r="AR1826" s="333"/>
    </row>
    <row r="1827" spans="1:44" ht="8.1" customHeight="1">
      <c r="A1827" s="365" t="str">
        <f t="shared" si="165"/>
        <v/>
      </c>
      <c r="B1827" s="50" t="str">
        <f t="shared" si="166"/>
        <v/>
      </c>
      <c r="C1827" s="50" t="str">
        <f t="shared" si="167"/>
        <v/>
      </c>
      <c r="D1827" s="315" t="str">
        <f t="shared" si="168"/>
        <v/>
      </c>
      <c r="E1827" s="353"/>
      <c r="F1827" s="354"/>
      <c r="G1827" s="354"/>
      <c r="H1827" s="333"/>
      <c r="I1827" s="333"/>
      <c r="J1827" s="333"/>
      <c r="K1827" s="333"/>
      <c r="L1827" s="333"/>
      <c r="M1827" s="333"/>
      <c r="N1827" s="333"/>
      <c r="O1827" s="333"/>
      <c r="P1827" s="333"/>
      <c r="Q1827" s="333"/>
      <c r="R1827" s="333"/>
      <c r="S1827" s="333"/>
      <c r="T1827" s="333"/>
      <c r="U1827" s="333"/>
      <c r="V1827" s="333"/>
      <c r="W1827" s="333"/>
      <c r="X1827" s="333"/>
      <c r="Y1827" s="333"/>
      <c r="Z1827" s="333"/>
      <c r="AA1827" s="333"/>
      <c r="AB1827" s="333"/>
      <c r="AC1827" s="333"/>
      <c r="AD1827" s="333"/>
      <c r="AE1827" s="333"/>
      <c r="AF1827" s="333"/>
      <c r="AG1827" s="333"/>
      <c r="AH1827" s="333"/>
      <c r="AI1827" s="333"/>
      <c r="AJ1827" s="333"/>
      <c r="AK1827" s="333"/>
      <c r="AL1827" s="333"/>
      <c r="AM1827" s="333"/>
      <c r="AN1827" s="333"/>
      <c r="AO1827" s="333"/>
      <c r="AP1827" s="333"/>
      <c r="AQ1827" s="333"/>
      <c r="AR1827" s="333"/>
    </row>
    <row r="1828" spans="1:44" ht="8.1" customHeight="1">
      <c r="A1828" s="365" t="str">
        <f t="shared" si="165"/>
        <v/>
      </c>
      <c r="B1828" s="50" t="str">
        <f t="shared" si="166"/>
        <v/>
      </c>
      <c r="C1828" s="50" t="str">
        <f t="shared" si="167"/>
        <v/>
      </c>
      <c r="D1828" s="315" t="str">
        <f t="shared" si="168"/>
        <v/>
      </c>
      <c r="E1828" s="353"/>
      <c r="F1828" s="354"/>
      <c r="G1828" s="354"/>
      <c r="H1828" s="333"/>
      <c r="I1828" s="333"/>
      <c r="J1828" s="333"/>
      <c r="K1828" s="333"/>
      <c r="L1828" s="333"/>
      <c r="M1828" s="333"/>
      <c r="N1828" s="333"/>
      <c r="O1828" s="333"/>
      <c r="P1828" s="333"/>
      <c r="Q1828" s="333"/>
      <c r="R1828" s="333"/>
      <c r="S1828" s="333"/>
      <c r="T1828" s="333"/>
      <c r="U1828" s="333"/>
      <c r="V1828" s="333"/>
      <c r="W1828" s="333"/>
      <c r="X1828" s="333"/>
      <c r="Y1828" s="333"/>
      <c r="Z1828" s="333"/>
      <c r="AA1828" s="333"/>
      <c r="AB1828" s="333"/>
      <c r="AC1828" s="333"/>
      <c r="AD1828" s="333"/>
      <c r="AE1828" s="333"/>
      <c r="AF1828" s="333"/>
      <c r="AG1828" s="333"/>
      <c r="AH1828" s="333"/>
      <c r="AI1828" s="333"/>
      <c r="AJ1828" s="333"/>
      <c r="AK1828" s="333"/>
      <c r="AL1828" s="333"/>
      <c r="AM1828" s="333"/>
      <c r="AN1828" s="333"/>
      <c r="AO1828" s="333"/>
      <c r="AP1828" s="333"/>
      <c r="AQ1828" s="333"/>
      <c r="AR1828" s="333"/>
    </row>
    <row r="1829" spans="1:44" ht="8.1" customHeight="1">
      <c r="A1829" s="365" t="str">
        <f t="shared" si="165"/>
        <v/>
      </c>
      <c r="B1829" s="50" t="str">
        <f t="shared" si="166"/>
        <v/>
      </c>
      <c r="C1829" s="50" t="str">
        <f t="shared" si="167"/>
        <v/>
      </c>
      <c r="D1829" s="315" t="str">
        <f t="shared" si="168"/>
        <v/>
      </c>
      <c r="E1829" s="353"/>
      <c r="F1829" s="354"/>
      <c r="G1829" s="354"/>
      <c r="H1829" s="333"/>
      <c r="I1829" s="333"/>
      <c r="J1829" s="333"/>
      <c r="K1829" s="333"/>
      <c r="L1829" s="333"/>
      <c r="M1829" s="333"/>
      <c r="N1829" s="333"/>
      <c r="O1829" s="333"/>
      <c r="P1829" s="333"/>
      <c r="Q1829" s="333"/>
      <c r="R1829" s="333"/>
      <c r="S1829" s="333"/>
      <c r="T1829" s="333"/>
      <c r="U1829" s="333"/>
      <c r="V1829" s="333"/>
      <c r="W1829" s="333"/>
      <c r="X1829" s="333"/>
      <c r="Y1829" s="333"/>
      <c r="Z1829" s="333"/>
      <c r="AA1829" s="333"/>
      <c r="AB1829" s="333"/>
      <c r="AC1829" s="333"/>
      <c r="AD1829" s="333"/>
      <c r="AE1829" s="333"/>
      <c r="AF1829" s="333"/>
      <c r="AG1829" s="333"/>
      <c r="AH1829" s="333"/>
      <c r="AI1829" s="333"/>
      <c r="AJ1829" s="333"/>
      <c r="AK1829" s="333"/>
      <c r="AL1829" s="333"/>
      <c r="AM1829" s="333"/>
      <c r="AN1829" s="333"/>
      <c r="AO1829" s="333"/>
      <c r="AP1829" s="333"/>
      <c r="AQ1829" s="333"/>
      <c r="AR1829" s="333"/>
    </row>
    <row r="1830" spans="1:44" ht="8.1" customHeight="1">
      <c r="A1830" s="365" t="str">
        <f t="shared" si="165"/>
        <v/>
      </c>
      <c r="B1830" s="50" t="str">
        <f t="shared" si="166"/>
        <v/>
      </c>
      <c r="C1830" s="50" t="str">
        <f t="shared" si="167"/>
        <v/>
      </c>
      <c r="D1830" s="315" t="str">
        <f t="shared" si="168"/>
        <v/>
      </c>
      <c r="E1830" s="353"/>
      <c r="F1830" s="354"/>
      <c r="G1830" s="354"/>
      <c r="H1830" s="333"/>
      <c r="I1830" s="333"/>
      <c r="J1830" s="333"/>
      <c r="K1830" s="333"/>
      <c r="L1830" s="333"/>
      <c r="M1830" s="333"/>
      <c r="N1830" s="333"/>
      <c r="O1830" s="333"/>
      <c r="P1830" s="333"/>
      <c r="Q1830" s="333"/>
      <c r="R1830" s="333"/>
      <c r="S1830" s="333"/>
      <c r="T1830" s="333"/>
      <c r="U1830" s="333"/>
      <c r="V1830" s="333"/>
      <c r="W1830" s="333"/>
      <c r="X1830" s="333"/>
      <c r="Y1830" s="333"/>
      <c r="Z1830" s="333"/>
      <c r="AA1830" s="333"/>
      <c r="AB1830" s="333"/>
      <c r="AC1830" s="333"/>
      <c r="AD1830" s="333"/>
      <c r="AE1830" s="333"/>
      <c r="AF1830" s="333"/>
      <c r="AG1830" s="333"/>
      <c r="AH1830" s="333"/>
      <c r="AI1830" s="333"/>
      <c r="AJ1830" s="333"/>
      <c r="AK1830" s="333"/>
      <c r="AL1830" s="333"/>
      <c r="AM1830" s="333"/>
      <c r="AN1830" s="333"/>
      <c r="AO1830" s="333"/>
      <c r="AP1830" s="333"/>
      <c r="AQ1830" s="333"/>
      <c r="AR1830" s="333"/>
    </row>
    <row r="1831" spans="1:44" ht="8.1" customHeight="1">
      <c r="A1831" s="365" t="str">
        <f t="shared" si="165"/>
        <v/>
      </c>
      <c r="B1831" s="50" t="str">
        <f t="shared" si="166"/>
        <v/>
      </c>
      <c r="C1831" s="50" t="str">
        <f t="shared" si="167"/>
        <v/>
      </c>
      <c r="D1831" s="315" t="str">
        <f t="shared" si="168"/>
        <v/>
      </c>
      <c r="E1831" s="353"/>
      <c r="F1831" s="354"/>
      <c r="G1831" s="354"/>
      <c r="H1831" s="333"/>
      <c r="I1831" s="333"/>
      <c r="J1831" s="333"/>
      <c r="K1831" s="333"/>
      <c r="L1831" s="333"/>
      <c r="M1831" s="333"/>
      <c r="N1831" s="333"/>
      <c r="O1831" s="333"/>
      <c r="P1831" s="333"/>
      <c r="Q1831" s="333"/>
      <c r="R1831" s="333"/>
      <c r="S1831" s="333"/>
      <c r="T1831" s="333"/>
      <c r="U1831" s="333"/>
      <c r="V1831" s="333"/>
      <c r="W1831" s="333"/>
      <c r="X1831" s="333"/>
      <c r="Y1831" s="333"/>
      <c r="Z1831" s="333"/>
      <c r="AA1831" s="333"/>
      <c r="AB1831" s="333"/>
      <c r="AC1831" s="333"/>
      <c r="AD1831" s="333"/>
      <c r="AE1831" s="333"/>
      <c r="AF1831" s="333"/>
      <c r="AG1831" s="333"/>
      <c r="AH1831" s="333"/>
      <c r="AI1831" s="333"/>
      <c r="AJ1831" s="333"/>
      <c r="AK1831" s="333"/>
      <c r="AL1831" s="333"/>
      <c r="AM1831" s="333"/>
      <c r="AN1831" s="333"/>
      <c r="AO1831" s="333"/>
      <c r="AP1831" s="333"/>
      <c r="AQ1831" s="333"/>
      <c r="AR1831" s="333"/>
    </row>
    <row r="1832" spans="1:44" ht="8.1" customHeight="1">
      <c r="A1832" s="365" t="str">
        <f t="shared" si="165"/>
        <v/>
      </c>
      <c r="B1832" s="50" t="str">
        <f t="shared" si="166"/>
        <v/>
      </c>
      <c r="C1832" s="50" t="str">
        <f t="shared" si="167"/>
        <v/>
      </c>
      <c r="D1832" s="315" t="str">
        <f t="shared" si="168"/>
        <v/>
      </c>
      <c r="E1832" s="353"/>
      <c r="F1832" s="354"/>
      <c r="G1832" s="354"/>
      <c r="H1832" s="333"/>
      <c r="I1832" s="333"/>
      <c r="J1832" s="333"/>
      <c r="K1832" s="333"/>
      <c r="L1832" s="333"/>
      <c r="M1832" s="333"/>
      <c r="N1832" s="333"/>
      <c r="O1832" s="333"/>
      <c r="P1832" s="333"/>
      <c r="Q1832" s="333"/>
      <c r="R1832" s="333"/>
      <c r="S1832" s="333"/>
      <c r="T1832" s="333"/>
      <c r="U1832" s="333"/>
      <c r="V1832" s="333"/>
      <c r="W1832" s="333"/>
      <c r="X1832" s="333"/>
      <c r="Y1832" s="333"/>
      <c r="Z1832" s="333"/>
      <c r="AA1832" s="333"/>
      <c r="AB1832" s="333"/>
      <c r="AC1832" s="333"/>
      <c r="AD1832" s="333"/>
      <c r="AE1832" s="333"/>
      <c r="AF1832" s="333"/>
      <c r="AG1832" s="333"/>
      <c r="AH1832" s="333"/>
      <c r="AI1832" s="333"/>
      <c r="AJ1832" s="333"/>
      <c r="AK1832" s="333"/>
      <c r="AL1832" s="333"/>
      <c r="AM1832" s="333"/>
      <c r="AN1832" s="333"/>
      <c r="AO1832" s="333"/>
      <c r="AP1832" s="333"/>
      <c r="AQ1832" s="333"/>
      <c r="AR1832" s="333"/>
    </row>
    <row r="1833" spans="1:44" ht="8.1" customHeight="1">
      <c r="A1833" s="365" t="str">
        <f t="shared" si="165"/>
        <v/>
      </c>
      <c r="B1833" s="50" t="str">
        <f t="shared" si="166"/>
        <v/>
      </c>
      <c r="C1833" s="50" t="str">
        <f t="shared" si="167"/>
        <v/>
      </c>
      <c r="D1833" s="315" t="str">
        <f t="shared" si="168"/>
        <v/>
      </c>
      <c r="E1833" s="353"/>
      <c r="F1833" s="354"/>
      <c r="G1833" s="354"/>
      <c r="H1833" s="333"/>
      <c r="I1833" s="333"/>
      <c r="J1833" s="333"/>
      <c r="K1833" s="333"/>
      <c r="L1833" s="333"/>
      <c r="M1833" s="333"/>
      <c r="N1833" s="333"/>
      <c r="O1833" s="333"/>
      <c r="P1833" s="333"/>
      <c r="Q1833" s="333"/>
      <c r="R1833" s="333"/>
      <c r="S1833" s="333"/>
      <c r="T1833" s="333"/>
      <c r="U1833" s="333"/>
      <c r="V1833" s="333"/>
      <c r="W1833" s="333"/>
      <c r="X1833" s="333"/>
      <c r="Y1833" s="333"/>
      <c r="Z1833" s="333"/>
      <c r="AA1833" s="333"/>
      <c r="AB1833" s="333"/>
      <c r="AC1833" s="333"/>
      <c r="AD1833" s="333"/>
      <c r="AE1833" s="333"/>
      <c r="AF1833" s="333"/>
      <c r="AG1833" s="333"/>
      <c r="AH1833" s="333"/>
      <c r="AI1833" s="333"/>
      <c r="AJ1833" s="333"/>
      <c r="AK1833" s="333"/>
      <c r="AL1833" s="333"/>
      <c r="AM1833" s="333"/>
      <c r="AN1833" s="333"/>
      <c r="AO1833" s="333"/>
      <c r="AP1833" s="333"/>
      <c r="AQ1833" s="333"/>
      <c r="AR1833" s="333"/>
    </row>
    <row r="1834" spans="1:44" ht="8.1" customHeight="1">
      <c r="A1834" s="365" t="str">
        <f t="shared" si="165"/>
        <v/>
      </c>
      <c r="B1834" s="50" t="str">
        <f t="shared" si="166"/>
        <v/>
      </c>
      <c r="C1834" s="50" t="str">
        <f t="shared" si="167"/>
        <v/>
      </c>
      <c r="D1834" s="315" t="str">
        <f t="shared" si="168"/>
        <v/>
      </c>
      <c r="E1834" s="353"/>
      <c r="F1834" s="354"/>
      <c r="G1834" s="354"/>
      <c r="H1834" s="333"/>
      <c r="I1834" s="333"/>
      <c r="J1834" s="333"/>
      <c r="K1834" s="333"/>
      <c r="L1834" s="333"/>
      <c r="M1834" s="333"/>
      <c r="N1834" s="333"/>
      <c r="O1834" s="333"/>
      <c r="P1834" s="333"/>
      <c r="Q1834" s="333"/>
      <c r="R1834" s="333"/>
      <c r="S1834" s="333"/>
      <c r="T1834" s="333"/>
      <c r="U1834" s="333"/>
      <c r="V1834" s="333"/>
      <c r="W1834" s="333"/>
      <c r="X1834" s="333"/>
      <c r="Y1834" s="333"/>
      <c r="Z1834" s="333"/>
      <c r="AA1834" s="333"/>
      <c r="AB1834" s="333"/>
      <c r="AC1834" s="333"/>
      <c r="AD1834" s="333"/>
      <c r="AE1834" s="333"/>
      <c r="AF1834" s="333"/>
      <c r="AG1834" s="333"/>
      <c r="AH1834" s="333"/>
      <c r="AI1834" s="333"/>
      <c r="AJ1834" s="333"/>
      <c r="AK1834" s="333"/>
      <c r="AL1834" s="333"/>
      <c r="AM1834" s="333"/>
      <c r="AN1834" s="333"/>
      <c r="AO1834" s="333"/>
      <c r="AP1834" s="333"/>
      <c r="AQ1834" s="333"/>
      <c r="AR1834" s="333"/>
    </row>
    <row r="1835" spans="1:44" ht="8.1" customHeight="1">
      <c r="A1835" s="365" t="str">
        <f t="shared" si="165"/>
        <v/>
      </c>
      <c r="B1835" s="50" t="str">
        <f t="shared" si="166"/>
        <v/>
      </c>
      <c r="C1835" s="50" t="str">
        <f t="shared" si="167"/>
        <v/>
      </c>
      <c r="D1835" s="315" t="str">
        <f t="shared" si="168"/>
        <v/>
      </c>
      <c r="E1835" s="353"/>
      <c r="F1835" s="354"/>
      <c r="G1835" s="354"/>
      <c r="H1835" s="333"/>
      <c r="I1835" s="333"/>
      <c r="J1835" s="333"/>
      <c r="K1835" s="333"/>
      <c r="L1835" s="333"/>
      <c r="M1835" s="333"/>
      <c r="N1835" s="333"/>
      <c r="O1835" s="333"/>
      <c r="P1835" s="333"/>
      <c r="Q1835" s="333"/>
      <c r="R1835" s="333"/>
      <c r="S1835" s="333"/>
      <c r="T1835" s="333"/>
      <c r="U1835" s="333"/>
      <c r="V1835" s="333"/>
      <c r="W1835" s="333"/>
      <c r="X1835" s="333"/>
      <c r="Y1835" s="333"/>
      <c r="Z1835" s="333"/>
      <c r="AA1835" s="333"/>
      <c r="AB1835" s="333"/>
      <c r="AC1835" s="333"/>
      <c r="AD1835" s="333"/>
      <c r="AE1835" s="333"/>
      <c r="AF1835" s="333"/>
      <c r="AG1835" s="333"/>
      <c r="AH1835" s="333"/>
      <c r="AI1835" s="333"/>
      <c r="AJ1835" s="333"/>
      <c r="AK1835" s="333"/>
      <c r="AL1835" s="333"/>
      <c r="AM1835" s="333"/>
      <c r="AN1835" s="333"/>
      <c r="AO1835" s="333"/>
      <c r="AP1835" s="333"/>
      <c r="AQ1835" s="333"/>
      <c r="AR1835" s="333"/>
    </row>
    <row r="1836" spans="1:44" ht="8.1" customHeight="1">
      <c r="A1836" s="365" t="str">
        <f t="shared" si="165"/>
        <v/>
      </c>
      <c r="B1836" s="50" t="str">
        <f t="shared" si="166"/>
        <v/>
      </c>
      <c r="C1836" s="50" t="str">
        <f t="shared" si="167"/>
        <v/>
      </c>
      <c r="D1836" s="315" t="str">
        <f t="shared" si="168"/>
        <v/>
      </c>
      <c r="E1836" s="353"/>
      <c r="F1836" s="354"/>
      <c r="G1836" s="354"/>
      <c r="H1836" s="333"/>
      <c r="I1836" s="333"/>
      <c r="J1836" s="333"/>
      <c r="K1836" s="333"/>
      <c r="L1836" s="333"/>
      <c r="M1836" s="333"/>
      <c r="N1836" s="333"/>
      <c r="O1836" s="333"/>
      <c r="P1836" s="333"/>
      <c r="Q1836" s="333"/>
      <c r="R1836" s="333"/>
      <c r="S1836" s="333"/>
      <c r="T1836" s="333"/>
      <c r="U1836" s="333"/>
      <c r="V1836" s="333"/>
      <c r="W1836" s="333"/>
      <c r="X1836" s="333"/>
      <c r="Y1836" s="333"/>
      <c r="Z1836" s="333"/>
      <c r="AA1836" s="333"/>
      <c r="AB1836" s="333"/>
      <c r="AC1836" s="333"/>
      <c r="AD1836" s="333"/>
      <c r="AE1836" s="333"/>
      <c r="AF1836" s="333"/>
      <c r="AG1836" s="333"/>
      <c r="AH1836" s="333"/>
      <c r="AI1836" s="333"/>
      <c r="AJ1836" s="333"/>
      <c r="AK1836" s="333"/>
      <c r="AL1836" s="333"/>
      <c r="AM1836" s="333"/>
      <c r="AN1836" s="333"/>
      <c r="AO1836" s="333"/>
      <c r="AP1836" s="333"/>
      <c r="AQ1836" s="333"/>
      <c r="AR1836" s="333"/>
    </row>
    <row r="1837" spans="1:44" ht="8.1" customHeight="1">
      <c r="A1837" s="365" t="str">
        <f t="shared" si="165"/>
        <v/>
      </c>
      <c r="B1837" s="50" t="str">
        <f t="shared" si="166"/>
        <v/>
      </c>
      <c r="C1837" s="50" t="str">
        <f t="shared" si="167"/>
        <v/>
      </c>
      <c r="D1837" s="315" t="str">
        <f t="shared" si="168"/>
        <v/>
      </c>
      <c r="E1837" s="353"/>
      <c r="F1837" s="354"/>
      <c r="G1837" s="354"/>
      <c r="H1837" s="333"/>
      <c r="I1837" s="333"/>
      <c r="J1837" s="333"/>
      <c r="K1837" s="333"/>
      <c r="L1837" s="333"/>
      <c r="M1837" s="333"/>
      <c r="N1837" s="333"/>
      <c r="O1837" s="333"/>
      <c r="P1837" s="333"/>
      <c r="Q1837" s="333"/>
      <c r="R1837" s="333"/>
      <c r="S1837" s="333"/>
      <c r="T1837" s="333"/>
      <c r="U1837" s="333"/>
      <c r="V1837" s="333"/>
      <c r="W1837" s="333"/>
      <c r="X1837" s="333"/>
      <c r="Y1837" s="333"/>
      <c r="Z1837" s="333"/>
      <c r="AA1837" s="333"/>
      <c r="AB1837" s="333"/>
      <c r="AC1837" s="333"/>
      <c r="AD1837" s="333"/>
      <c r="AE1837" s="333"/>
      <c r="AF1837" s="333"/>
      <c r="AG1837" s="333"/>
      <c r="AH1837" s="333"/>
      <c r="AI1837" s="333"/>
      <c r="AJ1837" s="333"/>
      <c r="AK1837" s="333"/>
      <c r="AL1837" s="333"/>
      <c r="AM1837" s="333"/>
      <c r="AN1837" s="333"/>
      <c r="AO1837" s="333"/>
      <c r="AP1837" s="333"/>
      <c r="AQ1837" s="333"/>
      <c r="AR1837" s="333"/>
    </row>
    <row r="1838" spans="1:44" ht="8.1" customHeight="1">
      <c r="A1838" s="365" t="str">
        <f t="shared" si="165"/>
        <v/>
      </c>
      <c r="B1838" s="50" t="str">
        <f t="shared" si="166"/>
        <v/>
      </c>
      <c r="C1838" s="50" t="str">
        <f t="shared" si="167"/>
        <v/>
      </c>
      <c r="D1838" s="315" t="str">
        <f t="shared" si="168"/>
        <v/>
      </c>
      <c r="E1838" s="353"/>
      <c r="F1838" s="354"/>
      <c r="G1838" s="354"/>
      <c r="H1838" s="333"/>
      <c r="I1838" s="333"/>
      <c r="J1838" s="333"/>
      <c r="K1838" s="333"/>
      <c r="L1838" s="333"/>
      <c r="M1838" s="333"/>
      <c r="N1838" s="333"/>
      <c r="O1838" s="333"/>
      <c r="P1838" s="333"/>
      <c r="Q1838" s="333"/>
      <c r="R1838" s="333"/>
      <c r="S1838" s="333"/>
      <c r="T1838" s="333"/>
      <c r="U1838" s="333"/>
      <c r="V1838" s="333"/>
      <c r="W1838" s="333"/>
      <c r="X1838" s="333"/>
      <c r="Y1838" s="333"/>
      <c r="Z1838" s="333"/>
      <c r="AA1838" s="333"/>
      <c r="AB1838" s="333"/>
      <c r="AC1838" s="333"/>
      <c r="AD1838" s="333"/>
      <c r="AE1838" s="333"/>
      <c r="AF1838" s="333"/>
      <c r="AG1838" s="333"/>
      <c r="AH1838" s="333"/>
      <c r="AI1838" s="333"/>
      <c r="AJ1838" s="333"/>
      <c r="AK1838" s="333"/>
      <c r="AL1838" s="333"/>
      <c r="AM1838" s="333"/>
      <c r="AN1838" s="333"/>
      <c r="AO1838" s="333"/>
      <c r="AP1838" s="333"/>
      <c r="AQ1838" s="333"/>
      <c r="AR1838" s="333"/>
    </row>
    <row r="1839" spans="1:44" ht="8.1" customHeight="1">
      <c r="A1839" s="365" t="str">
        <f t="shared" si="165"/>
        <v/>
      </c>
      <c r="B1839" s="50" t="str">
        <f t="shared" si="166"/>
        <v/>
      </c>
      <c r="C1839" s="50" t="str">
        <f t="shared" si="167"/>
        <v/>
      </c>
      <c r="D1839" s="315" t="str">
        <f t="shared" si="168"/>
        <v/>
      </c>
      <c r="E1839" s="353"/>
      <c r="F1839" s="354"/>
      <c r="G1839" s="354"/>
      <c r="H1839" s="333"/>
      <c r="I1839" s="333"/>
      <c r="J1839" s="333"/>
      <c r="K1839" s="333"/>
      <c r="L1839" s="333"/>
      <c r="M1839" s="333"/>
      <c r="N1839" s="333"/>
      <c r="O1839" s="333"/>
      <c r="P1839" s="333"/>
      <c r="Q1839" s="333"/>
      <c r="R1839" s="333"/>
      <c r="S1839" s="333"/>
      <c r="T1839" s="333"/>
      <c r="U1839" s="333"/>
      <c r="V1839" s="333"/>
      <c r="W1839" s="333"/>
      <c r="X1839" s="333"/>
      <c r="Y1839" s="333"/>
      <c r="Z1839" s="333"/>
      <c r="AA1839" s="333"/>
      <c r="AB1839" s="333"/>
      <c r="AC1839" s="333"/>
      <c r="AD1839" s="333"/>
      <c r="AE1839" s="333"/>
      <c r="AF1839" s="333"/>
      <c r="AG1839" s="333"/>
      <c r="AH1839" s="333"/>
      <c r="AI1839" s="333"/>
      <c r="AJ1839" s="333"/>
      <c r="AK1839" s="333"/>
      <c r="AL1839" s="333"/>
      <c r="AM1839" s="333"/>
      <c r="AN1839" s="333"/>
      <c r="AO1839" s="333"/>
      <c r="AP1839" s="333"/>
      <c r="AQ1839" s="333"/>
      <c r="AR1839" s="333"/>
    </row>
    <row r="1840" spans="1:44" ht="8.1" customHeight="1">
      <c r="A1840" s="365" t="str">
        <f t="shared" si="165"/>
        <v/>
      </c>
      <c r="B1840" s="50" t="str">
        <f t="shared" si="166"/>
        <v/>
      </c>
      <c r="C1840" s="50" t="str">
        <f t="shared" si="167"/>
        <v/>
      </c>
      <c r="D1840" s="315" t="str">
        <f t="shared" si="168"/>
        <v/>
      </c>
      <c r="E1840" s="353"/>
      <c r="F1840" s="354"/>
      <c r="G1840" s="354"/>
      <c r="H1840" s="333"/>
      <c r="I1840" s="333"/>
      <c r="J1840" s="333"/>
      <c r="K1840" s="333"/>
      <c r="L1840" s="333"/>
      <c r="M1840" s="333"/>
      <c r="N1840" s="333"/>
      <c r="O1840" s="333"/>
      <c r="P1840" s="333"/>
      <c r="Q1840" s="333"/>
      <c r="R1840" s="333"/>
      <c r="S1840" s="333"/>
      <c r="T1840" s="333"/>
      <c r="U1840" s="333"/>
      <c r="V1840" s="333"/>
      <c r="W1840" s="333"/>
      <c r="X1840" s="333"/>
      <c r="Y1840" s="333"/>
      <c r="Z1840" s="333"/>
      <c r="AA1840" s="333"/>
      <c r="AB1840" s="333"/>
      <c r="AC1840" s="333"/>
      <c r="AD1840" s="333"/>
      <c r="AE1840" s="333"/>
      <c r="AF1840" s="333"/>
      <c r="AG1840" s="333"/>
      <c r="AH1840" s="333"/>
      <c r="AI1840" s="333"/>
      <c r="AJ1840" s="333"/>
      <c r="AK1840" s="333"/>
      <c r="AL1840" s="333"/>
      <c r="AM1840" s="333"/>
      <c r="AN1840" s="333"/>
      <c r="AO1840" s="333"/>
      <c r="AP1840" s="333"/>
      <c r="AQ1840" s="333"/>
      <c r="AR1840" s="333"/>
    </row>
    <row r="1841" spans="1:44" ht="8.1" customHeight="1">
      <c r="A1841" s="365" t="str">
        <f t="shared" si="165"/>
        <v/>
      </c>
      <c r="B1841" s="50" t="str">
        <f t="shared" si="166"/>
        <v/>
      </c>
      <c r="C1841" s="50" t="str">
        <f t="shared" si="167"/>
        <v/>
      </c>
      <c r="D1841" s="315" t="str">
        <f t="shared" si="168"/>
        <v/>
      </c>
      <c r="E1841" s="353"/>
      <c r="F1841" s="354"/>
      <c r="G1841" s="354"/>
      <c r="H1841" s="333"/>
      <c r="I1841" s="333"/>
      <c r="J1841" s="333"/>
      <c r="K1841" s="333"/>
      <c r="L1841" s="333"/>
      <c r="M1841" s="333"/>
      <c r="N1841" s="333"/>
      <c r="O1841" s="333"/>
      <c r="P1841" s="333"/>
      <c r="Q1841" s="333"/>
      <c r="R1841" s="333"/>
      <c r="S1841" s="333"/>
      <c r="T1841" s="333"/>
      <c r="U1841" s="333"/>
      <c r="V1841" s="333"/>
      <c r="W1841" s="333"/>
      <c r="X1841" s="333"/>
      <c r="Y1841" s="333"/>
      <c r="Z1841" s="333"/>
      <c r="AA1841" s="333"/>
      <c r="AB1841" s="333"/>
      <c r="AC1841" s="333"/>
      <c r="AD1841" s="333"/>
      <c r="AE1841" s="333"/>
      <c r="AF1841" s="333"/>
      <c r="AG1841" s="333"/>
      <c r="AH1841" s="333"/>
      <c r="AI1841" s="333"/>
      <c r="AJ1841" s="333"/>
      <c r="AK1841" s="333"/>
      <c r="AL1841" s="333"/>
      <c r="AM1841" s="333"/>
      <c r="AN1841" s="333"/>
      <c r="AO1841" s="333"/>
      <c r="AP1841" s="333"/>
      <c r="AQ1841" s="333"/>
      <c r="AR1841" s="333"/>
    </row>
    <row r="1842" spans="1:44" ht="8.1" customHeight="1">
      <c r="A1842" s="365" t="str">
        <f t="shared" si="165"/>
        <v/>
      </c>
      <c r="B1842" s="50" t="str">
        <f t="shared" si="166"/>
        <v/>
      </c>
      <c r="C1842" s="50" t="str">
        <f t="shared" si="167"/>
        <v/>
      </c>
      <c r="D1842" s="315" t="str">
        <f t="shared" si="168"/>
        <v/>
      </c>
      <c r="E1842" s="353"/>
      <c r="F1842" s="354"/>
      <c r="G1842" s="354"/>
      <c r="H1842" s="333"/>
      <c r="I1842" s="333"/>
      <c r="J1842" s="333"/>
      <c r="K1842" s="333"/>
      <c r="L1842" s="333"/>
      <c r="M1842" s="333"/>
      <c r="N1842" s="333"/>
      <c r="O1842" s="333"/>
      <c r="P1842" s="333"/>
      <c r="Q1842" s="333"/>
      <c r="R1842" s="333"/>
      <c r="S1842" s="333"/>
      <c r="T1842" s="333"/>
      <c r="U1842" s="333"/>
      <c r="V1842" s="333"/>
      <c r="W1842" s="333"/>
      <c r="X1842" s="333"/>
      <c r="Y1842" s="333"/>
      <c r="Z1842" s="333"/>
      <c r="AA1842" s="333"/>
      <c r="AB1842" s="333"/>
      <c r="AC1842" s="333"/>
      <c r="AD1842" s="333"/>
      <c r="AE1842" s="333"/>
      <c r="AF1842" s="333"/>
      <c r="AG1842" s="333"/>
      <c r="AH1842" s="333"/>
      <c r="AI1842" s="333"/>
      <c r="AJ1842" s="333"/>
      <c r="AK1842" s="333"/>
      <c r="AL1842" s="333"/>
      <c r="AM1842" s="333"/>
      <c r="AN1842" s="333"/>
      <c r="AO1842" s="333"/>
      <c r="AP1842" s="333"/>
      <c r="AQ1842" s="333"/>
      <c r="AR1842" s="333"/>
    </row>
    <row r="1843" spans="1:44" ht="8.1" customHeight="1">
      <c r="A1843" s="365" t="str">
        <f t="shared" si="165"/>
        <v/>
      </c>
      <c r="B1843" s="50" t="str">
        <f t="shared" si="166"/>
        <v/>
      </c>
      <c r="C1843" s="50" t="str">
        <f t="shared" si="167"/>
        <v/>
      </c>
      <c r="D1843" s="315" t="str">
        <f t="shared" si="168"/>
        <v/>
      </c>
      <c r="E1843" s="353"/>
      <c r="F1843" s="354"/>
      <c r="G1843" s="354"/>
      <c r="H1843" s="333"/>
      <c r="I1843" s="333"/>
      <c r="J1843" s="333"/>
      <c r="K1843" s="333"/>
      <c r="L1843" s="333"/>
      <c r="M1843" s="333"/>
      <c r="N1843" s="333"/>
      <c r="O1843" s="333"/>
      <c r="P1843" s="333"/>
      <c r="Q1843" s="333"/>
      <c r="R1843" s="333"/>
      <c r="S1843" s="333"/>
      <c r="T1843" s="333"/>
      <c r="U1843" s="333"/>
      <c r="V1843" s="333"/>
      <c r="W1843" s="333"/>
      <c r="X1843" s="333"/>
      <c r="Y1843" s="333"/>
      <c r="Z1843" s="333"/>
      <c r="AA1843" s="333"/>
      <c r="AB1843" s="333"/>
      <c r="AC1843" s="333"/>
      <c r="AD1843" s="333"/>
      <c r="AE1843" s="333"/>
      <c r="AF1843" s="333"/>
      <c r="AG1843" s="333"/>
      <c r="AH1843" s="333"/>
      <c r="AI1843" s="333"/>
      <c r="AJ1843" s="333"/>
      <c r="AK1843" s="333"/>
      <c r="AL1843" s="333"/>
      <c r="AM1843" s="333"/>
      <c r="AN1843" s="333"/>
      <c r="AO1843" s="333"/>
      <c r="AP1843" s="333"/>
      <c r="AQ1843" s="333"/>
      <c r="AR1843" s="333"/>
    </row>
    <row r="1844" spans="1:44" ht="8.1" customHeight="1">
      <c r="A1844" s="365" t="str">
        <f t="shared" si="165"/>
        <v/>
      </c>
      <c r="B1844" s="50" t="str">
        <f t="shared" si="166"/>
        <v/>
      </c>
      <c r="C1844" s="50" t="str">
        <f t="shared" si="167"/>
        <v/>
      </c>
      <c r="D1844" s="315" t="str">
        <f t="shared" si="168"/>
        <v/>
      </c>
      <c r="E1844" s="353"/>
      <c r="F1844" s="354"/>
      <c r="G1844" s="354"/>
      <c r="H1844" s="333"/>
      <c r="I1844" s="333"/>
      <c r="J1844" s="333"/>
      <c r="K1844" s="333"/>
      <c r="L1844" s="333"/>
      <c r="M1844" s="333"/>
      <c r="N1844" s="333"/>
      <c r="O1844" s="333"/>
      <c r="P1844" s="333"/>
      <c r="Q1844" s="333"/>
      <c r="R1844" s="333"/>
      <c r="S1844" s="333"/>
      <c r="T1844" s="333"/>
      <c r="U1844" s="333"/>
      <c r="V1844" s="333"/>
      <c r="W1844" s="333"/>
      <c r="X1844" s="333"/>
      <c r="Y1844" s="333"/>
      <c r="Z1844" s="333"/>
      <c r="AA1844" s="333"/>
      <c r="AB1844" s="333"/>
      <c r="AC1844" s="333"/>
      <c r="AD1844" s="333"/>
      <c r="AE1844" s="333"/>
      <c r="AF1844" s="333"/>
      <c r="AG1844" s="333"/>
      <c r="AH1844" s="333"/>
      <c r="AI1844" s="333"/>
      <c r="AJ1844" s="333"/>
      <c r="AK1844" s="333"/>
      <c r="AL1844" s="333"/>
      <c r="AM1844" s="333"/>
      <c r="AN1844" s="333"/>
      <c r="AO1844" s="333"/>
      <c r="AP1844" s="333"/>
      <c r="AQ1844" s="333"/>
      <c r="AR1844" s="333"/>
    </row>
    <row r="1845" spans="1:44" ht="8.1" customHeight="1">
      <c r="A1845" s="365" t="str">
        <f t="shared" si="165"/>
        <v/>
      </c>
      <c r="B1845" s="50" t="str">
        <f t="shared" si="166"/>
        <v/>
      </c>
      <c r="C1845" s="50" t="str">
        <f t="shared" si="167"/>
        <v/>
      </c>
      <c r="D1845" s="315" t="str">
        <f t="shared" si="168"/>
        <v/>
      </c>
      <c r="E1845" s="353"/>
      <c r="F1845" s="354"/>
      <c r="G1845" s="354"/>
      <c r="H1845" s="333"/>
      <c r="I1845" s="333"/>
      <c r="J1845" s="333"/>
      <c r="K1845" s="333"/>
      <c r="L1845" s="333"/>
      <c r="M1845" s="333"/>
      <c r="N1845" s="333"/>
      <c r="O1845" s="333"/>
      <c r="P1845" s="333"/>
      <c r="Q1845" s="333"/>
      <c r="R1845" s="333"/>
      <c r="S1845" s="333"/>
      <c r="T1845" s="333"/>
      <c r="U1845" s="333"/>
      <c r="V1845" s="333"/>
      <c r="W1845" s="333"/>
      <c r="X1845" s="333"/>
      <c r="Y1845" s="333"/>
      <c r="Z1845" s="333"/>
      <c r="AA1845" s="333"/>
      <c r="AB1845" s="333"/>
      <c r="AC1845" s="333"/>
      <c r="AD1845" s="333"/>
      <c r="AE1845" s="333"/>
      <c r="AF1845" s="333"/>
      <c r="AG1845" s="333"/>
      <c r="AH1845" s="333"/>
      <c r="AI1845" s="333"/>
      <c r="AJ1845" s="333"/>
      <c r="AK1845" s="333"/>
      <c r="AL1845" s="333"/>
      <c r="AM1845" s="333"/>
      <c r="AN1845" s="333"/>
      <c r="AO1845" s="333"/>
      <c r="AP1845" s="333"/>
      <c r="AQ1845" s="333"/>
      <c r="AR1845" s="333"/>
    </row>
    <row r="1846" spans="1:44" ht="8.1" customHeight="1">
      <c r="A1846" s="365" t="str">
        <f t="shared" si="165"/>
        <v/>
      </c>
      <c r="B1846" s="50" t="str">
        <f t="shared" si="166"/>
        <v/>
      </c>
      <c r="C1846" s="50" t="str">
        <f t="shared" si="167"/>
        <v/>
      </c>
      <c r="D1846" s="315" t="str">
        <f t="shared" si="168"/>
        <v/>
      </c>
      <c r="E1846" s="353"/>
      <c r="F1846" s="354"/>
      <c r="G1846" s="354"/>
      <c r="H1846" s="333"/>
      <c r="I1846" s="333"/>
      <c r="J1846" s="333"/>
      <c r="K1846" s="333"/>
      <c r="L1846" s="333"/>
      <c r="M1846" s="333"/>
      <c r="N1846" s="333"/>
      <c r="O1846" s="333"/>
      <c r="P1846" s="333"/>
      <c r="Q1846" s="333"/>
      <c r="R1846" s="333"/>
      <c r="S1846" s="333"/>
      <c r="T1846" s="333"/>
      <c r="U1846" s="333"/>
      <c r="V1846" s="333"/>
      <c r="W1846" s="333"/>
      <c r="X1846" s="333"/>
      <c r="Y1846" s="333"/>
      <c r="Z1846" s="333"/>
      <c r="AA1846" s="333"/>
      <c r="AB1846" s="333"/>
      <c r="AC1846" s="333"/>
      <c r="AD1846" s="333"/>
      <c r="AE1846" s="333"/>
      <c r="AF1846" s="333"/>
      <c r="AG1846" s="333"/>
      <c r="AH1846" s="333"/>
      <c r="AI1846" s="333"/>
      <c r="AJ1846" s="333"/>
      <c r="AK1846" s="333"/>
      <c r="AL1846" s="333"/>
      <c r="AM1846" s="333"/>
      <c r="AN1846" s="333"/>
      <c r="AO1846" s="333"/>
      <c r="AP1846" s="333"/>
      <c r="AQ1846" s="333"/>
      <c r="AR1846" s="333"/>
    </row>
    <row r="1847" spans="1:44" ht="8.1" customHeight="1">
      <c r="A1847" s="365" t="str">
        <f t="shared" si="165"/>
        <v/>
      </c>
      <c r="B1847" s="50" t="str">
        <f t="shared" si="166"/>
        <v/>
      </c>
      <c r="C1847" s="50" t="str">
        <f t="shared" si="167"/>
        <v/>
      </c>
      <c r="D1847" s="315" t="str">
        <f t="shared" si="168"/>
        <v/>
      </c>
      <c r="E1847" s="353"/>
      <c r="F1847" s="354"/>
      <c r="G1847" s="354"/>
      <c r="H1847" s="333"/>
      <c r="I1847" s="333"/>
      <c r="J1847" s="333"/>
      <c r="K1847" s="333"/>
      <c r="L1847" s="333"/>
      <c r="M1847" s="333"/>
      <c r="N1847" s="333"/>
      <c r="O1847" s="333"/>
      <c r="P1847" s="333"/>
      <c r="Q1847" s="333"/>
      <c r="R1847" s="333"/>
      <c r="S1847" s="333"/>
      <c r="T1847" s="333"/>
      <c r="U1847" s="333"/>
      <c r="V1847" s="333"/>
      <c r="W1847" s="333"/>
      <c r="X1847" s="333"/>
      <c r="Y1847" s="333"/>
      <c r="Z1847" s="333"/>
      <c r="AA1847" s="333"/>
      <c r="AB1847" s="333"/>
      <c r="AC1847" s="333"/>
      <c r="AD1847" s="333"/>
      <c r="AE1847" s="333"/>
      <c r="AF1847" s="333"/>
      <c r="AG1847" s="333"/>
      <c r="AH1847" s="333"/>
      <c r="AI1847" s="333"/>
      <c r="AJ1847" s="333"/>
      <c r="AK1847" s="333"/>
      <c r="AL1847" s="333"/>
      <c r="AM1847" s="333"/>
      <c r="AN1847" s="333"/>
      <c r="AO1847" s="333"/>
      <c r="AP1847" s="333"/>
      <c r="AQ1847" s="333"/>
      <c r="AR1847" s="333"/>
    </row>
    <row r="1848" spans="1:44" ht="8.1" customHeight="1">
      <c r="A1848" s="365" t="str">
        <f t="shared" si="165"/>
        <v/>
      </c>
      <c r="B1848" s="50" t="str">
        <f t="shared" si="166"/>
        <v/>
      </c>
      <c r="C1848" s="50" t="str">
        <f t="shared" si="167"/>
        <v/>
      </c>
      <c r="D1848" s="315" t="str">
        <f t="shared" si="168"/>
        <v/>
      </c>
      <c r="E1848" s="353"/>
      <c r="F1848" s="354"/>
      <c r="G1848" s="354"/>
      <c r="H1848" s="333"/>
      <c r="I1848" s="333"/>
      <c r="J1848" s="333"/>
      <c r="K1848" s="333"/>
      <c r="L1848" s="333"/>
      <c r="M1848" s="333"/>
      <c r="N1848" s="333"/>
      <c r="O1848" s="333"/>
      <c r="P1848" s="333"/>
      <c r="Q1848" s="333"/>
      <c r="R1848" s="333"/>
      <c r="S1848" s="333"/>
      <c r="T1848" s="333"/>
      <c r="U1848" s="333"/>
      <c r="V1848" s="333"/>
      <c r="W1848" s="333"/>
      <c r="X1848" s="333"/>
      <c r="Y1848" s="333"/>
      <c r="Z1848" s="333"/>
      <c r="AA1848" s="333"/>
      <c r="AB1848" s="333"/>
      <c r="AC1848" s="333"/>
      <c r="AD1848" s="333"/>
      <c r="AE1848" s="333"/>
      <c r="AF1848" s="333"/>
      <c r="AG1848" s="333"/>
      <c r="AH1848" s="333"/>
      <c r="AI1848" s="333"/>
      <c r="AJ1848" s="333"/>
      <c r="AK1848" s="333"/>
      <c r="AL1848" s="333"/>
      <c r="AM1848" s="333"/>
      <c r="AN1848" s="333"/>
      <c r="AO1848" s="333"/>
      <c r="AP1848" s="333"/>
      <c r="AQ1848" s="333"/>
      <c r="AR1848" s="333"/>
    </row>
    <row r="1849" spans="1:44" ht="8.1" customHeight="1">
      <c r="A1849" s="365" t="str">
        <f t="shared" si="165"/>
        <v/>
      </c>
      <c r="B1849" s="50" t="str">
        <f t="shared" si="166"/>
        <v/>
      </c>
      <c r="C1849" s="50" t="str">
        <f t="shared" si="167"/>
        <v/>
      </c>
      <c r="D1849" s="315" t="str">
        <f t="shared" si="168"/>
        <v/>
      </c>
      <c r="E1849" s="353"/>
      <c r="F1849" s="354"/>
      <c r="G1849" s="354"/>
      <c r="H1849" s="333"/>
      <c r="I1849" s="333"/>
      <c r="J1849" s="333"/>
      <c r="K1849" s="333"/>
      <c r="L1849" s="333"/>
      <c r="M1849" s="333"/>
      <c r="N1849" s="333"/>
      <c r="O1849" s="333"/>
      <c r="P1849" s="333"/>
      <c r="Q1849" s="333"/>
      <c r="R1849" s="333"/>
      <c r="S1849" s="333"/>
      <c r="T1849" s="333"/>
      <c r="U1849" s="333"/>
      <c r="V1849" s="333"/>
      <c r="W1849" s="333"/>
      <c r="X1849" s="333"/>
      <c r="Y1849" s="333"/>
      <c r="Z1849" s="333"/>
      <c r="AA1849" s="333"/>
      <c r="AB1849" s="333"/>
      <c r="AC1849" s="333"/>
      <c r="AD1849" s="333"/>
      <c r="AE1849" s="333"/>
      <c r="AF1849" s="333"/>
      <c r="AG1849" s="333"/>
      <c r="AH1849" s="333"/>
      <c r="AI1849" s="333"/>
      <c r="AJ1849" s="333"/>
      <c r="AK1849" s="333"/>
      <c r="AL1849" s="333"/>
      <c r="AM1849" s="333"/>
      <c r="AN1849" s="333"/>
      <c r="AO1849" s="333"/>
      <c r="AP1849" s="333"/>
      <c r="AQ1849" s="333"/>
      <c r="AR1849" s="333"/>
    </row>
    <row r="1850" spans="1:44" ht="8.1" customHeight="1">
      <c r="A1850" s="365" t="str">
        <f t="shared" si="165"/>
        <v/>
      </c>
      <c r="B1850" s="50" t="str">
        <f t="shared" si="166"/>
        <v/>
      </c>
      <c r="C1850" s="50" t="str">
        <f t="shared" si="167"/>
        <v/>
      </c>
      <c r="D1850" s="315" t="str">
        <f t="shared" si="168"/>
        <v/>
      </c>
      <c r="E1850" s="353"/>
      <c r="F1850" s="354"/>
      <c r="G1850" s="354"/>
      <c r="H1850" s="333"/>
      <c r="I1850" s="333"/>
      <c r="J1850" s="333"/>
      <c r="K1850" s="333"/>
      <c r="L1850" s="333"/>
      <c r="M1850" s="333"/>
      <c r="N1850" s="333"/>
      <c r="O1850" s="333"/>
      <c r="P1850" s="333"/>
      <c r="Q1850" s="333"/>
      <c r="R1850" s="333"/>
      <c r="S1850" s="333"/>
      <c r="T1850" s="333"/>
      <c r="U1850" s="333"/>
      <c r="V1850" s="333"/>
      <c r="W1850" s="333"/>
      <c r="X1850" s="333"/>
      <c r="Y1850" s="333"/>
      <c r="Z1850" s="333"/>
      <c r="AA1850" s="333"/>
      <c r="AB1850" s="333"/>
      <c r="AC1850" s="333"/>
      <c r="AD1850" s="333"/>
      <c r="AE1850" s="333"/>
      <c r="AF1850" s="333"/>
      <c r="AG1850" s="333"/>
      <c r="AH1850" s="333"/>
      <c r="AI1850" s="333"/>
      <c r="AJ1850" s="333"/>
      <c r="AK1850" s="333"/>
      <c r="AL1850" s="333"/>
      <c r="AM1850" s="333"/>
      <c r="AN1850" s="333"/>
      <c r="AO1850" s="333"/>
      <c r="AP1850" s="333"/>
      <c r="AQ1850" s="333"/>
      <c r="AR1850" s="333"/>
    </row>
    <row r="1851" spans="1:44" ht="8.1" customHeight="1">
      <c r="A1851" s="365" t="str">
        <f t="shared" si="165"/>
        <v/>
      </c>
      <c r="B1851" s="50" t="str">
        <f t="shared" si="166"/>
        <v/>
      </c>
      <c r="C1851" s="50" t="str">
        <f t="shared" si="167"/>
        <v/>
      </c>
      <c r="D1851" s="315" t="str">
        <f t="shared" si="168"/>
        <v/>
      </c>
      <c r="E1851" s="353"/>
      <c r="F1851" s="354"/>
      <c r="G1851" s="354"/>
      <c r="H1851" s="333"/>
      <c r="I1851" s="333"/>
      <c r="J1851" s="333"/>
      <c r="K1851" s="333"/>
      <c r="L1851" s="333"/>
      <c r="M1851" s="333"/>
      <c r="N1851" s="333"/>
      <c r="O1851" s="333"/>
      <c r="P1851" s="333"/>
      <c r="Q1851" s="333"/>
      <c r="R1851" s="333"/>
      <c r="S1851" s="333"/>
      <c r="T1851" s="333"/>
      <c r="U1851" s="333"/>
      <c r="V1851" s="333"/>
      <c r="W1851" s="333"/>
      <c r="X1851" s="333"/>
      <c r="Y1851" s="333"/>
      <c r="Z1851" s="333"/>
      <c r="AA1851" s="333"/>
      <c r="AB1851" s="333"/>
      <c r="AC1851" s="333"/>
      <c r="AD1851" s="333"/>
      <c r="AE1851" s="333"/>
      <c r="AF1851" s="333"/>
      <c r="AG1851" s="333"/>
      <c r="AH1851" s="333"/>
      <c r="AI1851" s="333"/>
      <c r="AJ1851" s="333"/>
      <c r="AK1851" s="333"/>
      <c r="AL1851" s="333"/>
      <c r="AM1851" s="333"/>
      <c r="AN1851" s="333"/>
      <c r="AO1851" s="333"/>
      <c r="AP1851" s="333"/>
      <c r="AQ1851" s="333"/>
      <c r="AR1851" s="333"/>
    </row>
    <row r="1852" spans="1:44" ht="8.1" customHeight="1">
      <c r="A1852" s="365" t="str">
        <f t="shared" si="165"/>
        <v/>
      </c>
      <c r="B1852" s="50" t="str">
        <f t="shared" si="166"/>
        <v/>
      </c>
      <c r="C1852" s="50" t="str">
        <f t="shared" si="167"/>
        <v/>
      </c>
      <c r="D1852" s="315" t="str">
        <f t="shared" si="168"/>
        <v/>
      </c>
      <c r="E1852" s="353"/>
      <c r="F1852" s="354"/>
      <c r="G1852" s="354"/>
      <c r="H1852" s="333"/>
      <c r="I1852" s="333"/>
      <c r="J1852" s="333"/>
      <c r="K1852" s="333"/>
      <c r="L1852" s="333"/>
      <c r="M1852" s="333"/>
      <c r="N1852" s="333"/>
      <c r="O1852" s="333"/>
      <c r="P1852" s="333"/>
      <c r="Q1852" s="333"/>
      <c r="R1852" s="333"/>
      <c r="S1852" s="333"/>
      <c r="T1852" s="333"/>
      <c r="U1852" s="333"/>
      <c r="V1852" s="333"/>
      <c r="W1852" s="333"/>
      <c r="X1852" s="333"/>
      <c r="Y1852" s="333"/>
      <c r="Z1852" s="333"/>
      <c r="AA1852" s="333"/>
      <c r="AB1852" s="333"/>
      <c r="AC1852" s="333"/>
      <c r="AD1852" s="333"/>
      <c r="AE1852" s="333"/>
      <c r="AF1852" s="333"/>
      <c r="AG1852" s="333"/>
      <c r="AH1852" s="333"/>
      <c r="AI1852" s="333"/>
      <c r="AJ1852" s="333"/>
      <c r="AK1852" s="333"/>
      <c r="AL1852" s="333"/>
      <c r="AM1852" s="333"/>
      <c r="AN1852" s="333"/>
      <c r="AO1852" s="333"/>
      <c r="AP1852" s="333"/>
      <c r="AQ1852" s="333"/>
      <c r="AR1852" s="333"/>
    </row>
    <row r="1853" spans="1:44" ht="8.1" customHeight="1">
      <c r="A1853" s="365" t="str">
        <f t="shared" si="165"/>
        <v/>
      </c>
      <c r="B1853" s="50" t="str">
        <f t="shared" si="166"/>
        <v/>
      </c>
      <c r="C1853" s="50" t="str">
        <f t="shared" si="167"/>
        <v/>
      </c>
      <c r="D1853" s="315" t="str">
        <f t="shared" si="168"/>
        <v/>
      </c>
      <c r="E1853" s="353"/>
      <c r="F1853" s="354"/>
      <c r="G1853" s="354"/>
      <c r="H1853" s="333"/>
      <c r="I1853" s="333"/>
      <c r="J1853" s="333"/>
      <c r="K1853" s="333"/>
      <c r="L1853" s="333"/>
      <c r="M1853" s="333"/>
      <c r="N1853" s="333"/>
      <c r="O1853" s="333"/>
      <c r="P1853" s="333"/>
      <c r="Q1853" s="333"/>
      <c r="R1853" s="333"/>
      <c r="S1853" s="333"/>
      <c r="T1853" s="333"/>
      <c r="U1853" s="333"/>
      <c r="V1853" s="333"/>
      <c r="W1853" s="333"/>
      <c r="X1853" s="333"/>
      <c r="Y1853" s="333"/>
      <c r="Z1853" s="333"/>
      <c r="AA1853" s="333"/>
      <c r="AB1853" s="333"/>
      <c r="AC1853" s="333"/>
      <c r="AD1853" s="333"/>
      <c r="AE1853" s="333"/>
      <c r="AF1853" s="333"/>
      <c r="AG1853" s="333"/>
      <c r="AH1853" s="333"/>
      <c r="AI1853" s="333"/>
      <c r="AJ1853" s="333"/>
      <c r="AK1853" s="333"/>
      <c r="AL1853" s="333"/>
      <c r="AM1853" s="333"/>
      <c r="AN1853" s="333"/>
      <c r="AO1853" s="333"/>
      <c r="AP1853" s="333"/>
      <c r="AQ1853" s="333"/>
      <c r="AR1853" s="333"/>
    </row>
    <row r="1854" spans="1:44" ht="8.1" customHeight="1">
      <c r="A1854" s="365" t="str">
        <f t="shared" si="165"/>
        <v/>
      </c>
      <c r="B1854" s="50" t="str">
        <f t="shared" si="166"/>
        <v/>
      </c>
      <c r="C1854" s="50" t="str">
        <f t="shared" si="167"/>
        <v/>
      </c>
      <c r="D1854" s="315" t="str">
        <f t="shared" si="168"/>
        <v/>
      </c>
      <c r="E1854" s="353"/>
      <c r="F1854" s="354"/>
      <c r="G1854" s="354"/>
      <c r="H1854" s="333"/>
      <c r="I1854" s="333"/>
      <c r="J1854" s="333"/>
      <c r="K1854" s="333"/>
      <c r="L1854" s="333"/>
      <c r="M1854" s="333"/>
      <c r="N1854" s="333"/>
      <c r="O1854" s="333"/>
      <c r="P1854" s="333"/>
      <c r="Q1854" s="333"/>
      <c r="R1854" s="333"/>
      <c r="S1854" s="333"/>
      <c r="T1854" s="333"/>
      <c r="U1854" s="333"/>
      <c r="V1854" s="333"/>
      <c r="W1854" s="333"/>
      <c r="X1854" s="333"/>
      <c r="Y1854" s="333"/>
      <c r="Z1854" s="333"/>
      <c r="AA1854" s="333"/>
      <c r="AB1854" s="333"/>
      <c r="AC1854" s="333"/>
      <c r="AD1854" s="333"/>
      <c r="AE1854" s="333"/>
      <c r="AF1854" s="333"/>
      <c r="AG1854" s="333"/>
      <c r="AH1854" s="333"/>
      <c r="AI1854" s="333"/>
      <c r="AJ1854" s="333"/>
      <c r="AK1854" s="333"/>
      <c r="AL1854" s="333"/>
      <c r="AM1854" s="333"/>
      <c r="AN1854" s="333"/>
      <c r="AO1854" s="333"/>
      <c r="AP1854" s="333"/>
      <c r="AQ1854" s="333"/>
      <c r="AR1854" s="333"/>
    </row>
    <row r="1855" spans="1:44" ht="8.1" customHeight="1">
      <c r="A1855" s="365" t="str">
        <f t="shared" si="165"/>
        <v/>
      </c>
      <c r="B1855" s="50" t="str">
        <f t="shared" si="166"/>
        <v/>
      </c>
      <c r="C1855" s="50" t="str">
        <f t="shared" si="167"/>
        <v/>
      </c>
      <c r="D1855" s="315" t="str">
        <f t="shared" si="168"/>
        <v/>
      </c>
      <c r="E1855" s="353"/>
      <c r="F1855" s="354"/>
      <c r="G1855" s="354"/>
      <c r="H1855" s="333"/>
      <c r="I1855" s="333"/>
      <c r="J1855" s="333"/>
      <c r="K1855" s="333"/>
      <c r="L1855" s="333"/>
      <c r="M1855" s="333"/>
      <c r="N1855" s="333"/>
      <c r="O1855" s="333"/>
      <c r="P1855" s="333"/>
      <c r="Q1855" s="333"/>
      <c r="R1855" s="333"/>
      <c r="S1855" s="333"/>
      <c r="T1855" s="333"/>
      <c r="U1855" s="333"/>
      <c r="V1855" s="333"/>
      <c r="W1855" s="333"/>
      <c r="X1855" s="333"/>
      <c r="Y1855" s="333"/>
      <c r="Z1855" s="333"/>
      <c r="AA1855" s="333"/>
      <c r="AB1855" s="333"/>
      <c r="AC1855" s="333"/>
      <c r="AD1855" s="333"/>
      <c r="AE1855" s="333"/>
      <c r="AF1855" s="333"/>
      <c r="AG1855" s="333"/>
      <c r="AH1855" s="333"/>
      <c r="AI1855" s="333"/>
      <c r="AJ1855" s="333"/>
      <c r="AK1855" s="333"/>
      <c r="AL1855" s="333"/>
      <c r="AM1855" s="333"/>
      <c r="AN1855" s="333"/>
      <c r="AO1855" s="333"/>
      <c r="AP1855" s="333"/>
      <c r="AQ1855" s="333"/>
      <c r="AR1855" s="333"/>
    </row>
    <row r="1856" spans="1:44" ht="8.1" customHeight="1">
      <c r="A1856" s="365" t="str">
        <f t="shared" si="165"/>
        <v/>
      </c>
      <c r="B1856" s="50" t="str">
        <f t="shared" si="166"/>
        <v/>
      </c>
      <c r="C1856" s="50" t="str">
        <f t="shared" si="167"/>
        <v/>
      </c>
      <c r="D1856" s="315" t="str">
        <f t="shared" si="168"/>
        <v/>
      </c>
      <c r="E1856" s="353"/>
      <c r="F1856" s="354"/>
      <c r="G1856" s="354"/>
      <c r="H1856" s="333"/>
      <c r="I1856" s="333"/>
      <c r="J1856" s="333"/>
      <c r="K1856" s="333"/>
      <c r="L1856" s="333"/>
      <c r="M1856" s="333"/>
      <c r="N1856" s="333"/>
      <c r="O1856" s="333"/>
      <c r="P1856" s="333"/>
      <c r="Q1856" s="333"/>
      <c r="R1856" s="333"/>
      <c r="S1856" s="333"/>
      <c r="T1856" s="333"/>
      <c r="U1856" s="333"/>
      <c r="V1856" s="333"/>
      <c r="W1856" s="333"/>
      <c r="X1856" s="333"/>
      <c r="Y1856" s="333"/>
      <c r="Z1856" s="333"/>
      <c r="AA1856" s="333"/>
      <c r="AB1856" s="333"/>
      <c r="AC1856" s="333"/>
      <c r="AD1856" s="333"/>
      <c r="AE1856" s="333"/>
      <c r="AF1856" s="333"/>
      <c r="AG1856" s="333"/>
      <c r="AH1856" s="333"/>
      <c r="AI1856" s="333"/>
      <c r="AJ1856" s="333"/>
      <c r="AK1856" s="333"/>
      <c r="AL1856" s="333"/>
      <c r="AM1856" s="333"/>
      <c r="AN1856" s="333"/>
      <c r="AO1856" s="333"/>
      <c r="AP1856" s="333"/>
      <c r="AQ1856" s="333"/>
      <c r="AR1856" s="333"/>
    </row>
    <row r="1857" spans="1:44" ht="8.1" customHeight="1">
      <c r="A1857" s="365" t="str">
        <f t="shared" si="165"/>
        <v/>
      </c>
      <c r="B1857" s="50" t="str">
        <f t="shared" si="166"/>
        <v/>
      </c>
      <c r="C1857" s="50" t="str">
        <f t="shared" si="167"/>
        <v/>
      </c>
      <c r="D1857" s="315" t="str">
        <f t="shared" si="168"/>
        <v/>
      </c>
      <c r="E1857" s="353"/>
      <c r="F1857" s="354"/>
      <c r="G1857" s="354"/>
      <c r="H1857" s="333"/>
      <c r="I1857" s="333"/>
      <c r="J1857" s="333"/>
      <c r="K1857" s="333"/>
      <c r="L1857" s="333"/>
      <c r="M1857" s="333"/>
      <c r="N1857" s="333"/>
      <c r="O1857" s="333"/>
      <c r="P1857" s="333"/>
      <c r="Q1857" s="333"/>
      <c r="R1857" s="333"/>
      <c r="S1857" s="333"/>
      <c r="T1857" s="333"/>
      <c r="U1857" s="333"/>
      <c r="V1857" s="333"/>
      <c r="W1857" s="333"/>
      <c r="X1857" s="333"/>
      <c r="Y1857" s="333"/>
      <c r="Z1857" s="333"/>
      <c r="AA1857" s="333"/>
      <c r="AB1857" s="333"/>
      <c r="AC1857" s="333"/>
      <c r="AD1857" s="333"/>
      <c r="AE1857" s="333"/>
      <c r="AF1857" s="333"/>
      <c r="AG1857" s="333"/>
      <c r="AH1857" s="333"/>
      <c r="AI1857" s="333"/>
      <c r="AJ1857" s="333"/>
      <c r="AK1857" s="333"/>
      <c r="AL1857" s="333"/>
      <c r="AM1857" s="333"/>
      <c r="AN1857" s="333"/>
      <c r="AO1857" s="333"/>
      <c r="AP1857" s="333"/>
      <c r="AQ1857" s="333"/>
      <c r="AR1857" s="333"/>
    </row>
    <row r="1858" spans="1:44" ht="8.1" customHeight="1">
      <c r="A1858" s="365" t="str">
        <f t="shared" si="165"/>
        <v/>
      </c>
      <c r="B1858" s="50" t="str">
        <f t="shared" si="166"/>
        <v/>
      </c>
      <c r="C1858" s="50" t="str">
        <f t="shared" si="167"/>
        <v/>
      </c>
      <c r="D1858" s="315" t="str">
        <f t="shared" si="168"/>
        <v/>
      </c>
      <c r="E1858" s="353"/>
      <c r="F1858" s="354"/>
      <c r="G1858" s="354"/>
      <c r="H1858" s="333"/>
      <c r="I1858" s="333"/>
      <c r="J1858" s="333"/>
      <c r="K1858" s="333"/>
      <c r="L1858" s="333"/>
      <c r="M1858" s="333"/>
      <c r="N1858" s="333"/>
      <c r="O1858" s="333"/>
      <c r="P1858" s="333"/>
      <c r="Q1858" s="333"/>
      <c r="R1858" s="333"/>
      <c r="S1858" s="333"/>
      <c r="T1858" s="333"/>
      <c r="U1858" s="333"/>
      <c r="V1858" s="333"/>
      <c r="W1858" s="333"/>
      <c r="X1858" s="333"/>
      <c r="Y1858" s="333"/>
      <c r="Z1858" s="333"/>
      <c r="AA1858" s="333"/>
      <c r="AB1858" s="333"/>
      <c r="AC1858" s="333"/>
      <c r="AD1858" s="333"/>
      <c r="AE1858" s="333"/>
      <c r="AF1858" s="333"/>
      <c r="AG1858" s="333"/>
      <c r="AH1858" s="333"/>
      <c r="AI1858" s="333"/>
      <c r="AJ1858" s="333"/>
      <c r="AK1858" s="333"/>
      <c r="AL1858" s="333"/>
      <c r="AM1858" s="333"/>
      <c r="AN1858" s="333"/>
      <c r="AO1858" s="333"/>
      <c r="AP1858" s="333"/>
      <c r="AQ1858" s="333"/>
      <c r="AR1858" s="333"/>
    </row>
    <row r="1859" spans="1:44" ht="8.1" customHeight="1">
      <c r="A1859" s="365" t="str">
        <f t="shared" si="165"/>
        <v/>
      </c>
      <c r="B1859" s="50" t="str">
        <f t="shared" si="166"/>
        <v/>
      </c>
      <c r="C1859" s="50" t="str">
        <f t="shared" si="167"/>
        <v/>
      </c>
      <c r="D1859" s="315" t="str">
        <f t="shared" si="168"/>
        <v/>
      </c>
      <c r="E1859" s="353"/>
      <c r="F1859" s="354"/>
      <c r="G1859" s="354"/>
      <c r="H1859" s="333"/>
      <c r="I1859" s="333"/>
      <c r="J1859" s="333"/>
      <c r="K1859" s="333"/>
      <c r="L1859" s="333"/>
      <c r="M1859" s="333"/>
      <c r="N1859" s="333"/>
      <c r="O1859" s="333"/>
      <c r="P1859" s="333"/>
      <c r="Q1859" s="333"/>
      <c r="R1859" s="333"/>
      <c r="S1859" s="333"/>
      <c r="T1859" s="333"/>
      <c r="U1859" s="333"/>
      <c r="V1859" s="333"/>
      <c r="W1859" s="333"/>
      <c r="X1859" s="333"/>
      <c r="Y1859" s="333"/>
      <c r="Z1859" s="333"/>
      <c r="AA1859" s="333"/>
      <c r="AB1859" s="333"/>
      <c r="AC1859" s="333"/>
      <c r="AD1859" s="333"/>
      <c r="AE1859" s="333"/>
      <c r="AF1859" s="333"/>
      <c r="AG1859" s="333"/>
      <c r="AH1859" s="333"/>
      <c r="AI1859" s="333"/>
      <c r="AJ1859" s="333"/>
      <c r="AK1859" s="333"/>
      <c r="AL1859" s="333"/>
      <c r="AM1859" s="333"/>
      <c r="AN1859" s="333"/>
      <c r="AO1859" s="333"/>
      <c r="AP1859" s="333"/>
      <c r="AQ1859" s="333"/>
      <c r="AR1859" s="333"/>
    </row>
    <row r="1860" spans="1:44" ht="8.1" customHeight="1">
      <c r="A1860" s="365" t="str">
        <f t="shared" si="165"/>
        <v/>
      </c>
      <c r="B1860" s="50" t="str">
        <f t="shared" si="166"/>
        <v/>
      </c>
      <c r="C1860" s="50" t="str">
        <f t="shared" si="167"/>
        <v/>
      </c>
      <c r="D1860" s="315" t="str">
        <f t="shared" si="168"/>
        <v/>
      </c>
      <c r="E1860" s="353"/>
      <c r="F1860" s="354"/>
      <c r="G1860" s="354"/>
      <c r="H1860" s="333"/>
      <c r="I1860" s="333"/>
      <c r="J1860" s="333"/>
      <c r="K1860" s="333"/>
      <c r="L1860" s="333"/>
      <c r="M1860" s="333"/>
      <c r="N1860" s="333"/>
      <c r="O1860" s="333"/>
      <c r="P1860" s="333"/>
      <c r="Q1860" s="333"/>
      <c r="R1860" s="333"/>
      <c r="S1860" s="333"/>
      <c r="T1860" s="333"/>
      <c r="U1860" s="333"/>
      <c r="V1860" s="333"/>
      <c r="W1860" s="333"/>
      <c r="X1860" s="333"/>
      <c r="Y1860" s="333"/>
      <c r="Z1860" s="333"/>
      <c r="AA1860" s="333"/>
      <c r="AB1860" s="333"/>
      <c r="AC1860" s="333"/>
      <c r="AD1860" s="333"/>
      <c r="AE1860" s="333"/>
      <c r="AF1860" s="333"/>
      <c r="AG1860" s="333"/>
      <c r="AH1860" s="333"/>
      <c r="AI1860" s="333"/>
      <c r="AJ1860" s="333"/>
      <c r="AK1860" s="333"/>
      <c r="AL1860" s="333"/>
      <c r="AM1860" s="333"/>
      <c r="AN1860" s="333"/>
      <c r="AO1860" s="333"/>
      <c r="AP1860" s="333"/>
      <c r="AQ1860" s="333"/>
      <c r="AR1860" s="333"/>
    </row>
    <row r="1861" spans="1:44" ht="8.1" customHeight="1">
      <c r="A1861" s="365" t="str">
        <f t="shared" ref="A1861:A1924" si="169">IF(ROW()-A$4&lt;=$D$4,ROW()-A$4,"")</f>
        <v/>
      </c>
      <c r="B1861" s="50" t="str">
        <f t="shared" si="166"/>
        <v/>
      </c>
      <c r="C1861" s="50" t="str">
        <f t="shared" si="167"/>
        <v/>
      </c>
      <c r="D1861" s="315" t="str">
        <f t="shared" si="168"/>
        <v/>
      </c>
      <c r="E1861" s="353"/>
      <c r="F1861" s="354"/>
      <c r="G1861" s="354"/>
      <c r="H1861" s="333"/>
      <c r="I1861" s="333"/>
      <c r="J1861" s="333"/>
      <c r="K1861" s="333"/>
      <c r="L1861" s="333"/>
      <c r="M1861" s="333"/>
      <c r="N1861" s="333"/>
      <c r="O1861" s="333"/>
      <c r="P1861" s="333"/>
      <c r="Q1861" s="333"/>
      <c r="R1861" s="333"/>
      <c r="S1861" s="333"/>
      <c r="T1861" s="333"/>
      <c r="U1861" s="333"/>
      <c r="V1861" s="333"/>
      <c r="W1861" s="333"/>
      <c r="X1861" s="333"/>
      <c r="Y1861" s="333"/>
      <c r="Z1861" s="333"/>
      <c r="AA1861" s="333"/>
      <c r="AB1861" s="333"/>
      <c r="AC1861" s="333"/>
      <c r="AD1861" s="333"/>
      <c r="AE1861" s="333"/>
      <c r="AF1861" s="333"/>
      <c r="AG1861" s="333"/>
      <c r="AH1861" s="333"/>
      <c r="AI1861" s="333"/>
      <c r="AJ1861" s="333"/>
      <c r="AK1861" s="333"/>
      <c r="AL1861" s="333"/>
      <c r="AM1861" s="333"/>
      <c r="AN1861" s="333"/>
      <c r="AO1861" s="333"/>
      <c r="AP1861" s="333"/>
      <c r="AQ1861" s="333"/>
      <c r="AR1861" s="333"/>
    </row>
    <row r="1862" spans="1:44" ht="8.1" customHeight="1">
      <c r="A1862" s="365" t="str">
        <f t="shared" si="169"/>
        <v/>
      </c>
      <c r="B1862" s="50" t="str">
        <f t="shared" ref="B1862:B1925" si="170">IF(A1862="","",IF(A1860="",1,IF(ISNUMBER(A1862),INT(A1861/$C$2)+1,"")))</f>
        <v/>
      </c>
      <c r="C1862" s="50" t="str">
        <f t="shared" ref="C1862:C1925" si="171">IF(ISNUMBER(A1862),IF(B1861&lt;&gt;B1862,1,C1861+1),"")</f>
        <v/>
      </c>
      <c r="D1862" s="315" t="str">
        <f t="shared" ref="D1862:D1925" si="172">IF(AND(ISNUMBER(B1862),ISNUMBER(C1862)),_xlfn.CONCAT(C1862-1,",",B1862-1),"")</f>
        <v/>
      </c>
      <c r="E1862" s="353"/>
      <c r="F1862" s="354"/>
      <c r="G1862" s="354"/>
      <c r="H1862" s="333"/>
      <c r="I1862" s="333"/>
      <c r="J1862" s="333"/>
      <c r="K1862" s="333"/>
      <c r="L1862" s="333"/>
      <c r="M1862" s="333"/>
      <c r="N1862" s="333"/>
      <c r="O1862" s="333"/>
      <c r="P1862" s="333"/>
      <c r="Q1862" s="333"/>
      <c r="R1862" s="333"/>
      <c r="S1862" s="333"/>
      <c r="T1862" s="333"/>
      <c r="U1862" s="333"/>
      <c r="V1862" s="333"/>
      <c r="W1862" s="333"/>
      <c r="X1862" s="333"/>
      <c r="Y1862" s="333"/>
      <c r="Z1862" s="333"/>
      <c r="AA1862" s="333"/>
      <c r="AB1862" s="333"/>
      <c r="AC1862" s="333"/>
      <c r="AD1862" s="333"/>
      <c r="AE1862" s="333"/>
      <c r="AF1862" s="333"/>
      <c r="AG1862" s="333"/>
      <c r="AH1862" s="333"/>
      <c r="AI1862" s="333"/>
      <c r="AJ1862" s="333"/>
      <c r="AK1862" s="333"/>
      <c r="AL1862" s="333"/>
      <c r="AM1862" s="333"/>
      <c r="AN1862" s="333"/>
      <c r="AO1862" s="333"/>
      <c r="AP1862" s="333"/>
      <c r="AQ1862" s="333"/>
      <c r="AR1862" s="333"/>
    </row>
    <row r="1863" spans="1:44" ht="8.1" customHeight="1">
      <c r="A1863" s="365" t="str">
        <f t="shared" si="169"/>
        <v/>
      </c>
      <c r="B1863" s="50" t="str">
        <f t="shared" si="170"/>
        <v/>
      </c>
      <c r="C1863" s="50" t="str">
        <f t="shared" si="171"/>
        <v/>
      </c>
      <c r="D1863" s="315" t="str">
        <f t="shared" si="172"/>
        <v/>
      </c>
      <c r="E1863" s="353"/>
      <c r="F1863" s="354"/>
      <c r="G1863" s="354"/>
      <c r="H1863" s="333"/>
      <c r="I1863" s="333"/>
      <c r="J1863" s="333"/>
      <c r="K1863" s="333"/>
      <c r="L1863" s="333"/>
      <c r="M1863" s="333"/>
      <c r="N1863" s="333"/>
      <c r="O1863" s="333"/>
      <c r="P1863" s="333"/>
      <c r="Q1863" s="333"/>
      <c r="R1863" s="333"/>
      <c r="S1863" s="333"/>
      <c r="T1863" s="333"/>
      <c r="U1863" s="333"/>
      <c r="V1863" s="333"/>
      <c r="W1863" s="333"/>
      <c r="X1863" s="333"/>
      <c r="Y1863" s="333"/>
      <c r="Z1863" s="333"/>
      <c r="AA1863" s="333"/>
      <c r="AB1863" s="333"/>
      <c r="AC1863" s="333"/>
      <c r="AD1863" s="333"/>
      <c r="AE1863" s="333"/>
      <c r="AF1863" s="333"/>
      <c r="AG1863" s="333"/>
      <c r="AH1863" s="333"/>
      <c r="AI1863" s="333"/>
      <c r="AJ1863" s="333"/>
      <c r="AK1863" s="333"/>
      <c r="AL1863" s="333"/>
      <c r="AM1863" s="333"/>
      <c r="AN1863" s="333"/>
      <c r="AO1863" s="333"/>
      <c r="AP1863" s="333"/>
      <c r="AQ1863" s="333"/>
      <c r="AR1863" s="333"/>
    </row>
    <row r="1864" spans="1:44" ht="8.1" customHeight="1">
      <c r="A1864" s="365" t="str">
        <f t="shared" si="169"/>
        <v/>
      </c>
      <c r="B1864" s="50" t="str">
        <f t="shared" si="170"/>
        <v/>
      </c>
      <c r="C1864" s="50" t="str">
        <f t="shared" si="171"/>
        <v/>
      </c>
      <c r="D1864" s="315" t="str">
        <f t="shared" si="172"/>
        <v/>
      </c>
      <c r="E1864" s="353"/>
      <c r="F1864" s="354"/>
      <c r="G1864" s="354"/>
      <c r="H1864" s="333"/>
      <c r="I1864" s="333"/>
      <c r="J1864" s="333"/>
      <c r="K1864" s="333"/>
      <c r="L1864" s="333"/>
      <c r="M1864" s="333"/>
      <c r="N1864" s="333"/>
      <c r="O1864" s="333"/>
      <c r="P1864" s="333"/>
      <c r="Q1864" s="333"/>
      <c r="R1864" s="333"/>
      <c r="S1864" s="333"/>
      <c r="T1864" s="333"/>
      <c r="U1864" s="333"/>
      <c r="V1864" s="333"/>
      <c r="W1864" s="333"/>
      <c r="X1864" s="333"/>
      <c r="Y1864" s="333"/>
      <c r="Z1864" s="333"/>
      <c r="AA1864" s="333"/>
      <c r="AB1864" s="333"/>
      <c r="AC1864" s="333"/>
      <c r="AD1864" s="333"/>
      <c r="AE1864" s="333"/>
      <c r="AF1864" s="333"/>
      <c r="AG1864" s="333"/>
      <c r="AH1864" s="333"/>
      <c r="AI1864" s="333"/>
      <c r="AJ1864" s="333"/>
      <c r="AK1864" s="333"/>
      <c r="AL1864" s="333"/>
      <c r="AM1864" s="333"/>
      <c r="AN1864" s="333"/>
      <c r="AO1864" s="333"/>
      <c r="AP1864" s="333"/>
      <c r="AQ1864" s="333"/>
      <c r="AR1864" s="333"/>
    </row>
    <row r="1865" spans="1:44" ht="8.1" customHeight="1">
      <c r="A1865" s="365" t="str">
        <f t="shared" si="169"/>
        <v/>
      </c>
      <c r="B1865" s="50" t="str">
        <f t="shared" si="170"/>
        <v/>
      </c>
      <c r="C1865" s="50" t="str">
        <f t="shared" si="171"/>
        <v/>
      </c>
      <c r="D1865" s="315" t="str">
        <f t="shared" si="172"/>
        <v/>
      </c>
      <c r="E1865" s="353"/>
      <c r="F1865" s="354"/>
      <c r="G1865" s="354"/>
      <c r="H1865" s="333"/>
      <c r="I1865" s="333"/>
      <c r="J1865" s="333"/>
      <c r="K1865" s="333"/>
      <c r="L1865" s="333"/>
      <c r="M1865" s="333"/>
      <c r="N1865" s="333"/>
      <c r="O1865" s="333"/>
      <c r="P1865" s="333"/>
      <c r="Q1865" s="333"/>
      <c r="R1865" s="333"/>
      <c r="S1865" s="333"/>
      <c r="T1865" s="333"/>
      <c r="U1865" s="333"/>
      <c r="V1865" s="333"/>
      <c r="W1865" s="333"/>
      <c r="X1865" s="333"/>
      <c r="Y1865" s="333"/>
      <c r="Z1865" s="333"/>
      <c r="AA1865" s="333"/>
      <c r="AB1865" s="333"/>
      <c r="AC1865" s="333"/>
      <c r="AD1865" s="333"/>
      <c r="AE1865" s="333"/>
      <c r="AF1865" s="333"/>
      <c r="AG1865" s="333"/>
      <c r="AH1865" s="333"/>
      <c r="AI1865" s="333"/>
      <c r="AJ1865" s="333"/>
      <c r="AK1865" s="333"/>
      <c r="AL1865" s="333"/>
      <c r="AM1865" s="333"/>
      <c r="AN1865" s="333"/>
      <c r="AO1865" s="333"/>
      <c r="AP1865" s="333"/>
      <c r="AQ1865" s="333"/>
      <c r="AR1865" s="333"/>
    </row>
    <row r="1866" spans="1:44" ht="8.1" customHeight="1">
      <c r="A1866" s="365" t="str">
        <f t="shared" si="169"/>
        <v/>
      </c>
      <c r="B1866" s="50" t="str">
        <f t="shared" si="170"/>
        <v/>
      </c>
      <c r="C1866" s="50" t="str">
        <f t="shared" si="171"/>
        <v/>
      </c>
      <c r="D1866" s="315" t="str">
        <f t="shared" si="172"/>
        <v/>
      </c>
      <c r="E1866" s="353"/>
      <c r="F1866" s="354"/>
      <c r="G1866" s="354"/>
      <c r="H1866" s="333"/>
      <c r="I1866" s="333"/>
      <c r="J1866" s="333"/>
      <c r="K1866" s="333"/>
      <c r="L1866" s="333"/>
      <c r="M1866" s="333"/>
      <c r="N1866" s="333"/>
      <c r="O1866" s="333"/>
      <c r="P1866" s="333"/>
      <c r="Q1866" s="333"/>
      <c r="R1866" s="333"/>
      <c r="S1866" s="333"/>
      <c r="T1866" s="333"/>
      <c r="U1866" s="333"/>
      <c r="V1866" s="333"/>
      <c r="W1866" s="333"/>
      <c r="X1866" s="333"/>
      <c r="Y1866" s="333"/>
      <c r="Z1866" s="333"/>
      <c r="AA1866" s="333"/>
      <c r="AB1866" s="333"/>
      <c r="AC1866" s="333"/>
      <c r="AD1866" s="333"/>
      <c r="AE1866" s="333"/>
      <c r="AF1866" s="333"/>
      <c r="AG1866" s="333"/>
      <c r="AH1866" s="333"/>
      <c r="AI1866" s="333"/>
      <c r="AJ1866" s="333"/>
      <c r="AK1866" s="333"/>
      <c r="AL1866" s="333"/>
      <c r="AM1866" s="333"/>
      <c r="AN1866" s="333"/>
      <c r="AO1866" s="333"/>
      <c r="AP1866" s="333"/>
      <c r="AQ1866" s="333"/>
      <c r="AR1866" s="333"/>
    </row>
    <row r="1867" spans="1:44" ht="8.1" customHeight="1">
      <c r="A1867" s="365" t="str">
        <f t="shared" si="169"/>
        <v/>
      </c>
      <c r="B1867" s="50" t="str">
        <f t="shared" si="170"/>
        <v/>
      </c>
      <c r="C1867" s="50" t="str">
        <f t="shared" si="171"/>
        <v/>
      </c>
      <c r="D1867" s="315" t="str">
        <f t="shared" si="172"/>
        <v/>
      </c>
      <c r="E1867" s="353"/>
      <c r="F1867" s="354"/>
      <c r="G1867" s="354"/>
      <c r="H1867" s="333"/>
      <c r="I1867" s="333"/>
      <c r="J1867" s="333"/>
      <c r="K1867" s="333"/>
      <c r="L1867" s="333"/>
      <c r="M1867" s="333"/>
      <c r="N1867" s="333"/>
      <c r="O1867" s="333"/>
      <c r="P1867" s="333"/>
      <c r="Q1867" s="333"/>
      <c r="R1867" s="333"/>
      <c r="S1867" s="333"/>
      <c r="T1867" s="333"/>
      <c r="U1867" s="333"/>
      <c r="V1867" s="333"/>
      <c r="W1867" s="333"/>
      <c r="X1867" s="333"/>
      <c r="Y1867" s="333"/>
      <c r="Z1867" s="333"/>
      <c r="AA1867" s="333"/>
      <c r="AB1867" s="333"/>
      <c r="AC1867" s="333"/>
      <c r="AD1867" s="333"/>
      <c r="AE1867" s="333"/>
      <c r="AF1867" s="333"/>
      <c r="AG1867" s="333"/>
      <c r="AH1867" s="333"/>
      <c r="AI1867" s="333"/>
      <c r="AJ1867" s="333"/>
      <c r="AK1867" s="333"/>
      <c r="AL1867" s="333"/>
      <c r="AM1867" s="333"/>
      <c r="AN1867" s="333"/>
      <c r="AO1867" s="333"/>
      <c r="AP1867" s="333"/>
      <c r="AQ1867" s="333"/>
      <c r="AR1867" s="333"/>
    </row>
    <row r="1868" spans="1:44" ht="8.1" customHeight="1">
      <c r="A1868" s="365" t="str">
        <f t="shared" si="169"/>
        <v/>
      </c>
      <c r="B1868" s="50" t="str">
        <f t="shared" si="170"/>
        <v/>
      </c>
      <c r="C1868" s="50" t="str">
        <f t="shared" si="171"/>
        <v/>
      </c>
      <c r="D1868" s="315" t="str">
        <f t="shared" si="172"/>
        <v/>
      </c>
      <c r="E1868" s="353"/>
      <c r="F1868" s="354"/>
      <c r="G1868" s="354"/>
      <c r="H1868" s="333"/>
      <c r="I1868" s="333"/>
      <c r="J1868" s="333"/>
      <c r="K1868" s="333"/>
      <c r="L1868" s="333"/>
      <c r="M1868" s="333"/>
      <c r="N1868" s="333"/>
      <c r="O1868" s="333"/>
      <c r="P1868" s="333"/>
      <c r="Q1868" s="333"/>
      <c r="R1868" s="333"/>
      <c r="S1868" s="333"/>
      <c r="T1868" s="333"/>
      <c r="U1868" s="333"/>
      <c r="V1868" s="333"/>
      <c r="W1868" s="333"/>
      <c r="X1868" s="333"/>
      <c r="Y1868" s="333"/>
      <c r="Z1868" s="333"/>
      <c r="AA1868" s="333"/>
      <c r="AB1868" s="333"/>
      <c r="AC1868" s="333"/>
      <c r="AD1868" s="333"/>
      <c r="AE1868" s="333"/>
      <c r="AF1868" s="333"/>
      <c r="AG1868" s="333"/>
      <c r="AH1868" s="333"/>
      <c r="AI1868" s="333"/>
      <c r="AJ1868" s="333"/>
      <c r="AK1868" s="333"/>
      <c r="AL1868" s="333"/>
      <c r="AM1868" s="333"/>
      <c r="AN1868" s="333"/>
      <c r="AO1868" s="333"/>
      <c r="AP1868" s="333"/>
      <c r="AQ1868" s="333"/>
      <c r="AR1868" s="333"/>
    </row>
    <row r="1869" spans="1:44" ht="8.1" customHeight="1">
      <c r="A1869" s="365" t="str">
        <f t="shared" si="169"/>
        <v/>
      </c>
      <c r="B1869" s="50" t="str">
        <f t="shared" si="170"/>
        <v/>
      </c>
      <c r="C1869" s="50" t="str">
        <f t="shared" si="171"/>
        <v/>
      </c>
      <c r="D1869" s="315" t="str">
        <f t="shared" si="172"/>
        <v/>
      </c>
      <c r="E1869" s="353"/>
      <c r="F1869" s="354"/>
      <c r="G1869" s="354"/>
      <c r="H1869" s="333"/>
      <c r="I1869" s="333"/>
      <c r="J1869" s="333"/>
      <c r="K1869" s="333"/>
      <c r="L1869" s="333"/>
      <c r="M1869" s="333"/>
      <c r="N1869" s="333"/>
      <c r="O1869" s="333"/>
      <c r="P1869" s="333"/>
      <c r="Q1869" s="333"/>
      <c r="R1869" s="333"/>
      <c r="S1869" s="333"/>
      <c r="T1869" s="333"/>
      <c r="U1869" s="333"/>
      <c r="V1869" s="333"/>
      <c r="W1869" s="333"/>
      <c r="X1869" s="333"/>
      <c r="Y1869" s="333"/>
      <c r="Z1869" s="333"/>
      <c r="AA1869" s="333"/>
      <c r="AB1869" s="333"/>
      <c r="AC1869" s="333"/>
      <c r="AD1869" s="333"/>
      <c r="AE1869" s="333"/>
      <c r="AF1869" s="333"/>
      <c r="AG1869" s="333"/>
      <c r="AH1869" s="333"/>
      <c r="AI1869" s="333"/>
      <c r="AJ1869" s="333"/>
      <c r="AK1869" s="333"/>
      <c r="AL1869" s="333"/>
      <c r="AM1869" s="333"/>
      <c r="AN1869" s="333"/>
      <c r="AO1869" s="333"/>
      <c r="AP1869" s="333"/>
      <c r="AQ1869" s="333"/>
      <c r="AR1869" s="333"/>
    </row>
    <row r="1870" spans="1:44" ht="8.1" customHeight="1">
      <c r="A1870" s="365" t="str">
        <f t="shared" si="169"/>
        <v/>
      </c>
      <c r="B1870" s="50" t="str">
        <f t="shared" si="170"/>
        <v/>
      </c>
      <c r="C1870" s="50" t="str">
        <f t="shared" si="171"/>
        <v/>
      </c>
      <c r="D1870" s="315" t="str">
        <f t="shared" si="172"/>
        <v/>
      </c>
      <c r="E1870" s="353"/>
      <c r="F1870" s="354"/>
      <c r="G1870" s="354"/>
      <c r="H1870" s="333"/>
      <c r="I1870" s="333"/>
      <c r="J1870" s="333"/>
      <c r="K1870" s="333"/>
      <c r="L1870" s="333"/>
      <c r="M1870" s="333"/>
      <c r="N1870" s="333"/>
      <c r="O1870" s="333"/>
      <c r="P1870" s="333"/>
      <c r="Q1870" s="333"/>
      <c r="R1870" s="333"/>
      <c r="S1870" s="333"/>
      <c r="T1870" s="333"/>
      <c r="U1870" s="333"/>
      <c r="V1870" s="333"/>
      <c r="W1870" s="333"/>
      <c r="X1870" s="333"/>
      <c r="Y1870" s="333"/>
      <c r="Z1870" s="333"/>
      <c r="AA1870" s="333"/>
      <c r="AB1870" s="333"/>
      <c r="AC1870" s="333"/>
      <c r="AD1870" s="333"/>
      <c r="AE1870" s="333"/>
      <c r="AF1870" s="333"/>
      <c r="AG1870" s="333"/>
      <c r="AH1870" s="333"/>
      <c r="AI1870" s="333"/>
      <c r="AJ1870" s="333"/>
      <c r="AK1870" s="333"/>
      <c r="AL1870" s="333"/>
      <c r="AM1870" s="333"/>
      <c r="AN1870" s="333"/>
      <c r="AO1870" s="333"/>
      <c r="AP1870" s="333"/>
      <c r="AQ1870" s="333"/>
      <c r="AR1870" s="333"/>
    </row>
    <row r="1871" spans="1:44" ht="8.1" customHeight="1">
      <c r="A1871" s="365" t="str">
        <f t="shared" si="169"/>
        <v/>
      </c>
      <c r="B1871" s="50" t="str">
        <f t="shared" si="170"/>
        <v/>
      </c>
      <c r="C1871" s="50" t="str">
        <f t="shared" si="171"/>
        <v/>
      </c>
      <c r="D1871" s="315" t="str">
        <f t="shared" si="172"/>
        <v/>
      </c>
      <c r="E1871" s="353"/>
      <c r="F1871" s="354"/>
      <c r="G1871" s="354"/>
      <c r="H1871" s="333"/>
      <c r="I1871" s="333"/>
      <c r="J1871" s="333"/>
      <c r="K1871" s="333"/>
      <c r="L1871" s="333"/>
      <c r="M1871" s="333"/>
      <c r="N1871" s="333"/>
      <c r="O1871" s="333"/>
      <c r="P1871" s="333"/>
      <c r="Q1871" s="333"/>
      <c r="R1871" s="333"/>
      <c r="S1871" s="333"/>
      <c r="T1871" s="333"/>
      <c r="U1871" s="333"/>
      <c r="V1871" s="333"/>
      <c r="W1871" s="333"/>
      <c r="X1871" s="333"/>
      <c r="Y1871" s="333"/>
      <c r="Z1871" s="333"/>
      <c r="AA1871" s="333"/>
      <c r="AB1871" s="333"/>
      <c r="AC1871" s="333"/>
      <c r="AD1871" s="333"/>
      <c r="AE1871" s="333"/>
      <c r="AF1871" s="333"/>
      <c r="AG1871" s="333"/>
      <c r="AH1871" s="333"/>
      <c r="AI1871" s="333"/>
      <c r="AJ1871" s="333"/>
      <c r="AK1871" s="333"/>
      <c r="AL1871" s="333"/>
      <c r="AM1871" s="333"/>
      <c r="AN1871" s="333"/>
      <c r="AO1871" s="333"/>
      <c r="AP1871" s="333"/>
      <c r="AQ1871" s="333"/>
      <c r="AR1871" s="333"/>
    </row>
    <row r="1872" spans="1:44" ht="8.1" customHeight="1">
      <c r="A1872" s="365" t="str">
        <f t="shared" si="169"/>
        <v/>
      </c>
      <c r="B1872" s="50" t="str">
        <f t="shared" si="170"/>
        <v/>
      </c>
      <c r="C1872" s="50" t="str">
        <f t="shared" si="171"/>
        <v/>
      </c>
      <c r="D1872" s="315" t="str">
        <f t="shared" si="172"/>
        <v/>
      </c>
      <c r="E1872" s="353"/>
      <c r="F1872" s="354"/>
      <c r="G1872" s="354"/>
      <c r="H1872" s="333"/>
      <c r="I1872" s="333"/>
      <c r="J1872" s="333"/>
      <c r="K1872" s="333"/>
      <c r="L1872" s="333"/>
      <c r="M1872" s="333"/>
      <c r="N1872" s="333"/>
      <c r="O1872" s="333"/>
      <c r="P1872" s="333"/>
      <c r="Q1872" s="333"/>
      <c r="R1872" s="333"/>
      <c r="S1872" s="333"/>
      <c r="T1872" s="333"/>
      <c r="U1872" s="333"/>
      <c r="V1872" s="333"/>
      <c r="W1872" s="333"/>
      <c r="X1872" s="333"/>
      <c r="Y1872" s="333"/>
      <c r="Z1872" s="333"/>
      <c r="AA1872" s="333"/>
      <c r="AB1872" s="333"/>
      <c r="AC1872" s="333"/>
      <c r="AD1872" s="333"/>
      <c r="AE1872" s="333"/>
      <c r="AF1872" s="333"/>
      <c r="AG1872" s="333"/>
      <c r="AH1872" s="333"/>
      <c r="AI1872" s="333"/>
      <c r="AJ1872" s="333"/>
      <c r="AK1872" s="333"/>
      <c r="AL1872" s="333"/>
      <c r="AM1872" s="333"/>
      <c r="AN1872" s="333"/>
      <c r="AO1872" s="333"/>
      <c r="AP1872" s="333"/>
      <c r="AQ1872" s="333"/>
      <c r="AR1872" s="333"/>
    </row>
    <row r="1873" spans="1:44" ht="8.1" customHeight="1">
      <c r="A1873" s="365" t="str">
        <f t="shared" si="169"/>
        <v/>
      </c>
      <c r="B1873" s="50" t="str">
        <f t="shared" si="170"/>
        <v/>
      </c>
      <c r="C1873" s="50" t="str">
        <f t="shared" si="171"/>
        <v/>
      </c>
      <c r="D1873" s="315" t="str">
        <f t="shared" si="172"/>
        <v/>
      </c>
      <c r="E1873" s="353"/>
      <c r="F1873" s="354"/>
      <c r="G1873" s="354"/>
      <c r="H1873" s="333"/>
      <c r="I1873" s="333"/>
      <c r="J1873" s="333"/>
      <c r="K1873" s="333"/>
      <c r="L1873" s="333"/>
      <c r="M1873" s="333"/>
      <c r="N1873" s="333"/>
      <c r="O1873" s="333"/>
      <c r="P1873" s="333"/>
      <c r="Q1873" s="333"/>
      <c r="R1873" s="333"/>
      <c r="S1873" s="333"/>
      <c r="T1873" s="333"/>
      <c r="U1873" s="333"/>
      <c r="V1873" s="333"/>
      <c r="W1873" s="333"/>
      <c r="X1873" s="333"/>
      <c r="Y1873" s="333"/>
      <c r="Z1873" s="333"/>
      <c r="AA1873" s="333"/>
      <c r="AB1873" s="333"/>
      <c r="AC1873" s="333"/>
      <c r="AD1873" s="333"/>
      <c r="AE1873" s="333"/>
      <c r="AF1873" s="333"/>
      <c r="AG1873" s="333"/>
      <c r="AH1873" s="333"/>
      <c r="AI1873" s="333"/>
      <c r="AJ1873" s="333"/>
      <c r="AK1873" s="333"/>
      <c r="AL1873" s="333"/>
      <c r="AM1873" s="333"/>
      <c r="AN1873" s="333"/>
      <c r="AO1873" s="333"/>
      <c r="AP1873" s="333"/>
      <c r="AQ1873" s="333"/>
      <c r="AR1873" s="333"/>
    </row>
    <row r="1874" spans="1:44" ht="8.1" customHeight="1">
      <c r="A1874" s="365" t="str">
        <f t="shared" si="169"/>
        <v/>
      </c>
      <c r="B1874" s="50" t="str">
        <f t="shared" si="170"/>
        <v/>
      </c>
      <c r="C1874" s="50" t="str">
        <f t="shared" si="171"/>
        <v/>
      </c>
      <c r="D1874" s="315" t="str">
        <f t="shared" si="172"/>
        <v/>
      </c>
      <c r="E1874" s="353"/>
      <c r="F1874" s="354"/>
      <c r="G1874" s="354"/>
      <c r="H1874" s="333"/>
      <c r="I1874" s="333"/>
      <c r="J1874" s="333"/>
      <c r="K1874" s="333"/>
      <c r="L1874" s="333"/>
      <c r="M1874" s="333"/>
      <c r="N1874" s="333"/>
      <c r="O1874" s="333"/>
      <c r="P1874" s="333"/>
      <c r="Q1874" s="333"/>
      <c r="R1874" s="333"/>
      <c r="S1874" s="333"/>
      <c r="T1874" s="333"/>
      <c r="U1874" s="333"/>
      <c r="V1874" s="333"/>
      <c r="W1874" s="333"/>
      <c r="X1874" s="333"/>
      <c r="Y1874" s="333"/>
      <c r="Z1874" s="333"/>
      <c r="AA1874" s="333"/>
      <c r="AB1874" s="333"/>
      <c r="AC1874" s="333"/>
      <c r="AD1874" s="333"/>
      <c r="AE1874" s="333"/>
      <c r="AF1874" s="333"/>
      <c r="AG1874" s="333"/>
      <c r="AH1874" s="333"/>
      <c r="AI1874" s="333"/>
      <c r="AJ1874" s="333"/>
      <c r="AK1874" s="333"/>
      <c r="AL1874" s="333"/>
      <c r="AM1874" s="333"/>
      <c r="AN1874" s="333"/>
      <c r="AO1874" s="333"/>
      <c r="AP1874" s="333"/>
      <c r="AQ1874" s="333"/>
      <c r="AR1874" s="333"/>
    </row>
    <row r="1875" spans="1:44" ht="8.1" customHeight="1">
      <c r="A1875" s="365" t="str">
        <f t="shared" si="169"/>
        <v/>
      </c>
      <c r="B1875" s="50" t="str">
        <f t="shared" si="170"/>
        <v/>
      </c>
      <c r="C1875" s="50" t="str">
        <f t="shared" si="171"/>
        <v/>
      </c>
      <c r="D1875" s="315" t="str">
        <f t="shared" si="172"/>
        <v/>
      </c>
      <c r="E1875" s="353"/>
      <c r="F1875" s="354"/>
      <c r="G1875" s="354"/>
      <c r="H1875" s="333"/>
      <c r="I1875" s="333"/>
      <c r="J1875" s="333"/>
      <c r="K1875" s="333"/>
      <c r="L1875" s="333"/>
      <c r="M1875" s="333"/>
      <c r="N1875" s="333"/>
      <c r="O1875" s="333"/>
      <c r="P1875" s="333"/>
      <c r="Q1875" s="333"/>
      <c r="R1875" s="333"/>
      <c r="S1875" s="333"/>
      <c r="T1875" s="333"/>
      <c r="U1875" s="333"/>
      <c r="V1875" s="333"/>
      <c r="W1875" s="333"/>
      <c r="X1875" s="333"/>
      <c r="Y1875" s="333"/>
      <c r="Z1875" s="333"/>
      <c r="AA1875" s="333"/>
      <c r="AB1875" s="333"/>
      <c r="AC1875" s="333"/>
      <c r="AD1875" s="333"/>
      <c r="AE1875" s="333"/>
      <c r="AF1875" s="333"/>
      <c r="AG1875" s="333"/>
      <c r="AH1875" s="333"/>
      <c r="AI1875" s="333"/>
      <c r="AJ1875" s="333"/>
      <c r="AK1875" s="333"/>
      <c r="AL1875" s="333"/>
      <c r="AM1875" s="333"/>
      <c r="AN1875" s="333"/>
      <c r="AO1875" s="333"/>
      <c r="AP1875" s="333"/>
      <c r="AQ1875" s="333"/>
      <c r="AR1875" s="333"/>
    </row>
    <row r="1876" spans="1:44" ht="8.1" customHeight="1">
      <c r="A1876" s="365" t="str">
        <f t="shared" si="169"/>
        <v/>
      </c>
      <c r="B1876" s="50" t="str">
        <f t="shared" si="170"/>
        <v/>
      </c>
      <c r="C1876" s="50" t="str">
        <f t="shared" si="171"/>
        <v/>
      </c>
      <c r="D1876" s="315" t="str">
        <f t="shared" si="172"/>
        <v/>
      </c>
      <c r="E1876" s="353"/>
      <c r="F1876" s="354"/>
      <c r="G1876" s="354"/>
      <c r="H1876" s="333"/>
      <c r="I1876" s="333"/>
      <c r="J1876" s="333"/>
      <c r="K1876" s="333"/>
      <c r="L1876" s="333"/>
      <c r="M1876" s="333"/>
      <c r="N1876" s="333"/>
      <c r="O1876" s="333"/>
      <c r="P1876" s="333"/>
      <c r="Q1876" s="333"/>
      <c r="R1876" s="333"/>
      <c r="S1876" s="333"/>
      <c r="T1876" s="333"/>
      <c r="U1876" s="333"/>
      <c r="V1876" s="333"/>
      <c r="W1876" s="333"/>
      <c r="X1876" s="333"/>
      <c r="Y1876" s="333"/>
      <c r="Z1876" s="333"/>
      <c r="AA1876" s="333"/>
      <c r="AB1876" s="333"/>
      <c r="AC1876" s="333"/>
      <c r="AD1876" s="333"/>
      <c r="AE1876" s="333"/>
      <c r="AF1876" s="333"/>
      <c r="AG1876" s="333"/>
      <c r="AH1876" s="333"/>
      <c r="AI1876" s="333"/>
      <c r="AJ1876" s="333"/>
      <c r="AK1876" s="333"/>
      <c r="AL1876" s="333"/>
      <c r="AM1876" s="333"/>
      <c r="AN1876" s="333"/>
      <c r="AO1876" s="333"/>
      <c r="AP1876" s="333"/>
      <c r="AQ1876" s="333"/>
      <c r="AR1876" s="333"/>
    </row>
    <row r="1877" spans="1:44" ht="8.1" customHeight="1">
      <c r="A1877" s="365" t="str">
        <f t="shared" si="169"/>
        <v/>
      </c>
      <c r="B1877" s="50" t="str">
        <f t="shared" si="170"/>
        <v/>
      </c>
      <c r="C1877" s="50" t="str">
        <f t="shared" si="171"/>
        <v/>
      </c>
      <c r="D1877" s="315" t="str">
        <f t="shared" si="172"/>
        <v/>
      </c>
      <c r="E1877" s="353"/>
      <c r="F1877" s="354"/>
      <c r="G1877" s="354"/>
      <c r="H1877" s="333"/>
      <c r="I1877" s="333"/>
      <c r="J1877" s="333"/>
      <c r="K1877" s="333"/>
      <c r="L1877" s="333"/>
      <c r="M1877" s="333"/>
      <c r="N1877" s="333"/>
      <c r="O1877" s="333"/>
      <c r="P1877" s="333"/>
      <c r="Q1877" s="333"/>
      <c r="R1877" s="333"/>
      <c r="S1877" s="333"/>
      <c r="T1877" s="333"/>
      <c r="U1877" s="333"/>
      <c r="V1877" s="333"/>
      <c r="W1877" s="333"/>
      <c r="X1877" s="333"/>
      <c r="Y1877" s="333"/>
      <c r="Z1877" s="333"/>
      <c r="AA1877" s="333"/>
      <c r="AB1877" s="333"/>
      <c r="AC1877" s="333"/>
      <c r="AD1877" s="333"/>
      <c r="AE1877" s="333"/>
      <c r="AF1877" s="333"/>
      <c r="AG1877" s="333"/>
      <c r="AH1877" s="333"/>
      <c r="AI1877" s="333"/>
      <c r="AJ1877" s="333"/>
      <c r="AK1877" s="333"/>
      <c r="AL1877" s="333"/>
      <c r="AM1877" s="333"/>
      <c r="AN1877" s="333"/>
      <c r="AO1877" s="333"/>
      <c r="AP1877" s="333"/>
      <c r="AQ1877" s="333"/>
      <c r="AR1877" s="333"/>
    </row>
    <row r="1878" spans="1:44" ht="8.1" customHeight="1">
      <c r="A1878" s="365" t="str">
        <f t="shared" si="169"/>
        <v/>
      </c>
      <c r="B1878" s="50" t="str">
        <f t="shared" si="170"/>
        <v/>
      </c>
      <c r="C1878" s="50" t="str">
        <f t="shared" si="171"/>
        <v/>
      </c>
      <c r="D1878" s="315" t="str">
        <f t="shared" si="172"/>
        <v/>
      </c>
      <c r="E1878" s="353"/>
      <c r="F1878" s="354"/>
      <c r="G1878" s="354"/>
      <c r="H1878" s="333"/>
      <c r="I1878" s="333"/>
      <c r="J1878" s="333"/>
      <c r="K1878" s="333"/>
      <c r="L1878" s="333"/>
      <c r="M1878" s="333"/>
      <c r="N1878" s="333"/>
      <c r="O1878" s="333"/>
      <c r="P1878" s="333"/>
      <c r="Q1878" s="333"/>
      <c r="R1878" s="333"/>
      <c r="S1878" s="333"/>
      <c r="T1878" s="333"/>
      <c r="U1878" s="333"/>
      <c r="V1878" s="333"/>
      <c r="W1878" s="333"/>
      <c r="X1878" s="333"/>
      <c r="Y1878" s="333"/>
      <c r="Z1878" s="333"/>
      <c r="AA1878" s="333"/>
      <c r="AB1878" s="333"/>
      <c r="AC1878" s="333"/>
      <c r="AD1878" s="333"/>
      <c r="AE1878" s="333"/>
      <c r="AF1878" s="333"/>
      <c r="AG1878" s="333"/>
      <c r="AH1878" s="333"/>
      <c r="AI1878" s="333"/>
      <c r="AJ1878" s="333"/>
      <c r="AK1878" s="333"/>
      <c r="AL1878" s="333"/>
      <c r="AM1878" s="333"/>
      <c r="AN1878" s="333"/>
      <c r="AO1878" s="333"/>
      <c r="AP1878" s="333"/>
      <c r="AQ1878" s="333"/>
      <c r="AR1878" s="333"/>
    </row>
    <row r="1879" spans="1:44" ht="8.1" customHeight="1">
      <c r="A1879" s="365" t="str">
        <f t="shared" si="169"/>
        <v/>
      </c>
      <c r="B1879" s="50" t="str">
        <f t="shared" si="170"/>
        <v/>
      </c>
      <c r="C1879" s="50" t="str">
        <f t="shared" si="171"/>
        <v/>
      </c>
      <c r="D1879" s="315" t="str">
        <f t="shared" si="172"/>
        <v/>
      </c>
      <c r="E1879" s="353"/>
      <c r="F1879" s="354"/>
      <c r="G1879" s="354"/>
      <c r="H1879" s="333"/>
      <c r="I1879" s="333"/>
      <c r="J1879" s="333"/>
      <c r="K1879" s="333"/>
      <c r="L1879" s="333"/>
      <c r="M1879" s="333"/>
      <c r="N1879" s="333"/>
      <c r="O1879" s="333"/>
      <c r="P1879" s="333"/>
      <c r="Q1879" s="333"/>
      <c r="R1879" s="333"/>
      <c r="S1879" s="333"/>
      <c r="T1879" s="333"/>
      <c r="U1879" s="333"/>
      <c r="V1879" s="333"/>
      <c r="W1879" s="333"/>
      <c r="X1879" s="333"/>
      <c r="Y1879" s="333"/>
      <c r="Z1879" s="333"/>
      <c r="AA1879" s="333"/>
      <c r="AB1879" s="333"/>
      <c r="AC1879" s="333"/>
      <c r="AD1879" s="333"/>
      <c r="AE1879" s="333"/>
      <c r="AF1879" s="333"/>
      <c r="AG1879" s="333"/>
      <c r="AH1879" s="333"/>
      <c r="AI1879" s="333"/>
      <c r="AJ1879" s="333"/>
      <c r="AK1879" s="333"/>
      <c r="AL1879" s="333"/>
      <c r="AM1879" s="333"/>
      <c r="AN1879" s="333"/>
      <c r="AO1879" s="333"/>
      <c r="AP1879" s="333"/>
      <c r="AQ1879" s="333"/>
      <c r="AR1879" s="333"/>
    </row>
    <row r="1880" spans="1:44" ht="8.1" customHeight="1">
      <c r="A1880" s="365" t="str">
        <f t="shared" si="169"/>
        <v/>
      </c>
      <c r="B1880" s="50" t="str">
        <f t="shared" si="170"/>
        <v/>
      </c>
      <c r="C1880" s="50" t="str">
        <f t="shared" si="171"/>
        <v/>
      </c>
      <c r="D1880" s="315" t="str">
        <f t="shared" si="172"/>
        <v/>
      </c>
      <c r="E1880" s="353"/>
      <c r="F1880" s="354"/>
      <c r="G1880" s="354"/>
      <c r="H1880" s="333"/>
      <c r="I1880" s="333"/>
      <c r="J1880" s="333"/>
      <c r="K1880" s="333"/>
      <c r="L1880" s="333"/>
      <c r="M1880" s="333"/>
      <c r="N1880" s="333"/>
      <c r="O1880" s="333"/>
      <c r="P1880" s="333"/>
      <c r="Q1880" s="333"/>
      <c r="R1880" s="333"/>
      <c r="S1880" s="333"/>
      <c r="T1880" s="333"/>
      <c r="U1880" s="333"/>
      <c r="V1880" s="333"/>
      <c r="W1880" s="333"/>
      <c r="X1880" s="333"/>
      <c r="Y1880" s="333"/>
      <c r="Z1880" s="333"/>
      <c r="AA1880" s="333"/>
      <c r="AB1880" s="333"/>
      <c r="AC1880" s="333"/>
      <c r="AD1880" s="333"/>
      <c r="AE1880" s="333"/>
      <c r="AF1880" s="333"/>
      <c r="AG1880" s="333"/>
      <c r="AH1880" s="333"/>
      <c r="AI1880" s="333"/>
      <c r="AJ1880" s="333"/>
      <c r="AK1880" s="333"/>
      <c r="AL1880" s="333"/>
      <c r="AM1880" s="333"/>
      <c r="AN1880" s="333"/>
      <c r="AO1880" s="333"/>
      <c r="AP1880" s="333"/>
      <c r="AQ1880" s="333"/>
      <c r="AR1880" s="333"/>
    </row>
    <row r="1881" spans="1:44" ht="8.1" customHeight="1">
      <c r="A1881" s="365" t="str">
        <f t="shared" si="169"/>
        <v/>
      </c>
      <c r="B1881" s="50" t="str">
        <f t="shared" si="170"/>
        <v/>
      </c>
      <c r="C1881" s="50" t="str">
        <f t="shared" si="171"/>
        <v/>
      </c>
      <c r="D1881" s="315" t="str">
        <f t="shared" si="172"/>
        <v/>
      </c>
      <c r="E1881" s="353"/>
      <c r="F1881" s="354"/>
      <c r="G1881" s="354"/>
      <c r="H1881" s="333"/>
      <c r="I1881" s="333"/>
      <c r="J1881" s="333"/>
      <c r="K1881" s="333"/>
      <c r="L1881" s="333"/>
      <c r="M1881" s="333"/>
      <c r="N1881" s="333"/>
      <c r="O1881" s="333"/>
      <c r="P1881" s="333"/>
      <c r="Q1881" s="333"/>
      <c r="R1881" s="333"/>
      <c r="S1881" s="333"/>
      <c r="T1881" s="333"/>
      <c r="U1881" s="333"/>
      <c r="V1881" s="333"/>
      <c r="W1881" s="333"/>
      <c r="X1881" s="333"/>
      <c r="Y1881" s="333"/>
      <c r="Z1881" s="333"/>
      <c r="AA1881" s="333"/>
      <c r="AB1881" s="333"/>
      <c r="AC1881" s="333"/>
      <c r="AD1881" s="333"/>
      <c r="AE1881" s="333"/>
      <c r="AF1881" s="333"/>
      <c r="AG1881" s="333"/>
      <c r="AH1881" s="333"/>
      <c r="AI1881" s="333"/>
      <c r="AJ1881" s="333"/>
      <c r="AK1881" s="333"/>
      <c r="AL1881" s="333"/>
      <c r="AM1881" s="333"/>
      <c r="AN1881" s="333"/>
      <c r="AO1881" s="333"/>
      <c r="AP1881" s="333"/>
      <c r="AQ1881" s="333"/>
      <c r="AR1881" s="333"/>
    </row>
    <row r="1882" spans="1:44" ht="8.1" customHeight="1">
      <c r="A1882" s="365" t="str">
        <f t="shared" si="169"/>
        <v/>
      </c>
      <c r="B1882" s="50" t="str">
        <f t="shared" si="170"/>
        <v/>
      </c>
      <c r="C1882" s="50" t="str">
        <f t="shared" si="171"/>
        <v/>
      </c>
      <c r="D1882" s="315" t="str">
        <f t="shared" si="172"/>
        <v/>
      </c>
      <c r="E1882" s="353"/>
      <c r="F1882" s="354"/>
      <c r="G1882" s="354"/>
      <c r="H1882" s="333"/>
      <c r="I1882" s="333"/>
      <c r="J1882" s="333"/>
      <c r="K1882" s="333"/>
      <c r="L1882" s="333"/>
      <c r="M1882" s="333"/>
      <c r="N1882" s="333"/>
      <c r="O1882" s="333"/>
      <c r="P1882" s="333"/>
      <c r="Q1882" s="333"/>
      <c r="R1882" s="333"/>
      <c r="S1882" s="333"/>
      <c r="T1882" s="333"/>
      <c r="U1882" s="333"/>
      <c r="V1882" s="333"/>
      <c r="W1882" s="333"/>
      <c r="X1882" s="333"/>
      <c r="Y1882" s="333"/>
      <c r="Z1882" s="333"/>
      <c r="AA1882" s="333"/>
      <c r="AB1882" s="333"/>
      <c r="AC1882" s="333"/>
      <c r="AD1882" s="333"/>
      <c r="AE1882" s="333"/>
      <c r="AF1882" s="333"/>
      <c r="AG1882" s="333"/>
      <c r="AH1882" s="333"/>
      <c r="AI1882" s="333"/>
      <c r="AJ1882" s="333"/>
      <c r="AK1882" s="333"/>
      <c r="AL1882" s="333"/>
      <c r="AM1882" s="333"/>
      <c r="AN1882" s="333"/>
      <c r="AO1882" s="333"/>
      <c r="AP1882" s="333"/>
      <c r="AQ1882" s="333"/>
      <c r="AR1882" s="333"/>
    </row>
    <row r="1883" spans="1:44" ht="8.1" customHeight="1">
      <c r="A1883" s="365" t="str">
        <f t="shared" si="169"/>
        <v/>
      </c>
      <c r="B1883" s="50" t="str">
        <f t="shared" si="170"/>
        <v/>
      </c>
      <c r="C1883" s="50" t="str">
        <f t="shared" si="171"/>
        <v/>
      </c>
      <c r="D1883" s="315" t="str">
        <f t="shared" si="172"/>
        <v/>
      </c>
      <c r="E1883" s="353"/>
      <c r="F1883" s="354"/>
      <c r="G1883" s="354"/>
      <c r="H1883" s="333"/>
      <c r="I1883" s="333"/>
      <c r="J1883" s="333"/>
      <c r="K1883" s="333"/>
      <c r="L1883" s="333"/>
      <c r="M1883" s="333"/>
      <c r="N1883" s="333"/>
      <c r="O1883" s="333"/>
      <c r="P1883" s="333"/>
      <c r="Q1883" s="333"/>
      <c r="R1883" s="333"/>
      <c r="S1883" s="333"/>
      <c r="T1883" s="333"/>
      <c r="U1883" s="333"/>
      <c r="V1883" s="333"/>
      <c r="W1883" s="333"/>
      <c r="X1883" s="333"/>
      <c r="Y1883" s="333"/>
      <c r="Z1883" s="333"/>
      <c r="AA1883" s="333"/>
      <c r="AB1883" s="333"/>
      <c r="AC1883" s="333"/>
      <c r="AD1883" s="333"/>
      <c r="AE1883" s="333"/>
      <c r="AF1883" s="333"/>
      <c r="AG1883" s="333"/>
      <c r="AH1883" s="333"/>
      <c r="AI1883" s="333"/>
      <c r="AJ1883" s="333"/>
      <c r="AK1883" s="333"/>
      <c r="AL1883" s="333"/>
      <c r="AM1883" s="333"/>
      <c r="AN1883" s="333"/>
      <c r="AO1883" s="333"/>
      <c r="AP1883" s="333"/>
      <c r="AQ1883" s="333"/>
      <c r="AR1883" s="333"/>
    </row>
    <row r="1884" spans="1:44" ht="8.1" customHeight="1">
      <c r="A1884" s="365" t="str">
        <f t="shared" si="169"/>
        <v/>
      </c>
      <c r="B1884" s="50" t="str">
        <f t="shared" si="170"/>
        <v/>
      </c>
      <c r="C1884" s="50" t="str">
        <f t="shared" si="171"/>
        <v/>
      </c>
      <c r="D1884" s="315" t="str">
        <f t="shared" si="172"/>
        <v/>
      </c>
      <c r="E1884" s="353"/>
      <c r="F1884" s="354"/>
      <c r="G1884" s="354"/>
      <c r="H1884" s="333"/>
      <c r="I1884" s="333"/>
      <c r="J1884" s="333"/>
      <c r="K1884" s="333"/>
      <c r="L1884" s="333"/>
      <c r="M1884" s="333"/>
      <c r="N1884" s="333"/>
      <c r="O1884" s="333"/>
      <c r="P1884" s="333"/>
      <c r="Q1884" s="333"/>
      <c r="R1884" s="333"/>
      <c r="S1884" s="333"/>
      <c r="T1884" s="333"/>
      <c r="U1884" s="333"/>
      <c r="V1884" s="333"/>
      <c r="W1884" s="333"/>
      <c r="X1884" s="333"/>
      <c r="Y1884" s="333"/>
      <c r="Z1884" s="333"/>
      <c r="AA1884" s="333"/>
      <c r="AB1884" s="333"/>
      <c r="AC1884" s="333"/>
      <c r="AD1884" s="333"/>
      <c r="AE1884" s="333"/>
      <c r="AF1884" s="333"/>
      <c r="AG1884" s="333"/>
      <c r="AH1884" s="333"/>
      <c r="AI1884" s="333"/>
      <c r="AJ1884" s="333"/>
      <c r="AK1884" s="333"/>
      <c r="AL1884" s="333"/>
      <c r="AM1884" s="333"/>
      <c r="AN1884" s="333"/>
      <c r="AO1884" s="333"/>
      <c r="AP1884" s="333"/>
      <c r="AQ1884" s="333"/>
      <c r="AR1884" s="333"/>
    </row>
    <row r="1885" spans="1:44" ht="8.1" customHeight="1">
      <c r="A1885" s="365" t="str">
        <f t="shared" si="169"/>
        <v/>
      </c>
      <c r="B1885" s="50" t="str">
        <f t="shared" si="170"/>
        <v/>
      </c>
      <c r="C1885" s="50" t="str">
        <f t="shared" si="171"/>
        <v/>
      </c>
      <c r="D1885" s="315" t="str">
        <f t="shared" si="172"/>
        <v/>
      </c>
      <c r="E1885" s="353"/>
      <c r="F1885" s="354"/>
      <c r="G1885" s="354"/>
      <c r="H1885" s="333"/>
      <c r="I1885" s="333"/>
      <c r="J1885" s="333"/>
      <c r="K1885" s="333"/>
      <c r="L1885" s="333"/>
      <c r="M1885" s="333"/>
      <c r="N1885" s="333"/>
      <c r="O1885" s="333"/>
      <c r="P1885" s="333"/>
      <c r="Q1885" s="333"/>
      <c r="R1885" s="333"/>
      <c r="S1885" s="333"/>
      <c r="T1885" s="333"/>
      <c r="U1885" s="333"/>
      <c r="V1885" s="333"/>
      <c r="W1885" s="333"/>
      <c r="X1885" s="333"/>
      <c r="Y1885" s="333"/>
      <c r="Z1885" s="333"/>
      <c r="AA1885" s="333"/>
      <c r="AB1885" s="333"/>
      <c r="AC1885" s="333"/>
      <c r="AD1885" s="333"/>
      <c r="AE1885" s="333"/>
      <c r="AF1885" s="333"/>
      <c r="AG1885" s="333"/>
      <c r="AH1885" s="333"/>
      <c r="AI1885" s="333"/>
      <c r="AJ1885" s="333"/>
      <c r="AK1885" s="333"/>
      <c r="AL1885" s="333"/>
      <c r="AM1885" s="333"/>
      <c r="AN1885" s="333"/>
      <c r="AO1885" s="333"/>
      <c r="AP1885" s="333"/>
      <c r="AQ1885" s="333"/>
      <c r="AR1885" s="333"/>
    </row>
    <row r="1886" spans="1:44" ht="8.1" customHeight="1">
      <c r="A1886" s="365" t="str">
        <f t="shared" si="169"/>
        <v/>
      </c>
      <c r="B1886" s="50" t="str">
        <f t="shared" si="170"/>
        <v/>
      </c>
      <c r="C1886" s="50" t="str">
        <f t="shared" si="171"/>
        <v/>
      </c>
      <c r="D1886" s="315" t="str">
        <f t="shared" si="172"/>
        <v/>
      </c>
      <c r="E1886" s="353"/>
      <c r="F1886" s="354"/>
      <c r="G1886" s="354"/>
      <c r="H1886" s="333"/>
      <c r="I1886" s="333"/>
      <c r="J1886" s="333"/>
      <c r="K1886" s="333"/>
      <c r="L1886" s="333"/>
      <c r="M1886" s="333"/>
      <c r="N1886" s="333"/>
      <c r="O1886" s="333"/>
      <c r="P1886" s="333"/>
      <c r="Q1886" s="333"/>
      <c r="R1886" s="333"/>
      <c r="S1886" s="333"/>
      <c r="T1886" s="333"/>
      <c r="U1886" s="333"/>
      <c r="V1886" s="333"/>
      <c r="W1886" s="333"/>
      <c r="X1886" s="333"/>
      <c r="Y1886" s="333"/>
      <c r="Z1886" s="333"/>
      <c r="AA1886" s="333"/>
      <c r="AB1886" s="333"/>
      <c r="AC1886" s="333"/>
      <c r="AD1886" s="333"/>
      <c r="AE1886" s="333"/>
      <c r="AF1886" s="333"/>
      <c r="AG1886" s="333"/>
      <c r="AH1886" s="333"/>
      <c r="AI1886" s="333"/>
      <c r="AJ1886" s="333"/>
      <c r="AK1886" s="333"/>
      <c r="AL1886" s="333"/>
      <c r="AM1886" s="333"/>
      <c r="AN1886" s="333"/>
      <c r="AO1886" s="333"/>
      <c r="AP1886" s="333"/>
      <c r="AQ1886" s="333"/>
      <c r="AR1886" s="333"/>
    </row>
    <row r="1887" spans="1:44" ht="8.1" customHeight="1">
      <c r="A1887" s="365" t="str">
        <f t="shared" si="169"/>
        <v/>
      </c>
      <c r="B1887" s="50" t="str">
        <f t="shared" si="170"/>
        <v/>
      </c>
      <c r="C1887" s="50" t="str">
        <f t="shared" si="171"/>
        <v/>
      </c>
      <c r="D1887" s="315" t="str">
        <f t="shared" si="172"/>
        <v/>
      </c>
      <c r="E1887" s="353"/>
      <c r="F1887" s="354"/>
      <c r="G1887" s="354"/>
      <c r="H1887" s="333"/>
      <c r="I1887" s="333"/>
      <c r="J1887" s="333"/>
      <c r="K1887" s="333"/>
      <c r="L1887" s="333"/>
      <c r="M1887" s="333"/>
      <c r="N1887" s="333"/>
      <c r="O1887" s="333"/>
      <c r="P1887" s="333"/>
      <c r="Q1887" s="333"/>
      <c r="R1887" s="333"/>
      <c r="S1887" s="333"/>
      <c r="T1887" s="333"/>
      <c r="U1887" s="333"/>
      <c r="V1887" s="333"/>
      <c r="W1887" s="333"/>
      <c r="X1887" s="333"/>
      <c r="Y1887" s="333"/>
      <c r="Z1887" s="333"/>
      <c r="AA1887" s="333"/>
      <c r="AB1887" s="333"/>
      <c r="AC1887" s="333"/>
      <c r="AD1887" s="333"/>
      <c r="AE1887" s="333"/>
      <c r="AF1887" s="333"/>
      <c r="AG1887" s="333"/>
      <c r="AH1887" s="333"/>
      <c r="AI1887" s="333"/>
      <c r="AJ1887" s="333"/>
      <c r="AK1887" s="333"/>
      <c r="AL1887" s="333"/>
      <c r="AM1887" s="333"/>
      <c r="AN1887" s="333"/>
      <c r="AO1887" s="333"/>
      <c r="AP1887" s="333"/>
      <c r="AQ1887" s="333"/>
      <c r="AR1887" s="333"/>
    </row>
    <row r="1888" spans="1:44" ht="8.1" customHeight="1">
      <c r="A1888" s="365" t="str">
        <f t="shared" si="169"/>
        <v/>
      </c>
      <c r="B1888" s="50" t="str">
        <f t="shared" si="170"/>
        <v/>
      </c>
      <c r="C1888" s="50" t="str">
        <f t="shared" si="171"/>
        <v/>
      </c>
      <c r="D1888" s="315" t="str">
        <f t="shared" si="172"/>
        <v/>
      </c>
      <c r="E1888" s="353"/>
      <c r="F1888" s="354"/>
      <c r="G1888" s="354"/>
      <c r="H1888" s="333"/>
      <c r="I1888" s="333"/>
      <c r="J1888" s="333"/>
      <c r="K1888" s="333"/>
      <c r="L1888" s="333"/>
      <c r="M1888" s="333"/>
      <c r="N1888" s="333"/>
      <c r="O1888" s="333"/>
      <c r="P1888" s="333"/>
      <c r="Q1888" s="333"/>
      <c r="R1888" s="333"/>
      <c r="S1888" s="333"/>
      <c r="T1888" s="333"/>
      <c r="U1888" s="333"/>
      <c r="V1888" s="333"/>
      <c r="W1888" s="333"/>
      <c r="X1888" s="333"/>
      <c r="Y1888" s="333"/>
      <c r="Z1888" s="333"/>
      <c r="AA1888" s="333"/>
      <c r="AB1888" s="333"/>
      <c r="AC1888" s="333"/>
      <c r="AD1888" s="333"/>
      <c r="AE1888" s="333"/>
      <c r="AF1888" s="333"/>
      <c r="AG1888" s="333"/>
      <c r="AH1888" s="333"/>
      <c r="AI1888" s="333"/>
      <c r="AJ1888" s="333"/>
      <c r="AK1888" s="333"/>
      <c r="AL1888" s="333"/>
      <c r="AM1888" s="333"/>
      <c r="AN1888" s="333"/>
      <c r="AO1888" s="333"/>
      <c r="AP1888" s="333"/>
      <c r="AQ1888" s="333"/>
      <c r="AR1888" s="333"/>
    </row>
    <row r="1889" spans="1:44" ht="8.1" customHeight="1">
      <c r="A1889" s="365" t="str">
        <f t="shared" si="169"/>
        <v/>
      </c>
      <c r="B1889" s="50" t="str">
        <f t="shared" si="170"/>
        <v/>
      </c>
      <c r="C1889" s="50" t="str">
        <f t="shared" si="171"/>
        <v/>
      </c>
      <c r="D1889" s="315" t="str">
        <f t="shared" si="172"/>
        <v/>
      </c>
      <c r="E1889" s="353"/>
      <c r="F1889" s="354"/>
      <c r="G1889" s="354"/>
      <c r="H1889" s="333"/>
      <c r="I1889" s="333"/>
      <c r="J1889" s="333"/>
      <c r="K1889" s="333"/>
      <c r="L1889" s="333"/>
      <c r="M1889" s="333"/>
      <c r="N1889" s="333"/>
      <c r="O1889" s="333"/>
      <c r="P1889" s="333"/>
      <c r="Q1889" s="333"/>
      <c r="R1889" s="333"/>
      <c r="S1889" s="333"/>
      <c r="T1889" s="333"/>
      <c r="U1889" s="333"/>
      <c r="V1889" s="333"/>
      <c r="W1889" s="333"/>
      <c r="X1889" s="333"/>
      <c r="Y1889" s="333"/>
      <c r="Z1889" s="333"/>
      <c r="AA1889" s="333"/>
      <c r="AB1889" s="333"/>
      <c r="AC1889" s="333"/>
      <c r="AD1889" s="333"/>
      <c r="AE1889" s="333"/>
      <c r="AF1889" s="333"/>
      <c r="AG1889" s="333"/>
      <c r="AH1889" s="333"/>
      <c r="AI1889" s="333"/>
      <c r="AJ1889" s="333"/>
      <c r="AK1889" s="333"/>
      <c r="AL1889" s="333"/>
      <c r="AM1889" s="333"/>
      <c r="AN1889" s="333"/>
      <c r="AO1889" s="333"/>
      <c r="AP1889" s="333"/>
      <c r="AQ1889" s="333"/>
      <c r="AR1889" s="333"/>
    </row>
    <row r="1890" spans="1:44" ht="8.1" customHeight="1">
      <c r="A1890" s="365" t="str">
        <f t="shared" si="169"/>
        <v/>
      </c>
      <c r="B1890" s="50" t="str">
        <f t="shared" si="170"/>
        <v/>
      </c>
      <c r="C1890" s="50" t="str">
        <f t="shared" si="171"/>
        <v/>
      </c>
      <c r="D1890" s="315" t="str">
        <f t="shared" si="172"/>
        <v/>
      </c>
      <c r="E1890" s="353"/>
      <c r="F1890" s="354"/>
      <c r="G1890" s="354"/>
      <c r="H1890" s="333"/>
      <c r="I1890" s="333"/>
      <c r="J1890" s="333"/>
      <c r="K1890" s="333"/>
      <c r="L1890" s="333"/>
      <c r="M1890" s="333"/>
      <c r="N1890" s="333"/>
      <c r="O1890" s="333"/>
      <c r="P1890" s="333"/>
      <c r="Q1890" s="333"/>
      <c r="R1890" s="333"/>
      <c r="S1890" s="333"/>
      <c r="T1890" s="333"/>
      <c r="U1890" s="333"/>
      <c r="V1890" s="333"/>
      <c r="W1890" s="333"/>
      <c r="X1890" s="333"/>
      <c r="Y1890" s="333"/>
      <c r="Z1890" s="333"/>
      <c r="AA1890" s="333"/>
      <c r="AB1890" s="333"/>
      <c r="AC1890" s="333"/>
      <c r="AD1890" s="333"/>
      <c r="AE1890" s="333"/>
      <c r="AF1890" s="333"/>
      <c r="AG1890" s="333"/>
      <c r="AH1890" s="333"/>
      <c r="AI1890" s="333"/>
      <c r="AJ1890" s="333"/>
      <c r="AK1890" s="333"/>
      <c r="AL1890" s="333"/>
      <c r="AM1890" s="333"/>
      <c r="AN1890" s="333"/>
      <c r="AO1890" s="333"/>
      <c r="AP1890" s="333"/>
      <c r="AQ1890" s="333"/>
      <c r="AR1890" s="333"/>
    </row>
    <row r="1891" spans="1:44" ht="8.1" customHeight="1">
      <c r="A1891" s="365" t="str">
        <f t="shared" si="169"/>
        <v/>
      </c>
      <c r="B1891" s="50" t="str">
        <f t="shared" si="170"/>
        <v/>
      </c>
      <c r="C1891" s="50" t="str">
        <f t="shared" si="171"/>
        <v/>
      </c>
      <c r="D1891" s="315" t="str">
        <f t="shared" si="172"/>
        <v/>
      </c>
      <c r="E1891" s="353"/>
      <c r="F1891" s="354"/>
      <c r="G1891" s="354"/>
      <c r="H1891" s="333"/>
      <c r="I1891" s="333"/>
      <c r="J1891" s="333"/>
      <c r="K1891" s="333"/>
      <c r="L1891" s="333"/>
      <c r="M1891" s="333"/>
      <c r="N1891" s="333"/>
      <c r="O1891" s="333"/>
      <c r="P1891" s="333"/>
      <c r="Q1891" s="333"/>
      <c r="R1891" s="333"/>
      <c r="S1891" s="333"/>
      <c r="T1891" s="333"/>
      <c r="U1891" s="333"/>
      <c r="V1891" s="333"/>
      <c r="W1891" s="333"/>
      <c r="X1891" s="333"/>
      <c r="Y1891" s="333"/>
      <c r="Z1891" s="333"/>
      <c r="AA1891" s="333"/>
      <c r="AB1891" s="333"/>
      <c r="AC1891" s="333"/>
      <c r="AD1891" s="333"/>
      <c r="AE1891" s="333"/>
      <c r="AF1891" s="333"/>
      <c r="AG1891" s="333"/>
      <c r="AH1891" s="333"/>
      <c r="AI1891" s="333"/>
      <c r="AJ1891" s="333"/>
      <c r="AK1891" s="333"/>
      <c r="AL1891" s="333"/>
      <c r="AM1891" s="333"/>
      <c r="AN1891" s="333"/>
      <c r="AO1891" s="333"/>
      <c r="AP1891" s="333"/>
      <c r="AQ1891" s="333"/>
      <c r="AR1891" s="333"/>
    </row>
    <row r="1892" spans="1:44" ht="8.1" customHeight="1">
      <c r="A1892" s="365" t="str">
        <f t="shared" si="169"/>
        <v/>
      </c>
      <c r="B1892" s="50" t="str">
        <f t="shared" si="170"/>
        <v/>
      </c>
      <c r="C1892" s="50" t="str">
        <f t="shared" si="171"/>
        <v/>
      </c>
      <c r="D1892" s="315" t="str">
        <f t="shared" si="172"/>
        <v/>
      </c>
      <c r="E1892" s="353"/>
      <c r="F1892" s="354"/>
      <c r="G1892" s="354"/>
      <c r="H1892" s="333"/>
      <c r="I1892" s="333"/>
      <c r="J1892" s="333"/>
      <c r="K1892" s="333"/>
      <c r="L1892" s="333"/>
      <c r="M1892" s="333"/>
      <c r="N1892" s="333"/>
      <c r="O1892" s="333"/>
      <c r="P1892" s="333"/>
      <c r="Q1892" s="333"/>
      <c r="R1892" s="333"/>
      <c r="S1892" s="333"/>
      <c r="T1892" s="333"/>
      <c r="U1892" s="333"/>
      <c r="V1892" s="333"/>
      <c r="W1892" s="333"/>
      <c r="X1892" s="333"/>
      <c r="Y1892" s="333"/>
      <c r="Z1892" s="333"/>
      <c r="AA1892" s="333"/>
      <c r="AB1892" s="333"/>
      <c r="AC1892" s="333"/>
      <c r="AD1892" s="333"/>
      <c r="AE1892" s="333"/>
      <c r="AF1892" s="333"/>
      <c r="AG1892" s="333"/>
      <c r="AH1892" s="333"/>
      <c r="AI1892" s="333"/>
      <c r="AJ1892" s="333"/>
      <c r="AK1892" s="333"/>
      <c r="AL1892" s="333"/>
      <c r="AM1892" s="333"/>
      <c r="AN1892" s="333"/>
      <c r="AO1892" s="333"/>
      <c r="AP1892" s="333"/>
      <c r="AQ1892" s="333"/>
      <c r="AR1892" s="333"/>
    </row>
    <row r="1893" spans="1:44" ht="8.1" customHeight="1">
      <c r="A1893" s="365" t="str">
        <f t="shared" si="169"/>
        <v/>
      </c>
      <c r="B1893" s="50" t="str">
        <f t="shared" si="170"/>
        <v/>
      </c>
      <c r="C1893" s="50" t="str">
        <f t="shared" si="171"/>
        <v/>
      </c>
      <c r="D1893" s="315" t="str">
        <f t="shared" si="172"/>
        <v/>
      </c>
      <c r="E1893" s="353"/>
      <c r="F1893" s="354"/>
      <c r="G1893" s="354"/>
      <c r="H1893" s="333"/>
      <c r="I1893" s="333"/>
      <c r="J1893" s="333"/>
      <c r="K1893" s="333"/>
      <c r="L1893" s="333"/>
      <c r="M1893" s="333"/>
      <c r="N1893" s="333"/>
      <c r="O1893" s="333"/>
      <c r="P1893" s="333"/>
      <c r="Q1893" s="333"/>
      <c r="R1893" s="333"/>
      <c r="S1893" s="333"/>
      <c r="T1893" s="333"/>
      <c r="U1893" s="333"/>
      <c r="V1893" s="333"/>
      <c r="W1893" s="333"/>
      <c r="X1893" s="333"/>
      <c r="Y1893" s="333"/>
      <c r="Z1893" s="333"/>
      <c r="AA1893" s="333"/>
      <c r="AB1893" s="333"/>
      <c r="AC1893" s="333"/>
      <c r="AD1893" s="333"/>
      <c r="AE1893" s="333"/>
      <c r="AF1893" s="333"/>
      <c r="AG1893" s="333"/>
      <c r="AH1893" s="333"/>
      <c r="AI1893" s="333"/>
      <c r="AJ1893" s="333"/>
      <c r="AK1893" s="333"/>
      <c r="AL1893" s="333"/>
      <c r="AM1893" s="333"/>
      <c r="AN1893" s="333"/>
      <c r="AO1893" s="333"/>
      <c r="AP1893" s="333"/>
      <c r="AQ1893" s="333"/>
      <c r="AR1893" s="333"/>
    </row>
    <row r="1894" spans="1:44" ht="8.1" customHeight="1">
      <c r="A1894" s="365" t="str">
        <f t="shared" si="169"/>
        <v/>
      </c>
      <c r="B1894" s="50" t="str">
        <f t="shared" si="170"/>
        <v/>
      </c>
      <c r="C1894" s="50" t="str">
        <f t="shared" si="171"/>
        <v/>
      </c>
      <c r="D1894" s="315" t="str">
        <f t="shared" si="172"/>
        <v/>
      </c>
      <c r="E1894" s="353"/>
      <c r="F1894" s="354"/>
      <c r="G1894" s="354"/>
      <c r="H1894" s="333"/>
      <c r="I1894" s="333"/>
      <c r="J1894" s="333"/>
      <c r="K1894" s="333"/>
      <c r="L1894" s="333"/>
      <c r="M1894" s="333"/>
      <c r="N1894" s="333"/>
      <c r="O1894" s="333"/>
      <c r="P1894" s="333"/>
      <c r="Q1894" s="333"/>
      <c r="R1894" s="333"/>
      <c r="S1894" s="333"/>
      <c r="T1894" s="333"/>
      <c r="U1894" s="333"/>
      <c r="V1894" s="333"/>
      <c r="W1894" s="333"/>
      <c r="X1894" s="333"/>
      <c r="Y1894" s="333"/>
      <c r="Z1894" s="333"/>
      <c r="AA1894" s="333"/>
      <c r="AB1894" s="333"/>
      <c r="AC1894" s="333"/>
      <c r="AD1894" s="333"/>
      <c r="AE1894" s="333"/>
      <c r="AF1894" s="333"/>
      <c r="AG1894" s="333"/>
      <c r="AH1894" s="333"/>
      <c r="AI1894" s="333"/>
      <c r="AJ1894" s="333"/>
      <c r="AK1894" s="333"/>
      <c r="AL1894" s="333"/>
      <c r="AM1894" s="333"/>
      <c r="AN1894" s="333"/>
      <c r="AO1894" s="333"/>
      <c r="AP1894" s="333"/>
      <c r="AQ1894" s="333"/>
      <c r="AR1894" s="333"/>
    </row>
    <row r="1895" spans="1:44" ht="8.1" customHeight="1">
      <c r="A1895" s="365" t="str">
        <f t="shared" si="169"/>
        <v/>
      </c>
      <c r="B1895" s="50" t="str">
        <f t="shared" si="170"/>
        <v/>
      </c>
      <c r="C1895" s="50" t="str">
        <f t="shared" si="171"/>
        <v/>
      </c>
      <c r="D1895" s="315" t="str">
        <f t="shared" si="172"/>
        <v/>
      </c>
      <c r="E1895" s="353"/>
      <c r="F1895" s="354"/>
      <c r="G1895" s="354"/>
      <c r="H1895" s="333"/>
      <c r="I1895" s="333"/>
      <c r="J1895" s="333"/>
      <c r="K1895" s="333"/>
      <c r="L1895" s="333"/>
      <c r="M1895" s="333"/>
      <c r="N1895" s="333"/>
      <c r="O1895" s="333"/>
      <c r="P1895" s="333"/>
      <c r="Q1895" s="333"/>
      <c r="R1895" s="333"/>
      <c r="S1895" s="333"/>
      <c r="T1895" s="333"/>
      <c r="U1895" s="333"/>
      <c r="V1895" s="333"/>
      <c r="W1895" s="333"/>
      <c r="X1895" s="333"/>
      <c r="Y1895" s="333"/>
      <c r="Z1895" s="333"/>
      <c r="AA1895" s="333"/>
      <c r="AB1895" s="333"/>
      <c r="AC1895" s="333"/>
      <c r="AD1895" s="333"/>
      <c r="AE1895" s="333"/>
      <c r="AF1895" s="333"/>
      <c r="AG1895" s="333"/>
      <c r="AH1895" s="333"/>
      <c r="AI1895" s="333"/>
      <c r="AJ1895" s="333"/>
      <c r="AK1895" s="333"/>
      <c r="AL1895" s="333"/>
      <c r="AM1895" s="333"/>
      <c r="AN1895" s="333"/>
      <c r="AO1895" s="333"/>
      <c r="AP1895" s="333"/>
      <c r="AQ1895" s="333"/>
      <c r="AR1895" s="333"/>
    </row>
    <row r="1896" spans="1:44" ht="8.1" customHeight="1">
      <c r="A1896" s="365" t="str">
        <f t="shared" si="169"/>
        <v/>
      </c>
      <c r="B1896" s="50" t="str">
        <f t="shared" si="170"/>
        <v/>
      </c>
      <c r="C1896" s="50" t="str">
        <f t="shared" si="171"/>
        <v/>
      </c>
      <c r="D1896" s="315" t="str">
        <f t="shared" si="172"/>
        <v/>
      </c>
      <c r="E1896" s="353"/>
      <c r="F1896" s="354"/>
      <c r="G1896" s="354"/>
      <c r="H1896" s="333"/>
      <c r="I1896" s="333"/>
      <c r="J1896" s="333"/>
      <c r="K1896" s="333"/>
      <c r="L1896" s="333"/>
      <c r="M1896" s="333"/>
      <c r="N1896" s="333"/>
      <c r="O1896" s="333"/>
      <c r="P1896" s="333"/>
      <c r="Q1896" s="333"/>
      <c r="R1896" s="333"/>
      <c r="S1896" s="333"/>
      <c r="T1896" s="333"/>
      <c r="U1896" s="333"/>
      <c r="V1896" s="333"/>
      <c r="W1896" s="333"/>
      <c r="X1896" s="333"/>
      <c r="Y1896" s="333"/>
      <c r="Z1896" s="333"/>
      <c r="AA1896" s="333"/>
      <c r="AB1896" s="333"/>
      <c r="AC1896" s="333"/>
      <c r="AD1896" s="333"/>
      <c r="AE1896" s="333"/>
      <c r="AF1896" s="333"/>
      <c r="AG1896" s="333"/>
      <c r="AH1896" s="333"/>
      <c r="AI1896" s="333"/>
      <c r="AJ1896" s="333"/>
      <c r="AK1896" s="333"/>
      <c r="AL1896" s="333"/>
      <c r="AM1896" s="333"/>
      <c r="AN1896" s="333"/>
      <c r="AO1896" s="333"/>
      <c r="AP1896" s="333"/>
      <c r="AQ1896" s="333"/>
      <c r="AR1896" s="333"/>
    </row>
    <row r="1897" spans="1:44" ht="8.1" customHeight="1">
      <c r="A1897" s="365" t="str">
        <f t="shared" si="169"/>
        <v/>
      </c>
      <c r="B1897" s="50" t="str">
        <f t="shared" si="170"/>
        <v/>
      </c>
      <c r="C1897" s="50" t="str">
        <f t="shared" si="171"/>
        <v/>
      </c>
      <c r="D1897" s="315" t="str">
        <f t="shared" si="172"/>
        <v/>
      </c>
      <c r="E1897" s="353"/>
      <c r="F1897" s="354"/>
      <c r="G1897" s="354"/>
      <c r="H1897" s="333"/>
      <c r="I1897" s="333"/>
      <c r="J1897" s="333"/>
      <c r="K1897" s="333"/>
      <c r="L1897" s="333"/>
      <c r="M1897" s="333"/>
      <c r="N1897" s="333"/>
      <c r="O1897" s="333"/>
      <c r="P1897" s="333"/>
      <c r="Q1897" s="333"/>
      <c r="R1897" s="333"/>
      <c r="S1897" s="333"/>
      <c r="T1897" s="333"/>
      <c r="U1897" s="333"/>
      <c r="V1897" s="333"/>
      <c r="W1897" s="333"/>
      <c r="X1897" s="333"/>
      <c r="Y1897" s="333"/>
      <c r="Z1897" s="333"/>
      <c r="AA1897" s="333"/>
      <c r="AB1897" s="333"/>
      <c r="AC1897" s="333"/>
      <c r="AD1897" s="333"/>
      <c r="AE1897" s="333"/>
      <c r="AF1897" s="333"/>
      <c r="AG1897" s="333"/>
      <c r="AH1897" s="333"/>
      <c r="AI1897" s="333"/>
      <c r="AJ1897" s="333"/>
      <c r="AK1897" s="333"/>
      <c r="AL1897" s="333"/>
      <c r="AM1897" s="333"/>
      <c r="AN1897" s="333"/>
      <c r="AO1897" s="333"/>
      <c r="AP1897" s="333"/>
      <c r="AQ1897" s="333"/>
      <c r="AR1897" s="333"/>
    </row>
    <row r="1898" spans="1:44" ht="8.1" customHeight="1">
      <c r="A1898" s="365" t="str">
        <f t="shared" si="169"/>
        <v/>
      </c>
      <c r="B1898" s="50" t="str">
        <f t="shared" si="170"/>
        <v/>
      </c>
      <c r="C1898" s="50" t="str">
        <f t="shared" si="171"/>
        <v/>
      </c>
      <c r="D1898" s="315" t="str">
        <f t="shared" si="172"/>
        <v/>
      </c>
      <c r="E1898" s="353"/>
      <c r="F1898" s="354"/>
      <c r="G1898" s="354"/>
      <c r="H1898" s="333"/>
      <c r="I1898" s="333"/>
      <c r="J1898" s="333"/>
      <c r="K1898" s="333"/>
      <c r="L1898" s="333"/>
      <c r="M1898" s="333"/>
      <c r="N1898" s="333"/>
      <c r="O1898" s="333"/>
      <c r="P1898" s="333"/>
      <c r="Q1898" s="333"/>
      <c r="R1898" s="333"/>
      <c r="S1898" s="333"/>
      <c r="T1898" s="333"/>
      <c r="U1898" s="333"/>
      <c r="V1898" s="333"/>
      <c r="W1898" s="333"/>
      <c r="X1898" s="333"/>
      <c r="Y1898" s="333"/>
      <c r="Z1898" s="333"/>
      <c r="AA1898" s="333"/>
      <c r="AB1898" s="333"/>
      <c r="AC1898" s="333"/>
      <c r="AD1898" s="333"/>
      <c r="AE1898" s="333"/>
      <c r="AF1898" s="333"/>
      <c r="AG1898" s="333"/>
      <c r="AH1898" s="333"/>
      <c r="AI1898" s="333"/>
      <c r="AJ1898" s="333"/>
      <c r="AK1898" s="333"/>
      <c r="AL1898" s="333"/>
      <c r="AM1898" s="333"/>
      <c r="AN1898" s="333"/>
      <c r="AO1898" s="333"/>
      <c r="AP1898" s="333"/>
      <c r="AQ1898" s="333"/>
      <c r="AR1898" s="333"/>
    </row>
    <row r="1899" spans="1:44" ht="8.1" customHeight="1">
      <c r="A1899" s="365" t="str">
        <f t="shared" si="169"/>
        <v/>
      </c>
      <c r="B1899" s="50" t="str">
        <f t="shared" si="170"/>
        <v/>
      </c>
      <c r="C1899" s="50" t="str">
        <f t="shared" si="171"/>
        <v/>
      </c>
      <c r="D1899" s="315" t="str">
        <f t="shared" si="172"/>
        <v/>
      </c>
      <c r="E1899" s="353"/>
      <c r="F1899" s="354"/>
      <c r="G1899" s="354"/>
      <c r="H1899" s="333"/>
      <c r="I1899" s="333"/>
      <c r="J1899" s="333"/>
      <c r="K1899" s="333"/>
      <c r="L1899" s="333"/>
      <c r="M1899" s="333"/>
      <c r="N1899" s="333"/>
      <c r="O1899" s="333"/>
      <c r="P1899" s="333"/>
      <c r="Q1899" s="333"/>
      <c r="R1899" s="333"/>
      <c r="S1899" s="333"/>
      <c r="T1899" s="333"/>
      <c r="U1899" s="333"/>
      <c r="V1899" s="333"/>
      <c r="W1899" s="333"/>
      <c r="X1899" s="333"/>
      <c r="Y1899" s="333"/>
      <c r="Z1899" s="333"/>
      <c r="AA1899" s="333"/>
      <c r="AB1899" s="333"/>
      <c r="AC1899" s="333"/>
      <c r="AD1899" s="333"/>
      <c r="AE1899" s="333"/>
      <c r="AF1899" s="333"/>
      <c r="AG1899" s="333"/>
      <c r="AH1899" s="333"/>
      <c r="AI1899" s="333"/>
      <c r="AJ1899" s="333"/>
      <c r="AK1899" s="333"/>
      <c r="AL1899" s="333"/>
      <c r="AM1899" s="333"/>
      <c r="AN1899" s="333"/>
      <c r="AO1899" s="333"/>
      <c r="AP1899" s="333"/>
      <c r="AQ1899" s="333"/>
      <c r="AR1899" s="333"/>
    </row>
    <row r="1900" spans="1:44" ht="8.1" customHeight="1">
      <c r="A1900" s="365" t="str">
        <f t="shared" si="169"/>
        <v/>
      </c>
      <c r="B1900" s="50" t="str">
        <f t="shared" si="170"/>
        <v/>
      </c>
      <c r="C1900" s="50" t="str">
        <f t="shared" si="171"/>
        <v/>
      </c>
      <c r="D1900" s="315" t="str">
        <f t="shared" si="172"/>
        <v/>
      </c>
      <c r="E1900" s="353"/>
      <c r="F1900" s="354"/>
      <c r="G1900" s="354"/>
      <c r="H1900" s="333"/>
      <c r="I1900" s="333"/>
      <c r="J1900" s="333"/>
      <c r="K1900" s="333"/>
      <c r="L1900" s="333"/>
      <c r="M1900" s="333"/>
      <c r="N1900" s="333"/>
      <c r="O1900" s="333"/>
      <c r="P1900" s="333"/>
      <c r="Q1900" s="333"/>
      <c r="R1900" s="333"/>
      <c r="S1900" s="333"/>
      <c r="T1900" s="333"/>
      <c r="U1900" s="333"/>
      <c r="V1900" s="333"/>
      <c r="W1900" s="333"/>
      <c r="X1900" s="333"/>
      <c r="Y1900" s="333"/>
      <c r="Z1900" s="333"/>
      <c r="AA1900" s="333"/>
      <c r="AB1900" s="333"/>
      <c r="AC1900" s="333"/>
      <c r="AD1900" s="333"/>
      <c r="AE1900" s="333"/>
      <c r="AF1900" s="333"/>
      <c r="AG1900" s="333"/>
      <c r="AH1900" s="333"/>
      <c r="AI1900" s="333"/>
      <c r="AJ1900" s="333"/>
      <c r="AK1900" s="333"/>
      <c r="AL1900" s="333"/>
      <c r="AM1900" s="333"/>
      <c r="AN1900" s="333"/>
      <c r="AO1900" s="333"/>
      <c r="AP1900" s="333"/>
      <c r="AQ1900" s="333"/>
      <c r="AR1900" s="333"/>
    </row>
    <row r="1901" spans="1:44" ht="8.1" customHeight="1">
      <c r="A1901" s="365" t="str">
        <f t="shared" si="169"/>
        <v/>
      </c>
      <c r="B1901" s="50" t="str">
        <f t="shared" si="170"/>
        <v/>
      </c>
      <c r="C1901" s="50" t="str">
        <f t="shared" si="171"/>
        <v/>
      </c>
      <c r="D1901" s="315" t="str">
        <f t="shared" si="172"/>
        <v/>
      </c>
      <c r="E1901" s="353"/>
      <c r="F1901" s="354"/>
      <c r="G1901" s="354"/>
      <c r="H1901" s="333"/>
      <c r="I1901" s="333"/>
      <c r="J1901" s="333"/>
      <c r="K1901" s="333"/>
      <c r="L1901" s="333"/>
      <c r="M1901" s="333"/>
      <c r="N1901" s="333"/>
      <c r="O1901" s="333"/>
      <c r="P1901" s="333"/>
      <c r="Q1901" s="333"/>
      <c r="R1901" s="333"/>
      <c r="S1901" s="333"/>
      <c r="T1901" s="333"/>
      <c r="U1901" s="333"/>
      <c r="V1901" s="333"/>
      <c r="W1901" s="333"/>
      <c r="X1901" s="333"/>
      <c r="Y1901" s="333"/>
      <c r="Z1901" s="333"/>
      <c r="AA1901" s="333"/>
      <c r="AB1901" s="333"/>
      <c r="AC1901" s="333"/>
      <c r="AD1901" s="333"/>
      <c r="AE1901" s="333"/>
      <c r="AF1901" s="333"/>
      <c r="AG1901" s="333"/>
      <c r="AH1901" s="333"/>
      <c r="AI1901" s="333"/>
      <c r="AJ1901" s="333"/>
      <c r="AK1901" s="333"/>
      <c r="AL1901" s="333"/>
      <c r="AM1901" s="333"/>
      <c r="AN1901" s="333"/>
      <c r="AO1901" s="333"/>
      <c r="AP1901" s="333"/>
      <c r="AQ1901" s="333"/>
      <c r="AR1901" s="333"/>
    </row>
    <row r="1902" spans="1:44" ht="8.1" customHeight="1">
      <c r="A1902" s="365" t="str">
        <f t="shared" si="169"/>
        <v/>
      </c>
      <c r="B1902" s="50" t="str">
        <f t="shared" si="170"/>
        <v/>
      </c>
      <c r="C1902" s="50" t="str">
        <f t="shared" si="171"/>
        <v/>
      </c>
      <c r="D1902" s="315" t="str">
        <f t="shared" si="172"/>
        <v/>
      </c>
      <c r="E1902" s="353"/>
      <c r="F1902" s="354"/>
      <c r="G1902" s="354"/>
      <c r="H1902" s="333"/>
      <c r="I1902" s="333"/>
      <c r="J1902" s="333"/>
      <c r="K1902" s="333"/>
      <c r="L1902" s="333"/>
      <c r="M1902" s="333"/>
      <c r="N1902" s="333"/>
      <c r="O1902" s="333"/>
      <c r="P1902" s="333"/>
      <c r="Q1902" s="333"/>
      <c r="R1902" s="333"/>
      <c r="S1902" s="333"/>
      <c r="T1902" s="333"/>
      <c r="U1902" s="333"/>
      <c r="V1902" s="333"/>
      <c r="W1902" s="333"/>
      <c r="X1902" s="333"/>
      <c r="Y1902" s="333"/>
      <c r="Z1902" s="333"/>
      <c r="AA1902" s="333"/>
      <c r="AB1902" s="333"/>
      <c r="AC1902" s="333"/>
      <c r="AD1902" s="333"/>
      <c r="AE1902" s="333"/>
      <c r="AF1902" s="333"/>
      <c r="AG1902" s="333"/>
      <c r="AH1902" s="333"/>
      <c r="AI1902" s="333"/>
      <c r="AJ1902" s="333"/>
      <c r="AK1902" s="333"/>
      <c r="AL1902" s="333"/>
      <c r="AM1902" s="333"/>
      <c r="AN1902" s="333"/>
      <c r="AO1902" s="333"/>
      <c r="AP1902" s="333"/>
      <c r="AQ1902" s="333"/>
      <c r="AR1902" s="333"/>
    </row>
    <row r="1903" spans="1:44" ht="8.1" customHeight="1">
      <c r="A1903" s="365" t="str">
        <f t="shared" si="169"/>
        <v/>
      </c>
      <c r="B1903" s="50" t="str">
        <f t="shared" si="170"/>
        <v/>
      </c>
      <c r="C1903" s="50" t="str">
        <f t="shared" si="171"/>
        <v/>
      </c>
      <c r="D1903" s="315" t="str">
        <f t="shared" si="172"/>
        <v/>
      </c>
      <c r="E1903" s="353"/>
      <c r="F1903" s="354"/>
      <c r="G1903" s="354"/>
      <c r="H1903" s="333"/>
      <c r="I1903" s="333"/>
      <c r="J1903" s="333"/>
      <c r="K1903" s="333"/>
      <c r="L1903" s="333"/>
      <c r="M1903" s="333"/>
      <c r="N1903" s="333"/>
      <c r="O1903" s="333"/>
      <c r="P1903" s="333"/>
      <c r="Q1903" s="333"/>
      <c r="R1903" s="333"/>
      <c r="S1903" s="333"/>
      <c r="T1903" s="333"/>
      <c r="U1903" s="333"/>
      <c r="V1903" s="333"/>
      <c r="W1903" s="333"/>
      <c r="X1903" s="333"/>
      <c r="Y1903" s="333"/>
      <c r="Z1903" s="333"/>
      <c r="AA1903" s="333"/>
      <c r="AB1903" s="333"/>
      <c r="AC1903" s="333"/>
      <c r="AD1903" s="333"/>
      <c r="AE1903" s="333"/>
      <c r="AF1903" s="333"/>
      <c r="AG1903" s="333"/>
      <c r="AH1903" s="333"/>
      <c r="AI1903" s="333"/>
      <c r="AJ1903" s="333"/>
      <c r="AK1903" s="333"/>
      <c r="AL1903" s="333"/>
      <c r="AM1903" s="333"/>
      <c r="AN1903" s="333"/>
      <c r="AO1903" s="333"/>
      <c r="AP1903" s="333"/>
      <c r="AQ1903" s="333"/>
      <c r="AR1903" s="333"/>
    </row>
    <row r="1904" spans="1:44" ht="8.1" customHeight="1">
      <c r="A1904" s="365" t="str">
        <f t="shared" si="169"/>
        <v/>
      </c>
      <c r="B1904" s="50" t="str">
        <f t="shared" si="170"/>
        <v/>
      </c>
      <c r="C1904" s="50" t="str">
        <f t="shared" si="171"/>
        <v/>
      </c>
      <c r="D1904" s="315" t="str">
        <f t="shared" si="172"/>
        <v/>
      </c>
      <c r="E1904" s="353"/>
      <c r="F1904" s="354"/>
      <c r="G1904" s="354"/>
      <c r="H1904" s="333"/>
      <c r="I1904" s="333"/>
      <c r="J1904" s="333"/>
      <c r="K1904" s="333"/>
      <c r="L1904" s="333"/>
      <c r="M1904" s="333"/>
      <c r="N1904" s="333"/>
      <c r="O1904" s="333"/>
      <c r="P1904" s="333"/>
      <c r="Q1904" s="333"/>
      <c r="R1904" s="333"/>
      <c r="S1904" s="333"/>
      <c r="T1904" s="333"/>
      <c r="U1904" s="333"/>
      <c r="V1904" s="333"/>
      <c r="W1904" s="333"/>
      <c r="X1904" s="333"/>
      <c r="Y1904" s="333"/>
      <c r="Z1904" s="333"/>
      <c r="AA1904" s="333"/>
      <c r="AB1904" s="333"/>
      <c r="AC1904" s="333"/>
      <c r="AD1904" s="333"/>
      <c r="AE1904" s="333"/>
      <c r="AF1904" s="333"/>
      <c r="AG1904" s="333"/>
      <c r="AH1904" s="333"/>
      <c r="AI1904" s="333"/>
      <c r="AJ1904" s="333"/>
      <c r="AK1904" s="333"/>
      <c r="AL1904" s="333"/>
      <c r="AM1904" s="333"/>
      <c r="AN1904" s="333"/>
      <c r="AO1904" s="333"/>
      <c r="AP1904" s="333"/>
      <c r="AQ1904" s="333"/>
      <c r="AR1904" s="333"/>
    </row>
    <row r="1905" spans="1:44" ht="8.1" customHeight="1">
      <c r="A1905" s="365" t="str">
        <f t="shared" si="169"/>
        <v/>
      </c>
      <c r="B1905" s="50" t="str">
        <f t="shared" si="170"/>
        <v/>
      </c>
      <c r="C1905" s="50" t="str">
        <f t="shared" si="171"/>
        <v/>
      </c>
      <c r="D1905" s="315" t="str">
        <f t="shared" si="172"/>
        <v/>
      </c>
      <c r="E1905" s="353"/>
      <c r="F1905" s="354"/>
      <c r="G1905" s="354"/>
      <c r="H1905" s="333"/>
      <c r="I1905" s="333"/>
      <c r="J1905" s="333"/>
      <c r="K1905" s="333"/>
      <c r="L1905" s="333"/>
      <c r="M1905" s="333"/>
      <c r="N1905" s="333"/>
      <c r="O1905" s="333"/>
      <c r="P1905" s="333"/>
      <c r="Q1905" s="333"/>
      <c r="R1905" s="333"/>
      <c r="S1905" s="333"/>
      <c r="T1905" s="333"/>
      <c r="U1905" s="333"/>
      <c r="V1905" s="333"/>
      <c r="W1905" s="333"/>
      <c r="X1905" s="333"/>
      <c r="Y1905" s="333"/>
      <c r="Z1905" s="333"/>
      <c r="AA1905" s="333"/>
      <c r="AB1905" s="333"/>
      <c r="AC1905" s="333"/>
      <c r="AD1905" s="333"/>
      <c r="AE1905" s="333"/>
      <c r="AF1905" s="333"/>
      <c r="AG1905" s="333"/>
      <c r="AH1905" s="333"/>
      <c r="AI1905" s="333"/>
      <c r="AJ1905" s="333"/>
      <c r="AK1905" s="333"/>
      <c r="AL1905" s="333"/>
      <c r="AM1905" s="333"/>
      <c r="AN1905" s="333"/>
      <c r="AO1905" s="333"/>
      <c r="AP1905" s="333"/>
      <c r="AQ1905" s="333"/>
      <c r="AR1905" s="333"/>
    </row>
    <row r="1906" spans="1:44" ht="8.1" customHeight="1">
      <c r="A1906" s="365" t="str">
        <f t="shared" si="169"/>
        <v/>
      </c>
      <c r="B1906" s="50" t="str">
        <f t="shared" si="170"/>
        <v/>
      </c>
      <c r="C1906" s="50" t="str">
        <f t="shared" si="171"/>
        <v/>
      </c>
      <c r="D1906" s="315" t="str">
        <f t="shared" si="172"/>
        <v/>
      </c>
      <c r="E1906" s="353"/>
      <c r="F1906" s="354"/>
      <c r="G1906" s="354"/>
      <c r="H1906" s="333"/>
      <c r="I1906" s="333"/>
      <c r="J1906" s="333"/>
      <c r="K1906" s="333"/>
      <c r="L1906" s="333"/>
      <c r="M1906" s="333"/>
      <c r="N1906" s="333"/>
      <c r="O1906" s="333"/>
      <c r="P1906" s="333"/>
      <c r="Q1906" s="333"/>
      <c r="R1906" s="333"/>
      <c r="S1906" s="333"/>
      <c r="T1906" s="333"/>
      <c r="U1906" s="333"/>
      <c r="V1906" s="333"/>
      <c r="W1906" s="333"/>
      <c r="X1906" s="333"/>
      <c r="Y1906" s="333"/>
      <c r="Z1906" s="333"/>
      <c r="AA1906" s="333"/>
      <c r="AB1906" s="333"/>
      <c r="AC1906" s="333"/>
      <c r="AD1906" s="333"/>
      <c r="AE1906" s="333"/>
      <c r="AF1906" s="333"/>
      <c r="AG1906" s="333"/>
      <c r="AH1906" s="333"/>
      <c r="AI1906" s="333"/>
      <c r="AJ1906" s="333"/>
      <c r="AK1906" s="333"/>
      <c r="AL1906" s="333"/>
      <c r="AM1906" s="333"/>
      <c r="AN1906" s="333"/>
      <c r="AO1906" s="333"/>
      <c r="AP1906" s="333"/>
      <c r="AQ1906" s="333"/>
      <c r="AR1906" s="333"/>
    </row>
    <row r="1907" spans="1:44" ht="8.1" customHeight="1">
      <c r="A1907" s="365" t="str">
        <f t="shared" si="169"/>
        <v/>
      </c>
      <c r="B1907" s="50" t="str">
        <f t="shared" si="170"/>
        <v/>
      </c>
      <c r="C1907" s="50" t="str">
        <f t="shared" si="171"/>
        <v/>
      </c>
      <c r="D1907" s="315" t="str">
        <f t="shared" si="172"/>
        <v/>
      </c>
      <c r="E1907" s="353"/>
      <c r="F1907" s="354"/>
      <c r="G1907" s="354"/>
      <c r="H1907" s="333"/>
      <c r="I1907" s="333"/>
      <c r="J1907" s="333"/>
      <c r="K1907" s="333"/>
      <c r="L1907" s="333"/>
      <c r="M1907" s="333"/>
      <c r="N1907" s="333"/>
      <c r="O1907" s="333"/>
      <c r="P1907" s="333"/>
      <c r="Q1907" s="333"/>
      <c r="R1907" s="333"/>
      <c r="S1907" s="333"/>
      <c r="T1907" s="333"/>
      <c r="U1907" s="333"/>
      <c r="V1907" s="333"/>
      <c r="W1907" s="333"/>
      <c r="X1907" s="333"/>
      <c r="Y1907" s="333"/>
      <c r="Z1907" s="333"/>
      <c r="AA1907" s="333"/>
      <c r="AB1907" s="333"/>
      <c r="AC1907" s="333"/>
      <c r="AD1907" s="333"/>
      <c r="AE1907" s="333"/>
      <c r="AF1907" s="333"/>
      <c r="AG1907" s="333"/>
      <c r="AH1907" s="333"/>
      <c r="AI1907" s="333"/>
      <c r="AJ1907" s="333"/>
      <c r="AK1907" s="333"/>
      <c r="AL1907" s="333"/>
      <c r="AM1907" s="333"/>
      <c r="AN1907" s="333"/>
      <c r="AO1907" s="333"/>
      <c r="AP1907" s="333"/>
      <c r="AQ1907" s="333"/>
      <c r="AR1907" s="333"/>
    </row>
    <row r="1908" spans="1:44" ht="8.1" customHeight="1">
      <c r="A1908" s="365" t="str">
        <f t="shared" si="169"/>
        <v/>
      </c>
      <c r="B1908" s="50" t="str">
        <f t="shared" si="170"/>
        <v/>
      </c>
      <c r="C1908" s="50" t="str">
        <f t="shared" si="171"/>
        <v/>
      </c>
      <c r="D1908" s="315" t="str">
        <f t="shared" si="172"/>
        <v/>
      </c>
      <c r="E1908" s="353"/>
      <c r="F1908" s="354"/>
      <c r="G1908" s="354"/>
      <c r="H1908" s="333"/>
      <c r="I1908" s="333"/>
      <c r="J1908" s="333"/>
      <c r="K1908" s="333"/>
      <c r="L1908" s="333"/>
      <c r="M1908" s="333"/>
      <c r="N1908" s="333"/>
      <c r="O1908" s="333"/>
      <c r="P1908" s="333"/>
      <c r="Q1908" s="333"/>
      <c r="R1908" s="333"/>
      <c r="S1908" s="333"/>
      <c r="T1908" s="333"/>
      <c r="U1908" s="333"/>
      <c r="V1908" s="333"/>
      <c r="W1908" s="333"/>
      <c r="X1908" s="333"/>
      <c r="Y1908" s="333"/>
      <c r="Z1908" s="333"/>
      <c r="AA1908" s="333"/>
      <c r="AB1908" s="333"/>
      <c r="AC1908" s="333"/>
      <c r="AD1908" s="333"/>
      <c r="AE1908" s="333"/>
      <c r="AF1908" s="333"/>
      <c r="AG1908" s="333"/>
      <c r="AH1908" s="333"/>
      <c r="AI1908" s="333"/>
      <c r="AJ1908" s="333"/>
      <c r="AK1908" s="333"/>
      <c r="AL1908" s="333"/>
      <c r="AM1908" s="333"/>
      <c r="AN1908" s="333"/>
      <c r="AO1908" s="333"/>
      <c r="AP1908" s="333"/>
      <c r="AQ1908" s="333"/>
      <c r="AR1908" s="333"/>
    </row>
    <row r="1909" spans="1:44" ht="8.1" customHeight="1">
      <c r="A1909" s="365" t="str">
        <f t="shared" si="169"/>
        <v/>
      </c>
      <c r="B1909" s="50" t="str">
        <f t="shared" si="170"/>
        <v/>
      </c>
      <c r="C1909" s="50" t="str">
        <f t="shared" si="171"/>
        <v/>
      </c>
      <c r="D1909" s="315" t="str">
        <f t="shared" si="172"/>
        <v/>
      </c>
      <c r="E1909" s="353"/>
      <c r="F1909" s="354"/>
      <c r="G1909" s="354"/>
      <c r="H1909" s="333"/>
      <c r="I1909" s="333"/>
      <c r="J1909" s="333"/>
      <c r="K1909" s="333"/>
      <c r="L1909" s="333"/>
      <c r="M1909" s="333"/>
      <c r="N1909" s="333"/>
      <c r="O1909" s="333"/>
      <c r="P1909" s="333"/>
      <c r="Q1909" s="333"/>
      <c r="R1909" s="333"/>
      <c r="S1909" s="333"/>
      <c r="T1909" s="333"/>
      <c r="U1909" s="333"/>
      <c r="V1909" s="333"/>
      <c r="W1909" s="333"/>
      <c r="X1909" s="333"/>
      <c r="Y1909" s="333"/>
      <c r="Z1909" s="333"/>
      <c r="AA1909" s="333"/>
      <c r="AB1909" s="333"/>
      <c r="AC1909" s="333"/>
      <c r="AD1909" s="333"/>
      <c r="AE1909" s="333"/>
      <c r="AF1909" s="333"/>
      <c r="AG1909" s="333"/>
      <c r="AH1909" s="333"/>
      <c r="AI1909" s="333"/>
      <c r="AJ1909" s="333"/>
      <c r="AK1909" s="333"/>
      <c r="AL1909" s="333"/>
      <c r="AM1909" s="333"/>
      <c r="AN1909" s="333"/>
      <c r="AO1909" s="333"/>
      <c r="AP1909" s="333"/>
      <c r="AQ1909" s="333"/>
      <c r="AR1909" s="333"/>
    </row>
    <row r="1910" spans="1:44" ht="8.1" customHeight="1">
      <c r="A1910" s="365" t="str">
        <f t="shared" si="169"/>
        <v/>
      </c>
      <c r="B1910" s="50" t="str">
        <f t="shared" si="170"/>
        <v/>
      </c>
      <c r="C1910" s="50" t="str">
        <f t="shared" si="171"/>
        <v/>
      </c>
      <c r="D1910" s="315" t="str">
        <f t="shared" si="172"/>
        <v/>
      </c>
      <c r="E1910" s="353"/>
      <c r="F1910" s="354"/>
      <c r="G1910" s="354"/>
      <c r="H1910" s="333"/>
      <c r="I1910" s="333"/>
      <c r="J1910" s="333"/>
      <c r="K1910" s="333"/>
      <c r="L1910" s="333"/>
      <c r="M1910" s="333"/>
      <c r="N1910" s="333"/>
      <c r="O1910" s="333"/>
      <c r="P1910" s="333"/>
      <c r="Q1910" s="333"/>
      <c r="R1910" s="333"/>
      <c r="S1910" s="333"/>
      <c r="T1910" s="333"/>
      <c r="U1910" s="333"/>
      <c r="V1910" s="333"/>
      <c r="W1910" s="333"/>
      <c r="X1910" s="333"/>
      <c r="Y1910" s="333"/>
      <c r="Z1910" s="333"/>
      <c r="AA1910" s="333"/>
      <c r="AB1910" s="333"/>
      <c r="AC1910" s="333"/>
      <c r="AD1910" s="333"/>
      <c r="AE1910" s="333"/>
      <c r="AF1910" s="333"/>
      <c r="AG1910" s="333"/>
      <c r="AH1910" s="333"/>
      <c r="AI1910" s="333"/>
      <c r="AJ1910" s="333"/>
      <c r="AK1910" s="333"/>
      <c r="AL1910" s="333"/>
      <c r="AM1910" s="333"/>
      <c r="AN1910" s="333"/>
      <c r="AO1910" s="333"/>
      <c r="AP1910" s="333"/>
      <c r="AQ1910" s="333"/>
      <c r="AR1910" s="333"/>
    </row>
    <row r="1911" spans="1:44" ht="8.1" customHeight="1">
      <c r="A1911" s="365" t="str">
        <f t="shared" si="169"/>
        <v/>
      </c>
      <c r="B1911" s="50" t="str">
        <f t="shared" si="170"/>
        <v/>
      </c>
      <c r="C1911" s="50" t="str">
        <f t="shared" si="171"/>
        <v/>
      </c>
      <c r="D1911" s="315" t="str">
        <f t="shared" si="172"/>
        <v/>
      </c>
      <c r="E1911" s="353"/>
      <c r="F1911" s="354"/>
      <c r="G1911" s="354"/>
      <c r="H1911" s="333"/>
      <c r="I1911" s="333"/>
      <c r="J1911" s="333"/>
      <c r="K1911" s="333"/>
      <c r="L1911" s="333"/>
      <c r="M1911" s="333"/>
      <c r="N1911" s="333"/>
      <c r="O1911" s="333"/>
      <c r="P1911" s="333"/>
      <c r="Q1911" s="333"/>
      <c r="R1911" s="333"/>
      <c r="S1911" s="333"/>
      <c r="T1911" s="333"/>
      <c r="U1911" s="333"/>
      <c r="V1911" s="333"/>
      <c r="W1911" s="333"/>
      <c r="X1911" s="333"/>
      <c r="Y1911" s="333"/>
      <c r="Z1911" s="333"/>
      <c r="AA1911" s="333"/>
      <c r="AB1911" s="333"/>
      <c r="AC1911" s="333"/>
      <c r="AD1911" s="333"/>
      <c r="AE1911" s="333"/>
      <c r="AF1911" s="333"/>
      <c r="AG1911" s="333"/>
      <c r="AH1911" s="333"/>
      <c r="AI1911" s="333"/>
      <c r="AJ1911" s="333"/>
      <c r="AK1911" s="333"/>
      <c r="AL1911" s="333"/>
      <c r="AM1911" s="333"/>
      <c r="AN1911" s="333"/>
      <c r="AO1911" s="333"/>
      <c r="AP1911" s="333"/>
      <c r="AQ1911" s="333"/>
      <c r="AR1911" s="333"/>
    </row>
    <row r="1912" spans="1:44" ht="8.1" customHeight="1">
      <c r="A1912" s="365" t="str">
        <f t="shared" si="169"/>
        <v/>
      </c>
      <c r="B1912" s="50" t="str">
        <f t="shared" si="170"/>
        <v/>
      </c>
      <c r="C1912" s="50" t="str">
        <f t="shared" si="171"/>
        <v/>
      </c>
      <c r="D1912" s="315" t="str">
        <f t="shared" si="172"/>
        <v/>
      </c>
      <c r="E1912" s="353"/>
      <c r="F1912" s="354"/>
      <c r="G1912" s="354"/>
      <c r="H1912" s="333"/>
      <c r="I1912" s="333"/>
      <c r="J1912" s="333"/>
      <c r="K1912" s="333"/>
      <c r="L1912" s="333"/>
      <c r="M1912" s="333"/>
      <c r="N1912" s="333"/>
      <c r="O1912" s="333"/>
      <c r="P1912" s="333"/>
      <c r="Q1912" s="333"/>
      <c r="R1912" s="333"/>
      <c r="S1912" s="333"/>
      <c r="T1912" s="333"/>
      <c r="U1912" s="333"/>
      <c r="V1912" s="333"/>
      <c r="W1912" s="333"/>
      <c r="X1912" s="333"/>
      <c r="Y1912" s="333"/>
      <c r="Z1912" s="333"/>
      <c r="AA1912" s="333"/>
      <c r="AB1912" s="333"/>
      <c r="AC1912" s="333"/>
      <c r="AD1912" s="333"/>
      <c r="AE1912" s="333"/>
      <c r="AF1912" s="333"/>
      <c r="AG1912" s="333"/>
      <c r="AH1912" s="333"/>
      <c r="AI1912" s="333"/>
      <c r="AJ1912" s="333"/>
      <c r="AK1912" s="333"/>
      <c r="AL1912" s="333"/>
      <c r="AM1912" s="333"/>
      <c r="AN1912" s="333"/>
      <c r="AO1912" s="333"/>
      <c r="AP1912" s="333"/>
      <c r="AQ1912" s="333"/>
      <c r="AR1912" s="333"/>
    </row>
    <row r="1913" spans="1:44" ht="8.1" customHeight="1">
      <c r="A1913" s="365" t="str">
        <f t="shared" si="169"/>
        <v/>
      </c>
      <c r="B1913" s="50" t="str">
        <f t="shared" si="170"/>
        <v/>
      </c>
      <c r="C1913" s="50" t="str">
        <f t="shared" si="171"/>
        <v/>
      </c>
      <c r="D1913" s="315" t="str">
        <f t="shared" si="172"/>
        <v/>
      </c>
      <c r="E1913" s="353"/>
      <c r="F1913" s="354"/>
      <c r="G1913" s="354"/>
      <c r="H1913" s="333"/>
      <c r="I1913" s="333"/>
      <c r="J1913" s="333"/>
      <c r="K1913" s="333"/>
      <c r="L1913" s="333"/>
      <c r="M1913" s="333"/>
      <c r="N1913" s="333"/>
      <c r="O1913" s="333"/>
      <c r="P1913" s="333"/>
      <c r="Q1913" s="333"/>
      <c r="R1913" s="333"/>
      <c r="S1913" s="333"/>
      <c r="T1913" s="333"/>
      <c r="U1913" s="333"/>
      <c r="V1913" s="333"/>
      <c r="W1913" s="333"/>
      <c r="X1913" s="333"/>
      <c r="Y1913" s="333"/>
      <c r="Z1913" s="333"/>
      <c r="AA1913" s="333"/>
      <c r="AB1913" s="333"/>
      <c r="AC1913" s="333"/>
      <c r="AD1913" s="333"/>
      <c r="AE1913" s="333"/>
      <c r="AF1913" s="333"/>
      <c r="AG1913" s="333"/>
      <c r="AH1913" s="333"/>
      <c r="AI1913" s="333"/>
      <c r="AJ1913" s="333"/>
      <c r="AK1913" s="333"/>
      <c r="AL1913" s="333"/>
      <c r="AM1913" s="333"/>
      <c r="AN1913" s="333"/>
      <c r="AO1913" s="333"/>
      <c r="AP1913" s="333"/>
      <c r="AQ1913" s="333"/>
      <c r="AR1913" s="333"/>
    </row>
    <row r="1914" spans="1:44" ht="8.1" customHeight="1">
      <c r="A1914" s="365" t="str">
        <f t="shared" si="169"/>
        <v/>
      </c>
      <c r="B1914" s="50" t="str">
        <f t="shared" si="170"/>
        <v/>
      </c>
      <c r="C1914" s="50" t="str">
        <f t="shared" si="171"/>
        <v/>
      </c>
      <c r="D1914" s="315" t="str">
        <f t="shared" si="172"/>
        <v/>
      </c>
      <c r="E1914" s="353"/>
      <c r="F1914" s="354"/>
      <c r="G1914" s="354"/>
      <c r="H1914" s="333"/>
      <c r="I1914" s="333"/>
      <c r="J1914" s="333"/>
      <c r="K1914" s="333"/>
      <c r="L1914" s="333"/>
      <c r="M1914" s="333"/>
      <c r="N1914" s="333"/>
      <c r="O1914" s="333"/>
      <c r="P1914" s="333"/>
      <c r="Q1914" s="333"/>
      <c r="R1914" s="333"/>
      <c r="S1914" s="333"/>
      <c r="T1914" s="333"/>
      <c r="U1914" s="333"/>
      <c r="V1914" s="333"/>
      <c r="W1914" s="333"/>
      <c r="X1914" s="333"/>
      <c r="Y1914" s="333"/>
      <c r="Z1914" s="333"/>
      <c r="AA1914" s="333"/>
      <c r="AB1914" s="333"/>
      <c r="AC1914" s="333"/>
      <c r="AD1914" s="333"/>
      <c r="AE1914" s="333"/>
      <c r="AF1914" s="333"/>
      <c r="AG1914" s="333"/>
      <c r="AH1914" s="333"/>
      <c r="AI1914" s="333"/>
      <c r="AJ1914" s="333"/>
      <c r="AK1914" s="333"/>
      <c r="AL1914" s="333"/>
      <c r="AM1914" s="333"/>
      <c r="AN1914" s="333"/>
      <c r="AO1914" s="333"/>
      <c r="AP1914" s="333"/>
      <c r="AQ1914" s="333"/>
      <c r="AR1914" s="333"/>
    </row>
    <row r="1915" spans="1:44" ht="8.1" customHeight="1">
      <c r="A1915" s="365" t="str">
        <f t="shared" si="169"/>
        <v/>
      </c>
      <c r="B1915" s="50" t="str">
        <f t="shared" si="170"/>
        <v/>
      </c>
      <c r="C1915" s="50" t="str">
        <f t="shared" si="171"/>
        <v/>
      </c>
      <c r="D1915" s="315" t="str">
        <f t="shared" si="172"/>
        <v/>
      </c>
      <c r="E1915" s="353"/>
      <c r="F1915" s="354"/>
      <c r="G1915" s="354"/>
      <c r="H1915" s="333"/>
      <c r="I1915" s="333"/>
      <c r="J1915" s="333"/>
      <c r="K1915" s="333"/>
      <c r="L1915" s="333"/>
      <c r="M1915" s="333"/>
      <c r="N1915" s="333"/>
      <c r="O1915" s="333"/>
      <c r="P1915" s="333"/>
      <c r="Q1915" s="333"/>
      <c r="R1915" s="333"/>
      <c r="S1915" s="333"/>
      <c r="T1915" s="333"/>
      <c r="U1915" s="333"/>
      <c r="V1915" s="333"/>
      <c r="W1915" s="333"/>
      <c r="X1915" s="333"/>
      <c r="Y1915" s="333"/>
      <c r="Z1915" s="333"/>
      <c r="AA1915" s="333"/>
      <c r="AB1915" s="333"/>
      <c r="AC1915" s="333"/>
      <c r="AD1915" s="333"/>
      <c r="AE1915" s="333"/>
      <c r="AF1915" s="333"/>
      <c r="AG1915" s="333"/>
      <c r="AH1915" s="333"/>
      <c r="AI1915" s="333"/>
      <c r="AJ1915" s="333"/>
      <c r="AK1915" s="333"/>
      <c r="AL1915" s="333"/>
      <c r="AM1915" s="333"/>
      <c r="AN1915" s="333"/>
      <c r="AO1915" s="333"/>
      <c r="AP1915" s="333"/>
      <c r="AQ1915" s="333"/>
      <c r="AR1915" s="333"/>
    </row>
    <row r="1916" spans="1:44" ht="8.1" customHeight="1">
      <c r="A1916" s="365" t="str">
        <f t="shared" si="169"/>
        <v/>
      </c>
      <c r="B1916" s="50" t="str">
        <f t="shared" si="170"/>
        <v/>
      </c>
      <c r="C1916" s="50" t="str">
        <f t="shared" si="171"/>
        <v/>
      </c>
      <c r="D1916" s="315" t="str">
        <f t="shared" si="172"/>
        <v/>
      </c>
      <c r="E1916" s="353"/>
      <c r="F1916" s="354"/>
      <c r="G1916" s="354"/>
      <c r="H1916" s="333"/>
      <c r="I1916" s="333"/>
      <c r="J1916" s="333"/>
      <c r="K1916" s="333"/>
      <c r="L1916" s="333"/>
      <c r="M1916" s="333"/>
      <c r="N1916" s="333"/>
      <c r="O1916" s="333"/>
      <c r="P1916" s="333"/>
      <c r="Q1916" s="333"/>
      <c r="R1916" s="333"/>
      <c r="S1916" s="333"/>
      <c r="T1916" s="333"/>
      <c r="U1916" s="333"/>
      <c r="V1916" s="333"/>
      <c r="W1916" s="333"/>
      <c r="X1916" s="333"/>
      <c r="Y1916" s="333"/>
      <c r="Z1916" s="333"/>
      <c r="AA1916" s="333"/>
      <c r="AB1916" s="333"/>
      <c r="AC1916" s="333"/>
      <c r="AD1916" s="333"/>
      <c r="AE1916" s="333"/>
      <c r="AF1916" s="333"/>
      <c r="AG1916" s="333"/>
      <c r="AH1916" s="333"/>
      <c r="AI1916" s="333"/>
      <c r="AJ1916" s="333"/>
      <c r="AK1916" s="333"/>
      <c r="AL1916" s="333"/>
      <c r="AM1916" s="333"/>
      <c r="AN1916" s="333"/>
      <c r="AO1916" s="333"/>
      <c r="AP1916" s="333"/>
      <c r="AQ1916" s="333"/>
      <c r="AR1916" s="333"/>
    </row>
    <row r="1917" spans="1:44" ht="8.1" customHeight="1">
      <c r="A1917" s="365" t="str">
        <f t="shared" si="169"/>
        <v/>
      </c>
      <c r="B1917" s="50" t="str">
        <f t="shared" si="170"/>
        <v/>
      </c>
      <c r="C1917" s="50" t="str">
        <f t="shared" si="171"/>
        <v/>
      </c>
      <c r="D1917" s="315" t="str">
        <f t="shared" si="172"/>
        <v/>
      </c>
      <c r="E1917" s="353"/>
      <c r="F1917" s="354"/>
      <c r="G1917" s="354"/>
      <c r="H1917" s="333"/>
      <c r="I1917" s="333"/>
      <c r="J1917" s="333"/>
      <c r="K1917" s="333"/>
      <c r="L1917" s="333"/>
      <c r="M1917" s="333"/>
      <c r="N1917" s="333"/>
      <c r="O1917" s="333"/>
      <c r="P1917" s="333"/>
      <c r="Q1917" s="333"/>
      <c r="R1917" s="333"/>
      <c r="S1917" s="333"/>
      <c r="T1917" s="333"/>
      <c r="U1917" s="333"/>
      <c r="V1917" s="333"/>
      <c r="W1917" s="333"/>
      <c r="X1917" s="333"/>
      <c r="Y1917" s="333"/>
      <c r="Z1917" s="333"/>
      <c r="AA1917" s="333"/>
      <c r="AB1917" s="333"/>
      <c r="AC1917" s="333"/>
      <c r="AD1917" s="333"/>
      <c r="AE1917" s="333"/>
      <c r="AF1917" s="333"/>
      <c r="AG1917" s="333"/>
      <c r="AH1917" s="333"/>
      <c r="AI1917" s="333"/>
      <c r="AJ1917" s="333"/>
      <c r="AK1917" s="333"/>
      <c r="AL1917" s="333"/>
      <c r="AM1917" s="333"/>
      <c r="AN1917" s="333"/>
      <c r="AO1917" s="333"/>
      <c r="AP1917" s="333"/>
      <c r="AQ1917" s="333"/>
      <c r="AR1917" s="333"/>
    </row>
    <row r="1918" spans="1:44" ht="8.1" customHeight="1">
      <c r="A1918" s="365" t="str">
        <f t="shared" si="169"/>
        <v/>
      </c>
      <c r="B1918" s="50" t="str">
        <f t="shared" si="170"/>
        <v/>
      </c>
      <c r="C1918" s="50" t="str">
        <f t="shared" si="171"/>
        <v/>
      </c>
      <c r="D1918" s="315" t="str">
        <f t="shared" si="172"/>
        <v/>
      </c>
      <c r="E1918" s="353"/>
      <c r="F1918" s="354"/>
      <c r="G1918" s="354"/>
      <c r="H1918" s="333"/>
      <c r="I1918" s="333"/>
      <c r="J1918" s="333"/>
      <c r="K1918" s="333"/>
      <c r="L1918" s="333"/>
      <c r="M1918" s="333"/>
      <c r="N1918" s="333"/>
      <c r="O1918" s="333"/>
      <c r="P1918" s="333"/>
      <c r="Q1918" s="333"/>
      <c r="R1918" s="333"/>
      <c r="S1918" s="333"/>
      <c r="T1918" s="333"/>
      <c r="U1918" s="333"/>
      <c r="V1918" s="333"/>
      <c r="W1918" s="333"/>
      <c r="X1918" s="333"/>
      <c r="Y1918" s="333"/>
      <c r="Z1918" s="333"/>
      <c r="AA1918" s="333"/>
      <c r="AB1918" s="333"/>
      <c r="AC1918" s="333"/>
      <c r="AD1918" s="333"/>
      <c r="AE1918" s="333"/>
      <c r="AF1918" s="333"/>
      <c r="AG1918" s="333"/>
      <c r="AH1918" s="333"/>
      <c r="AI1918" s="333"/>
      <c r="AJ1918" s="333"/>
      <c r="AK1918" s="333"/>
      <c r="AL1918" s="333"/>
      <c r="AM1918" s="333"/>
      <c r="AN1918" s="333"/>
      <c r="AO1918" s="333"/>
      <c r="AP1918" s="333"/>
      <c r="AQ1918" s="333"/>
      <c r="AR1918" s="333"/>
    </row>
    <row r="1919" spans="1:44" ht="8.1" customHeight="1">
      <c r="A1919" s="365" t="str">
        <f t="shared" si="169"/>
        <v/>
      </c>
      <c r="B1919" s="50" t="str">
        <f t="shared" si="170"/>
        <v/>
      </c>
      <c r="C1919" s="50" t="str">
        <f t="shared" si="171"/>
        <v/>
      </c>
      <c r="D1919" s="315" t="str">
        <f t="shared" si="172"/>
        <v/>
      </c>
      <c r="E1919" s="353"/>
      <c r="F1919" s="354"/>
      <c r="G1919" s="354"/>
      <c r="H1919" s="333"/>
      <c r="I1919" s="333"/>
      <c r="J1919" s="333"/>
      <c r="K1919" s="333"/>
      <c r="L1919" s="333"/>
      <c r="M1919" s="333"/>
      <c r="N1919" s="333"/>
      <c r="O1919" s="333"/>
      <c r="P1919" s="333"/>
      <c r="Q1919" s="333"/>
      <c r="R1919" s="333"/>
      <c r="S1919" s="333"/>
      <c r="T1919" s="333"/>
      <c r="U1919" s="333"/>
      <c r="V1919" s="333"/>
      <c r="W1919" s="333"/>
      <c r="X1919" s="333"/>
      <c r="Y1919" s="333"/>
      <c r="Z1919" s="333"/>
      <c r="AA1919" s="333"/>
      <c r="AB1919" s="333"/>
      <c r="AC1919" s="333"/>
      <c r="AD1919" s="333"/>
      <c r="AE1919" s="333"/>
      <c r="AF1919" s="333"/>
      <c r="AG1919" s="333"/>
      <c r="AH1919" s="333"/>
      <c r="AI1919" s="333"/>
      <c r="AJ1919" s="333"/>
      <c r="AK1919" s="333"/>
      <c r="AL1919" s="333"/>
      <c r="AM1919" s="333"/>
      <c r="AN1919" s="333"/>
      <c r="AO1919" s="333"/>
      <c r="AP1919" s="333"/>
      <c r="AQ1919" s="333"/>
      <c r="AR1919" s="333"/>
    </row>
    <row r="1920" spans="1:44" ht="8.1" customHeight="1">
      <c r="A1920" s="365" t="str">
        <f t="shared" si="169"/>
        <v/>
      </c>
      <c r="B1920" s="50" t="str">
        <f t="shared" si="170"/>
        <v/>
      </c>
      <c r="C1920" s="50" t="str">
        <f t="shared" si="171"/>
        <v/>
      </c>
      <c r="D1920" s="315" t="str">
        <f t="shared" si="172"/>
        <v/>
      </c>
      <c r="E1920" s="353"/>
      <c r="F1920" s="354"/>
      <c r="G1920" s="354"/>
      <c r="H1920" s="333"/>
      <c r="I1920" s="333"/>
      <c r="J1920" s="333"/>
      <c r="K1920" s="333"/>
      <c r="L1920" s="333"/>
      <c r="M1920" s="333"/>
      <c r="N1920" s="333"/>
      <c r="O1920" s="333"/>
      <c r="P1920" s="333"/>
      <c r="Q1920" s="333"/>
      <c r="R1920" s="333"/>
      <c r="S1920" s="333"/>
      <c r="T1920" s="333"/>
      <c r="U1920" s="333"/>
      <c r="V1920" s="333"/>
      <c r="W1920" s="333"/>
      <c r="X1920" s="333"/>
      <c r="Y1920" s="333"/>
      <c r="Z1920" s="333"/>
      <c r="AA1920" s="333"/>
      <c r="AB1920" s="333"/>
      <c r="AC1920" s="333"/>
      <c r="AD1920" s="333"/>
      <c r="AE1920" s="333"/>
      <c r="AF1920" s="333"/>
      <c r="AG1920" s="333"/>
      <c r="AH1920" s="333"/>
      <c r="AI1920" s="333"/>
      <c r="AJ1920" s="333"/>
      <c r="AK1920" s="333"/>
      <c r="AL1920" s="333"/>
      <c r="AM1920" s="333"/>
      <c r="AN1920" s="333"/>
      <c r="AO1920" s="333"/>
      <c r="AP1920" s="333"/>
      <c r="AQ1920" s="333"/>
      <c r="AR1920" s="333"/>
    </row>
    <row r="1921" spans="1:44" ht="8.1" customHeight="1">
      <c r="A1921" s="365" t="str">
        <f t="shared" si="169"/>
        <v/>
      </c>
      <c r="B1921" s="50" t="str">
        <f t="shared" si="170"/>
        <v/>
      </c>
      <c r="C1921" s="50" t="str">
        <f t="shared" si="171"/>
        <v/>
      </c>
      <c r="D1921" s="315" t="str">
        <f t="shared" si="172"/>
        <v/>
      </c>
      <c r="E1921" s="353"/>
      <c r="F1921" s="354"/>
      <c r="G1921" s="354"/>
      <c r="H1921" s="333"/>
      <c r="I1921" s="333"/>
      <c r="J1921" s="333"/>
      <c r="K1921" s="333"/>
      <c r="L1921" s="333"/>
      <c r="M1921" s="333"/>
      <c r="N1921" s="333"/>
      <c r="O1921" s="333"/>
      <c r="P1921" s="333"/>
      <c r="Q1921" s="333"/>
      <c r="R1921" s="333"/>
      <c r="S1921" s="333"/>
      <c r="T1921" s="333"/>
      <c r="U1921" s="333"/>
      <c r="V1921" s="333"/>
      <c r="W1921" s="333"/>
      <c r="X1921" s="333"/>
      <c r="Y1921" s="333"/>
      <c r="Z1921" s="333"/>
      <c r="AA1921" s="333"/>
      <c r="AB1921" s="333"/>
      <c r="AC1921" s="333"/>
      <c r="AD1921" s="333"/>
      <c r="AE1921" s="333"/>
      <c r="AF1921" s="333"/>
      <c r="AG1921" s="333"/>
      <c r="AH1921" s="333"/>
      <c r="AI1921" s="333"/>
      <c r="AJ1921" s="333"/>
      <c r="AK1921" s="333"/>
      <c r="AL1921" s="333"/>
      <c r="AM1921" s="333"/>
      <c r="AN1921" s="333"/>
      <c r="AO1921" s="333"/>
      <c r="AP1921" s="333"/>
      <c r="AQ1921" s="333"/>
      <c r="AR1921" s="333"/>
    </row>
    <row r="1922" spans="1:44" ht="8.1" customHeight="1">
      <c r="A1922" s="365" t="str">
        <f t="shared" si="169"/>
        <v/>
      </c>
      <c r="B1922" s="50" t="str">
        <f t="shared" si="170"/>
        <v/>
      </c>
      <c r="C1922" s="50" t="str">
        <f t="shared" si="171"/>
        <v/>
      </c>
      <c r="D1922" s="315" t="str">
        <f t="shared" si="172"/>
        <v/>
      </c>
      <c r="E1922" s="353"/>
      <c r="F1922" s="354"/>
      <c r="G1922" s="354"/>
      <c r="H1922" s="333"/>
      <c r="I1922" s="333"/>
      <c r="J1922" s="333"/>
      <c r="K1922" s="333"/>
      <c r="L1922" s="333"/>
      <c r="M1922" s="333"/>
      <c r="N1922" s="333"/>
      <c r="O1922" s="333"/>
      <c r="P1922" s="333"/>
      <c r="Q1922" s="333"/>
      <c r="R1922" s="333"/>
      <c r="S1922" s="333"/>
      <c r="T1922" s="333"/>
      <c r="U1922" s="333"/>
      <c r="V1922" s="333"/>
      <c r="W1922" s="333"/>
      <c r="X1922" s="333"/>
      <c r="Y1922" s="333"/>
      <c r="Z1922" s="333"/>
      <c r="AA1922" s="333"/>
      <c r="AB1922" s="333"/>
      <c r="AC1922" s="333"/>
      <c r="AD1922" s="333"/>
      <c r="AE1922" s="333"/>
      <c r="AF1922" s="333"/>
      <c r="AG1922" s="333"/>
      <c r="AH1922" s="333"/>
      <c r="AI1922" s="333"/>
      <c r="AJ1922" s="333"/>
      <c r="AK1922" s="333"/>
      <c r="AL1922" s="333"/>
      <c r="AM1922" s="333"/>
      <c r="AN1922" s="333"/>
      <c r="AO1922" s="333"/>
      <c r="AP1922" s="333"/>
      <c r="AQ1922" s="333"/>
      <c r="AR1922" s="333"/>
    </row>
    <row r="1923" spans="1:44" ht="8.1" customHeight="1">
      <c r="A1923" s="365" t="str">
        <f t="shared" si="169"/>
        <v/>
      </c>
      <c r="B1923" s="50" t="str">
        <f t="shared" si="170"/>
        <v/>
      </c>
      <c r="C1923" s="50" t="str">
        <f t="shared" si="171"/>
        <v/>
      </c>
      <c r="D1923" s="315" t="str">
        <f t="shared" si="172"/>
        <v/>
      </c>
      <c r="E1923" s="353"/>
      <c r="F1923" s="354"/>
      <c r="G1923" s="354"/>
      <c r="H1923" s="333"/>
      <c r="I1923" s="333"/>
      <c r="J1923" s="333"/>
      <c r="K1923" s="333"/>
      <c r="L1923" s="333"/>
      <c r="M1923" s="333"/>
      <c r="N1923" s="333"/>
      <c r="O1923" s="333"/>
      <c r="P1923" s="333"/>
      <c r="Q1923" s="333"/>
      <c r="R1923" s="333"/>
      <c r="S1923" s="333"/>
      <c r="T1923" s="333"/>
      <c r="U1923" s="333"/>
      <c r="V1923" s="333"/>
      <c r="W1923" s="333"/>
      <c r="X1923" s="333"/>
      <c r="Y1923" s="333"/>
      <c r="Z1923" s="333"/>
      <c r="AA1923" s="333"/>
      <c r="AB1923" s="333"/>
      <c r="AC1923" s="333"/>
      <c r="AD1923" s="333"/>
      <c r="AE1923" s="333"/>
      <c r="AF1923" s="333"/>
      <c r="AG1923" s="333"/>
      <c r="AH1923" s="333"/>
      <c r="AI1923" s="333"/>
      <c r="AJ1923" s="333"/>
      <c r="AK1923" s="333"/>
      <c r="AL1923" s="333"/>
      <c r="AM1923" s="333"/>
      <c r="AN1923" s="333"/>
      <c r="AO1923" s="333"/>
      <c r="AP1923" s="333"/>
      <c r="AQ1923" s="333"/>
      <c r="AR1923" s="333"/>
    </row>
    <row r="1924" spans="1:44" ht="8.1" customHeight="1">
      <c r="A1924" s="365" t="str">
        <f t="shared" si="169"/>
        <v/>
      </c>
      <c r="B1924" s="50" t="str">
        <f t="shared" si="170"/>
        <v/>
      </c>
      <c r="C1924" s="50" t="str">
        <f t="shared" si="171"/>
        <v/>
      </c>
      <c r="D1924" s="315" t="str">
        <f t="shared" si="172"/>
        <v/>
      </c>
      <c r="E1924" s="353"/>
      <c r="F1924" s="354"/>
      <c r="G1924" s="354"/>
      <c r="H1924" s="333"/>
      <c r="I1924" s="333"/>
      <c r="J1924" s="333"/>
      <c r="K1924" s="333"/>
      <c r="L1924" s="333"/>
      <c r="M1924" s="333"/>
      <c r="N1924" s="333"/>
      <c r="O1924" s="333"/>
      <c r="P1924" s="333"/>
      <c r="Q1924" s="333"/>
      <c r="R1924" s="333"/>
      <c r="S1924" s="333"/>
      <c r="T1924" s="333"/>
      <c r="U1924" s="333"/>
      <c r="V1924" s="333"/>
      <c r="W1924" s="333"/>
      <c r="X1924" s="333"/>
      <c r="Y1924" s="333"/>
      <c r="Z1924" s="333"/>
      <c r="AA1924" s="333"/>
      <c r="AB1924" s="333"/>
      <c r="AC1924" s="333"/>
      <c r="AD1924" s="333"/>
      <c r="AE1924" s="333"/>
      <c r="AF1924" s="333"/>
      <c r="AG1924" s="333"/>
      <c r="AH1924" s="333"/>
      <c r="AI1924" s="333"/>
      <c r="AJ1924" s="333"/>
      <c r="AK1924" s="333"/>
      <c r="AL1924" s="333"/>
      <c r="AM1924" s="333"/>
      <c r="AN1924" s="333"/>
      <c r="AO1924" s="333"/>
      <c r="AP1924" s="333"/>
      <c r="AQ1924" s="333"/>
      <c r="AR1924" s="333"/>
    </row>
    <row r="1925" spans="1:44" ht="8.1" customHeight="1">
      <c r="A1925" s="365" t="str">
        <f t="shared" ref="A1925:A1988" si="173">IF(ROW()-A$4&lt;=$D$4,ROW()-A$4,"")</f>
        <v/>
      </c>
      <c r="B1925" s="50" t="str">
        <f t="shared" si="170"/>
        <v/>
      </c>
      <c r="C1925" s="50" t="str">
        <f t="shared" si="171"/>
        <v/>
      </c>
      <c r="D1925" s="315" t="str">
        <f t="shared" si="172"/>
        <v/>
      </c>
      <c r="E1925" s="353"/>
      <c r="F1925" s="354"/>
      <c r="G1925" s="354"/>
      <c r="H1925" s="333"/>
      <c r="I1925" s="333"/>
      <c r="J1925" s="333"/>
      <c r="K1925" s="333"/>
      <c r="L1925" s="333"/>
      <c r="M1925" s="333"/>
      <c r="N1925" s="333"/>
      <c r="O1925" s="333"/>
      <c r="P1925" s="333"/>
      <c r="Q1925" s="333"/>
      <c r="R1925" s="333"/>
      <c r="S1925" s="333"/>
      <c r="T1925" s="333"/>
      <c r="U1925" s="333"/>
      <c r="V1925" s="333"/>
      <c r="W1925" s="333"/>
      <c r="X1925" s="333"/>
      <c r="Y1925" s="333"/>
      <c r="Z1925" s="333"/>
      <c r="AA1925" s="333"/>
      <c r="AB1925" s="333"/>
      <c r="AC1925" s="333"/>
      <c r="AD1925" s="333"/>
      <c r="AE1925" s="333"/>
      <c r="AF1925" s="333"/>
      <c r="AG1925" s="333"/>
      <c r="AH1925" s="333"/>
      <c r="AI1925" s="333"/>
      <c r="AJ1925" s="333"/>
      <c r="AK1925" s="333"/>
      <c r="AL1925" s="333"/>
      <c r="AM1925" s="333"/>
      <c r="AN1925" s="333"/>
      <c r="AO1925" s="333"/>
      <c r="AP1925" s="333"/>
      <c r="AQ1925" s="333"/>
      <c r="AR1925" s="333"/>
    </row>
    <row r="1926" spans="1:44" ht="8.1" customHeight="1">
      <c r="A1926" s="365" t="str">
        <f t="shared" si="173"/>
        <v/>
      </c>
      <c r="B1926" s="50" t="str">
        <f t="shared" ref="B1926:B1989" si="174">IF(A1926="","",IF(A1924="",1,IF(ISNUMBER(A1926),INT(A1925/$C$2)+1,"")))</f>
        <v/>
      </c>
      <c r="C1926" s="50" t="str">
        <f t="shared" ref="C1926:C1989" si="175">IF(ISNUMBER(A1926),IF(B1925&lt;&gt;B1926,1,C1925+1),"")</f>
        <v/>
      </c>
      <c r="D1926" s="315" t="str">
        <f t="shared" ref="D1926:D1989" si="176">IF(AND(ISNUMBER(B1926),ISNUMBER(C1926)),_xlfn.CONCAT(C1926-1,",",B1926-1),"")</f>
        <v/>
      </c>
      <c r="E1926" s="353"/>
      <c r="F1926" s="354"/>
      <c r="G1926" s="354"/>
      <c r="H1926" s="333"/>
      <c r="I1926" s="333"/>
      <c r="J1926" s="333"/>
      <c r="K1926" s="333"/>
      <c r="L1926" s="333"/>
      <c r="M1926" s="333"/>
      <c r="N1926" s="333"/>
      <c r="O1926" s="333"/>
      <c r="P1926" s="333"/>
      <c r="Q1926" s="333"/>
      <c r="R1926" s="333"/>
      <c r="S1926" s="333"/>
      <c r="T1926" s="333"/>
      <c r="U1926" s="333"/>
      <c r="V1926" s="333"/>
      <c r="W1926" s="333"/>
      <c r="X1926" s="333"/>
      <c r="Y1926" s="333"/>
      <c r="Z1926" s="333"/>
      <c r="AA1926" s="333"/>
      <c r="AB1926" s="333"/>
      <c r="AC1926" s="333"/>
      <c r="AD1926" s="333"/>
      <c r="AE1926" s="333"/>
      <c r="AF1926" s="333"/>
      <c r="AG1926" s="333"/>
      <c r="AH1926" s="333"/>
      <c r="AI1926" s="333"/>
      <c r="AJ1926" s="333"/>
      <c r="AK1926" s="333"/>
      <c r="AL1926" s="333"/>
      <c r="AM1926" s="333"/>
      <c r="AN1926" s="333"/>
      <c r="AO1926" s="333"/>
      <c r="AP1926" s="333"/>
      <c r="AQ1926" s="333"/>
      <c r="AR1926" s="333"/>
    </row>
    <row r="1927" spans="1:44" ht="8.1" customHeight="1">
      <c r="A1927" s="365" t="str">
        <f t="shared" si="173"/>
        <v/>
      </c>
      <c r="B1927" s="50" t="str">
        <f t="shared" si="174"/>
        <v/>
      </c>
      <c r="C1927" s="50" t="str">
        <f t="shared" si="175"/>
        <v/>
      </c>
      <c r="D1927" s="315" t="str">
        <f t="shared" si="176"/>
        <v/>
      </c>
      <c r="E1927" s="353"/>
      <c r="F1927" s="354"/>
      <c r="G1927" s="354"/>
      <c r="H1927" s="333"/>
      <c r="I1927" s="333"/>
      <c r="J1927" s="333"/>
      <c r="K1927" s="333"/>
      <c r="L1927" s="333"/>
      <c r="M1927" s="333"/>
      <c r="N1927" s="333"/>
      <c r="O1927" s="333"/>
      <c r="P1927" s="333"/>
      <c r="Q1927" s="333"/>
      <c r="R1927" s="333"/>
      <c r="S1927" s="333"/>
      <c r="T1927" s="333"/>
      <c r="U1927" s="333"/>
      <c r="V1927" s="333"/>
      <c r="W1927" s="333"/>
      <c r="X1927" s="333"/>
      <c r="Y1927" s="333"/>
      <c r="Z1927" s="333"/>
      <c r="AA1927" s="333"/>
      <c r="AB1927" s="333"/>
      <c r="AC1927" s="333"/>
      <c r="AD1927" s="333"/>
      <c r="AE1927" s="333"/>
      <c r="AF1927" s="333"/>
      <c r="AG1927" s="333"/>
      <c r="AH1927" s="333"/>
      <c r="AI1927" s="333"/>
      <c r="AJ1927" s="333"/>
      <c r="AK1927" s="333"/>
      <c r="AL1927" s="333"/>
      <c r="AM1927" s="333"/>
      <c r="AN1927" s="333"/>
      <c r="AO1927" s="333"/>
      <c r="AP1927" s="333"/>
      <c r="AQ1927" s="333"/>
      <c r="AR1927" s="333"/>
    </row>
    <row r="1928" spans="1:44" ht="8.1" customHeight="1">
      <c r="A1928" s="365" t="str">
        <f t="shared" si="173"/>
        <v/>
      </c>
      <c r="B1928" s="50" t="str">
        <f t="shared" si="174"/>
        <v/>
      </c>
      <c r="C1928" s="50" t="str">
        <f t="shared" si="175"/>
        <v/>
      </c>
      <c r="D1928" s="315" t="str">
        <f t="shared" si="176"/>
        <v/>
      </c>
      <c r="E1928" s="353"/>
      <c r="F1928" s="354"/>
      <c r="G1928" s="354"/>
      <c r="H1928" s="333"/>
      <c r="I1928" s="333"/>
      <c r="J1928" s="333"/>
      <c r="K1928" s="333"/>
      <c r="L1928" s="333"/>
      <c r="M1928" s="333"/>
      <c r="N1928" s="333"/>
      <c r="O1928" s="333"/>
      <c r="P1928" s="333"/>
      <c r="Q1928" s="333"/>
      <c r="R1928" s="333"/>
      <c r="S1928" s="333"/>
      <c r="T1928" s="333"/>
      <c r="U1928" s="333"/>
      <c r="V1928" s="333"/>
      <c r="W1928" s="333"/>
      <c r="X1928" s="333"/>
      <c r="Y1928" s="333"/>
      <c r="Z1928" s="333"/>
      <c r="AA1928" s="333"/>
      <c r="AB1928" s="333"/>
      <c r="AC1928" s="333"/>
      <c r="AD1928" s="333"/>
      <c r="AE1928" s="333"/>
      <c r="AF1928" s="333"/>
      <c r="AG1928" s="333"/>
      <c r="AH1928" s="333"/>
      <c r="AI1928" s="333"/>
      <c r="AJ1928" s="333"/>
      <c r="AK1928" s="333"/>
      <c r="AL1928" s="333"/>
      <c r="AM1928" s="333"/>
      <c r="AN1928" s="333"/>
      <c r="AO1928" s="333"/>
      <c r="AP1928" s="333"/>
      <c r="AQ1928" s="333"/>
      <c r="AR1928" s="333"/>
    </row>
    <row r="1929" spans="1:44" ht="8.1" customHeight="1">
      <c r="A1929" s="365" t="str">
        <f t="shared" si="173"/>
        <v/>
      </c>
      <c r="B1929" s="50" t="str">
        <f t="shared" si="174"/>
        <v/>
      </c>
      <c r="C1929" s="50" t="str">
        <f t="shared" si="175"/>
        <v/>
      </c>
      <c r="D1929" s="315" t="str">
        <f t="shared" si="176"/>
        <v/>
      </c>
      <c r="E1929" s="353"/>
      <c r="F1929" s="354"/>
      <c r="G1929" s="354"/>
      <c r="H1929" s="333"/>
      <c r="I1929" s="333"/>
      <c r="J1929" s="333"/>
      <c r="K1929" s="333"/>
      <c r="L1929" s="333"/>
      <c r="M1929" s="333"/>
      <c r="N1929" s="333"/>
      <c r="O1929" s="333"/>
      <c r="P1929" s="333"/>
      <c r="Q1929" s="333"/>
      <c r="R1929" s="333"/>
      <c r="S1929" s="333"/>
      <c r="T1929" s="333"/>
      <c r="U1929" s="333"/>
      <c r="V1929" s="333"/>
      <c r="W1929" s="333"/>
      <c r="X1929" s="333"/>
      <c r="Y1929" s="333"/>
      <c r="Z1929" s="333"/>
      <c r="AA1929" s="333"/>
      <c r="AB1929" s="333"/>
      <c r="AC1929" s="333"/>
      <c r="AD1929" s="333"/>
      <c r="AE1929" s="333"/>
      <c r="AF1929" s="333"/>
      <c r="AG1929" s="333"/>
      <c r="AH1929" s="333"/>
      <c r="AI1929" s="333"/>
      <c r="AJ1929" s="333"/>
      <c r="AK1929" s="333"/>
      <c r="AL1929" s="333"/>
      <c r="AM1929" s="333"/>
      <c r="AN1929" s="333"/>
      <c r="AO1929" s="333"/>
      <c r="AP1929" s="333"/>
      <c r="AQ1929" s="333"/>
      <c r="AR1929" s="333"/>
    </row>
    <row r="1930" spans="1:44" ht="8.1" customHeight="1">
      <c r="A1930" s="365" t="str">
        <f t="shared" si="173"/>
        <v/>
      </c>
      <c r="B1930" s="50" t="str">
        <f t="shared" si="174"/>
        <v/>
      </c>
      <c r="C1930" s="50" t="str">
        <f t="shared" si="175"/>
        <v/>
      </c>
      <c r="D1930" s="315" t="str">
        <f t="shared" si="176"/>
        <v/>
      </c>
      <c r="E1930" s="353"/>
      <c r="F1930" s="354"/>
      <c r="G1930" s="354"/>
      <c r="H1930" s="333"/>
      <c r="I1930" s="333"/>
      <c r="J1930" s="333"/>
      <c r="K1930" s="333"/>
      <c r="L1930" s="333"/>
      <c r="M1930" s="333"/>
      <c r="N1930" s="333"/>
      <c r="O1930" s="333"/>
      <c r="P1930" s="333"/>
      <c r="Q1930" s="333"/>
      <c r="R1930" s="333"/>
      <c r="S1930" s="333"/>
      <c r="T1930" s="333"/>
      <c r="U1930" s="333"/>
      <c r="V1930" s="333"/>
      <c r="W1930" s="333"/>
      <c r="X1930" s="333"/>
      <c r="Y1930" s="333"/>
      <c r="Z1930" s="333"/>
      <c r="AA1930" s="333"/>
      <c r="AB1930" s="333"/>
      <c r="AC1930" s="333"/>
      <c r="AD1930" s="333"/>
      <c r="AE1930" s="333"/>
      <c r="AF1930" s="333"/>
      <c r="AG1930" s="333"/>
      <c r="AH1930" s="333"/>
      <c r="AI1930" s="333"/>
      <c r="AJ1930" s="333"/>
      <c r="AK1930" s="333"/>
      <c r="AL1930" s="333"/>
      <c r="AM1930" s="333"/>
      <c r="AN1930" s="333"/>
      <c r="AO1930" s="333"/>
      <c r="AP1930" s="333"/>
      <c r="AQ1930" s="333"/>
      <c r="AR1930" s="333"/>
    </row>
    <row r="1931" spans="1:44" ht="8.1" customHeight="1">
      <c r="A1931" s="365" t="str">
        <f t="shared" si="173"/>
        <v/>
      </c>
      <c r="B1931" s="50" t="str">
        <f t="shared" si="174"/>
        <v/>
      </c>
      <c r="C1931" s="50" t="str">
        <f t="shared" si="175"/>
        <v/>
      </c>
      <c r="D1931" s="315" t="str">
        <f t="shared" si="176"/>
        <v/>
      </c>
      <c r="E1931" s="353"/>
      <c r="F1931" s="354"/>
      <c r="G1931" s="354"/>
      <c r="H1931" s="333"/>
      <c r="I1931" s="333"/>
      <c r="J1931" s="333"/>
      <c r="K1931" s="333"/>
      <c r="L1931" s="333"/>
      <c r="M1931" s="333"/>
      <c r="N1931" s="333"/>
      <c r="O1931" s="333"/>
      <c r="P1931" s="333"/>
      <c r="Q1931" s="333"/>
      <c r="R1931" s="333"/>
      <c r="S1931" s="333"/>
      <c r="T1931" s="333"/>
      <c r="U1931" s="333"/>
      <c r="V1931" s="333"/>
      <c r="W1931" s="333"/>
      <c r="X1931" s="333"/>
      <c r="Y1931" s="333"/>
      <c r="Z1931" s="333"/>
      <c r="AA1931" s="333"/>
      <c r="AB1931" s="333"/>
      <c r="AC1931" s="333"/>
      <c r="AD1931" s="333"/>
      <c r="AE1931" s="333"/>
      <c r="AF1931" s="333"/>
      <c r="AG1931" s="333"/>
      <c r="AH1931" s="333"/>
      <c r="AI1931" s="333"/>
      <c r="AJ1931" s="333"/>
      <c r="AK1931" s="333"/>
      <c r="AL1931" s="333"/>
      <c r="AM1931" s="333"/>
      <c r="AN1931" s="333"/>
      <c r="AO1931" s="333"/>
      <c r="AP1931" s="333"/>
      <c r="AQ1931" s="333"/>
      <c r="AR1931" s="333"/>
    </row>
    <row r="1932" spans="1:44" ht="8.1" customHeight="1">
      <c r="A1932" s="365" t="str">
        <f t="shared" si="173"/>
        <v/>
      </c>
      <c r="B1932" s="50" t="str">
        <f t="shared" si="174"/>
        <v/>
      </c>
      <c r="C1932" s="50" t="str">
        <f t="shared" si="175"/>
        <v/>
      </c>
      <c r="D1932" s="315" t="str">
        <f t="shared" si="176"/>
        <v/>
      </c>
      <c r="E1932" s="353"/>
      <c r="F1932" s="354"/>
      <c r="G1932" s="354"/>
      <c r="H1932" s="333"/>
      <c r="I1932" s="333"/>
      <c r="J1932" s="333"/>
      <c r="K1932" s="333"/>
      <c r="L1932" s="333"/>
      <c r="M1932" s="333"/>
      <c r="N1932" s="333"/>
      <c r="O1932" s="333"/>
      <c r="P1932" s="333"/>
      <c r="Q1932" s="333"/>
      <c r="R1932" s="333"/>
      <c r="S1932" s="333"/>
      <c r="T1932" s="333"/>
      <c r="U1932" s="333"/>
      <c r="V1932" s="333"/>
      <c r="W1932" s="333"/>
      <c r="X1932" s="333"/>
      <c r="Y1932" s="333"/>
      <c r="Z1932" s="333"/>
      <c r="AA1932" s="333"/>
      <c r="AB1932" s="333"/>
      <c r="AC1932" s="333"/>
      <c r="AD1932" s="333"/>
      <c r="AE1932" s="333"/>
      <c r="AF1932" s="333"/>
      <c r="AG1932" s="333"/>
      <c r="AH1932" s="333"/>
      <c r="AI1932" s="333"/>
      <c r="AJ1932" s="333"/>
      <c r="AK1932" s="333"/>
      <c r="AL1932" s="333"/>
      <c r="AM1932" s="333"/>
      <c r="AN1932" s="333"/>
      <c r="AO1932" s="333"/>
      <c r="AP1932" s="333"/>
      <c r="AQ1932" s="333"/>
      <c r="AR1932" s="333"/>
    </row>
    <row r="1933" spans="1:44" ht="8.1" customHeight="1">
      <c r="A1933" s="365" t="str">
        <f t="shared" si="173"/>
        <v/>
      </c>
      <c r="B1933" s="50" t="str">
        <f t="shared" si="174"/>
        <v/>
      </c>
      <c r="C1933" s="50" t="str">
        <f t="shared" si="175"/>
        <v/>
      </c>
      <c r="D1933" s="315" t="str">
        <f t="shared" si="176"/>
        <v/>
      </c>
      <c r="E1933" s="353"/>
      <c r="F1933" s="354"/>
      <c r="G1933" s="354"/>
      <c r="H1933" s="333"/>
      <c r="I1933" s="333"/>
      <c r="J1933" s="333"/>
      <c r="K1933" s="333"/>
      <c r="L1933" s="333"/>
      <c r="M1933" s="333"/>
      <c r="N1933" s="333"/>
      <c r="O1933" s="333"/>
      <c r="P1933" s="333"/>
      <c r="Q1933" s="333"/>
      <c r="R1933" s="333"/>
      <c r="S1933" s="333"/>
      <c r="T1933" s="333"/>
      <c r="U1933" s="333"/>
      <c r="V1933" s="333"/>
      <c r="W1933" s="333"/>
      <c r="X1933" s="333"/>
      <c r="Y1933" s="333"/>
      <c r="Z1933" s="333"/>
      <c r="AA1933" s="333"/>
      <c r="AB1933" s="333"/>
      <c r="AC1933" s="333"/>
      <c r="AD1933" s="333"/>
      <c r="AE1933" s="333"/>
      <c r="AF1933" s="333"/>
      <c r="AG1933" s="333"/>
      <c r="AH1933" s="333"/>
      <c r="AI1933" s="333"/>
      <c r="AJ1933" s="333"/>
      <c r="AK1933" s="333"/>
      <c r="AL1933" s="333"/>
      <c r="AM1933" s="333"/>
      <c r="AN1933" s="333"/>
      <c r="AO1933" s="333"/>
      <c r="AP1933" s="333"/>
      <c r="AQ1933" s="333"/>
      <c r="AR1933" s="333"/>
    </row>
    <row r="1934" spans="1:44" ht="8.1" customHeight="1">
      <c r="A1934" s="365" t="str">
        <f t="shared" si="173"/>
        <v/>
      </c>
      <c r="B1934" s="50" t="str">
        <f t="shared" si="174"/>
        <v/>
      </c>
      <c r="C1934" s="50" t="str">
        <f t="shared" si="175"/>
        <v/>
      </c>
      <c r="D1934" s="315" t="str">
        <f t="shared" si="176"/>
        <v/>
      </c>
      <c r="E1934" s="353"/>
      <c r="F1934" s="354"/>
      <c r="G1934" s="354"/>
      <c r="H1934" s="333"/>
      <c r="I1934" s="333"/>
      <c r="J1934" s="333"/>
      <c r="K1934" s="333"/>
      <c r="L1934" s="333"/>
      <c r="M1934" s="333"/>
      <c r="N1934" s="333"/>
      <c r="O1934" s="333"/>
      <c r="P1934" s="333"/>
      <c r="Q1934" s="333"/>
      <c r="R1934" s="333"/>
      <c r="S1934" s="333"/>
      <c r="T1934" s="333"/>
      <c r="U1934" s="333"/>
      <c r="V1934" s="333"/>
      <c r="W1934" s="333"/>
      <c r="X1934" s="333"/>
      <c r="Y1934" s="333"/>
      <c r="Z1934" s="333"/>
      <c r="AA1934" s="333"/>
      <c r="AB1934" s="333"/>
      <c r="AC1934" s="333"/>
      <c r="AD1934" s="333"/>
      <c r="AE1934" s="333"/>
      <c r="AF1934" s="333"/>
      <c r="AG1934" s="333"/>
      <c r="AH1934" s="333"/>
      <c r="AI1934" s="333"/>
      <c r="AJ1934" s="333"/>
      <c r="AK1934" s="333"/>
      <c r="AL1934" s="333"/>
      <c r="AM1934" s="333"/>
      <c r="AN1934" s="333"/>
      <c r="AO1934" s="333"/>
      <c r="AP1934" s="333"/>
      <c r="AQ1934" s="333"/>
      <c r="AR1934" s="333"/>
    </row>
    <row r="1935" spans="1:44" ht="8.1" customHeight="1">
      <c r="A1935" s="365" t="str">
        <f t="shared" si="173"/>
        <v/>
      </c>
      <c r="B1935" s="50" t="str">
        <f t="shared" si="174"/>
        <v/>
      </c>
      <c r="C1935" s="50" t="str">
        <f t="shared" si="175"/>
        <v/>
      </c>
      <c r="D1935" s="315" t="str">
        <f t="shared" si="176"/>
        <v/>
      </c>
      <c r="E1935" s="353"/>
      <c r="F1935" s="354"/>
      <c r="G1935" s="354"/>
      <c r="H1935" s="333"/>
      <c r="I1935" s="333"/>
      <c r="J1935" s="333"/>
      <c r="K1935" s="333"/>
      <c r="L1935" s="333"/>
      <c r="M1935" s="333"/>
      <c r="N1935" s="333"/>
      <c r="O1935" s="333"/>
      <c r="P1935" s="333"/>
      <c r="Q1935" s="333"/>
      <c r="R1935" s="333"/>
      <c r="S1935" s="333"/>
      <c r="T1935" s="333"/>
      <c r="U1935" s="333"/>
      <c r="V1935" s="333"/>
      <c r="W1935" s="333"/>
      <c r="X1935" s="333"/>
      <c r="Y1935" s="333"/>
      <c r="Z1935" s="333"/>
      <c r="AA1935" s="333"/>
      <c r="AB1935" s="333"/>
      <c r="AC1935" s="333"/>
      <c r="AD1935" s="333"/>
      <c r="AE1935" s="333"/>
      <c r="AF1935" s="333"/>
      <c r="AG1935" s="333"/>
      <c r="AH1935" s="333"/>
      <c r="AI1935" s="333"/>
      <c r="AJ1935" s="333"/>
      <c r="AK1935" s="333"/>
      <c r="AL1935" s="333"/>
      <c r="AM1935" s="333"/>
      <c r="AN1935" s="333"/>
      <c r="AO1935" s="333"/>
      <c r="AP1935" s="333"/>
      <c r="AQ1935" s="333"/>
      <c r="AR1935" s="333"/>
    </row>
    <row r="1936" spans="1:44" ht="8.1" customHeight="1">
      <c r="A1936" s="365" t="str">
        <f t="shared" si="173"/>
        <v/>
      </c>
      <c r="B1936" s="50" t="str">
        <f t="shared" si="174"/>
        <v/>
      </c>
      <c r="C1936" s="50" t="str">
        <f t="shared" si="175"/>
        <v/>
      </c>
      <c r="D1936" s="315" t="str">
        <f t="shared" si="176"/>
        <v/>
      </c>
      <c r="E1936" s="353"/>
      <c r="F1936" s="354"/>
      <c r="G1936" s="354"/>
      <c r="H1936" s="333"/>
      <c r="I1936" s="333"/>
      <c r="J1936" s="333"/>
      <c r="K1936" s="333"/>
      <c r="L1936" s="333"/>
      <c r="M1936" s="333"/>
      <c r="N1936" s="333"/>
      <c r="O1936" s="333"/>
      <c r="P1936" s="333"/>
      <c r="Q1936" s="333"/>
      <c r="R1936" s="333"/>
      <c r="S1936" s="333"/>
      <c r="T1936" s="333"/>
      <c r="U1936" s="333"/>
      <c r="V1936" s="333"/>
      <c r="W1936" s="333"/>
      <c r="X1936" s="333"/>
      <c r="Y1936" s="333"/>
      <c r="Z1936" s="333"/>
      <c r="AA1936" s="333"/>
      <c r="AB1936" s="333"/>
      <c r="AC1936" s="333"/>
      <c r="AD1936" s="333"/>
      <c r="AE1936" s="333"/>
      <c r="AF1936" s="333"/>
      <c r="AG1936" s="333"/>
      <c r="AH1936" s="333"/>
      <c r="AI1936" s="333"/>
      <c r="AJ1936" s="333"/>
      <c r="AK1936" s="333"/>
      <c r="AL1936" s="333"/>
      <c r="AM1936" s="333"/>
      <c r="AN1936" s="333"/>
      <c r="AO1936" s="333"/>
      <c r="AP1936" s="333"/>
      <c r="AQ1936" s="333"/>
      <c r="AR1936" s="333"/>
    </row>
    <row r="1937" spans="1:44" ht="8.1" customHeight="1">
      <c r="A1937" s="365" t="str">
        <f t="shared" si="173"/>
        <v/>
      </c>
      <c r="B1937" s="50" t="str">
        <f t="shared" si="174"/>
        <v/>
      </c>
      <c r="C1937" s="50" t="str">
        <f t="shared" si="175"/>
        <v/>
      </c>
      <c r="D1937" s="315" t="str">
        <f t="shared" si="176"/>
        <v/>
      </c>
      <c r="E1937" s="353"/>
      <c r="F1937" s="354"/>
      <c r="G1937" s="354"/>
      <c r="H1937" s="333"/>
      <c r="I1937" s="333"/>
      <c r="J1937" s="333"/>
      <c r="K1937" s="333"/>
      <c r="L1937" s="333"/>
      <c r="M1937" s="333"/>
      <c r="N1937" s="333"/>
      <c r="O1937" s="333"/>
      <c r="P1937" s="333"/>
      <c r="Q1937" s="333"/>
      <c r="R1937" s="333"/>
      <c r="S1937" s="333"/>
      <c r="T1937" s="333"/>
      <c r="U1937" s="333"/>
      <c r="V1937" s="333"/>
      <c r="W1937" s="333"/>
      <c r="X1937" s="333"/>
      <c r="Y1937" s="333"/>
      <c r="Z1937" s="333"/>
      <c r="AA1937" s="333"/>
      <c r="AB1937" s="333"/>
      <c r="AC1937" s="333"/>
      <c r="AD1937" s="333"/>
      <c r="AE1937" s="333"/>
      <c r="AF1937" s="333"/>
      <c r="AG1937" s="333"/>
      <c r="AH1937" s="333"/>
      <c r="AI1937" s="333"/>
      <c r="AJ1937" s="333"/>
      <c r="AK1937" s="333"/>
      <c r="AL1937" s="333"/>
      <c r="AM1937" s="333"/>
      <c r="AN1937" s="333"/>
      <c r="AO1937" s="333"/>
      <c r="AP1937" s="333"/>
      <c r="AQ1937" s="333"/>
      <c r="AR1937" s="333"/>
    </row>
    <row r="1938" spans="1:44" ht="8.1" customHeight="1">
      <c r="A1938" s="365" t="str">
        <f t="shared" si="173"/>
        <v/>
      </c>
      <c r="B1938" s="50" t="str">
        <f t="shared" si="174"/>
        <v/>
      </c>
      <c r="C1938" s="50" t="str">
        <f t="shared" si="175"/>
        <v/>
      </c>
      <c r="D1938" s="315" t="str">
        <f t="shared" si="176"/>
        <v/>
      </c>
      <c r="E1938" s="353"/>
      <c r="F1938" s="354"/>
      <c r="G1938" s="354"/>
      <c r="H1938" s="333"/>
      <c r="I1938" s="333"/>
      <c r="J1938" s="333"/>
      <c r="K1938" s="333"/>
      <c r="L1938" s="333"/>
      <c r="M1938" s="333"/>
      <c r="N1938" s="333"/>
      <c r="O1938" s="333"/>
      <c r="P1938" s="333"/>
      <c r="Q1938" s="333"/>
      <c r="R1938" s="333"/>
      <c r="S1938" s="333"/>
      <c r="T1938" s="333"/>
      <c r="U1938" s="333"/>
      <c r="V1938" s="333"/>
      <c r="W1938" s="333"/>
      <c r="X1938" s="333"/>
      <c r="Y1938" s="333"/>
      <c r="Z1938" s="333"/>
      <c r="AA1938" s="333"/>
      <c r="AB1938" s="333"/>
      <c r="AC1938" s="333"/>
      <c r="AD1938" s="333"/>
      <c r="AE1938" s="333"/>
      <c r="AF1938" s="333"/>
      <c r="AG1938" s="333"/>
      <c r="AH1938" s="333"/>
      <c r="AI1938" s="333"/>
      <c r="AJ1938" s="333"/>
      <c r="AK1938" s="333"/>
      <c r="AL1938" s="333"/>
      <c r="AM1938" s="333"/>
      <c r="AN1938" s="333"/>
      <c r="AO1938" s="333"/>
      <c r="AP1938" s="333"/>
      <c r="AQ1938" s="333"/>
      <c r="AR1938" s="333"/>
    </row>
    <row r="1939" spans="1:44" ht="8.1" customHeight="1">
      <c r="A1939" s="365" t="str">
        <f t="shared" si="173"/>
        <v/>
      </c>
      <c r="B1939" s="50" t="str">
        <f t="shared" si="174"/>
        <v/>
      </c>
      <c r="C1939" s="50" t="str">
        <f t="shared" si="175"/>
        <v/>
      </c>
      <c r="D1939" s="315" t="str">
        <f t="shared" si="176"/>
        <v/>
      </c>
      <c r="E1939" s="353"/>
      <c r="F1939" s="354"/>
      <c r="G1939" s="354"/>
      <c r="H1939" s="333"/>
      <c r="I1939" s="333"/>
      <c r="J1939" s="333"/>
      <c r="K1939" s="333"/>
      <c r="L1939" s="333"/>
      <c r="M1939" s="333"/>
      <c r="N1939" s="333"/>
      <c r="O1939" s="333"/>
      <c r="P1939" s="333"/>
      <c r="Q1939" s="333"/>
      <c r="R1939" s="333"/>
      <c r="S1939" s="333"/>
      <c r="T1939" s="333"/>
      <c r="U1939" s="333"/>
      <c r="V1939" s="333"/>
      <c r="W1939" s="333"/>
      <c r="X1939" s="333"/>
      <c r="Y1939" s="333"/>
      <c r="Z1939" s="333"/>
      <c r="AA1939" s="333"/>
      <c r="AB1939" s="333"/>
      <c r="AC1939" s="333"/>
      <c r="AD1939" s="333"/>
      <c r="AE1939" s="333"/>
      <c r="AF1939" s="333"/>
      <c r="AG1939" s="333"/>
      <c r="AH1939" s="333"/>
      <c r="AI1939" s="333"/>
      <c r="AJ1939" s="333"/>
      <c r="AK1939" s="333"/>
      <c r="AL1939" s="333"/>
      <c r="AM1939" s="333"/>
      <c r="AN1939" s="333"/>
      <c r="AO1939" s="333"/>
      <c r="AP1939" s="333"/>
      <c r="AQ1939" s="333"/>
      <c r="AR1939" s="333"/>
    </row>
    <row r="1940" spans="1:44" ht="8.1" customHeight="1">
      <c r="A1940" s="365" t="str">
        <f t="shared" si="173"/>
        <v/>
      </c>
      <c r="B1940" s="50" t="str">
        <f t="shared" si="174"/>
        <v/>
      </c>
      <c r="C1940" s="50" t="str">
        <f t="shared" si="175"/>
        <v/>
      </c>
      <c r="D1940" s="315" t="str">
        <f t="shared" si="176"/>
        <v/>
      </c>
      <c r="E1940" s="353"/>
      <c r="F1940" s="354"/>
      <c r="G1940" s="354"/>
      <c r="H1940" s="333"/>
      <c r="I1940" s="333"/>
      <c r="J1940" s="333"/>
      <c r="K1940" s="333"/>
      <c r="L1940" s="333"/>
      <c r="M1940" s="333"/>
      <c r="N1940" s="333"/>
      <c r="O1940" s="333"/>
      <c r="P1940" s="333"/>
      <c r="Q1940" s="333"/>
      <c r="R1940" s="333"/>
      <c r="S1940" s="333"/>
      <c r="T1940" s="333"/>
      <c r="U1940" s="333"/>
      <c r="V1940" s="333"/>
      <c r="W1940" s="333"/>
      <c r="X1940" s="333"/>
      <c r="Y1940" s="333"/>
      <c r="Z1940" s="333"/>
      <c r="AA1940" s="333"/>
      <c r="AB1940" s="333"/>
      <c r="AC1940" s="333"/>
      <c r="AD1940" s="333"/>
      <c r="AE1940" s="333"/>
      <c r="AF1940" s="333"/>
      <c r="AG1940" s="333"/>
      <c r="AH1940" s="333"/>
      <c r="AI1940" s="333"/>
      <c r="AJ1940" s="333"/>
      <c r="AK1940" s="333"/>
      <c r="AL1940" s="333"/>
      <c r="AM1940" s="333"/>
      <c r="AN1940" s="333"/>
      <c r="AO1940" s="333"/>
      <c r="AP1940" s="333"/>
      <c r="AQ1940" s="333"/>
      <c r="AR1940" s="333"/>
    </row>
    <row r="1941" spans="1:44" ht="8.1" customHeight="1">
      <c r="A1941" s="365" t="str">
        <f t="shared" si="173"/>
        <v/>
      </c>
      <c r="B1941" s="50" t="str">
        <f t="shared" si="174"/>
        <v/>
      </c>
      <c r="C1941" s="50" t="str">
        <f t="shared" si="175"/>
        <v/>
      </c>
      <c r="D1941" s="315" t="str">
        <f t="shared" si="176"/>
        <v/>
      </c>
      <c r="E1941" s="353"/>
      <c r="F1941" s="354"/>
      <c r="G1941" s="354"/>
      <c r="H1941" s="333"/>
      <c r="I1941" s="333"/>
      <c r="J1941" s="333"/>
      <c r="K1941" s="333"/>
      <c r="L1941" s="333"/>
      <c r="M1941" s="333"/>
      <c r="N1941" s="333"/>
      <c r="O1941" s="333"/>
      <c r="P1941" s="333"/>
      <c r="Q1941" s="333"/>
      <c r="R1941" s="333"/>
      <c r="S1941" s="333"/>
      <c r="T1941" s="333"/>
      <c r="U1941" s="333"/>
      <c r="V1941" s="333"/>
      <c r="W1941" s="333"/>
      <c r="X1941" s="333"/>
      <c r="Y1941" s="333"/>
      <c r="Z1941" s="333"/>
      <c r="AA1941" s="333"/>
      <c r="AB1941" s="333"/>
      <c r="AC1941" s="333"/>
      <c r="AD1941" s="333"/>
      <c r="AE1941" s="333"/>
      <c r="AF1941" s="333"/>
      <c r="AG1941" s="333"/>
      <c r="AH1941" s="333"/>
      <c r="AI1941" s="333"/>
      <c r="AJ1941" s="333"/>
      <c r="AK1941" s="333"/>
      <c r="AL1941" s="333"/>
      <c r="AM1941" s="333"/>
      <c r="AN1941" s="333"/>
      <c r="AO1941" s="333"/>
      <c r="AP1941" s="333"/>
      <c r="AQ1941" s="333"/>
      <c r="AR1941" s="333"/>
    </row>
    <row r="1942" spans="1:44" ht="8.1" customHeight="1">
      <c r="A1942" s="365" t="str">
        <f t="shared" si="173"/>
        <v/>
      </c>
      <c r="B1942" s="50" t="str">
        <f t="shared" si="174"/>
        <v/>
      </c>
      <c r="C1942" s="50" t="str">
        <f t="shared" si="175"/>
        <v/>
      </c>
      <c r="D1942" s="315" t="str">
        <f t="shared" si="176"/>
        <v/>
      </c>
      <c r="E1942" s="353"/>
      <c r="F1942" s="354"/>
      <c r="G1942" s="354"/>
      <c r="H1942" s="333"/>
      <c r="I1942" s="333"/>
      <c r="J1942" s="333"/>
      <c r="K1942" s="333"/>
      <c r="L1942" s="333"/>
      <c r="M1942" s="333"/>
      <c r="N1942" s="333"/>
      <c r="O1942" s="333"/>
      <c r="P1942" s="333"/>
      <c r="Q1942" s="333"/>
      <c r="R1942" s="333"/>
      <c r="S1942" s="333"/>
      <c r="T1942" s="333"/>
      <c r="U1942" s="333"/>
      <c r="V1942" s="333"/>
      <c r="W1942" s="333"/>
      <c r="X1942" s="333"/>
      <c r="Y1942" s="333"/>
      <c r="Z1942" s="333"/>
      <c r="AA1942" s="333"/>
      <c r="AB1942" s="333"/>
      <c r="AC1942" s="333"/>
      <c r="AD1942" s="333"/>
      <c r="AE1942" s="333"/>
      <c r="AF1942" s="333"/>
      <c r="AG1942" s="333"/>
      <c r="AH1942" s="333"/>
      <c r="AI1942" s="333"/>
      <c r="AJ1942" s="333"/>
      <c r="AK1942" s="333"/>
      <c r="AL1942" s="333"/>
      <c r="AM1942" s="333"/>
      <c r="AN1942" s="333"/>
      <c r="AO1942" s="333"/>
      <c r="AP1942" s="333"/>
      <c r="AQ1942" s="333"/>
      <c r="AR1942" s="333"/>
    </row>
    <row r="1943" spans="1:44" ht="8.1" customHeight="1">
      <c r="A1943" s="365" t="str">
        <f t="shared" si="173"/>
        <v/>
      </c>
      <c r="B1943" s="50" t="str">
        <f t="shared" si="174"/>
        <v/>
      </c>
      <c r="C1943" s="50" t="str">
        <f t="shared" si="175"/>
        <v/>
      </c>
      <c r="D1943" s="315" t="str">
        <f t="shared" si="176"/>
        <v/>
      </c>
      <c r="E1943" s="353"/>
      <c r="F1943" s="354"/>
      <c r="G1943" s="354"/>
      <c r="H1943" s="333"/>
      <c r="I1943" s="333"/>
      <c r="J1943" s="333"/>
      <c r="K1943" s="333"/>
      <c r="L1943" s="333"/>
      <c r="M1943" s="333"/>
      <c r="N1943" s="333"/>
      <c r="O1943" s="333"/>
      <c r="P1943" s="333"/>
      <c r="Q1943" s="333"/>
      <c r="R1943" s="333"/>
      <c r="S1943" s="333"/>
      <c r="T1943" s="333"/>
      <c r="U1943" s="333"/>
      <c r="V1943" s="333"/>
      <c r="W1943" s="333"/>
      <c r="X1943" s="333"/>
      <c r="Y1943" s="333"/>
      <c r="Z1943" s="333"/>
      <c r="AA1943" s="333"/>
      <c r="AB1943" s="333"/>
      <c r="AC1943" s="333"/>
      <c r="AD1943" s="333"/>
      <c r="AE1943" s="333"/>
      <c r="AF1943" s="333"/>
      <c r="AG1943" s="333"/>
      <c r="AH1943" s="333"/>
      <c r="AI1943" s="333"/>
      <c r="AJ1943" s="333"/>
      <c r="AK1943" s="333"/>
      <c r="AL1943" s="333"/>
      <c r="AM1943" s="333"/>
      <c r="AN1943" s="333"/>
      <c r="AO1943" s="333"/>
      <c r="AP1943" s="333"/>
      <c r="AQ1943" s="333"/>
      <c r="AR1943" s="333"/>
    </row>
    <row r="1944" spans="1:44" ht="8.1" customHeight="1">
      <c r="A1944" s="365" t="str">
        <f t="shared" si="173"/>
        <v/>
      </c>
      <c r="B1944" s="50" t="str">
        <f t="shared" si="174"/>
        <v/>
      </c>
      <c r="C1944" s="50" t="str">
        <f t="shared" si="175"/>
        <v/>
      </c>
      <c r="D1944" s="315" t="str">
        <f t="shared" si="176"/>
        <v/>
      </c>
      <c r="E1944" s="353"/>
      <c r="F1944" s="354"/>
      <c r="G1944" s="354"/>
      <c r="H1944" s="333"/>
      <c r="I1944" s="333"/>
      <c r="J1944" s="333"/>
      <c r="K1944" s="333"/>
      <c r="L1944" s="333"/>
      <c r="M1944" s="333"/>
      <c r="N1944" s="333"/>
      <c r="O1944" s="333"/>
      <c r="P1944" s="333"/>
      <c r="Q1944" s="333"/>
      <c r="R1944" s="333"/>
      <c r="S1944" s="333"/>
      <c r="T1944" s="333"/>
      <c r="U1944" s="333"/>
      <c r="V1944" s="333"/>
      <c r="W1944" s="333"/>
      <c r="X1944" s="333"/>
      <c r="Y1944" s="333"/>
      <c r="Z1944" s="333"/>
      <c r="AA1944" s="333"/>
      <c r="AB1944" s="333"/>
      <c r="AC1944" s="333"/>
      <c r="AD1944" s="333"/>
      <c r="AE1944" s="333"/>
      <c r="AF1944" s="333"/>
      <c r="AG1944" s="333"/>
      <c r="AH1944" s="333"/>
      <c r="AI1944" s="333"/>
      <c r="AJ1944" s="333"/>
      <c r="AK1944" s="333"/>
      <c r="AL1944" s="333"/>
      <c r="AM1944" s="333"/>
      <c r="AN1944" s="333"/>
      <c r="AO1944" s="333"/>
      <c r="AP1944" s="333"/>
      <c r="AQ1944" s="333"/>
      <c r="AR1944" s="333"/>
    </row>
    <row r="1945" spans="1:44" ht="8.1" customHeight="1">
      <c r="A1945" s="365" t="str">
        <f t="shared" si="173"/>
        <v/>
      </c>
      <c r="B1945" s="50" t="str">
        <f t="shared" si="174"/>
        <v/>
      </c>
      <c r="C1945" s="50" t="str">
        <f t="shared" si="175"/>
        <v/>
      </c>
      <c r="D1945" s="315" t="str">
        <f t="shared" si="176"/>
        <v/>
      </c>
      <c r="E1945" s="353"/>
      <c r="F1945" s="354"/>
      <c r="G1945" s="354"/>
      <c r="H1945" s="333"/>
      <c r="I1945" s="333"/>
      <c r="J1945" s="333"/>
      <c r="K1945" s="333"/>
      <c r="L1945" s="333"/>
      <c r="M1945" s="333"/>
      <c r="N1945" s="333"/>
      <c r="O1945" s="333"/>
      <c r="P1945" s="333"/>
      <c r="Q1945" s="333"/>
      <c r="R1945" s="333"/>
      <c r="S1945" s="333"/>
      <c r="T1945" s="333"/>
      <c r="U1945" s="333"/>
      <c r="V1945" s="333"/>
      <c r="W1945" s="333"/>
      <c r="X1945" s="333"/>
      <c r="Y1945" s="333"/>
      <c r="Z1945" s="333"/>
      <c r="AA1945" s="333"/>
      <c r="AB1945" s="333"/>
      <c r="AC1945" s="333"/>
      <c r="AD1945" s="333"/>
      <c r="AE1945" s="333"/>
      <c r="AF1945" s="333"/>
      <c r="AG1945" s="333"/>
      <c r="AH1945" s="333"/>
      <c r="AI1945" s="333"/>
      <c r="AJ1945" s="333"/>
      <c r="AK1945" s="333"/>
      <c r="AL1945" s="333"/>
      <c r="AM1945" s="333"/>
      <c r="AN1945" s="333"/>
      <c r="AO1945" s="333"/>
      <c r="AP1945" s="333"/>
      <c r="AQ1945" s="333"/>
      <c r="AR1945" s="333"/>
    </row>
    <row r="1946" spans="1:44" ht="8.1" customHeight="1">
      <c r="A1946" s="365" t="str">
        <f t="shared" si="173"/>
        <v/>
      </c>
      <c r="B1946" s="50" t="str">
        <f t="shared" si="174"/>
        <v/>
      </c>
      <c r="C1946" s="50" t="str">
        <f t="shared" si="175"/>
        <v/>
      </c>
      <c r="D1946" s="315" t="str">
        <f t="shared" si="176"/>
        <v/>
      </c>
      <c r="E1946" s="353"/>
      <c r="F1946" s="354"/>
      <c r="G1946" s="354"/>
      <c r="H1946" s="333"/>
      <c r="I1946" s="333"/>
      <c r="J1946" s="333"/>
      <c r="K1946" s="333"/>
      <c r="L1946" s="333"/>
      <c r="M1946" s="333"/>
      <c r="N1946" s="333"/>
      <c r="O1946" s="333"/>
      <c r="P1946" s="333"/>
      <c r="Q1946" s="333"/>
      <c r="R1946" s="333"/>
      <c r="S1946" s="333"/>
      <c r="T1946" s="333"/>
      <c r="U1946" s="333"/>
      <c r="V1946" s="333"/>
      <c r="W1946" s="333"/>
      <c r="X1946" s="333"/>
      <c r="Y1946" s="333"/>
      <c r="Z1946" s="333"/>
      <c r="AA1946" s="333"/>
      <c r="AB1946" s="333"/>
      <c r="AC1946" s="333"/>
      <c r="AD1946" s="333"/>
      <c r="AE1946" s="333"/>
      <c r="AF1946" s="333"/>
      <c r="AG1946" s="333"/>
      <c r="AH1946" s="333"/>
      <c r="AI1946" s="333"/>
      <c r="AJ1946" s="333"/>
      <c r="AK1946" s="333"/>
      <c r="AL1946" s="333"/>
      <c r="AM1946" s="333"/>
      <c r="AN1946" s="333"/>
      <c r="AO1946" s="333"/>
      <c r="AP1946" s="333"/>
      <c r="AQ1946" s="333"/>
      <c r="AR1946" s="333"/>
    </row>
    <row r="1947" spans="1:44" ht="8.1" customHeight="1">
      <c r="A1947" s="365" t="str">
        <f t="shared" si="173"/>
        <v/>
      </c>
      <c r="B1947" s="50" t="str">
        <f t="shared" si="174"/>
        <v/>
      </c>
      <c r="C1947" s="50" t="str">
        <f t="shared" si="175"/>
        <v/>
      </c>
      <c r="D1947" s="315" t="str">
        <f t="shared" si="176"/>
        <v/>
      </c>
      <c r="E1947" s="353"/>
      <c r="F1947" s="354"/>
      <c r="G1947" s="354"/>
      <c r="H1947" s="333"/>
      <c r="I1947" s="333"/>
      <c r="J1947" s="333"/>
      <c r="K1947" s="333"/>
      <c r="L1947" s="333"/>
      <c r="M1947" s="333"/>
      <c r="N1947" s="333"/>
      <c r="O1947" s="333"/>
      <c r="P1947" s="333"/>
      <c r="Q1947" s="333"/>
      <c r="R1947" s="333"/>
      <c r="S1947" s="333"/>
      <c r="T1947" s="333"/>
      <c r="U1947" s="333"/>
      <c r="V1947" s="333"/>
      <c r="W1947" s="333"/>
      <c r="X1947" s="333"/>
      <c r="Y1947" s="333"/>
      <c r="Z1947" s="333"/>
      <c r="AA1947" s="333"/>
      <c r="AB1947" s="333"/>
      <c r="AC1947" s="333"/>
      <c r="AD1947" s="333"/>
      <c r="AE1947" s="333"/>
      <c r="AF1947" s="333"/>
      <c r="AG1947" s="333"/>
      <c r="AH1947" s="333"/>
      <c r="AI1947" s="333"/>
      <c r="AJ1947" s="333"/>
      <c r="AK1947" s="333"/>
      <c r="AL1947" s="333"/>
      <c r="AM1947" s="333"/>
      <c r="AN1947" s="333"/>
      <c r="AO1947" s="333"/>
      <c r="AP1947" s="333"/>
      <c r="AQ1947" s="333"/>
      <c r="AR1947" s="333"/>
    </row>
    <row r="1948" spans="1:44" ht="8.1" customHeight="1">
      <c r="A1948" s="365" t="str">
        <f t="shared" si="173"/>
        <v/>
      </c>
      <c r="B1948" s="50" t="str">
        <f t="shared" si="174"/>
        <v/>
      </c>
      <c r="C1948" s="50" t="str">
        <f t="shared" si="175"/>
        <v/>
      </c>
      <c r="D1948" s="315" t="str">
        <f t="shared" si="176"/>
        <v/>
      </c>
      <c r="E1948" s="353"/>
      <c r="F1948" s="354"/>
      <c r="G1948" s="354"/>
      <c r="H1948" s="333"/>
      <c r="I1948" s="333"/>
      <c r="J1948" s="333"/>
      <c r="K1948" s="333"/>
      <c r="L1948" s="333"/>
      <c r="M1948" s="333"/>
      <c r="N1948" s="333"/>
      <c r="O1948" s="333"/>
      <c r="P1948" s="333"/>
      <c r="Q1948" s="333"/>
      <c r="R1948" s="333"/>
      <c r="S1948" s="333"/>
      <c r="T1948" s="333"/>
      <c r="U1948" s="333"/>
      <c r="V1948" s="333"/>
      <c r="W1948" s="333"/>
      <c r="X1948" s="333"/>
      <c r="Y1948" s="333"/>
      <c r="Z1948" s="333"/>
      <c r="AA1948" s="333"/>
      <c r="AB1948" s="333"/>
      <c r="AC1948" s="333"/>
      <c r="AD1948" s="333"/>
      <c r="AE1948" s="333"/>
      <c r="AF1948" s="333"/>
      <c r="AG1948" s="333"/>
      <c r="AH1948" s="333"/>
      <c r="AI1948" s="333"/>
      <c r="AJ1948" s="333"/>
      <c r="AK1948" s="333"/>
      <c r="AL1948" s="333"/>
      <c r="AM1948" s="333"/>
      <c r="AN1948" s="333"/>
      <c r="AO1948" s="333"/>
      <c r="AP1948" s="333"/>
      <c r="AQ1948" s="333"/>
      <c r="AR1948" s="333"/>
    </row>
    <row r="1949" spans="1:44" ht="8.1" customHeight="1">
      <c r="A1949" s="365" t="str">
        <f t="shared" si="173"/>
        <v/>
      </c>
      <c r="B1949" s="50" t="str">
        <f t="shared" si="174"/>
        <v/>
      </c>
      <c r="C1949" s="50" t="str">
        <f t="shared" si="175"/>
        <v/>
      </c>
      <c r="D1949" s="315" t="str">
        <f t="shared" si="176"/>
        <v/>
      </c>
      <c r="E1949" s="353"/>
      <c r="F1949" s="354"/>
      <c r="G1949" s="354"/>
      <c r="H1949" s="333"/>
      <c r="I1949" s="333"/>
      <c r="J1949" s="333"/>
      <c r="K1949" s="333"/>
      <c r="L1949" s="333"/>
      <c r="M1949" s="333"/>
      <c r="N1949" s="333"/>
      <c r="O1949" s="333"/>
      <c r="P1949" s="333"/>
      <c r="Q1949" s="333"/>
      <c r="R1949" s="333"/>
      <c r="S1949" s="333"/>
      <c r="T1949" s="333"/>
      <c r="U1949" s="333"/>
      <c r="V1949" s="333"/>
      <c r="W1949" s="333"/>
      <c r="X1949" s="333"/>
      <c r="Y1949" s="333"/>
      <c r="Z1949" s="333"/>
      <c r="AA1949" s="333"/>
      <c r="AB1949" s="333"/>
      <c r="AC1949" s="333"/>
      <c r="AD1949" s="333"/>
      <c r="AE1949" s="333"/>
      <c r="AF1949" s="333"/>
      <c r="AG1949" s="333"/>
      <c r="AH1949" s="333"/>
      <c r="AI1949" s="333"/>
      <c r="AJ1949" s="333"/>
      <c r="AK1949" s="333"/>
      <c r="AL1949" s="333"/>
      <c r="AM1949" s="333"/>
      <c r="AN1949" s="333"/>
      <c r="AO1949" s="333"/>
      <c r="AP1949" s="333"/>
      <c r="AQ1949" s="333"/>
      <c r="AR1949" s="333"/>
    </row>
    <row r="1950" spans="1:44" ht="8.1" customHeight="1">
      <c r="A1950" s="365" t="str">
        <f t="shared" si="173"/>
        <v/>
      </c>
      <c r="B1950" s="50" t="str">
        <f t="shared" si="174"/>
        <v/>
      </c>
      <c r="C1950" s="50" t="str">
        <f t="shared" si="175"/>
        <v/>
      </c>
      <c r="D1950" s="315" t="str">
        <f t="shared" si="176"/>
        <v/>
      </c>
      <c r="E1950" s="353"/>
      <c r="F1950" s="354"/>
      <c r="G1950" s="354"/>
      <c r="H1950" s="333"/>
      <c r="I1950" s="333"/>
      <c r="J1950" s="333"/>
      <c r="K1950" s="333"/>
      <c r="L1950" s="333"/>
      <c r="M1950" s="333"/>
      <c r="N1950" s="333"/>
      <c r="O1950" s="333"/>
      <c r="P1950" s="333"/>
      <c r="Q1950" s="333"/>
      <c r="R1950" s="333"/>
      <c r="S1950" s="333"/>
      <c r="T1950" s="333"/>
      <c r="U1950" s="333"/>
      <c r="V1950" s="333"/>
      <c r="W1950" s="333"/>
      <c r="X1950" s="333"/>
      <c r="Y1950" s="333"/>
      <c r="Z1950" s="333"/>
      <c r="AA1950" s="333"/>
      <c r="AB1950" s="333"/>
      <c r="AC1950" s="333"/>
      <c r="AD1950" s="333"/>
      <c r="AE1950" s="333"/>
      <c r="AF1950" s="333"/>
      <c r="AG1950" s="333"/>
      <c r="AH1950" s="333"/>
      <c r="AI1950" s="333"/>
      <c r="AJ1950" s="333"/>
      <c r="AK1950" s="333"/>
      <c r="AL1950" s="333"/>
      <c r="AM1950" s="333"/>
      <c r="AN1950" s="333"/>
      <c r="AO1950" s="333"/>
      <c r="AP1950" s="333"/>
      <c r="AQ1950" s="333"/>
      <c r="AR1950" s="333"/>
    </row>
    <row r="1951" spans="1:44" ht="8.1" customHeight="1">
      <c r="A1951" s="365" t="str">
        <f t="shared" si="173"/>
        <v/>
      </c>
      <c r="B1951" s="50" t="str">
        <f t="shared" si="174"/>
        <v/>
      </c>
      <c r="C1951" s="50" t="str">
        <f t="shared" si="175"/>
        <v/>
      </c>
      <c r="D1951" s="315" t="str">
        <f t="shared" si="176"/>
        <v/>
      </c>
      <c r="E1951" s="353"/>
      <c r="F1951" s="354"/>
      <c r="G1951" s="354"/>
      <c r="H1951" s="333"/>
      <c r="I1951" s="333"/>
      <c r="J1951" s="333"/>
      <c r="K1951" s="333"/>
      <c r="L1951" s="333"/>
      <c r="M1951" s="333"/>
      <c r="N1951" s="333"/>
      <c r="O1951" s="333"/>
      <c r="P1951" s="333"/>
      <c r="Q1951" s="333"/>
      <c r="R1951" s="333"/>
      <c r="S1951" s="333"/>
      <c r="T1951" s="333"/>
      <c r="U1951" s="333"/>
      <c r="V1951" s="333"/>
      <c r="W1951" s="333"/>
      <c r="X1951" s="333"/>
      <c r="Y1951" s="333"/>
      <c r="Z1951" s="333"/>
      <c r="AA1951" s="333"/>
      <c r="AB1951" s="333"/>
      <c r="AC1951" s="333"/>
      <c r="AD1951" s="333"/>
      <c r="AE1951" s="333"/>
      <c r="AF1951" s="333"/>
      <c r="AG1951" s="333"/>
      <c r="AH1951" s="333"/>
      <c r="AI1951" s="333"/>
      <c r="AJ1951" s="333"/>
      <c r="AK1951" s="333"/>
      <c r="AL1951" s="333"/>
      <c r="AM1951" s="333"/>
      <c r="AN1951" s="333"/>
      <c r="AO1951" s="333"/>
      <c r="AP1951" s="333"/>
      <c r="AQ1951" s="333"/>
      <c r="AR1951" s="333"/>
    </row>
    <row r="1952" spans="1:44" ht="8.1" customHeight="1">
      <c r="A1952" s="365" t="str">
        <f t="shared" si="173"/>
        <v/>
      </c>
      <c r="B1952" s="50" t="str">
        <f t="shared" si="174"/>
        <v/>
      </c>
      <c r="C1952" s="50" t="str">
        <f t="shared" si="175"/>
        <v/>
      </c>
      <c r="D1952" s="315" t="str">
        <f t="shared" si="176"/>
        <v/>
      </c>
      <c r="E1952" s="353"/>
      <c r="F1952" s="354"/>
      <c r="G1952" s="354"/>
      <c r="H1952" s="333"/>
      <c r="I1952" s="333"/>
      <c r="J1952" s="333"/>
      <c r="K1952" s="333"/>
      <c r="L1952" s="333"/>
      <c r="M1952" s="333"/>
      <c r="N1952" s="333"/>
      <c r="O1952" s="333"/>
      <c r="P1952" s="333"/>
      <c r="Q1952" s="333"/>
      <c r="R1952" s="333"/>
      <c r="S1952" s="333"/>
      <c r="T1952" s="333"/>
      <c r="U1952" s="333"/>
      <c r="V1952" s="333"/>
      <c r="W1952" s="333"/>
      <c r="X1952" s="333"/>
      <c r="Y1952" s="333"/>
      <c r="Z1952" s="333"/>
      <c r="AA1952" s="333"/>
      <c r="AB1952" s="333"/>
      <c r="AC1952" s="333"/>
      <c r="AD1952" s="333"/>
      <c r="AE1952" s="333"/>
      <c r="AF1952" s="333"/>
      <c r="AG1952" s="333"/>
      <c r="AH1952" s="333"/>
      <c r="AI1952" s="333"/>
      <c r="AJ1952" s="333"/>
      <c r="AK1952" s="333"/>
      <c r="AL1952" s="333"/>
      <c r="AM1952" s="333"/>
      <c r="AN1952" s="333"/>
      <c r="AO1952" s="333"/>
      <c r="AP1952" s="333"/>
      <c r="AQ1952" s="333"/>
      <c r="AR1952" s="333"/>
    </row>
    <row r="1953" spans="1:44" ht="8.1" customHeight="1">
      <c r="A1953" s="365" t="str">
        <f t="shared" si="173"/>
        <v/>
      </c>
      <c r="B1953" s="50" t="str">
        <f t="shared" si="174"/>
        <v/>
      </c>
      <c r="C1953" s="50" t="str">
        <f t="shared" si="175"/>
        <v/>
      </c>
      <c r="D1953" s="315" t="str">
        <f t="shared" si="176"/>
        <v/>
      </c>
      <c r="E1953" s="353"/>
      <c r="F1953" s="354"/>
      <c r="G1953" s="354"/>
      <c r="H1953" s="333"/>
      <c r="I1953" s="333"/>
      <c r="J1953" s="333"/>
      <c r="K1953" s="333"/>
      <c r="L1953" s="333"/>
      <c r="M1953" s="333"/>
      <c r="N1953" s="333"/>
      <c r="O1953" s="333"/>
      <c r="P1953" s="333"/>
      <c r="Q1953" s="333"/>
      <c r="R1953" s="333"/>
      <c r="S1953" s="333"/>
      <c r="T1953" s="333"/>
      <c r="U1953" s="333"/>
      <c r="V1953" s="333"/>
      <c r="W1953" s="333"/>
      <c r="X1953" s="333"/>
      <c r="Y1953" s="333"/>
      <c r="Z1953" s="333"/>
      <c r="AA1953" s="333"/>
      <c r="AB1953" s="333"/>
      <c r="AC1953" s="333"/>
      <c r="AD1953" s="333"/>
      <c r="AE1953" s="333"/>
      <c r="AF1953" s="333"/>
      <c r="AG1953" s="333"/>
      <c r="AH1953" s="333"/>
      <c r="AI1953" s="333"/>
      <c r="AJ1953" s="333"/>
      <c r="AK1953" s="333"/>
      <c r="AL1953" s="333"/>
      <c r="AM1953" s="333"/>
      <c r="AN1953" s="333"/>
      <c r="AO1953" s="333"/>
      <c r="AP1953" s="333"/>
      <c r="AQ1953" s="333"/>
      <c r="AR1953" s="333"/>
    </row>
    <row r="1954" spans="1:44" ht="8.1" customHeight="1">
      <c r="A1954" s="365" t="str">
        <f t="shared" si="173"/>
        <v/>
      </c>
      <c r="B1954" s="50" t="str">
        <f t="shared" si="174"/>
        <v/>
      </c>
      <c r="C1954" s="50" t="str">
        <f t="shared" si="175"/>
        <v/>
      </c>
      <c r="D1954" s="315" t="str">
        <f t="shared" si="176"/>
        <v/>
      </c>
      <c r="E1954" s="353"/>
      <c r="F1954" s="354"/>
      <c r="G1954" s="354"/>
      <c r="H1954" s="333"/>
      <c r="I1954" s="333"/>
      <c r="J1954" s="333"/>
      <c r="K1954" s="333"/>
      <c r="L1954" s="333"/>
      <c r="M1954" s="333"/>
      <c r="N1954" s="333"/>
      <c r="O1954" s="333"/>
      <c r="P1954" s="333"/>
      <c r="Q1954" s="333"/>
      <c r="R1954" s="333"/>
      <c r="S1954" s="333"/>
      <c r="T1954" s="333"/>
      <c r="U1954" s="333"/>
      <c r="V1954" s="333"/>
      <c r="W1954" s="333"/>
      <c r="X1954" s="333"/>
      <c r="Y1954" s="333"/>
      <c r="Z1954" s="333"/>
      <c r="AA1954" s="333"/>
      <c r="AB1954" s="333"/>
      <c r="AC1954" s="333"/>
      <c r="AD1954" s="333"/>
      <c r="AE1954" s="333"/>
      <c r="AF1954" s="333"/>
      <c r="AG1954" s="333"/>
      <c r="AH1954" s="333"/>
      <c r="AI1954" s="333"/>
      <c r="AJ1954" s="333"/>
      <c r="AK1954" s="333"/>
      <c r="AL1954" s="333"/>
      <c r="AM1954" s="333"/>
      <c r="AN1954" s="333"/>
      <c r="AO1954" s="333"/>
      <c r="AP1954" s="333"/>
      <c r="AQ1954" s="333"/>
      <c r="AR1954" s="333"/>
    </row>
    <row r="1955" spans="1:44" ht="8.1" customHeight="1">
      <c r="A1955" s="365" t="str">
        <f t="shared" si="173"/>
        <v/>
      </c>
      <c r="B1955" s="50" t="str">
        <f t="shared" si="174"/>
        <v/>
      </c>
      <c r="C1955" s="50" t="str">
        <f t="shared" si="175"/>
        <v/>
      </c>
      <c r="D1955" s="315" t="str">
        <f t="shared" si="176"/>
        <v/>
      </c>
      <c r="E1955" s="353"/>
      <c r="F1955" s="354"/>
      <c r="G1955" s="354"/>
      <c r="H1955" s="333"/>
      <c r="I1955" s="333"/>
      <c r="J1955" s="333"/>
      <c r="K1955" s="333"/>
      <c r="L1955" s="333"/>
      <c r="M1955" s="333"/>
      <c r="N1955" s="333"/>
      <c r="O1955" s="333"/>
      <c r="P1955" s="333"/>
      <c r="Q1955" s="333"/>
      <c r="R1955" s="333"/>
      <c r="S1955" s="333"/>
      <c r="T1955" s="333"/>
      <c r="U1955" s="333"/>
      <c r="V1955" s="333"/>
      <c r="W1955" s="333"/>
      <c r="X1955" s="333"/>
      <c r="Y1955" s="333"/>
      <c r="Z1955" s="333"/>
      <c r="AA1955" s="333"/>
      <c r="AB1955" s="333"/>
      <c r="AC1955" s="333"/>
      <c r="AD1955" s="333"/>
      <c r="AE1955" s="333"/>
      <c r="AF1955" s="333"/>
      <c r="AG1955" s="333"/>
      <c r="AH1955" s="333"/>
      <c r="AI1955" s="333"/>
      <c r="AJ1955" s="333"/>
      <c r="AK1955" s="333"/>
      <c r="AL1955" s="333"/>
      <c r="AM1955" s="333"/>
      <c r="AN1955" s="333"/>
      <c r="AO1955" s="333"/>
      <c r="AP1955" s="333"/>
      <c r="AQ1955" s="333"/>
      <c r="AR1955" s="333"/>
    </row>
    <row r="1956" spans="1:44" ht="8.1" customHeight="1">
      <c r="A1956" s="365" t="str">
        <f t="shared" si="173"/>
        <v/>
      </c>
      <c r="B1956" s="50" t="str">
        <f t="shared" si="174"/>
        <v/>
      </c>
      <c r="C1956" s="50" t="str">
        <f t="shared" si="175"/>
        <v/>
      </c>
      <c r="D1956" s="315" t="str">
        <f t="shared" si="176"/>
        <v/>
      </c>
      <c r="E1956" s="353"/>
      <c r="F1956" s="354"/>
      <c r="G1956" s="354"/>
      <c r="H1956" s="333"/>
      <c r="I1956" s="333"/>
      <c r="J1956" s="333"/>
      <c r="K1956" s="333"/>
      <c r="L1956" s="333"/>
      <c r="M1956" s="333"/>
      <c r="N1956" s="333"/>
      <c r="O1956" s="333"/>
      <c r="P1956" s="333"/>
      <c r="Q1956" s="333"/>
      <c r="R1956" s="333"/>
      <c r="S1956" s="333"/>
      <c r="T1956" s="333"/>
      <c r="U1956" s="333"/>
      <c r="V1956" s="333"/>
      <c r="W1956" s="333"/>
      <c r="X1956" s="333"/>
      <c r="Y1956" s="333"/>
      <c r="Z1956" s="333"/>
      <c r="AA1956" s="333"/>
      <c r="AB1956" s="333"/>
      <c r="AC1956" s="333"/>
      <c r="AD1956" s="333"/>
      <c r="AE1956" s="333"/>
      <c r="AF1956" s="333"/>
      <c r="AG1956" s="333"/>
      <c r="AH1956" s="333"/>
      <c r="AI1956" s="333"/>
      <c r="AJ1956" s="333"/>
      <c r="AK1956" s="333"/>
      <c r="AL1956" s="333"/>
      <c r="AM1956" s="333"/>
      <c r="AN1956" s="333"/>
      <c r="AO1956" s="333"/>
      <c r="AP1956" s="333"/>
      <c r="AQ1956" s="333"/>
      <c r="AR1956" s="333"/>
    </row>
    <row r="1957" spans="1:44" ht="8.1" customHeight="1">
      <c r="A1957" s="365" t="str">
        <f t="shared" si="173"/>
        <v/>
      </c>
      <c r="B1957" s="50" t="str">
        <f t="shared" si="174"/>
        <v/>
      </c>
      <c r="C1957" s="50" t="str">
        <f t="shared" si="175"/>
        <v/>
      </c>
      <c r="D1957" s="315" t="str">
        <f t="shared" si="176"/>
        <v/>
      </c>
      <c r="E1957" s="353"/>
      <c r="F1957" s="354"/>
      <c r="G1957" s="354"/>
      <c r="H1957" s="333"/>
      <c r="I1957" s="333"/>
      <c r="J1957" s="333"/>
      <c r="K1957" s="333"/>
      <c r="L1957" s="333"/>
      <c r="M1957" s="333"/>
      <c r="N1957" s="333"/>
      <c r="O1957" s="333"/>
      <c r="P1957" s="333"/>
      <c r="Q1957" s="333"/>
      <c r="R1957" s="333"/>
      <c r="S1957" s="333"/>
      <c r="T1957" s="333"/>
      <c r="U1957" s="333"/>
      <c r="V1957" s="333"/>
      <c r="W1957" s="333"/>
      <c r="X1957" s="333"/>
      <c r="Y1957" s="333"/>
      <c r="Z1957" s="333"/>
      <c r="AA1957" s="333"/>
      <c r="AB1957" s="333"/>
      <c r="AC1957" s="333"/>
      <c r="AD1957" s="333"/>
      <c r="AE1957" s="333"/>
      <c r="AF1957" s="333"/>
      <c r="AG1957" s="333"/>
      <c r="AH1957" s="333"/>
      <c r="AI1957" s="333"/>
      <c r="AJ1957" s="333"/>
      <c r="AK1957" s="333"/>
      <c r="AL1957" s="333"/>
      <c r="AM1957" s="333"/>
      <c r="AN1957" s="333"/>
      <c r="AO1957" s="333"/>
      <c r="AP1957" s="333"/>
      <c r="AQ1957" s="333"/>
      <c r="AR1957" s="333"/>
    </row>
    <row r="1958" spans="1:44" ht="8.1" customHeight="1">
      <c r="A1958" s="365" t="str">
        <f t="shared" si="173"/>
        <v/>
      </c>
      <c r="B1958" s="50" t="str">
        <f t="shared" si="174"/>
        <v/>
      </c>
      <c r="C1958" s="50" t="str">
        <f t="shared" si="175"/>
        <v/>
      </c>
      <c r="D1958" s="315" t="str">
        <f t="shared" si="176"/>
        <v/>
      </c>
      <c r="E1958" s="353"/>
      <c r="F1958" s="354"/>
      <c r="G1958" s="354"/>
      <c r="H1958" s="333"/>
      <c r="I1958" s="333"/>
      <c r="J1958" s="333"/>
      <c r="K1958" s="333"/>
      <c r="L1958" s="333"/>
      <c r="M1958" s="333"/>
      <c r="N1958" s="333"/>
      <c r="O1958" s="333"/>
      <c r="P1958" s="333"/>
      <c r="Q1958" s="333"/>
      <c r="R1958" s="333"/>
      <c r="S1958" s="333"/>
      <c r="T1958" s="333"/>
      <c r="U1958" s="333"/>
      <c r="V1958" s="333"/>
      <c r="W1958" s="333"/>
      <c r="X1958" s="333"/>
      <c r="Y1958" s="333"/>
      <c r="Z1958" s="333"/>
      <c r="AA1958" s="333"/>
      <c r="AB1958" s="333"/>
      <c r="AC1958" s="333"/>
      <c r="AD1958" s="333"/>
      <c r="AE1958" s="333"/>
      <c r="AF1958" s="333"/>
      <c r="AG1958" s="333"/>
      <c r="AH1958" s="333"/>
      <c r="AI1958" s="333"/>
      <c r="AJ1958" s="333"/>
      <c r="AK1958" s="333"/>
      <c r="AL1958" s="333"/>
      <c r="AM1958" s="333"/>
      <c r="AN1958" s="333"/>
      <c r="AO1958" s="333"/>
      <c r="AP1958" s="333"/>
      <c r="AQ1958" s="333"/>
      <c r="AR1958" s="333"/>
    </row>
    <row r="1959" spans="1:44" ht="8.1" customHeight="1">
      <c r="A1959" s="365" t="str">
        <f t="shared" si="173"/>
        <v/>
      </c>
      <c r="B1959" s="50" t="str">
        <f t="shared" si="174"/>
        <v/>
      </c>
      <c r="C1959" s="50" t="str">
        <f t="shared" si="175"/>
        <v/>
      </c>
      <c r="D1959" s="315" t="str">
        <f t="shared" si="176"/>
        <v/>
      </c>
      <c r="E1959" s="353"/>
      <c r="F1959" s="354"/>
      <c r="G1959" s="354"/>
      <c r="H1959" s="333"/>
      <c r="I1959" s="333"/>
      <c r="J1959" s="333"/>
      <c r="K1959" s="333"/>
      <c r="L1959" s="333"/>
      <c r="M1959" s="333"/>
      <c r="N1959" s="333"/>
      <c r="O1959" s="333"/>
      <c r="P1959" s="333"/>
      <c r="Q1959" s="333"/>
      <c r="R1959" s="333"/>
      <c r="S1959" s="333"/>
      <c r="T1959" s="333"/>
      <c r="U1959" s="333"/>
      <c r="V1959" s="333"/>
      <c r="W1959" s="333"/>
      <c r="X1959" s="333"/>
      <c r="Y1959" s="333"/>
      <c r="Z1959" s="333"/>
      <c r="AA1959" s="333"/>
      <c r="AB1959" s="333"/>
      <c r="AC1959" s="333"/>
      <c r="AD1959" s="333"/>
      <c r="AE1959" s="333"/>
      <c r="AF1959" s="333"/>
      <c r="AG1959" s="333"/>
      <c r="AH1959" s="333"/>
      <c r="AI1959" s="333"/>
      <c r="AJ1959" s="333"/>
      <c r="AK1959" s="333"/>
      <c r="AL1959" s="333"/>
      <c r="AM1959" s="333"/>
      <c r="AN1959" s="333"/>
      <c r="AO1959" s="333"/>
      <c r="AP1959" s="333"/>
      <c r="AQ1959" s="333"/>
      <c r="AR1959" s="333"/>
    </row>
    <row r="1960" spans="1:44" ht="8.1" customHeight="1">
      <c r="A1960" s="365" t="str">
        <f t="shared" si="173"/>
        <v/>
      </c>
      <c r="B1960" s="50" t="str">
        <f t="shared" si="174"/>
        <v/>
      </c>
      <c r="C1960" s="50" t="str">
        <f t="shared" si="175"/>
        <v/>
      </c>
      <c r="D1960" s="315" t="str">
        <f t="shared" si="176"/>
        <v/>
      </c>
      <c r="E1960" s="353"/>
      <c r="F1960" s="354"/>
      <c r="G1960" s="354"/>
      <c r="H1960" s="333"/>
      <c r="I1960" s="333"/>
      <c r="J1960" s="333"/>
      <c r="K1960" s="333"/>
      <c r="L1960" s="333"/>
      <c r="M1960" s="333"/>
      <c r="N1960" s="333"/>
      <c r="O1960" s="333"/>
      <c r="P1960" s="333"/>
      <c r="Q1960" s="333"/>
      <c r="R1960" s="333"/>
      <c r="S1960" s="333"/>
      <c r="T1960" s="333"/>
      <c r="U1960" s="333"/>
      <c r="V1960" s="333"/>
      <c r="W1960" s="333"/>
      <c r="X1960" s="333"/>
      <c r="Y1960" s="333"/>
      <c r="Z1960" s="333"/>
      <c r="AA1960" s="333"/>
      <c r="AB1960" s="333"/>
      <c r="AC1960" s="333"/>
      <c r="AD1960" s="333"/>
      <c r="AE1960" s="333"/>
      <c r="AF1960" s="333"/>
      <c r="AG1960" s="333"/>
      <c r="AH1960" s="333"/>
      <c r="AI1960" s="333"/>
      <c r="AJ1960" s="333"/>
      <c r="AK1960" s="333"/>
      <c r="AL1960" s="333"/>
      <c r="AM1960" s="333"/>
      <c r="AN1960" s="333"/>
      <c r="AO1960" s="333"/>
      <c r="AP1960" s="333"/>
      <c r="AQ1960" s="333"/>
      <c r="AR1960" s="333"/>
    </row>
    <row r="1961" spans="1:44" ht="8.1" customHeight="1">
      <c r="A1961" s="365" t="str">
        <f t="shared" si="173"/>
        <v/>
      </c>
      <c r="B1961" s="50" t="str">
        <f t="shared" si="174"/>
        <v/>
      </c>
      <c r="C1961" s="50" t="str">
        <f t="shared" si="175"/>
        <v/>
      </c>
      <c r="D1961" s="315" t="str">
        <f t="shared" si="176"/>
        <v/>
      </c>
      <c r="E1961" s="353"/>
      <c r="F1961" s="354"/>
      <c r="G1961" s="354"/>
      <c r="H1961" s="333"/>
      <c r="I1961" s="333"/>
      <c r="J1961" s="333"/>
      <c r="K1961" s="333"/>
      <c r="L1961" s="333"/>
      <c r="M1961" s="333"/>
      <c r="N1961" s="333"/>
      <c r="O1961" s="333"/>
      <c r="P1961" s="333"/>
      <c r="Q1961" s="333"/>
      <c r="R1961" s="333"/>
      <c r="S1961" s="333"/>
      <c r="T1961" s="333"/>
      <c r="U1961" s="333"/>
      <c r="V1961" s="333"/>
      <c r="W1961" s="333"/>
      <c r="X1961" s="333"/>
      <c r="Y1961" s="333"/>
      <c r="Z1961" s="333"/>
      <c r="AA1961" s="333"/>
      <c r="AB1961" s="333"/>
      <c r="AC1961" s="333"/>
      <c r="AD1961" s="333"/>
      <c r="AE1961" s="333"/>
      <c r="AF1961" s="333"/>
      <c r="AG1961" s="333"/>
      <c r="AH1961" s="333"/>
      <c r="AI1961" s="333"/>
      <c r="AJ1961" s="333"/>
      <c r="AK1961" s="333"/>
      <c r="AL1961" s="333"/>
      <c r="AM1961" s="333"/>
      <c r="AN1961" s="333"/>
      <c r="AO1961" s="333"/>
      <c r="AP1961" s="333"/>
      <c r="AQ1961" s="333"/>
      <c r="AR1961" s="333"/>
    </row>
    <row r="1962" spans="1:44" ht="8.1" customHeight="1">
      <c r="A1962" s="365" t="str">
        <f t="shared" si="173"/>
        <v/>
      </c>
      <c r="B1962" s="50" t="str">
        <f t="shared" si="174"/>
        <v/>
      </c>
      <c r="C1962" s="50" t="str">
        <f t="shared" si="175"/>
        <v/>
      </c>
      <c r="D1962" s="315" t="str">
        <f t="shared" si="176"/>
        <v/>
      </c>
      <c r="E1962" s="353"/>
      <c r="F1962" s="354"/>
      <c r="G1962" s="354"/>
      <c r="H1962" s="333"/>
      <c r="I1962" s="333"/>
      <c r="J1962" s="333"/>
      <c r="K1962" s="333"/>
      <c r="L1962" s="333"/>
      <c r="M1962" s="333"/>
      <c r="N1962" s="333"/>
      <c r="O1962" s="333"/>
      <c r="P1962" s="333"/>
      <c r="Q1962" s="333"/>
      <c r="R1962" s="333"/>
      <c r="S1962" s="333"/>
      <c r="T1962" s="333"/>
      <c r="U1962" s="333"/>
      <c r="V1962" s="333"/>
      <c r="W1962" s="333"/>
      <c r="X1962" s="333"/>
      <c r="Y1962" s="333"/>
      <c r="Z1962" s="333"/>
      <c r="AA1962" s="333"/>
      <c r="AB1962" s="333"/>
      <c r="AC1962" s="333"/>
      <c r="AD1962" s="333"/>
      <c r="AE1962" s="333"/>
      <c r="AF1962" s="333"/>
      <c r="AG1962" s="333"/>
      <c r="AH1962" s="333"/>
      <c r="AI1962" s="333"/>
      <c r="AJ1962" s="333"/>
      <c r="AK1962" s="333"/>
      <c r="AL1962" s="333"/>
      <c r="AM1962" s="333"/>
      <c r="AN1962" s="333"/>
      <c r="AO1962" s="333"/>
      <c r="AP1962" s="333"/>
      <c r="AQ1962" s="333"/>
      <c r="AR1962" s="333"/>
    </row>
    <row r="1963" spans="1:44" ht="8.1" customHeight="1">
      <c r="A1963" s="365" t="str">
        <f t="shared" si="173"/>
        <v/>
      </c>
      <c r="B1963" s="50" t="str">
        <f t="shared" si="174"/>
        <v/>
      </c>
      <c r="C1963" s="50" t="str">
        <f t="shared" si="175"/>
        <v/>
      </c>
      <c r="D1963" s="315" t="str">
        <f t="shared" si="176"/>
        <v/>
      </c>
      <c r="E1963" s="353"/>
      <c r="F1963" s="354"/>
      <c r="G1963" s="354"/>
      <c r="H1963" s="333"/>
      <c r="I1963" s="333"/>
      <c r="J1963" s="333"/>
      <c r="K1963" s="333"/>
      <c r="L1963" s="333"/>
      <c r="M1963" s="333"/>
      <c r="N1963" s="333"/>
      <c r="O1963" s="333"/>
      <c r="P1963" s="333"/>
      <c r="Q1963" s="333"/>
      <c r="R1963" s="333"/>
      <c r="S1963" s="333"/>
      <c r="T1963" s="333"/>
      <c r="U1963" s="333"/>
      <c r="V1963" s="333"/>
      <c r="W1963" s="333"/>
      <c r="X1963" s="333"/>
      <c r="Y1963" s="333"/>
      <c r="Z1963" s="333"/>
      <c r="AA1963" s="333"/>
      <c r="AB1963" s="333"/>
      <c r="AC1963" s="333"/>
      <c r="AD1963" s="333"/>
      <c r="AE1963" s="333"/>
      <c r="AF1963" s="333"/>
      <c r="AG1963" s="333"/>
      <c r="AH1963" s="333"/>
      <c r="AI1963" s="333"/>
      <c r="AJ1963" s="333"/>
      <c r="AK1963" s="333"/>
      <c r="AL1963" s="333"/>
      <c r="AM1963" s="333"/>
      <c r="AN1963" s="333"/>
      <c r="AO1963" s="333"/>
      <c r="AP1963" s="333"/>
      <c r="AQ1963" s="333"/>
      <c r="AR1963" s="333"/>
    </row>
    <row r="1964" spans="1:44" ht="8.1" customHeight="1">
      <c r="A1964" s="365" t="str">
        <f t="shared" si="173"/>
        <v/>
      </c>
      <c r="B1964" s="50" t="str">
        <f t="shared" si="174"/>
        <v/>
      </c>
      <c r="C1964" s="50" t="str">
        <f t="shared" si="175"/>
        <v/>
      </c>
      <c r="D1964" s="315" t="str">
        <f t="shared" si="176"/>
        <v/>
      </c>
      <c r="E1964" s="353"/>
      <c r="F1964" s="354"/>
      <c r="G1964" s="354"/>
      <c r="H1964" s="333"/>
      <c r="I1964" s="333"/>
      <c r="J1964" s="333"/>
      <c r="K1964" s="333"/>
      <c r="L1964" s="333"/>
      <c r="M1964" s="333"/>
      <c r="N1964" s="333"/>
      <c r="O1964" s="333"/>
      <c r="P1964" s="333"/>
      <c r="Q1964" s="333"/>
      <c r="R1964" s="333"/>
      <c r="S1964" s="333"/>
      <c r="T1964" s="333"/>
      <c r="U1964" s="333"/>
      <c r="V1964" s="333"/>
      <c r="W1964" s="333"/>
      <c r="X1964" s="333"/>
      <c r="Y1964" s="333"/>
      <c r="Z1964" s="333"/>
      <c r="AA1964" s="333"/>
      <c r="AB1964" s="333"/>
      <c r="AC1964" s="333"/>
      <c r="AD1964" s="333"/>
      <c r="AE1964" s="333"/>
      <c r="AF1964" s="333"/>
      <c r="AG1964" s="333"/>
      <c r="AH1964" s="333"/>
      <c r="AI1964" s="333"/>
      <c r="AJ1964" s="333"/>
      <c r="AK1964" s="333"/>
      <c r="AL1964" s="333"/>
      <c r="AM1964" s="333"/>
      <c r="AN1964" s="333"/>
      <c r="AO1964" s="333"/>
      <c r="AP1964" s="333"/>
      <c r="AQ1964" s="333"/>
      <c r="AR1964" s="333"/>
    </row>
    <row r="1965" spans="1:44" ht="8.1" customHeight="1">
      <c r="A1965" s="365" t="str">
        <f t="shared" si="173"/>
        <v/>
      </c>
      <c r="B1965" s="50" t="str">
        <f t="shared" si="174"/>
        <v/>
      </c>
      <c r="C1965" s="50" t="str">
        <f t="shared" si="175"/>
        <v/>
      </c>
      <c r="D1965" s="315" t="str">
        <f t="shared" si="176"/>
        <v/>
      </c>
      <c r="E1965" s="353"/>
      <c r="F1965" s="354"/>
      <c r="G1965" s="354"/>
      <c r="H1965" s="333"/>
      <c r="I1965" s="333"/>
      <c r="J1965" s="333"/>
      <c r="K1965" s="333"/>
      <c r="L1965" s="333"/>
      <c r="M1965" s="333"/>
      <c r="N1965" s="333"/>
      <c r="O1965" s="333"/>
      <c r="P1965" s="333"/>
      <c r="Q1965" s="333"/>
      <c r="R1965" s="333"/>
      <c r="S1965" s="333"/>
      <c r="T1965" s="333"/>
      <c r="U1965" s="333"/>
      <c r="V1965" s="333"/>
      <c r="W1965" s="333"/>
      <c r="X1965" s="333"/>
      <c r="Y1965" s="333"/>
      <c r="Z1965" s="333"/>
      <c r="AA1965" s="333"/>
      <c r="AB1965" s="333"/>
      <c r="AC1965" s="333"/>
      <c r="AD1965" s="333"/>
      <c r="AE1965" s="333"/>
      <c r="AF1965" s="333"/>
      <c r="AG1965" s="333"/>
      <c r="AH1965" s="333"/>
      <c r="AI1965" s="333"/>
      <c r="AJ1965" s="333"/>
      <c r="AK1965" s="333"/>
      <c r="AL1965" s="333"/>
      <c r="AM1965" s="333"/>
      <c r="AN1965" s="333"/>
      <c r="AO1965" s="333"/>
      <c r="AP1965" s="333"/>
      <c r="AQ1965" s="333"/>
      <c r="AR1965" s="333"/>
    </row>
    <row r="1966" spans="1:44" ht="8.1" customHeight="1">
      <c r="A1966" s="365" t="str">
        <f t="shared" si="173"/>
        <v/>
      </c>
      <c r="B1966" s="50" t="str">
        <f t="shared" si="174"/>
        <v/>
      </c>
      <c r="C1966" s="50" t="str">
        <f t="shared" si="175"/>
        <v/>
      </c>
      <c r="D1966" s="315" t="str">
        <f t="shared" si="176"/>
        <v/>
      </c>
      <c r="E1966" s="353"/>
      <c r="F1966" s="354"/>
      <c r="G1966" s="354"/>
      <c r="H1966" s="333"/>
      <c r="I1966" s="333"/>
      <c r="J1966" s="333"/>
      <c r="K1966" s="333"/>
      <c r="L1966" s="333"/>
      <c r="M1966" s="333"/>
      <c r="N1966" s="333"/>
      <c r="O1966" s="333"/>
      <c r="P1966" s="333"/>
      <c r="Q1966" s="333"/>
      <c r="R1966" s="333"/>
      <c r="S1966" s="333"/>
      <c r="T1966" s="333"/>
      <c r="U1966" s="333"/>
      <c r="V1966" s="333"/>
      <c r="W1966" s="333"/>
      <c r="X1966" s="333"/>
      <c r="Y1966" s="333"/>
      <c r="Z1966" s="333"/>
      <c r="AA1966" s="333"/>
      <c r="AB1966" s="333"/>
      <c r="AC1966" s="333"/>
      <c r="AD1966" s="333"/>
      <c r="AE1966" s="333"/>
      <c r="AF1966" s="333"/>
      <c r="AG1966" s="333"/>
      <c r="AH1966" s="333"/>
      <c r="AI1966" s="333"/>
      <c r="AJ1966" s="333"/>
      <c r="AK1966" s="333"/>
      <c r="AL1966" s="333"/>
      <c r="AM1966" s="333"/>
      <c r="AN1966" s="333"/>
      <c r="AO1966" s="333"/>
      <c r="AP1966" s="333"/>
      <c r="AQ1966" s="333"/>
      <c r="AR1966" s="333"/>
    </row>
    <row r="1967" spans="1:44" ht="8.1" customHeight="1">
      <c r="A1967" s="365" t="str">
        <f t="shared" si="173"/>
        <v/>
      </c>
      <c r="B1967" s="50" t="str">
        <f t="shared" si="174"/>
        <v/>
      </c>
      <c r="C1967" s="50" t="str">
        <f t="shared" si="175"/>
        <v/>
      </c>
      <c r="D1967" s="315" t="str">
        <f t="shared" si="176"/>
        <v/>
      </c>
      <c r="E1967" s="353"/>
      <c r="F1967" s="354"/>
      <c r="G1967" s="354"/>
      <c r="H1967" s="333"/>
      <c r="I1967" s="333"/>
      <c r="J1967" s="333"/>
      <c r="K1967" s="333"/>
      <c r="L1967" s="333"/>
      <c r="M1967" s="333"/>
      <c r="N1967" s="333"/>
      <c r="O1967" s="333"/>
      <c r="P1967" s="333"/>
      <c r="Q1967" s="333"/>
      <c r="R1967" s="333"/>
      <c r="S1967" s="333"/>
      <c r="T1967" s="333"/>
      <c r="U1967" s="333"/>
      <c r="V1967" s="333"/>
      <c r="W1967" s="333"/>
      <c r="X1967" s="333"/>
      <c r="Y1967" s="333"/>
      <c r="Z1967" s="333"/>
      <c r="AA1967" s="333"/>
      <c r="AB1967" s="333"/>
      <c r="AC1967" s="333"/>
      <c r="AD1967" s="333"/>
      <c r="AE1967" s="333"/>
      <c r="AF1967" s="333"/>
      <c r="AG1967" s="333"/>
      <c r="AH1967" s="333"/>
      <c r="AI1967" s="333"/>
      <c r="AJ1967" s="333"/>
      <c r="AK1967" s="333"/>
      <c r="AL1967" s="333"/>
      <c r="AM1967" s="333"/>
      <c r="AN1967" s="333"/>
      <c r="AO1967" s="333"/>
      <c r="AP1967" s="333"/>
      <c r="AQ1967" s="333"/>
      <c r="AR1967" s="333"/>
    </row>
    <row r="1968" spans="1:44" ht="8.1" customHeight="1">
      <c r="A1968" s="365" t="str">
        <f t="shared" si="173"/>
        <v/>
      </c>
      <c r="B1968" s="50" t="str">
        <f t="shared" si="174"/>
        <v/>
      </c>
      <c r="C1968" s="50" t="str">
        <f t="shared" si="175"/>
        <v/>
      </c>
      <c r="D1968" s="315" t="str">
        <f t="shared" si="176"/>
        <v/>
      </c>
      <c r="E1968" s="353"/>
      <c r="F1968" s="354"/>
      <c r="G1968" s="354"/>
      <c r="H1968" s="333"/>
      <c r="I1968" s="333"/>
      <c r="J1968" s="333"/>
      <c r="K1968" s="333"/>
      <c r="L1968" s="333"/>
      <c r="M1968" s="333"/>
      <c r="N1968" s="333"/>
      <c r="O1968" s="333"/>
      <c r="P1968" s="333"/>
      <c r="Q1968" s="333"/>
      <c r="R1968" s="333"/>
      <c r="S1968" s="333"/>
      <c r="T1968" s="333"/>
      <c r="U1968" s="333"/>
      <c r="V1968" s="333"/>
      <c r="W1968" s="333"/>
      <c r="X1968" s="333"/>
      <c r="Y1968" s="333"/>
      <c r="Z1968" s="333"/>
      <c r="AA1968" s="333"/>
      <c r="AB1968" s="333"/>
      <c r="AC1968" s="333"/>
      <c r="AD1968" s="333"/>
      <c r="AE1968" s="333"/>
      <c r="AF1968" s="333"/>
      <c r="AG1968" s="333"/>
      <c r="AH1968" s="333"/>
      <c r="AI1968" s="333"/>
      <c r="AJ1968" s="333"/>
      <c r="AK1968" s="333"/>
      <c r="AL1968" s="333"/>
      <c r="AM1968" s="333"/>
      <c r="AN1968" s="333"/>
      <c r="AO1968" s="333"/>
      <c r="AP1968" s="333"/>
      <c r="AQ1968" s="333"/>
      <c r="AR1968" s="333"/>
    </row>
    <row r="1969" spans="1:44" ht="8.1" customHeight="1">
      <c r="A1969" s="365" t="str">
        <f t="shared" si="173"/>
        <v/>
      </c>
      <c r="B1969" s="50" t="str">
        <f t="shared" si="174"/>
        <v/>
      </c>
      <c r="C1969" s="50" t="str">
        <f t="shared" si="175"/>
        <v/>
      </c>
      <c r="D1969" s="315" t="str">
        <f t="shared" si="176"/>
        <v/>
      </c>
      <c r="E1969" s="353"/>
      <c r="F1969" s="354"/>
      <c r="G1969" s="354"/>
      <c r="H1969" s="333"/>
      <c r="I1969" s="333"/>
      <c r="J1969" s="333"/>
      <c r="K1969" s="333"/>
      <c r="L1969" s="333"/>
      <c r="M1969" s="333"/>
      <c r="N1969" s="333"/>
      <c r="O1969" s="333"/>
      <c r="P1969" s="333"/>
      <c r="Q1969" s="333"/>
      <c r="R1969" s="333"/>
      <c r="S1969" s="333"/>
      <c r="T1969" s="333"/>
      <c r="U1969" s="333"/>
      <c r="V1969" s="333"/>
      <c r="W1969" s="333"/>
      <c r="X1969" s="333"/>
      <c r="Y1969" s="333"/>
      <c r="Z1969" s="333"/>
      <c r="AA1969" s="333"/>
      <c r="AB1969" s="333"/>
      <c r="AC1969" s="333"/>
      <c r="AD1969" s="333"/>
      <c r="AE1969" s="333"/>
      <c r="AF1969" s="333"/>
      <c r="AG1969" s="333"/>
      <c r="AH1969" s="333"/>
      <c r="AI1969" s="333"/>
      <c r="AJ1969" s="333"/>
      <c r="AK1969" s="333"/>
      <c r="AL1969" s="333"/>
      <c r="AM1969" s="333"/>
      <c r="AN1969" s="333"/>
      <c r="AO1969" s="333"/>
      <c r="AP1969" s="333"/>
      <c r="AQ1969" s="333"/>
      <c r="AR1969" s="333"/>
    </row>
    <row r="1970" spans="1:44" ht="8.1" customHeight="1">
      <c r="A1970" s="365" t="str">
        <f t="shared" si="173"/>
        <v/>
      </c>
      <c r="B1970" s="50" t="str">
        <f t="shared" si="174"/>
        <v/>
      </c>
      <c r="C1970" s="50" t="str">
        <f t="shared" si="175"/>
        <v/>
      </c>
      <c r="D1970" s="315" t="str">
        <f t="shared" si="176"/>
        <v/>
      </c>
      <c r="E1970" s="353"/>
      <c r="F1970" s="354"/>
      <c r="G1970" s="354"/>
      <c r="H1970" s="333"/>
      <c r="I1970" s="333"/>
      <c r="J1970" s="333"/>
      <c r="K1970" s="333"/>
      <c r="L1970" s="333"/>
      <c r="M1970" s="333"/>
      <c r="N1970" s="333"/>
      <c r="O1970" s="333"/>
      <c r="P1970" s="333"/>
      <c r="Q1970" s="333"/>
      <c r="R1970" s="333"/>
      <c r="S1970" s="333"/>
      <c r="T1970" s="333"/>
      <c r="U1970" s="333"/>
      <c r="V1970" s="333"/>
      <c r="W1970" s="333"/>
      <c r="X1970" s="333"/>
      <c r="Y1970" s="333"/>
      <c r="Z1970" s="333"/>
      <c r="AA1970" s="333"/>
      <c r="AB1970" s="333"/>
      <c r="AC1970" s="333"/>
      <c r="AD1970" s="333"/>
      <c r="AE1970" s="333"/>
      <c r="AF1970" s="333"/>
      <c r="AG1970" s="333"/>
      <c r="AH1970" s="333"/>
      <c r="AI1970" s="333"/>
      <c r="AJ1970" s="333"/>
      <c r="AK1970" s="333"/>
      <c r="AL1970" s="333"/>
      <c r="AM1970" s="333"/>
      <c r="AN1970" s="333"/>
      <c r="AO1970" s="333"/>
      <c r="AP1970" s="333"/>
      <c r="AQ1970" s="333"/>
      <c r="AR1970" s="333"/>
    </row>
    <row r="1971" spans="1:44" ht="8.1" customHeight="1">
      <c r="A1971" s="365" t="str">
        <f t="shared" si="173"/>
        <v/>
      </c>
      <c r="B1971" s="50" t="str">
        <f t="shared" si="174"/>
        <v/>
      </c>
      <c r="C1971" s="50" t="str">
        <f t="shared" si="175"/>
        <v/>
      </c>
      <c r="D1971" s="315" t="str">
        <f t="shared" si="176"/>
        <v/>
      </c>
      <c r="E1971" s="353"/>
      <c r="F1971" s="354"/>
      <c r="G1971" s="354"/>
      <c r="H1971" s="333"/>
      <c r="I1971" s="333"/>
      <c r="J1971" s="333"/>
      <c r="K1971" s="333"/>
      <c r="L1971" s="333"/>
      <c r="M1971" s="333"/>
      <c r="N1971" s="333"/>
      <c r="O1971" s="333"/>
      <c r="P1971" s="333"/>
      <c r="Q1971" s="333"/>
      <c r="R1971" s="333"/>
      <c r="S1971" s="333"/>
      <c r="T1971" s="333"/>
      <c r="U1971" s="333"/>
      <c r="V1971" s="333"/>
      <c r="W1971" s="333"/>
      <c r="X1971" s="333"/>
      <c r="Y1971" s="333"/>
      <c r="Z1971" s="333"/>
      <c r="AA1971" s="333"/>
      <c r="AB1971" s="333"/>
      <c r="AC1971" s="333"/>
      <c r="AD1971" s="333"/>
      <c r="AE1971" s="333"/>
      <c r="AF1971" s="333"/>
      <c r="AG1971" s="333"/>
      <c r="AH1971" s="333"/>
      <c r="AI1971" s="333"/>
      <c r="AJ1971" s="333"/>
      <c r="AK1971" s="333"/>
      <c r="AL1971" s="333"/>
      <c r="AM1971" s="333"/>
      <c r="AN1971" s="333"/>
      <c r="AO1971" s="333"/>
      <c r="AP1971" s="333"/>
      <c r="AQ1971" s="333"/>
      <c r="AR1971" s="333"/>
    </row>
    <row r="1972" spans="1:44" ht="8.1" customHeight="1">
      <c r="A1972" s="365" t="str">
        <f t="shared" si="173"/>
        <v/>
      </c>
      <c r="B1972" s="50" t="str">
        <f t="shared" si="174"/>
        <v/>
      </c>
      <c r="C1972" s="50" t="str">
        <f t="shared" si="175"/>
        <v/>
      </c>
      <c r="D1972" s="315" t="str">
        <f t="shared" si="176"/>
        <v/>
      </c>
      <c r="E1972" s="353"/>
      <c r="F1972" s="354"/>
      <c r="G1972" s="354"/>
      <c r="H1972" s="333"/>
      <c r="I1972" s="333"/>
      <c r="J1972" s="333"/>
      <c r="K1972" s="333"/>
      <c r="L1972" s="333"/>
      <c r="M1972" s="333"/>
      <c r="N1972" s="333"/>
      <c r="O1972" s="333"/>
      <c r="P1972" s="333"/>
      <c r="Q1972" s="333"/>
      <c r="R1972" s="333"/>
      <c r="S1972" s="333"/>
      <c r="T1972" s="333"/>
      <c r="U1972" s="333"/>
      <c r="V1972" s="333"/>
      <c r="W1972" s="333"/>
      <c r="X1972" s="333"/>
      <c r="Y1972" s="333"/>
      <c r="Z1972" s="333"/>
      <c r="AA1972" s="333"/>
      <c r="AB1972" s="333"/>
      <c r="AC1972" s="333"/>
      <c r="AD1972" s="333"/>
      <c r="AE1972" s="333"/>
      <c r="AF1972" s="333"/>
      <c r="AG1972" s="333"/>
      <c r="AH1972" s="333"/>
      <c r="AI1972" s="333"/>
      <c r="AJ1972" s="333"/>
      <c r="AK1972" s="333"/>
      <c r="AL1972" s="333"/>
      <c r="AM1972" s="333"/>
      <c r="AN1972" s="333"/>
      <c r="AO1972" s="333"/>
      <c r="AP1972" s="333"/>
      <c r="AQ1972" s="333"/>
      <c r="AR1972" s="333"/>
    </row>
    <row r="1973" spans="1:44" ht="8.1" customHeight="1">
      <c r="A1973" s="365" t="str">
        <f t="shared" si="173"/>
        <v/>
      </c>
      <c r="B1973" s="50" t="str">
        <f t="shared" si="174"/>
        <v/>
      </c>
      <c r="C1973" s="50" t="str">
        <f t="shared" si="175"/>
        <v/>
      </c>
      <c r="D1973" s="315" t="str">
        <f t="shared" si="176"/>
        <v/>
      </c>
      <c r="E1973" s="353"/>
      <c r="F1973" s="354"/>
      <c r="G1973" s="354"/>
      <c r="H1973" s="333"/>
      <c r="I1973" s="333"/>
      <c r="J1973" s="333"/>
      <c r="K1973" s="333"/>
      <c r="L1973" s="333"/>
      <c r="M1973" s="333"/>
      <c r="N1973" s="333"/>
      <c r="O1973" s="333"/>
      <c r="P1973" s="333"/>
      <c r="Q1973" s="333"/>
      <c r="R1973" s="333"/>
      <c r="S1973" s="333"/>
      <c r="T1973" s="333"/>
      <c r="U1973" s="333"/>
      <c r="V1973" s="333"/>
      <c r="W1973" s="333"/>
      <c r="X1973" s="333"/>
      <c r="Y1973" s="333"/>
      <c r="Z1973" s="333"/>
      <c r="AA1973" s="333"/>
      <c r="AB1973" s="333"/>
      <c r="AC1973" s="333"/>
      <c r="AD1973" s="333"/>
      <c r="AE1973" s="333"/>
      <c r="AF1973" s="333"/>
      <c r="AG1973" s="333"/>
      <c r="AH1973" s="333"/>
      <c r="AI1973" s="333"/>
      <c r="AJ1973" s="333"/>
      <c r="AK1973" s="333"/>
      <c r="AL1973" s="333"/>
      <c r="AM1973" s="333"/>
      <c r="AN1973" s="333"/>
      <c r="AO1973" s="333"/>
      <c r="AP1973" s="333"/>
      <c r="AQ1973" s="333"/>
      <c r="AR1973" s="333"/>
    </row>
    <row r="1974" spans="1:44" ht="8.1" customHeight="1">
      <c r="A1974" s="365" t="str">
        <f t="shared" si="173"/>
        <v/>
      </c>
      <c r="B1974" s="50" t="str">
        <f t="shared" si="174"/>
        <v/>
      </c>
      <c r="C1974" s="50" t="str">
        <f t="shared" si="175"/>
        <v/>
      </c>
      <c r="D1974" s="315" t="str">
        <f t="shared" si="176"/>
        <v/>
      </c>
      <c r="E1974" s="353"/>
      <c r="F1974" s="354"/>
      <c r="G1974" s="354"/>
      <c r="H1974" s="333"/>
      <c r="I1974" s="333"/>
      <c r="J1974" s="333"/>
      <c r="K1974" s="333"/>
      <c r="L1974" s="333"/>
      <c r="M1974" s="333"/>
      <c r="N1974" s="333"/>
      <c r="O1974" s="333"/>
      <c r="P1974" s="333"/>
      <c r="Q1974" s="333"/>
      <c r="R1974" s="333"/>
      <c r="S1974" s="333"/>
      <c r="T1974" s="333"/>
      <c r="U1974" s="333"/>
      <c r="V1974" s="333"/>
      <c r="W1974" s="333"/>
      <c r="X1974" s="333"/>
      <c r="Y1974" s="333"/>
      <c r="Z1974" s="333"/>
      <c r="AA1974" s="333"/>
      <c r="AB1974" s="333"/>
      <c r="AC1974" s="333"/>
      <c r="AD1974" s="333"/>
      <c r="AE1974" s="333"/>
      <c r="AF1974" s="333"/>
      <c r="AG1974" s="333"/>
      <c r="AH1974" s="333"/>
      <c r="AI1974" s="333"/>
      <c r="AJ1974" s="333"/>
      <c r="AK1974" s="333"/>
      <c r="AL1974" s="333"/>
      <c r="AM1974" s="333"/>
      <c r="AN1974" s="333"/>
      <c r="AO1974" s="333"/>
      <c r="AP1974" s="333"/>
      <c r="AQ1974" s="333"/>
      <c r="AR1974" s="333"/>
    </row>
    <row r="1975" spans="1:44" ht="8.1" customHeight="1">
      <c r="A1975" s="365" t="str">
        <f t="shared" si="173"/>
        <v/>
      </c>
      <c r="B1975" s="50" t="str">
        <f t="shared" si="174"/>
        <v/>
      </c>
      <c r="C1975" s="50" t="str">
        <f t="shared" si="175"/>
        <v/>
      </c>
      <c r="D1975" s="315" t="str">
        <f t="shared" si="176"/>
        <v/>
      </c>
      <c r="E1975" s="353"/>
      <c r="F1975" s="354"/>
      <c r="G1975" s="354"/>
      <c r="H1975" s="333"/>
      <c r="I1975" s="333"/>
      <c r="J1975" s="333"/>
      <c r="K1975" s="333"/>
      <c r="L1975" s="333"/>
      <c r="M1975" s="333"/>
      <c r="N1975" s="333"/>
      <c r="O1975" s="333"/>
      <c r="P1975" s="333"/>
      <c r="Q1975" s="333"/>
      <c r="R1975" s="333"/>
      <c r="S1975" s="333"/>
      <c r="T1975" s="333"/>
      <c r="U1975" s="333"/>
      <c r="V1975" s="333"/>
      <c r="W1975" s="333"/>
      <c r="X1975" s="333"/>
      <c r="Y1975" s="333"/>
      <c r="Z1975" s="333"/>
      <c r="AA1975" s="333"/>
      <c r="AB1975" s="333"/>
      <c r="AC1975" s="333"/>
      <c r="AD1975" s="333"/>
      <c r="AE1975" s="333"/>
      <c r="AF1975" s="333"/>
      <c r="AG1975" s="333"/>
      <c r="AH1975" s="333"/>
      <c r="AI1975" s="333"/>
      <c r="AJ1975" s="333"/>
      <c r="AK1975" s="333"/>
      <c r="AL1975" s="333"/>
      <c r="AM1975" s="333"/>
      <c r="AN1975" s="333"/>
      <c r="AO1975" s="333"/>
      <c r="AP1975" s="333"/>
      <c r="AQ1975" s="333"/>
      <c r="AR1975" s="333"/>
    </row>
    <row r="1976" spans="1:44" ht="8.1" customHeight="1">
      <c r="A1976" s="365" t="str">
        <f t="shared" si="173"/>
        <v/>
      </c>
      <c r="B1976" s="50" t="str">
        <f t="shared" si="174"/>
        <v/>
      </c>
      <c r="C1976" s="50" t="str">
        <f t="shared" si="175"/>
        <v/>
      </c>
      <c r="D1976" s="315" t="str">
        <f t="shared" si="176"/>
        <v/>
      </c>
      <c r="E1976" s="353"/>
      <c r="F1976" s="354"/>
      <c r="G1976" s="354"/>
      <c r="H1976" s="333"/>
      <c r="I1976" s="333"/>
      <c r="J1976" s="333"/>
      <c r="K1976" s="333"/>
      <c r="L1976" s="333"/>
      <c r="M1976" s="333"/>
      <c r="N1976" s="333"/>
      <c r="O1976" s="333"/>
      <c r="P1976" s="333"/>
      <c r="Q1976" s="333"/>
      <c r="R1976" s="333"/>
      <c r="S1976" s="333"/>
      <c r="T1976" s="333"/>
      <c r="U1976" s="333"/>
      <c r="V1976" s="333"/>
      <c r="W1976" s="333"/>
      <c r="X1976" s="333"/>
      <c r="Y1976" s="333"/>
      <c r="Z1976" s="333"/>
      <c r="AA1976" s="333"/>
      <c r="AB1976" s="333"/>
      <c r="AC1976" s="333"/>
      <c r="AD1976" s="333"/>
      <c r="AE1976" s="333"/>
      <c r="AF1976" s="333"/>
      <c r="AG1976" s="333"/>
      <c r="AH1976" s="333"/>
      <c r="AI1976" s="333"/>
      <c r="AJ1976" s="333"/>
      <c r="AK1976" s="333"/>
      <c r="AL1976" s="333"/>
      <c r="AM1976" s="333"/>
      <c r="AN1976" s="333"/>
      <c r="AO1976" s="333"/>
      <c r="AP1976" s="333"/>
      <c r="AQ1976" s="333"/>
      <c r="AR1976" s="333"/>
    </row>
    <row r="1977" spans="1:44" ht="8.1" customHeight="1">
      <c r="A1977" s="365" t="str">
        <f t="shared" si="173"/>
        <v/>
      </c>
      <c r="B1977" s="50" t="str">
        <f t="shared" si="174"/>
        <v/>
      </c>
      <c r="C1977" s="50" t="str">
        <f t="shared" si="175"/>
        <v/>
      </c>
      <c r="D1977" s="315" t="str">
        <f t="shared" si="176"/>
        <v/>
      </c>
      <c r="E1977" s="353"/>
      <c r="F1977" s="354"/>
      <c r="G1977" s="354"/>
      <c r="H1977" s="333"/>
      <c r="I1977" s="333"/>
      <c r="J1977" s="333"/>
      <c r="K1977" s="333"/>
      <c r="L1977" s="333"/>
      <c r="M1977" s="333"/>
      <c r="N1977" s="333"/>
      <c r="O1977" s="333"/>
      <c r="P1977" s="333"/>
      <c r="Q1977" s="333"/>
      <c r="R1977" s="333"/>
      <c r="S1977" s="333"/>
      <c r="T1977" s="333"/>
      <c r="U1977" s="333"/>
      <c r="V1977" s="333"/>
      <c r="W1977" s="333"/>
      <c r="X1977" s="333"/>
      <c r="Y1977" s="333"/>
      <c r="Z1977" s="333"/>
      <c r="AA1977" s="333"/>
      <c r="AB1977" s="333"/>
      <c r="AC1977" s="333"/>
      <c r="AD1977" s="333"/>
      <c r="AE1977" s="333"/>
      <c r="AF1977" s="333"/>
      <c r="AG1977" s="333"/>
      <c r="AH1977" s="333"/>
      <c r="AI1977" s="333"/>
      <c r="AJ1977" s="333"/>
      <c r="AK1977" s="333"/>
      <c r="AL1977" s="333"/>
      <c r="AM1977" s="333"/>
      <c r="AN1977" s="333"/>
      <c r="AO1977" s="333"/>
      <c r="AP1977" s="333"/>
      <c r="AQ1977" s="333"/>
      <c r="AR1977" s="333"/>
    </row>
    <row r="1978" spans="1:44" ht="8.1" customHeight="1">
      <c r="A1978" s="365" t="str">
        <f t="shared" si="173"/>
        <v/>
      </c>
      <c r="B1978" s="50" t="str">
        <f t="shared" si="174"/>
        <v/>
      </c>
      <c r="C1978" s="50" t="str">
        <f t="shared" si="175"/>
        <v/>
      </c>
      <c r="D1978" s="315" t="str">
        <f t="shared" si="176"/>
        <v/>
      </c>
      <c r="E1978" s="353"/>
      <c r="F1978" s="354"/>
      <c r="G1978" s="354"/>
      <c r="H1978" s="333"/>
      <c r="I1978" s="333"/>
      <c r="J1978" s="333"/>
      <c r="K1978" s="333"/>
      <c r="L1978" s="333"/>
      <c r="M1978" s="333"/>
      <c r="N1978" s="333"/>
      <c r="O1978" s="333"/>
      <c r="P1978" s="333"/>
      <c r="Q1978" s="333"/>
      <c r="R1978" s="333"/>
      <c r="S1978" s="333"/>
      <c r="T1978" s="333"/>
      <c r="U1978" s="333"/>
      <c r="V1978" s="333"/>
      <c r="W1978" s="333"/>
      <c r="X1978" s="333"/>
      <c r="Y1978" s="333"/>
      <c r="Z1978" s="333"/>
      <c r="AA1978" s="333"/>
      <c r="AB1978" s="333"/>
      <c r="AC1978" s="333"/>
      <c r="AD1978" s="333"/>
      <c r="AE1978" s="333"/>
      <c r="AF1978" s="333"/>
      <c r="AG1978" s="333"/>
      <c r="AH1978" s="333"/>
      <c r="AI1978" s="333"/>
      <c r="AJ1978" s="333"/>
      <c r="AK1978" s="333"/>
      <c r="AL1978" s="333"/>
      <c r="AM1978" s="333"/>
      <c r="AN1978" s="333"/>
      <c r="AO1978" s="333"/>
      <c r="AP1978" s="333"/>
      <c r="AQ1978" s="333"/>
      <c r="AR1978" s="333"/>
    </row>
    <row r="1979" spans="1:44" ht="8.1" customHeight="1">
      <c r="A1979" s="365" t="str">
        <f t="shared" si="173"/>
        <v/>
      </c>
      <c r="B1979" s="50" t="str">
        <f t="shared" si="174"/>
        <v/>
      </c>
      <c r="C1979" s="50" t="str">
        <f t="shared" si="175"/>
        <v/>
      </c>
      <c r="D1979" s="315" t="str">
        <f t="shared" si="176"/>
        <v/>
      </c>
      <c r="E1979" s="353"/>
      <c r="F1979" s="354"/>
      <c r="G1979" s="354"/>
      <c r="H1979" s="333"/>
      <c r="I1979" s="333"/>
      <c r="J1979" s="333"/>
      <c r="K1979" s="333"/>
      <c r="L1979" s="333"/>
      <c r="M1979" s="333"/>
      <c r="N1979" s="333"/>
      <c r="O1979" s="333"/>
      <c r="P1979" s="333"/>
      <c r="Q1979" s="333"/>
      <c r="R1979" s="333"/>
      <c r="S1979" s="333"/>
      <c r="T1979" s="333"/>
      <c r="U1979" s="333"/>
      <c r="V1979" s="333"/>
      <c r="W1979" s="333"/>
      <c r="X1979" s="333"/>
      <c r="Y1979" s="333"/>
      <c r="Z1979" s="333"/>
      <c r="AA1979" s="333"/>
      <c r="AB1979" s="333"/>
      <c r="AC1979" s="333"/>
      <c r="AD1979" s="333"/>
      <c r="AE1979" s="333"/>
      <c r="AF1979" s="333"/>
      <c r="AG1979" s="333"/>
      <c r="AH1979" s="333"/>
      <c r="AI1979" s="333"/>
      <c r="AJ1979" s="333"/>
      <c r="AK1979" s="333"/>
      <c r="AL1979" s="333"/>
      <c r="AM1979" s="333"/>
      <c r="AN1979" s="333"/>
      <c r="AO1979" s="333"/>
      <c r="AP1979" s="333"/>
      <c r="AQ1979" s="333"/>
      <c r="AR1979" s="333"/>
    </row>
    <row r="1980" spans="1:44" ht="8.1" customHeight="1">
      <c r="A1980" s="365" t="str">
        <f t="shared" si="173"/>
        <v/>
      </c>
      <c r="B1980" s="50" t="str">
        <f t="shared" si="174"/>
        <v/>
      </c>
      <c r="C1980" s="50" t="str">
        <f t="shared" si="175"/>
        <v/>
      </c>
      <c r="D1980" s="315" t="str">
        <f t="shared" si="176"/>
        <v/>
      </c>
      <c r="E1980" s="353"/>
      <c r="F1980" s="354"/>
      <c r="G1980" s="354"/>
      <c r="H1980" s="333"/>
      <c r="I1980" s="333"/>
      <c r="J1980" s="333"/>
      <c r="K1980" s="333"/>
      <c r="L1980" s="333"/>
      <c r="M1980" s="333"/>
      <c r="N1980" s="333"/>
      <c r="O1980" s="333"/>
      <c r="P1980" s="333"/>
      <c r="Q1980" s="333"/>
      <c r="R1980" s="333"/>
      <c r="S1980" s="333"/>
      <c r="T1980" s="333"/>
      <c r="U1980" s="333"/>
      <c r="V1980" s="333"/>
      <c r="W1980" s="333"/>
      <c r="X1980" s="333"/>
      <c r="Y1980" s="333"/>
      <c r="Z1980" s="333"/>
      <c r="AA1980" s="333"/>
      <c r="AB1980" s="333"/>
      <c r="AC1980" s="333"/>
      <c r="AD1980" s="333"/>
      <c r="AE1980" s="333"/>
      <c r="AF1980" s="333"/>
      <c r="AG1980" s="333"/>
      <c r="AH1980" s="333"/>
      <c r="AI1980" s="333"/>
      <c r="AJ1980" s="333"/>
      <c r="AK1980" s="333"/>
      <c r="AL1980" s="333"/>
      <c r="AM1980" s="333"/>
      <c r="AN1980" s="333"/>
      <c r="AO1980" s="333"/>
      <c r="AP1980" s="333"/>
      <c r="AQ1980" s="333"/>
      <c r="AR1980" s="333"/>
    </row>
    <row r="1981" spans="1:44" ht="8.1" customHeight="1">
      <c r="A1981" s="365" t="str">
        <f t="shared" si="173"/>
        <v/>
      </c>
      <c r="B1981" s="50" t="str">
        <f t="shared" si="174"/>
        <v/>
      </c>
      <c r="C1981" s="50" t="str">
        <f t="shared" si="175"/>
        <v/>
      </c>
      <c r="D1981" s="315" t="str">
        <f t="shared" si="176"/>
        <v/>
      </c>
      <c r="E1981" s="353"/>
      <c r="F1981" s="354"/>
      <c r="G1981" s="354"/>
      <c r="H1981" s="333"/>
      <c r="I1981" s="333"/>
      <c r="J1981" s="333"/>
      <c r="K1981" s="333"/>
      <c r="L1981" s="333"/>
      <c r="M1981" s="333"/>
      <c r="N1981" s="333"/>
      <c r="O1981" s="333"/>
      <c r="P1981" s="333"/>
      <c r="Q1981" s="333"/>
      <c r="R1981" s="333"/>
      <c r="S1981" s="333"/>
      <c r="T1981" s="333"/>
      <c r="U1981" s="333"/>
      <c r="V1981" s="333"/>
      <c r="W1981" s="333"/>
      <c r="X1981" s="333"/>
      <c r="Y1981" s="333"/>
      <c r="Z1981" s="333"/>
      <c r="AA1981" s="333"/>
      <c r="AB1981" s="333"/>
      <c r="AC1981" s="333"/>
      <c r="AD1981" s="333"/>
      <c r="AE1981" s="333"/>
      <c r="AF1981" s="333"/>
      <c r="AG1981" s="333"/>
      <c r="AH1981" s="333"/>
      <c r="AI1981" s="333"/>
      <c r="AJ1981" s="333"/>
      <c r="AK1981" s="333"/>
      <c r="AL1981" s="333"/>
      <c r="AM1981" s="333"/>
      <c r="AN1981" s="333"/>
      <c r="AO1981" s="333"/>
      <c r="AP1981" s="333"/>
      <c r="AQ1981" s="333"/>
      <c r="AR1981" s="333"/>
    </row>
    <row r="1982" spans="1:44" ht="8.1" customHeight="1">
      <c r="A1982" s="365" t="str">
        <f t="shared" si="173"/>
        <v/>
      </c>
      <c r="B1982" s="50" t="str">
        <f t="shared" si="174"/>
        <v/>
      </c>
      <c r="C1982" s="50" t="str">
        <f t="shared" si="175"/>
        <v/>
      </c>
      <c r="D1982" s="315" t="str">
        <f t="shared" si="176"/>
        <v/>
      </c>
      <c r="E1982" s="353"/>
      <c r="F1982" s="354"/>
      <c r="G1982" s="354"/>
      <c r="H1982" s="333"/>
      <c r="I1982" s="333"/>
      <c r="J1982" s="333"/>
      <c r="K1982" s="333"/>
      <c r="L1982" s="333"/>
      <c r="M1982" s="333"/>
      <c r="N1982" s="333"/>
      <c r="O1982" s="333"/>
      <c r="P1982" s="333"/>
      <c r="Q1982" s="333"/>
      <c r="R1982" s="333"/>
      <c r="S1982" s="333"/>
      <c r="T1982" s="333"/>
      <c r="U1982" s="333"/>
      <c r="V1982" s="333"/>
      <c r="W1982" s="333"/>
      <c r="X1982" s="333"/>
      <c r="Y1982" s="333"/>
      <c r="Z1982" s="333"/>
      <c r="AA1982" s="333"/>
      <c r="AB1982" s="333"/>
      <c r="AC1982" s="333"/>
      <c r="AD1982" s="333"/>
      <c r="AE1982" s="333"/>
      <c r="AF1982" s="333"/>
      <c r="AG1982" s="333"/>
      <c r="AH1982" s="333"/>
      <c r="AI1982" s="333"/>
      <c r="AJ1982" s="333"/>
      <c r="AK1982" s="333"/>
      <c r="AL1982" s="333"/>
      <c r="AM1982" s="333"/>
      <c r="AN1982" s="333"/>
      <c r="AO1982" s="333"/>
      <c r="AP1982" s="333"/>
      <c r="AQ1982" s="333"/>
      <c r="AR1982" s="333"/>
    </row>
    <row r="1983" spans="1:44" ht="8.1" customHeight="1">
      <c r="A1983" s="365" t="str">
        <f t="shared" si="173"/>
        <v/>
      </c>
      <c r="B1983" s="50" t="str">
        <f t="shared" si="174"/>
        <v/>
      </c>
      <c r="C1983" s="50" t="str">
        <f t="shared" si="175"/>
        <v/>
      </c>
      <c r="D1983" s="315" t="str">
        <f t="shared" si="176"/>
        <v/>
      </c>
      <c r="E1983" s="353"/>
      <c r="F1983" s="354"/>
      <c r="G1983" s="354"/>
      <c r="H1983" s="333"/>
      <c r="I1983" s="333"/>
      <c r="J1983" s="333"/>
      <c r="K1983" s="333"/>
      <c r="L1983" s="333"/>
      <c r="M1983" s="333"/>
      <c r="N1983" s="333"/>
      <c r="O1983" s="333"/>
      <c r="P1983" s="333"/>
      <c r="Q1983" s="333"/>
      <c r="R1983" s="333"/>
      <c r="S1983" s="333"/>
      <c r="T1983" s="333"/>
      <c r="U1983" s="333"/>
      <c r="V1983" s="333"/>
      <c r="W1983" s="333"/>
      <c r="X1983" s="333"/>
      <c r="Y1983" s="333"/>
      <c r="Z1983" s="333"/>
      <c r="AA1983" s="333"/>
      <c r="AB1983" s="333"/>
      <c r="AC1983" s="333"/>
      <c r="AD1983" s="333"/>
      <c r="AE1983" s="333"/>
      <c r="AF1983" s="333"/>
      <c r="AG1983" s="333"/>
      <c r="AH1983" s="333"/>
      <c r="AI1983" s="333"/>
      <c r="AJ1983" s="333"/>
      <c r="AK1983" s="333"/>
      <c r="AL1983" s="333"/>
      <c r="AM1983" s="333"/>
      <c r="AN1983" s="333"/>
      <c r="AO1983" s="333"/>
      <c r="AP1983" s="333"/>
      <c r="AQ1983" s="333"/>
      <c r="AR1983" s="333"/>
    </row>
    <row r="1984" spans="1:44" ht="8.1" customHeight="1">
      <c r="A1984" s="365" t="str">
        <f t="shared" si="173"/>
        <v/>
      </c>
      <c r="B1984" s="50" t="str">
        <f t="shared" si="174"/>
        <v/>
      </c>
      <c r="C1984" s="50" t="str">
        <f t="shared" si="175"/>
        <v/>
      </c>
      <c r="D1984" s="315" t="str">
        <f t="shared" si="176"/>
        <v/>
      </c>
      <c r="E1984" s="353"/>
      <c r="F1984" s="354"/>
      <c r="G1984" s="354"/>
      <c r="H1984" s="333"/>
      <c r="I1984" s="333"/>
      <c r="J1984" s="333"/>
      <c r="K1984" s="333"/>
      <c r="L1984" s="333"/>
      <c r="M1984" s="333"/>
      <c r="N1984" s="333"/>
      <c r="O1984" s="333"/>
      <c r="P1984" s="333"/>
      <c r="Q1984" s="333"/>
      <c r="R1984" s="333"/>
      <c r="S1984" s="333"/>
      <c r="T1984" s="333"/>
      <c r="U1984" s="333"/>
      <c r="V1984" s="333"/>
      <c r="W1984" s="333"/>
      <c r="X1984" s="333"/>
      <c r="Y1984" s="333"/>
      <c r="Z1984" s="333"/>
      <c r="AA1984" s="333"/>
      <c r="AB1984" s="333"/>
      <c r="AC1984" s="333"/>
      <c r="AD1984" s="333"/>
      <c r="AE1984" s="333"/>
      <c r="AF1984" s="333"/>
      <c r="AG1984" s="333"/>
      <c r="AH1984" s="333"/>
      <c r="AI1984" s="333"/>
      <c r="AJ1984" s="333"/>
      <c r="AK1984" s="333"/>
      <c r="AL1984" s="333"/>
      <c r="AM1984" s="333"/>
      <c r="AN1984" s="333"/>
      <c r="AO1984" s="333"/>
      <c r="AP1984" s="333"/>
      <c r="AQ1984" s="333"/>
      <c r="AR1984" s="333"/>
    </row>
    <row r="1985" spans="1:44" ht="8.1" customHeight="1">
      <c r="A1985" s="365" t="str">
        <f t="shared" si="173"/>
        <v/>
      </c>
      <c r="B1985" s="50" t="str">
        <f t="shared" si="174"/>
        <v/>
      </c>
      <c r="C1985" s="50" t="str">
        <f t="shared" si="175"/>
        <v/>
      </c>
      <c r="D1985" s="315" t="str">
        <f t="shared" si="176"/>
        <v/>
      </c>
      <c r="E1985" s="353"/>
      <c r="F1985" s="354"/>
      <c r="G1985" s="354"/>
      <c r="H1985" s="333"/>
      <c r="I1985" s="333"/>
      <c r="J1985" s="333"/>
      <c r="K1985" s="333"/>
      <c r="L1985" s="333"/>
      <c r="M1985" s="333"/>
      <c r="N1985" s="333"/>
      <c r="O1985" s="333"/>
      <c r="P1985" s="333"/>
      <c r="Q1985" s="333"/>
      <c r="R1985" s="333"/>
      <c r="S1985" s="333"/>
      <c r="T1985" s="333"/>
      <c r="U1985" s="333"/>
      <c r="V1985" s="333"/>
      <c r="W1985" s="333"/>
      <c r="X1985" s="333"/>
      <c r="Y1985" s="333"/>
      <c r="Z1985" s="333"/>
      <c r="AA1985" s="333"/>
      <c r="AB1985" s="333"/>
      <c r="AC1985" s="333"/>
      <c r="AD1985" s="333"/>
      <c r="AE1985" s="333"/>
      <c r="AF1985" s="333"/>
      <c r="AG1985" s="333"/>
      <c r="AH1985" s="333"/>
      <c r="AI1985" s="333"/>
      <c r="AJ1985" s="333"/>
      <c r="AK1985" s="333"/>
      <c r="AL1985" s="333"/>
      <c r="AM1985" s="333"/>
      <c r="AN1985" s="333"/>
      <c r="AO1985" s="333"/>
      <c r="AP1985" s="333"/>
      <c r="AQ1985" s="333"/>
      <c r="AR1985" s="333"/>
    </row>
    <row r="1986" spans="1:44" ht="8.1" customHeight="1">
      <c r="A1986" s="365" t="str">
        <f t="shared" si="173"/>
        <v/>
      </c>
      <c r="B1986" s="50" t="str">
        <f t="shared" si="174"/>
        <v/>
      </c>
      <c r="C1986" s="50" t="str">
        <f t="shared" si="175"/>
        <v/>
      </c>
      <c r="D1986" s="315" t="str">
        <f t="shared" si="176"/>
        <v/>
      </c>
      <c r="E1986" s="353"/>
      <c r="F1986" s="354"/>
      <c r="G1986" s="354"/>
      <c r="H1986" s="333"/>
      <c r="I1986" s="333"/>
      <c r="J1986" s="333"/>
      <c r="K1986" s="333"/>
      <c r="L1986" s="333"/>
      <c r="M1986" s="333"/>
      <c r="N1986" s="333"/>
      <c r="O1986" s="333"/>
      <c r="P1986" s="333"/>
      <c r="Q1986" s="333"/>
      <c r="R1986" s="333"/>
      <c r="S1986" s="333"/>
      <c r="T1986" s="333"/>
      <c r="U1986" s="333"/>
      <c r="V1986" s="333"/>
      <c r="W1986" s="333"/>
      <c r="X1986" s="333"/>
      <c r="Y1986" s="333"/>
      <c r="Z1986" s="333"/>
      <c r="AA1986" s="333"/>
      <c r="AB1986" s="333"/>
      <c r="AC1986" s="333"/>
      <c r="AD1986" s="333"/>
      <c r="AE1986" s="333"/>
      <c r="AF1986" s="333"/>
      <c r="AG1986" s="333"/>
      <c r="AH1986" s="333"/>
      <c r="AI1986" s="333"/>
      <c r="AJ1986" s="333"/>
      <c r="AK1986" s="333"/>
      <c r="AL1986" s="333"/>
      <c r="AM1986" s="333"/>
      <c r="AN1986" s="333"/>
      <c r="AO1986" s="333"/>
      <c r="AP1986" s="333"/>
      <c r="AQ1986" s="333"/>
      <c r="AR1986" s="333"/>
    </row>
    <row r="1987" spans="1:44" ht="8.1" customHeight="1">
      <c r="A1987" s="365" t="str">
        <f t="shared" si="173"/>
        <v/>
      </c>
      <c r="B1987" s="50" t="str">
        <f t="shared" si="174"/>
        <v/>
      </c>
      <c r="C1987" s="50" t="str">
        <f t="shared" si="175"/>
        <v/>
      </c>
      <c r="D1987" s="315" t="str">
        <f t="shared" si="176"/>
        <v/>
      </c>
      <c r="E1987" s="353"/>
      <c r="F1987" s="354"/>
      <c r="G1987" s="354"/>
      <c r="H1987" s="333"/>
      <c r="I1987" s="333"/>
      <c r="J1987" s="333"/>
      <c r="K1987" s="333"/>
      <c r="L1987" s="333"/>
      <c r="M1987" s="333"/>
      <c r="N1987" s="333"/>
      <c r="O1987" s="333"/>
      <c r="P1987" s="333"/>
      <c r="Q1987" s="333"/>
      <c r="R1987" s="333"/>
      <c r="S1987" s="333"/>
      <c r="T1987" s="333"/>
      <c r="U1987" s="333"/>
      <c r="V1987" s="333"/>
      <c r="W1987" s="333"/>
      <c r="X1987" s="333"/>
      <c r="Y1987" s="333"/>
      <c r="Z1987" s="333"/>
      <c r="AA1987" s="333"/>
      <c r="AB1987" s="333"/>
      <c r="AC1987" s="333"/>
      <c r="AD1987" s="333"/>
      <c r="AE1987" s="333"/>
      <c r="AF1987" s="333"/>
      <c r="AG1987" s="333"/>
      <c r="AH1987" s="333"/>
      <c r="AI1987" s="333"/>
      <c r="AJ1987" s="333"/>
      <c r="AK1987" s="333"/>
      <c r="AL1987" s="333"/>
      <c r="AM1987" s="333"/>
      <c r="AN1987" s="333"/>
      <c r="AO1987" s="333"/>
      <c r="AP1987" s="333"/>
      <c r="AQ1987" s="333"/>
      <c r="AR1987" s="333"/>
    </row>
    <row r="1988" spans="1:44" ht="8.1" customHeight="1">
      <c r="A1988" s="365" t="str">
        <f t="shared" si="173"/>
        <v/>
      </c>
      <c r="B1988" s="50" t="str">
        <f t="shared" si="174"/>
        <v/>
      </c>
      <c r="C1988" s="50" t="str">
        <f t="shared" si="175"/>
        <v/>
      </c>
      <c r="D1988" s="315" t="str">
        <f t="shared" si="176"/>
        <v/>
      </c>
      <c r="E1988" s="353"/>
      <c r="F1988" s="354"/>
      <c r="G1988" s="354"/>
      <c r="H1988" s="333"/>
      <c r="I1988" s="333"/>
      <c r="J1988" s="333"/>
      <c r="K1988" s="333"/>
      <c r="L1988" s="333"/>
      <c r="M1988" s="333"/>
      <c r="N1988" s="333"/>
      <c r="O1988" s="333"/>
      <c r="P1988" s="333"/>
      <c r="Q1988" s="333"/>
      <c r="R1988" s="333"/>
      <c r="S1988" s="333"/>
      <c r="T1988" s="333"/>
      <c r="U1988" s="333"/>
      <c r="V1988" s="333"/>
      <c r="W1988" s="333"/>
      <c r="X1988" s="333"/>
      <c r="Y1988" s="333"/>
      <c r="Z1988" s="333"/>
      <c r="AA1988" s="333"/>
      <c r="AB1988" s="333"/>
      <c r="AC1988" s="333"/>
      <c r="AD1988" s="333"/>
      <c r="AE1988" s="333"/>
      <c r="AF1988" s="333"/>
      <c r="AG1988" s="333"/>
      <c r="AH1988" s="333"/>
      <c r="AI1988" s="333"/>
      <c r="AJ1988" s="333"/>
      <c r="AK1988" s="333"/>
      <c r="AL1988" s="333"/>
      <c r="AM1988" s="333"/>
      <c r="AN1988" s="333"/>
      <c r="AO1988" s="333"/>
      <c r="AP1988" s="333"/>
      <c r="AQ1988" s="333"/>
      <c r="AR1988" s="333"/>
    </row>
    <row r="1989" spans="1:44" ht="8.1" customHeight="1">
      <c r="A1989" s="365" t="str">
        <f t="shared" ref="A1989:A2052" si="177">IF(ROW()-A$4&lt;=$D$4,ROW()-A$4,"")</f>
        <v/>
      </c>
      <c r="B1989" s="50" t="str">
        <f t="shared" si="174"/>
        <v/>
      </c>
      <c r="C1989" s="50" t="str">
        <f t="shared" si="175"/>
        <v/>
      </c>
      <c r="D1989" s="315" t="str">
        <f t="shared" si="176"/>
        <v/>
      </c>
      <c r="E1989" s="353"/>
      <c r="F1989" s="354"/>
      <c r="G1989" s="354"/>
      <c r="H1989" s="333"/>
      <c r="I1989" s="333"/>
      <c r="J1989" s="333"/>
      <c r="K1989" s="333"/>
      <c r="L1989" s="333"/>
      <c r="M1989" s="333"/>
      <c r="N1989" s="333"/>
      <c r="O1989" s="333"/>
      <c r="P1989" s="333"/>
      <c r="Q1989" s="333"/>
      <c r="R1989" s="333"/>
      <c r="S1989" s="333"/>
      <c r="T1989" s="333"/>
      <c r="U1989" s="333"/>
      <c r="V1989" s="333"/>
      <c r="W1989" s="333"/>
      <c r="X1989" s="333"/>
      <c r="Y1989" s="333"/>
      <c r="Z1989" s="333"/>
      <c r="AA1989" s="333"/>
      <c r="AB1989" s="333"/>
      <c r="AC1989" s="333"/>
      <c r="AD1989" s="333"/>
      <c r="AE1989" s="333"/>
      <c r="AF1989" s="333"/>
      <c r="AG1989" s="333"/>
      <c r="AH1989" s="333"/>
      <c r="AI1989" s="333"/>
      <c r="AJ1989" s="333"/>
      <c r="AK1989" s="333"/>
      <c r="AL1989" s="333"/>
      <c r="AM1989" s="333"/>
      <c r="AN1989" s="333"/>
      <c r="AO1989" s="333"/>
      <c r="AP1989" s="333"/>
      <c r="AQ1989" s="333"/>
      <c r="AR1989" s="333"/>
    </row>
    <row r="1990" spans="1:44" ht="8.1" customHeight="1">
      <c r="A1990" s="365" t="str">
        <f t="shared" si="177"/>
        <v/>
      </c>
      <c r="B1990" s="50" t="str">
        <f t="shared" ref="B1990:B2053" si="178">IF(A1990="","",IF(A1988="",1,IF(ISNUMBER(A1990),INT(A1989/$C$2)+1,"")))</f>
        <v/>
      </c>
      <c r="C1990" s="50" t="str">
        <f t="shared" ref="C1990:C2053" si="179">IF(ISNUMBER(A1990),IF(B1989&lt;&gt;B1990,1,C1989+1),"")</f>
        <v/>
      </c>
      <c r="D1990" s="315" t="str">
        <f t="shared" ref="D1990:D2053" si="180">IF(AND(ISNUMBER(B1990),ISNUMBER(C1990)),_xlfn.CONCAT(C1990-1,",",B1990-1),"")</f>
        <v/>
      </c>
      <c r="E1990" s="353"/>
      <c r="F1990" s="354"/>
      <c r="G1990" s="354"/>
      <c r="H1990" s="333"/>
      <c r="I1990" s="333"/>
      <c r="J1990" s="333"/>
      <c r="K1990" s="333"/>
      <c r="L1990" s="333"/>
      <c r="M1990" s="333"/>
      <c r="N1990" s="333"/>
      <c r="O1990" s="333"/>
      <c r="P1990" s="333"/>
      <c r="Q1990" s="333"/>
      <c r="R1990" s="333"/>
      <c r="S1990" s="333"/>
      <c r="T1990" s="333"/>
      <c r="U1990" s="333"/>
      <c r="V1990" s="333"/>
      <c r="W1990" s="333"/>
      <c r="X1990" s="333"/>
      <c r="Y1990" s="333"/>
      <c r="Z1990" s="333"/>
      <c r="AA1990" s="333"/>
      <c r="AB1990" s="333"/>
      <c r="AC1990" s="333"/>
      <c r="AD1990" s="333"/>
      <c r="AE1990" s="333"/>
      <c r="AF1990" s="333"/>
      <c r="AG1990" s="333"/>
      <c r="AH1990" s="333"/>
      <c r="AI1990" s="333"/>
      <c r="AJ1990" s="333"/>
      <c r="AK1990" s="333"/>
      <c r="AL1990" s="333"/>
      <c r="AM1990" s="333"/>
      <c r="AN1990" s="333"/>
      <c r="AO1990" s="333"/>
      <c r="AP1990" s="333"/>
      <c r="AQ1990" s="333"/>
      <c r="AR1990" s="333"/>
    </row>
    <row r="1991" spans="1:44" ht="8.1" customHeight="1">
      <c r="A1991" s="365" t="str">
        <f t="shared" si="177"/>
        <v/>
      </c>
      <c r="B1991" s="50" t="str">
        <f t="shared" si="178"/>
        <v/>
      </c>
      <c r="C1991" s="50" t="str">
        <f t="shared" si="179"/>
        <v/>
      </c>
      <c r="D1991" s="315" t="str">
        <f t="shared" si="180"/>
        <v/>
      </c>
      <c r="E1991" s="353"/>
      <c r="F1991" s="354"/>
      <c r="G1991" s="354"/>
      <c r="H1991" s="333"/>
      <c r="I1991" s="333"/>
      <c r="J1991" s="333"/>
      <c r="K1991" s="333"/>
      <c r="L1991" s="333"/>
      <c r="M1991" s="333"/>
      <c r="N1991" s="333"/>
      <c r="O1991" s="333"/>
      <c r="P1991" s="333"/>
      <c r="Q1991" s="333"/>
      <c r="R1991" s="333"/>
      <c r="S1991" s="333"/>
      <c r="T1991" s="333"/>
      <c r="U1991" s="333"/>
      <c r="V1991" s="333"/>
      <c r="W1991" s="333"/>
      <c r="X1991" s="333"/>
      <c r="Y1991" s="333"/>
      <c r="Z1991" s="333"/>
      <c r="AA1991" s="333"/>
      <c r="AB1991" s="333"/>
      <c r="AC1991" s="333"/>
      <c r="AD1991" s="333"/>
      <c r="AE1991" s="333"/>
      <c r="AF1991" s="333"/>
      <c r="AG1991" s="333"/>
      <c r="AH1991" s="333"/>
      <c r="AI1991" s="333"/>
      <c r="AJ1991" s="333"/>
      <c r="AK1991" s="333"/>
      <c r="AL1991" s="333"/>
      <c r="AM1991" s="333"/>
      <c r="AN1991" s="333"/>
      <c r="AO1991" s="333"/>
      <c r="AP1991" s="333"/>
      <c r="AQ1991" s="333"/>
      <c r="AR1991" s="333"/>
    </row>
    <row r="1992" spans="1:44" ht="8.1" customHeight="1">
      <c r="A1992" s="365" t="str">
        <f t="shared" si="177"/>
        <v/>
      </c>
      <c r="B1992" s="50" t="str">
        <f t="shared" si="178"/>
        <v/>
      </c>
      <c r="C1992" s="50" t="str">
        <f t="shared" si="179"/>
        <v/>
      </c>
      <c r="D1992" s="315" t="str">
        <f t="shared" si="180"/>
        <v/>
      </c>
      <c r="E1992" s="353"/>
      <c r="F1992" s="354"/>
      <c r="G1992" s="354"/>
      <c r="H1992" s="333"/>
      <c r="I1992" s="333"/>
      <c r="J1992" s="333"/>
      <c r="K1992" s="333"/>
      <c r="L1992" s="333"/>
      <c r="M1992" s="333"/>
      <c r="N1992" s="333"/>
      <c r="O1992" s="333"/>
      <c r="P1992" s="333"/>
      <c r="Q1992" s="333"/>
      <c r="R1992" s="333"/>
      <c r="S1992" s="333"/>
      <c r="T1992" s="333"/>
      <c r="U1992" s="333"/>
      <c r="V1992" s="333"/>
      <c r="W1992" s="333"/>
      <c r="X1992" s="333"/>
      <c r="Y1992" s="333"/>
      <c r="Z1992" s="333"/>
      <c r="AA1992" s="333"/>
      <c r="AB1992" s="333"/>
      <c r="AC1992" s="333"/>
      <c r="AD1992" s="333"/>
      <c r="AE1992" s="333"/>
      <c r="AF1992" s="333"/>
      <c r="AG1992" s="333"/>
      <c r="AH1992" s="333"/>
      <c r="AI1992" s="333"/>
      <c r="AJ1992" s="333"/>
      <c r="AK1992" s="333"/>
      <c r="AL1992" s="333"/>
      <c r="AM1992" s="333"/>
      <c r="AN1992" s="333"/>
      <c r="AO1992" s="333"/>
      <c r="AP1992" s="333"/>
      <c r="AQ1992" s="333"/>
      <c r="AR1992" s="333"/>
    </row>
    <row r="1993" spans="1:44" ht="8.1" customHeight="1">
      <c r="A1993" s="365" t="str">
        <f t="shared" si="177"/>
        <v/>
      </c>
      <c r="B1993" s="50" t="str">
        <f t="shared" si="178"/>
        <v/>
      </c>
      <c r="C1993" s="50" t="str">
        <f t="shared" si="179"/>
        <v/>
      </c>
      <c r="D1993" s="315" t="str">
        <f t="shared" si="180"/>
        <v/>
      </c>
      <c r="E1993" s="353"/>
      <c r="F1993" s="354"/>
      <c r="G1993" s="354"/>
      <c r="H1993" s="333"/>
      <c r="I1993" s="333"/>
      <c r="J1993" s="333"/>
      <c r="K1993" s="333"/>
      <c r="L1993" s="333"/>
      <c r="M1993" s="333"/>
      <c r="N1993" s="333"/>
      <c r="O1993" s="333"/>
      <c r="P1993" s="333"/>
      <c r="Q1993" s="333"/>
      <c r="R1993" s="333"/>
      <c r="S1993" s="333"/>
      <c r="T1993" s="333"/>
      <c r="U1993" s="333"/>
      <c r="V1993" s="333"/>
      <c r="W1993" s="333"/>
      <c r="X1993" s="333"/>
      <c r="Y1993" s="333"/>
      <c r="Z1993" s="333"/>
      <c r="AA1993" s="333"/>
      <c r="AB1993" s="333"/>
      <c r="AC1993" s="333"/>
      <c r="AD1993" s="333"/>
      <c r="AE1993" s="333"/>
      <c r="AF1993" s="333"/>
      <c r="AG1993" s="333"/>
      <c r="AH1993" s="333"/>
      <c r="AI1993" s="333"/>
      <c r="AJ1993" s="333"/>
      <c r="AK1993" s="333"/>
      <c r="AL1993" s="333"/>
      <c r="AM1993" s="333"/>
      <c r="AN1993" s="333"/>
      <c r="AO1993" s="333"/>
      <c r="AP1993" s="333"/>
      <c r="AQ1993" s="333"/>
      <c r="AR1993" s="333"/>
    </row>
    <row r="1994" spans="1:44" ht="8.1" customHeight="1">
      <c r="A1994" s="365" t="str">
        <f t="shared" si="177"/>
        <v/>
      </c>
      <c r="B1994" s="50" t="str">
        <f t="shared" si="178"/>
        <v/>
      </c>
      <c r="C1994" s="50" t="str">
        <f t="shared" si="179"/>
        <v/>
      </c>
      <c r="D1994" s="315" t="str">
        <f t="shared" si="180"/>
        <v/>
      </c>
      <c r="E1994" s="353"/>
      <c r="F1994" s="354"/>
      <c r="G1994" s="354"/>
      <c r="H1994" s="333"/>
      <c r="I1994" s="333"/>
      <c r="J1994" s="333"/>
      <c r="K1994" s="333"/>
      <c r="L1994" s="333"/>
      <c r="M1994" s="333"/>
      <c r="N1994" s="333"/>
      <c r="O1994" s="333"/>
      <c r="P1994" s="333"/>
      <c r="Q1994" s="333"/>
      <c r="R1994" s="333"/>
      <c r="S1994" s="333"/>
      <c r="T1994" s="333"/>
      <c r="U1994" s="333"/>
      <c r="V1994" s="333"/>
      <c r="W1994" s="333"/>
      <c r="X1994" s="333"/>
      <c r="Y1994" s="333"/>
      <c r="Z1994" s="333"/>
      <c r="AA1994" s="333"/>
      <c r="AB1994" s="333"/>
      <c r="AC1994" s="333"/>
      <c r="AD1994" s="333"/>
      <c r="AE1994" s="333"/>
      <c r="AF1994" s="333"/>
      <c r="AG1994" s="333"/>
      <c r="AH1994" s="333"/>
      <c r="AI1994" s="333"/>
      <c r="AJ1994" s="333"/>
      <c r="AK1994" s="333"/>
      <c r="AL1994" s="333"/>
      <c r="AM1994" s="333"/>
      <c r="AN1994" s="333"/>
      <c r="AO1994" s="333"/>
      <c r="AP1994" s="333"/>
      <c r="AQ1994" s="333"/>
      <c r="AR1994" s="333"/>
    </row>
    <row r="1995" spans="1:44" ht="8.1" customHeight="1">
      <c r="A1995" s="365" t="str">
        <f t="shared" si="177"/>
        <v/>
      </c>
      <c r="B1995" s="50" t="str">
        <f t="shared" si="178"/>
        <v/>
      </c>
      <c r="C1995" s="50" t="str">
        <f t="shared" si="179"/>
        <v/>
      </c>
      <c r="D1995" s="315" t="str">
        <f t="shared" si="180"/>
        <v/>
      </c>
      <c r="E1995" s="353"/>
      <c r="F1995" s="354"/>
      <c r="G1995" s="354"/>
      <c r="H1995" s="333"/>
      <c r="I1995" s="333"/>
      <c r="J1995" s="333"/>
      <c r="K1995" s="333"/>
      <c r="L1995" s="333"/>
      <c r="M1995" s="333"/>
      <c r="N1995" s="333"/>
      <c r="O1995" s="333"/>
      <c r="P1995" s="333"/>
      <c r="Q1995" s="333"/>
      <c r="R1995" s="333"/>
      <c r="S1995" s="333"/>
      <c r="T1995" s="333"/>
      <c r="U1995" s="333"/>
      <c r="V1995" s="333"/>
      <c r="W1995" s="333"/>
      <c r="X1995" s="333"/>
      <c r="Y1995" s="333"/>
      <c r="Z1995" s="333"/>
      <c r="AA1995" s="333"/>
      <c r="AB1995" s="333"/>
      <c r="AC1995" s="333"/>
      <c r="AD1995" s="333"/>
      <c r="AE1995" s="333"/>
      <c r="AF1995" s="333"/>
      <c r="AG1995" s="333"/>
      <c r="AH1995" s="333"/>
      <c r="AI1995" s="333"/>
      <c r="AJ1995" s="333"/>
      <c r="AK1995" s="333"/>
      <c r="AL1995" s="333"/>
      <c r="AM1995" s="333"/>
      <c r="AN1995" s="333"/>
      <c r="AO1995" s="333"/>
      <c r="AP1995" s="333"/>
      <c r="AQ1995" s="333"/>
      <c r="AR1995" s="333"/>
    </row>
    <row r="1996" spans="1:44" ht="8.1" customHeight="1">
      <c r="A1996" s="365" t="str">
        <f t="shared" si="177"/>
        <v/>
      </c>
      <c r="B1996" s="50" t="str">
        <f t="shared" si="178"/>
        <v/>
      </c>
      <c r="C1996" s="50" t="str">
        <f t="shared" si="179"/>
        <v/>
      </c>
      <c r="D1996" s="315" t="str">
        <f t="shared" si="180"/>
        <v/>
      </c>
      <c r="E1996" s="353"/>
      <c r="F1996" s="354"/>
      <c r="G1996" s="354"/>
      <c r="H1996" s="333"/>
      <c r="I1996" s="333"/>
      <c r="J1996" s="333"/>
      <c r="K1996" s="333"/>
      <c r="L1996" s="333"/>
      <c r="M1996" s="333"/>
      <c r="N1996" s="333"/>
      <c r="O1996" s="333"/>
      <c r="P1996" s="333"/>
      <c r="Q1996" s="333"/>
      <c r="R1996" s="333"/>
      <c r="S1996" s="333"/>
      <c r="T1996" s="333"/>
      <c r="U1996" s="333"/>
      <c r="V1996" s="333"/>
      <c r="W1996" s="333"/>
      <c r="X1996" s="333"/>
      <c r="Y1996" s="333"/>
      <c r="Z1996" s="333"/>
      <c r="AA1996" s="333"/>
      <c r="AB1996" s="333"/>
      <c r="AC1996" s="333"/>
      <c r="AD1996" s="333"/>
      <c r="AE1996" s="333"/>
      <c r="AF1996" s="333"/>
      <c r="AG1996" s="333"/>
      <c r="AH1996" s="333"/>
      <c r="AI1996" s="333"/>
      <c r="AJ1996" s="333"/>
      <c r="AK1996" s="333"/>
      <c r="AL1996" s="333"/>
      <c r="AM1996" s="333"/>
      <c r="AN1996" s="333"/>
      <c r="AO1996" s="333"/>
      <c r="AP1996" s="333"/>
      <c r="AQ1996" s="333"/>
      <c r="AR1996" s="333"/>
    </row>
    <row r="1997" spans="1:44" ht="8.1" customHeight="1">
      <c r="A1997" s="365" t="str">
        <f t="shared" si="177"/>
        <v/>
      </c>
      <c r="B1997" s="50" t="str">
        <f t="shared" si="178"/>
        <v/>
      </c>
      <c r="C1997" s="50" t="str">
        <f t="shared" si="179"/>
        <v/>
      </c>
      <c r="D1997" s="315" t="str">
        <f t="shared" si="180"/>
        <v/>
      </c>
      <c r="E1997" s="353"/>
      <c r="F1997" s="354"/>
      <c r="G1997" s="354"/>
      <c r="H1997" s="333"/>
      <c r="I1997" s="333"/>
      <c r="J1997" s="333"/>
      <c r="K1997" s="333"/>
      <c r="L1997" s="333"/>
      <c r="M1997" s="333"/>
      <c r="N1997" s="333"/>
      <c r="O1997" s="333"/>
      <c r="P1997" s="333"/>
      <c r="Q1997" s="333"/>
      <c r="R1997" s="333"/>
      <c r="S1997" s="333"/>
      <c r="T1997" s="333"/>
      <c r="U1997" s="333"/>
      <c r="V1997" s="333"/>
      <c r="W1997" s="333"/>
      <c r="X1997" s="333"/>
      <c r="Y1997" s="333"/>
      <c r="Z1997" s="333"/>
      <c r="AA1997" s="333"/>
      <c r="AB1997" s="333"/>
      <c r="AC1997" s="333"/>
      <c r="AD1997" s="333"/>
      <c r="AE1997" s="333"/>
      <c r="AF1997" s="333"/>
      <c r="AG1997" s="333"/>
      <c r="AH1997" s="333"/>
      <c r="AI1997" s="333"/>
      <c r="AJ1997" s="333"/>
      <c r="AK1997" s="333"/>
      <c r="AL1997" s="333"/>
      <c r="AM1997" s="333"/>
      <c r="AN1997" s="333"/>
      <c r="AO1997" s="333"/>
      <c r="AP1997" s="333"/>
      <c r="AQ1997" s="333"/>
      <c r="AR1997" s="333"/>
    </row>
    <row r="1998" spans="1:44" ht="8.1" customHeight="1">
      <c r="A1998" s="365" t="str">
        <f t="shared" si="177"/>
        <v/>
      </c>
      <c r="B1998" s="50" t="str">
        <f t="shared" si="178"/>
        <v/>
      </c>
      <c r="C1998" s="50" t="str">
        <f t="shared" si="179"/>
        <v/>
      </c>
      <c r="D1998" s="315" t="str">
        <f t="shared" si="180"/>
        <v/>
      </c>
      <c r="E1998" s="353"/>
      <c r="F1998" s="354"/>
      <c r="G1998" s="354"/>
      <c r="H1998" s="333"/>
      <c r="I1998" s="333"/>
      <c r="J1998" s="333"/>
      <c r="K1998" s="333"/>
      <c r="L1998" s="333"/>
      <c r="M1998" s="333"/>
      <c r="N1998" s="333"/>
      <c r="O1998" s="333"/>
      <c r="P1998" s="333"/>
      <c r="Q1998" s="333"/>
      <c r="R1998" s="333"/>
      <c r="S1998" s="333"/>
      <c r="T1998" s="333"/>
      <c r="U1998" s="333"/>
      <c r="V1998" s="333"/>
      <c r="W1998" s="333"/>
      <c r="X1998" s="333"/>
      <c r="Y1998" s="333"/>
      <c r="Z1998" s="333"/>
      <c r="AA1998" s="333"/>
      <c r="AB1998" s="333"/>
      <c r="AC1998" s="333"/>
      <c r="AD1998" s="333"/>
      <c r="AE1998" s="333"/>
      <c r="AF1998" s="333"/>
      <c r="AG1998" s="333"/>
      <c r="AH1998" s="333"/>
      <c r="AI1998" s="333"/>
      <c r="AJ1998" s="333"/>
      <c r="AK1998" s="333"/>
      <c r="AL1998" s="333"/>
      <c r="AM1998" s="333"/>
      <c r="AN1998" s="333"/>
      <c r="AO1998" s="333"/>
      <c r="AP1998" s="333"/>
      <c r="AQ1998" s="333"/>
      <c r="AR1998" s="333"/>
    </row>
    <row r="1999" spans="1:44" ht="8.1" customHeight="1">
      <c r="A1999" s="365" t="str">
        <f t="shared" si="177"/>
        <v/>
      </c>
      <c r="B1999" s="50" t="str">
        <f t="shared" si="178"/>
        <v/>
      </c>
      <c r="C1999" s="50" t="str">
        <f t="shared" si="179"/>
        <v/>
      </c>
      <c r="D1999" s="315" t="str">
        <f t="shared" si="180"/>
        <v/>
      </c>
      <c r="E1999" s="353"/>
      <c r="F1999" s="354"/>
      <c r="G1999" s="354"/>
      <c r="H1999" s="333"/>
      <c r="I1999" s="333"/>
      <c r="J1999" s="333"/>
      <c r="K1999" s="333"/>
      <c r="L1999" s="333"/>
      <c r="M1999" s="333"/>
      <c r="N1999" s="333"/>
      <c r="O1999" s="333"/>
      <c r="P1999" s="333"/>
      <c r="Q1999" s="333"/>
      <c r="R1999" s="333"/>
      <c r="S1999" s="333"/>
      <c r="T1999" s="333"/>
      <c r="U1999" s="333"/>
      <c r="V1999" s="333"/>
      <c r="W1999" s="333"/>
      <c r="X1999" s="333"/>
      <c r="Y1999" s="333"/>
      <c r="Z1999" s="333"/>
      <c r="AA1999" s="333"/>
      <c r="AB1999" s="333"/>
      <c r="AC1999" s="333"/>
      <c r="AD1999" s="333"/>
      <c r="AE1999" s="333"/>
      <c r="AF1999" s="333"/>
      <c r="AG1999" s="333"/>
      <c r="AH1999" s="333"/>
      <c r="AI1999" s="333"/>
      <c r="AJ1999" s="333"/>
      <c r="AK1999" s="333"/>
      <c r="AL1999" s="333"/>
      <c r="AM1999" s="333"/>
      <c r="AN1999" s="333"/>
      <c r="AO1999" s="333"/>
      <c r="AP1999" s="333"/>
      <c r="AQ1999" s="333"/>
      <c r="AR1999" s="333"/>
    </row>
    <row r="2000" spans="1:44" ht="8.1" customHeight="1">
      <c r="A2000" s="365" t="str">
        <f t="shared" si="177"/>
        <v/>
      </c>
      <c r="B2000" s="50" t="str">
        <f t="shared" si="178"/>
        <v/>
      </c>
      <c r="C2000" s="50" t="str">
        <f t="shared" si="179"/>
        <v/>
      </c>
      <c r="D2000" s="315" t="str">
        <f t="shared" si="180"/>
        <v/>
      </c>
      <c r="E2000" s="353"/>
      <c r="F2000" s="354"/>
      <c r="G2000" s="354"/>
      <c r="H2000" s="333"/>
      <c r="I2000" s="333"/>
      <c r="J2000" s="333"/>
      <c r="K2000" s="333"/>
      <c r="L2000" s="333"/>
      <c r="M2000" s="333"/>
      <c r="N2000" s="333"/>
      <c r="O2000" s="333"/>
      <c r="P2000" s="333"/>
      <c r="Q2000" s="333"/>
      <c r="R2000" s="333"/>
      <c r="S2000" s="333"/>
      <c r="T2000" s="333"/>
      <c r="U2000" s="333"/>
      <c r="V2000" s="333"/>
      <c r="W2000" s="333"/>
      <c r="X2000" s="333"/>
      <c r="Y2000" s="333"/>
      <c r="Z2000" s="333"/>
      <c r="AA2000" s="333"/>
      <c r="AB2000" s="333"/>
      <c r="AC2000" s="333"/>
      <c r="AD2000" s="333"/>
      <c r="AE2000" s="333"/>
      <c r="AF2000" s="333"/>
      <c r="AG2000" s="333"/>
      <c r="AH2000" s="333"/>
      <c r="AI2000" s="333"/>
      <c r="AJ2000" s="333"/>
      <c r="AK2000" s="333"/>
      <c r="AL2000" s="333"/>
      <c r="AM2000" s="333"/>
      <c r="AN2000" s="333"/>
      <c r="AO2000" s="333"/>
      <c r="AP2000" s="333"/>
      <c r="AQ2000" s="333"/>
      <c r="AR2000" s="333"/>
    </row>
    <row r="2001" spans="1:44" ht="8.1" customHeight="1">
      <c r="A2001" s="365" t="str">
        <f t="shared" si="177"/>
        <v/>
      </c>
      <c r="B2001" s="50" t="str">
        <f t="shared" si="178"/>
        <v/>
      </c>
      <c r="C2001" s="50" t="str">
        <f t="shared" si="179"/>
        <v/>
      </c>
      <c r="D2001" s="315" t="str">
        <f t="shared" si="180"/>
        <v/>
      </c>
      <c r="E2001" s="353"/>
      <c r="F2001" s="354"/>
      <c r="G2001" s="354"/>
      <c r="H2001" s="333"/>
      <c r="I2001" s="333"/>
      <c r="J2001" s="333"/>
      <c r="K2001" s="333"/>
      <c r="L2001" s="333"/>
      <c r="M2001" s="333"/>
      <c r="N2001" s="333"/>
      <c r="O2001" s="333"/>
      <c r="P2001" s="333"/>
      <c r="Q2001" s="333"/>
      <c r="R2001" s="333"/>
      <c r="S2001" s="333"/>
      <c r="T2001" s="333"/>
      <c r="U2001" s="333"/>
      <c r="V2001" s="333"/>
      <c r="W2001" s="333"/>
      <c r="X2001" s="333"/>
      <c r="Y2001" s="333"/>
      <c r="Z2001" s="333"/>
      <c r="AA2001" s="333"/>
      <c r="AB2001" s="333"/>
      <c r="AC2001" s="333"/>
      <c r="AD2001" s="333"/>
      <c r="AE2001" s="333"/>
      <c r="AF2001" s="333"/>
      <c r="AG2001" s="333"/>
      <c r="AH2001" s="333"/>
      <c r="AI2001" s="333"/>
      <c r="AJ2001" s="333"/>
      <c r="AK2001" s="333"/>
      <c r="AL2001" s="333"/>
      <c r="AM2001" s="333"/>
      <c r="AN2001" s="333"/>
      <c r="AO2001" s="333"/>
      <c r="AP2001" s="333"/>
      <c r="AQ2001" s="333"/>
      <c r="AR2001" s="333"/>
    </row>
    <row r="2002" spans="1:44" ht="8.1" customHeight="1">
      <c r="A2002" s="365" t="str">
        <f t="shared" si="177"/>
        <v/>
      </c>
      <c r="B2002" s="50" t="str">
        <f t="shared" si="178"/>
        <v/>
      </c>
      <c r="C2002" s="50" t="str">
        <f t="shared" si="179"/>
        <v/>
      </c>
      <c r="D2002" s="315" t="str">
        <f t="shared" si="180"/>
        <v/>
      </c>
      <c r="E2002" s="353"/>
      <c r="F2002" s="354"/>
      <c r="G2002" s="354"/>
      <c r="H2002" s="333"/>
      <c r="I2002" s="333"/>
      <c r="J2002" s="333"/>
      <c r="K2002" s="333"/>
      <c r="L2002" s="333"/>
      <c r="M2002" s="333"/>
      <c r="N2002" s="333"/>
      <c r="O2002" s="333"/>
      <c r="P2002" s="333"/>
      <c r="Q2002" s="333"/>
      <c r="R2002" s="333"/>
      <c r="S2002" s="333"/>
      <c r="T2002" s="333"/>
      <c r="U2002" s="333"/>
      <c r="V2002" s="333"/>
      <c r="W2002" s="333"/>
      <c r="X2002" s="333"/>
      <c r="Y2002" s="333"/>
      <c r="Z2002" s="333"/>
      <c r="AA2002" s="333"/>
      <c r="AB2002" s="333"/>
      <c r="AC2002" s="333"/>
      <c r="AD2002" s="333"/>
      <c r="AE2002" s="333"/>
      <c r="AF2002" s="333"/>
      <c r="AG2002" s="333"/>
      <c r="AH2002" s="333"/>
      <c r="AI2002" s="333"/>
      <c r="AJ2002" s="333"/>
      <c r="AK2002" s="333"/>
      <c r="AL2002" s="333"/>
      <c r="AM2002" s="333"/>
      <c r="AN2002" s="333"/>
      <c r="AO2002" s="333"/>
      <c r="AP2002" s="333"/>
      <c r="AQ2002" s="333"/>
      <c r="AR2002" s="333"/>
    </row>
    <row r="2003" spans="1:44" ht="8.1" customHeight="1">
      <c r="A2003" s="365" t="str">
        <f t="shared" si="177"/>
        <v/>
      </c>
      <c r="B2003" s="50" t="str">
        <f t="shared" si="178"/>
        <v/>
      </c>
      <c r="C2003" s="50" t="str">
        <f t="shared" si="179"/>
        <v/>
      </c>
      <c r="D2003" s="315" t="str">
        <f t="shared" si="180"/>
        <v/>
      </c>
      <c r="E2003" s="353"/>
      <c r="F2003" s="354"/>
      <c r="G2003" s="354"/>
      <c r="H2003" s="333"/>
      <c r="I2003" s="333"/>
      <c r="J2003" s="333"/>
      <c r="K2003" s="333"/>
      <c r="L2003" s="333"/>
      <c r="M2003" s="333"/>
      <c r="N2003" s="333"/>
      <c r="O2003" s="333"/>
      <c r="P2003" s="333"/>
      <c r="Q2003" s="333"/>
      <c r="R2003" s="333"/>
      <c r="S2003" s="333"/>
      <c r="T2003" s="333"/>
      <c r="U2003" s="333"/>
      <c r="V2003" s="333"/>
      <c r="W2003" s="333"/>
      <c r="X2003" s="333"/>
      <c r="Y2003" s="333"/>
      <c r="Z2003" s="333"/>
      <c r="AA2003" s="333"/>
      <c r="AB2003" s="333"/>
      <c r="AC2003" s="333"/>
      <c r="AD2003" s="333"/>
      <c r="AE2003" s="333"/>
      <c r="AF2003" s="333"/>
      <c r="AG2003" s="333"/>
      <c r="AH2003" s="333"/>
      <c r="AI2003" s="333"/>
      <c r="AJ2003" s="333"/>
      <c r="AK2003" s="333"/>
      <c r="AL2003" s="333"/>
      <c r="AM2003" s="333"/>
      <c r="AN2003" s="333"/>
      <c r="AO2003" s="333"/>
      <c r="AP2003" s="333"/>
      <c r="AQ2003" s="333"/>
      <c r="AR2003" s="333"/>
    </row>
    <row r="2004" spans="1:44" ht="8.1" customHeight="1">
      <c r="A2004" s="365" t="str">
        <f t="shared" si="177"/>
        <v/>
      </c>
      <c r="B2004" s="50" t="str">
        <f t="shared" si="178"/>
        <v/>
      </c>
      <c r="C2004" s="50" t="str">
        <f t="shared" si="179"/>
        <v/>
      </c>
      <c r="D2004" s="315" t="str">
        <f t="shared" si="180"/>
        <v/>
      </c>
      <c r="E2004" s="353"/>
      <c r="F2004" s="354"/>
      <c r="G2004" s="354"/>
      <c r="H2004" s="333"/>
      <c r="I2004" s="333"/>
      <c r="J2004" s="333"/>
      <c r="K2004" s="333"/>
      <c r="L2004" s="333"/>
      <c r="M2004" s="333"/>
      <c r="N2004" s="333"/>
      <c r="O2004" s="333"/>
      <c r="P2004" s="333"/>
      <c r="Q2004" s="333"/>
      <c r="R2004" s="333"/>
      <c r="S2004" s="333"/>
      <c r="T2004" s="333"/>
      <c r="U2004" s="333"/>
      <c r="V2004" s="333"/>
      <c r="W2004" s="333"/>
      <c r="X2004" s="333"/>
      <c r="Y2004" s="333"/>
      <c r="Z2004" s="333"/>
      <c r="AA2004" s="333"/>
      <c r="AB2004" s="333"/>
      <c r="AC2004" s="333"/>
      <c r="AD2004" s="333"/>
      <c r="AE2004" s="333"/>
      <c r="AF2004" s="333"/>
      <c r="AG2004" s="333"/>
      <c r="AH2004" s="333"/>
      <c r="AI2004" s="333"/>
      <c r="AJ2004" s="333"/>
      <c r="AK2004" s="333"/>
      <c r="AL2004" s="333"/>
      <c r="AM2004" s="333"/>
      <c r="AN2004" s="333"/>
      <c r="AO2004" s="333"/>
      <c r="AP2004" s="333"/>
      <c r="AQ2004" s="333"/>
      <c r="AR2004" s="333"/>
    </row>
    <row r="2005" spans="1:44" ht="8.1" customHeight="1">
      <c r="A2005" s="365" t="str">
        <f t="shared" si="177"/>
        <v/>
      </c>
      <c r="B2005" s="50" t="str">
        <f t="shared" si="178"/>
        <v/>
      </c>
      <c r="C2005" s="50" t="str">
        <f t="shared" si="179"/>
        <v/>
      </c>
      <c r="D2005" s="315" t="str">
        <f t="shared" si="180"/>
        <v/>
      </c>
      <c r="E2005" s="353"/>
      <c r="F2005" s="354"/>
      <c r="G2005" s="354"/>
      <c r="H2005" s="333"/>
      <c r="I2005" s="333"/>
      <c r="J2005" s="333"/>
      <c r="K2005" s="333"/>
      <c r="L2005" s="333"/>
      <c r="M2005" s="333"/>
      <c r="N2005" s="333"/>
      <c r="O2005" s="333"/>
      <c r="P2005" s="333"/>
      <c r="Q2005" s="333"/>
      <c r="R2005" s="333"/>
      <c r="S2005" s="333"/>
      <c r="T2005" s="333"/>
      <c r="U2005" s="333"/>
      <c r="V2005" s="333"/>
      <c r="W2005" s="333"/>
      <c r="X2005" s="333"/>
      <c r="Y2005" s="333"/>
      <c r="Z2005" s="333"/>
      <c r="AA2005" s="333"/>
      <c r="AB2005" s="333"/>
      <c r="AC2005" s="333"/>
      <c r="AD2005" s="333"/>
      <c r="AE2005" s="333"/>
      <c r="AF2005" s="333"/>
      <c r="AG2005" s="333"/>
      <c r="AH2005" s="333"/>
      <c r="AI2005" s="333"/>
      <c r="AJ2005" s="333"/>
      <c r="AK2005" s="333"/>
      <c r="AL2005" s="333"/>
      <c r="AM2005" s="333"/>
      <c r="AN2005" s="333"/>
      <c r="AO2005" s="333"/>
      <c r="AP2005" s="333"/>
      <c r="AQ2005" s="333"/>
      <c r="AR2005" s="333"/>
    </row>
    <row r="2006" spans="1:44" ht="8.1" customHeight="1">
      <c r="A2006" s="365" t="str">
        <f t="shared" si="177"/>
        <v/>
      </c>
      <c r="B2006" s="50" t="str">
        <f t="shared" si="178"/>
        <v/>
      </c>
      <c r="C2006" s="50" t="str">
        <f t="shared" si="179"/>
        <v/>
      </c>
      <c r="D2006" s="315" t="str">
        <f t="shared" si="180"/>
        <v/>
      </c>
      <c r="E2006" s="353"/>
      <c r="F2006" s="354"/>
      <c r="G2006" s="354"/>
      <c r="H2006" s="333"/>
      <c r="I2006" s="333"/>
      <c r="J2006" s="333"/>
      <c r="K2006" s="333"/>
      <c r="L2006" s="333"/>
      <c r="M2006" s="333"/>
      <c r="N2006" s="333"/>
      <c r="O2006" s="333"/>
      <c r="P2006" s="333"/>
      <c r="Q2006" s="333"/>
      <c r="R2006" s="333"/>
      <c r="S2006" s="333"/>
      <c r="T2006" s="333"/>
      <c r="U2006" s="333"/>
      <c r="V2006" s="333"/>
      <c r="W2006" s="333"/>
      <c r="X2006" s="333"/>
      <c r="Y2006" s="333"/>
      <c r="Z2006" s="333"/>
      <c r="AA2006" s="333"/>
      <c r="AB2006" s="333"/>
      <c r="AC2006" s="333"/>
      <c r="AD2006" s="333"/>
      <c r="AE2006" s="333"/>
      <c r="AF2006" s="333"/>
      <c r="AG2006" s="333"/>
      <c r="AH2006" s="333"/>
      <c r="AI2006" s="333"/>
      <c r="AJ2006" s="333"/>
      <c r="AK2006" s="333"/>
      <c r="AL2006" s="333"/>
      <c r="AM2006" s="333"/>
      <c r="AN2006" s="333"/>
      <c r="AO2006" s="333"/>
      <c r="AP2006" s="333"/>
      <c r="AQ2006" s="333"/>
      <c r="AR2006" s="333"/>
    </row>
    <row r="2007" spans="1:44" ht="8.1" customHeight="1">
      <c r="A2007" s="365" t="str">
        <f t="shared" si="177"/>
        <v/>
      </c>
      <c r="B2007" s="50" t="str">
        <f t="shared" si="178"/>
        <v/>
      </c>
      <c r="C2007" s="50" t="str">
        <f t="shared" si="179"/>
        <v/>
      </c>
      <c r="D2007" s="315" t="str">
        <f t="shared" si="180"/>
        <v/>
      </c>
      <c r="E2007" s="353"/>
      <c r="F2007" s="354"/>
      <c r="G2007" s="354"/>
      <c r="H2007" s="333"/>
      <c r="I2007" s="333"/>
      <c r="J2007" s="333"/>
      <c r="K2007" s="333"/>
      <c r="L2007" s="333"/>
      <c r="M2007" s="333"/>
      <c r="N2007" s="333"/>
      <c r="O2007" s="333"/>
      <c r="P2007" s="333"/>
      <c r="Q2007" s="333"/>
      <c r="R2007" s="333"/>
      <c r="S2007" s="333"/>
      <c r="T2007" s="333"/>
      <c r="U2007" s="333"/>
      <c r="V2007" s="333"/>
      <c r="W2007" s="333"/>
      <c r="X2007" s="333"/>
      <c r="Y2007" s="333"/>
      <c r="Z2007" s="333"/>
      <c r="AA2007" s="333"/>
      <c r="AB2007" s="333"/>
      <c r="AC2007" s="333"/>
      <c r="AD2007" s="333"/>
      <c r="AE2007" s="333"/>
      <c r="AF2007" s="333"/>
      <c r="AG2007" s="333"/>
      <c r="AH2007" s="333"/>
      <c r="AI2007" s="333"/>
      <c r="AJ2007" s="333"/>
      <c r="AK2007" s="333"/>
      <c r="AL2007" s="333"/>
      <c r="AM2007" s="333"/>
      <c r="AN2007" s="333"/>
      <c r="AO2007" s="333"/>
      <c r="AP2007" s="333"/>
      <c r="AQ2007" s="333"/>
      <c r="AR2007" s="333"/>
    </row>
    <row r="2008" spans="1:44" ht="8.1" customHeight="1">
      <c r="A2008" s="365" t="str">
        <f t="shared" si="177"/>
        <v/>
      </c>
      <c r="B2008" s="50" t="str">
        <f t="shared" si="178"/>
        <v/>
      </c>
      <c r="C2008" s="50" t="str">
        <f t="shared" si="179"/>
        <v/>
      </c>
      <c r="D2008" s="315" t="str">
        <f t="shared" si="180"/>
        <v/>
      </c>
      <c r="E2008" s="353"/>
      <c r="F2008" s="354"/>
      <c r="G2008" s="354"/>
      <c r="H2008" s="333"/>
      <c r="I2008" s="333"/>
      <c r="J2008" s="333"/>
      <c r="K2008" s="333"/>
      <c r="L2008" s="333"/>
      <c r="M2008" s="333"/>
      <c r="N2008" s="333"/>
      <c r="O2008" s="333"/>
      <c r="P2008" s="333"/>
      <c r="Q2008" s="333"/>
      <c r="R2008" s="333"/>
      <c r="S2008" s="333"/>
      <c r="T2008" s="333"/>
      <c r="U2008" s="333"/>
      <c r="V2008" s="333"/>
      <c r="W2008" s="333"/>
      <c r="X2008" s="333"/>
      <c r="Y2008" s="333"/>
      <c r="Z2008" s="333"/>
      <c r="AA2008" s="333"/>
      <c r="AB2008" s="333"/>
      <c r="AC2008" s="333"/>
      <c r="AD2008" s="333"/>
      <c r="AE2008" s="333"/>
      <c r="AF2008" s="333"/>
      <c r="AG2008" s="333"/>
      <c r="AH2008" s="333"/>
      <c r="AI2008" s="333"/>
      <c r="AJ2008" s="333"/>
      <c r="AK2008" s="333"/>
      <c r="AL2008" s="333"/>
      <c r="AM2008" s="333"/>
      <c r="AN2008" s="333"/>
      <c r="AO2008" s="333"/>
      <c r="AP2008" s="333"/>
      <c r="AQ2008" s="333"/>
      <c r="AR2008" s="333"/>
    </row>
    <row r="2009" spans="1:44" ht="8.1" customHeight="1">
      <c r="A2009" s="365" t="str">
        <f t="shared" si="177"/>
        <v/>
      </c>
      <c r="B2009" s="50" t="str">
        <f t="shared" si="178"/>
        <v/>
      </c>
      <c r="C2009" s="50" t="str">
        <f t="shared" si="179"/>
        <v/>
      </c>
      <c r="D2009" s="315" t="str">
        <f t="shared" si="180"/>
        <v/>
      </c>
      <c r="E2009" s="353"/>
      <c r="F2009" s="354"/>
      <c r="G2009" s="354"/>
      <c r="H2009" s="333"/>
      <c r="I2009" s="333"/>
      <c r="J2009" s="333"/>
      <c r="K2009" s="333"/>
      <c r="L2009" s="333"/>
      <c r="M2009" s="333"/>
      <c r="N2009" s="333"/>
      <c r="O2009" s="333"/>
      <c r="P2009" s="333"/>
      <c r="Q2009" s="333"/>
      <c r="R2009" s="333"/>
      <c r="S2009" s="333"/>
      <c r="T2009" s="333"/>
      <c r="U2009" s="333"/>
      <c r="V2009" s="333"/>
      <c r="W2009" s="333"/>
      <c r="X2009" s="333"/>
      <c r="Y2009" s="333"/>
      <c r="Z2009" s="333"/>
      <c r="AA2009" s="333"/>
      <c r="AB2009" s="333"/>
      <c r="AC2009" s="333"/>
      <c r="AD2009" s="333"/>
      <c r="AE2009" s="333"/>
      <c r="AF2009" s="333"/>
      <c r="AG2009" s="333"/>
      <c r="AH2009" s="333"/>
      <c r="AI2009" s="333"/>
      <c r="AJ2009" s="333"/>
      <c r="AK2009" s="333"/>
      <c r="AL2009" s="333"/>
      <c r="AM2009" s="333"/>
      <c r="AN2009" s="333"/>
      <c r="AO2009" s="333"/>
      <c r="AP2009" s="333"/>
      <c r="AQ2009" s="333"/>
      <c r="AR2009" s="333"/>
    </row>
    <row r="2010" spans="1:44" ht="8.1" customHeight="1">
      <c r="A2010" s="365" t="str">
        <f t="shared" si="177"/>
        <v/>
      </c>
      <c r="B2010" s="50" t="str">
        <f t="shared" si="178"/>
        <v/>
      </c>
      <c r="C2010" s="50" t="str">
        <f t="shared" si="179"/>
        <v/>
      </c>
      <c r="D2010" s="315" t="str">
        <f t="shared" si="180"/>
        <v/>
      </c>
      <c r="E2010" s="353"/>
      <c r="F2010" s="354"/>
      <c r="G2010" s="354"/>
      <c r="H2010" s="333"/>
      <c r="I2010" s="333"/>
      <c r="J2010" s="333"/>
      <c r="K2010" s="333"/>
      <c r="L2010" s="333"/>
      <c r="M2010" s="333"/>
      <c r="N2010" s="333"/>
      <c r="O2010" s="333"/>
      <c r="P2010" s="333"/>
      <c r="Q2010" s="333"/>
      <c r="R2010" s="333"/>
      <c r="S2010" s="333"/>
      <c r="T2010" s="333"/>
      <c r="U2010" s="333"/>
      <c r="V2010" s="333"/>
      <c r="W2010" s="333"/>
      <c r="X2010" s="333"/>
      <c r="Y2010" s="333"/>
      <c r="Z2010" s="333"/>
      <c r="AA2010" s="333"/>
      <c r="AB2010" s="333"/>
      <c r="AC2010" s="333"/>
      <c r="AD2010" s="333"/>
      <c r="AE2010" s="333"/>
      <c r="AF2010" s="333"/>
      <c r="AG2010" s="333"/>
      <c r="AH2010" s="333"/>
      <c r="AI2010" s="333"/>
      <c r="AJ2010" s="333"/>
      <c r="AK2010" s="333"/>
      <c r="AL2010" s="333"/>
      <c r="AM2010" s="333"/>
      <c r="AN2010" s="333"/>
      <c r="AO2010" s="333"/>
      <c r="AP2010" s="333"/>
      <c r="AQ2010" s="333"/>
      <c r="AR2010" s="333"/>
    </row>
    <row r="2011" spans="1:44" ht="8.1" customHeight="1">
      <c r="A2011" s="365" t="str">
        <f t="shared" si="177"/>
        <v/>
      </c>
      <c r="B2011" s="50" t="str">
        <f t="shared" si="178"/>
        <v/>
      </c>
      <c r="C2011" s="50" t="str">
        <f t="shared" si="179"/>
        <v/>
      </c>
      <c r="D2011" s="315" t="str">
        <f t="shared" si="180"/>
        <v/>
      </c>
      <c r="E2011" s="353"/>
      <c r="F2011" s="354"/>
      <c r="G2011" s="354"/>
      <c r="H2011" s="333"/>
      <c r="I2011" s="333"/>
      <c r="J2011" s="333"/>
      <c r="K2011" s="333"/>
      <c r="L2011" s="333"/>
      <c r="M2011" s="333"/>
      <c r="N2011" s="333"/>
      <c r="O2011" s="333"/>
      <c r="P2011" s="333"/>
      <c r="Q2011" s="333"/>
      <c r="R2011" s="333"/>
      <c r="S2011" s="333"/>
      <c r="T2011" s="333"/>
      <c r="U2011" s="333"/>
      <c r="V2011" s="333"/>
      <c r="W2011" s="333"/>
      <c r="X2011" s="333"/>
      <c r="Y2011" s="333"/>
      <c r="Z2011" s="333"/>
      <c r="AA2011" s="333"/>
      <c r="AB2011" s="333"/>
      <c r="AC2011" s="333"/>
      <c r="AD2011" s="333"/>
      <c r="AE2011" s="333"/>
      <c r="AF2011" s="333"/>
      <c r="AG2011" s="333"/>
      <c r="AH2011" s="333"/>
      <c r="AI2011" s="333"/>
      <c r="AJ2011" s="333"/>
      <c r="AK2011" s="333"/>
      <c r="AL2011" s="333"/>
      <c r="AM2011" s="333"/>
      <c r="AN2011" s="333"/>
      <c r="AO2011" s="333"/>
      <c r="AP2011" s="333"/>
      <c r="AQ2011" s="333"/>
      <c r="AR2011" s="333"/>
    </row>
    <row r="2012" spans="1:44" ht="8.1" customHeight="1">
      <c r="A2012" s="365" t="str">
        <f t="shared" si="177"/>
        <v/>
      </c>
      <c r="B2012" s="50" t="str">
        <f t="shared" si="178"/>
        <v/>
      </c>
      <c r="C2012" s="50" t="str">
        <f t="shared" si="179"/>
        <v/>
      </c>
      <c r="D2012" s="315" t="str">
        <f t="shared" si="180"/>
        <v/>
      </c>
      <c r="E2012" s="353"/>
      <c r="F2012" s="354"/>
      <c r="G2012" s="354"/>
      <c r="H2012" s="333"/>
      <c r="I2012" s="333"/>
      <c r="J2012" s="333"/>
      <c r="K2012" s="333"/>
      <c r="L2012" s="333"/>
      <c r="M2012" s="333"/>
      <c r="N2012" s="333"/>
      <c r="O2012" s="333"/>
      <c r="P2012" s="333"/>
      <c r="Q2012" s="333"/>
      <c r="R2012" s="333"/>
      <c r="S2012" s="333"/>
      <c r="T2012" s="333"/>
      <c r="U2012" s="333"/>
      <c r="V2012" s="333"/>
      <c r="W2012" s="333"/>
      <c r="X2012" s="333"/>
      <c r="Y2012" s="333"/>
      <c r="Z2012" s="333"/>
      <c r="AA2012" s="333"/>
      <c r="AB2012" s="333"/>
      <c r="AC2012" s="333"/>
      <c r="AD2012" s="333"/>
      <c r="AE2012" s="333"/>
      <c r="AF2012" s="333"/>
      <c r="AG2012" s="333"/>
      <c r="AH2012" s="333"/>
      <c r="AI2012" s="333"/>
      <c r="AJ2012" s="333"/>
      <c r="AK2012" s="333"/>
      <c r="AL2012" s="333"/>
      <c r="AM2012" s="333"/>
      <c r="AN2012" s="333"/>
      <c r="AO2012" s="333"/>
      <c r="AP2012" s="333"/>
      <c r="AQ2012" s="333"/>
      <c r="AR2012" s="333"/>
    </row>
    <row r="2013" spans="1:44" ht="8.1" customHeight="1">
      <c r="A2013" s="365" t="str">
        <f t="shared" si="177"/>
        <v/>
      </c>
      <c r="B2013" s="50" t="str">
        <f t="shared" si="178"/>
        <v/>
      </c>
      <c r="C2013" s="50" t="str">
        <f t="shared" si="179"/>
        <v/>
      </c>
      <c r="D2013" s="315" t="str">
        <f t="shared" si="180"/>
        <v/>
      </c>
      <c r="E2013" s="353"/>
      <c r="F2013" s="354"/>
      <c r="G2013" s="354"/>
      <c r="H2013" s="333"/>
      <c r="I2013" s="333"/>
      <c r="J2013" s="333"/>
      <c r="K2013" s="333"/>
      <c r="L2013" s="333"/>
      <c r="M2013" s="333"/>
      <c r="N2013" s="333"/>
      <c r="O2013" s="333"/>
      <c r="P2013" s="333"/>
      <c r="Q2013" s="333"/>
      <c r="R2013" s="333"/>
      <c r="S2013" s="333"/>
      <c r="T2013" s="333"/>
      <c r="U2013" s="333"/>
      <c r="V2013" s="333"/>
      <c r="W2013" s="333"/>
      <c r="X2013" s="333"/>
      <c r="Y2013" s="333"/>
      <c r="Z2013" s="333"/>
      <c r="AA2013" s="333"/>
      <c r="AB2013" s="333"/>
      <c r="AC2013" s="333"/>
      <c r="AD2013" s="333"/>
      <c r="AE2013" s="333"/>
      <c r="AF2013" s="333"/>
      <c r="AG2013" s="333"/>
      <c r="AH2013" s="333"/>
      <c r="AI2013" s="333"/>
      <c r="AJ2013" s="333"/>
      <c r="AK2013" s="333"/>
      <c r="AL2013" s="333"/>
      <c r="AM2013" s="333"/>
      <c r="AN2013" s="333"/>
      <c r="AO2013" s="333"/>
      <c r="AP2013" s="333"/>
      <c r="AQ2013" s="333"/>
      <c r="AR2013" s="333"/>
    </row>
    <row r="2014" spans="1:44" ht="8.1" customHeight="1">
      <c r="A2014" s="365" t="str">
        <f t="shared" si="177"/>
        <v/>
      </c>
      <c r="B2014" s="50" t="str">
        <f t="shared" si="178"/>
        <v/>
      </c>
      <c r="C2014" s="50" t="str">
        <f t="shared" si="179"/>
        <v/>
      </c>
      <c r="D2014" s="315" t="str">
        <f t="shared" si="180"/>
        <v/>
      </c>
      <c r="E2014" s="353"/>
      <c r="F2014" s="354"/>
      <c r="G2014" s="354"/>
      <c r="H2014" s="333"/>
      <c r="I2014" s="333"/>
      <c r="J2014" s="333"/>
      <c r="K2014" s="333"/>
      <c r="L2014" s="333"/>
      <c r="M2014" s="333"/>
      <c r="N2014" s="333"/>
      <c r="O2014" s="333"/>
      <c r="P2014" s="333"/>
      <c r="Q2014" s="333"/>
      <c r="R2014" s="333"/>
      <c r="S2014" s="333"/>
      <c r="T2014" s="333"/>
      <c r="U2014" s="333"/>
      <c r="V2014" s="333"/>
      <c r="W2014" s="333"/>
      <c r="X2014" s="333"/>
      <c r="Y2014" s="333"/>
      <c r="Z2014" s="333"/>
      <c r="AA2014" s="333"/>
      <c r="AB2014" s="333"/>
      <c r="AC2014" s="333"/>
      <c r="AD2014" s="333"/>
      <c r="AE2014" s="333"/>
      <c r="AF2014" s="333"/>
      <c r="AG2014" s="333"/>
      <c r="AH2014" s="333"/>
      <c r="AI2014" s="333"/>
      <c r="AJ2014" s="333"/>
      <c r="AK2014" s="333"/>
      <c r="AL2014" s="333"/>
      <c r="AM2014" s="333"/>
      <c r="AN2014" s="333"/>
      <c r="AO2014" s="333"/>
      <c r="AP2014" s="333"/>
      <c r="AQ2014" s="333"/>
      <c r="AR2014" s="333"/>
    </row>
    <row r="2015" spans="1:44" ht="8.1" customHeight="1">
      <c r="A2015" s="365" t="str">
        <f t="shared" si="177"/>
        <v/>
      </c>
      <c r="B2015" s="50" t="str">
        <f t="shared" si="178"/>
        <v/>
      </c>
      <c r="C2015" s="50" t="str">
        <f t="shared" si="179"/>
        <v/>
      </c>
      <c r="D2015" s="315" t="str">
        <f t="shared" si="180"/>
        <v/>
      </c>
      <c r="E2015" s="353"/>
      <c r="F2015" s="354"/>
      <c r="G2015" s="354"/>
      <c r="H2015" s="333"/>
      <c r="I2015" s="333"/>
      <c r="J2015" s="333"/>
      <c r="K2015" s="333"/>
      <c r="L2015" s="333"/>
      <c r="M2015" s="333"/>
      <c r="N2015" s="333"/>
      <c r="O2015" s="333"/>
      <c r="P2015" s="333"/>
      <c r="Q2015" s="333"/>
      <c r="R2015" s="333"/>
      <c r="S2015" s="333"/>
      <c r="T2015" s="333"/>
      <c r="U2015" s="333"/>
      <c r="V2015" s="333"/>
      <c r="W2015" s="333"/>
      <c r="X2015" s="333"/>
      <c r="Y2015" s="333"/>
      <c r="Z2015" s="333"/>
      <c r="AA2015" s="333"/>
      <c r="AB2015" s="333"/>
      <c r="AC2015" s="333"/>
      <c r="AD2015" s="333"/>
      <c r="AE2015" s="333"/>
      <c r="AF2015" s="333"/>
      <c r="AG2015" s="333"/>
      <c r="AH2015" s="333"/>
      <c r="AI2015" s="333"/>
      <c r="AJ2015" s="333"/>
      <c r="AK2015" s="333"/>
      <c r="AL2015" s="333"/>
      <c r="AM2015" s="333"/>
      <c r="AN2015" s="333"/>
      <c r="AO2015" s="333"/>
      <c r="AP2015" s="333"/>
      <c r="AQ2015" s="333"/>
      <c r="AR2015" s="333"/>
    </row>
    <row r="2016" spans="1:44" ht="8.1" customHeight="1">
      <c r="A2016" s="365" t="str">
        <f t="shared" si="177"/>
        <v/>
      </c>
      <c r="B2016" s="50" t="str">
        <f t="shared" si="178"/>
        <v/>
      </c>
      <c r="C2016" s="50" t="str">
        <f t="shared" si="179"/>
        <v/>
      </c>
      <c r="D2016" s="315" t="str">
        <f t="shared" si="180"/>
        <v/>
      </c>
      <c r="E2016" s="353"/>
      <c r="F2016" s="354"/>
      <c r="G2016" s="354"/>
      <c r="H2016" s="333"/>
      <c r="I2016" s="333"/>
      <c r="J2016" s="333"/>
      <c r="K2016" s="333"/>
      <c r="L2016" s="333"/>
      <c r="M2016" s="333"/>
      <c r="N2016" s="333"/>
      <c r="O2016" s="333"/>
      <c r="P2016" s="333"/>
      <c r="Q2016" s="333"/>
      <c r="R2016" s="333"/>
      <c r="S2016" s="333"/>
      <c r="T2016" s="333"/>
      <c r="U2016" s="333"/>
      <c r="V2016" s="333"/>
      <c r="W2016" s="333"/>
      <c r="X2016" s="333"/>
      <c r="Y2016" s="333"/>
      <c r="Z2016" s="333"/>
      <c r="AA2016" s="333"/>
      <c r="AB2016" s="333"/>
      <c r="AC2016" s="333"/>
      <c r="AD2016" s="333"/>
      <c r="AE2016" s="333"/>
      <c r="AF2016" s="333"/>
      <c r="AG2016" s="333"/>
      <c r="AH2016" s="333"/>
      <c r="AI2016" s="333"/>
      <c r="AJ2016" s="333"/>
      <c r="AK2016" s="333"/>
      <c r="AL2016" s="333"/>
      <c r="AM2016" s="333"/>
      <c r="AN2016" s="333"/>
      <c r="AO2016" s="333"/>
      <c r="AP2016" s="333"/>
      <c r="AQ2016" s="333"/>
      <c r="AR2016" s="333"/>
    </row>
    <row r="2017" spans="1:44" ht="8.1" customHeight="1">
      <c r="A2017" s="365" t="str">
        <f t="shared" si="177"/>
        <v/>
      </c>
      <c r="B2017" s="50" t="str">
        <f t="shared" si="178"/>
        <v/>
      </c>
      <c r="C2017" s="50" t="str">
        <f t="shared" si="179"/>
        <v/>
      </c>
      <c r="D2017" s="315" t="str">
        <f t="shared" si="180"/>
        <v/>
      </c>
      <c r="E2017" s="353"/>
      <c r="F2017" s="354"/>
      <c r="G2017" s="354"/>
      <c r="H2017" s="333"/>
      <c r="I2017" s="333"/>
      <c r="J2017" s="333"/>
      <c r="K2017" s="333"/>
      <c r="L2017" s="333"/>
      <c r="M2017" s="333"/>
      <c r="N2017" s="333"/>
      <c r="O2017" s="333"/>
      <c r="P2017" s="333"/>
      <c r="Q2017" s="333"/>
      <c r="R2017" s="333"/>
      <c r="S2017" s="333"/>
      <c r="T2017" s="333"/>
      <c r="U2017" s="333"/>
      <c r="V2017" s="333"/>
      <c r="W2017" s="333"/>
      <c r="X2017" s="333"/>
      <c r="Y2017" s="333"/>
      <c r="Z2017" s="333"/>
      <c r="AA2017" s="333"/>
      <c r="AB2017" s="333"/>
      <c r="AC2017" s="333"/>
      <c r="AD2017" s="333"/>
      <c r="AE2017" s="333"/>
      <c r="AF2017" s="333"/>
      <c r="AG2017" s="333"/>
      <c r="AH2017" s="333"/>
      <c r="AI2017" s="333"/>
      <c r="AJ2017" s="333"/>
      <c r="AK2017" s="333"/>
      <c r="AL2017" s="333"/>
      <c r="AM2017" s="333"/>
      <c r="AN2017" s="333"/>
      <c r="AO2017" s="333"/>
      <c r="AP2017" s="333"/>
      <c r="AQ2017" s="333"/>
      <c r="AR2017" s="333"/>
    </row>
    <row r="2018" spans="1:44" ht="8.1" customHeight="1">
      <c r="A2018" s="365" t="str">
        <f t="shared" si="177"/>
        <v/>
      </c>
      <c r="B2018" s="50" t="str">
        <f t="shared" si="178"/>
        <v/>
      </c>
      <c r="C2018" s="50" t="str">
        <f t="shared" si="179"/>
        <v/>
      </c>
      <c r="D2018" s="315" t="str">
        <f t="shared" si="180"/>
        <v/>
      </c>
      <c r="E2018" s="353"/>
      <c r="F2018" s="354"/>
      <c r="G2018" s="354"/>
      <c r="H2018" s="333"/>
      <c r="I2018" s="333"/>
      <c r="J2018" s="333"/>
      <c r="K2018" s="333"/>
      <c r="L2018" s="333"/>
      <c r="M2018" s="333"/>
      <c r="N2018" s="333"/>
      <c r="O2018" s="333"/>
      <c r="P2018" s="333"/>
      <c r="Q2018" s="333"/>
      <c r="R2018" s="333"/>
      <c r="S2018" s="333"/>
      <c r="T2018" s="333"/>
      <c r="U2018" s="333"/>
      <c r="V2018" s="333"/>
      <c r="W2018" s="333"/>
      <c r="X2018" s="333"/>
      <c r="Y2018" s="333"/>
      <c r="Z2018" s="333"/>
      <c r="AA2018" s="333"/>
      <c r="AB2018" s="333"/>
      <c r="AC2018" s="333"/>
      <c r="AD2018" s="333"/>
      <c r="AE2018" s="333"/>
      <c r="AF2018" s="333"/>
      <c r="AG2018" s="333"/>
      <c r="AH2018" s="333"/>
      <c r="AI2018" s="333"/>
      <c r="AJ2018" s="333"/>
      <c r="AK2018" s="333"/>
      <c r="AL2018" s="333"/>
      <c r="AM2018" s="333"/>
      <c r="AN2018" s="333"/>
      <c r="AO2018" s="333"/>
      <c r="AP2018" s="333"/>
      <c r="AQ2018" s="333"/>
      <c r="AR2018" s="333"/>
    </row>
    <row r="2019" spans="1:44" ht="8.1" customHeight="1">
      <c r="A2019" s="365" t="str">
        <f t="shared" si="177"/>
        <v/>
      </c>
      <c r="B2019" s="50" t="str">
        <f t="shared" si="178"/>
        <v/>
      </c>
      <c r="C2019" s="50" t="str">
        <f t="shared" si="179"/>
        <v/>
      </c>
      <c r="D2019" s="315" t="str">
        <f t="shared" si="180"/>
        <v/>
      </c>
      <c r="E2019" s="353"/>
      <c r="F2019" s="354"/>
      <c r="G2019" s="354"/>
      <c r="H2019" s="333"/>
      <c r="I2019" s="333"/>
      <c r="J2019" s="333"/>
      <c r="K2019" s="333"/>
      <c r="L2019" s="333"/>
      <c r="M2019" s="333"/>
      <c r="N2019" s="333"/>
      <c r="O2019" s="333"/>
      <c r="P2019" s="333"/>
      <c r="Q2019" s="333"/>
      <c r="R2019" s="333"/>
      <c r="S2019" s="333"/>
      <c r="T2019" s="333"/>
      <c r="U2019" s="333"/>
      <c r="V2019" s="333"/>
      <c r="W2019" s="333"/>
      <c r="X2019" s="333"/>
      <c r="Y2019" s="333"/>
      <c r="Z2019" s="333"/>
      <c r="AA2019" s="333"/>
      <c r="AB2019" s="333"/>
      <c r="AC2019" s="333"/>
      <c r="AD2019" s="333"/>
      <c r="AE2019" s="333"/>
      <c r="AF2019" s="333"/>
      <c r="AG2019" s="333"/>
      <c r="AH2019" s="333"/>
      <c r="AI2019" s="333"/>
      <c r="AJ2019" s="333"/>
      <c r="AK2019" s="333"/>
      <c r="AL2019" s="333"/>
      <c r="AM2019" s="333"/>
      <c r="AN2019" s="333"/>
      <c r="AO2019" s="333"/>
      <c r="AP2019" s="333"/>
      <c r="AQ2019" s="333"/>
      <c r="AR2019" s="333"/>
    </row>
    <row r="2020" spans="1:44" ht="8.1" customHeight="1">
      <c r="A2020" s="365" t="str">
        <f t="shared" si="177"/>
        <v/>
      </c>
      <c r="B2020" s="50" t="str">
        <f t="shared" si="178"/>
        <v/>
      </c>
      <c r="C2020" s="50" t="str">
        <f t="shared" si="179"/>
        <v/>
      </c>
      <c r="D2020" s="315" t="str">
        <f t="shared" si="180"/>
        <v/>
      </c>
      <c r="E2020" s="353"/>
      <c r="F2020" s="354"/>
      <c r="G2020" s="354"/>
      <c r="H2020" s="333"/>
      <c r="I2020" s="333"/>
      <c r="J2020" s="333"/>
      <c r="K2020" s="333"/>
      <c r="L2020" s="333"/>
      <c r="M2020" s="333"/>
      <c r="N2020" s="333"/>
      <c r="O2020" s="333"/>
      <c r="P2020" s="333"/>
      <c r="Q2020" s="333"/>
      <c r="R2020" s="333"/>
      <c r="S2020" s="333"/>
      <c r="T2020" s="333"/>
      <c r="U2020" s="333"/>
      <c r="V2020" s="333"/>
      <c r="W2020" s="333"/>
      <c r="X2020" s="333"/>
      <c r="Y2020" s="333"/>
      <c r="Z2020" s="333"/>
      <c r="AA2020" s="333"/>
      <c r="AB2020" s="333"/>
      <c r="AC2020" s="333"/>
      <c r="AD2020" s="333"/>
      <c r="AE2020" s="333"/>
      <c r="AF2020" s="333"/>
      <c r="AG2020" s="333"/>
      <c r="AH2020" s="333"/>
      <c r="AI2020" s="333"/>
      <c r="AJ2020" s="333"/>
      <c r="AK2020" s="333"/>
      <c r="AL2020" s="333"/>
      <c r="AM2020" s="333"/>
      <c r="AN2020" s="333"/>
      <c r="AO2020" s="333"/>
      <c r="AP2020" s="333"/>
      <c r="AQ2020" s="333"/>
      <c r="AR2020" s="333"/>
    </row>
    <row r="2021" spans="1:44" ht="8.1" customHeight="1">
      <c r="A2021" s="365" t="str">
        <f t="shared" si="177"/>
        <v/>
      </c>
      <c r="B2021" s="50" t="str">
        <f t="shared" si="178"/>
        <v/>
      </c>
      <c r="C2021" s="50" t="str">
        <f t="shared" si="179"/>
        <v/>
      </c>
      <c r="D2021" s="315" t="str">
        <f t="shared" si="180"/>
        <v/>
      </c>
      <c r="E2021" s="353"/>
      <c r="F2021" s="354"/>
      <c r="G2021" s="354"/>
      <c r="H2021" s="333"/>
      <c r="I2021" s="333"/>
      <c r="J2021" s="333"/>
      <c r="K2021" s="333"/>
      <c r="L2021" s="333"/>
      <c r="M2021" s="333"/>
      <c r="N2021" s="333"/>
      <c r="O2021" s="333"/>
      <c r="P2021" s="333"/>
      <c r="Q2021" s="333"/>
      <c r="R2021" s="333"/>
      <c r="S2021" s="333"/>
      <c r="T2021" s="333"/>
      <c r="U2021" s="333"/>
      <c r="V2021" s="333"/>
      <c r="W2021" s="333"/>
      <c r="X2021" s="333"/>
      <c r="Y2021" s="333"/>
      <c r="Z2021" s="333"/>
      <c r="AA2021" s="333"/>
      <c r="AB2021" s="333"/>
      <c r="AC2021" s="333"/>
      <c r="AD2021" s="333"/>
      <c r="AE2021" s="333"/>
      <c r="AF2021" s="333"/>
      <c r="AG2021" s="333"/>
      <c r="AH2021" s="333"/>
      <c r="AI2021" s="333"/>
      <c r="AJ2021" s="333"/>
      <c r="AK2021" s="333"/>
      <c r="AL2021" s="333"/>
      <c r="AM2021" s="333"/>
      <c r="AN2021" s="333"/>
      <c r="AO2021" s="333"/>
      <c r="AP2021" s="333"/>
      <c r="AQ2021" s="333"/>
      <c r="AR2021" s="333"/>
    </row>
    <row r="2022" spans="1:44" ht="8.1" customHeight="1">
      <c r="A2022" s="365" t="str">
        <f t="shared" si="177"/>
        <v/>
      </c>
      <c r="B2022" s="50" t="str">
        <f t="shared" si="178"/>
        <v/>
      </c>
      <c r="C2022" s="50" t="str">
        <f t="shared" si="179"/>
        <v/>
      </c>
      <c r="D2022" s="315" t="str">
        <f t="shared" si="180"/>
        <v/>
      </c>
      <c r="E2022" s="353"/>
      <c r="F2022" s="354"/>
      <c r="G2022" s="354"/>
      <c r="H2022" s="333"/>
      <c r="I2022" s="333"/>
      <c r="J2022" s="333"/>
      <c r="K2022" s="333"/>
      <c r="L2022" s="333"/>
      <c r="M2022" s="333"/>
      <c r="N2022" s="333"/>
      <c r="O2022" s="333"/>
      <c r="P2022" s="333"/>
      <c r="Q2022" s="333"/>
      <c r="R2022" s="333"/>
      <c r="S2022" s="333"/>
      <c r="T2022" s="333"/>
      <c r="U2022" s="333"/>
      <c r="V2022" s="333"/>
      <c r="W2022" s="333"/>
      <c r="X2022" s="333"/>
      <c r="Y2022" s="333"/>
      <c r="Z2022" s="333"/>
      <c r="AA2022" s="333"/>
      <c r="AB2022" s="333"/>
      <c r="AC2022" s="333"/>
      <c r="AD2022" s="333"/>
      <c r="AE2022" s="333"/>
      <c r="AF2022" s="333"/>
      <c r="AG2022" s="333"/>
      <c r="AH2022" s="333"/>
      <c r="AI2022" s="333"/>
      <c r="AJ2022" s="333"/>
      <c r="AK2022" s="333"/>
      <c r="AL2022" s="333"/>
      <c r="AM2022" s="333"/>
      <c r="AN2022" s="333"/>
      <c r="AO2022" s="333"/>
      <c r="AP2022" s="333"/>
      <c r="AQ2022" s="333"/>
      <c r="AR2022" s="333"/>
    </row>
    <row r="2023" spans="1:44" ht="8.1" customHeight="1">
      <c r="A2023" s="365" t="str">
        <f t="shared" si="177"/>
        <v/>
      </c>
      <c r="B2023" s="50" t="str">
        <f t="shared" si="178"/>
        <v/>
      </c>
      <c r="C2023" s="50" t="str">
        <f t="shared" si="179"/>
        <v/>
      </c>
      <c r="D2023" s="315" t="str">
        <f t="shared" si="180"/>
        <v/>
      </c>
      <c r="E2023" s="353"/>
      <c r="F2023" s="354"/>
      <c r="G2023" s="354"/>
      <c r="H2023" s="333"/>
      <c r="I2023" s="333"/>
      <c r="J2023" s="333"/>
      <c r="K2023" s="333"/>
      <c r="L2023" s="333"/>
      <c r="M2023" s="333"/>
      <c r="N2023" s="333"/>
      <c r="O2023" s="333"/>
      <c r="P2023" s="333"/>
      <c r="Q2023" s="333"/>
      <c r="R2023" s="333"/>
      <c r="S2023" s="333"/>
      <c r="T2023" s="333"/>
      <c r="U2023" s="333"/>
      <c r="V2023" s="333"/>
      <c r="W2023" s="333"/>
      <c r="X2023" s="333"/>
      <c r="Y2023" s="333"/>
      <c r="Z2023" s="333"/>
      <c r="AA2023" s="333"/>
      <c r="AB2023" s="333"/>
      <c r="AC2023" s="333"/>
      <c r="AD2023" s="333"/>
      <c r="AE2023" s="333"/>
      <c r="AF2023" s="333"/>
      <c r="AG2023" s="333"/>
      <c r="AH2023" s="333"/>
      <c r="AI2023" s="333"/>
      <c r="AJ2023" s="333"/>
      <c r="AK2023" s="333"/>
      <c r="AL2023" s="333"/>
      <c r="AM2023" s="333"/>
      <c r="AN2023" s="333"/>
      <c r="AO2023" s="333"/>
      <c r="AP2023" s="333"/>
      <c r="AQ2023" s="333"/>
      <c r="AR2023" s="333"/>
    </row>
    <row r="2024" spans="1:44" ht="8.1" customHeight="1">
      <c r="A2024" s="365" t="str">
        <f t="shared" si="177"/>
        <v/>
      </c>
      <c r="B2024" s="50" t="str">
        <f t="shared" si="178"/>
        <v/>
      </c>
      <c r="C2024" s="50" t="str">
        <f t="shared" si="179"/>
        <v/>
      </c>
      <c r="D2024" s="315" t="str">
        <f t="shared" si="180"/>
        <v/>
      </c>
      <c r="E2024" s="353"/>
      <c r="F2024" s="354"/>
      <c r="G2024" s="354"/>
      <c r="H2024" s="333"/>
      <c r="I2024" s="333"/>
      <c r="J2024" s="333"/>
      <c r="K2024" s="333"/>
      <c r="L2024" s="333"/>
      <c r="M2024" s="333"/>
      <c r="N2024" s="333"/>
      <c r="O2024" s="333"/>
      <c r="P2024" s="333"/>
      <c r="Q2024" s="333"/>
      <c r="R2024" s="333"/>
      <c r="S2024" s="333"/>
      <c r="T2024" s="333"/>
      <c r="U2024" s="333"/>
      <c r="V2024" s="333"/>
      <c r="W2024" s="333"/>
      <c r="X2024" s="333"/>
      <c r="Y2024" s="333"/>
      <c r="Z2024" s="333"/>
      <c r="AA2024" s="333"/>
      <c r="AB2024" s="333"/>
      <c r="AC2024" s="333"/>
      <c r="AD2024" s="333"/>
      <c r="AE2024" s="333"/>
      <c r="AF2024" s="333"/>
      <c r="AG2024" s="333"/>
      <c r="AH2024" s="333"/>
      <c r="AI2024" s="333"/>
      <c r="AJ2024" s="333"/>
      <c r="AK2024" s="333"/>
      <c r="AL2024" s="333"/>
      <c r="AM2024" s="333"/>
      <c r="AN2024" s="333"/>
      <c r="AO2024" s="333"/>
      <c r="AP2024" s="333"/>
      <c r="AQ2024" s="333"/>
      <c r="AR2024" s="333"/>
    </row>
    <row r="2025" spans="1:44" ht="8.1" customHeight="1">
      <c r="A2025" s="365" t="str">
        <f t="shared" si="177"/>
        <v/>
      </c>
      <c r="B2025" s="50" t="str">
        <f t="shared" si="178"/>
        <v/>
      </c>
      <c r="C2025" s="50" t="str">
        <f t="shared" si="179"/>
        <v/>
      </c>
      <c r="D2025" s="315" t="str">
        <f t="shared" si="180"/>
        <v/>
      </c>
      <c r="E2025" s="353"/>
      <c r="F2025" s="354"/>
      <c r="G2025" s="354"/>
      <c r="H2025" s="333"/>
      <c r="I2025" s="333"/>
      <c r="J2025" s="333"/>
      <c r="K2025" s="333"/>
      <c r="L2025" s="333"/>
      <c r="M2025" s="333"/>
      <c r="N2025" s="333"/>
      <c r="O2025" s="333"/>
      <c r="P2025" s="333"/>
      <c r="Q2025" s="333"/>
      <c r="R2025" s="333"/>
      <c r="S2025" s="333"/>
      <c r="T2025" s="333"/>
      <c r="U2025" s="333"/>
      <c r="V2025" s="333"/>
      <c r="W2025" s="333"/>
      <c r="X2025" s="333"/>
      <c r="Y2025" s="333"/>
      <c r="Z2025" s="333"/>
      <c r="AA2025" s="333"/>
      <c r="AB2025" s="333"/>
      <c r="AC2025" s="333"/>
      <c r="AD2025" s="333"/>
      <c r="AE2025" s="333"/>
      <c r="AF2025" s="333"/>
      <c r="AG2025" s="333"/>
      <c r="AH2025" s="333"/>
      <c r="AI2025" s="333"/>
      <c r="AJ2025" s="333"/>
      <c r="AK2025" s="333"/>
      <c r="AL2025" s="333"/>
      <c r="AM2025" s="333"/>
      <c r="AN2025" s="333"/>
      <c r="AO2025" s="333"/>
      <c r="AP2025" s="333"/>
      <c r="AQ2025" s="333"/>
      <c r="AR2025" s="333"/>
    </row>
    <row r="2026" spans="1:44" ht="8.1" customHeight="1">
      <c r="A2026" s="365" t="str">
        <f t="shared" si="177"/>
        <v/>
      </c>
      <c r="B2026" s="50" t="str">
        <f t="shared" si="178"/>
        <v/>
      </c>
      <c r="C2026" s="50" t="str">
        <f t="shared" si="179"/>
        <v/>
      </c>
      <c r="D2026" s="315" t="str">
        <f t="shared" si="180"/>
        <v/>
      </c>
      <c r="E2026" s="353"/>
      <c r="F2026" s="354"/>
      <c r="G2026" s="354"/>
      <c r="H2026" s="333"/>
      <c r="I2026" s="333"/>
      <c r="J2026" s="333"/>
      <c r="K2026" s="333"/>
      <c r="L2026" s="333"/>
      <c r="M2026" s="333"/>
      <c r="N2026" s="333"/>
      <c r="O2026" s="333"/>
      <c r="P2026" s="333"/>
      <c r="Q2026" s="333"/>
      <c r="R2026" s="333"/>
      <c r="S2026" s="333"/>
      <c r="T2026" s="333"/>
      <c r="U2026" s="333"/>
      <c r="V2026" s="333"/>
      <c r="W2026" s="333"/>
      <c r="X2026" s="333"/>
      <c r="Y2026" s="333"/>
      <c r="Z2026" s="333"/>
      <c r="AA2026" s="333"/>
      <c r="AB2026" s="333"/>
      <c r="AC2026" s="333"/>
      <c r="AD2026" s="333"/>
      <c r="AE2026" s="333"/>
      <c r="AF2026" s="333"/>
      <c r="AG2026" s="333"/>
      <c r="AH2026" s="333"/>
      <c r="AI2026" s="333"/>
      <c r="AJ2026" s="333"/>
      <c r="AK2026" s="333"/>
      <c r="AL2026" s="333"/>
      <c r="AM2026" s="333"/>
      <c r="AN2026" s="333"/>
      <c r="AO2026" s="333"/>
      <c r="AP2026" s="333"/>
      <c r="AQ2026" s="333"/>
      <c r="AR2026" s="333"/>
    </row>
    <row r="2027" spans="1:44" ht="8.1" customHeight="1">
      <c r="A2027" s="365" t="str">
        <f t="shared" si="177"/>
        <v/>
      </c>
      <c r="B2027" s="50" t="str">
        <f t="shared" si="178"/>
        <v/>
      </c>
      <c r="C2027" s="50" t="str">
        <f t="shared" si="179"/>
        <v/>
      </c>
      <c r="D2027" s="315" t="str">
        <f t="shared" si="180"/>
        <v/>
      </c>
      <c r="E2027" s="353"/>
      <c r="F2027" s="354"/>
      <c r="G2027" s="354"/>
      <c r="H2027" s="333"/>
      <c r="I2027" s="333"/>
      <c r="J2027" s="333"/>
      <c r="K2027" s="333"/>
      <c r="L2027" s="333"/>
      <c r="M2027" s="333"/>
      <c r="N2027" s="333"/>
      <c r="O2027" s="333"/>
      <c r="P2027" s="333"/>
      <c r="Q2027" s="333"/>
      <c r="R2027" s="333"/>
      <c r="S2027" s="333"/>
      <c r="T2027" s="333"/>
      <c r="U2027" s="333"/>
      <c r="V2027" s="333"/>
      <c r="W2027" s="333"/>
      <c r="X2027" s="333"/>
      <c r="Y2027" s="333"/>
      <c r="Z2027" s="333"/>
      <c r="AA2027" s="333"/>
      <c r="AB2027" s="333"/>
      <c r="AC2027" s="333"/>
      <c r="AD2027" s="333"/>
      <c r="AE2027" s="333"/>
      <c r="AF2027" s="333"/>
      <c r="AG2027" s="333"/>
      <c r="AH2027" s="333"/>
      <c r="AI2027" s="333"/>
      <c r="AJ2027" s="333"/>
      <c r="AK2027" s="333"/>
      <c r="AL2027" s="333"/>
      <c r="AM2027" s="333"/>
      <c r="AN2027" s="333"/>
      <c r="AO2027" s="333"/>
      <c r="AP2027" s="333"/>
      <c r="AQ2027" s="333"/>
      <c r="AR2027" s="333"/>
    </row>
    <row r="2028" spans="1:44" ht="8.1" customHeight="1">
      <c r="A2028" s="365" t="str">
        <f t="shared" si="177"/>
        <v/>
      </c>
      <c r="B2028" s="50" t="str">
        <f t="shared" si="178"/>
        <v/>
      </c>
      <c r="C2028" s="50" t="str">
        <f t="shared" si="179"/>
        <v/>
      </c>
      <c r="D2028" s="315" t="str">
        <f t="shared" si="180"/>
        <v/>
      </c>
      <c r="E2028" s="353"/>
      <c r="F2028" s="354"/>
      <c r="G2028" s="354"/>
      <c r="H2028" s="333"/>
      <c r="I2028" s="333"/>
      <c r="J2028" s="333"/>
      <c r="K2028" s="333"/>
      <c r="L2028" s="333"/>
      <c r="M2028" s="333"/>
      <c r="N2028" s="333"/>
      <c r="O2028" s="333"/>
      <c r="P2028" s="333"/>
      <c r="Q2028" s="333"/>
      <c r="R2028" s="333"/>
      <c r="S2028" s="333"/>
      <c r="T2028" s="333"/>
      <c r="U2028" s="333"/>
      <c r="V2028" s="333"/>
      <c r="W2028" s="333"/>
      <c r="X2028" s="333"/>
      <c r="Y2028" s="333"/>
      <c r="Z2028" s="333"/>
      <c r="AA2028" s="333"/>
      <c r="AB2028" s="333"/>
      <c r="AC2028" s="333"/>
      <c r="AD2028" s="333"/>
      <c r="AE2028" s="333"/>
      <c r="AF2028" s="333"/>
      <c r="AG2028" s="333"/>
      <c r="AH2028" s="333"/>
      <c r="AI2028" s="333"/>
      <c r="AJ2028" s="333"/>
      <c r="AK2028" s="333"/>
      <c r="AL2028" s="333"/>
      <c r="AM2028" s="333"/>
      <c r="AN2028" s="333"/>
      <c r="AO2028" s="333"/>
      <c r="AP2028" s="333"/>
      <c r="AQ2028" s="333"/>
      <c r="AR2028" s="333"/>
    </row>
    <row r="2029" spans="1:44" ht="8.1" customHeight="1">
      <c r="A2029" s="365" t="str">
        <f t="shared" si="177"/>
        <v/>
      </c>
      <c r="B2029" s="50" t="str">
        <f t="shared" si="178"/>
        <v/>
      </c>
      <c r="C2029" s="50" t="str">
        <f t="shared" si="179"/>
        <v/>
      </c>
      <c r="D2029" s="315" t="str">
        <f t="shared" si="180"/>
        <v/>
      </c>
      <c r="E2029" s="353"/>
      <c r="F2029" s="354"/>
      <c r="G2029" s="354"/>
      <c r="H2029" s="333"/>
      <c r="I2029" s="333"/>
      <c r="J2029" s="333"/>
      <c r="K2029" s="333"/>
      <c r="L2029" s="333"/>
      <c r="M2029" s="333"/>
      <c r="N2029" s="333"/>
      <c r="O2029" s="333"/>
      <c r="P2029" s="333"/>
      <c r="Q2029" s="333"/>
      <c r="R2029" s="333"/>
      <c r="S2029" s="333"/>
      <c r="T2029" s="333"/>
      <c r="U2029" s="333"/>
      <c r="V2029" s="333"/>
      <c r="W2029" s="333"/>
      <c r="X2029" s="333"/>
      <c r="Y2029" s="333"/>
      <c r="Z2029" s="333"/>
      <c r="AA2029" s="333"/>
      <c r="AB2029" s="333"/>
      <c r="AC2029" s="333"/>
      <c r="AD2029" s="333"/>
      <c r="AE2029" s="333"/>
      <c r="AF2029" s="333"/>
      <c r="AG2029" s="333"/>
      <c r="AH2029" s="333"/>
      <c r="AI2029" s="333"/>
      <c r="AJ2029" s="333"/>
      <c r="AK2029" s="333"/>
      <c r="AL2029" s="333"/>
      <c r="AM2029" s="333"/>
      <c r="AN2029" s="333"/>
      <c r="AO2029" s="333"/>
      <c r="AP2029" s="333"/>
      <c r="AQ2029" s="333"/>
      <c r="AR2029" s="333"/>
    </row>
    <row r="2030" spans="1:44" ht="8.1" customHeight="1">
      <c r="A2030" s="365" t="str">
        <f t="shared" si="177"/>
        <v/>
      </c>
      <c r="B2030" s="50" t="str">
        <f t="shared" si="178"/>
        <v/>
      </c>
      <c r="C2030" s="50" t="str">
        <f t="shared" si="179"/>
        <v/>
      </c>
      <c r="D2030" s="315" t="str">
        <f t="shared" si="180"/>
        <v/>
      </c>
      <c r="E2030" s="353"/>
      <c r="F2030" s="354"/>
      <c r="G2030" s="354"/>
      <c r="H2030" s="333"/>
      <c r="I2030" s="333"/>
      <c r="J2030" s="333"/>
      <c r="K2030" s="333"/>
      <c r="L2030" s="333"/>
      <c r="M2030" s="333"/>
      <c r="N2030" s="333"/>
      <c r="O2030" s="333"/>
      <c r="P2030" s="333"/>
      <c r="Q2030" s="333"/>
      <c r="R2030" s="333"/>
      <c r="S2030" s="333"/>
      <c r="T2030" s="333"/>
      <c r="U2030" s="333"/>
      <c r="V2030" s="333"/>
      <c r="W2030" s="333"/>
      <c r="X2030" s="333"/>
      <c r="Y2030" s="333"/>
      <c r="Z2030" s="333"/>
      <c r="AA2030" s="333"/>
      <c r="AB2030" s="333"/>
      <c r="AC2030" s="333"/>
      <c r="AD2030" s="333"/>
      <c r="AE2030" s="333"/>
      <c r="AF2030" s="333"/>
      <c r="AG2030" s="333"/>
      <c r="AH2030" s="333"/>
      <c r="AI2030" s="333"/>
      <c r="AJ2030" s="333"/>
      <c r="AK2030" s="333"/>
      <c r="AL2030" s="333"/>
      <c r="AM2030" s="333"/>
      <c r="AN2030" s="333"/>
      <c r="AO2030" s="333"/>
      <c r="AP2030" s="333"/>
      <c r="AQ2030" s="333"/>
      <c r="AR2030" s="333"/>
    </row>
    <row r="2031" spans="1:44" ht="8.1" customHeight="1">
      <c r="A2031" s="365" t="str">
        <f t="shared" si="177"/>
        <v/>
      </c>
      <c r="B2031" s="50" t="str">
        <f t="shared" si="178"/>
        <v/>
      </c>
      <c r="C2031" s="50" t="str">
        <f t="shared" si="179"/>
        <v/>
      </c>
      <c r="D2031" s="315" t="str">
        <f t="shared" si="180"/>
        <v/>
      </c>
      <c r="E2031" s="353"/>
      <c r="F2031" s="354"/>
      <c r="G2031" s="354"/>
      <c r="H2031" s="333"/>
      <c r="I2031" s="333"/>
      <c r="J2031" s="333"/>
      <c r="K2031" s="333"/>
      <c r="L2031" s="333"/>
      <c r="M2031" s="333"/>
      <c r="N2031" s="333"/>
      <c r="O2031" s="333"/>
      <c r="P2031" s="333"/>
      <c r="Q2031" s="333"/>
      <c r="R2031" s="333"/>
      <c r="S2031" s="333"/>
      <c r="T2031" s="333"/>
      <c r="U2031" s="333"/>
      <c r="V2031" s="333"/>
      <c r="W2031" s="333"/>
      <c r="X2031" s="333"/>
      <c r="Y2031" s="333"/>
      <c r="Z2031" s="333"/>
      <c r="AA2031" s="333"/>
      <c r="AB2031" s="333"/>
      <c r="AC2031" s="333"/>
      <c r="AD2031" s="333"/>
      <c r="AE2031" s="333"/>
      <c r="AF2031" s="333"/>
      <c r="AG2031" s="333"/>
      <c r="AH2031" s="333"/>
      <c r="AI2031" s="333"/>
      <c r="AJ2031" s="333"/>
      <c r="AK2031" s="333"/>
      <c r="AL2031" s="333"/>
      <c r="AM2031" s="333"/>
      <c r="AN2031" s="333"/>
      <c r="AO2031" s="333"/>
      <c r="AP2031" s="333"/>
      <c r="AQ2031" s="333"/>
      <c r="AR2031" s="333"/>
    </row>
    <row r="2032" spans="1:44" ht="8.1" customHeight="1">
      <c r="A2032" s="365" t="str">
        <f t="shared" si="177"/>
        <v/>
      </c>
      <c r="B2032" s="50" t="str">
        <f t="shared" si="178"/>
        <v/>
      </c>
      <c r="C2032" s="50" t="str">
        <f t="shared" si="179"/>
        <v/>
      </c>
      <c r="D2032" s="315" t="str">
        <f t="shared" si="180"/>
        <v/>
      </c>
      <c r="E2032" s="353"/>
      <c r="F2032" s="354"/>
      <c r="G2032" s="354"/>
      <c r="H2032" s="333"/>
      <c r="I2032" s="333"/>
      <c r="J2032" s="333"/>
      <c r="K2032" s="333"/>
      <c r="L2032" s="333"/>
      <c r="M2032" s="333"/>
      <c r="N2032" s="333"/>
      <c r="O2032" s="333"/>
      <c r="P2032" s="333"/>
      <c r="Q2032" s="333"/>
      <c r="R2032" s="333"/>
      <c r="S2032" s="333"/>
      <c r="T2032" s="333"/>
      <c r="U2032" s="333"/>
      <c r="V2032" s="333"/>
      <c r="W2032" s="333"/>
      <c r="X2032" s="333"/>
      <c r="Y2032" s="333"/>
      <c r="Z2032" s="333"/>
      <c r="AA2032" s="333"/>
      <c r="AB2032" s="333"/>
      <c r="AC2032" s="333"/>
      <c r="AD2032" s="333"/>
      <c r="AE2032" s="333"/>
      <c r="AF2032" s="333"/>
      <c r="AG2032" s="333"/>
      <c r="AH2032" s="333"/>
      <c r="AI2032" s="333"/>
      <c r="AJ2032" s="333"/>
      <c r="AK2032" s="333"/>
      <c r="AL2032" s="333"/>
      <c r="AM2032" s="333"/>
      <c r="AN2032" s="333"/>
      <c r="AO2032" s="333"/>
      <c r="AP2032" s="333"/>
      <c r="AQ2032" s="333"/>
      <c r="AR2032" s="333"/>
    </row>
    <row r="2033" spans="1:44" ht="8.1" customHeight="1">
      <c r="A2033" s="365" t="str">
        <f t="shared" si="177"/>
        <v/>
      </c>
      <c r="B2033" s="50" t="str">
        <f t="shared" si="178"/>
        <v/>
      </c>
      <c r="C2033" s="50" t="str">
        <f t="shared" si="179"/>
        <v/>
      </c>
      <c r="D2033" s="315" t="str">
        <f t="shared" si="180"/>
        <v/>
      </c>
      <c r="E2033" s="353"/>
      <c r="F2033" s="354"/>
      <c r="G2033" s="354"/>
      <c r="H2033" s="333"/>
      <c r="I2033" s="333"/>
      <c r="J2033" s="333"/>
      <c r="K2033" s="333"/>
      <c r="L2033" s="333"/>
      <c r="M2033" s="333"/>
      <c r="N2033" s="333"/>
      <c r="O2033" s="333"/>
      <c r="P2033" s="333"/>
      <c r="Q2033" s="333"/>
      <c r="R2033" s="333"/>
      <c r="S2033" s="333"/>
      <c r="T2033" s="333"/>
      <c r="U2033" s="333"/>
      <c r="V2033" s="333"/>
      <c r="W2033" s="333"/>
      <c r="X2033" s="333"/>
      <c r="Y2033" s="333"/>
      <c r="Z2033" s="333"/>
      <c r="AA2033" s="333"/>
      <c r="AB2033" s="333"/>
      <c r="AC2033" s="333"/>
      <c r="AD2033" s="333"/>
      <c r="AE2033" s="333"/>
      <c r="AF2033" s="333"/>
      <c r="AG2033" s="333"/>
      <c r="AH2033" s="333"/>
      <c r="AI2033" s="333"/>
      <c r="AJ2033" s="333"/>
      <c r="AK2033" s="333"/>
      <c r="AL2033" s="333"/>
      <c r="AM2033" s="333"/>
      <c r="AN2033" s="333"/>
      <c r="AO2033" s="333"/>
      <c r="AP2033" s="333"/>
      <c r="AQ2033" s="333"/>
      <c r="AR2033" s="333"/>
    </row>
    <row r="2034" spans="1:44" ht="8.1" customHeight="1">
      <c r="A2034" s="365" t="str">
        <f t="shared" si="177"/>
        <v/>
      </c>
      <c r="B2034" s="50" t="str">
        <f t="shared" si="178"/>
        <v/>
      </c>
      <c r="C2034" s="50" t="str">
        <f t="shared" si="179"/>
        <v/>
      </c>
      <c r="D2034" s="315" t="str">
        <f t="shared" si="180"/>
        <v/>
      </c>
      <c r="E2034" s="353"/>
      <c r="F2034" s="354"/>
      <c r="G2034" s="354"/>
      <c r="H2034" s="333"/>
      <c r="I2034" s="333"/>
      <c r="J2034" s="333"/>
      <c r="K2034" s="333"/>
      <c r="L2034" s="333"/>
      <c r="M2034" s="333"/>
      <c r="N2034" s="333"/>
      <c r="O2034" s="333"/>
      <c r="P2034" s="333"/>
      <c r="Q2034" s="333"/>
      <c r="R2034" s="333"/>
      <c r="S2034" s="333"/>
      <c r="T2034" s="333"/>
      <c r="U2034" s="333"/>
      <c r="V2034" s="333"/>
      <c r="W2034" s="333"/>
      <c r="X2034" s="333"/>
      <c r="Y2034" s="333"/>
      <c r="Z2034" s="333"/>
      <c r="AA2034" s="333"/>
      <c r="AB2034" s="333"/>
      <c r="AC2034" s="333"/>
      <c r="AD2034" s="333"/>
      <c r="AE2034" s="333"/>
      <c r="AF2034" s="333"/>
      <c r="AG2034" s="333"/>
      <c r="AH2034" s="333"/>
      <c r="AI2034" s="333"/>
      <c r="AJ2034" s="333"/>
      <c r="AK2034" s="333"/>
      <c r="AL2034" s="333"/>
      <c r="AM2034" s="333"/>
      <c r="AN2034" s="333"/>
      <c r="AO2034" s="333"/>
      <c r="AP2034" s="333"/>
      <c r="AQ2034" s="333"/>
      <c r="AR2034" s="333"/>
    </row>
    <row r="2035" spans="1:44" ht="8.1" customHeight="1">
      <c r="A2035" s="365" t="str">
        <f t="shared" si="177"/>
        <v/>
      </c>
      <c r="B2035" s="50" t="str">
        <f t="shared" si="178"/>
        <v/>
      </c>
      <c r="C2035" s="50" t="str">
        <f t="shared" si="179"/>
        <v/>
      </c>
      <c r="D2035" s="315" t="str">
        <f t="shared" si="180"/>
        <v/>
      </c>
      <c r="E2035" s="353"/>
      <c r="F2035" s="354"/>
      <c r="G2035" s="354"/>
      <c r="H2035" s="333"/>
      <c r="I2035" s="333"/>
      <c r="J2035" s="333"/>
      <c r="K2035" s="333"/>
      <c r="L2035" s="333"/>
      <c r="M2035" s="333"/>
      <c r="N2035" s="333"/>
      <c r="O2035" s="333"/>
      <c r="P2035" s="333"/>
      <c r="Q2035" s="333"/>
      <c r="R2035" s="333"/>
      <c r="S2035" s="333"/>
      <c r="T2035" s="333"/>
      <c r="U2035" s="333"/>
      <c r="V2035" s="333"/>
      <c r="W2035" s="333"/>
      <c r="X2035" s="333"/>
      <c r="Y2035" s="333"/>
      <c r="Z2035" s="333"/>
      <c r="AA2035" s="333"/>
      <c r="AB2035" s="333"/>
      <c r="AC2035" s="333"/>
      <c r="AD2035" s="333"/>
      <c r="AE2035" s="333"/>
      <c r="AF2035" s="333"/>
      <c r="AG2035" s="333"/>
      <c r="AH2035" s="333"/>
      <c r="AI2035" s="333"/>
      <c r="AJ2035" s="333"/>
      <c r="AK2035" s="333"/>
      <c r="AL2035" s="333"/>
      <c r="AM2035" s="333"/>
      <c r="AN2035" s="333"/>
      <c r="AO2035" s="333"/>
      <c r="AP2035" s="333"/>
      <c r="AQ2035" s="333"/>
      <c r="AR2035" s="333"/>
    </row>
    <row r="2036" spans="1:44" ht="8.1" customHeight="1">
      <c r="A2036" s="365" t="str">
        <f t="shared" si="177"/>
        <v/>
      </c>
      <c r="B2036" s="50" t="str">
        <f t="shared" si="178"/>
        <v/>
      </c>
      <c r="C2036" s="50" t="str">
        <f t="shared" si="179"/>
        <v/>
      </c>
      <c r="D2036" s="315" t="str">
        <f t="shared" si="180"/>
        <v/>
      </c>
      <c r="E2036" s="353"/>
      <c r="F2036" s="354"/>
      <c r="G2036" s="354"/>
      <c r="H2036" s="333"/>
      <c r="I2036" s="333"/>
      <c r="J2036" s="333"/>
      <c r="K2036" s="333"/>
      <c r="L2036" s="333"/>
      <c r="M2036" s="333"/>
      <c r="N2036" s="333"/>
      <c r="O2036" s="333"/>
      <c r="P2036" s="333"/>
      <c r="Q2036" s="333"/>
      <c r="R2036" s="333"/>
      <c r="S2036" s="333"/>
      <c r="T2036" s="333"/>
      <c r="U2036" s="333"/>
      <c r="V2036" s="333"/>
      <c r="W2036" s="333"/>
      <c r="X2036" s="333"/>
      <c r="Y2036" s="333"/>
      <c r="Z2036" s="333"/>
      <c r="AA2036" s="333"/>
      <c r="AB2036" s="333"/>
      <c r="AC2036" s="333"/>
      <c r="AD2036" s="333"/>
      <c r="AE2036" s="333"/>
      <c r="AF2036" s="333"/>
      <c r="AG2036" s="333"/>
      <c r="AH2036" s="333"/>
      <c r="AI2036" s="333"/>
      <c r="AJ2036" s="333"/>
      <c r="AK2036" s="333"/>
      <c r="AL2036" s="333"/>
      <c r="AM2036" s="333"/>
      <c r="AN2036" s="333"/>
      <c r="AO2036" s="333"/>
      <c r="AP2036" s="333"/>
      <c r="AQ2036" s="333"/>
      <c r="AR2036" s="333"/>
    </row>
    <row r="2037" spans="1:44" ht="8.1" customHeight="1">
      <c r="A2037" s="365" t="str">
        <f t="shared" si="177"/>
        <v/>
      </c>
      <c r="B2037" s="50" t="str">
        <f t="shared" si="178"/>
        <v/>
      </c>
      <c r="C2037" s="50" t="str">
        <f t="shared" si="179"/>
        <v/>
      </c>
      <c r="D2037" s="315" t="str">
        <f t="shared" si="180"/>
        <v/>
      </c>
      <c r="E2037" s="353"/>
      <c r="F2037" s="354"/>
      <c r="G2037" s="354"/>
      <c r="H2037" s="333"/>
      <c r="I2037" s="333"/>
      <c r="J2037" s="333"/>
      <c r="K2037" s="333"/>
      <c r="L2037" s="333"/>
      <c r="M2037" s="333"/>
      <c r="N2037" s="333"/>
      <c r="O2037" s="333"/>
      <c r="P2037" s="333"/>
      <c r="Q2037" s="333"/>
      <c r="R2037" s="333"/>
      <c r="S2037" s="333"/>
      <c r="T2037" s="333"/>
      <c r="U2037" s="333"/>
      <c r="V2037" s="333"/>
      <c r="W2037" s="333"/>
      <c r="X2037" s="333"/>
      <c r="Y2037" s="333"/>
      <c r="Z2037" s="333"/>
      <c r="AA2037" s="333"/>
      <c r="AB2037" s="333"/>
      <c r="AC2037" s="333"/>
      <c r="AD2037" s="333"/>
      <c r="AE2037" s="333"/>
      <c r="AF2037" s="333"/>
      <c r="AG2037" s="333"/>
      <c r="AH2037" s="333"/>
      <c r="AI2037" s="333"/>
      <c r="AJ2037" s="333"/>
      <c r="AK2037" s="333"/>
      <c r="AL2037" s="333"/>
      <c r="AM2037" s="333"/>
      <c r="AN2037" s="333"/>
      <c r="AO2037" s="333"/>
      <c r="AP2037" s="333"/>
      <c r="AQ2037" s="333"/>
      <c r="AR2037" s="333"/>
    </row>
    <row r="2038" spans="1:44" ht="8.1" customHeight="1">
      <c r="A2038" s="365" t="str">
        <f t="shared" si="177"/>
        <v/>
      </c>
      <c r="B2038" s="50" t="str">
        <f t="shared" si="178"/>
        <v/>
      </c>
      <c r="C2038" s="50" t="str">
        <f t="shared" si="179"/>
        <v/>
      </c>
      <c r="D2038" s="315" t="str">
        <f t="shared" si="180"/>
        <v/>
      </c>
      <c r="E2038" s="353"/>
      <c r="F2038" s="354"/>
      <c r="G2038" s="354"/>
      <c r="H2038" s="333"/>
      <c r="I2038" s="333"/>
      <c r="J2038" s="333"/>
      <c r="K2038" s="333"/>
      <c r="L2038" s="333"/>
      <c r="M2038" s="333"/>
      <c r="N2038" s="333"/>
      <c r="O2038" s="333"/>
      <c r="P2038" s="333"/>
      <c r="Q2038" s="333"/>
      <c r="R2038" s="333"/>
      <c r="S2038" s="333"/>
      <c r="T2038" s="333"/>
      <c r="U2038" s="333"/>
      <c r="V2038" s="333"/>
      <c r="W2038" s="333"/>
      <c r="X2038" s="333"/>
      <c r="Y2038" s="333"/>
      <c r="Z2038" s="333"/>
      <c r="AA2038" s="333"/>
      <c r="AB2038" s="333"/>
      <c r="AC2038" s="333"/>
      <c r="AD2038" s="333"/>
      <c r="AE2038" s="333"/>
      <c r="AF2038" s="333"/>
      <c r="AG2038" s="333"/>
      <c r="AH2038" s="333"/>
      <c r="AI2038" s="333"/>
      <c r="AJ2038" s="333"/>
      <c r="AK2038" s="333"/>
      <c r="AL2038" s="333"/>
      <c r="AM2038" s="333"/>
      <c r="AN2038" s="333"/>
      <c r="AO2038" s="333"/>
      <c r="AP2038" s="333"/>
      <c r="AQ2038" s="333"/>
      <c r="AR2038" s="333"/>
    </row>
    <row r="2039" spans="1:44" ht="8.1" customHeight="1">
      <c r="A2039" s="365" t="str">
        <f t="shared" si="177"/>
        <v/>
      </c>
      <c r="B2039" s="50" t="str">
        <f t="shared" si="178"/>
        <v/>
      </c>
      <c r="C2039" s="50" t="str">
        <f t="shared" si="179"/>
        <v/>
      </c>
      <c r="D2039" s="315" t="str">
        <f t="shared" si="180"/>
        <v/>
      </c>
      <c r="E2039" s="353"/>
      <c r="F2039" s="354"/>
      <c r="G2039" s="354"/>
      <c r="H2039" s="333"/>
      <c r="I2039" s="333"/>
      <c r="J2039" s="333"/>
      <c r="K2039" s="333"/>
      <c r="L2039" s="333"/>
      <c r="M2039" s="333"/>
      <c r="N2039" s="333"/>
      <c r="O2039" s="333"/>
      <c r="P2039" s="333"/>
      <c r="Q2039" s="333"/>
      <c r="R2039" s="333"/>
      <c r="S2039" s="333"/>
      <c r="T2039" s="333"/>
      <c r="U2039" s="333"/>
      <c r="V2039" s="333"/>
      <c r="W2039" s="333"/>
      <c r="X2039" s="333"/>
      <c r="Y2039" s="333"/>
      <c r="Z2039" s="333"/>
      <c r="AA2039" s="333"/>
      <c r="AB2039" s="333"/>
      <c r="AC2039" s="333"/>
      <c r="AD2039" s="333"/>
      <c r="AE2039" s="333"/>
      <c r="AF2039" s="333"/>
      <c r="AG2039" s="333"/>
      <c r="AH2039" s="333"/>
      <c r="AI2039" s="333"/>
      <c r="AJ2039" s="333"/>
      <c r="AK2039" s="333"/>
      <c r="AL2039" s="333"/>
      <c r="AM2039" s="333"/>
      <c r="AN2039" s="333"/>
      <c r="AO2039" s="333"/>
      <c r="AP2039" s="333"/>
      <c r="AQ2039" s="333"/>
      <c r="AR2039" s="333"/>
    </row>
    <row r="2040" spans="1:44" ht="8.1" customHeight="1">
      <c r="A2040" s="365" t="str">
        <f t="shared" si="177"/>
        <v/>
      </c>
      <c r="B2040" s="50" t="str">
        <f t="shared" si="178"/>
        <v/>
      </c>
      <c r="C2040" s="50" t="str">
        <f t="shared" si="179"/>
        <v/>
      </c>
      <c r="D2040" s="315" t="str">
        <f t="shared" si="180"/>
        <v/>
      </c>
      <c r="E2040" s="353"/>
      <c r="F2040" s="354"/>
      <c r="G2040" s="354"/>
      <c r="H2040" s="333"/>
      <c r="I2040" s="333"/>
      <c r="J2040" s="333"/>
      <c r="K2040" s="333"/>
      <c r="L2040" s="333"/>
      <c r="M2040" s="333"/>
      <c r="N2040" s="333"/>
      <c r="O2040" s="333"/>
      <c r="P2040" s="333"/>
      <c r="Q2040" s="333"/>
      <c r="R2040" s="333"/>
      <c r="S2040" s="333"/>
      <c r="T2040" s="333"/>
      <c r="U2040" s="333"/>
      <c r="V2040" s="333"/>
      <c r="W2040" s="333"/>
      <c r="X2040" s="333"/>
      <c r="Y2040" s="333"/>
      <c r="Z2040" s="333"/>
      <c r="AA2040" s="333"/>
      <c r="AB2040" s="333"/>
      <c r="AC2040" s="333"/>
      <c r="AD2040" s="333"/>
      <c r="AE2040" s="333"/>
      <c r="AF2040" s="333"/>
      <c r="AG2040" s="333"/>
      <c r="AH2040" s="333"/>
      <c r="AI2040" s="333"/>
      <c r="AJ2040" s="333"/>
      <c r="AK2040" s="333"/>
      <c r="AL2040" s="333"/>
      <c r="AM2040" s="333"/>
      <c r="AN2040" s="333"/>
      <c r="AO2040" s="333"/>
      <c r="AP2040" s="333"/>
      <c r="AQ2040" s="333"/>
      <c r="AR2040" s="333"/>
    </row>
    <row r="2041" spans="1:44" ht="8.1" customHeight="1">
      <c r="A2041" s="365" t="str">
        <f t="shared" si="177"/>
        <v/>
      </c>
      <c r="B2041" s="50" t="str">
        <f t="shared" si="178"/>
        <v/>
      </c>
      <c r="C2041" s="50" t="str">
        <f t="shared" si="179"/>
        <v/>
      </c>
      <c r="D2041" s="315" t="str">
        <f t="shared" si="180"/>
        <v/>
      </c>
      <c r="E2041" s="353"/>
      <c r="F2041" s="354"/>
      <c r="G2041" s="354"/>
      <c r="H2041" s="333"/>
      <c r="I2041" s="333"/>
      <c r="J2041" s="333"/>
      <c r="K2041" s="333"/>
      <c r="L2041" s="333"/>
      <c r="M2041" s="333"/>
      <c r="N2041" s="333"/>
      <c r="O2041" s="333"/>
      <c r="P2041" s="333"/>
      <c r="Q2041" s="333"/>
      <c r="R2041" s="333"/>
      <c r="S2041" s="333"/>
      <c r="T2041" s="333"/>
      <c r="U2041" s="333"/>
      <c r="V2041" s="333"/>
      <c r="W2041" s="333"/>
      <c r="X2041" s="333"/>
      <c r="Y2041" s="333"/>
      <c r="Z2041" s="333"/>
      <c r="AA2041" s="333"/>
      <c r="AB2041" s="333"/>
      <c r="AC2041" s="333"/>
      <c r="AD2041" s="333"/>
      <c r="AE2041" s="333"/>
      <c r="AF2041" s="333"/>
      <c r="AG2041" s="333"/>
      <c r="AH2041" s="333"/>
      <c r="AI2041" s="333"/>
      <c r="AJ2041" s="333"/>
      <c r="AK2041" s="333"/>
      <c r="AL2041" s="333"/>
      <c r="AM2041" s="333"/>
      <c r="AN2041" s="333"/>
      <c r="AO2041" s="333"/>
      <c r="AP2041" s="333"/>
      <c r="AQ2041" s="333"/>
      <c r="AR2041" s="333"/>
    </row>
    <row r="2042" spans="1:44" ht="8.1" customHeight="1">
      <c r="A2042" s="365" t="str">
        <f t="shared" si="177"/>
        <v/>
      </c>
      <c r="B2042" s="50" t="str">
        <f t="shared" si="178"/>
        <v/>
      </c>
      <c r="C2042" s="50" t="str">
        <f t="shared" si="179"/>
        <v/>
      </c>
      <c r="D2042" s="315" t="str">
        <f t="shared" si="180"/>
        <v/>
      </c>
      <c r="E2042" s="353"/>
      <c r="F2042" s="354"/>
      <c r="G2042" s="354"/>
      <c r="H2042" s="333"/>
      <c r="I2042" s="333"/>
      <c r="J2042" s="333"/>
      <c r="K2042" s="333"/>
      <c r="L2042" s="333"/>
      <c r="M2042" s="333"/>
      <c r="N2042" s="333"/>
      <c r="O2042" s="333"/>
      <c r="P2042" s="333"/>
      <c r="Q2042" s="333"/>
      <c r="R2042" s="333"/>
      <c r="S2042" s="333"/>
      <c r="T2042" s="333"/>
      <c r="U2042" s="333"/>
      <c r="V2042" s="333"/>
      <c r="W2042" s="333"/>
      <c r="X2042" s="333"/>
      <c r="Y2042" s="333"/>
      <c r="Z2042" s="333"/>
      <c r="AA2042" s="333"/>
      <c r="AB2042" s="333"/>
      <c r="AC2042" s="333"/>
      <c r="AD2042" s="333"/>
      <c r="AE2042" s="333"/>
      <c r="AF2042" s="333"/>
      <c r="AG2042" s="333"/>
      <c r="AH2042" s="333"/>
      <c r="AI2042" s="333"/>
      <c r="AJ2042" s="333"/>
      <c r="AK2042" s="333"/>
      <c r="AL2042" s="333"/>
      <c r="AM2042" s="333"/>
      <c r="AN2042" s="333"/>
      <c r="AO2042" s="333"/>
      <c r="AP2042" s="333"/>
      <c r="AQ2042" s="333"/>
      <c r="AR2042" s="333"/>
    </row>
    <row r="2043" spans="1:44" ht="8.1" customHeight="1">
      <c r="A2043" s="365" t="str">
        <f t="shared" si="177"/>
        <v/>
      </c>
      <c r="B2043" s="50" t="str">
        <f t="shared" si="178"/>
        <v/>
      </c>
      <c r="C2043" s="50" t="str">
        <f t="shared" si="179"/>
        <v/>
      </c>
      <c r="D2043" s="315" t="str">
        <f t="shared" si="180"/>
        <v/>
      </c>
      <c r="E2043" s="353"/>
      <c r="F2043" s="354"/>
      <c r="G2043" s="354"/>
      <c r="H2043" s="333"/>
      <c r="I2043" s="333"/>
      <c r="J2043" s="333"/>
      <c r="K2043" s="333"/>
      <c r="L2043" s="333"/>
      <c r="M2043" s="333"/>
      <c r="N2043" s="333"/>
      <c r="O2043" s="333"/>
      <c r="P2043" s="333"/>
      <c r="Q2043" s="333"/>
      <c r="R2043" s="333"/>
      <c r="S2043" s="333"/>
      <c r="T2043" s="333"/>
      <c r="U2043" s="333"/>
      <c r="V2043" s="333"/>
      <c r="W2043" s="333"/>
      <c r="X2043" s="333"/>
      <c r="Y2043" s="333"/>
      <c r="Z2043" s="333"/>
      <c r="AA2043" s="333"/>
      <c r="AB2043" s="333"/>
      <c r="AC2043" s="333"/>
      <c r="AD2043" s="333"/>
      <c r="AE2043" s="333"/>
      <c r="AF2043" s="333"/>
      <c r="AG2043" s="333"/>
      <c r="AH2043" s="333"/>
      <c r="AI2043" s="333"/>
      <c r="AJ2043" s="333"/>
      <c r="AK2043" s="333"/>
      <c r="AL2043" s="333"/>
      <c r="AM2043" s="333"/>
      <c r="AN2043" s="333"/>
      <c r="AO2043" s="333"/>
      <c r="AP2043" s="333"/>
      <c r="AQ2043" s="333"/>
      <c r="AR2043" s="333"/>
    </row>
    <row r="2044" spans="1:44" ht="8.1" customHeight="1">
      <c r="A2044" s="365" t="str">
        <f t="shared" si="177"/>
        <v/>
      </c>
      <c r="B2044" s="50" t="str">
        <f t="shared" si="178"/>
        <v/>
      </c>
      <c r="C2044" s="50" t="str">
        <f t="shared" si="179"/>
        <v/>
      </c>
      <c r="D2044" s="315" t="str">
        <f t="shared" si="180"/>
        <v/>
      </c>
      <c r="E2044" s="353"/>
      <c r="F2044" s="354"/>
      <c r="G2044" s="354"/>
      <c r="H2044" s="333"/>
      <c r="I2044" s="333"/>
      <c r="J2044" s="333"/>
      <c r="K2044" s="333"/>
      <c r="L2044" s="333"/>
      <c r="M2044" s="333"/>
      <c r="N2044" s="333"/>
      <c r="O2044" s="333"/>
      <c r="P2044" s="333"/>
      <c r="Q2044" s="333"/>
      <c r="R2044" s="333"/>
      <c r="S2044" s="333"/>
      <c r="T2044" s="333"/>
      <c r="U2044" s="333"/>
      <c r="V2044" s="333"/>
      <c r="W2044" s="333"/>
      <c r="X2044" s="333"/>
      <c r="Y2044" s="333"/>
      <c r="Z2044" s="333"/>
      <c r="AA2044" s="333"/>
      <c r="AB2044" s="333"/>
      <c r="AC2044" s="333"/>
      <c r="AD2044" s="333"/>
      <c r="AE2044" s="333"/>
      <c r="AF2044" s="333"/>
      <c r="AG2044" s="333"/>
      <c r="AH2044" s="333"/>
      <c r="AI2044" s="333"/>
      <c r="AJ2044" s="333"/>
      <c r="AK2044" s="333"/>
      <c r="AL2044" s="333"/>
      <c r="AM2044" s="333"/>
      <c r="AN2044" s="333"/>
      <c r="AO2044" s="333"/>
      <c r="AP2044" s="333"/>
      <c r="AQ2044" s="333"/>
      <c r="AR2044" s="333"/>
    </row>
    <row r="2045" spans="1:44" ht="8.1" customHeight="1">
      <c r="A2045" s="365" t="str">
        <f t="shared" si="177"/>
        <v/>
      </c>
      <c r="B2045" s="50" t="str">
        <f t="shared" si="178"/>
        <v/>
      </c>
      <c r="C2045" s="50" t="str">
        <f t="shared" si="179"/>
        <v/>
      </c>
      <c r="D2045" s="315" t="str">
        <f t="shared" si="180"/>
        <v/>
      </c>
      <c r="E2045" s="353"/>
      <c r="F2045" s="354"/>
      <c r="G2045" s="354"/>
      <c r="H2045" s="333"/>
      <c r="I2045" s="333"/>
      <c r="J2045" s="333"/>
      <c r="K2045" s="333"/>
      <c r="L2045" s="333"/>
      <c r="M2045" s="333"/>
      <c r="N2045" s="333"/>
      <c r="O2045" s="333"/>
      <c r="P2045" s="333"/>
      <c r="Q2045" s="333"/>
      <c r="R2045" s="333"/>
      <c r="S2045" s="333"/>
      <c r="T2045" s="333"/>
      <c r="U2045" s="333"/>
      <c r="V2045" s="333"/>
      <c r="W2045" s="333"/>
      <c r="X2045" s="333"/>
      <c r="Y2045" s="333"/>
      <c r="Z2045" s="333"/>
      <c r="AA2045" s="333"/>
      <c r="AB2045" s="333"/>
      <c r="AC2045" s="333"/>
      <c r="AD2045" s="333"/>
      <c r="AE2045" s="333"/>
      <c r="AF2045" s="333"/>
      <c r="AG2045" s="333"/>
      <c r="AH2045" s="333"/>
      <c r="AI2045" s="333"/>
      <c r="AJ2045" s="333"/>
      <c r="AK2045" s="333"/>
      <c r="AL2045" s="333"/>
      <c r="AM2045" s="333"/>
      <c r="AN2045" s="333"/>
      <c r="AO2045" s="333"/>
      <c r="AP2045" s="333"/>
      <c r="AQ2045" s="333"/>
      <c r="AR2045" s="333"/>
    </row>
    <row r="2046" spans="1:44" ht="8.1" customHeight="1">
      <c r="A2046" s="365" t="str">
        <f t="shared" si="177"/>
        <v/>
      </c>
      <c r="B2046" s="50" t="str">
        <f t="shared" si="178"/>
        <v/>
      </c>
      <c r="C2046" s="50" t="str">
        <f t="shared" si="179"/>
        <v/>
      </c>
      <c r="D2046" s="315" t="str">
        <f t="shared" si="180"/>
        <v/>
      </c>
      <c r="E2046" s="353"/>
      <c r="F2046" s="354"/>
      <c r="G2046" s="354"/>
      <c r="H2046" s="333"/>
      <c r="I2046" s="333"/>
      <c r="J2046" s="333"/>
      <c r="K2046" s="333"/>
      <c r="L2046" s="333"/>
      <c r="M2046" s="333"/>
      <c r="N2046" s="333"/>
      <c r="O2046" s="333"/>
      <c r="P2046" s="333"/>
      <c r="Q2046" s="333"/>
      <c r="R2046" s="333"/>
      <c r="S2046" s="333"/>
      <c r="T2046" s="333"/>
      <c r="U2046" s="333"/>
      <c r="V2046" s="333"/>
      <c r="W2046" s="333"/>
      <c r="X2046" s="333"/>
      <c r="Y2046" s="333"/>
      <c r="Z2046" s="333"/>
      <c r="AA2046" s="333"/>
      <c r="AB2046" s="333"/>
      <c r="AC2046" s="333"/>
      <c r="AD2046" s="333"/>
      <c r="AE2046" s="333"/>
      <c r="AF2046" s="333"/>
      <c r="AG2046" s="333"/>
      <c r="AH2046" s="333"/>
      <c r="AI2046" s="333"/>
      <c r="AJ2046" s="333"/>
      <c r="AK2046" s="333"/>
      <c r="AL2046" s="333"/>
      <c r="AM2046" s="333"/>
      <c r="AN2046" s="333"/>
      <c r="AO2046" s="333"/>
      <c r="AP2046" s="333"/>
      <c r="AQ2046" s="333"/>
      <c r="AR2046" s="333"/>
    </row>
    <row r="2047" spans="1:44" ht="8.1" customHeight="1">
      <c r="A2047" s="365" t="str">
        <f t="shared" si="177"/>
        <v/>
      </c>
      <c r="B2047" s="50" t="str">
        <f t="shared" si="178"/>
        <v/>
      </c>
      <c r="C2047" s="50" t="str">
        <f t="shared" si="179"/>
        <v/>
      </c>
      <c r="D2047" s="315" t="str">
        <f t="shared" si="180"/>
        <v/>
      </c>
      <c r="E2047" s="353"/>
      <c r="F2047" s="354"/>
      <c r="G2047" s="354"/>
      <c r="H2047" s="333"/>
      <c r="I2047" s="333"/>
      <c r="J2047" s="333"/>
      <c r="K2047" s="333"/>
      <c r="L2047" s="333"/>
      <c r="M2047" s="333"/>
      <c r="N2047" s="333"/>
      <c r="O2047" s="333"/>
      <c r="P2047" s="333"/>
      <c r="Q2047" s="333"/>
      <c r="R2047" s="333"/>
      <c r="S2047" s="333"/>
      <c r="T2047" s="333"/>
      <c r="U2047" s="333"/>
      <c r="V2047" s="333"/>
      <c r="W2047" s="333"/>
      <c r="X2047" s="333"/>
      <c r="Y2047" s="333"/>
      <c r="Z2047" s="333"/>
      <c r="AA2047" s="333"/>
      <c r="AB2047" s="333"/>
      <c r="AC2047" s="333"/>
      <c r="AD2047" s="333"/>
      <c r="AE2047" s="333"/>
      <c r="AF2047" s="333"/>
      <c r="AG2047" s="333"/>
      <c r="AH2047" s="333"/>
      <c r="AI2047" s="333"/>
      <c r="AJ2047" s="333"/>
      <c r="AK2047" s="333"/>
      <c r="AL2047" s="333"/>
      <c r="AM2047" s="333"/>
      <c r="AN2047" s="333"/>
      <c r="AO2047" s="333"/>
      <c r="AP2047" s="333"/>
      <c r="AQ2047" s="333"/>
      <c r="AR2047" s="333"/>
    </row>
    <row r="2048" spans="1:44" ht="8.1" customHeight="1">
      <c r="A2048" s="365" t="str">
        <f t="shared" si="177"/>
        <v/>
      </c>
      <c r="B2048" s="50" t="str">
        <f t="shared" si="178"/>
        <v/>
      </c>
      <c r="C2048" s="50" t="str">
        <f t="shared" si="179"/>
        <v/>
      </c>
      <c r="D2048" s="315" t="str">
        <f t="shared" si="180"/>
        <v/>
      </c>
      <c r="E2048" s="353"/>
      <c r="F2048" s="354"/>
      <c r="G2048" s="354"/>
      <c r="H2048" s="333"/>
      <c r="I2048" s="333"/>
      <c r="J2048" s="333"/>
      <c r="K2048" s="333"/>
      <c r="L2048" s="333"/>
      <c r="M2048" s="333"/>
      <c r="N2048" s="333"/>
      <c r="O2048" s="333"/>
      <c r="P2048" s="333"/>
      <c r="Q2048" s="333"/>
      <c r="R2048" s="333"/>
      <c r="S2048" s="333"/>
      <c r="T2048" s="333"/>
      <c r="U2048" s="333"/>
      <c r="V2048" s="333"/>
      <c r="W2048" s="333"/>
      <c r="X2048" s="333"/>
      <c r="Y2048" s="333"/>
      <c r="Z2048" s="333"/>
      <c r="AA2048" s="333"/>
      <c r="AB2048" s="333"/>
      <c r="AC2048" s="333"/>
      <c r="AD2048" s="333"/>
      <c r="AE2048" s="333"/>
      <c r="AF2048" s="333"/>
      <c r="AG2048" s="333"/>
      <c r="AH2048" s="333"/>
      <c r="AI2048" s="333"/>
      <c r="AJ2048" s="333"/>
      <c r="AK2048" s="333"/>
      <c r="AL2048" s="333"/>
      <c r="AM2048" s="333"/>
      <c r="AN2048" s="333"/>
      <c r="AO2048" s="333"/>
      <c r="AP2048" s="333"/>
      <c r="AQ2048" s="333"/>
      <c r="AR2048" s="333"/>
    </row>
    <row r="2049" spans="1:44" ht="8.1" customHeight="1">
      <c r="A2049" s="365" t="str">
        <f t="shared" si="177"/>
        <v/>
      </c>
      <c r="B2049" s="50" t="str">
        <f t="shared" si="178"/>
        <v/>
      </c>
      <c r="C2049" s="50" t="str">
        <f t="shared" si="179"/>
        <v/>
      </c>
      <c r="D2049" s="315" t="str">
        <f t="shared" si="180"/>
        <v/>
      </c>
      <c r="E2049" s="353"/>
      <c r="F2049" s="354"/>
      <c r="G2049" s="354"/>
      <c r="H2049" s="333"/>
      <c r="I2049" s="333"/>
      <c r="J2049" s="333"/>
      <c r="K2049" s="333"/>
      <c r="L2049" s="333"/>
      <c r="M2049" s="333"/>
      <c r="N2049" s="333"/>
      <c r="O2049" s="333"/>
      <c r="P2049" s="333"/>
      <c r="Q2049" s="333"/>
      <c r="R2049" s="333"/>
      <c r="S2049" s="333"/>
      <c r="T2049" s="333"/>
      <c r="U2049" s="333"/>
      <c r="V2049" s="333"/>
      <c r="W2049" s="333"/>
      <c r="X2049" s="333"/>
      <c r="Y2049" s="333"/>
      <c r="Z2049" s="333"/>
      <c r="AA2049" s="333"/>
      <c r="AB2049" s="333"/>
      <c r="AC2049" s="333"/>
      <c r="AD2049" s="333"/>
      <c r="AE2049" s="333"/>
      <c r="AF2049" s="333"/>
      <c r="AG2049" s="333"/>
      <c r="AH2049" s="333"/>
      <c r="AI2049" s="333"/>
      <c r="AJ2049" s="333"/>
      <c r="AK2049" s="333"/>
      <c r="AL2049" s="333"/>
      <c r="AM2049" s="333"/>
      <c r="AN2049" s="333"/>
      <c r="AO2049" s="333"/>
      <c r="AP2049" s="333"/>
      <c r="AQ2049" s="333"/>
      <c r="AR2049" s="333"/>
    </row>
    <row r="2050" spans="1:44" ht="8.1" customHeight="1">
      <c r="A2050" s="365" t="str">
        <f t="shared" si="177"/>
        <v/>
      </c>
      <c r="B2050" s="50" t="str">
        <f t="shared" si="178"/>
        <v/>
      </c>
      <c r="C2050" s="50" t="str">
        <f t="shared" si="179"/>
        <v/>
      </c>
      <c r="D2050" s="315" t="str">
        <f t="shared" si="180"/>
        <v/>
      </c>
      <c r="E2050" s="353"/>
      <c r="F2050" s="354"/>
      <c r="G2050" s="354"/>
      <c r="H2050" s="333"/>
      <c r="I2050" s="333"/>
      <c r="J2050" s="333"/>
      <c r="K2050" s="333"/>
      <c r="L2050" s="333"/>
      <c r="M2050" s="333"/>
      <c r="N2050" s="333"/>
      <c r="O2050" s="333"/>
      <c r="P2050" s="333"/>
      <c r="Q2050" s="333"/>
      <c r="R2050" s="333"/>
      <c r="S2050" s="333"/>
      <c r="T2050" s="333"/>
      <c r="U2050" s="333"/>
      <c r="V2050" s="333"/>
      <c r="W2050" s="333"/>
      <c r="X2050" s="333"/>
      <c r="Y2050" s="333"/>
      <c r="Z2050" s="333"/>
      <c r="AA2050" s="333"/>
      <c r="AB2050" s="333"/>
      <c r="AC2050" s="333"/>
      <c r="AD2050" s="333"/>
      <c r="AE2050" s="333"/>
      <c r="AF2050" s="333"/>
      <c r="AG2050" s="333"/>
      <c r="AH2050" s="333"/>
      <c r="AI2050" s="333"/>
      <c r="AJ2050" s="333"/>
      <c r="AK2050" s="333"/>
      <c r="AL2050" s="333"/>
      <c r="AM2050" s="333"/>
      <c r="AN2050" s="333"/>
      <c r="AO2050" s="333"/>
      <c r="AP2050" s="333"/>
      <c r="AQ2050" s="333"/>
      <c r="AR2050" s="333"/>
    </row>
    <row r="2051" spans="1:44" ht="8.1" customHeight="1">
      <c r="A2051" s="365" t="str">
        <f t="shared" si="177"/>
        <v/>
      </c>
      <c r="B2051" s="50" t="str">
        <f t="shared" si="178"/>
        <v/>
      </c>
      <c r="C2051" s="50" t="str">
        <f t="shared" si="179"/>
        <v/>
      </c>
      <c r="D2051" s="315" t="str">
        <f t="shared" si="180"/>
        <v/>
      </c>
      <c r="E2051" s="353"/>
      <c r="F2051" s="354"/>
      <c r="G2051" s="354"/>
      <c r="H2051" s="333"/>
      <c r="I2051" s="333"/>
      <c r="J2051" s="333"/>
      <c r="K2051" s="333"/>
      <c r="L2051" s="333"/>
      <c r="M2051" s="333"/>
      <c r="N2051" s="333"/>
      <c r="O2051" s="333"/>
      <c r="P2051" s="333"/>
      <c r="Q2051" s="333"/>
      <c r="R2051" s="333"/>
      <c r="S2051" s="333"/>
      <c r="T2051" s="333"/>
      <c r="U2051" s="333"/>
      <c r="V2051" s="333"/>
      <c r="W2051" s="333"/>
      <c r="X2051" s="333"/>
      <c r="Y2051" s="333"/>
      <c r="Z2051" s="333"/>
      <c r="AA2051" s="333"/>
      <c r="AB2051" s="333"/>
      <c r="AC2051" s="333"/>
      <c r="AD2051" s="333"/>
      <c r="AE2051" s="333"/>
      <c r="AF2051" s="333"/>
      <c r="AG2051" s="333"/>
      <c r="AH2051" s="333"/>
      <c r="AI2051" s="333"/>
      <c r="AJ2051" s="333"/>
      <c r="AK2051" s="333"/>
      <c r="AL2051" s="333"/>
      <c r="AM2051" s="333"/>
      <c r="AN2051" s="333"/>
      <c r="AO2051" s="333"/>
      <c r="AP2051" s="333"/>
      <c r="AQ2051" s="333"/>
      <c r="AR2051" s="333"/>
    </row>
    <row r="2052" spans="1:44" ht="8.1" customHeight="1">
      <c r="A2052" s="365" t="str">
        <f t="shared" si="177"/>
        <v/>
      </c>
      <c r="B2052" s="50" t="str">
        <f t="shared" si="178"/>
        <v/>
      </c>
      <c r="C2052" s="50" t="str">
        <f t="shared" si="179"/>
        <v/>
      </c>
      <c r="D2052" s="315" t="str">
        <f t="shared" si="180"/>
        <v/>
      </c>
      <c r="E2052" s="353"/>
      <c r="F2052" s="354"/>
      <c r="G2052" s="354"/>
      <c r="H2052" s="333"/>
      <c r="I2052" s="333"/>
      <c r="J2052" s="333"/>
      <c r="K2052" s="333"/>
      <c r="L2052" s="333"/>
      <c r="M2052" s="333"/>
      <c r="N2052" s="333"/>
      <c r="O2052" s="333"/>
      <c r="P2052" s="333"/>
      <c r="Q2052" s="333"/>
      <c r="R2052" s="333"/>
      <c r="S2052" s="333"/>
      <c r="T2052" s="333"/>
      <c r="U2052" s="333"/>
      <c r="V2052" s="333"/>
      <c r="W2052" s="333"/>
      <c r="X2052" s="333"/>
      <c r="Y2052" s="333"/>
      <c r="Z2052" s="333"/>
      <c r="AA2052" s="333"/>
      <c r="AB2052" s="333"/>
      <c r="AC2052" s="333"/>
      <c r="AD2052" s="333"/>
      <c r="AE2052" s="333"/>
      <c r="AF2052" s="333"/>
      <c r="AG2052" s="333"/>
      <c r="AH2052" s="333"/>
      <c r="AI2052" s="333"/>
      <c r="AJ2052" s="333"/>
      <c r="AK2052" s="333"/>
      <c r="AL2052" s="333"/>
      <c r="AM2052" s="333"/>
      <c r="AN2052" s="333"/>
      <c r="AO2052" s="333"/>
      <c r="AP2052" s="333"/>
      <c r="AQ2052" s="333"/>
      <c r="AR2052" s="333"/>
    </row>
    <row r="2053" spans="1:44" ht="8.1" customHeight="1">
      <c r="A2053" s="365" t="str">
        <f t="shared" ref="A2053:A2116" si="181">IF(ROW()-A$4&lt;=$D$4,ROW()-A$4,"")</f>
        <v/>
      </c>
      <c r="B2053" s="50" t="str">
        <f t="shared" si="178"/>
        <v/>
      </c>
      <c r="C2053" s="50" t="str">
        <f t="shared" si="179"/>
        <v/>
      </c>
      <c r="D2053" s="315" t="str">
        <f t="shared" si="180"/>
        <v/>
      </c>
      <c r="E2053" s="353"/>
      <c r="F2053" s="354"/>
      <c r="G2053" s="354"/>
      <c r="H2053" s="333"/>
      <c r="I2053" s="333"/>
      <c r="J2053" s="333"/>
      <c r="K2053" s="333"/>
      <c r="L2053" s="333"/>
      <c r="M2053" s="333"/>
      <c r="N2053" s="333"/>
      <c r="O2053" s="333"/>
      <c r="P2053" s="333"/>
      <c r="Q2053" s="333"/>
      <c r="R2053" s="333"/>
      <c r="S2053" s="333"/>
      <c r="T2053" s="333"/>
      <c r="U2053" s="333"/>
      <c r="V2053" s="333"/>
      <c r="W2053" s="333"/>
      <c r="X2053" s="333"/>
      <c r="Y2053" s="333"/>
      <c r="Z2053" s="333"/>
      <c r="AA2053" s="333"/>
      <c r="AB2053" s="333"/>
      <c r="AC2053" s="333"/>
      <c r="AD2053" s="333"/>
      <c r="AE2053" s="333"/>
      <c r="AF2053" s="333"/>
      <c r="AG2053" s="333"/>
      <c r="AH2053" s="333"/>
      <c r="AI2053" s="333"/>
      <c r="AJ2053" s="333"/>
      <c r="AK2053" s="333"/>
      <c r="AL2053" s="333"/>
      <c r="AM2053" s="333"/>
      <c r="AN2053" s="333"/>
      <c r="AO2053" s="333"/>
      <c r="AP2053" s="333"/>
      <c r="AQ2053" s="333"/>
      <c r="AR2053" s="333"/>
    </row>
    <row r="2054" spans="1:44" ht="8.1" customHeight="1">
      <c r="A2054" s="365" t="str">
        <f t="shared" si="181"/>
        <v/>
      </c>
      <c r="B2054" s="50" t="str">
        <f t="shared" ref="B2054:B2117" si="182">IF(A2054="","",IF(A2052="",1,IF(ISNUMBER(A2054),INT(A2053/$C$2)+1,"")))</f>
        <v/>
      </c>
      <c r="C2054" s="50" t="str">
        <f t="shared" ref="C2054:C2117" si="183">IF(ISNUMBER(A2054),IF(B2053&lt;&gt;B2054,1,C2053+1),"")</f>
        <v/>
      </c>
      <c r="D2054" s="315" t="str">
        <f t="shared" ref="D2054:D2117" si="184">IF(AND(ISNUMBER(B2054),ISNUMBER(C2054)),_xlfn.CONCAT(C2054-1,",",B2054-1),"")</f>
        <v/>
      </c>
      <c r="E2054" s="353"/>
      <c r="F2054" s="354"/>
      <c r="G2054" s="354"/>
      <c r="H2054" s="333"/>
      <c r="I2054" s="333"/>
      <c r="J2054" s="333"/>
      <c r="K2054" s="333"/>
      <c r="L2054" s="333"/>
      <c r="M2054" s="333"/>
      <c r="N2054" s="333"/>
      <c r="O2054" s="333"/>
      <c r="P2054" s="333"/>
      <c r="Q2054" s="333"/>
      <c r="R2054" s="333"/>
      <c r="S2054" s="333"/>
      <c r="T2054" s="333"/>
      <c r="U2054" s="333"/>
      <c r="V2054" s="333"/>
      <c r="W2054" s="333"/>
      <c r="X2054" s="333"/>
      <c r="Y2054" s="333"/>
      <c r="Z2054" s="333"/>
      <c r="AA2054" s="333"/>
      <c r="AB2054" s="333"/>
      <c r="AC2054" s="333"/>
      <c r="AD2054" s="333"/>
      <c r="AE2054" s="333"/>
      <c r="AF2054" s="333"/>
      <c r="AG2054" s="333"/>
      <c r="AH2054" s="333"/>
      <c r="AI2054" s="333"/>
      <c r="AJ2054" s="333"/>
      <c r="AK2054" s="333"/>
      <c r="AL2054" s="333"/>
      <c r="AM2054" s="333"/>
      <c r="AN2054" s="333"/>
      <c r="AO2054" s="333"/>
      <c r="AP2054" s="333"/>
      <c r="AQ2054" s="333"/>
      <c r="AR2054" s="333"/>
    </row>
    <row r="2055" spans="1:44" ht="8.1" customHeight="1">
      <c r="A2055" s="365" t="str">
        <f t="shared" si="181"/>
        <v/>
      </c>
      <c r="B2055" s="50" t="str">
        <f t="shared" si="182"/>
        <v/>
      </c>
      <c r="C2055" s="50" t="str">
        <f t="shared" si="183"/>
        <v/>
      </c>
      <c r="D2055" s="315" t="str">
        <f t="shared" si="184"/>
        <v/>
      </c>
      <c r="E2055" s="353"/>
      <c r="F2055" s="354"/>
      <c r="G2055" s="354"/>
      <c r="H2055" s="333"/>
      <c r="I2055" s="333"/>
      <c r="J2055" s="333"/>
      <c r="K2055" s="333"/>
      <c r="L2055" s="333"/>
      <c r="M2055" s="333"/>
      <c r="N2055" s="333"/>
      <c r="O2055" s="333"/>
      <c r="P2055" s="333"/>
      <c r="Q2055" s="333"/>
      <c r="R2055" s="333"/>
      <c r="S2055" s="333"/>
      <c r="T2055" s="333"/>
      <c r="U2055" s="333"/>
      <c r="V2055" s="333"/>
      <c r="W2055" s="333"/>
      <c r="X2055" s="333"/>
      <c r="Y2055" s="333"/>
      <c r="Z2055" s="333"/>
      <c r="AA2055" s="333"/>
      <c r="AB2055" s="333"/>
      <c r="AC2055" s="333"/>
      <c r="AD2055" s="333"/>
      <c r="AE2055" s="333"/>
      <c r="AF2055" s="333"/>
      <c r="AG2055" s="333"/>
      <c r="AH2055" s="333"/>
      <c r="AI2055" s="333"/>
      <c r="AJ2055" s="333"/>
      <c r="AK2055" s="333"/>
      <c r="AL2055" s="333"/>
      <c r="AM2055" s="333"/>
      <c r="AN2055" s="333"/>
      <c r="AO2055" s="333"/>
      <c r="AP2055" s="333"/>
      <c r="AQ2055" s="333"/>
      <c r="AR2055" s="333"/>
    </row>
    <row r="2056" spans="1:44" ht="8.1" customHeight="1">
      <c r="A2056" s="365" t="str">
        <f t="shared" si="181"/>
        <v/>
      </c>
      <c r="B2056" s="50" t="str">
        <f t="shared" si="182"/>
        <v/>
      </c>
      <c r="C2056" s="50" t="str">
        <f t="shared" si="183"/>
        <v/>
      </c>
      <c r="D2056" s="315" t="str">
        <f t="shared" si="184"/>
        <v/>
      </c>
      <c r="E2056" s="353"/>
      <c r="F2056" s="354"/>
      <c r="G2056" s="354"/>
      <c r="H2056" s="333"/>
      <c r="I2056" s="333"/>
      <c r="J2056" s="333"/>
      <c r="K2056" s="333"/>
      <c r="L2056" s="333"/>
      <c r="M2056" s="333"/>
      <c r="N2056" s="333"/>
      <c r="O2056" s="333"/>
      <c r="P2056" s="333"/>
      <c r="Q2056" s="333"/>
      <c r="R2056" s="333"/>
      <c r="S2056" s="333"/>
      <c r="T2056" s="333"/>
      <c r="U2056" s="333"/>
      <c r="V2056" s="333"/>
      <c r="W2056" s="333"/>
      <c r="X2056" s="333"/>
      <c r="Y2056" s="333"/>
      <c r="Z2056" s="333"/>
      <c r="AA2056" s="333"/>
      <c r="AB2056" s="333"/>
      <c r="AC2056" s="333"/>
      <c r="AD2056" s="333"/>
      <c r="AE2056" s="333"/>
      <c r="AF2056" s="333"/>
      <c r="AG2056" s="333"/>
      <c r="AH2056" s="333"/>
      <c r="AI2056" s="333"/>
      <c r="AJ2056" s="333"/>
      <c r="AK2056" s="333"/>
      <c r="AL2056" s="333"/>
      <c r="AM2056" s="333"/>
      <c r="AN2056" s="333"/>
      <c r="AO2056" s="333"/>
      <c r="AP2056" s="333"/>
      <c r="AQ2056" s="333"/>
      <c r="AR2056" s="333"/>
    </row>
    <row r="2057" spans="1:44" ht="8.1" customHeight="1">
      <c r="A2057" s="365" t="str">
        <f t="shared" si="181"/>
        <v/>
      </c>
      <c r="B2057" s="50" t="str">
        <f t="shared" si="182"/>
        <v/>
      </c>
      <c r="C2057" s="50" t="str">
        <f t="shared" si="183"/>
        <v/>
      </c>
      <c r="D2057" s="315" t="str">
        <f t="shared" si="184"/>
        <v/>
      </c>
      <c r="E2057" s="353"/>
      <c r="F2057" s="354"/>
      <c r="G2057" s="354"/>
      <c r="H2057" s="333"/>
      <c r="I2057" s="333"/>
      <c r="J2057" s="333"/>
      <c r="K2057" s="333"/>
      <c r="L2057" s="333"/>
      <c r="M2057" s="333"/>
      <c r="N2057" s="333"/>
      <c r="O2057" s="333"/>
      <c r="P2057" s="333"/>
      <c r="Q2057" s="333"/>
      <c r="R2057" s="333"/>
      <c r="S2057" s="333"/>
      <c r="T2057" s="333"/>
      <c r="U2057" s="333"/>
      <c r="V2057" s="333"/>
      <c r="W2057" s="333"/>
      <c r="X2057" s="333"/>
      <c r="Y2057" s="333"/>
      <c r="Z2057" s="333"/>
      <c r="AA2057" s="333"/>
      <c r="AB2057" s="333"/>
      <c r="AC2057" s="333"/>
      <c r="AD2057" s="333"/>
      <c r="AE2057" s="333"/>
      <c r="AF2057" s="333"/>
      <c r="AG2057" s="333"/>
      <c r="AH2057" s="333"/>
      <c r="AI2057" s="333"/>
      <c r="AJ2057" s="333"/>
      <c r="AK2057" s="333"/>
      <c r="AL2057" s="333"/>
      <c r="AM2057" s="333"/>
      <c r="AN2057" s="333"/>
      <c r="AO2057" s="333"/>
      <c r="AP2057" s="333"/>
      <c r="AQ2057" s="333"/>
      <c r="AR2057" s="333"/>
    </row>
    <row r="2058" spans="1:44" ht="8.1" customHeight="1">
      <c r="A2058" s="365" t="str">
        <f t="shared" si="181"/>
        <v/>
      </c>
      <c r="B2058" s="50" t="str">
        <f t="shared" si="182"/>
        <v/>
      </c>
      <c r="C2058" s="50" t="str">
        <f t="shared" si="183"/>
        <v/>
      </c>
      <c r="D2058" s="315" t="str">
        <f t="shared" si="184"/>
        <v/>
      </c>
      <c r="E2058" s="353"/>
      <c r="F2058" s="354"/>
      <c r="G2058" s="354"/>
      <c r="H2058" s="333"/>
      <c r="I2058" s="333"/>
      <c r="J2058" s="333"/>
      <c r="K2058" s="333"/>
      <c r="L2058" s="333"/>
      <c r="M2058" s="333"/>
      <c r="N2058" s="333"/>
      <c r="O2058" s="333"/>
      <c r="P2058" s="333"/>
      <c r="Q2058" s="333"/>
      <c r="R2058" s="333"/>
      <c r="S2058" s="333"/>
      <c r="T2058" s="333"/>
      <c r="U2058" s="333"/>
      <c r="V2058" s="333"/>
      <c r="W2058" s="333"/>
      <c r="X2058" s="333"/>
      <c r="Y2058" s="333"/>
      <c r="Z2058" s="333"/>
      <c r="AA2058" s="333"/>
      <c r="AB2058" s="333"/>
      <c r="AC2058" s="333"/>
      <c r="AD2058" s="333"/>
      <c r="AE2058" s="333"/>
      <c r="AF2058" s="333"/>
      <c r="AG2058" s="333"/>
      <c r="AH2058" s="333"/>
      <c r="AI2058" s="333"/>
      <c r="AJ2058" s="333"/>
      <c r="AK2058" s="333"/>
      <c r="AL2058" s="333"/>
      <c r="AM2058" s="333"/>
      <c r="AN2058" s="333"/>
      <c r="AO2058" s="333"/>
      <c r="AP2058" s="333"/>
      <c r="AQ2058" s="333"/>
      <c r="AR2058" s="333"/>
    </row>
    <row r="2059" spans="1:44" ht="8.1" customHeight="1">
      <c r="A2059" s="365" t="str">
        <f t="shared" si="181"/>
        <v/>
      </c>
      <c r="B2059" s="50" t="str">
        <f t="shared" si="182"/>
        <v/>
      </c>
      <c r="C2059" s="50" t="str">
        <f t="shared" si="183"/>
        <v/>
      </c>
      <c r="D2059" s="315" t="str">
        <f t="shared" si="184"/>
        <v/>
      </c>
      <c r="E2059" s="353"/>
      <c r="F2059" s="354"/>
      <c r="G2059" s="354"/>
      <c r="H2059" s="333"/>
      <c r="I2059" s="333"/>
      <c r="J2059" s="333"/>
      <c r="K2059" s="333"/>
      <c r="L2059" s="333"/>
      <c r="M2059" s="333"/>
      <c r="N2059" s="333"/>
      <c r="O2059" s="333"/>
      <c r="P2059" s="333"/>
      <c r="Q2059" s="333"/>
      <c r="R2059" s="333"/>
      <c r="S2059" s="333"/>
      <c r="T2059" s="333"/>
      <c r="U2059" s="333"/>
      <c r="V2059" s="333"/>
      <c r="W2059" s="333"/>
      <c r="X2059" s="333"/>
      <c r="Y2059" s="333"/>
      <c r="Z2059" s="333"/>
      <c r="AA2059" s="333"/>
      <c r="AB2059" s="333"/>
      <c r="AC2059" s="333"/>
      <c r="AD2059" s="333"/>
      <c r="AE2059" s="333"/>
      <c r="AF2059" s="333"/>
      <c r="AG2059" s="333"/>
      <c r="AH2059" s="333"/>
      <c r="AI2059" s="333"/>
      <c r="AJ2059" s="333"/>
      <c r="AK2059" s="333"/>
      <c r="AL2059" s="333"/>
      <c r="AM2059" s="333"/>
      <c r="AN2059" s="333"/>
      <c r="AO2059" s="333"/>
      <c r="AP2059" s="333"/>
      <c r="AQ2059" s="333"/>
      <c r="AR2059" s="333"/>
    </row>
    <row r="2060" spans="1:44" ht="8.1" customHeight="1">
      <c r="A2060" s="365" t="str">
        <f t="shared" si="181"/>
        <v/>
      </c>
      <c r="B2060" s="50" t="str">
        <f t="shared" si="182"/>
        <v/>
      </c>
      <c r="C2060" s="50" t="str">
        <f t="shared" si="183"/>
        <v/>
      </c>
      <c r="D2060" s="315" t="str">
        <f t="shared" si="184"/>
        <v/>
      </c>
      <c r="E2060" s="353"/>
      <c r="F2060" s="354"/>
      <c r="G2060" s="354"/>
      <c r="H2060" s="333"/>
      <c r="I2060" s="333"/>
      <c r="J2060" s="333"/>
      <c r="K2060" s="333"/>
      <c r="L2060" s="333"/>
      <c r="M2060" s="333"/>
      <c r="N2060" s="333"/>
      <c r="O2060" s="333"/>
      <c r="P2060" s="333"/>
      <c r="Q2060" s="333"/>
      <c r="R2060" s="333"/>
      <c r="S2060" s="333"/>
      <c r="T2060" s="333"/>
      <c r="U2060" s="333"/>
      <c r="V2060" s="333"/>
      <c r="W2060" s="333"/>
      <c r="X2060" s="333"/>
      <c r="Y2060" s="333"/>
      <c r="Z2060" s="333"/>
      <c r="AA2060" s="333"/>
      <c r="AB2060" s="333"/>
      <c r="AC2060" s="333"/>
      <c r="AD2060" s="333"/>
      <c r="AE2060" s="333"/>
      <c r="AF2060" s="333"/>
      <c r="AG2060" s="333"/>
      <c r="AH2060" s="333"/>
      <c r="AI2060" s="333"/>
      <c r="AJ2060" s="333"/>
      <c r="AK2060" s="333"/>
      <c r="AL2060" s="333"/>
      <c r="AM2060" s="333"/>
      <c r="AN2060" s="333"/>
      <c r="AO2060" s="333"/>
      <c r="AP2060" s="333"/>
      <c r="AQ2060" s="333"/>
      <c r="AR2060" s="333"/>
    </row>
    <row r="2061" spans="1:44" ht="8.1" customHeight="1">
      <c r="A2061" s="365" t="str">
        <f t="shared" si="181"/>
        <v/>
      </c>
      <c r="B2061" s="50" t="str">
        <f t="shared" si="182"/>
        <v/>
      </c>
      <c r="C2061" s="50" t="str">
        <f t="shared" si="183"/>
        <v/>
      </c>
      <c r="D2061" s="315" t="str">
        <f t="shared" si="184"/>
        <v/>
      </c>
      <c r="E2061" s="353"/>
      <c r="F2061" s="354"/>
      <c r="G2061" s="354"/>
      <c r="H2061" s="333"/>
      <c r="I2061" s="333"/>
      <c r="J2061" s="333"/>
      <c r="K2061" s="333"/>
      <c r="L2061" s="333"/>
      <c r="M2061" s="333"/>
      <c r="N2061" s="333"/>
      <c r="O2061" s="333"/>
      <c r="P2061" s="333"/>
      <c r="Q2061" s="333"/>
      <c r="R2061" s="333"/>
      <c r="S2061" s="333"/>
      <c r="T2061" s="333"/>
      <c r="U2061" s="333"/>
      <c r="V2061" s="333"/>
      <c r="W2061" s="333"/>
      <c r="X2061" s="333"/>
      <c r="Y2061" s="333"/>
      <c r="Z2061" s="333"/>
      <c r="AA2061" s="333"/>
      <c r="AB2061" s="333"/>
      <c r="AC2061" s="333"/>
      <c r="AD2061" s="333"/>
      <c r="AE2061" s="333"/>
      <c r="AF2061" s="333"/>
      <c r="AG2061" s="333"/>
      <c r="AH2061" s="333"/>
      <c r="AI2061" s="333"/>
      <c r="AJ2061" s="333"/>
      <c r="AK2061" s="333"/>
      <c r="AL2061" s="333"/>
      <c r="AM2061" s="333"/>
      <c r="AN2061" s="333"/>
      <c r="AO2061" s="333"/>
      <c r="AP2061" s="333"/>
      <c r="AQ2061" s="333"/>
      <c r="AR2061" s="333"/>
    </row>
    <row r="2062" spans="1:44" ht="8.1" customHeight="1">
      <c r="A2062" s="365" t="str">
        <f t="shared" si="181"/>
        <v/>
      </c>
      <c r="B2062" s="50" t="str">
        <f t="shared" si="182"/>
        <v/>
      </c>
      <c r="C2062" s="50" t="str">
        <f t="shared" si="183"/>
        <v/>
      </c>
      <c r="D2062" s="315" t="str">
        <f t="shared" si="184"/>
        <v/>
      </c>
      <c r="E2062" s="353"/>
      <c r="F2062" s="354"/>
      <c r="G2062" s="354"/>
      <c r="H2062" s="333"/>
      <c r="I2062" s="333"/>
      <c r="J2062" s="333"/>
      <c r="K2062" s="333"/>
      <c r="L2062" s="333"/>
      <c r="M2062" s="333"/>
      <c r="N2062" s="333"/>
      <c r="O2062" s="333"/>
      <c r="P2062" s="333"/>
      <c r="Q2062" s="333"/>
      <c r="R2062" s="333"/>
      <c r="S2062" s="333"/>
      <c r="T2062" s="333"/>
      <c r="U2062" s="333"/>
      <c r="V2062" s="333"/>
      <c r="W2062" s="333"/>
      <c r="X2062" s="333"/>
      <c r="Y2062" s="333"/>
      <c r="Z2062" s="333"/>
      <c r="AA2062" s="333"/>
      <c r="AB2062" s="333"/>
      <c r="AC2062" s="333"/>
      <c r="AD2062" s="333"/>
      <c r="AE2062" s="333"/>
      <c r="AF2062" s="333"/>
      <c r="AG2062" s="333"/>
      <c r="AH2062" s="333"/>
      <c r="AI2062" s="333"/>
      <c r="AJ2062" s="333"/>
      <c r="AK2062" s="333"/>
      <c r="AL2062" s="333"/>
      <c r="AM2062" s="333"/>
      <c r="AN2062" s="333"/>
      <c r="AO2062" s="333"/>
      <c r="AP2062" s="333"/>
      <c r="AQ2062" s="333"/>
      <c r="AR2062" s="333"/>
    </row>
    <row r="2063" spans="1:44" ht="8.1" customHeight="1">
      <c r="A2063" s="365" t="str">
        <f t="shared" si="181"/>
        <v/>
      </c>
      <c r="B2063" s="50" t="str">
        <f t="shared" si="182"/>
        <v/>
      </c>
      <c r="C2063" s="50" t="str">
        <f t="shared" si="183"/>
        <v/>
      </c>
      <c r="D2063" s="315" t="str">
        <f t="shared" si="184"/>
        <v/>
      </c>
      <c r="E2063" s="353"/>
      <c r="F2063" s="354"/>
      <c r="G2063" s="354"/>
      <c r="H2063" s="333"/>
      <c r="I2063" s="333"/>
      <c r="J2063" s="333"/>
      <c r="K2063" s="333"/>
      <c r="L2063" s="333"/>
      <c r="M2063" s="333"/>
      <c r="N2063" s="333"/>
      <c r="O2063" s="333"/>
      <c r="P2063" s="333"/>
      <c r="Q2063" s="333"/>
      <c r="R2063" s="333"/>
      <c r="S2063" s="333"/>
      <c r="T2063" s="333"/>
      <c r="U2063" s="333"/>
      <c r="V2063" s="333"/>
      <c r="W2063" s="333"/>
      <c r="X2063" s="333"/>
      <c r="Y2063" s="333"/>
      <c r="Z2063" s="333"/>
      <c r="AA2063" s="333"/>
      <c r="AB2063" s="333"/>
      <c r="AC2063" s="333"/>
      <c r="AD2063" s="333"/>
      <c r="AE2063" s="333"/>
      <c r="AF2063" s="333"/>
      <c r="AG2063" s="333"/>
      <c r="AH2063" s="333"/>
      <c r="AI2063" s="333"/>
      <c r="AJ2063" s="333"/>
      <c r="AK2063" s="333"/>
      <c r="AL2063" s="333"/>
      <c r="AM2063" s="333"/>
      <c r="AN2063" s="333"/>
      <c r="AO2063" s="333"/>
      <c r="AP2063" s="333"/>
      <c r="AQ2063" s="333"/>
      <c r="AR2063" s="333"/>
    </row>
    <row r="2064" spans="1:44" ht="8.1" customHeight="1">
      <c r="A2064" s="365" t="str">
        <f t="shared" si="181"/>
        <v/>
      </c>
      <c r="B2064" s="50" t="str">
        <f t="shared" si="182"/>
        <v/>
      </c>
      <c r="C2064" s="50" t="str">
        <f t="shared" si="183"/>
        <v/>
      </c>
      <c r="D2064" s="315" t="str">
        <f t="shared" si="184"/>
        <v/>
      </c>
      <c r="E2064" s="353"/>
      <c r="F2064" s="354"/>
      <c r="G2064" s="354"/>
      <c r="H2064" s="333"/>
      <c r="I2064" s="333"/>
      <c r="J2064" s="333"/>
      <c r="K2064" s="333"/>
      <c r="L2064" s="333"/>
      <c r="M2064" s="333"/>
      <c r="N2064" s="333"/>
      <c r="O2064" s="333"/>
      <c r="P2064" s="333"/>
      <c r="Q2064" s="333"/>
      <c r="R2064" s="333"/>
      <c r="S2064" s="333"/>
      <c r="T2064" s="333"/>
      <c r="U2064" s="333"/>
      <c r="V2064" s="333"/>
      <c r="W2064" s="333"/>
      <c r="X2064" s="333"/>
      <c r="Y2064" s="333"/>
      <c r="Z2064" s="333"/>
      <c r="AA2064" s="333"/>
      <c r="AB2064" s="333"/>
      <c r="AC2064" s="333"/>
      <c r="AD2064" s="333"/>
      <c r="AE2064" s="333"/>
      <c r="AF2064" s="333"/>
      <c r="AG2064" s="333"/>
      <c r="AH2064" s="333"/>
      <c r="AI2064" s="333"/>
      <c r="AJ2064" s="333"/>
      <c r="AK2064" s="333"/>
      <c r="AL2064" s="333"/>
      <c r="AM2064" s="333"/>
      <c r="AN2064" s="333"/>
      <c r="AO2064" s="333"/>
      <c r="AP2064" s="333"/>
      <c r="AQ2064" s="333"/>
      <c r="AR2064" s="333"/>
    </row>
    <row r="2065" spans="1:44" ht="8.1" customHeight="1">
      <c r="A2065" s="365" t="str">
        <f t="shared" si="181"/>
        <v/>
      </c>
      <c r="B2065" s="50" t="str">
        <f t="shared" si="182"/>
        <v/>
      </c>
      <c r="C2065" s="50" t="str">
        <f t="shared" si="183"/>
        <v/>
      </c>
      <c r="D2065" s="315" t="str">
        <f t="shared" si="184"/>
        <v/>
      </c>
      <c r="E2065" s="353"/>
      <c r="F2065" s="354"/>
      <c r="G2065" s="354"/>
      <c r="H2065" s="333"/>
      <c r="I2065" s="333"/>
      <c r="J2065" s="333"/>
      <c r="K2065" s="333"/>
      <c r="L2065" s="333"/>
      <c r="M2065" s="333"/>
      <c r="N2065" s="333"/>
      <c r="O2065" s="333"/>
      <c r="P2065" s="333"/>
      <c r="Q2065" s="333"/>
      <c r="R2065" s="333"/>
      <c r="S2065" s="333"/>
      <c r="T2065" s="333"/>
      <c r="U2065" s="333"/>
      <c r="V2065" s="333"/>
      <c r="W2065" s="333"/>
      <c r="X2065" s="333"/>
      <c r="Y2065" s="333"/>
      <c r="Z2065" s="333"/>
      <c r="AA2065" s="333"/>
      <c r="AB2065" s="333"/>
      <c r="AC2065" s="333"/>
      <c r="AD2065" s="333"/>
      <c r="AE2065" s="333"/>
      <c r="AF2065" s="333"/>
      <c r="AG2065" s="333"/>
      <c r="AH2065" s="333"/>
      <c r="AI2065" s="333"/>
      <c r="AJ2065" s="333"/>
      <c r="AK2065" s="333"/>
      <c r="AL2065" s="333"/>
      <c r="AM2065" s="333"/>
      <c r="AN2065" s="333"/>
      <c r="AO2065" s="333"/>
      <c r="AP2065" s="333"/>
      <c r="AQ2065" s="333"/>
      <c r="AR2065" s="333"/>
    </row>
    <row r="2066" spans="1:44" ht="8.1" customHeight="1">
      <c r="A2066" s="365" t="str">
        <f t="shared" si="181"/>
        <v/>
      </c>
      <c r="B2066" s="50" t="str">
        <f t="shared" si="182"/>
        <v/>
      </c>
      <c r="C2066" s="50" t="str">
        <f t="shared" si="183"/>
        <v/>
      </c>
      <c r="D2066" s="315" t="str">
        <f t="shared" si="184"/>
        <v/>
      </c>
      <c r="E2066" s="353"/>
      <c r="F2066" s="354"/>
      <c r="G2066" s="354"/>
      <c r="H2066" s="333"/>
      <c r="I2066" s="333"/>
      <c r="J2066" s="333"/>
      <c r="K2066" s="333"/>
      <c r="L2066" s="333"/>
      <c r="M2066" s="333"/>
      <c r="N2066" s="333"/>
      <c r="O2066" s="333"/>
      <c r="P2066" s="333"/>
      <c r="Q2066" s="333"/>
      <c r="R2066" s="333"/>
      <c r="S2066" s="333"/>
      <c r="T2066" s="333"/>
      <c r="U2066" s="333"/>
      <c r="V2066" s="333"/>
      <c r="W2066" s="333"/>
      <c r="X2066" s="333"/>
      <c r="Y2066" s="333"/>
      <c r="Z2066" s="333"/>
      <c r="AA2066" s="333"/>
      <c r="AB2066" s="333"/>
      <c r="AC2066" s="333"/>
      <c r="AD2066" s="333"/>
      <c r="AE2066" s="333"/>
      <c r="AF2066" s="333"/>
      <c r="AG2066" s="333"/>
      <c r="AH2066" s="333"/>
      <c r="AI2066" s="333"/>
      <c r="AJ2066" s="333"/>
      <c r="AK2066" s="333"/>
      <c r="AL2066" s="333"/>
      <c r="AM2066" s="333"/>
      <c r="AN2066" s="333"/>
      <c r="AO2066" s="333"/>
      <c r="AP2066" s="333"/>
      <c r="AQ2066" s="333"/>
      <c r="AR2066" s="333"/>
    </row>
    <row r="2067" spans="1:44" ht="8.1" customHeight="1">
      <c r="A2067" s="365" t="str">
        <f t="shared" si="181"/>
        <v/>
      </c>
      <c r="B2067" s="50" t="str">
        <f t="shared" si="182"/>
        <v/>
      </c>
      <c r="C2067" s="50" t="str">
        <f t="shared" si="183"/>
        <v/>
      </c>
      <c r="D2067" s="315" t="str">
        <f t="shared" si="184"/>
        <v/>
      </c>
      <c r="E2067" s="353"/>
      <c r="F2067" s="354"/>
      <c r="G2067" s="354"/>
      <c r="H2067" s="333"/>
      <c r="I2067" s="333"/>
      <c r="J2067" s="333"/>
      <c r="K2067" s="333"/>
      <c r="L2067" s="333"/>
      <c r="M2067" s="333"/>
      <c r="N2067" s="333"/>
      <c r="O2067" s="333"/>
      <c r="P2067" s="333"/>
      <c r="Q2067" s="333"/>
      <c r="R2067" s="333"/>
      <c r="S2067" s="333"/>
      <c r="T2067" s="333"/>
      <c r="U2067" s="333"/>
      <c r="V2067" s="333"/>
      <c r="W2067" s="333"/>
      <c r="X2067" s="333"/>
      <c r="Y2067" s="333"/>
      <c r="Z2067" s="333"/>
      <c r="AA2067" s="333"/>
      <c r="AB2067" s="333"/>
      <c r="AC2067" s="333"/>
      <c r="AD2067" s="333"/>
      <c r="AE2067" s="333"/>
      <c r="AF2067" s="333"/>
      <c r="AG2067" s="333"/>
      <c r="AH2067" s="333"/>
      <c r="AI2067" s="333"/>
      <c r="AJ2067" s="333"/>
      <c r="AK2067" s="333"/>
      <c r="AL2067" s="333"/>
      <c r="AM2067" s="333"/>
      <c r="AN2067" s="333"/>
      <c r="AO2067" s="333"/>
      <c r="AP2067" s="333"/>
      <c r="AQ2067" s="333"/>
      <c r="AR2067" s="333"/>
    </row>
    <row r="2068" spans="1:44" ht="8.1" customHeight="1">
      <c r="A2068" s="365" t="str">
        <f t="shared" si="181"/>
        <v/>
      </c>
      <c r="B2068" s="50" t="str">
        <f t="shared" si="182"/>
        <v/>
      </c>
      <c r="C2068" s="50" t="str">
        <f t="shared" si="183"/>
        <v/>
      </c>
      <c r="D2068" s="315" t="str">
        <f t="shared" si="184"/>
        <v/>
      </c>
      <c r="E2068" s="353"/>
      <c r="F2068" s="354"/>
      <c r="G2068" s="354"/>
      <c r="H2068" s="333"/>
      <c r="I2068" s="333"/>
      <c r="J2068" s="333"/>
      <c r="K2068" s="333"/>
      <c r="L2068" s="333"/>
      <c r="M2068" s="333"/>
      <c r="N2068" s="333"/>
      <c r="O2068" s="333"/>
      <c r="P2068" s="333"/>
      <c r="Q2068" s="333"/>
      <c r="R2068" s="333"/>
      <c r="S2068" s="333"/>
      <c r="T2068" s="333"/>
      <c r="U2068" s="333"/>
      <c r="V2068" s="333"/>
      <c r="W2068" s="333"/>
      <c r="X2068" s="333"/>
      <c r="Y2068" s="333"/>
      <c r="Z2068" s="333"/>
      <c r="AA2068" s="333"/>
      <c r="AB2068" s="333"/>
      <c r="AC2068" s="333"/>
      <c r="AD2068" s="333"/>
      <c r="AE2068" s="333"/>
      <c r="AF2068" s="333"/>
      <c r="AG2068" s="333"/>
      <c r="AH2068" s="333"/>
      <c r="AI2068" s="333"/>
      <c r="AJ2068" s="333"/>
      <c r="AK2068" s="333"/>
      <c r="AL2068" s="333"/>
      <c r="AM2068" s="333"/>
      <c r="AN2068" s="333"/>
      <c r="AO2068" s="333"/>
      <c r="AP2068" s="333"/>
      <c r="AQ2068" s="333"/>
      <c r="AR2068" s="333"/>
    </row>
    <row r="2069" spans="1:44" ht="8.1" customHeight="1">
      <c r="A2069" s="365" t="str">
        <f t="shared" si="181"/>
        <v/>
      </c>
      <c r="B2069" s="50" t="str">
        <f t="shared" si="182"/>
        <v/>
      </c>
      <c r="C2069" s="50" t="str">
        <f t="shared" si="183"/>
        <v/>
      </c>
      <c r="D2069" s="315" t="str">
        <f t="shared" si="184"/>
        <v/>
      </c>
      <c r="E2069" s="353"/>
      <c r="F2069" s="354"/>
      <c r="G2069" s="354"/>
      <c r="H2069" s="333"/>
      <c r="I2069" s="333"/>
      <c r="J2069" s="333"/>
      <c r="K2069" s="333"/>
      <c r="L2069" s="333"/>
      <c r="M2069" s="333"/>
      <c r="N2069" s="333"/>
      <c r="O2069" s="333"/>
      <c r="P2069" s="333"/>
      <c r="Q2069" s="333"/>
      <c r="R2069" s="333"/>
      <c r="S2069" s="333"/>
      <c r="T2069" s="333"/>
      <c r="U2069" s="333"/>
      <c r="V2069" s="333"/>
      <c r="W2069" s="333"/>
      <c r="X2069" s="333"/>
      <c r="Y2069" s="333"/>
      <c r="Z2069" s="333"/>
      <c r="AA2069" s="333"/>
      <c r="AB2069" s="333"/>
      <c r="AC2069" s="333"/>
      <c r="AD2069" s="333"/>
      <c r="AE2069" s="333"/>
      <c r="AF2069" s="333"/>
      <c r="AG2069" s="333"/>
      <c r="AH2069" s="333"/>
      <c r="AI2069" s="333"/>
      <c r="AJ2069" s="333"/>
      <c r="AK2069" s="333"/>
      <c r="AL2069" s="333"/>
      <c r="AM2069" s="333"/>
      <c r="AN2069" s="333"/>
      <c r="AO2069" s="333"/>
      <c r="AP2069" s="333"/>
      <c r="AQ2069" s="333"/>
      <c r="AR2069" s="333"/>
    </row>
    <row r="2070" spans="1:44" ht="8.1" customHeight="1">
      <c r="A2070" s="365" t="str">
        <f t="shared" si="181"/>
        <v/>
      </c>
      <c r="B2070" s="50" t="str">
        <f t="shared" si="182"/>
        <v/>
      </c>
      <c r="C2070" s="50" t="str">
        <f t="shared" si="183"/>
        <v/>
      </c>
      <c r="D2070" s="315" t="str">
        <f t="shared" si="184"/>
        <v/>
      </c>
      <c r="E2070" s="353"/>
      <c r="F2070" s="354"/>
      <c r="G2070" s="354"/>
      <c r="H2070" s="333"/>
      <c r="I2070" s="333"/>
      <c r="J2070" s="333"/>
      <c r="K2070" s="333"/>
      <c r="L2070" s="333"/>
      <c r="M2070" s="333"/>
      <c r="N2070" s="333"/>
      <c r="O2070" s="333"/>
      <c r="P2070" s="333"/>
      <c r="Q2070" s="333"/>
      <c r="R2070" s="333"/>
      <c r="S2070" s="333"/>
      <c r="T2070" s="333"/>
      <c r="U2070" s="333"/>
      <c r="V2070" s="333"/>
      <c r="W2070" s="333"/>
      <c r="X2070" s="333"/>
      <c r="Y2070" s="333"/>
      <c r="Z2070" s="333"/>
      <c r="AA2070" s="333"/>
      <c r="AB2070" s="333"/>
      <c r="AC2070" s="333"/>
      <c r="AD2070" s="333"/>
      <c r="AE2070" s="333"/>
      <c r="AF2070" s="333"/>
      <c r="AG2070" s="333"/>
      <c r="AH2070" s="333"/>
      <c r="AI2070" s="333"/>
      <c r="AJ2070" s="333"/>
      <c r="AK2070" s="333"/>
      <c r="AL2070" s="333"/>
      <c r="AM2070" s="333"/>
      <c r="AN2070" s="333"/>
      <c r="AO2070" s="333"/>
      <c r="AP2070" s="333"/>
      <c r="AQ2070" s="333"/>
      <c r="AR2070" s="333"/>
    </row>
    <row r="2071" spans="1:44" ht="8.1" customHeight="1">
      <c r="A2071" s="365" t="str">
        <f t="shared" si="181"/>
        <v/>
      </c>
      <c r="B2071" s="50" t="str">
        <f t="shared" si="182"/>
        <v/>
      </c>
      <c r="C2071" s="50" t="str">
        <f t="shared" si="183"/>
        <v/>
      </c>
      <c r="D2071" s="315" t="str">
        <f t="shared" si="184"/>
        <v/>
      </c>
      <c r="E2071" s="353"/>
      <c r="F2071" s="354"/>
      <c r="G2071" s="354"/>
      <c r="H2071" s="333"/>
      <c r="I2071" s="333"/>
      <c r="J2071" s="333"/>
      <c r="K2071" s="333"/>
      <c r="L2071" s="333"/>
      <c r="M2071" s="333"/>
      <c r="N2071" s="333"/>
      <c r="O2071" s="333"/>
      <c r="P2071" s="333"/>
      <c r="Q2071" s="333"/>
      <c r="R2071" s="333"/>
      <c r="S2071" s="333"/>
      <c r="T2071" s="333"/>
      <c r="U2071" s="333"/>
      <c r="V2071" s="333"/>
      <c r="W2071" s="333"/>
      <c r="X2071" s="333"/>
      <c r="Y2071" s="333"/>
      <c r="Z2071" s="333"/>
      <c r="AA2071" s="333"/>
      <c r="AB2071" s="333"/>
      <c r="AC2071" s="333"/>
      <c r="AD2071" s="333"/>
      <c r="AE2071" s="333"/>
      <c r="AF2071" s="333"/>
      <c r="AG2071" s="333"/>
      <c r="AH2071" s="333"/>
      <c r="AI2071" s="333"/>
      <c r="AJ2071" s="333"/>
      <c r="AK2071" s="333"/>
      <c r="AL2071" s="333"/>
      <c r="AM2071" s="333"/>
      <c r="AN2071" s="333"/>
      <c r="AO2071" s="333"/>
      <c r="AP2071" s="333"/>
      <c r="AQ2071" s="333"/>
      <c r="AR2071" s="333"/>
    </row>
    <row r="2072" spans="1:44" ht="8.1" customHeight="1">
      <c r="A2072" s="365" t="str">
        <f t="shared" si="181"/>
        <v/>
      </c>
      <c r="B2072" s="50" t="str">
        <f t="shared" si="182"/>
        <v/>
      </c>
      <c r="C2072" s="50" t="str">
        <f t="shared" si="183"/>
        <v/>
      </c>
      <c r="D2072" s="315" t="str">
        <f t="shared" si="184"/>
        <v/>
      </c>
      <c r="E2072" s="353"/>
      <c r="F2072" s="354"/>
      <c r="G2072" s="354"/>
      <c r="H2072" s="333"/>
      <c r="I2072" s="333"/>
      <c r="J2072" s="333"/>
      <c r="K2072" s="333"/>
      <c r="L2072" s="333"/>
      <c r="M2072" s="333"/>
      <c r="N2072" s="333"/>
      <c r="O2072" s="333"/>
      <c r="P2072" s="333"/>
      <c r="Q2072" s="333"/>
      <c r="R2072" s="333"/>
      <c r="S2072" s="333"/>
      <c r="T2072" s="333"/>
      <c r="U2072" s="333"/>
      <c r="V2072" s="333"/>
      <c r="W2072" s="333"/>
      <c r="X2072" s="333"/>
      <c r="Y2072" s="333"/>
      <c r="Z2072" s="333"/>
      <c r="AA2072" s="333"/>
      <c r="AB2072" s="333"/>
      <c r="AC2072" s="333"/>
      <c r="AD2072" s="333"/>
      <c r="AE2072" s="333"/>
      <c r="AF2072" s="333"/>
      <c r="AG2072" s="333"/>
      <c r="AH2072" s="333"/>
      <c r="AI2072" s="333"/>
      <c r="AJ2072" s="333"/>
      <c r="AK2072" s="333"/>
      <c r="AL2072" s="333"/>
      <c r="AM2072" s="333"/>
      <c r="AN2072" s="333"/>
      <c r="AO2072" s="333"/>
      <c r="AP2072" s="333"/>
      <c r="AQ2072" s="333"/>
      <c r="AR2072" s="333"/>
    </row>
    <row r="2073" spans="1:44" ht="8.1" customHeight="1">
      <c r="A2073" s="365" t="str">
        <f t="shared" si="181"/>
        <v/>
      </c>
      <c r="B2073" s="50" t="str">
        <f t="shared" si="182"/>
        <v/>
      </c>
      <c r="C2073" s="50" t="str">
        <f t="shared" si="183"/>
        <v/>
      </c>
      <c r="D2073" s="315" t="str">
        <f t="shared" si="184"/>
        <v/>
      </c>
      <c r="E2073" s="353"/>
      <c r="F2073" s="354"/>
      <c r="G2073" s="354"/>
      <c r="H2073" s="333"/>
      <c r="I2073" s="333"/>
      <c r="J2073" s="333"/>
      <c r="K2073" s="333"/>
      <c r="L2073" s="333"/>
      <c r="M2073" s="333"/>
      <c r="N2073" s="333"/>
      <c r="O2073" s="333"/>
      <c r="P2073" s="333"/>
      <c r="Q2073" s="333"/>
      <c r="R2073" s="333"/>
      <c r="S2073" s="333"/>
      <c r="T2073" s="333"/>
      <c r="U2073" s="333"/>
      <c r="V2073" s="333"/>
      <c r="W2073" s="333"/>
      <c r="X2073" s="333"/>
      <c r="Y2073" s="333"/>
      <c r="Z2073" s="333"/>
      <c r="AA2073" s="333"/>
      <c r="AB2073" s="333"/>
      <c r="AC2073" s="333"/>
      <c r="AD2073" s="333"/>
      <c r="AE2073" s="333"/>
      <c r="AF2073" s="333"/>
      <c r="AG2073" s="333"/>
      <c r="AH2073" s="333"/>
      <c r="AI2073" s="333"/>
      <c r="AJ2073" s="333"/>
      <c r="AK2073" s="333"/>
      <c r="AL2073" s="333"/>
      <c r="AM2073" s="333"/>
      <c r="AN2073" s="333"/>
      <c r="AO2073" s="333"/>
      <c r="AP2073" s="333"/>
      <c r="AQ2073" s="333"/>
      <c r="AR2073" s="333"/>
    </row>
    <row r="2074" spans="1:44" ht="8.1" customHeight="1">
      <c r="A2074" s="365" t="str">
        <f t="shared" si="181"/>
        <v/>
      </c>
      <c r="B2074" s="50" t="str">
        <f t="shared" si="182"/>
        <v/>
      </c>
      <c r="C2074" s="50" t="str">
        <f t="shared" si="183"/>
        <v/>
      </c>
      <c r="D2074" s="315" t="str">
        <f t="shared" si="184"/>
        <v/>
      </c>
      <c r="E2074" s="353"/>
      <c r="F2074" s="354"/>
      <c r="G2074" s="354"/>
      <c r="H2074" s="333"/>
      <c r="I2074" s="333"/>
      <c r="J2074" s="333"/>
      <c r="K2074" s="333"/>
      <c r="L2074" s="333"/>
      <c r="M2074" s="333"/>
      <c r="N2074" s="333"/>
      <c r="O2074" s="333"/>
      <c r="P2074" s="333"/>
      <c r="Q2074" s="333"/>
      <c r="R2074" s="333"/>
      <c r="S2074" s="333"/>
      <c r="T2074" s="333"/>
      <c r="U2074" s="333"/>
      <c r="V2074" s="333"/>
      <c r="W2074" s="333"/>
      <c r="X2074" s="333"/>
      <c r="Y2074" s="333"/>
      <c r="Z2074" s="333"/>
      <c r="AA2074" s="333"/>
      <c r="AB2074" s="333"/>
      <c r="AC2074" s="333"/>
      <c r="AD2074" s="333"/>
      <c r="AE2074" s="333"/>
      <c r="AF2074" s="333"/>
      <c r="AG2074" s="333"/>
      <c r="AH2074" s="333"/>
      <c r="AI2074" s="333"/>
      <c r="AJ2074" s="333"/>
      <c r="AK2074" s="333"/>
      <c r="AL2074" s="333"/>
      <c r="AM2074" s="333"/>
      <c r="AN2074" s="333"/>
      <c r="AO2074" s="333"/>
      <c r="AP2074" s="333"/>
      <c r="AQ2074" s="333"/>
      <c r="AR2074" s="333"/>
    </row>
    <row r="2075" spans="1:44" ht="8.1" customHeight="1">
      <c r="A2075" s="365" t="str">
        <f t="shared" si="181"/>
        <v/>
      </c>
      <c r="B2075" s="50" t="str">
        <f t="shared" si="182"/>
        <v/>
      </c>
      <c r="C2075" s="50" t="str">
        <f t="shared" si="183"/>
        <v/>
      </c>
      <c r="D2075" s="315" t="str">
        <f t="shared" si="184"/>
        <v/>
      </c>
      <c r="E2075" s="353"/>
      <c r="F2075" s="354"/>
      <c r="G2075" s="354"/>
      <c r="H2075" s="333"/>
      <c r="I2075" s="333"/>
      <c r="J2075" s="333"/>
      <c r="K2075" s="333"/>
      <c r="L2075" s="333"/>
      <c r="M2075" s="333"/>
      <c r="N2075" s="333"/>
      <c r="O2075" s="333"/>
      <c r="P2075" s="333"/>
      <c r="Q2075" s="333"/>
      <c r="R2075" s="333"/>
      <c r="S2075" s="333"/>
      <c r="T2075" s="333"/>
      <c r="U2075" s="333"/>
      <c r="V2075" s="333"/>
      <c r="W2075" s="333"/>
      <c r="X2075" s="333"/>
      <c r="Y2075" s="333"/>
      <c r="Z2075" s="333"/>
      <c r="AA2075" s="333"/>
      <c r="AB2075" s="333"/>
      <c r="AC2075" s="333"/>
      <c r="AD2075" s="333"/>
      <c r="AE2075" s="333"/>
      <c r="AF2075" s="333"/>
      <c r="AG2075" s="333"/>
      <c r="AH2075" s="333"/>
      <c r="AI2075" s="333"/>
      <c r="AJ2075" s="333"/>
      <c r="AK2075" s="333"/>
      <c r="AL2075" s="333"/>
      <c r="AM2075" s="333"/>
      <c r="AN2075" s="333"/>
      <c r="AO2075" s="333"/>
      <c r="AP2075" s="333"/>
      <c r="AQ2075" s="333"/>
      <c r="AR2075" s="333"/>
    </row>
    <row r="2076" spans="1:44" ht="8.1" customHeight="1">
      <c r="A2076" s="365" t="str">
        <f t="shared" si="181"/>
        <v/>
      </c>
      <c r="B2076" s="50" t="str">
        <f t="shared" si="182"/>
        <v/>
      </c>
      <c r="C2076" s="50" t="str">
        <f t="shared" si="183"/>
        <v/>
      </c>
      <c r="D2076" s="315" t="str">
        <f t="shared" si="184"/>
        <v/>
      </c>
      <c r="E2076" s="353"/>
      <c r="F2076" s="354"/>
      <c r="G2076" s="354"/>
      <c r="H2076" s="333"/>
      <c r="I2076" s="333"/>
      <c r="J2076" s="333"/>
      <c r="K2076" s="333"/>
      <c r="L2076" s="333"/>
      <c r="M2076" s="333"/>
      <c r="N2076" s="333"/>
      <c r="O2076" s="333"/>
      <c r="P2076" s="333"/>
      <c r="Q2076" s="333"/>
      <c r="R2076" s="333"/>
      <c r="S2076" s="333"/>
      <c r="T2076" s="333"/>
      <c r="U2076" s="333"/>
      <c r="V2076" s="333"/>
      <c r="W2076" s="333"/>
      <c r="X2076" s="333"/>
      <c r="Y2076" s="333"/>
      <c r="Z2076" s="333"/>
      <c r="AA2076" s="333"/>
      <c r="AB2076" s="333"/>
      <c r="AC2076" s="333"/>
      <c r="AD2076" s="333"/>
      <c r="AE2076" s="333"/>
      <c r="AF2076" s="333"/>
      <c r="AG2076" s="333"/>
      <c r="AH2076" s="333"/>
      <c r="AI2076" s="333"/>
      <c r="AJ2076" s="333"/>
      <c r="AK2076" s="333"/>
      <c r="AL2076" s="333"/>
      <c r="AM2076" s="333"/>
      <c r="AN2076" s="333"/>
      <c r="AO2076" s="333"/>
      <c r="AP2076" s="333"/>
      <c r="AQ2076" s="333"/>
      <c r="AR2076" s="333"/>
    </row>
    <row r="2077" spans="1:44" ht="8.1" customHeight="1">
      <c r="A2077" s="365" t="str">
        <f t="shared" si="181"/>
        <v/>
      </c>
      <c r="B2077" s="50" t="str">
        <f t="shared" si="182"/>
        <v/>
      </c>
      <c r="C2077" s="50" t="str">
        <f t="shared" si="183"/>
        <v/>
      </c>
      <c r="D2077" s="315" t="str">
        <f t="shared" si="184"/>
        <v/>
      </c>
      <c r="E2077" s="353"/>
      <c r="F2077" s="354"/>
      <c r="G2077" s="354"/>
      <c r="H2077" s="333"/>
      <c r="I2077" s="333"/>
      <c r="J2077" s="333"/>
      <c r="K2077" s="333"/>
      <c r="L2077" s="333"/>
      <c r="M2077" s="333"/>
      <c r="N2077" s="333"/>
      <c r="O2077" s="333"/>
      <c r="P2077" s="333"/>
      <c r="Q2077" s="333"/>
      <c r="R2077" s="333"/>
      <c r="S2077" s="333"/>
      <c r="T2077" s="333"/>
      <c r="U2077" s="333"/>
      <c r="V2077" s="333"/>
      <c r="W2077" s="333"/>
      <c r="X2077" s="333"/>
      <c r="Y2077" s="333"/>
      <c r="Z2077" s="333"/>
      <c r="AA2077" s="333"/>
      <c r="AB2077" s="333"/>
      <c r="AC2077" s="333"/>
      <c r="AD2077" s="333"/>
      <c r="AE2077" s="333"/>
      <c r="AF2077" s="333"/>
      <c r="AG2077" s="333"/>
      <c r="AH2077" s="333"/>
      <c r="AI2077" s="333"/>
      <c r="AJ2077" s="333"/>
      <c r="AK2077" s="333"/>
      <c r="AL2077" s="333"/>
      <c r="AM2077" s="333"/>
      <c r="AN2077" s="333"/>
      <c r="AO2077" s="333"/>
      <c r="AP2077" s="333"/>
      <c r="AQ2077" s="333"/>
      <c r="AR2077" s="333"/>
    </row>
    <row r="2078" spans="1:44" ht="8.1" customHeight="1">
      <c r="A2078" s="365" t="str">
        <f t="shared" si="181"/>
        <v/>
      </c>
      <c r="B2078" s="50" t="str">
        <f t="shared" si="182"/>
        <v/>
      </c>
      <c r="C2078" s="50" t="str">
        <f t="shared" si="183"/>
        <v/>
      </c>
      <c r="D2078" s="315" t="str">
        <f t="shared" si="184"/>
        <v/>
      </c>
      <c r="E2078" s="353"/>
      <c r="F2078" s="354"/>
      <c r="G2078" s="354"/>
      <c r="H2078" s="333"/>
      <c r="I2078" s="333"/>
      <c r="J2078" s="333"/>
      <c r="K2078" s="333"/>
      <c r="L2078" s="333"/>
      <c r="M2078" s="333"/>
      <c r="N2078" s="333"/>
      <c r="O2078" s="333"/>
      <c r="P2078" s="333"/>
      <c r="Q2078" s="333"/>
      <c r="R2078" s="333"/>
      <c r="S2078" s="333"/>
      <c r="T2078" s="333"/>
      <c r="U2078" s="333"/>
      <c r="V2078" s="333"/>
      <c r="W2078" s="333"/>
      <c r="X2078" s="333"/>
      <c r="Y2078" s="333"/>
      <c r="Z2078" s="333"/>
      <c r="AA2078" s="333"/>
      <c r="AB2078" s="333"/>
      <c r="AC2078" s="333"/>
      <c r="AD2078" s="333"/>
      <c r="AE2078" s="333"/>
      <c r="AF2078" s="333"/>
      <c r="AG2078" s="333"/>
      <c r="AH2078" s="333"/>
      <c r="AI2078" s="333"/>
      <c r="AJ2078" s="333"/>
      <c r="AK2078" s="333"/>
      <c r="AL2078" s="333"/>
      <c r="AM2078" s="333"/>
      <c r="AN2078" s="333"/>
      <c r="AO2078" s="333"/>
      <c r="AP2078" s="333"/>
      <c r="AQ2078" s="333"/>
      <c r="AR2078" s="333"/>
    </row>
    <row r="2079" spans="1:44" ht="8.1" customHeight="1">
      <c r="A2079" s="365" t="str">
        <f t="shared" si="181"/>
        <v/>
      </c>
      <c r="B2079" s="50" t="str">
        <f t="shared" si="182"/>
        <v/>
      </c>
      <c r="C2079" s="50" t="str">
        <f t="shared" si="183"/>
        <v/>
      </c>
      <c r="D2079" s="315" t="str">
        <f t="shared" si="184"/>
        <v/>
      </c>
      <c r="E2079" s="353"/>
      <c r="F2079" s="354"/>
      <c r="G2079" s="354"/>
      <c r="H2079" s="333"/>
      <c r="I2079" s="333"/>
      <c r="J2079" s="333"/>
      <c r="K2079" s="333"/>
      <c r="L2079" s="333"/>
      <c r="M2079" s="333"/>
      <c r="N2079" s="333"/>
      <c r="O2079" s="333"/>
      <c r="P2079" s="333"/>
      <c r="Q2079" s="333"/>
      <c r="R2079" s="333"/>
      <c r="S2079" s="333"/>
      <c r="T2079" s="333"/>
      <c r="U2079" s="333"/>
      <c r="V2079" s="333"/>
      <c r="W2079" s="333"/>
      <c r="X2079" s="333"/>
      <c r="Y2079" s="333"/>
      <c r="Z2079" s="333"/>
      <c r="AA2079" s="333"/>
      <c r="AB2079" s="333"/>
      <c r="AC2079" s="333"/>
      <c r="AD2079" s="333"/>
      <c r="AE2079" s="333"/>
      <c r="AF2079" s="333"/>
      <c r="AG2079" s="333"/>
      <c r="AH2079" s="333"/>
      <c r="AI2079" s="333"/>
      <c r="AJ2079" s="333"/>
      <c r="AK2079" s="333"/>
      <c r="AL2079" s="333"/>
      <c r="AM2079" s="333"/>
      <c r="AN2079" s="333"/>
      <c r="AO2079" s="333"/>
      <c r="AP2079" s="333"/>
      <c r="AQ2079" s="333"/>
      <c r="AR2079" s="333"/>
    </row>
    <row r="2080" spans="1:44" ht="8.1" customHeight="1">
      <c r="A2080" s="365" t="str">
        <f t="shared" si="181"/>
        <v/>
      </c>
      <c r="B2080" s="50" t="str">
        <f t="shared" si="182"/>
        <v/>
      </c>
      <c r="C2080" s="50" t="str">
        <f t="shared" si="183"/>
        <v/>
      </c>
      <c r="D2080" s="315" t="str">
        <f t="shared" si="184"/>
        <v/>
      </c>
      <c r="E2080" s="353"/>
      <c r="F2080" s="354"/>
      <c r="G2080" s="354"/>
      <c r="H2080" s="333"/>
      <c r="I2080" s="333"/>
      <c r="J2080" s="333"/>
      <c r="K2080" s="333"/>
      <c r="L2080" s="333"/>
      <c r="M2080" s="333"/>
      <c r="N2080" s="333"/>
      <c r="O2080" s="333"/>
      <c r="P2080" s="333"/>
      <c r="Q2080" s="333"/>
      <c r="R2080" s="333"/>
      <c r="S2080" s="333"/>
      <c r="T2080" s="333"/>
      <c r="U2080" s="333"/>
      <c r="V2080" s="333"/>
      <c r="W2080" s="333"/>
      <c r="X2080" s="333"/>
      <c r="Y2080" s="333"/>
      <c r="Z2080" s="333"/>
      <c r="AA2080" s="333"/>
      <c r="AB2080" s="333"/>
      <c r="AC2080" s="333"/>
      <c r="AD2080" s="333"/>
      <c r="AE2080" s="333"/>
      <c r="AF2080" s="333"/>
      <c r="AG2080" s="333"/>
      <c r="AH2080" s="333"/>
      <c r="AI2080" s="333"/>
      <c r="AJ2080" s="333"/>
      <c r="AK2080" s="333"/>
      <c r="AL2080" s="333"/>
      <c r="AM2080" s="333"/>
      <c r="AN2080" s="333"/>
      <c r="AO2080" s="333"/>
      <c r="AP2080" s="333"/>
      <c r="AQ2080" s="333"/>
      <c r="AR2080" s="333"/>
    </row>
    <row r="2081" spans="1:44" ht="8.1" customHeight="1">
      <c r="A2081" s="365" t="str">
        <f t="shared" si="181"/>
        <v/>
      </c>
      <c r="B2081" s="50" t="str">
        <f t="shared" si="182"/>
        <v/>
      </c>
      <c r="C2081" s="50" t="str">
        <f t="shared" si="183"/>
        <v/>
      </c>
      <c r="D2081" s="315" t="str">
        <f t="shared" si="184"/>
        <v/>
      </c>
      <c r="E2081" s="353"/>
      <c r="F2081" s="354"/>
      <c r="G2081" s="354"/>
      <c r="H2081" s="333"/>
      <c r="I2081" s="333"/>
      <c r="J2081" s="333"/>
      <c r="K2081" s="333"/>
      <c r="L2081" s="333"/>
      <c r="M2081" s="333"/>
      <c r="N2081" s="333"/>
      <c r="O2081" s="333"/>
      <c r="P2081" s="333"/>
      <c r="Q2081" s="333"/>
      <c r="R2081" s="333"/>
      <c r="S2081" s="333"/>
      <c r="T2081" s="333"/>
      <c r="U2081" s="333"/>
      <c r="V2081" s="333"/>
      <c r="W2081" s="333"/>
      <c r="X2081" s="333"/>
      <c r="Y2081" s="333"/>
      <c r="Z2081" s="333"/>
      <c r="AA2081" s="333"/>
      <c r="AB2081" s="333"/>
      <c r="AC2081" s="333"/>
      <c r="AD2081" s="333"/>
      <c r="AE2081" s="333"/>
      <c r="AF2081" s="333"/>
      <c r="AG2081" s="333"/>
      <c r="AH2081" s="333"/>
      <c r="AI2081" s="333"/>
      <c r="AJ2081" s="333"/>
      <c r="AK2081" s="333"/>
      <c r="AL2081" s="333"/>
      <c r="AM2081" s="333"/>
      <c r="AN2081" s="333"/>
      <c r="AO2081" s="333"/>
      <c r="AP2081" s="333"/>
      <c r="AQ2081" s="333"/>
      <c r="AR2081" s="333"/>
    </row>
    <row r="2082" spans="1:44" ht="8.1" customHeight="1">
      <c r="A2082" s="365" t="str">
        <f t="shared" si="181"/>
        <v/>
      </c>
      <c r="B2082" s="50" t="str">
        <f t="shared" si="182"/>
        <v/>
      </c>
      <c r="C2082" s="50" t="str">
        <f t="shared" si="183"/>
        <v/>
      </c>
      <c r="D2082" s="315" t="str">
        <f t="shared" si="184"/>
        <v/>
      </c>
      <c r="E2082" s="353"/>
      <c r="F2082" s="354"/>
      <c r="G2082" s="354"/>
      <c r="H2082" s="333"/>
      <c r="I2082" s="333"/>
      <c r="J2082" s="333"/>
      <c r="K2082" s="333"/>
      <c r="L2082" s="333"/>
      <c r="M2082" s="333"/>
      <c r="N2082" s="333"/>
      <c r="O2082" s="333"/>
      <c r="P2082" s="333"/>
      <c r="Q2082" s="333"/>
      <c r="R2082" s="333"/>
      <c r="S2082" s="333"/>
      <c r="T2082" s="333"/>
      <c r="U2082" s="333"/>
      <c r="V2082" s="333"/>
      <c r="W2082" s="333"/>
      <c r="X2082" s="333"/>
      <c r="Y2082" s="333"/>
      <c r="Z2082" s="333"/>
      <c r="AA2082" s="333"/>
      <c r="AB2082" s="333"/>
      <c r="AC2082" s="333"/>
      <c r="AD2082" s="333"/>
      <c r="AE2082" s="333"/>
      <c r="AF2082" s="333"/>
      <c r="AG2082" s="333"/>
      <c r="AH2082" s="333"/>
      <c r="AI2082" s="333"/>
      <c r="AJ2082" s="333"/>
      <c r="AK2082" s="333"/>
      <c r="AL2082" s="333"/>
      <c r="AM2082" s="333"/>
      <c r="AN2082" s="333"/>
      <c r="AO2082" s="333"/>
      <c r="AP2082" s="333"/>
      <c r="AQ2082" s="333"/>
      <c r="AR2082" s="333"/>
    </row>
    <row r="2083" spans="1:44" ht="8.1" customHeight="1">
      <c r="A2083" s="365" t="str">
        <f t="shared" si="181"/>
        <v/>
      </c>
      <c r="B2083" s="50" t="str">
        <f t="shared" si="182"/>
        <v/>
      </c>
      <c r="C2083" s="50" t="str">
        <f t="shared" si="183"/>
        <v/>
      </c>
      <c r="D2083" s="315" t="str">
        <f t="shared" si="184"/>
        <v/>
      </c>
      <c r="E2083" s="353"/>
      <c r="F2083" s="354"/>
      <c r="G2083" s="354"/>
      <c r="H2083" s="333"/>
      <c r="I2083" s="333"/>
      <c r="J2083" s="333"/>
      <c r="K2083" s="333"/>
      <c r="L2083" s="333"/>
      <c r="M2083" s="333"/>
      <c r="N2083" s="333"/>
      <c r="O2083" s="333"/>
      <c r="P2083" s="333"/>
      <c r="Q2083" s="333"/>
      <c r="R2083" s="333"/>
      <c r="S2083" s="333"/>
      <c r="T2083" s="333"/>
      <c r="U2083" s="333"/>
      <c r="V2083" s="333"/>
      <c r="W2083" s="333"/>
      <c r="X2083" s="333"/>
      <c r="Y2083" s="333"/>
      <c r="Z2083" s="333"/>
      <c r="AA2083" s="333"/>
      <c r="AB2083" s="333"/>
      <c r="AC2083" s="333"/>
      <c r="AD2083" s="333"/>
      <c r="AE2083" s="333"/>
      <c r="AF2083" s="333"/>
      <c r="AG2083" s="333"/>
      <c r="AH2083" s="333"/>
      <c r="AI2083" s="333"/>
      <c r="AJ2083" s="333"/>
      <c r="AK2083" s="333"/>
      <c r="AL2083" s="333"/>
      <c r="AM2083" s="333"/>
      <c r="AN2083" s="333"/>
      <c r="AO2083" s="333"/>
      <c r="AP2083" s="333"/>
      <c r="AQ2083" s="333"/>
      <c r="AR2083" s="333"/>
    </row>
    <row r="2084" spans="1:44" ht="8.1" customHeight="1">
      <c r="A2084" s="365" t="str">
        <f t="shared" si="181"/>
        <v/>
      </c>
      <c r="B2084" s="50" t="str">
        <f t="shared" si="182"/>
        <v/>
      </c>
      <c r="C2084" s="50" t="str">
        <f t="shared" si="183"/>
        <v/>
      </c>
      <c r="D2084" s="315" t="str">
        <f t="shared" si="184"/>
        <v/>
      </c>
      <c r="E2084" s="353"/>
      <c r="F2084" s="354"/>
      <c r="G2084" s="354"/>
      <c r="H2084" s="333"/>
      <c r="I2084" s="333"/>
      <c r="J2084" s="333"/>
      <c r="K2084" s="333"/>
      <c r="L2084" s="333"/>
      <c r="M2084" s="333"/>
      <c r="N2084" s="333"/>
      <c r="O2084" s="333"/>
      <c r="P2084" s="333"/>
      <c r="Q2084" s="333"/>
      <c r="R2084" s="333"/>
      <c r="S2084" s="333"/>
      <c r="T2084" s="333"/>
      <c r="U2084" s="333"/>
      <c r="V2084" s="333"/>
      <c r="W2084" s="333"/>
      <c r="X2084" s="333"/>
      <c r="Y2084" s="333"/>
      <c r="Z2084" s="333"/>
      <c r="AA2084" s="333"/>
      <c r="AB2084" s="333"/>
      <c r="AC2084" s="333"/>
      <c r="AD2084" s="333"/>
      <c r="AE2084" s="333"/>
      <c r="AF2084" s="333"/>
      <c r="AG2084" s="333"/>
      <c r="AH2084" s="333"/>
      <c r="AI2084" s="333"/>
      <c r="AJ2084" s="333"/>
      <c r="AK2084" s="333"/>
      <c r="AL2084" s="333"/>
      <c r="AM2084" s="333"/>
      <c r="AN2084" s="333"/>
      <c r="AO2084" s="333"/>
      <c r="AP2084" s="333"/>
      <c r="AQ2084" s="333"/>
      <c r="AR2084" s="333"/>
    </row>
    <row r="2085" spans="1:44" ht="8.1" customHeight="1">
      <c r="A2085" s="365" t="str">
        <f t="shared" si="181"/>
        <v/>
      </c>
      <c r="B2085" s="50" t="str">
        <f t="shared" si="182"/>
        <v/>
      </c>
      <c r="C2085" s="50" t="str">
        <f t="shared" si="183"/>
        <v/>
      </c>
      <c r="D2085" s="315" t="str">
        <f t="shared" si="184"/>
        <v/>
      </c>
      <c r="E2085" s="353"/>
      <c r="F2085" s="354"/>
      <c r="G2085" s="354"/>
      <c r="H2085" s="333"/>
      <c r="I2085" s="333"/>
      <c r="J2085" s="333"/>
      <c r="K2085" s="333"/>
      <c r="L2085" s="333"/>
      <c r="M2085" s="333"/>
      <c r="N2085" s="333"/>
      <c r="O2085" s="333"/>
      <c r="P2085" s="333"/>
      <c r="Q2085" s="333"/>
      <c r="R2085" s="333"/>
      <c r="S2085" s="333"/>
      <c r="T2085" s="333"/>
      <c r="U2085" s="333"/>
      <c r="V2085" s="333"/>
      <c r="W2085" s="333"/>
      <c r="X2085" s="333"/>
      <c r="Y2085" s="333"/>
      <c r="Z2085" s="333"/>
      <c r="AA2085" s="333"/>
      <c r="AB2085" s="333"/>
      <c r="AC2085" s="333"/>
      <c r="AD2085" s="333"/>
      <c r="AE2085" s="333"/>
      <c r="AF2085" s="333"/>
      <c r="AG2085" s="333"/>
      <c r="AH2085" s="333"/>
      <c r="AI2085" s="333"/>
      <c r="AJ2085" s="333"/>
      <c r="AK2085" s="333"/>
      <c r="AL2085" s="333"/>
      <c r="AM2085" s="333"/>
      <c r="AN2085" s="333"/>
      <c r="AO2085" s="333"/>
      <c r="AP2085" s="333"/>
      <c r="AQ2085" s="333"/>
      <c r="AR2085" s="333"/>
    </row>
    <row r="2086" spans="1:44" ht="8.1" customHeight="1">
      <c r="A2086" s="365" t="str">
        <f t="shared" si="181"/>
        <v/>
      </c>
      <c r="B2086" s="50" t="str">
        <f t="shared" si="182"/>
        <v/>
      </c>
      <c r="C2086" s="50" t="str">
        <f t="shared" si="183"/>
        <v/>
      </c>
      <c r="D2086" s="315" t="str">
        <f t="shared" si="184"/>
        <v/>
      </c>
      <c r="E2086" s="353"/>
      <c r="F2086" s="354"/>
      <c r="G2086" s="354"/>
      <c r="H2086" s="333"/>
      <c r="I2086" s="333"/>
      <c r="J2086" s="333"/>
      <c r="K2086" s="333"/>
      <c r="L2086" s="333"/>
      <c r="M2086" s="333"/>
      <c r="N2086" s="333"/>
      <c r="O2086" s="333"/>
      <c r="P2086" s="333"/>
      <c r="Q2086" s="333"/>
      <c r="R2086" s="333"/>
      <c r="S2086" s="333"/>
      <c r="T2086" s="333"/>
      <c r="U2086" s="333"/>
      <c r="V2086" s="333"/>
      <c r="W2086" s="333"/>
      <c r="X2086" s="333"/>
      <c r="Y2086" s="333"/>
      <c r="Z2086" s="333"/>
      <c r="AA2086" s="333"/>
      <c r="AB2086" s="333"/>
      <c r="AC2086" s="333"/>
      <c r="AD2086" s="333"/>
      <c r="AE2086" s="333"/>
      <c r="AF2086" s="333"/>
      <c r="AG2086" s="333"/>
      <c r="AH2086" s="333"/>
      <c r="AI2086" s="333"/>
      <c r="AJ2086" s="333"/>
      <c r="AK2086" s="333"/>
      <c r="AL2086" s="333"/>
      <c r="AM2086" s="333"/>
      <c r="AN2086" s="333"/>
      <c r="AO2086" s="333"/>
      <c r="AP2086" s="333"/>
      <c r="AQ2086" s="333"/>
      <c r="AR2086" s="333"/>
    </row>
    <row r="2087" spans="1:44" ht="8.1" customHeight="1">
      <c r="A2087" s="365" t="str">
        <f t="shared" si="181"/>
        <v/>
      </c>
      <c r="B2087" s="50" t="str">
        <f t="shared" si="182"/>
        <v/>
      </c>
      <c r="C2087" s="50" t="str">
        <f t="shared" si="183"/>
        <v/>
      </c>
      <c r="D2087" s="315" t="str">
        <f t="shared" si="184"/>
        <v/>
      </c>
      <c r="E2087" s="353"/>
      <c r="F2087" s="354"/>
      <c r="G2087" s="354"/>
      <c r="H2087" s="333"/>
      <c r="I2087" s="333"/>
      <c r="J2087" s="333"/>
      <c r="K2087" s="333"/>
      <c r="L2087" s="333"/>
      <c r="M2087" s="333"/>
      <c r="N2087" s="333"/>
      <c r="O2087" s="333"/>
      <c r="P2087" s="333"/>
      <c r="Q2087" s="333"/>
      <c r="R2087" s="333"/>
      <c r="S2087" s="333"/>
      <c r="T2087" s="333"/>
      <c r="U2087" s="333"/>
      <c r="V2087" s="333"/>
      <c r="W2087" s="333"/>
      <c r="X2087" s="333"/>
      <c r="Y2087" s="333"/>
      <c r="Z2087" s="333"/>
      <c r="AA2087" s="333"/>
      <c r="AB2087" s="333"/>
      <c r="AC2087" s="333"/>
      <c r="AD2087" s="333"/>
      <c r="AE2087" s="333"/>
      <c r="AF2087" s="333"/>
      <c r="AG2087" s="333"/>
      <c r="AH2087" s="333"/>
      <c r="AI2087" s="333"/>
      <c r="AJ2087" s="333"/>
      <c r="AK2087" s="333"/>
      <c r="AL2087" s="333"/>
      <c r="AM2087" s="333"/>
      <c r="AN2087" s="333"/>
      <c r="AO2087" s="333"/>
      <c r="AP2087" s="333"/>
      <c r="AQ2087" s="333"/>
      <c r="AR2087" s="333"/>
    </row>
    <row r="2088" spans="1:44" ht="8.1" customHeight="1">
      <c r="A2088" s="365" t="str">
        <f t="shared" si="181"/>
        <v/>
      </c>
      <c r="B2088" s="50" t="str">
        <f t="shared" si="182"/>
        <v/>
      </c>
      <c r="C2088" s="50" t="str">
        <f t="shared" si="183"/>
        <v/>
      </c>
      <c r="D2088" s="315" t="str">
        <f t="shared" si="184"/>
        <v/>
      </c>
      <c r="E2088" s="353"/>
      <c r="F2088" s="354"/>
      <c r="G2088" s="354"/>
      <c r="H2088" s="333"/>
      <c r="I2088" s="333"/>
      <c r="J2088" s="333"/>
      <c r="K2088" s="333"/>
      <c r="L2088" s="333"/>
      <c r="M2088" s="333"/>
      <c r="N2088" s="333"/>
      <c r="O2088" s="333"/>
      <c r="P2088" s="333"/>
      <c r="Q2088" s="333"/>
      <c r="R2088" s="333"/>
      <c r="S2088" s="333"/>
      <c r="T2088" s="333"/>
      <c r="U2088" s="333"/>
      <c r="V2088" s="333"/>
      <c r="W2088" s="333"/>
      <c r="X2088" s="333"/>
      <c r="Y2088" s="333"/>
      <c r="Z2088" s="333"/>
      <c r="AA2088" s="333"/>
      <c r="AB2088" s="333"/>
      <c r="AC2088" s="333"/>
      <c r="AD2088" s="333"/>
      <c r="AE2088" s="333"/>
      <c r="AF2088" s="333"/>
      <c r="AG2088" s="333"/>
      <c r="AH2088" s="333"/>
      <c r="AI2088" s="333"/>
      <c r="AJ2088" s="333"/>
      <c r="AK2088" s="333"/>
      <c r="AL2088" s="333"/>
      <c r="AM2088" s="333"/>
      <c r="AN2088" s="333"/>
      <c r="AO2088" s="333"/>
      <c r="AP2088" s="333"/>
      <c r="AQ2088" s="333"/>
      <c r="AR2088" s="333"/>
    </row>
    <row r="2089" spans="1:44" ht="8.1" customHeight="1">
      <c r="A2089" s="365" t="str">
        <f t="shared" si="181"/>
        <v/>
      </c>
      <c r="B2089" s="50" t="str">
        <f t="shared" si="182"/>
        <v/>
      </c>
      <c r="C2089" s="50" t="str">
        <f t="shared" si="183"/>
        <v/>
      </c>
      <c r="D2089" s="315" t="str">
        <f t="shared" si="184"/>
        <v/>
      </c>
      <c r="E2089" s="353"/>
      <c r="F2089" s="354"/>
      <c r="G2089" s="354"/>
      <c r="H2089" s="333"/>
      <c r="I2089" s="333"/>
      <c r="J2089" s="333"/>
      <c r="K2089" s="333"/>
      <c r="L2089" s="333"/>
      <c r="M2089" s="333"/>
      <c r="N2089" s="333"/>
      <c r="O2089" s="333"/>
      <c r="P2089" s="333"/>
      <c r="Q2089" s="333"/>
      <c r="R2089" s="333"/>
      <c r="S2089" s="333"/>
      <c r="T2089" s="333"/>
      <c r="U2089" s="333"/>
      <c r="V2089" s="333"/>
      <c r="W2089" s="333"/>
      <c r="X2089" s="333"/>
      <c r="Y2089" s="333"/>
      <c r="Z2089" s="333"/>
      <c r="AA2089" s="333"/>
      <c r="AB2089" s="333"/>
      <c r="AC2089" s="333"/>
      <c r="AD2089" s="333"/>
      <c r="AE2089" s="333"/>
      <c r="AF2089" s="333"/>
      <c r="AG2089" s="333"/>
      <c r="AH2089" s="333"/>
      <c r="AI2089" s="333"/>
      <c r="AJ2089" s="333"/>
      <c r="AK2089" s="333"/>
      <c r="AL2089" s="333"/>
      <c r="AM2089" s="333"/>
      <c r="AN2089" s="333"/>
      <c r="AO2089" s="333"/>
      <c r="AP2089" s="333"/>
      <c r="AQ2089" s="333"/>
      <c r="AR2089" s="333"/>
    </row>
    <row r="2090" spans="1:44" ht="8.1" customHeight="1">
      <c r="A2090" s="365" t="str">
        <f t="shared" si="181"/>
        <v/>
      </c>
      <c r="B2090" s="50" t="str">
        <f t="shared" si="182"/>
        <v/>
      </c>
      <c r="C2090" s="50" t="str">
        <f t="shared" si="183"/>
        <v/>
      </c>
      <c r="D2090" s="315" t="str">
        <f t="shared" si="184"/>
        <v/>
      </c>
      <c r="E2090" s="353"/>
      <c r="F2090" s="354"/>
      <c r="G2090" s="354"/>
      <c r="H2090" s="333"/>
      <c r="I2090" s="333"/>
      <c r="J2090" s="333"/>
      <c r="K2090" s="333"/>
      <c r="L2090" s="333"/>
      <c r="M2090" s="333"/>
      <c r="N2090" s="333"/>
      <c r="O2090" s="333"/>
      <c r="P2090" s="333"/>
      <c r="Q2090" s="333"/>
      <c r="R2090" s="333"/>
      <c r="S2090" s="333"/>
      <c r="T2090" s="333"/>
      <c r="U2090" s="333"/>
      <c r="V2090" s="333"/>
      <c r="W2090" s="333"/>
      <c r="X2090" s="333"/>
      <c r="Y2090" s="333"/>
      <c r="Z2090" s="333"/>
      <c r="AA2090" s="333"/>
      <c r="AB2090" s="333"/>
      <c r="AC2090" s="333"/>
      <c r="AD2090" s="333"/>
      <c r="AE2090" s="333"/>
      <c r="AF2090" s="333"/>
      <c r="AG2090" s="333"/>
      <c r="AH2090" s="333"/>
      <c r="AI2090" s="333"/>
      <c r="AJ2090" s="333"/>
      <c r="AK2090" s="333"/>
      <c r="AL2090" s="333"/>
      <c r="AM2090" s="333"/>
      <c r="AN2090" s="333"/>
      <c r="AO2090" s="333"/>
      <c r="AP2090" s="333"/>
      <c r="AQ2090" s="333"/>
      <c r="AR2090" s="333"/>
    </row>
    <row r="2091" spans="1:44" ht="8.1" customHeight="1">
      <c r="A2091" s="365" t="str">
        <f t="shared" si="181"/>
        <v/>
      </c>
      <c r="B2091" s="50" t="str">
        <f t="shared" si="182"/>
        <v/>
      </c>
      <c r="C2091" s="50" t="str">
        <f t="shared" si="183"/>
        <v/>
      </c>
      <c r="D2091" s="315" t="str">
        <f t="shared" si="184"/>
        <v/>
      </c>
      <c r="E2091" s="353"/>
      <c r="F2091" s="354"/>
      <c r="G2091" s="354"/>
      <c r="H2091" s="333"/>
      <c r="I2091" s="333"/>
      <c r="J2091" s="333"/>
      <c r="K2091" s="333"/>
      <c r="L2091" s="333"/>
      <c r="M2091" s="333"/>
      <c r="N2091" s="333"/>
      <c r="O2091" s="333"/>
      <c r="P2091" s="333"/>
      <c r="Q2091" s="333"/>
      <c r="R2091" s="333"/>
      <c r="S2091" s="333"/>
      <c r="T2091" s="333"/>
      <c r="U2091" s="333"/>
      <c r="V2091" s="333"/>
      <c r="W2091" s="333"/>
      <c r="X2091" s="333"/>
      <c r="Y2091" s="333"/>
      <c r="Z2091" s="333"/>
      <c r="AA2091" s="333"/>
      <c r="AB2091" s="333"/>
      <c r="AC2091" s="333"/>
      <c r="AD2091" s="333"/>
      <c r="AE2091" s="333"/>
      <c r="AF2091" s="333"/>
      <c r="AG2091" s="333"/>
      <c r="AH2091" s="333"/>
      <c r="AI2091" s="333"/>
      <c r="AJ2091" s="333"/>
      <c r="AK2091" s="333"/>
      <c r="AL2091" s="333"/>
      <c r="AM2091" s="333"/>
      <c r="AN2091" s="333"/>
      <c r="AO2091" s="333"/>
      <c r="AP2091" s="333"/>
      <c r="AQ2091" s="333"/>
      <c r="AR2091" s="333"/>
    </row>
    <row r="2092" spans="1:44" ht="8.1" customHeight="1">
      <c r="A2092" s="365" t="str">
        <f t="shared" si="181"/>
        <v/>
      </c>
      <c r="B2092" s="50" t="str">
        <f t="shared" si="182"/>
        <v/>
      </c>
      <c r="C2092" s="50" t="str">
        <f t="shared" si="183"/>
        <v/>
      </c>
      <c r="D2092" s="315" t="str">
        <f t="shared" si="184"/>
        <v/>
      </c>
      <c r="E2092" s="353"/>
      <c r="F2092" s="354"/>
      <c r="G2092" s="354"/>
      <c r="H2092" s="333"/>
      <c r="I2092" s="333"/>
      <c r="J2092" s="333"/>
      <c r="K2092" s="333"/>
      <c r="L2092" s="333"/>
      <c r="M2092" s="333"/>
      <c r="N2092" s="333"/>
      <c r="O2092" s="333"/>
      <c r="P2092" s="333"/>
      <c r="Q2092" s="333"/>
      <c r="R2092" s="333"/>
      <c r="S2092" s="333"/>
      <c r="T2092" s="333"/>
      <c r="U2092" s="333"/>
      <c r="V2092" s="333"/>
      <c r="W2092" s="333"/>
      <c r="X2092" s="333"/>
      <c r="Y2092" s="333"/>
      <c r="Z2092" s="333"/>
      <c r="AA2092" s="333"/>
      <c r="AB2092" s="333"/>
      <c r="AC2092" s="333"/>
      <c r="AD2092" s="333"/>
      <c r="AE2092" s="333"/>
      <c r="AF2092" s="333"/>
      <c r="AG2092" s="333"/>
      <c r="AH2092" s="333"/>
      <c r="AI2092" s="333"/>
      <c r="AJ2092" s="333"/>
      <c r="AK2092" s="333"/>
      <c r="AL2092" s="333"/>
      <c r="AM2092" s="333"/>
      <c r="AN2092" s="333"/>
      <c r="AO2092" s="333"/>
      <c r="AP2092" s="333"/>
      <c r="AQ2092" s="333"/>
      <c r="AR2092" s="333"/>
    </row>
    <row r="2093" spans="1:44" ht="8.1" customHeight="1">
      <c r="A2093" s="365" t="str">
        <f t="shared" si="181"/>
        <v/>
      </c>
      <c r="B2093" s="50" t="str">
        <f t="shared" si="182"/>
        <v/>
      </c>
      <c r="C2093" s="50" t="str">
        <f t="shared" si="183"/>
        <v/>
      </c>
      <c r="D2093" s="315" t="str">
        <f t="shared" si="184"/>
        <v/>
      </c>
      <c r="E2093" s="353"/>
      <c r="F2093" s="354"/>
      <c r="G2093" s="354"/>
      <c r="H2093" s="333"/>
      <c r="I2093" s="333"/>
      <c r="J2093" s="333"/>
      <c r="K2093" s="333"/>
      <c r="L2093" s="333"/>
      <c r="M2093" s="333"/>
      <c r="N2093" s="333"/>
      <c r="O2093" s="333"/>
      <c r="P2093" s="333"/>
      <c r="Q2093" s="333"/>
      <c r="R2093" s="333"/>
      <c r="S2093" s="333"/>
      <c r="T2093" s="333"/>
      <c r="U2093" s="333"/>
      <c r="V2093" s="333"/>
      <c r="W2093" s="333"/>
      <c r="X2093" s="333"/>
      <c r="Y2093" s="333"/>
      <c r="Z2093" s="333"/>
      <c r="AA2093" s="333"/>
      <c r="AB2093" s="333"/>
      <c r="AC2093" s="333"/>
      <c r="AD2093" s="333"/>
      <c r="AE2093" s="333"/>
      <c r="AF2093" s="333"/>
      <c r="AG2093" s="333"/>
      <c r="AH2093" s="333"/>
      <c r="AI2093" s="333"/>
      <c r="AJ2093" s="333"/>
      <c r="AK2093" s="333"/>
      <c r="AL2093" s="333"/>
      <c r="AM2093" s="333"/>
      <c r="AN2093" s="333"/>
      <c r="AO2093" s="333"/>
      <c r="AP2093" s="333"/>
      <c r="AQ2093" s="333"/>
      <c r="AR2093" s="333"/>
    </row>
    <row r="2094" spans="1:44" ht="8.1" customHeight="1">
      <c r="A2094" s="365" t="str">
        <f t="shared" si="181"/>
        <v/>
      </c>
      <c r="B2094" s="50" t="str">
        <f t="shared" si="182"/>
        <v/>
      </c>
      <c r="C2094" s="50" t="str">
        <f t="shared" si="183"/>
        <v/>
      </c>
      <c r="D2094" s="315" t="str">
        <f t="shared" si="184"/>
        <v/>
      </c>
      <c r="E2094" s="353"/>
      <c r="F2094" s="354"/>
      <c r="G2094" s="354"/>
      <c r="H2094" s="333"/>
      <c r="I2094" s="333"/>
      <c r="J2094" s="333"/>
      <c r="K2094" s="333"/>
      <c r="L2094" s="333"/>
      <c r="M2094" s="333"/>
      <c r="N2094" s="333"/>
      <c r="O2094" s="333"/>
      <c r="P2094" s="333"/>
      <c r="Q2094" s="333"/>
      <c r="R2094" s="333"/>
      <c r="S2094" s="333"/>
      <c r="T2094" s="333"/>
      <c r="U2094" s="333"/>
      <c r="V2094" s="333"/>
      <c r="W2094" s="333"/>
      <c r="X2094" s="333"/>
      <c r="Y2094" s="333"/>
      <c r="Z2094" s="333"/>
      <c r="AA2094" s="333"/>
      <c r="AB2094" s="333"/>
      <c r="AC2094" s="333"/>
      <c r="AD2094" s="333"/>
      <c r="AE2094" s="333"/>
      <c r="AF2094" s="333"/>
      <c r="AG2094" s="333"/>
      <c r="AH2094" s="333"/>
      <c r="AI2094" s="333"/>
      <c r="AJ2094" s="333"/>
      <c r="AK2094" s="333"/>
      <c r="AL2094" s="333"/>
      <c r="AM2094" s="333"/>
      <c r="AN2094" s="333"/>
      <c r="AO2094" s="333"/>
      <c r="AP2094" s="333"/>
      <c r="AQ2094" s="333"/>
      <c r="AR2094" s="333"/>
    </row>
    <row r="2095" spans="1:44" ht="8.1" customHeight="1">
      <c r="A2095" s="365" t="str">
        <f t="shared" si="181"/>
        <v/>
      </c>
      <c r="B2095" s="50" t="str">
        <f t="shared" si="182"/>
        <v/>
      </c>
      <c r="C2095" s="50" t="str">
        <f t="shared" si="183"/>
        <v/>
      </c>
      <c r="D2095" s="315" t="str">
        <f t="shared" si="184"/>
        <v/>
      </c>
      <c r="E2095" s="353"/>
      <c r="F2095" s="354"/>
      <c r="G2095" s="354"/>
      <c r="H2095" s="333"/>
      <c r="I2095" s="333"/>
      <c r="J2095" s="333"/>
      <c r="K2095" s="333"/>
      <c r="L2095" s="333"/>
      <c r="M2095" s="333"/>
      <c r="N2095" s="333"/>
      <c r="O2095" s="333"/>
      <c r="P2095" s="333"/>
      <c r="Q2095" s="333"/>
      <c r="R2095" s="333"/>
      <c r="S2095" s="333"/>
      <c r="T2095" s="333"/>
      <c r="U2095" s="333"/>
      <c r="V2095" s="333"/>
      <c r="W2095" s="333"/>
      <c r="X2095" s="333"/>
      <c r="Y2095" s="333"/>
      <c r="Z2095" s="333"/>
      <c r="AA2095" s="333"/>
      <c r="AB2095" s="333"/>
      <c r="AC2095" s="333"/>
      <c r="AD2095" s="333"/>
      <c r="AE2095" s="333"/>
      <c r="AF2095" s="333"/>
      <c r="AG2095" s="333"/>
      <c r="AH2095" s="333"/>
      <c r="AI2095" s="333"/>
      <c r="AJ2095" s="333"/>
      <c r="AK2095" s="333"/>
      <c r="AL2095" s="333"/>
      <c r="AM2095" s="333"/>
      <c r="AN2095" s="333"/>
      <c r="AO2095" s="333"/>
      <c r="AP2095" s="333"/>
      <c r="AQ2095" s="333"/>
      <c r="AR2095" s="333"/>
    </row>
    <row r="2096" spans="1:44" ht="8.1" customHeight="1">
      <c r="A2096" s="365" t="str">
        <f t="shared" si="181"/>
        <v/>
      </c>
      <c r="B2096" s="50" t="str">
        <f t="shared" si="182"/>
        <v/>
      </c>
      <c r="C2096" s="50" t="str">
        <f t="shared" si="183"/>
        <v/>
      </c>
      <c r="D2096" s="315" t="str">
        <f t="shared" si="184"/>
        <v/>
      </c>
      <c r="E2096" s="353"/>
      <c r="F2096" s="354"/>
      <c r="G2096" s="354"/>
      <c r="H2096" s="333"/>
      <c r="I2096" s="333"/>
      <c r="J2096" s="333"/>
      <c r="K2096" s="333"/>
      <c r="L2096" s="333"/>
      <c r="M2096" s="333"/>
      <c r="N2096" s="333"/>
      <c r="O2096" s="333"/>
      <c r="P2096" s="333"/>
      <c r="Q2096" s="333"/>
      <c r="R2096" s="333"/>
      <c r="S2096" s="333"/>
      <c r="T2096" s="333"/>
      <c r="U2096" s="333"/>
      <c r="V2096" s="333"/>
      <c r="W2096" s="333"/>
      <c r="X2096" s="333"/>
      <c r="Y2096" s="333"/>
      <c r="Z2096" s="333"/>
      <c r="AA2096" s="333"/>
      <c r="AB2096" s="333"/>
      <c r="AC2096" s="333"/>
      <c r="AD2096" s="333"/>
      <c r="AE2096" s="333"/>
      <c r="AF2096" s="333"/>
      <c r="AG2096" s="333"/>
      <c r="AH2096" s="333"/>
      <c r="AI2096" s="333"/>
      <c r="AJ2096" s="333"/>
      <c r="AK2096" s="333"/>
      <c r="AL2096" s="333"/>
      <c r="AM2096" s="333"/>
      <c r="AN2096" s="333"/>
      <c r="AO2096" s="333"/>
      <c r="AP2096" s="333"/>
      <c r="AQ2096" s="333"/>
      <c r="AR2096" s="333"/>
    </row>
    <row r="2097" spans="1:44" ht="8.1" customHeight="1">
      <c r="A2097" s="365" t="str">
        <f t="shared" si="181"/>
        <v/>
      </c>
      <c r="B2097" s="50" t="str">
        <f t="shared" si="182"/>
        <v/>
      </c>
      <c r="C2097" s="50" t="str">
        <f t="shared" si="183"/>
        <v/>
      </c>
      <c r="D2097" s="315" t="str">
        <f t="shared" si="184"/>
        <v/>
      </c>
      <c r="E2097" s="353"/>
      <c r="F2097" s="354"/>
      <c r="G2097" s="354"/>
      <c r="H2097" s="333"/>
      <c r="I2097" s="333"/>
      <c r="J2097" s="333"/>
      <c r="K2097" s="333"/>
      <c r="L2097" s="333"/>
      <c r="M2097" s="333"/>
      <c r="N2097" s="333"/>
      <c r="O2097" s="333"/>
      <c r="P2097" s="333"/>
      <c r="Q2097" s="333"/>
      <c r="R2097" s="333"/>
      <c r="S2097" s="333"/>
      <c r="T2097" s="333"/>
      <c r="U2097" s="333"/>
      <c r="V2097" s="333"/>
      <c r="W2097" s="333"/>
      <c r="X2097" s="333"/>
      <c r="Y2097" s="333"/>
      <c r="Z2097" s="333"/>
      <c r="AA2097" s="333"/>
      <c r="AB2097" s="333"/>
      <c r="AC2097" s="333"/>
      <c r="AD2097" s="333"/>
      <c r="AE2097" s="333"/>
      <c r="AF2097" s="333"/>
      <c r="AG2097" s="333"/>
      <c r="AH2097" s="333"/>
      <c r="AI2097" s="333"/>
      <c r="AJ2097" s="333"/>
      <c r="AK2097" s="333"/>
      <c r="AL2097" s="333"/>
      <c r="AM2097" s="333"/>
      <c r="AN2097" s="333"/>
      <c r="AO2097" s="333"/>
      <c r="AP2097" s="333"/>
      <c r="AQ2097" s="333"/>
      <c r="AR2097" s="333"/>
    </row>
    <row r="2098" spans="1:44" ht="8.1" customHeight="1">
      <c r="A2098" s="365" t="str">
        <f t="shared" si="181"/>
        <v/>
      </c>
      <c r="B2098" s="50" t="str">
        <f t="shared" si="182"/>
        <v/>
      </c>
      <c r="C2098" s="50" t="str">
        <f t="shared" si="183"/>
        <v/>
      </c>
      <c r="D2098" s="315" t="str">
        <f t="shared" si="184"/>
        <v/>
      </c>
      <c r="E2098" s="353"/>
      <c r="F2098" s="354"/>
      <c r="G2098" s="354"/>
      <c r="H2098" s="333"/>
      <c r="I2098" s="333"/>
      <c r="J2098" s="333"/>
      <c r="K2098" s="333"/>
      <c r="L2098" s="333"/>
      <c r="M2098" s="333"/>
      <c r="N2098" s="333"/>
      <c r="O2098" s="333"/>
      <c r="P2098" s="333"/>
      <c r="Q2098" s="333"/>
      <c r="R2098" s="333"/>
      <c r="S2098" s="333"/>
      <c r="T2098" s="333"/>
      <c r="U2098" s="333"/>
      <c r="V2098" s="333"/>
      <c r="W2098" s="333"/>
      <c r="X2098" s="333"/>
      <c r="Y2098" s="333"/>
      <c r="Z2098" s="333"/>
      <c r="AA2098" s="333"/>
      <c r="AB2098" s="333"/>
      <c r="AC2098" s="333"/>
      <c r="AD2098" s="333"/>
      <c r="AE2098" s="333"/>
      <c r="AF2098" s="333"/>
      <c r="AG2098" s="333"/>
      <c r="AH2098" s="333"/>
      <c r="AI2098" s="333"/>
      <c r="AJ2098" s="333"/>
      <c r="AK2098" s="333"/>
      <c r="AL2098" s="333"/>
      <c r="AM2098" s="333"/>
      <c r="AN2098" s="333"/>
      <c r="AO2098" s="333"/>
      <c r="AP2098" s="333"/>
      <c r="AQ2098" s="333"/>
      <c r="AR2098" s="333"/>
    </row>
    <row r="2099" spans="1:44" ht="8.1" customHeight="1">
      <c r="A2099" s="365" t="str">
        <f t="shared" si="181"/>
        <v/>
      </c>
      <c r="B2099" s="50" t="str">
        <f t="shared" si="182"/>
        <v/>
      </c>
      <c r="C2099" s="50" t="str">
        <f t="shared" si="183"/>
        <v/>
      </c>
      <c r="D2099" s="315" t="str">
        <f t="shared" si="184"/>
        <v/>
      </c>
      <c r="E2099" s="353"/>
      <c r="F2099" s="354"/>
      <c r="G2099" s="354"/>
      <c r="H2099" s="333"/>
      <c r="I2099" s="333"/>
      <c r="J2099" s="333"/>
      <c r="K2099" s="333"/>
      <c r="L2099" s="333"/>
      <c r="M2099" s="333"/>
      <c r="N2099" s="333"/>
      <c r="O2099" s="333"/>
      <c r="P2099" s="333"/>
      <c r="Q2099" s="333"/>
      <c r="R2099" s="333"/>
      <c r="S2099" s="333"/>
      <c r="T2099" s="333"/>
      <c r="U2099" s="333"/>
      <c r="V2099" s="333"/>
      <c r="W2099" s="333"/>
      <c r="X2099" s="333"/>
      <c r="Y2099" s="333"/>
      <c r="Z2099" s="333"/>
      <c r="AA2099" s="333"/>
      <c r="AB2099" s="333"/>
      <c r="AC2099" s="333"/>
      <c r="AD2099" s="333"/>
      <c r="AE2099" s="333"/>
      <c r="AF2099" s="333"/>
      <c r="AG2099" s="333"/>
      <c r="AH2099" s="333"/>
      <c r="AI2099" s="333"/>
      <c r="AJ2099" s="333"/>
      <c r="AK2099" s="333"/>
      <c r="AL2099" s="333"/>
      <c r="AM2099" s="333"/>
      <c r="AN2099" s="333"/>
      <c r="AO2099" s="333"/>
      <c r="AP2099" s="333"/>
      <c r="AQ2099" s="333"/>
      <c r="AR2099" s="333"/>
    </row>
    <row r="2100" spans="1:44" ht="8.1" customHeight="1">
      <c r="A2100" s="365" t="str">
        <f t="shared" si="181"/>
        <v/>
      </c>
      <c r="B2100" s="50" t="str">
        <f t="shared" si="182"/>
        <v/>
      </c>
      <c r="C2100" s="50" t="str">
        <f t="shared" si="183"/>
        <v/>
      </c>
      <c r="D2100" s="315" t="str">
        <f t="shared" si="184"/>
        <v/>
      </c>
      <c r="E2100" s="353"/>
      <c r="F2100" s="354"/>
      <c r="G2100" s="354"/>
      <c r="H2100" s="333"/>
      <c r="I2100" s="333"/>
      <c r="J2100" s="333"/>
      <c r="K2100" s="333"/>
      <c r="L2100" s="333"/>
      <c r="M2100" s="333"/>
      <c r="N2100" s="333"/>
      <c r="O2100" s="333"/>
      <c r="P2100" s="333"/>
      <c r="Q2100" s="333"/>
      <c r="R2100" s="333"/>
      <c r="S2100" s="333"/>
      <c r="T2100" s="333"/>
      <c r="U2100" s="333"/>
      <c r="V2100" s="333"/>
      <c r="W2100" s="333"/>
      <c r="X2100" s="333"/>
      <c r="Y2100" s="333"/>
      <c r="Z2100" s="333"/>
      <c r="AA2100" s="333"/>
      <c r="AB2100" s="333"/>
      <c r="AC2100" s="333"/>
      <c r="AD2100" s="333"/>
      <c r="AE2100" s="333"/>
      <c r="AF2100" s="333"/>
      <c r="AG2100" s="333"/>
      <c r="AH2100" s="333"/>
      <c r="AI2100" s="333"/>
      <c r="AJ2100" s="333"/>
      <c r="AK2100" s="333"/>
      <c r="AL2100" s="333"/>
      <c r="AM2100" s="333"/>
      <c r="AN2100" s="333"/>
      <c r="AO2100" s="333"/>
      <c r="AP2100" s="333"/>
      <c r="AQ2100" s="333"/>
      <c r="AR2100" s="333"/>
    </row>
    <row r="2101" spans="1:44" ht="8.1" customHeight="1">
      <c r="A2101" s="365" t="str">
        <f t="shared" si="181"/>
        <v/>
      </c>
      <c r="B2101" s="50" t="str">
        <f t="shared" si="182"/>
        <v/>
      </c>
      <c r="C2101" s="50" t="str">
        <f t="shared" si="183"/>
        <v/>
      </c>
      <c r="D2101" s="315" t="str">
        <f t="shared" si="184"/>
        <v/>
      </c>
      <c r="E2101" s="353"/>
      <c r="F2101" s="354"/>
      <c r="G2101" s="354"/>
      <c r="H2101" s="333"/>
      <c r="I2101" s="333"/>
      <c r="J2101" s="333"/>
      <c r="K2101" s="333"/>
      <c r="L2101" s="333"/>
      <c r="M2101" s="333"/>
      <c r="N2101" s="333"/>
      <c r="O2101" s="333"/>
      <c r="P2101" s="333"/>
      <c r="Q2101" s="333"/>
      <c r="R2101" s="333"/>
      <c r="S2101" s="333"/>
      <c r="T2101" s="333"/>
      <c r="U2101" s="333"/>
      <c r="V2101" s="333"/>
      <c r="W2101" s="333"/>
      <c r="X2101" s="333"/>
      <c r="Y2101" s="333"/>
      <c r="Z2101" s="333"/>
      <c r="AA2101" s="333"/>
      <c r="AB2101" s="333"/>
      <c r="AC2101" s="333"/>
      <c r="AD2101" s="333"/>
      <c r="AE2101" s="333"/>
      <c r="AF2101" s="333"/>
      <c r="AG2101" s="333"/>
      <c r="AH2101" s="333"/>
      <c r="AI2101" s="333"/>
      <c r="AJ2101" s="333"/>
      <c r="AK2101" s="333"/>
      <c r="AL2101" s="333"/>
      <c r="AM2101" s="333"/>
      <c r="AN2101" s="333"/>
      <c r="AO2101" s="333"/>
      <c r="AP2101" s="333"/>
      <c r="AQ2101" s="333"/>
      <c r="AR2101" s="333"/>
    </row>
    <row r="2102" spans="1:44" ht="8.1" customHeight="1">
      <c r="A2102" s="365" t="str">
        <f t="shared" si="181"/>
        <v/>
      </c>
      <c r="B2102" s="50" t="str">
        <f t="shared" si="182"/>
        <v/>
      </c>
      <c r="C2102" s="50" t="str">
        <f t="shared" si="183"/>
        <v/>
      </c>
      <c r="D2102" s="315" t="str">
        <f t="shared" si="184"/>
        <v/>
      </c>
      <c r="E2102" s="353"/>
      <c r="F2102" s="354"/>
      <c r="G2102" s="354"/>
      <c r="H2102" s="333"/>
      <c r="I2102" s="333"/>
      <c r="J2102" s="333"/>
      <c r="K2102" s="333"/>
      <c r="L2102" s="333"/>
      <c r="M2102" s="333"/>
      <c r="N2102" s="333"/>
      <c r="O2102" s="333"/>
      <c r="P2102" s="333"/>
      <c r="Q2102" s="333"/>
      <c r="R2102" s="333"/>
      <c r="S2102" s="333"/>
      <c r="T2102" s="333"/>
      <c r="U2102" s="333"/>
      <c r="V2102" s="333"/>
      <c r="W2102" s="333"/>
      <c r="X2102" s="333"/>
      <c r="Y2102" s="333"/>
      <c r="Z2102" s="333"/>
      <c r="AA2102" s="333"/>
      <c r="AB2102" s="333"/>
      <c r="AC2102" s="333"/>
      <c r="AD2102" s="333"/>
      <c r="AE2102" s="333"/>
      <c r="AF2102" s="333"/>
      <c r="AG2102" s="333"/>
      <c r="AH2102" s="333"/>
      <c r="AI2102" s="333"/>
      <c r="AJ2102" s="333"/>
      <c r="AK2102" s="333"/>
      <c r="AL2102" s="333"/>
      <c r="AM2102" s="333"/>
      <c r="AN2102" s="333"/>
      <c r="AO2102" s="333"/>
      <c r="AP2102" s="333"/>
      <c r="AQ2102" s="333"/>
      <c r="AR2102" s="333"/>
    </row>
    <row r="2103" spans="1:44" ht="8.1" customHeight="1">
      <c r="A2103" s="365" t="str">
        <f t="shared" si="181"/>
        <v/>
      </c>
      <c r="B2103" s="50" t="str">
        <f t="shared" si="182"/>
        <v/>
      </c>
      <c r="C2103" s="50" t="str">
        <f t="shared" si="183"/>
        <v/>
      </c>
      <c r="D2103" s="315" t="str">
        <f t="shared" si="184"/>
        <v/>
      </c>
      <c r="E2103" s="353"/>
      <c r="F2103" s="354"/>
      <c r="G2103" s="354"/>
      <c r="H2103" s="333"/>
      <c r="I2103" s="333"/>
      <c r="J2103" s="333"/>
      <c r="K2103" s="333"/>
      <c r="L2103" s="333"/>
      <c r="M2103" s="333"/>
      <c r="N2103" s="333"/>
      <c r="O2103" s="333"/>
      <c r="P2103" s="333"/>
      <c r="Q2103" s="333"/>
      <c r="R2103" s="333"/>
      <c r="S2103" s="333"/>
      <c r="T2103" s="333"/>
      <c r="U2103" s="333"/>
      <c r="V2103" s="333"/>
      <c r="W2103" s="333"/>
      <c r="X2103" s="333"/>
      <c r="Y2103" s="333"/>
      <c r="Z2103" s="333"/>
      <c r="AA2103" s="333"/>
      <c r="AB2103" s="333"/>
      <c r="AC2103" s="333"/>
      <c r="AD2103" s="333"/>
      <c r="AE2103" s="333"/>
      <c r="AF2103" s="333"/>
      <c r="AG2103" s="333"/>
      <c r="AH2103" s="333"/>
      <c r="AI2103" s="333"/>
      <c r="AJ2103" s="333"/>
      <c r="AK2103" s="333"/>
      <c r="AL2103" s="333"/>
      <c r="AM2103" s="333"/>
      <c r="AN2103" s="333"/>
      <c r="AO2103" s="333"/>
      <c r="AP2103" s="333"/>
      <c r="AQ2103" s="333"/>
      <c r="AR2103" s="333"/>
    </row>
    <row r="2104" spans="1:44" ht="8.1" customHeight="1">
      <c r="A2104" s="365" t="str">
        <f t="shared" si="181"/>
        <v/>
      </c>
      <c r="B2104" s="50" t="str">
        <f t="shared" si="182"/>
        <v/>
      </c>
      <c r="C2104" s="50" t="str">
        <f t="shared" si="183"/>
        <v/>
      </c>
      <c r="D2104" s="315" t="str">
        <f t="shared" si="184"/>
        <v/>
      </c>
      <c r="E2104" s="353"/>
      <c r="F2104" s="354"/>
      <c r="G2104" s="354"/>
      <c r="H2104" s="333"/>
      <c r="I2104" s="333"/>
      <c r="J2104" s="333"/>
      <c r="K2104" s="333"/>
      <c r="L2104" s="333"/>
      <c r="M2104" s="333"/>
      <c r="N2104" s="333"/>
      <c r="O2104" s="333"/>
      <c r="P2104" s="333"/>
      <c r="Q2104" s="333"/>
      <c r="R2104" s="333"/>
      <c r="S2104" s="333"/>
      <c r="T2104" s="333"/>
      <c r="U2104" s="333"/>
      <c r="V2104" s="333"/>
      <c r="W2104" s="333"/>
      <c r="X2104" s="333"/>
      <c r="Y2104" s="333"/>
      <c r="Z2104" s="333"/>
      <c r="AA2104" s="333"/>
      <c r="AB2104" s="333"/>
      <c r="AC2104" s="333"/>
      <c r="AD2104" s="333"/>
      <c r="AE2104" s="333"/>
      <c r="AF2104" s="333"/>
      <c r="AG2104" s="333"/>
      <c r="AH2104" s="333"/>
      <c r="AI2104" s="333"/>
      <c r="AJ2104" s="333"/>
      <c r="AK2104" s="333"/>
      <c r="AL2104" s="333"/>
      <c r="AM2104" s="333"/>
      <c r="AN2104" s="333"/>
      <c r="AO2104" s="333"/>
      <c r="AP2104" s="333"/>
      <c r="AQ2104" s="333"/>
      <c r="AR2104" s="333"/>
    </row>
    <row r="2105" spans="1:44" ht="8.1" customHeight="1">
      <c r="A2105" s="365" t="str">
        <f t="shared" si="181"/>
        <v/>
      </c>
      <c r="B2105" s="50" t="str">
        <f t="shared" si="182"/>
        <v/>
      </c>
      <c r="C2105" s="50" t="str">
        <f t="shared" si="183"/>
        <v/>
      </c>
      <c r="D2105" s="315" t="str">
        <f t="shared" si="184"/>
        <v/>
      </c>
      <c r="E2105" s="353"/>
      <c r="F2105" s="354"/>
      <c r="G2105" s="354"/>
      <c r="H2105" s="333"/>
      <c r="I2105" s="333"/>
      <c r="J2105" s="333"/>
      <c r="K2105" s="333"/>
      <c r="L2105" s="333"/>
      <c r="M2105" s="333"/>
      <c r="N2105" s="333"/>
      <c r="O2105" s="333"/>
      <c r="P2105" s="333"/>
      <c r="Q2105" s="333"/>
      <c r="R2105" s="333"/>
      <c r="S2105" s="333"/>
      <c r="T2105" s="333"/>
      <c r="U2105" s="333"/>
      <c r="V2105" s="333"/>
      <c r="W2105" s="333"/>
      <c r="X2105" s="333"/>
      <c r="Y2105" s="333"/>
      <c r="Z2105" s="333"/>
      <c r="AA2105" s="333"/>
      <c r="AB2105" s="333"/>
      <c r="AC2105" s="333"/>
      <c r="AD2105" s="333"/>
      <c r="AE2105" s="333"/>
      <c r="AF2105" s="333"/>
      <c r="AG2105" s="333"/>
      <c r="AH2105" s="333"/>
      <c r="AI2105" s="333"/>
      <c r="AJ2105" s="333"/>
      <c r="AK2105" s="333"/>
      <c r="AL2105" s="333"/>
      <c r="AM2105" s="333"/>
      <c r="AN2105" s="333"/>
      <c r="AO2105" s="333"/>
      <c r="AP2105" s="333"/>
      <c r="AQ2105" s="333"/>
      <c r="AR2105" s="333"/>
    </row>
    <row r="2106" spans="1:44" ht="8.1" customHeight="1">
      <c r="A2106" s="365" t="str">
        <f t="shared" si="181"/>
        <v/>
      </c>
      <c r="B2106" s="50" t="str">
        <f t="shared" si="182"/>
        <v/>
      </c>
      <c r="C2106" s="50" t="str">
        <f t="shared" si="183"/>
        <v/>
      </c>
      <c r="D2106" s="315" t="str">
        <f t="shared" si="184"/>
        <v/>
      </c>
      <c r="E2106" s="353"/>
      <c r="F2106" s="354"/>
      <c r="G2106" s="354"/>
      <c r="H2106" s="333"/>
      <c r="I2106" s="333"/>
      <c r="J2106" s="333"/>
      <c r="K2106" s="333"/>
      <c r="L2106" s="333"/>
      <c r="M2106" s="333"/>
      <c r="N2106" s="333"/>
      <c r="O2106" s="333"/>
      <c r="P2106" s="333"/>
      <c r="Q2106" s="333"/>
      <c r="R2106" s="333"/>
      <c r="S2106" s="333"/>
      <c r="T2106" s="333"/>
      <c r="U2106" s="333"/>
      <c r="V2106" s="333"/>
      <c r="W2106" s="333"/>
      <c r="X2106" s="333"/>
      <c r="Y2106" s="333"/>
      <c r="Z2106" s="333"/>
      <c r="AA2106" s="333"/>
      <c r="AB2106" s="333"/>
      <c r="AC2106" s="333"/>
      <c r="AD2106" s="333"/>
      <c r="AE2106" s="333"/>
      <c r="AF2106" s="333"/>
      <c r="AG2106" s="333"/>
      <c r="AH2106" s="333"/>
      <c r="AI2106" s="333"/>
      <c r="AJ2106" s="333"/>
      <c r="AK2106" s="333"/>
      <c r="AL2106" s="333"/>
      <c r="AM2106" s="333"/>
      <c r="AN2106" s="333"/>
      <c r="AO2106" s="333"/>
      <c r="AP2106" s="333"/>
      <c r="AQ2106" s="333"/>
      <c r="AR2106" s="333"/>
    </row>
    <row r="2107" spans="1:44" ht="8.1" customHeight="1">
      <c r="A2107" s="365" t="str">
        <f t="shared" si="181"/>
        <v/>
      </c>
      <c r="B2107" s="50" t="str">
        <f t="shared" si="182"/>
        <v/>
      </c>
      <c r="C2107" s="50" t="str">
        <f t="shared" si="183"/>
        <v/>
      </c>
      <c r="D2107" s="315" t="str">
        <f t="shared" si="184"/>
        <v/>
      </c>
      <c r="E2107" s="353"/>
      <c r="F2107" s="354"/>
      <c r="G2107" s="354"/>
      <c r="H2107" s="333"/>
      <c r="I2107" s="333"/>
      <c r="J2107" s="333"/>
      <c r="K2107" s="333"/>
      <c r="L2107" s="333"/>
      <c r="M2107" s="333"/>
      <c r="N2107" s="333"/>
      <c r="O2107" s="333"/>
      <c r="P2107" s="333"/>
      <c r="Q2107" s="333"/>
      <c r="R2107" s="333"/>
      <c r="S2107" s="333"/>
      <c r="T2107" s="333"/>
      <c r="U2107" s="333"/>
      <c r="V2107" s="333"/>
      <c r="W2107" s="333"/>
      <c r="X2107" s="333"/>
      <c r="Y2107" s="333"/>
      <c r="Z2107" s="333"/>
      <c r="AA2107" s="333"/>
      <c r="AB2107" s="333"/>
      <c r="AC2107" s="333"/>
      <c r="AD2107" s="333"/>
      <c r="AE2107" s="333"/>
      <c r="AF2107" s="333"/>
      <c r="AG2107" s="333"/>
      <c r="AH2107" s="333"/>
      <c r="AI2107" s="333"/>
      <c r="AJ2107" s="333"/>
      <c r="AK2107" s="333"/>
      <c r="AL2107" s="333"/>
      <c r="AM2107" s="333"/>
      <c r="AN2107" s="333"/>
      <c r="AO2107" s="333"/>
      <c r="AP2107" s="333"/>
      <c r="AQ2107" s="333"/>
      <c r="AR2107" s="333"/>
    </row>
    <row r="2108" spans="1:44" ht="8.1" customHeight="1">
      <c r="A2108" s="365" t="str">
        <f t="shared" si="181"/>
        <v/>
      </c>
      <c r="B2108" s="50" t="str">
        <f t="shared" si="182"/>
        <v/>
      </c>
      <c r="C2108" s="50" t="str">
        <f t="shared" si="183"/>
        <v/>
      </c>
      <c r="D2108" s="315" t="str">
        <f t="shared" si="184"/>
        <v/>
      </c>
      <c r="E2108" s="353"/>
      <c r="F2108" s="354"/>
      <c r="G2108" s="354"/>
      <c r="H2108" s="333"/>
      <c r="I2108" s="333"/>
      <c r="J2108" s="333"/>
      <c r="K2108" s="333"/>
      <c r="L2108" s="333"/>
      <c r="M2108" s="333"/>
      <c r="N2108" s="333"/>
      <c r="O2108" s="333"/>
      <c r="P2108" s="333"/>
      <c r="Q2108" s="333"/>
      <c r="R2108" s="333"/>
      <c r="S2108" s="333"/>
      <c r="T2108" s="333"/>
      <c r="U2108" s="333"/>
      <c r="V2108" s="333"/>
      <c r="W2108" s="333"/>
      <c r="X2108" s="333"/>
      <c r="Y2108" s="333"/>
      <c r="Z2108" s="333"/>
      <c r="AA2108" s="333"/>
      <c r="AB2108" s="333"/>
      <c r="AC2108" s="333"/>
      <c r="AD2108" s="333"/>
      <c r="AE2108" s="333"/>
      <c r="AF2108" s="333"/>
      <c r="AG2108" s="333"/>
      <c r="AH2108" s="333"/>
      <c r="AI2108" s="333"/>
      <c r="AJ2108" s="333"/>
      <c r="AK2108" s="333"/>
      <c r="AL2108" s="333"/>
      <c r="AM2108" s="333"/>
      <c r="AN2108" s="333"/>
      <c r="AO2108" s="333"/>
      <c r="AP2108" s="333"/>
      <c r="AQ2108" s="333"/>
      <c r="AR2108" s="333"/>
    </row>
    <row r="2109" spans="1:44" ht="8.1" customHeight="1">
      <c r="A2109" s="365" t="str">
        <f t="shared" si="181"/>
        <v/>
      </c>
      <c r="B2109" s="50" t="str">
        <f t="shared" si="182"/>
        <v/>
      </c>
      <c r="C2109" s="50" t="str">
        <f t="shared" si="183"/>
        <v/>
      </c>
      <c r="D2109" s="315" t="str">
        <f t="shared" si="184"/>
        <v/>
      </c>
      <c r="E2109" s="353"/>
      <c r="F2109" s="354"/>
      <c r="G2109" s="354"/>
      <c r="H2109" s="333"/>
      <c r="I2109" s="333"/>
      <c r="J2109" s="333"/>
      <c r="K2109" s="333"/>
      <c r="L2109" s="333"/>
      <c r="M2109" s="333"/>
      <c r="N2109" s="333"/>
      <c r="O2109" s="333"/>
      <c r="P2109" s="333"/>
      <c r="Q2109" s="333"/>
      <c r="R2109" s="333"/>
      <c r="S2109" s="333"/>
      <c r="T2109" s="333"/>
      <c r="U2109" s="333"/>
      <c r="V2109" s="333"/>
      <c r="W2109" s="333"/>
      <c r="X2109" s="333"/>
      <c r="Y2109" s="333"/>
      <c r="Z2109" s="333"/>
      <c r="AA2109" s="333"/>
      <c r="AB2109" s="333"/>
      <c r="AC2109" s="333"/>
      <c r="AD2109" s="333"/>
      <c r="AE2109" s="333"/>
      <c r="AF2109" s="333"/>
      <c r="AG2109" s="333"/>
      <c r="AH2109" s="333"/>
      <c r="AI2109" s="333"/>
      <c r="AJ2109" s="333"/>
      <c r="AK2109" s="333"/>
      <c r="AL2109" s="333"/>
      <c r="AM2109" s="333"/>
      <c r="AN2109" s="333"/>
      <c r="AO2109" s="333"/>
      <c r="AP2109" s="333"/>
      <c r="AQ2109" s="333"/>
      <c r="AR2109" s="333"/>
    </row>
    <row r="2110" spans="1:44" ht="8.1" customHeight="1">
      <c r="A2110" s="365" t="str">
        <f t="shared" si="181"/>
        <v/>
      </c>
      <c r="B2110" s="50" t="str">
        <f t="shared" si="182"/>
        <v/>
      </c>
      <c r="C2110" s="50" t="str">
        <f t="shared" si="183"/>
        <v/>
      </c>
      <c r="D2110" s="315" t="str">
        <f t="shared" si="184"/>
        <v/>
      </c>
      <c r="E2110" s="353"/>
      <c r="F2110" s="354"/>
      <c r="G2110" s="354"/>
      <c r="H2110" s="333"/>
      <c r="I2110" s="333"/>
      <c r="J2110" s="333"/>
      <c r="K2110" s="333"/>
      <c r="L2110" s="333"/>
      <c r="M2110" s="333"/>
      <c r="N2110" s="333"/>
      <c r="O2110" s="333"/>
      <c r="P2110" s="333"/>
      <c r="Q2110" s="333"/>
      <c r="R2110" s="333"/>
      <c r="S2110" s="333"/>
      <c r="T2110" s="333"/>
      <c r="U2110" s="333"/>
      <c r="V2110" s="333"/>
      <c r="W2110" s="333"/>
      <c r="X2110" s="333"/>
      <c r="Y2110" s="333"/>
      <c r="Z2110" s="333"/>
      <c r="AA2110" s="333"/>
      <c r="AB2110" s="333"/>
      <c r="AC2110" s="333"/>
      <c r="AD2110" s="333"/>
      <c r="AE2110" s="333"/>
      <c r="AF2110" s="333"/>
      <c r="AG2110" s="333"/>
      <c r="AH2110" s="333"/>
      <c r="AI2110" s="333"/>
      <c r="AJ2110" s="333"/>
      <c r="AK2110" s="333"/>
      <c r="AL2110" s="333"/>
      <c r="AM2110" s="333"/>
      <c r="AN2110" s="333"/>
      <c r="AO2110" s="333"/>
      <c r="AP2110" s="333"/>
      <c r="AQ2110" s="333"/>
      <c r="AR2110" s="333"/>
    </row>
    <row r="2111" spans="1:44" ht="8.1" customHeight="1">
      <c r="A2111" s="365" t="str">
        <f t="shared" si="181"/>
        <v/>
      </c>
      <c r="B2111" s="50" t="str">
        <f t="shared" si="182"/>
        <v/>
      </c>
      <c r="C2111" s="50" t="str">
        <f t="shared" si="183"/>
        <v/>
      </c>
      <c r="D2111" s="315" t="str">
        <f t="shared" si="184"/>
        <v/>
      </c>
      <c r="E2111" s="353"/>
      <c r="F2111" s="354"/>
      <c r="G2111" s="354"/>
      <c r="H2111" s="333"/>
      <c r="I2111" s="333"/>
      <c r="J2111" s="333"/>
      <c r="K2111" s="333"/>
      <c r="L2111" s="333"/>
      <c r="M2111" s="333"/>
      <c r="N2111" s="333"/>
      <c r="O2111" s="333"/>
      <c r="P2111" s="333"/>
      <c r="Q2111" s="333"/>
      <c r="R2111" s="333"/>
      <c r="S2111" s="333"/>
      <c r="T2111" s="333"/>
      <c r="U2111" s="333"/>
      <c r="V2111" s="333"/>
      <c r="W2111" s="333"/>
      <c r="X2111" s="333"/>
      <c r="Y2111" s="333"/>
      <c r="Z2111" s="333"/>
      <c r="AA2111" s="333"/>
      <c r="AB2111" s="333"/>
      <c r="AC2111" s="333"/>
      <c r="AD2111" s="333"/>
      <c r="AE2111" s="333"/>
      <c r="AF2111" s="333"/>
      <c r="AG2111" s="333"/>
      <c r="AH2111" s="333"/>
      <c r="AI2111" s="333"/>
      <c r="AJ2111" s="333"/>
      <c r="AK2111" s="333"/>
      <c r="AL2111" s="333"/>
      <c r="AM2111" s="333"/>
      <c r="AN2111" s="333"/>
      <c r="AO2111" s="333"/>
      <c r="AP2111" s="333"/>
      <c r="AQ2111" s="333"/>
      <c r="AR2111" s="333"/>
    </row>
    <row r="2112" spans="1:44" ht="8.1" customHeight="1">
      <c r="A2112" s="365" t="str">
        <f t="shared" si="181"/>
        <v/>
      </c>
      <c r="B2112" s="50" t="str">
        <f t="shared" si="182"/>
        <v/>
      </c>
      <c r="C2112" s="50" t="str">
        <f t="shared" si="183"/>
        <v/>
      </c>
      <c r="D2112" s="315" t="str">
        <f t="shared" si="184"/>
        <v/>
      </c>
      <c r="E2112" s="353"/>
      <c r="F2112" s="354"/>
      <c r="G2112" s="354"/>
      <c r="H2112" s="333"/>
      <c r="I2112" s="333"/>
      <c r="J2112" s="333"/>
      <c r="K2112" s="333"/>
      <c r="L2112" s="333"/>
      <c r="M2112" s="333"/>
      <c r="N2112" s="333"/>
      <c r="O2112" s="333"/>
      <c r="P2112" s="333"/>
      <c r="Q2112" s="333"/>
      <c r="R2112" s="333"/>
      <c r="S2112" s="333"/>
      <c r="T2112" s="333"/>
      <c r="U2112" s="333"/>
      <c r="V2112" s="333"/>
      <c r="W2112" s="333"/>
      <c r="X2112" s="333"/>
      <c r="Y2112" s="333"/>
      <c r="Z2112" s="333"/>
      <c r="AA2112" s="333"/>
      <c r="AB2112" s="333"/>
      <c r="AC2112" s="333"/>
      <c r="AD2112" s="333"/>
      <c r="AE2112" s="333"/>
      <c r="AF2112" s="333"/>
      <c r="AG2112" s="333"/>
      <c r="AH2112" s="333"/>
      <c r="AI2112" s="333"/>
      <c r="AJ2112" s="333"/>
      <c r="AK2112" s="333"/>
      <c r="AL2112" s="333"/>
      <c r="AM2112" s="333"/>
      <c r="AN2112" s="333"/>
      <c r="AO2112" s="333"/>
      <c r="AP2112" s="333"/>
      <c r="AQ2112" s="333"/>
      <c r="AR2112" s="333"/>
    </row>
    <row r="2113" spans="1:44" ht="8.1" customHeight="1">
      <c r="A2113" s="365" t="str">
        <f t="shared" si="181"/>
        <v/>
      </c>
      <c r="B2113" s="50" t="str">
        <f t="shared" si="182"/>
        <v/>
      </c>
      <c r="C2113" s="50" t="str">
        <f t="shared" si="183"/>
        <v/>
      </c>
      <c r="D2113" s="315" t="str">
        <f t="shared" si="184"/>
        <v/>
      </c>
      <c r="E2113" s="353"/>
      <c r="F2113" s="354"/>
      <c r="G2113" s="354"/>
      <c r="H2113" s="333"/>
      <c r="I2113" s="333"/>
      <c r="J2113" s="333"/>
      <c r="K2113" s="333"/>
      <c r="L2113" s="333"/>
      <c r="M2113" s="333"/>
      <c r="N2113" s="333"/>
      <c r="O2113" s="333"/>
      <c r="P2113" s="333"/>
      <c r="Q2113" s="333"/>
      <c r="R2113" s="333"/>
      <c r="S2113" s="333"/>
      <c r="T2113" s="333"/>
      <c r="U2113" s="333"/>
      <c r="V2113" s="333"/>
      <c r="W2113" s="333"/>
      <c r="X2113" s="333"/>
      <c r="Y2113" s="333"/>
      <c r="Z2113" s="333"/>
      <c r="AA2113" s="333"/>
      <c r="AB2113" s="333"/>
      <c r="AC2113" s="333"/>
      <c r="AD2113" s="333"/>
      <c r="AE2113" s="333"/>
      <c r="AF2113" s="333"/>
      <c r="AG2113" s="333"/>
      <c r="AH2113" s="333"/>
      <c r="AI2113" s="333"/>
      <c r="AJ2113" s="333"/>
      <c r="AK2113" s="333"/>
      <c r="AL2113" s="333"/>
      <c r="AM2113" s="333"/>
      <c r="AN2113" s="333"/>
      <c r="AO2113" s="333"/>
      <c r="AP2113" s="333"/>
      <c r="AQ2113" s="333"/>
      <c r="AR2113" s="333"/>
    </row>
    <row r="2114" spans="1:44" ht="8.1" customHeight="1">
      <c r="A2114" s="365" t="str">
        <f t="shared" si="181"/>
        <v/>
      </c>
      <c r="B2114" s="50" t="str">
        <f t="shared" si="182"/>
        <v/>
      </c>
      <c r="C2114" s="50" t="str">
        <f t="shared" si="183"/>
        <v/>
      </c>
      <c r="D2114" s="315" t="str">
        <f t="shared" si="184"/>
        <v/>
      </c>
      <c r="E2114" s="353"/>
      <c r="F2114" s="354"/>
      <c r="G2114" s="354"/>
      <c r="H2114" s="333"/>
      <c r="I2114" s="333"/>
      <c r="J2114" s="333"/>
      <c r="K2114" s="333"/>
      <c r="L2114" s="333"/>
      <c r="M2114" s="333"/>
      <c r="N2114" s="333"/>
      <c r="O2114" s="333"/>
      <c r="P2114" s="333"/>
      <c r="Q2114" s="333"/>
      <c r="R2114" s="333"/>
      <c r="S2114" s="333"/>
      <c r="T2114" s="333"/>
      <c r="U2114" s="333"/>
      <c r="V2114" s="333"/>
      <c r="W2114" s="333"/>
      <c r="X2114" s="333"/>
      <c r="Y2114" s="333"/>
      <c r="Z2114" s="333"/>
      <c r="AA2114" s="333"/>
      <c r="AB2114" s="333"/>
      <c r="AC2114" s="333"/>
      <c r="AD2114" s="333"/>
      <c r="AE2114" s="333"/>
      <c r="AF2114" s="333"/>
      <c r="AG2114" s="333"/>
      <c r="AH2114" s="333"/>
      <c r="AI2114" s="333"/>
      <c r="AJ2114" s="333"/>
      <c r="AK2114" s="333"/>
      <c r="AL2114" s="333"/>
      <c r="AM2114" s="333"/>
      <c r="AN2114" s="333"/>
      <c r="AO2114" s="333"/>
      <c r="AP2114" s="333"/>
      <c r="AQ2114" s="333"/>
      <c r="AR2114" s="333"/>
    </row>
    <row r="2115" spans="1:44" ht="8.1" customHeight="1">
      <c r="A2115" s="365" t="str">
        <f t="shared" si="181"/>
        <v/>
      </c>
      <c r="B2115" s="50" t="str">
        <f t="shared" si="182"/>
        <v/>
      </c>
      <c r="C2115" s="50" t="str">
        <f t="shared" si="183"/>
        <v/>
      </c>
      <c r="D2115" s="315" t="str">
        <f t="shared" si="184"/>
        <v/>
      </c>
      <c r="E2115" s="353"/>
      <c r="F2115" s="354"/>
      <c r="G2115" s="354"/>
      <c r="H2115" s="333"/>
      <c r="I2115" s="333"/>
      <c r="J2115" s="333"/>
      <c r="K2115" s="333"/>
      <c r="L2115" s="333"/>
      <c r="M2115" s="333"/>
      <c r="N2115" s="333"/>
      <c r="O2115" s="333"/>
      <c r="P2115" s="333"/>
      <c r="Q2115" s="333"/>
      <c r="R2115" s="333"/>
      <c r="S2115" s="333"/>
      <c r="T2115" s="333"/>
      <c r="U2115" s="333"/>
      <c r="V2115" s="333"/>
      <c r="W2115" s="333"/>
      <c r="X2115" s="333"/>
      <c r="Y2115" s="333"/>
      <c r="Z2115" s="333"/>
      <c r="AA2115" s="333"/>
      <c r="AB2115" s="333"/>
      <c r="AC2115" s="333"/>
      <c r="AD2115" s="333"/>
      <c r="AE2115" s="333"/>
      <c r="AF2115" s="333"/>
      <c r="AG2115" s="333"/>
      <c r="AH2115" s="333"/>
      <c r="AI2115" s="333"/>
      <c r="AJ2115" s="333"/>
      <c r="AK2115" s="333"/>
      <c r="AL2115" s="333"/>
      <c r="AM2115" s="333"/>
      <c r="AN2115" s="333"/>
      <c r="AO2115" s="333"/>
      <c r="AP2115" s="333"/>
      <c r="AQ2115" s="333"/>
      <c r="AR2115" s="333"/>
    </row>
    <row r="2116" spans="1:44" ht="8.1" customHeight="1">
      <c r="A2116" s="365" t="str">
        <f t="shared" si="181"/>
        <v/>
      </c>
      <c r="B2116" s="50" t="str">
        <f t="shared" si="182"/>
        <v/>
      </c>
      <c r="C2116" s="50" t="str">
        <f t="shared" si="183"/>
        <v/>
      </c>
      <c r="D2116" s="315" t="str">
        <f t="shared" si="184"/>
        <v/>
      </c>
      <c r="E2116" s="353"/>
      <c r="F2116" s="354"/>
      <c r="G2116" s="354"/>
      <c r="H2116" s="333"/>
      <c r="I2116" s="333"/>
      <c r="J2116" s="333"/>
      <c r="K2116" s="333"/>
      <c r="L2116" s="333"/>
      <c r="M2116" s="333"/>
      <c r="N2116" s="333"/>
      <c r="O2116" s="333"/>
      <c r="P2116" s="333"/>
      <c r="Q2116" s="333"/>
      <c r="R2116" s="333"/>
      <c r="S2116" s="333"/>
      <c r="T2116" s="333"/>
      <c r="U2116" s="333"/>
      <c r="V2116" s="333"/>
      <c r="W2116" s="333"/>
      <c r="X2116" s="333"/>
      <c r="Y2116" s="333"/>
      <c r="Z2116" s="333"/>
      <c r="AA2116" s="333"/>
      <c r="AB2116" s="333"/>
      <c r="AC2116" s="333"/>
      <c r="AD2116" s="333"/>
      <c r="AE2116" s="333"/>
      <c r="AF2116" s="333"/>
      <c r="AG2116" s="333"/>
      <c r="AH2116" s="333"/>
      <c r="AI2116" s="333"/>
      <c r="AJ2116" s="333"/>
      <c r="AK2116" s="333"/>
      <c r="AL2116" s="333"/>
      <c r="AM2116" s="333"/>
      <c r="AN2116" s="333"/>
      <c r="AO2116" s="333"/>
      <c r="AP2116" s="333"/>
      <c r="AQ2116" s="333"/>
      <c r="AR2116" s="333"/>
    </row>
    <row r="2117" spans="1:44" ht="8.1" customHeight="1">
      <c r="A2117" s="365" t="str">
        <f t="shared" ref="A2117:A2126" si="185">IF(ROW()-A$4&lt;=$D$4,ROW()-A$4,"")</f>
        <v/>
      </c>
      <c r="B2117" s="50" t="str">
        <f t="shared" si="182"/>
        <v/>
      </c>
      <c r="C2117" s="50" t="str">
        <f t="shared" si="183"/>
        <v/>
      </c>
      <c r="D2117" s="315" t="str">
        <f t="shared" si="184"/>
        <v/>
      </c>
      <c r="E2117" s="353"/>
      <c r="F2117" s="354"/>
      <c r="G2117" s="354"/>
      <c r="H2117" s="333"/>
      <c r="I2117" s="333"/>
      <c r="J2117" s="333"/>
      <c r="K2117" s="333"/>
      <c r="L2117" s="333"/>
      <c r="M2117" s="333"/>
      <c r="N2117" s="333"/>
      <c r="O2117" s="333"/>
      <c r="P2117" s="333"/>
      <c r="Q2117" s="333"/>
      <c r="R2117" s="333"/>
      <c r="S2117" s="333"/>
      <c r="T2117" s="333"/>
      <c r="U2117" s="333"/>
      <c r="V2117" s="333"/>
      <c r="W2117" s="333"/>
      <c r="X2117" s="333"/>
      <c r="Y2117" s="333"/>
      <c r="Z2117" s="333"/>
      <c r="AA2117" s="333"/>
      <c r="AB2117" s="333"/>
      <c r="AC2117" s="333"/>
      <c r="AD2117" s="333"/>
      <c r="AE2117" s="333"/>
      <c r="AF2117" s="333"/>
      <c r="AG2117" s="333"/>
      <c r="AH2117" s="333"/>
      <c r="AI2117" s="333"/>
      <c r="AJ2117" s="333"/>
      <c r="AK2117" s="333"/>
      <c r="AL2117" s="333"/>
      <c r="AM2117" s="333"/>
      <c r="AN2117" s="333"/>
      <c r="AO2117" s="333"/>
      <c r="AP2117" s="333"/>
      <c r="AQ2117" s="333"/>
      <c r="AR2117" s="333"/>
    </row>
    <row r="2118" spans="1:44" ht="8.1" customHeight="1">
      <c r="A2118" s="365" t="str">
        <f t="shared" si="185"/>
        <v/>
      </c>
      <c r="B2118" s="50" t="str">
        <f t="shared" ref="B2118:B2126" si="186">IF(A2118="","",IF(A2116="",1,IF(ISNUMBER(A2118),INT(A2117/$C$2)+1,"")))</f>
        <v/>
      </c>
      <c r="C2118" s="50" t="str">
        <f t="shared" ref="C2118:C2126" si="187">IF(ISNUMBER(A2118),IF(B2117&lt;&gt;B2118,1,C2117+1),"")</f>
        <v/>
      </c>
      <c r="D2118" s="315" t="str">
        <f t="shared" ref="D2118:D2126" si="188">IF(AND(ISNUMBER(B2118),ISNUMBER(C2118)),_xlfn.CONCAT(C2118-1,",",B2118-1),"")</f>
        <v/>
      </c>
      <c r="E2118" s="353"/>
      <c r="F2118" s="354"/>
      <c r="G2118" s="354"/>
      <c r="H2118" s="333"/>
      <c r="I2118" s="333"/>
      <c r="J2118" s="333"/>
      <c r="K2118" s="333"/>
      <c r="L2118" s="333"/>
      <c r="M2118" s="333"/>
      <c r="N2118" s="333"/>
      <c r="O2118" s="333"/>
      <c r="P2118" s="333"/>
      <c r="Q2118" s="333"/>
      <c r="R2118" s="333"/>
      <c r="S2118" s="333"/>
      <c r="T2118" s="333"/>
      <c r="U2118" s="333"/>
      <c r="V2118" s="333"/>
      <c r="W2118" s="333"/>
      <c r="X2118" s="333"/>
      <c r="Y2118" s="333"/>
      <c r="Z2118" s="333"/>
      <c r="AA2118" s="333"/>
      <c r="AB2118" s="333"/>
      <c r="AC2118" s="333"/>
      <c r="AD2118" s="333"/>
      <c r="AE2118" s="333"/>
      <c r="AF2118" s="333"/>
      <c r="AG2118" s="333"/>
      <c r="AH2118" s="333"/>
      <c r="AI2118" s="333"/>
      <c r="AJ2118" s="333"/>
      <c r="AK2118" s="333"/>
      <c r="AL2118" s="333"/>
      <c r="AM2118" s="333"/>
      <c r="AN2118" s="333"/>
      <c r="AO2118" s="333"/>
      <c r="AP2118" s="333"/>
      <c r="AQ2118" s="333"/>
      <c r="AR2118" s="333"/>
    </row>
    <row r="2119" spans="1:44" ht="8.1" customHeight="1">
      <c r="A2119" s="365" t="str">
        <f t="shared" si="185"/>
        <v/>
      </c>
      <c r="B2119" s="50" t="str">
        <f t="shared" si="186"/>
        <v/>
      </c>
      <c r="C2119" s="50" t="str">
        <f t="shared" si="187"/>
        <v/>
      </c>
      <c r="D2119" s="315" t="str">
        <f t="shared" si="188"/>
        <v/>
      </c>
      <c r="E2119" s="353"/>
      <c r="F2119" s="354"/>
      <c r="G2119" s="354"/>
      <c r="H2119" s="333"/>
      <c r="I2119" s="333"/>
      <c r="J2119" s="333"/>
      <c r="K2119" s="333"/>
      <c r="L2119" s="333"/>
      <c r="M2119" s="333"/>
      <c r="N2119" s="333"/>
      <c r="O2119" s="333"/>
      <c r="P2119" s="333"/>
      <c r="Q2119" s="333"/>
      <c r="R2119" s="333"/>
      <c r="S2119" s="333"/>
      <c r="T2119" s="333"/>
      <c r="U2119" s="333"/>
      <c r="V2119" s="333"/>
      <c r="W2119" s="333"/>
      <c r="X2119" s="333"/>
      <c r="Y2119" s="333"/>
      <c r="Z2119" s="333"/>
      <c r="AA2119" s="333"/>
      <c r="AB2119" s="333"/>
      <c r="AC2119" s="333"/>
      <c r="AD2119" s="333"/>
      <c r="AE2119" s="333"/>
      <c r="AF2119" s="333"/>
      <c r="AG2119" s="333"/>
      <c r="AH2119" s="333"/>
      <c r="AI2119" s="333"/>
      <c r="AJ2119" s="333"/>
      <c r="AK2119" s="333"/>
      <c r="AL2119" s="333"/>
      <c r="AM2119" s="333"/>
      <c r="AN2119" s="333"/>
      <c r="AO2119" s="333"/>
      <c r="AP2119" s="333"/>
      <c r="AQ2119" s="333"/>
      <c r="AR2119" s="333"/>
    </row>
    <row r="2120" spans="1:44" ht="8.1" customHeight="1">
      <c r="A2120" s="365" t="str">
        <f t="shared" si="185"/>
        <v/>
      </c>
      <c r="B2120" s="50" t="str">
        <f t="shared" si="186"/>
        <v/>
      </c>
      <c r="C2120" s="50" t="str">
        <f t="shared" si="187"/>
        <v/>
      </c>
      <c r="D2120" s="315" t="str">
        <f t="shared" si="188"/>
        <v/>
      </c>
      <c r="E2120" s="353"/>
      <c r="F2120" s="354"/>
      <c r="G2120" s="354"/>
      <c r="H2120" s="333"/>
      <c r="I2120" s="333"/>
      <c r="J2120" s="333"/>
      <c r="K2120" s="333"/>
      <c r="L2120" s="333"/>
      <c r="M2120" s="333"/>
      <c r="N2120" s="333"/>
      <c r="O2120" s="333"/>
      <c r="P2120" s="333"/>
      <c r="Q2120" s="333"/>
      <c r="R2120" s="333"/>
      <c r="S2120" s="333"/>
      <c r="T2120" s="333"/>
      <c r="U2120" s="333"/>
      <c r="V2120" s="333"/>
      <c r="W2120" s="333"/>
      <c r="X2120" s="333"/>
      <c r="Y2120" s="333"/>
      <c r="Z2120" s="333"/>
      <c r="AA2120" s="333"/>
      <c r="AB2120" s="333"/>
      <c r="AC2120" s="333"/>
      <c r="AD2120" s="333"/>
      <c r="AE2120" s="333"/>
      <c r="AF2120" s="333"/>
      <c r="AG2120" s="333"/>
      <c r="AH2120" s="333"/>
      <c r="AI2120" s="333"/>
      <c r="AJ2120" s="333"/>
      <c r="AK2120" s="333"/>
      <c r="AL2120" s="333"/>
      <c r="AM2120" s="333"/>
      <c r="AN2120" s="333"/>
      <c r="AO2120" s="333"/>
      <c r="AP2120" s="333"/>
      <c r="AQ2120" s="333"/>
      <c r="AR2120" s="333"/>
    </row>
    <row r="2121" spans="1:44" ht="8.1" customHeight="1">
      <c r="A2121" s="365" t="str">
        <f t="shared" si="185"/>
        <v/>
      </c>
      <c r="B2121" s="50" t="str">
        <f t="shared" si="186"/>
        <v/>
      </c>
      <c r="C2121" s="50" t="str">
        <f t="shared" si="187"/>
        <v/>
      </c>
      <c r="D2121" s="315" t="str">
        <f t="shared" si="188"/>
        <v/>
      </c>
      <c r="E2121" s="353"/>
      <c r="F2121" s="354"/>
      <c r="G2121" s="354"/>
      <c r="H2121" s="333"/>
      <c r="I2121" s="333"/>
      <c r="J2121" s="333"/>
      <c r="K2121" s="333"/>
      <c r="L2121" s="333"/>
      <c r="M2121" s="333"/>
      <c r="N2121" s="333"/>
      <c r="O2121" s="333"/>
      <c r="P2121" s="333"/>
      <c r="Q2121" s="333"/>
      <c r="R2121" s="333"/>
      <c r="S2121" s="333"/>
      <c r="T2121" s="333"/>
      <c r="U2121" s="333"/>
      <c r="V2121" s="333"/>
      <c r="W2121" s="333"/>
      <c r="X2121" s="333"/>
      <c r="Y2121" s="333"/>
      <c r="Z2121" s="333"/>
      <c r="AA2121" s="333"/>
      <c r="AB2121" s="333"/>
      <c r="AC2121" s="333"/>
      <c r="AD2121" s="333"/>
      <c r="AE2121" s="333"/>
      <c r="AF2121" s="333"/>
      <c r="AG2121" s="333"/>
      <c r="AH2121" s="333"/>
      <c r="AI2121" s="333"/>
      <c r="AJ2121" s="333"/>
      <c r="AK2121" s="333"/>
      <c r="AL2121" s="333"/>
      <c r="AM2121" s="333"/>
      <c r="AN2121" s="333"/>
      <c r="AO2121" s="333"/>
      <c r="AP2121" s="333"/>
      <c r="AQ2121" s="333"/>
      <c r="AR2121" s="333"/>
    </row>
    <row r="2122" spans="1:44" ht="8.1" customHeight="1">
      <c r="A2122" s="365" t="str">
        <f t="shared" si="185"/>
        <v/>
      </c>
      <c r="B2122" s="50" t="str">
        <f t="shared" si="186"/>
        <v/>
      </c>
      <c r="C2122" s="50" t="str">
        <f t="shared" si="187"/>
        <v/>
      </c>
      <c r="D2122" s="315" t="str">
        <f t="shared" si="188"/>
        <v/>
      </c>
      <c r="E2122" s="353"/>
      <c r="F2122" s="354"/>
      <c r="G2122" s="354"/>
      <c r="H2122" s="333"/>
      <c r="I2122" s="333"/>
      <c r="J2122" s="333"/>
      <c r="K2122" s="333"/>
      <c r="L2122" s="333"/>
      <c r="M2122" s="333"/>
      <c r="N2122" s="333"/>
      <c r="O2122" s="333"/>
      <c r="P2122" s="333"/>
      <c r="Q2122" s="333"/>
      <c r="R2122" s="333"/>
      <c r="S2122" s="333"/>
      <c r="T2122" s="333"/>
      <c r="U2122" s="333"/>
      <c r="V2122" s="333"/>
      <c r="W2122" s="333"/>
      <c r="X2122" s="333"/>
      <c r="Y2122" s="333"/>
      <c r="Z2122" s="333"/>
      <c r="AA2122" s="333"/>
      <c r="AB2122" s="333"/>
      <c r="AC2122" s="333"/>
      <c r="AD2122" s="333"/>
      <c r="AE2122" s="333"/>
      <c r="AF2122" s="333"/>
      <c r="AG2122" s="333"/>
      <c r="AH2122" s="333"/>
      <c r="AI2122" s="333"/>
      <c r="AJ2122" s="333"/>
      <c r="AK2122" s="333"/>
      <c r="AL2122" s="333"/>
      <c r="AM2122" s="333"/>
      <c r="AN2122" s="333"/>
      <c r="AO2122" s="333"/>
      <c r="AP2122" s="333"/>
      <c r="AQ2122" s="333"/>
      <c r="AR2122" s="333"/>
    </row>
    <row r="2123" spans="1:44" ht="8.1" customHeight="1">
      <c r="A2123" s="365" t="str">
        <f t="shared" si="185"/>
        <v/>
      </c>
      <c r="B2123" s="50" t="str">
        <f t="shared" si="186"/>
        <v/>
      </c>
      <c r="C2123" s="50" t="str">
        <f t="shared" si="187"/>
        <v/>
      </c>
      <c r="D2123" s="315" t="str">
        <f t="shared" si="188"/>
        <v/>
      </c>
      <c r="E2123" s="353"/>
      <c r="F2123" s="354"/>
      <c r="G2123" s="354"/>
      <c r="H2123" s="333"/>
      <c r="I2123" s="333"/>
      <c r="J2123" s="333"/>
      <c r="K2123" s="333"/>
      <c r="L2123" s="333"/>
      <c r="M2123" s="333"/>
      <c r="N2123" s="333"/>
      <c r="O2123" s="333"/>
      <c r="P2123" s="333"/>
      <c r="Q2123" s="333"/>
      <c r="R2123" s="333"/>
      <c r="S2123" s="333"/>
      <c r="T2123" s="333"/>
      <c r="U2123" s="333"/>
      <c r="V2123" s="333"/>
      <c r="W2123" s="333"/>
      <c r="X2123" s="333"/>
      <c r="Y2123" s="333"/>
      <c r="Z2123" s="333"/>
      <c r="AA2123" s="333"/>
      <c r="AB2123" s="333"/>
      <c r="AC2123" s="333"/>
      <c r="AD2123" s="333"/>
      <c r="AE2123" s="333"/>
      <c r="AF2123" s="333"/>
      <c r="AG2123" s="333"/>
      <c r="AH2123" s="333"/>
      <c r="AI2123" s="333"/>
      <c r="AJ2123" s="333"/>
      <c r="AK2123" s="333"/>
      <c r="AL2123" s="333"/>
      <c r="AM2123" s="333"/>
      <c r="AN2123" s="333"/>
      <c r="AO2123" s="333"/>
      <c r="AP2123" s="333"/>
      <c r="AQ2123" s="333"/>
      <c r="AR2123" s="333"/>
    </row>
    <row r="2124" spans="1:44" ht="8.1" customHeight="1">
      <c r="A2124" s="365" t="str">
        <f t="shared" si="185"/>
        <v/>
      </c>
      <c r="B2124" s="50" t="str">
        <f t="shared" si="186"/>
        <v/>
      </c>
      <c r="C2124" s="50" t="str">
        <f t="shared" si="187"/>
        <v/>
      </c>
      <c r="D2124" s="315" t="str">
        <f t="shared" si="188"/>
        <v/>
      </c>
      <c r="E2124" s="353"/>
      <c r="F2124" s="354"/>
      <c r="G2124" s="354"/>
      <c r="H2124" s="333"/>
      <c r="I2124" s="333"/>
      <c r="J2124" s="333"/>
      <c r="K2124" s="333"/>
      <c r="L2124" s="333"/>
      <c r="M2124" s="333"/>
      <c r="N2124" s="333"/>
      <c r="O2124" s="333"/>
      <c r="P2124" s="333"/>
      <c r="Q2124" s="333"/>
      <c r="R2124" s="333"/>
      <c r="S2124" s="333"/>
      <c r="T2124" s="333"/>
      <c r="U2124" s="333"/>
      <c r="V2124" s="333"/>
      <c r="W2124" s="333"/>
      <c r="X2124" s="333"/>
      <c r="Y2124" s="333"/>
      <c r="Z2124" s="333"/>
      <c r="AA2124" s="333"/>
      <c r="AB2124" s="333"/>
      <c r="AC2124" s="333"/>
      <c r="AD2124" s="333"/>
      <c r="AE2124" s="333"/>
      <c r="AF2124" s="333"/>
      <c r="AG2124" s="333"/>
      <c r="AH2124" s="333"/>
      <c r="AI2124" s="333"/>
      <c r="AJ2124" s="333"/>
      <c r="AK2124" s="333"/>
      <c r="AL2124" s="333"/>
      <c r="AM2124" s="333"/>
      <c r="AN2124" s="333"/>
      <c r="AO2124" s="333"/>
      <c r="AP2124" s="333"/>
      <c r="AQ2124" s="333"/>
      <c r="AR2124" s="333"/>
    </row>
    <row r="2125" spans="1:44" ht="8.1" customHeight="1">
      <c r="A2125" s="365" t="str">
        <f t="shared" si="185"/>
        <v/>
      </c>
      <c r="B2125" s="50" t="str">
        <f t="shared" si="186"/>
        <v/>
      </c>
      <c r="C2125" s="50" t="str">
        <f t="shared" si="187"/>
        <v/>
      </c>
      <c r="D2125" s="315" t="str">
        <f t="shared" si="188"/>
        <v/>
      </c>
      <c r="E2125" s="353"/>
      <c r="F2125" s="354"/>
      <c r="G2125" s="354"/>
      <c r="H2125" s="333"/>
      <c r="I2125" s="333"/>
      <c r="J2125" s="333"/>
      <c r="K2125" s="333"/>
      <c r="L2125" s="333"/>
      <c r="M2125" s="333"/>
      <c r="N2125" s="333"/>
      <c r="O2125" s="333"/>
      <c r="P2125" s="333"/>
      <c r="Q2125" s="333"/>
      <c r="R2125" s="333"/>
      <c r="S2125" s="333"/>
      <c r="T2125" s="333"/>
      <c r="U2125" s="333"/>
      <c r="V2125" s="333"/>
      <c r="W2125" s="333"/>
      <c r="X2125" s="333"/>
      <c r="Y2125" s="333"/>
      <c r="Z2125" s="333"/>
      <c r="AA2125" s="333"/>
      <c r="AB2125" s="333"/>
      <c r="AC2125" s="333"/>
      <c r="AD2125" s="333"/>
      <c r="AE2125" s="333"/>
      <c r="AF2125" s="333"/>
      <c r="AG2125" s="333"/>
      <c r="AH2125" s="333"/>
      <c r="AI2125" s="333"/>
      <c r="AJ2125" s="333"/>
      <c r="AK2125" s="333"/>
      <c r="AL2125" s="333"/>
      <c r="AM2125" s="333"/>
      <c r="AN2125" s="333"/>
      <c r="AO2125" s="333"/>
      <c r="AP2125" s="333"/>
      <c r="AQ2125" s="333"/>
      <c r="AR2125" s="333"/>
    </row>
    <row r="2126" spans="1:44" ht="8.1" customHeight="1">
      <c r="A2126" s="365" t="str">
        <f t="shared" si="185"/>
        <v/>
      </c>
      <c r="B2126" s="50" t="str">
        <f t="shared" si="186"/>
        <v/>
      </c>
      <c r="C2126" s="50" t="str">
        <f t="shared" si="187"/>
        <v/>
      </c>
      <c r="D2126" s="315" t="str">
        <f t="shared" si="188"/>
        <v/>
      </c>
      <c r="E2126" s="353"/>
      <c r="F2126" s="354"/>
      <c r="G2126" s="354"/>
      <c r="H2126" s="333"/>
      <c r="I2126" s="333"/>
      <c r="J2126" s="333"/>
      <c r="K2126" s="333"/>
      <c r="L2126" s="333"/>
      <c r="M2126" s="333"/>
      <c r="N2126" s="333"/>
      <c r="O2126" s="333"/>
      <c r="P2126" s="333"/>
      <c r="Q2126" s="333"/>
      <c r="R2126" s="333"/>
      <c r="S2126" s="333"/>
      <c r="T2126" s="333"/>
      <c r="U2126" s="333"/>
      <c r="V2126" s="333"/>
      <c r="W2126" s="333"/>
      <c r="X2126" s="333"/>
      <c r="Y2126" s="333"/>
      <c r="Z2126" s="333"/>
      <c r="AA2126" s="333"/>
      <c r="AB2126" s="333"/>
      <c r="AC2126" s="333"/>
      <c r="AD2126" s="333"/>
      <c r="AE2126" s="333"/>
      <c r="AF2126" s="333"/>
      <c r="AG2126" s="333"/>
      <c r="AH2126" s="333"/>
      <c r="AI2126" s="333"/>
      <c r="AJ2126" s="333"/>
      <c r="AK2126" s="333"/>
      <c r="AL2126" s="333"/>
      <c r="AM2126" s="333"/>
      <c r="AN2126" s="333"/>
      <c r="AO2126" s="333"/>
      <c r="AP2126" s="333"/>
      <c r="AQ2126" s="333"/>
      <c r="AR2126" s="333"/>
    </row>
  </sheetData>
  <conditionalFormatting sqref="G5:G65 J3:AQ3">
    <cfRule type="colorScale" priority="1">
      <colorScale>
        <cfvo type="min"/>
        <cfvo type="percentile" val="50"/>
        <cfvo type="max"/>
        <color rgb="FFF8696B"/>
        <color rgb="FFFCFCFF"/>
        <color rgb="FF5A8AC6"/>
      </colorScale>
    </cfRule>
  </conditionalFormatting>
  <conditionalFormatting sqref="J5:AQ38">
    <cfRule type="colorScale" priority="6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L5:AQ5 J6:AQ38">
    <cfRule type="colorScale" priority="5">
      <colorScale>
        <cfvo type="min"/>
        <cfvo type="percentile" val="50"/>
        <cfvo type="max"/>
        <color rgb="FFF8696B"/>
        <color rgb="FFFFEB84"/>
        <color rgb="FF63BE7B"/>
      </colorScale>
    </cfRule>
  </conditionalFormatting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D6667B1-47C7-44D5-A198-B928E4174D7F}">
  <dimension ref="A1:IK85"/>
  <sheetViews>
    <sheetView workbookViewId="0">
      <selection activeCell="P34" sqref="P34"/>
    </sheetView>
  </sheetViews>
  <sheetFormatPr defaultRowHeight="15"/>
  <cols>
    <col min="1" max="3" width="5.7109375" style="2" customWidth="1"/>
    <col min="4" max="4" width="4.5703125" style="2" customWidth="1"/>
    <col min="5" max="5" width="3.140625" style="2" bestFit="1" customWidth="1"/>
    <col min="6" max="6" width="5.5703125" style="2" customWidth="1"/>
    <col min="7" max="7" width="5" style="2" customWidth="1"/>
    <col min="8" max="9" width="3" style="2" bestFit="1" customWidth="1"/>
    <col min="10" max="10" width="3.85546875" style="2" customWidth="1"/>
    <col min="11" max="11" width="2" style="2" customWidth="1"/>
    <col min="12" max="12" width="3.85546875" style="2" customWidth="1"/>
    <col min="13" max="13" width="7.5703125" style="2" customWidth="1"/>
    <col min="14" max="15" width="5.7109375" style="2" customWidth="1"/>
    <col min="16" max="16" width="8.140625" style="2" customWidth="1"/>
    <col min="17" max="18" width="5.7109375" style="2" customWidth="1"/>
    <col min="19" max="19" width="3.85546875" style="2" customWidth="1"/>
    <col min="20" max="21" width="3.140625" style="2" bestFit="1" customWidth="1"/>
    <col min="22" max="22" width="3.5703125" style="2" customWidth="1"/>
    <col min="23" max="23" width="4" style="2" customWidth="1"/>
    <col min="24" max="24" width="6" style="3" customWidth="1"/>
    <col min="25" max="25" width="3.42578125" style="3" customWidth="1"/>
    <col min="26" max="26" width="4.28515625" style="3" customWidth="1"/>
    <col min="27" max="27" width="4.28515625" style="2" customWidth="1"/>
    <col min="28" max="28" width="4" style="2" customWidth="1"/>
    <col min="29" max="29" width="4.85546875" style="3" bestFit="1" customWidth="1"/>
    <col min="30" max="30" width="6.5703125" style="3" customWidth="1"/>
    <col min="31" max="31" width="6.42578125" style="3" customWidth="1"/>
    <col min="32" max="32" width="8.42578125" style="3" customWidth="1"/>
    <col min="33" max="33" width="7.5703125" style="3" customWidth="1"/>
    <col min="34" max="34" width="9.5703125" style="3" customWidth="1"/>
    <col min="35" max="35" width="8.7109375" style="3" customWidth="1"/>
    <col min="36" max="36" width="6" style="2" customWidth="1"/>
    <col min="37" max="50" width="3.7109375" style="2" customWidth="1"/>
    <col min="51" max="51" width="3.7109375" style="3" customWidth="1"/>
    <col min="52" max="52" width="3.7109375" style="2" customWidth="1"/>
    <col min="53" max="53" width="3" style="2" customWidth="1"/>
    <col min="54" max="227" width="3" style="2" hidden="1" customWidth="1"/>
    <col min="228" max="228" width="3.85546875" style="2" customWidth="1"/>
    <col min="229" max="229" width="4.7109375" style="2" customWidth="1"/>
    <col min="230" max="231" width="3" style="2" customWidth="1"/>
    <col min="232" max="245" width="1.85546875" style="2" customWidth="1"/>
    <col min="246" max="16384" width="9.140625" style="2"/>
  </cols>
  <sheetData>
    <row r="1" spans="1:244">
      <c r="A1" s="5"/>
      <c r="B1" s="5"/>
      <c r="C1" s="5"/>
      <c r="D1" s="5"/>
      <c r="E1" s="5"/>
      <c r="F1" s="5"/>
      <c r="G1" s="5"/>
      <c r="H1" s="5"/>
      <c r="I1" s="5"/>
      <c r="J1" s="5"/>
      <c r="K1" s="5"/>
      <c r="L1" s="5"/>
      <c r="M1" s="5"/>
      <c r="N1" s="5"/>
      <c r="O1" s="5"/>
      <c r="P1" s="5"/>
      <c r="Q1" s="5"/>
      <c r="R1" s="5"/>
      <c r="S1" s="5"/>
      <c r="T1" s="42" t="s">
        <v>8</v>
      </c>
      <c r="U1" s="5"/>
      <c r="V1" s="5"/>
      <c r="W1" s="5"/>
      <c r="X1" s="5"/>
      <c r="Y1" s="5"/>
      <c r="Z1" s="5"/>
      <c r="AA1" s="5"/>
      <c r="AB1" s="5"/>
      <c r="AC1" s="5"/>
      <c r="AD1" s="5"/>
      <c r="AE1" s="5"/>
      <c r="AF1" s="5"/>
      <c r="AG1" s="5"/>
      <c r="AH1" s="5"/>
      <c r="AI1" s="5"/>
      <c r="AJ1" s="5"/>
      <c r="AK1" s="5"/>
      <c r="AL1" s="5"/>
      <c r="AM1" s="5"/>
      <c r="AN1" s="5"/>
      <c r="AO1" s="5"/>
      <c r="AP1" s="5"/>
      <c r="AQ1" s="5"/>
      <c r="AR1" s="5"/>
      <c r="AS1" s="5"/>
      <c r="AT1" s="5"/>
      <c r="AU1" s="5"/>
      <c r="AV1" s="5"/>
      <c r="AW1" s="5"/>
      <c r="AX1" s="5"/>
      <c r="AY1" s="5"/>
      <c r="AZ1" s="5"/>
      <c r="BA1" s="5"/>
      <c r="BB1" s="5"/>
      <c r="BC1" s="5"/>
      <c r="BD1" s="5"/>
      <c r="BE1" s="5"/>
      <c r="BF1" s="5"/>
      <c r="BG1" s="5"/>
      <c r="BH1" s="5"/>
      <c r="BI1" s="5"/>
      <c r="BJ1" s="5"/>
      <c r="BK1" s="5"/>
      <c r="BL1" s="5"/>
      <c r="BM1" s="5"/>
      <c r="BN1" s="5"/>
      <c r="BO1" s="5"/>
      <c r="BP1" s="5"/>
      <c r="BQ1" s="5"/>
      <c r="BR1" s="5"/>
      <c r="BS1" s="5"/>
      <c r="BT1" s="5"/>
      <c r="BU1" s="5"/>
      <c r="BV1" s="5"/>
      <c r="BW1" s="5"/>
      <c r="BX1" s="5"/>
      <c r="BY1" s="5"/>
      <c r="BZ1" s="5"/>
      <c r="CA1" s="5"/>
      <c r="CB1" s="5"/>
      <c r="CC1" s="5"/>
      <c r="CD1" s="5"/>
      <c r="CE1" s="5"/>
      <c r="CF1" s="5"/>
      <c r="CG1" s="5"/>
      <c r="CH1" s="5"/>
      <c r="CI1" s="5"/>
      <c r="CJ1" s="5"/>
      <c r="CK1" s="5"/>
      <c r="CL1" s="5"/>
      <c r="CM1" s="5"/>
      <c r="CN1" s="5"/>
      <c r="CO1" s="5"/>
      <c r="CP1" s="5"/>
      <c r="CQ1" s="5"/>
      <c r="CR1" s="5"/>
      <c r="CS1" s="5"/>
      <c r="CT1" s="5"/>
      <c r="CU1" s="5"/>
      <c r="CV1" s="5"/>
      <c r="CW1" s="5"/>
      <c r="CX1" s="5"/>
      <c r="CY1" s="5"/>
      <c r="CZ1" s="5"/>
      <c r="DA1" s="5"/>
      <c r="DB1" s="5"/>
      <c r="DC1" s="5"/>
      <c r="DD1" s="5"/>
      <c r="DE1" s="5"/>
      <c r="DF1" s="5"/>
      <c r="DG1" s="5"/>
      <c r="DH1" s="5"/>
      <c r="DI1" s="5"/>
      <c r="DJ1" s="5"/>
      <c r="DK1" s="5"/>
      <c r="DL1" s="5"/>
      <c r="DM1" s="5"/>
      <c r="DN1" s="5"/>
      <c r="DO1" s="5"/>
      <c r="DP1" s="5"/>
      <c r="DQ1" s="5"/>
      <c r="DR1" s="5"/>
      <c r="DS1" s="5"/>
      <c r="DT1" s="5"/>
      <c r="DU1" s="5"/>
      <c r="DV1" s="5"/>
      <c r="DW1" s="5"/>
      <c r="DX1" s="5"/>
      <c r="DY1" s="5"/>
      <c r="DZ1" s="5"/>
      <c r="EA1" s="5"/>
      <c r="EB1" s="5"/>
      <c r="EC1" s="5"/>
      <c r="ED1" s="5"/>
      <c r="EE1" s="5"/>
      <c r="EF1" s="5"/>
      <c r="EG1" s="5"/>
      <c r="EH1" s="5"/>
      <c r="EI1" s="5"/>
      <c r="EJ1" s="5"/>
      <c r="EK1" s="5"/>
      <c r="EL1" s="5"/>
      <c r="EM1" s="5"/>
      <c r="EN1" s="5"/>
      <c r="EO1" s="5"/>
      <c r="EP1" s="5"/>
      <c r="EQ1" s="5"/>
      <c r="ER1" s="5"/>
      <c r="ES1" s="5"/>
      <c r="ET1" s="5"/>
      <c r="EU1" s="5"/>
      <c r="EV1" s="5"/>
      <c r="EW1" s="5"/>
      <c r="EX1" s="5"/>
      <c r="EY1" s="5"/>
      <c r="EZ1" s="5"/>
      <c r="FA1" s="5"/>
      <c r="FB1" s="5"/>
      <c r="FC1" s="5"/>
      <c r="FD1" s="5"/>
      <c r="FE1" s="5"/>
      <c r="FF1" s="5"/>
      <c r="FG1" s="5"/>
      <c r="FH1" s="5"/>
      <c r="FI1" s="5"/>
      <c r="FJ1" s="5"/>
      <c r="FK1" s="5"/>
      <c r="FL1" s="5"/>
      <c r="FM1" s="5"/>
      <c r="FN1" s="5"/>
      <c r="FO1" s="5"/>
      <c r="FP1" s="5"/>
      <c r="FQ1" s="5"/>
      <c r="FR1" s="5"/>
      <c r="FS1" s="5"/>
      <c r="FT1" s="5"/>
      <c r="FU1" s="5"/>
      <c r="FV1" s="5"/>
      <c r="FW1" s="5"/>
      <c r="FX1" s="5"/>
      <c r="FY1" s="5"/>
      <c r="FZ1" s="5"/>
      <c r="GA1" s="5"/>
      <c r="GB1" s="5"/>
      <c r="GC1" s="5"/>
      <c r="GD1" s="5"/>
      <c r="GE1" s="5"/>
      <c r="GF1" s="5"/>
      <c r="GG1" s="5"/>
      <c r="GH1" s="5"/>
      <c r="GI1" s="5"/>
      <c r="GJ1" s="5"/>
      <c r="GK1" s="5"/>
      <c r="GL1" s="5"/>
      <c r="GM1" s="5"/>
      <c r="GN1" s="5"/>
      <c r="GO1" s="5"/>
      <c r="GP1" s="5"/>
      <c r="GQ1" s="5"/>
      <c r="GR1" s="5"/>
      <c r="GS1" s="5"/>
      <c r="GT1" s="5"/>
      <c r="GU1" s="5"/>
      <c r="GV1" s="5"/>
      <c r="GW1" s="5"/>
      <c r="GX1" s="5"/>
      <c r="GY1" s="5"/>
      <c r="GZ1" s="5"/>
      <c r="HA1" s="5"/>
      <c r="HB1" s="5"/>
      <c r="HC1" s="5"/>
      <c r="HD1" s="5"/>
      <c r="HE1" s="5"/>
      <c r="HF1" s="5"/>
      <c r="HG1" s="5"/>
      <c r="HH1" s="5"/>
      <c r="HI1" s="5"/>
      <c r="HJ1" s="5"/>
      <c r="HK1" s="5"/>
      <c r="HL1" s="5"/>
      <c r="HM1" s="5"/>
      <c r="HN1" s="5"/>
      <c r="HO1" s="5"/>
      <c r="HP1" s="5"/>
      <c r="HQ1" s="5"/>
      <c r="HR1" s="5"/>
      <c r="HS1" s="5"/>
      <c r="HT1" s="5"/>
      <c r="HU1" s="5"/>
      <c r="HV1" s="5"/>
      <c r="HW1" s="5"/>
      <c r="HX1" s="5"/>
      <c r="HY1" s="5"/>
      <c r="HZ1" s="5"/>
      <c r="IA1" s="5"/>
      <c r="IB1" s="5"/>
      <c r="IC1" s="5"/>
      <c r="ID1" s="5"/>
      <c r="IE1" s="5"/>
      <c r="IF1" s="5"/>
      <c r="IG1" s="5"/>
      <c r="IH1" s="5"/>
      <c r="II1" s="5"/>
      <c r="IJ1" s="5"/>
    </row>
    <row r="2" spans="1:244" ht="15.75" customHeight="1">
      <c r="A2" s="5"/>
      <c r="B2" s="5"/>
      <c r="C2" s="350"/>
      <c r="D2" s="367" t="s">
        <v>19</v>
      </c>
      <c r="E2" s="368"/>
      <c r="F2" s="369" t="s">
        <v>664</v>
      </c>
      <c r="G2" s="369" t="s">
        <v>141</v>
      </c>
      <c r="H2" s="369" t="s">
        <v>661</v>
      </c>
      <c r="I2" s="369" t="s">
        <v>99</v>
      </c>
      <c r="J2" s="370"/>
      <c r="K2" s="27"/>
      <c r="L2" s="27" t="s">
        <v>18</v>
      </c>
      <c r="M2" s="28"/>
      <c r="N2" s="16" t="s">
        <v>9</v>
      </c>
      <c r="O2" s="16" t="s">
        <v>7</v>
      </c>
      <c r="P2" s="26"/>
      <c r="Q2" s="26"/>
      <c r="R2" s="26"/>
      <c r="S2" s="29" t="s">
        <v>17</v>
      </c>
      <c r="T2" s="29"/>
      <c r="U2" s="29"/>
      <c r="V2" s="29"/>
      <c r="W2" s="29"/>
      <c r="X2" s="29"/>
      <c r="Y2" s="15"/>
      <c r="Z2" s="382" t="s">
        <v>30</v>
      </c>
      <c r="AA2" s="54">
        <v>-1</v>
      </c>
      <c r="AB2" s="30"/>
      <c r="AC2" s="53"/>
      <c r="AD2" s="52" t="s">
        <v>2</v>
      </c>
      <c r="AE2" s="19">
        <v>15</v>
      </c>
      <c r="AF2" s="18" t="s">
        <v>4</v>
      </c>
      <c r="AG2" s="19">
        <v>5000</v>
      </c>
      <c r="AH2" s="19" t="s">
        <v>29</v>
      </c>
      <c r="AI2" s="5"/>
      <c r="AJ2" s="57"/>
      <c r="AK2" s="4"/>
      <c r="AL2" s="5"/>
      <c r="AM2" s="5"/>
      <c r="AN2" s="5"/>
      <c r="AO2" s="5"/>
      <c r="AP2" s="5"/>
      <c r="AQ2" s="5"/>
      <c r="AR2" s="5"/>
      <c r="AS2" s="5"/>
      <c r="AT2" s="5"/>
      <c r="AU2" s="5"/>
      <c r="AV2" s="5"/>
      <c r="AW2" s="5"/>
      <c r="AX2" s="5"/>
      <c r="AY2" s="5"/>
      <c r="AZ2" s="5"/>
      <c r="BA2" s="5"/>
      <c r="HR2" s="5"/>
      <c r="HS2" s="5"/>
      <c r="HT2" s="5"/>
      <c r="HU2" s="5"/>
      <c r="HV2" s="5"/>
      <c r="HW2" s="5"/>
      <c r="HX2" s="5"/>
      <c r="HY2" s="5"/>
      <c r="HZ2" s="5"/>
      <c r="IA2" s="5"/>
      <c r="IB2" s="5"/>
      <c r="IC2" s="5"/>
      <c r="ID2" s="5"/>
      <c r="IE2" s="5"/>
      <c r="IF2" s="5"/>
      <c r="IG2" s="5"/>
      <c r="IH2" s="5"/>
      <c r="II2" s="5"/>
      <c r="IJ2" s="5"/>
    </row>
    <row r="3" spans="1:244">
      <c r="A3" s="5"/>
      <c r="B3" s="5"/>
      <c r="C3" s="350"/>
      <c r="D3" s="351">
        <v>-1</v>
      </c>
      <c r="E3" s="371"/>
      <c r="F3" s="46">
        <v>1</v>
      </c>
      <c r="G3" s="46">
        <f>F3+1</f>
        <v>2</v>
      </c>
      <c r="H3" s="46">
        <f>G3+1</f>
        <v>3</v>
      </c>
      <c r="I3" s="46">
        <f>H3+1</f>
        <v>4</v>
      </c>
      <c r="J3" s="372"/>
      <c r="K3" s="27"/>
      <c r="L3" s="28"/>
      <c r="M3" s="41" t="s">
        <v>11</v>
      </c>
      <c r="N3" s="26"/>
      <c r="O3" s="26"/>
      <c r="P3" s="2" t="s">
        <v>12</v>
      </c>
      <c r="Q3" s="26"/>
      <c r="R3" s="26"/>
      <c r="S3" s="30"/>
      <c r="T3" s="42" t="s">
        <v>14</v>
      </c>
      <c r="U3" s="30" t="s">
        <v>9</v>
      </c>
      <c r="V3" s="30" t="s">
        <v>7</v>
      </c>
      <c r="W3" s="31" t="s">
        <v>8</v>
      </c>
      <c r="X3" s="31"/>
      <c r="Y3" s="15"/>
      <c r="Z3" s="30"/>
      <c r="AA3" s="54">
        <f>(AA13-AA5)/(AA4+AA2)</f>
        <v>0.25</v>
      </c>
      <c r="AB3" s="30"/>
      <c r="AC3" s="53"/>
      <c r="AD3" s="52" t="s">
        <v>3</v>
      </c>
      <c r="AE3" s="19">
        <v>15</v>
      </c>
      <c r="AF3" s="18" t="s">
        <v>5</v>
      </c>
      <c r="AG3" s="19">
        <v>5000</v>
      </c>
      <c r="AH3" s="19" t="s">
        <v>29</v>
      </c>
      <c r="AI3" s="5"/>
      <c r="AJ3" s="57"/>
      <c r="AK3" s="4"/>
      <c r="AL3" s="5"/>
      <c r="AM3" s="5"/>
      <c r="AN3" s="5"/>
      <c r="AO3" s="5"/>
      <c r="AP3" s="5"/>
      <c r="AQ3" s="5"/>
      <c r="AR3" s="5"/>
      <c r="AS3" s="5"/>
      <c r="AT3" s="5"/>
      <c r="AU3" s="5"/>
      <c r="AV3" s="5"/>
      <c r="AW3" s="5"/>
      <c r="AX3" s="5"/>
      <c r="AY3" s="5"/>
      <c r="AZ3" s="5"/>
      <c r="BA3" s="5"/>
      <c r="HR3" s="5"/>
      <c r="HS3" s="5"/>
      <c r="HT3" s="5"/>
      <c r="HU3" s="5"/>
      <c r="HV3" s="5"/>
      <c r="HW3" s="5"/>
      <c r="HX3" s="5"/>
      <c r="HY3" s="5"/>
      <c r="HZ3" s="5"/>
      <c r="IA3" s="5"/>
      <c r="IB3" s="5"/>
      <c r="IC3" s="5"/>
      <c r="ID3" s="5"/>
      <c r="IE3" s="5"/>
      <c r="IF3" s="5"/>
      <c r="IG3" s="5"/>
      <c r="IH3" s="5"/>
      <c r="II3" s="5"/>
      <c r="IJ3" s="5"/>
    </row>
    <row r="4" spans="1:244">
      <c r="A4" s="5"/>
      <c r="B4" s="5"/>
      <c r="C4" s="350"/>
      <c r="D4" s="350"/>
      <c r="E4" s="373"/>
      <c r="F4" s="46">
        <v>0</v>
      </c>
      <c r="G4" s="46">
        <v>1</v>
      </c>
      <c r="H4" s="46">
        <v>2</v>
      </c>
      <c r="I4" s="46">
        <v>3</v>
      </c>
      <c r="J4" s="372" t="s">
        <v>48</v>
      </c>
      <c r="K4" s="27"/>
      <c r="L4" s="47">
        <f>P6</f>
        <v>-5</v>
      </c>
      <c r="M4" s="28">
        <v>0</v>
      </c>
      <c r="N4" s="16">
        <v>1</v>
      </c>
      <c r="O4" s="16">
        <v>2</v>
      </c>
      <c r="P4" s="26">
        <v>3</v>
      </c>
      <c r="Q4" s="89" t="s">
        <v>48</v>
      </c>
      <c r="R4" s="89" t="s">
        <v>48</v>
      </c>
      <c r="S4" s="30"/>
      <c r="T4" s="30">
        <v>0</v>
      </c>
      <c r="U4" s="30">
        <v>1</v>
      </c>
      <c r="V4" s="30">
        <v>2</v>
      </c>
      <c r="W4" s="30">
        <v>3</v>
      </c>
      <c r="X4" s="30">
        <v>4</v>
      </c>
      <c r="Y4" s="15"/>
      <c r="Z4" s="30" t="s">
        <v>48</v>
      </c>
      <c r="AA4" s="55">
        <f>COUNT(V5:V13)</f>
        <v>9</v>
      </c>
      <c r="AB4" s="30"/>
      <c r="AC4" s="53"/>
      <c r="AD4" s="52" t="s">
        <v>1</v>
      </c>
      <c r="AE4" s="19">
        <v>5</v>
      </c>
      <c r="AF4" s="18" t="s">
        <v>26</v>
      </c>
      <c r="AG4" s="57" t="s">
        <v>27</v>
      </c>
      <c r="AH4" s="19">
        <f>COUNT(AF7:AF11)</f>
        <v>5</v>
      </c>
      <c r="AI4" s="5"/>
      <c r="AJ4" s="57"/>
      <c r="AK4" s="4"/>
      <c r="AL4" s="5"/>
      <c r="AM4" s="5"/>
      <c r="AN4" s="5"/>
      <c r="AO4" s="5"/>
      <c r="AP4" s="5"/>
      <c r="AQ4" s="5"/>
      <c r="AR4" s="5"/>
      <c r="AS4" s="5"/>
      <c r="AT4" s="5"/>
      <c r="AU4" s="5"/>
      <c r="AV4" s="5"/>
      <c r="AW4" s="5"/>
      <c r="AX4" s="5"/>
      <c r="AY4" s="5"/>
      <c r="AZ4" s="5"/>
      <c r="BA4" s="5"/>
      <c r="HR4" s="5"/>
      <c r="HS4" s="5"/>
      <c r="HT4" s="5"/>
      <c r="HU4" s="5"/>
      <c r="HV4" s="5"/>
      <c r="HW4" s="5"/>
      <c r="HX4" s="5"/>
      <c r="HY4" s="5"/>
      <c r="HZ4" s="5"/>
      <c r="IA4" s="5"/>
      <c r="IB4" s="5"/>
      <c r="IC4" s="5"/>
      <c r="ID4" s="5"/>
      <c r="IE4" s="5"/>
      <c r="IF4" s="5"/>
      <c r="IG4" s="5"/>
      <c r="IH4" s="5"/>
      <c r="II4" s="5"/>
      <c r="IJ4" s="5"/>
    </row>
    <row r="5" spans="1:244">
      <c r="A5" s="43" t="s">
        <v>28</v>
      </c>
      <c r="B5" s="43">
        <f>INDEX($W$5:$W$13,D5,1)</f>
        <v>100</v>
      </c>
      <c r="C5" s="44">
        <f t="shared" ref="C5:C13" si="0">INDEX($AA$5:$AA$13,D5,1)</f>
        <v>6</v>
      </c>
      <c r="D5" s="43">
        <v>9</v>
      </c>
      <c r="E5" s="374">
        <v>0</v>
      </c>
      <c r="F5" s="352">
        <v>0</v>
      </c>
      <c r="G5" s="352">
        <v>0</v>
      </c>
      <c r="H5" s="347">
        <v>0</v>
      </c>
      <c r="I5" s="347">
        <v>0</v>
      </c>
      <c r="J5" s="375" t="str">
        <f t="shared" ref="J5:J34" si="1">_xlfn.CONCAT(H5+1,",",G5+1)</f>
        <v>1,1</v>
      </c>
      <c r="K5" s="5"/>
      <c r="L5" s="38">
        <v>0</v>
      </c>
      <c r="M5" s="13">
        <v>2</v>
      </c>
      <c r="N5" s="8">
        <v>4</v>
      </c>
      <c r="O5" s="8">
        <v>10</v>
      </c>
      <c r="P5" s="15">
        <v>-5</v>
      </c>
      <c r="Q5" s="50" t="str">
        <f>_xlfn.CONCAT(O5+1,",",N5+1)</f>
        <v>11,5</v>
      </c>
      <c r="R5" s="50" t="str">
        <f>Q5</f>
        <v>11,5</v>
      </c>
      <c r="S5" s="38">
        <v>0</v>
      </c>
      <c r="T5" s="13">
        <v>0</v>
      </c>
      <c r="U5" s="8">
        <v>7</v>
      </c>
      <c r="V5" s="8">
        <v>1</v>
      </c>
      <c r="W5" s="39">
        <v>0</v>
      </c>
      <c r="X5" s="17">
        <v>1</v>
      </c>
      <c r="Y5" s="15"/>
      <c r="Z5" s="9" t="str">
        <f t="shared" ref="Z5:Z13" si="2">_xlfn.CONCAT(V5+1,",",U5+1)</f>
        <v>2,8</v>
      </c>
      <c r="AA5" s="93">
        <v>4</v>
      </c>
      <c r="AB5" s="53"/>
      <c r="AC5" s="45"/>
      <c r="AD5" s="6"/>
      <c r="AE5" s="6">
        <f>AE3*AE2</f>
        <v>225</v>
      </c>
      <c r="AF5" s="33" t="s">
        <v>25</v>
      </c>
      <c r="AG5" s="33"/>
      <c r="AH5" s="33" t="s">
        <v>6</v>
      </c>
      <c r="AI5" s="35" t="s">
        <v>10</v>
      </c>
      <c r="AJ5" s="57"/>
      <c r="AK5" s="4">
        <f>AH6</f>
        <v>200</v>
      </c>
      <c r="AL5" s="5">
        <v>1</v>
      </c>
      <c r="AM5" s="5">
        <f>AL5+1</f>
        <v>2</v>
      </c>
      <c r="AN5" s="5">
        <f t="shared" ref="AN5:AZ5" si="3">AM5+1</f>
        <v>3</v>
      </c>
      <c r="AO5" s="5">
        <f t="shared" si="3"/>
        <v>4</v>
      </c>
      <c r="AP5" s="5">
        <f t="shared" si="3"/>
        <v>5</v>
      </c>
      <c r="AQ5" s="5">
        <f t="shared" si="3"/>
        <v>6</v>
      </c>
      <c r="AR5" s="5">
        <f t="shared" si="3"/>
        <v>7</v>
      </c>
      <c r="AS5" s="5">
        <f t="shared" si="3"/>
        <v>8</v>
      </c>
      <c r="AT5" s="5">
        <f t="shared" si="3"/>
        <v>9</v>
      </c>
      <c r="AU5" s="5">
        <f t="shared" si="3"/>
        <v>10</v>
      </c>
      <c r="AV5" s="5">
        <f t="shared" si="3"/>
        <v>11</v>
      </c>
      <c r="AW5" s="5">
        <f t="shared" si="3"/>
        <v>12</v>
      </c>
      <c r="AX5" s="5">
        <f t="shared" si="3"/>
        <v>13</v>
      </c>
      <c r="AY5" s="5">
        <f t="shared" si="3"/>
        <v>14</v>
      </c>
      <c r="AZ5" s="5">
        <f t="shared" si="3"/>
        <v>15</v>
      </c>
      <c r="BA5" s="5"/>
      <c r="HR5" s="5"/>
      <c r="HS5" s="5"/>
      <c r="HT5" s="5"/>
      <c r="HU5" s="5"/>
      <c r="HV5" s="5"/>
      <c r="HW5" s="5"/>
      <c r="HX5" s="5"/>
      <c r="HY5" s="5"/>
      <c r="HZ5" s="5"/>
      <c r="IA5" s="5"/>
      <c r="IB5" s="5"/>
      <c r="IC5" s="5"/>
      <c r="ID5" s="5"/>
      <c r="IE5" s="5"/>
      <c r="IF5" s="5"/>
      <c r="IG5" s="5"/>
      <c r="IH5" s="5"/>
      <c r="II5" s="5"/>
      <c r="IJ5" s="5"/>
    </row>
    <row r="6" spans="1:244">
      <c r="A6" s="43">
        <v>-250</v>
      </c>
      <c r="B6" s="43">
        <f t="shared" ref="B6:B13" si="4">INDEX($W$5:$W$13,D6,1)</f>
        <v>90</v>
      </c>
      <c r="C6" s="44">
        <f t="shared" si="0"/>
        <v>5.75</v>
      </c>
      <c r="D6" s="43">
        <f>D5-1</f>
        <v>8</v>
      </c>
      <c r="E6" s="374">
        <v>1</v>
      </c>
      <c r="F6" s="352">
        <v>0</v>
      </c>
      <c r="G6" s="352">
        <v>1</v>
      </c>
      <c r="H6" s="347">
        <v>0</v>
      </c>
      <c r="I6" s="347">
        <v>0</v>
      </c>
      <c r="J6" s="375" t="str">
        <f t="shared" si="1"/>
        <v>1,2</v>
      </c>
      <c r="K6" s="5"/>
      <c r="L6" s="38">
        <v>1</v>
      </c>
      <c r="M6" s="13">
        <v>1</v>
      </c>
      <c r="N6" s="8">
        <v>3</v>
      </c>
      <c r="O6" s="8">
        <v>5</v>
      </c>
      <c r="P6" s="15">
        <v>-5</v>
      </c>
      <c r="Q6" s="50" t="str">
        <f t="shared" ref="Q6:Q19" si="5">_xlfn.CONCAT(O6+1,",",N6+1)</f>
        <v>6,4</v>
      </c>
      <c r="R6" s="50" t="str">
        <f>Q6</f>
        <v>6,4</v>
      </c>
      <c r="S6" s="38">
        <v>1</v>
      </c>
      <c r="T6" s="13">
        <v>0</v>
      </c>
      <c r="U6" s="8">
        <v>7</v>
      </c>
      <c r="V6" s="8">
        <v>2</v>
      </c>
      <c r="W6" s="39">
        <v>0</v>
      </c>
      <c r="X6" s="17">
        <v>1</v>
      </c>
      <c r="Y6" s="15"/>
      <c r="Z6" s="9" t="str">
        <f t="shared" si="2"/>
        <v>3,8</v>
      </c>
      <c r="AA6" s="45">
        <f t="shared" ref="AA6:AA12" si="6">AA5+AA$3</f>
        <v>4.25</v>
      </c>
      <c r="AB6" s="53" t="s">
        <v>21</v>
      </c>
      <c r="AC6" s="45"/>
      <c r="AD6" s="7" t="s">
        <v>15</v>
      </c>
      <c r="AE6" s="36" t="s">
        <v>16</v>
      </c>
      <c r="AF6" s="42">
        <v>0</v>
      </c>
      <c r="AG6" s="28" t="s">
        <v>24</v>
      </c>
      <c r="AH6" s="28">
        <v>200</v>
      </c>
      <c r="AI6" s="12"/>
      <c r="AJ6" s="57"/>
      <c r="AK6" s="5">
        <v>1</v>
      </c>
      <c r="AL6" s="40">
        <f>IF(ISNUMBER(MATCH('01_TWRI'!AL23,$R$5:$R$7,0)),$L$4,IF(ISNUMBER(MATCH('01_TWRI'!AL23,$Q$8:$Q$19,0)),$P$5,IF(ISNUMBER(MATCH('01_TWRI'!AL23,$Z$5:$Z$13,0)),$S$2,IF(ISNUMBER(MATCH('01_TWRI'!AL23,$J$5:$J$34,0)),$D$3,AL$3))))</f>
        <v>-1</v>
      </c>
      <c r="AM6" s="40">
        <f>IF(ISNUMBER(MATCH('01_TWRI'!AM23,$R$5:$R$7,0)),$L$4,IF(ISNUMBER(MATCH('01_TWRI'!AM23,$Q$8:$Q$19,0)),$P$5,IF(ISNUMBER(MATCH('01_TWRI'!AM23,$Z$5:$Z$13,0)),$S$2,IF(ISNUMBER(MATCH('01_TWRI'!AM23,$J$5:$J$34,0)),$D$3,AM$3))))</f>
        <v>0</v>
      </c>
      <c r="AN6" s="40">
        <f>IF(ISNUMBER(MATCH('01_TWRI'!AN23,$R$5:$R$7,0)),$L$4,IF(ISNUMBER(MATCH('01_TWRI'!AN23,$Q$8:$Q$19,0)),$P$5,IF(ISNUMBER(MATCH('01_TWRI'!AN23,$Z$5:$Z$13,0)),$S$2,IF(ISNUMBER(MATCH('01_TWRI'!AN23,$J$5:$J$34,0)),$D$3,AN$3))))</f>
        <v>0</v>
      </c>
      <c r="AO6" s="40">
        <f>IF(ISNUMBER(MATCH('01_TWRI'!AO23,$R$5:$R$7,0)),$L$4,IF(ISNUMBER(MATCH('01_TWRI'!AO23,$Q$8:$Q$19,0)),$P$5,IF(ISNUMBER(MATCH('01_TWRI'!AO23,$Z$5:$Z$13,0)),$S$2,IF(ISNUMBER(MATCH('01_TWRI'!AO23,$J$5:$J$34,0)),$D$3,AO$3))))</f>
        <v>0</v>
      </c>
      <c r="AP6" s="40">
        <f>IF(ISNUMBER(MATCH('01_TWRI'!AP23,$R$5:$R$7,0)),$L$4,IF(ISNUMBER(MATCH('01_TWRI'!AP23,$Q$8:$Q$19,0)),$P$5,IF(ISNUMBER(MATCH('01_TWRI'!AP23,$Z$5:$Z$13,0)),$S$2,IF(ISNUMBER(MATCH('01_TWRI'!AP23,$J$5:$J$34,0)),$D$3,AP$3))))</f>
        <v>0</v>
      </c>
      <c r="AQ6" s="40">
        <f>IF(ISNUMBER(MATCH('01_TWRI'!AQ23,$R$5:$R$7,0)),$L$4,IF(ISNUMBER(MATCH('01_TWRI'!AQ23,$Q$8:$Q$19,0)),$P$5,IF(ISNUMBER(MATCH('01_TWRI'!AQ23,$Z$5:$Z$13,0)),$S$2,IF(ISNUMBER(MATCH('01_TWRI'!AQ23,$J$5:$J$34,0)),$D$3,AQ$3))))</f>
        <v>0</v>
      </c>
      <c r="AR6" s="40">
        <f>IF(ISNUMBER(MATCH('01_TWRI'!AR23,$R$5:$R$7,0)),$L$4,IF(ISNUMBER(MATCH('01_TWRI'!AR23,$Q$8:$Q$19,0)),$P$5,IF(ISNUMBER(MATCH('01_TWRI'!AR23,$Z$5:$Z$13,0)),$S$2,IF(ISNUMBER(MATCH('01_TWRI'!AR23,$J$5:$J$34,0)),$D$3,AR$3))))</f>
        <v>0</v>
      </c>
      <c r="AS6" s="40">
        <f>IF(ISNUMBER(MATCH('01_TWRI'!AS23,$R$5:$R$7,0)),$L$4,IF(ISNUMBER(MATCH('01_TWRI'!AS23,$Q$8:$Q$19,0)),$P$5,IF(ISNUMBER(MATCH('01_TWRI'!AS23,$Z$5:$Z$13,0)),$S$2,IF(ISNUMBER(MATCH('01_TWRI'!AS23,$J$5:$J$34,0)),$D$3,AS$3))))</f>
        <v>0</v>
      </c>
      <c r="AT6" s="40">
        <f>IF(ISNUMBER(MATCH('01_TWRI'!AT23,$R$5:$R$7,0)),$L$4,IF(ISNUMBER(MATCH('01_TWRI'!AT23,$Q$8:$Q$19,0)),$P$5,IF(ISNUMBER(MATCH('01_TWRI'!AT23,$Z$5:$Z$13,0)),$S$2,IF(ISNUMBER(MATCH('01_TWRI'!AT23,$J$5:$J$34,0)),$D$3,AT$3))))</f>
        <v>0</v>
      </c>
      <c r="AU6" s="40">
        <f>IF(ISNUMBER(MATCH('01_TWRI'!AU23,$R$5:$R$7,0)),$L$4,IF(ISNUMBER(MATCH('01_TWRI'!AU23,$Q$8:$Q$19,0)),$P$5,IF(ISNUMBER(MATCH('01_TWRI'!AU23,$Z$5:$Z$13,0)),$S$2,IF(ISNUMBER(MATCH('01_TWRI'!AU23,$J$5:$J$34,0)),$D$3,AU$3))))</f>
        <v>0</v>
      </c>
      <c r="AV6" s="40">
        <f>IF(ISNUMBER(MATCH('01_TWRI'!AV23,$R$5:$R$7,0)),$L$4,IF(ISNUMBER(MATCH('01_TWRI'!AV23,$Q$8:$Q$19,0)),$P$5,IF(ISNUMBER(MATCH('01_TWRI'!AV23,$Z$5:$Z$13,0)),$S$2,IF(ISNUMBER(MATCH('01_TWRI'!AV23,$J$5:$J$34,0)),$D$3,AV$3))))</f>
        <v>0</v>
      </c>
      <c r="AW6" s="40">
        <f>IF(ISNUMBER(MATCH('01_TWRI'!AW23,$R$5:$R$7,0)),$L$4,IF(ISNUMBER(MATCH('01_TWRI'!AW23,$Q$8:$Q$19,0)),$P$5,IF(ISNUMBER(MATCH('01_TWRI'!AW23,$Z$5:$Z$13,0)),$S$2,IF(ISNUMBER(MATCH('01_TWRI'!AW23,$J$5:$J$34,0)),$D$3,AW$3))))</f>
        <v>0</v>
      </c>
      <c r="AX6" s="40">
        <f>IF(ISNUMBER(MATCH('01_TWRI'!AX23,$R$5:$R$7,0)),$L$4,IF(ISNUMBER(MATCH('01_TWRI'!AX23,$Q$8:$Q$19,0)),$P$5,IF(ISNUMBER(MATCH('01_TWRI'!AX23,$Z$5:$Z$13,0)),$S$2,IF(ISNUMBER(MATCH('01_TWRI'!AX23,$J$5:$J$34,0)),$D$3,AX$3))))</f>
        <v>0</v>
      </c>
      <c r="AY6" s="40">
        <f>IF(ISNUMBER(MATCH('01_TWRI'!AY23,$R$5:$R$7,0)),$L$4,IF(ISNUMBER(MATCH('01_TWRI'!AY23,$Q$8:$Q$19,0)),$P$5,IF(ISNUMBER(MATCH('01_TWRI'!AY23,$Z$5:$Z$13,0)),$S$2,IF(ISNUMBER(MATCH('01_TWRI'!AY23,$J$5:$J$34,0)),$D$3,AY$3))))</f>
        <v>0</v>
      </c>
      <c r="AZ6" s="40">
        <f>IF(ISNUMBER(MATCH('01_TWRI'!AZ23,$R$5:$R$7,0)),$L$4,IF(ISNUMBER(MATCH('01_TWRI'!AZ23,$Q$8:$Q$19,0)),$P$5,IF(ISNUMBER(MATCH('01_TWRI'!AZ23,$Z$5:$Z$13,0)),$S$2,IF(ISNUMBER(MATCH('01_TWRI'!AZ23,$J$5:$J$34,0)),$D$3,AZ$3))))</f>
        <v>0</v>
      </c>
      <c r="BA6" s="5"/>
      <c r="HR6" s="5"/>
      <c r="HS6" s="5"/>
      <c r="HT6" s="5"/>
      <c r="HU6" s="5"/>
      <c r="HV6" s="5"/>
      <c r="HW6" s="5"/>
      <c r="HX6" s="5"/>
      <c r="HY6" s="5"/>
      <c r="HZ6" s="5"/>
      <c r="IA6" s="5"/>
      <c r="IB6" s="5"/>
      <c r="IC6" s="5"/>
      <c r="ID6" s="5"/>
      <c r="IE6" s="5"/>
      <c r="IF6" s="5"/>
      <c r="IG6" s="5"/>
      <c r="IH6" s="5"/>
      <c r="II6" s="5"/>
      <c r="IJ6" s="5"/>
    </row>
    <row r="7" spans="1:244">
      <c r="A7" s="43">
        <f>A6</f>
        <v>-250</v>
      </c>
      <c r="B7" s="43">
        <f t="shared" si="4"/>
        <v>70</v>
      </c>
      <c r="C7" s="44">
        <f t="shared" si="0"/>
        <v>5.5</v>
      </c>
      <c r="D7" s="43">
        <f t="shared" ref="D7:D13" si="7">D6-1</f>
        <v>7</v>
      </c>
      <c r="E7" s="374">
        <v>2</v>
      </c>
      <c r="F7" s="352">
        <v>0</v>
      </c>
      <c r="G7" s="352">
        <v>2</v>
      </c>
      <c r="H7" s="347">
        <v>0</v>
      </c>
      <c r="I7" s="347">
        <v>0</v>
      </c>
      <c r="J7" s="375" t="str">
        <f t="shared" si="1"/>
        <v>1,3</v>
      </c>
      <c r="K7" s="5"/>
      <c r="L7" s="38">
        <v>2</v>
      </c>
      <c r="M7" s="13">
        <v>1</v>
      </c>
      <c r="N7" s="8">
        <v>5</v>
      </c>
      <c r="O7" s="8">
        <v>11</v>
      </c>
      <c r="P7" s="15">
        <v>-5</v>
      </c>
      <c r="Q7" s="50" t="str">
        <f t="shared" si="5"/>
        <v>12,6</v>
      </c>
      <c r="R7" s="50" t="str">
        <f>Q7</f>
        <v>12,6</v>
      </c>
      <c r="S7" s="38">
        <v>2</v>
      </c>
      <c r="T7" s="13">
        <v>0</v>
      </c>
      <c r="U7" s="8">
        <v>7</v>
      </c>
      <c r="V7" s="8">
        <v>3</v>
      </c>
      <c r="W7" s="39">
        <v>10</v>
      </c>
      <c r="X7" s="17">
        <v>1</v>
      </c>
      <c r="Y7" s="15"/>
      <c r="Z7" s="9" t="str">
        <f t="shared" si="2"/>
        <v>4,8</v>
      </c>
      <c r="AA7" s="45">
        <f t="shared" si="6"/>
        <v>4.5</v>
      </c>
      <c r="AB7" s="53" t="str">
        <f>_xlfn.CONCAT("sup_Lay",AF6)</f>
        <v>sup_Lay0</v>
      </c>
      <c r="AC7" s="45"/>
      <c r="AD7" s="14">
        <v>1</v>
      </c>
      <c r="AE7" s="14">
        <v>1</v>
      </c>
      <c r="AF7" s="42">
        <f>AF6+1</f>
        <v>1</v>
      </c>
      <c r="AG7" s="5"/>
      <c r="AH7" s="13">
        <f>$AH$6+AJ7</f>
        <v>50</v>
      </c>
      <c r="AI7" s="13">
        <f>(AH6+AH7)/2</f>
        <v>125</v>
      </c>
      <c r="AJ7" s="45">
        <v>-150</v>
      </c>
      <c r="AK7" s="5">
        <f>AK6+1</f>
        <v>2</v>
      </c>
      <c r="AL7" s="40">
        <f>IF(ISNUMBER(MATCH('01_TWRI'!AL24,$R$5:$R$7,0)),$L$4,IF(ISNUMBER(MATCH('01_TWRI'!AL24,$Q$8:$Q$19,0)),$P$5,IF(ISNUMBER(MATCH('01_TWRI'!AL24,$Z$5:$Z$13,0)),$S$2,IF(ISNUMBER(MATCH('01_TWRI'!AL24,$J$5:$J$34,0)),$D$3,AL$3))))</f>
        <v>-1</v>
      </c>
      <c r="AM7" s="40">
        <f>IF(ISNUMBER(MATCH('01_TWRI'!AM24,$R$5:$R$7,0)),$L$4,IF(ISNUMBER(MATCH('01_TWRI'!AM24,$Q$8:$Q$19,0)),$P$5,IF(ISNUMBER(MATCH('01_TWRI'!AM24,$Z$5:$Z$13,0)),$S$2,IF(ISNUMBER(MATCH('01_TWRI'!AM24,$J$5:$J$34,0)),$D$3,AM$3))))</f>
        <v>0</v>
      </c>
      <c r="AN7" s="40">
        <f>IF(ISNUMBER(MATCH('01_TWRI'!AN24,$R$5:$R$7,0)),$L$4,IF(ISNUMBER(MATCH('01_TWRI'!AN24,$Q$8:$Q$19,0)),$P$5,IF(ISNUMBER(MATCH('01_TWRI'!AN24,$Z$5:$Z$13,0)),$S$2,IF(ISNUMBER(MATCH('01_TWRI'!AN24,$J$5:$J$34,0)),$D$3,AN$3))))</f>
        <v>0</v>
      </c>
      <c r="AO7" s="40">
        <f>IF(ISNUMBER(MATCH('01_TWRI'!AO24,$R$5:$R$7,0)),$L$4,IF(ISNUMBER(MATCH('01_TWRI'!AO24,$Q$8:$Q$19,0)),$P$5,IF(ISNUMBER(MATCH('01_TWRI'!AO24,$Z$5:$Z$13,0)),$S$2,IF(ISNUMBER(MATCH('01_TWRI'!AO24,$J$5:$J$34,0)),$D$3,AO$3))))</f>
        <v>0</v>
      </c>
      <c r="AP7" s="40">
        <f>IF(ISNUMBER(MATCH('01_TWRI'!AP24,$R$5:$R$7,0)),$L$4,IF(ISNUMBER(MATCH('01_TWRI'!AP24,$Q$8:$Q$19,0)),$P$5,IF(ISNUMBER(MATCH('01_TWRI'!AP24,$Z$5:$Z$13,0)),$S$2,IF(ISNUMBER(MATCH('01_TWRI'!AP24,$J$5:$J$34,0)),$D$3,AP$3))))</f>
        <v>0</v>
      </c>
      <c r="AQ7" s="40">
        <f>IF(ISNUMBER(MATCH('01_TWRI'!AQ24,$R$5:$R$7,0)),$L$4,IF(ISNUMBER(MATCH('01_TWRI'!AQ24,$Q$8:$Q$19,0)),$P$5,IF(ISNUMBER(MATCH('01_TWRI'!AQ24,$Z$5:$Z$13,0)),$S$2,IF(ISNUMBER(MATCH('01_TWRI'!AQ24,$J$5:$J$34,0)),$D$3,AQ$3))))</f>
        <v>0</v>
      </c>
      <c r="AR7" s="40">
        <f>IF(ISNUMBER(MATCH('01_TWRI'!AR24,$R$5:$R$7,0)),$L$4,IF(ISNUMBER(MATCH('01_TWRI'!AR24,$Q$8:$Q$19,0)),$P$5,IF(ISNUMBER(MATCH('01_TWRI'!AR24,$Z$5:$Z$13,0)),$S$2,IF(ISNUMBER(MATCH('01_TWRI'!AR24,$J$5:$J$34,0)),$D$3,AR$3))))</f>
        <v>0</v>
      </c>
      <c r="AS7" s="40">
        <f>IF(ISNUMBER(MATCH('01_TWRI'!AS24,$R$5:$R$7,0)),$L$4,IF(ISNUMBER(MATCH('01_TWRI'!AS24,$Q$8:$Q$19,0)),$P$5,IF(ISNUMBER(MATCH('01_TWRI'!AS24,$Z$5:$Z$13,0)),$S$2,IF(ISNUMBER(MATCH('01_TWRI'!AS24,$J$5:$J$34,0)),$D$3,AS$3))))</f>
        <v>0</v>
      </c>
      <c r="AT7" s="40">
        <f>IF(ISNUMBER(MATCH('01_TWRI'!AT24,$R$5:$R$7,0)),$L$4,IF(ISNUMBER(MATCH('01_TWRI'!AT24,$Q$8:$Q$19,0)),$P$5,IF(ISNUMBER(MATCH('01_TWRI'!AT24,$Z$5:$Z$13,0)),$S$2,IF(ISNUMBER(MATCH('01_TWRI'!AT24,$J$5:$J$34,0)),$D$3,AT$3))))</f>
        <v>0</v>
      </c>
      <c r="AU7" s="40">
        <f>IF(ISNUMBER(MATCH('01_TWRI'!AU24,$R$5:$R$7,0)),$L$4,IF(ISNUMBER(MATCH('01_TWRI'!AU24,$Q$8:$Q$19,0)),$P$5,IF(ISNUMBER(MATCH('01_TWRI'!AU24,$Z$5:$Z$13,0)),$S$2,IF(ISNUMBER(MATCH('01_TWRI'!AU24,$J$5:$J$34,0)),$D$3,AU$3))))</f>
        <v>0</v>
      </c>
      <c r="AV7" s="40">
        <f>IF(ISNUMBER(MATCH('01_TWRI'!AV24,$R$5:$R$7,0)),$L$4,IF(ISNUMBER(MATCH('01_TWRI'!AV24,$Q$8:$Q$19,0)),$P$5,IF(ISNUMBER(MATCH('01_TWRI'!AV24,$Z$5:$Z$13,0)),$S$2,IF(ISNUMBER(MATCH('01_TWRI'!AV24,$J$5:$J$34,0)),$D$3,AV$3))))</f>
        <v>0</v>
      </c>
      <c r="AW7" s="40">
        <f>IF(ISNUMBER(MATCH('01_TWRI'!AW24,$R$5:$R$7,0)),$L$4,IF(ISNUMBER(MATCH('01_TWRI'!AW24,$Q$8:$Q$19,0)),$P$5,IF(ISNUMBER(MATCH('01_TWRI'!AW24,$Z$5:$Z$13,0)),$S$2,IF(ISNUMBER(MATCH('01_TWRI'!AW24,$J$5:$J$34,0)),$D$3,AW$3))))</f>
        <v>0</v>
      </c>
      <c r="AX7" s="40">
        <f>IF(ISNUMBER(MATCH('01_TWRI'!AX24,$R$5:$R$7,0)),$L$4,IF(ISNUMBER(MATCH('01_TWRI'!AX24,$Q$8:$Q$19,0)),$P$5,IF(ISNUMBER(MATCH('01_TWRI'!AX24,$Z$5:$Z$13,0)),$S$2,IF(ISNUMBER(MATCH('01_TWRI'!AX24,$J$5:$J$34,0)),$D$3,AX$3))))</f>
        <v>0</v>
      </c>
      <c r="AY7" s="40">
        <f>IF(ISNUMBER(MATCH('01_TWRI'!AY24,$R$5:$R$7,0)),$L$4,IF(ISNUMBER(MATCH('01_TWRI'!AY24,$Q$8:$Q$19,0)),$P$5,IF(ISNUMBER(MATCH('01_TWRI'!AY24,$Z$5:$Z$13,0)),$S$2,IF(ISNUMBER(MATCH('01_TWRI'!AY24,$J$5:$J$34,0)),$D$3,AY$3))))</f>
        <v>0</v>
      </c>
      <c r="AZ7" s="40">
        <f>IF(ISNUMBER(MATCH('01_TWRI'!AZ24,$R$5:$R$7,0)),$L$4,IF(ISNUMBER(MATCH('01_TWRI'!AZ24,$Q$8:$Q$19,0)),$P$5,IF(ISNUMBER(MATCH('01_TWRI'!AZ24,$Z$5:$Z$13,0)),$S$2,IF(ISNUMBER(MATCH('01_TWRI'!AZ24,$J$5:$J$34,0)),$D$3,AZ$3))))</f>
        <v>0</v>
      </c>
      <c r="BA7" s="5"/>
      <c r="HR7" s="5"/>
      <c r="HS7" s="5"/>
      <c r="HT7" s="5"/>
      <c r="HU7" s="5"/>
      <c r="HV7" s="5"/>
      <c r="HW7" s="5"/>
      <c r="HX7" s="5"/>
      <c r="HY7" s="5"/>
      <c r="HZ7" s="5"/>
      <c r="IA7" s="5"/>
      <c r="IB7" s="5"/>
      <c r="IC7" s="5"/>
      <c r="ID7" s="5"/>
      <c r="IE7" s="5"/>
      <c r="IF7" s="5"/>
      <c r="IG7" s="5"/>
      <c r="IH7" s="5"/>
      <c r="II7" s="5"/>
      <c r="IJ7" s="5"/>
    </row>
    <row r="8" spans="1:244">
      <c r="A8" s="43">
        <f>A7</f>
        <v>-250</v>
      </c>
      <c r="B8" s="43">
        <f t="shared" si="4"/>
        <v>50</v>
      </c>
      <c r="C8" s="44">
        <f t="shared" si="0"/>
        <v>5.25</v>
      </c>
      <c r="D8" s="43">
        <f t="shared" si="7"/>
        <v>6</v>
      </c>
      <c r="E8" s="374">
        <v>3</v>
      </c>
      <c r="F8" s="352">
        <v>0</v>
      </c>
      <c r="G8" s="352">
        <v>3</v>
      </c>
      <c r="H8" s="347">
        <v>0</v>
      </c>
      <c r="I8" s="347">
        <v>0</v>
      </c>
      <c r="J8" s="375" t="str">
        <f t="shared" si="1"/>
        <v>1,4</v>
      </c>
      <c r="K8" s="5"/>
      <c r="L8" s="38">
        <v>3</v>
      </c>
      <c r="M8" s="13">
        <v>0</v>
      </c>
      <c r="N8" s="8">
        <v>8</v>
      </c>
      <c r="O8" s="8">
        <v>7</v>
      </c>
      <c r="P8" s="15">
        <v>-5</v>
      </c>
      <c r="Q8" s="50" t="str">
        <f t="shared" si="5"/>
        <v>8,9</v>
      </c>
      <c r="R8" s="26"/>
      <c r="S8" s="38">
        <v>3</v>
      </c>
      <c r="T8" s="13">
        <v>0</v>
      </c>
      <c r="U8" s="8">
        <v>7</v>
      </c>
      <c r="V8" s="8">
        <v>4</v>
      </c>
      <c r="W8" s="39">
        <v>20</v>
      </c>
      <c r="X8" s="17">
        <v>1</v>
      </c>
      <c r="Y8" s="15"/>
      <c r="Z8" s="9" t="str">
        <f t="shared" si="2"/>
        <v>5,8</v>
      </c>
      <c r="AA8" s="45">
        <f t="shared" si="6"/>
        <v>4.75</v>
      </c>
      <c r="AB8" s="53" t="str">
        <f>_xlfn.CONCAT("sup_Lay",AF7)</f>
        <v>sup_Lay1</v>
      </c>
      <c r="AC8" s="45"/>
      <c r="AD8" s="14">
        <f>AD7+1</f>
        <v>2</v>
      </c>
      <c r="AE8" s="37" t="s">
        <v>13</v>
      </c>
      <c r="AF8" s="42">
        <f>AF7+1</f>
        <v>2</v>
      </c>
      <c r="AG8" s="5"/>
      <c r="AH8" s="13">
        <f>$AH$6+AJ8</f>
        <v>0</v>
      </c>
      <c r="AI8" s="13">
        <f>(AH7+AH8)/2</f>
        <v>25</v>
      </c>
      <c r="AJ8" s="45">
        <v>-200</v>
      </c>
      <c r="AK8" s="5">
        <f t="shared" ref="AK8:AK20" si="8">AK7+1</f>
        <v>3</v>
      </c>
      <c r="AL8" s="40">
        <f>IF(ISNUMBER(MATCH('01_TWRI'!AL25,$R$5:$R$7,0)),$L$4,IF(ISNUMBER(MATCH('01_TWRI'!AL25,$Q$8:$Q$19,0)),$P$5,IF(ISNUMBER(MATCH('01_TWRI'!AL25,$Z$5:$Z$13,0)),$S$2,IF(ISNUMBER(MATCH('01_TWRI'!AL25,$J$5:$J$34,0)),$D$3,AL$3))))</f>
        <v>-1</v>
      </c>
      <c r="AM8" s="40">
        <f>IF(ISNUMBER(MATCH('01_TWRI'!AM25,$R$5:$R$7,0)),$L$4,IF(ISNUMBER(MATCH('01_TWRI'!AM25,$Q$8:$Q$19,0)),$P$5,IF(ISNUMBER(MATCH('01_TWRI'!AM25,$Z$5:$Z$13,0)),$S$2,IF(ISNUMBER(MATCH('01_TWRI'!AM25,$J$5:$J$34,0)),$D$3,AM$3))))</f>
        <v>0</v>
      </c>
      <c r="AN8" s="40">
        <f>IF(ISNUMBER(MATCH('01_TWRI'!AN25,$R$5:$R$7,0)),$L$4,IF(ISNUMBER(MATCH('01_TWRI'!AN25,$Q$8:$Q$19,0)),$P$5,IF(ISNUMBER(MATCH('01_TWRI'!AN25,$Z$5:$Z$13,0)),$S$2,IF(ISNUMBER(MATCH('01_TWRI'!AN25,$J$5:$J$34,0)),$D$3,AN$3))))</f>
        <v>0</v>
      </c>
      <c r="AO8" s="40">
        <f>IF(ISNUMBER(MATCH('01_TWRI'!AO25,$R$5:$R$7,0)),$L$4,IF(ISNUMBER(MATCH('01_TWRI'!AO25,$Q$8:$Q$19,0)),$P$5,IF(ISNUMBER(MATCH('01_TWRI'!AO25,$Z$5:$Z$13,0)),$S$2,IF(ISNUMBER(MATCH('01_TWRI'!AO25,$J$5:$J$34,0)),$D$3,AO$3))))</f>
        <v>0</v>
      </c>
      <c r="AP8" s="40">
        <f>IF(ISNUMBER(MATCH('01_TWRI'!AP25,$R$5:$R$7,0)),$L$4,IF(ISNUMBER(MATCH('01_TWRI'!AP25,$Q$8:$Q$19,0)),$P$5,IF(ISNUMBER(MATCH('01_TWRI'!AP25,$Z$5:$Z$13,0)),$S$2,IF(ISNUMBER(MATCH('01_TWRI'!AP25,$J$5:$J$34,0)),$D$3,AP$3))))</f>
        <v>0</v>
      </c>
      <c r="AQ8" s="40">
        <f>IF(ISNUMBER(MATCH('01_TWRI'!AQ25,$R$5:$R$7,0)),$L$4,IF(ISNUMBER(MATCH('01_TWRI'!AQ25,$Q$8:$Q$19,0)),$P$5,IF(ISNUMBER(MATCH('01_TWRI'!AQ25,$Z$5:$Z$13,0)),$S$2,IF(ISNUMBER(MATCH('01_TWRI'!AQ25,$J$5:$J$34,0)),$D$3,AQ$3))))</f>
        <v>0</v>
      </c>
      <c r="AR8" s="40">
        <f>IF(ISNUMBER(MATCH('01_TWRI'!AR25,$R$5:$R$7,0)),$L$4,IF(ISNUMBER(MATCH('01_TWRI'!AR25,$Q$8:$Q$19,0)),$P$5,IF(ISNUMBER(MATCH('01_TWRI'!AR25,$Z$5:$Z$13,0)),$S$2,IF(ISNUMBER(MATCH('01_TWRI'!AR25,$J$5:$J$34,0)),$D$3,AR$3))))</f>
        <v>0</v>
      </c>
      <c r="AS8" s="40">
        <f>IF(ISNUMBER(MATCH('01_TWRI'!AS25,$R$5:$R$7,0)),$L$4,IF(ISNUMBER(MATCH('01_TWRI'!AS25,$Q$8:$Q$19,0)),$P$5,IF(ISNUMBER(MATCH('01_TWRI'!AS25,$Z$5:$Z$13,0)),$S$2,IF(ISNUMBER(MATCH('01_TWRI'!AS25,$J$5:$J$34,0)),$D$3,AS$3))))</f>
        <v>0</v>
      </c>
      <c r="AT8" s="40">
        <f>IF(ISNUMBER(MATCH('01_TWRI'!AT25,$R$5:$R$7,0)),$L$4,IF(ISNUMBER(MATCH('01_TWRI'!AT25,$Q$8:$Q$19,0)),$P$5,IF(ISNUMBER(MATCH('01_TWRI'!AT25,$Z$5:$Z$13,0)),$S$2,IF(ISNUMBER(MATCH('01_TWRI'!AT25,$J$5:$J$34,0)),$D$3,AT$3))))</f>
        <v>0</v>
      </c>
      <c r="AU8" s="40">
        <f>IF(ISNUMBER(MATCH('01_TWRI'!AU25,$R$5:$R$7,0)),$L$4,IF(ISNUMBER(MATCH('01_TWRI'!AU25,$Q$8:$Q$19,0)),$P$5,IF(ISNUMBER(MATCH('01_TWRI'!AU25,$Z$5:$Z$13,0)),$S$2,IF(ISNUMBER(MATCH('01_TWRI'!AU25,$J$5:$J$34,0)),$D$3,AU$3))))</f>
        <v>0</v>
      </c>
      <c r="AV8" s="40">
        <f>IF(ISNUMBER(MATCH('01_TWRI'!AV25,$R$5:$R$7,0)),$L$4,IF(ISNUMBER(MATCH('01_TWRI'!AV25,$Q$8:$Q$19,0)),$P$5,IF(ISNUMBER(MATCH('01_TWRI'!AV25,$Z$5:$Z$13,0)),$S$2,IF(ISNUMBER(MATCH('01_TWRI'!AV25,$J$5:$J$34,0)),$D$3,AV$3))))</f>
        <v>0</v>
      </c>
      <c r="AW8" s="40">
        <f>IF(ISNUMBER(MATCH('01_TWRI'!AW25,$R$5:$R$7,0)),$L$4,IF(ISNUMBER(MATCH('01_TWRI'!AW25,$Q$8:$Q$19,0)),$P$5,IF(ISNUMBER(MATCH('01_TWRI'!AW25,$Z$5:$Z$13,0)),$S$2,IF(ISNUMBER(MATCH('01_TWRI'!AW25,$J$5:$J$34,0)),$D$3,AW$3))))</f>
        <v>0</v>
      </c>
      <c r="AX8" s="40">
        <f>IF(ISNUMBER(MATCH('01_TWRI'!AX25,$R$5:$R$7,0)),$L$4,IF(ISNUMBER(MATCH('01_TWRI'!AX25,$Q$8:$Q$19,0)),$P$5,IF(ISNUMBER(MATCH('01_TWRI'!AX25,$Z$5:$Z$13,0)),$S$2,IF(ISNUMBER(MATCH('01_TWRI'!AX25,$J$5:$J$34,0)),$D$3,AX$3))))</f>
        <v>0</v>
      </c>
      <c r="AY8" s="40">
        <f>IF(ISNUMBER(MATCH('01_TWRI'!AY25,$R$5:$R$7,0)),$L$4,IF(ISNUMBER(MATCH('01_TWRI'!AY25,$Q$8:$Q$19,0)),$P$5,IF(ISNUMBER(MATCH('01_TWRI'!AY25,$Z$5:$Z$13,0)),$S$2,IF(ISNUMBER(MATCH('01_TWRI'!AY25,$J$5:$J$34,0)),$D$3,AY$3))))</f>
        <v>0</v>
      </c>
      <c r="AZ8" s="40">
        <f>IF(ISNUMBER(MATCH('01_TWRI'!AZ25,$R$5:$R$7,0)),$L$4,IF(ISNUMBER(MATCH('01_TWRI'!AZ25,$Q$8:$Q$19,0)),$P$5,IF(ISNUMBER(MATCH('01_TWRI'!AZ25,$Z$5:$Z$13,0)),$S$2,IF(ISNUMBER(MATCH('01_TWRI'!AZ25,$J$5:$J$34,0)),$D$3,AZ$3))))</f>
        <v>0</v>
      </c>
      <c r="BA8" s="5"/>
      <c r="HR8" s="5"/>
      <c r="HS8" s="5"/>
      <c r="HT8" s="5"/>
      <c r="HU8" s="5"/>
      <c r="HV8" s="5"/>
      <c r="HW8" s="5"/>
      <c r="HX8" s="5"/>
      <c r="HY8" s="5"/>
      <c r="HZ8" s="5"/>
      <c r="IA8" s="5"/>
      <c r="IB8" s="5"/>
      <c r="IC8" s="5"/>
      <c r="ID8" s="5"/>
      <c r="IE8" s="5"/>
      <c r="IF8" s="5"/>
      <c r="IG8" s="5"/>
      <c r="IH8" s="5"/>
      <c r="II8" s="5"/>
      <c r="IJ8" s="5"/>
    </row>
    <row r="9" spans="1:244" ht="13.5" customHeight="1">
      <c r="A9" s="43">
        <f>A8</f>
        <v>-250</v>
      </c>
      <c r="B9" s="43">
        <f t="shared" si="4"/>
        <v>30</v>
      </c>
      <c r="C9" s="44">
        <f t="shared" si="0"/>
        <v>5</v>
      </c>
      <c r="D9" s="43">
        <f t="shared" si="7"/>
        <v>5</v>
      </c>
      <c r="E9" s="374">
        <v>4</v>
      </c>
      <c r="F9" s="352">
        <v>0</v>
      </c>
      <c r="G9" s="352">
        <v>4</v>
      </c>
      <c r="H9" s="347">
        <v>0</v>
      </c>
      <c r="I9" s="347">
        <v>0</v>
      </c>
      <c r="J9" s="375" t="str">
        <f t="shared" si="1"/>
        <v>1,5</v>
      </c>
      <c r="K9" s="5"/>
      <c r="L9" s="38">
        <v>4</v>
      </c>
      <c r="M9" s="13">
        <v>0</v>
      </c>
      <c r="N9" s="8">
        <v>8</v>
      </c>
      <c r="O9" s="8">
        <v>9</v>
      </c>
      <c r="P9" s="15">
        <v>-5</v>
      </c>
      <c r="Q9" s="50" t="str">
        <f t="shared" si="5"/>
        <v>10,9</v>
      </c>
      <c r="R9" s="26"/>
      <c r="S9" s="38">
        <v>4</v>
      </c>
      <c r="T9" s="13">
        <v>0</v>
      </c>
      <c r="U9" s="8">
        <v>7</v>
      </c>
      <c r="V9" s="8">
        <v>5</v>
      </c>
      <c r="W9" s="39">
        <v>30</v>
      </c>
      <c r="X9" s="17">
        <v>1</v>
      </c>
      <c r="Y9" s="15"/>
      <c r="Z9" s="9" t="str">
        <f t="shared" si="2"/>
        <v>6,8</v>
      </c>
      <c r="AA9" s="45">
        <f t="shared" si="6"/>
        <v>5</v>
      </c>
      <c r="AB9" s="53" t="str">
        <f>_xlfn.CONCAT("sup_Lay",AF8)</f>
        <v>sup_Lay2</v>
      </c>
      <c r="AC9" s="45"/>
      <c r="AD9" s="14">
        <f>AD8+1</f>
        <v>3</v>
      </c>
      <c r="AE9" s="14">
        <v>2</v>
      </c>
      <c r="AF9" s="42">
        <f>AF8+1</f>
        <v>3</v>
      </c>
      <c r="AG9" s="5"/>
      <c r="AH9" s="13">
        <f>$AH$6+AJ9</f>
        <v>-100</v>
      </c>
      <c r="AI9" s="13">
        <f>(AH8+AH9)/2</f>
        <v>-50</v>
      </c>
      <c r="AJ9" s="45">
        <v>-300</v>
      </c>
      <c r="AK9" s="5">
        <f t="shared" si="8"/>
        <v>4</v>
      </c>
      <c r="AL9" s="40">
        <f>IF(ISNUMBER(MATCH('01_TWRI'!AL26,$R$5:$R$7,0)),$L$4,IF(ISNUMBER(MATCH('01_TWRI'!AL26,$Q$8:$Q$19,0)),$P$5,IF(ISNUMBER(MATCH('01_TWRI'!AL26,$Z$5:$Z$13,0)),$S$2,IF(ISNUMBER(MATCH('01_TWRI'!AL26,$J$5:$J$34,0)),$D$3,AL$3))))</f>
        <v>-1</v>
      </c>
      <c r="AM9" s="40">
        <f>IF(ISNUMBER(MATCH('01_TWRI'!AM26,$R$5:$R$7,0)),$L$4,IF(ISNUMBER(MATCH('01_TWRI'!AM26,$Q$8:$Q$19,0)),$P$5,IF(ISNUMBER(MATCH('01_TWRI'!AM26,$Z$5:$Z$13,0)),$S$2,IF(ISNUMBER(MATCH('01_TWRI'!AM26,$J$5:$J$34,0)),$D$3,AM$3))))</f>
        <v>0</v>
      </c>
      <c r="AN9" s="40">
        <f>IF(ISNUMBER(MATCH('01_TWRI'!AN26,$R$5:$R$7,0)),$L$4,IF(ISNUMBER(MATCH('01_TWRI'!AN26,$Q$8:$Q$19,0)),$P$5,IF(ISNUMBER(MATCH('01_TWRI'!AN26,$Z$5:$Z$13,0)),$S$2,IF(ISNUMBER(MATCH('01_TWRI'!AN26,$J$5:$J$34,0)),$D$3,AN$3))))</f>
        <v>0</v>
      </c>
      <c r="AO9" s="40">
        <f>IF(ISNUMBER(MATCH('01_TWRI'!AO26,$R$5:$R$7,0)),$L$4,IF(ISNUMBER(MATCH('01_TWRI'!AO26,$Q$8:$Q$19,0)),$P$5,IF(ISNUMBER(MATCH('01_TWRI'!AO26,$Z$5:$Z$13,0)),$S$2,IF(ISNUMBER(MATCH('01_TWRI'!AO26,$J$5:$J$34,0)),$D$3,AO$3))))</f>
        <v>0</v>
      </c>
      <c r="AP9" s="40">
        <f>IF(ISNUMBER(MATCH('01_TWRI'!AP26,$R$5:$R$7,0)),$L$4,IF(ISNUMBER(MATCH('01_TWRI'!AP26,$Q$8:$Q$19,0)),$P$5,IF(ISNUMBER(MATCH('01_TWRI'!AP26,$Z$5:$Z$13,0)),$S$2,IF(ISNUMBER(MATCH('01_TWRI'!AP26,$J$5:$J$34,0)),$D$3,AP$3))))</f>
        <v>0</v>
      </c>
      <c r="AQ9" s="40">
        <f>IF(ISNUMBER(MATCH('01_TWRI'!AQ26,$R$5:$R$7,0)),$L$4,IF(ISNUMBER(MATCH('01_TWRI'!AQ26,$Q$8:$Q$19,0)),$P$5,IF(ISNUMBER(MATCH('01_TWRI'!AQ26,$Z$5:$Z$13,0)),$S$2,IF(ISNUMBER(MATCH('01_TWRI'!AQ26,$J$5:$J$34,0)),$D$3,AQ$3))))</f>
        <v>-5</v>
      </c>
      <c r="AR9" s="40">
        <f>IF(ISNUMBER(MATCH('01_TWRI'!AR26,$R$5:$R$7,0)),$L$4,IF(ISNUMBER(MATCH('01_TWRI'!AR26,$Q$8:$Q$19,0)),$P$5,IF(ISNUMBER(MATCH('01_TWRI'!AR26,$Z$5:$Z$13,0)),$S$2,IF(ISNUMBER(MATCH('01_TWRI'!AR26,$J$5:$J$34,0)),$D$3,AR$3))))</f>
        <v>0</v>
      </c>
      <c r="AS9" s="40">
        <f>IF(ISNUMBER(MATCH('01_TWRI'!AS26,$R$5:$R$7,0)),$L$4,IF(ISNUMBER(MATCH('01_TWRI'!AS26,$Q$8:$Q$19,0)),$P$5,IF(ISNUMBER(MATCH('01_TWRI'!AS26,$Z$5:$Z$13,0)),$S$2,IF(ISNUMBER(MATCH('01_TWRI'!AS26,$J$5:$J$34,0)),$D$3,AS$3))))</f>
        <v>0</v>
      </c>
      <c r="AT9" s="40">
        <f>IF(ISNUMBER(MATCH('01_TWRI'!AT26,$R$5:$R$7,0)),$L$4,IF(ISNUMBER(MATCH('01_TWRI'!AT26,$Q$8:$Q$19,0)),$P$5,IF(ISNUMBER(MATCH('01_TWRI'!AT26,$Z$5:$Z$13,0)),$S$2,IF(ISNUMBER(MATCH('01_TWRI'!AT26,$J$5:$J$34,0)),$D$3,AT$3))))</f>
        <v>0</v>
      </c>
      <c r="AU9" s="40">
        <f>IF(ISNUMBER(MATCH('01_TWRI'!AU26,$R$5:$R$7,0)),$L$4,IF(ISNUMBER(MATCH('01_TWRI'!AU26,$Q$8:$Q$19,0)),$P$5,IF(ISNUMBER(MATCH('01_TWRI'!AU26,$Z$5:$Z$13,0)),$S$2,IF(ISNUMBER(MATCH('01_TWRI'!AU26,$J$5:$J$34,0)),$D$3,AU$3))))</f>
        <v>0</v>
      </c>
      <c r="AV9" s="40">
        <f>IF(ISNUMBER(MATCH('01_TWRI'!AV26,$R$5:$R$7,0)),$L$4,IF(ISNUMBER(MATCH('01_TWRI'!AV26,$Q$8:$Q$19,0)),$P$5,IF(ISNUMBER(MATCH('01_TWRI'!AV26,$Z$5:$Z$13,0)),$S$2,IF(ISNUMBER(MATCH('01_TWRI'!AV26,$J$5:$J$34,0)),$D$3,AV$3))))</f>
        <v>0</v>
      </c>
      <c r="AW9" s="40">
        <f>IF(ISNUMBER(MATCH('01_TWRI'!AW26,$R$5:$R$7,0)),$L$4,IF(ISNUMBER(MATCH('01_TWRI'!AW26,$Q$8:$Q$19,0)),$P$5,IF(ISNUMBER(MATCH('01_TWRI'!AW26,$Z$5:$Z$13,0)),$S$2,IF(ISNUMBER(MATCH('01_TWRI'!AW26,$J$5:$J$34,0)),$D$3,AW$3))))</f>
        <v>0</v>
      </c>
      <c r="AX9" s="40">
        <f>IF(ISNUMBER(MATCH('01_TWRI'!AX26,$R$5:$R$7,0)),$L$4,IF(ISNUMBER(MATCH('01_TWRI'!AX26,$Q$8:$Q$19,0)),$P$5,IF(ISNUMBER(MATCH('01_TWRI'!AX26,$Z$5:$Z$13,0)),$S$2,IF(ISNUMBER(MATCH('01_TWRI'!AX26,$J$5:$J$34,0)),$D$3,AX$3))))</f>
        <v>0</v>
      </c>
      <c r="AY9" s="40">
        <f>IF(ISNUMBER(MATCH('01_TWRI'!AY26,$R$5:$R$7,0)),$L$4,IF(ISNUMBER(MATCH('01_TWRI'!AY26,$Q$8:$Q$19,0)),$P$5,IF(ISNUMBER(MATCH('01_TWRI'!AY26,$Z$5:$Z$13,0)),$S$2,IF(ISNUMBER(MATCH('01_TWRI'!AY26,$J$5:$J$34,0)),$D$3,AY$3))))</f>
        <v>0</v>
      </c>
      <c r="AZ9" s="40">
        <f>IF(ISNUMBER(MATCH('01_TWRI'!AZ26,$R$5:$R$7,0)),$L$4,IF(ISNUMBER(MATCH('01_TWRI'!AZ26,$Q$8:$Q$19,0)),$P$5,IF(ISNUMBER(MATCH('01_TWRI'!AZ26,$Z$5:$Z$13,0)),$S$2,IF(ISNUMBER(MATCH('01_TWRI'!AZ26,$J$5:$J$34,0)),$D$3,AZ$3))))</f>
        <v>0</v>
      </c>
      <c r="BA9" s="5"/>
      <c r="HR9" s="5"/>
      <c r="HS9" s="5"/>
      <c r="HT9" s="5"/>
      <c r="HU9" s="5"/>
      <c r="HV9" s="5"/>
      <c r="HW9" s="5"/>
      <c r="HX9" s="5"/>
      <c r="HY9" s="5"/>
      <c r="HZ9" s="5"/>
      <c r="IA9" s="5"/>
      <c r="IB9" s="5"/>
      <c r="IC9" s="5"/>
      <c r="ID9" s="5"/>
      <c r="IE9" s="5"/>
      <c r="IF9" s="5"/>
      <c r="IG9" s="5"/>
      <c r="IH9" s="5"/>
      <c r="II9" s="5"/>
      <c r="IJ9" s="5"/>
    </row>
    <row r="10" spans="1:244">
      <c r="A10" s="43">
        <f>A9</f>
        <v>-250</v>
      </c>
      <c r="B10" s="43">
        <f t="shared" si="4"/>
        <v>20</v>
      </c>
      <c r="C10" s="44">
        <f t="shared" si="0"/>
        <v>4.75</v>
      </c>
      <c r="D10" s="43">
        <f t="shared" si="7"/>
        <v>4</v>
      </c>
      <c r="E10" s="374">
        <v>5</v>
      </c>
      <c r="F10" s="352">
        <v>0</v>
      </c>
      <c r="G10" s="352">
        <v>5</v>
      </c>
      <c r="H10" s="347">
        <v>0</v>
      </c>
      <c r="I10" s="347">
        <v>0</v>
      </c>
      <c r="J10" s="375" t="str">
        <f t="shared" si="1"/>
        <v>1,6</v>
      </c>
      <c r="K10" s="5"/>
      <c r="L10" s="38">
        <v>5</v>
      </c>
      <c r="M10" s="13">
        <v>0</v>
      </c>
      <c r="N10" s="8">
        <v>8</v>
      </c>
      <c r="O10" s="8">
        <v>11</v>
      </c>
      <c r="P10" s="15">
        <v>-5</v>
      </c>
      <c r="Q10" s="50" t="str">
        <f t="shared" si="5"/>
        <v>12,9</v>
      </c>
      <c r="R10" s="26"/>
      <c r="S10" s="38">
        <v>5</v>
      </c>
      <c r="T10" s="13">
        <v>0</v>
      </c>
      <c r="U10" s="8">
        <v>7</v>
      </c>
      <c r="V10" s="8">
        <v>6</v>
      </c>
      <c r="W10" s="39">
        <v>50</v>
      </c>
      <c r="X10" s="17">
        <v>1</v>
      </c>
      <c r="Y10" s="15"/>
      <c r="Z10" s="9" t="str">
        <f t="shared" si="2"/>
        <v>7,8</v>
      </c>
      <c r="AA10" s="45">
        <f t="shared" si="6"/>
        <v>5.25</v>
      </c>
      <c r="AB10" s="53" t="str">
        <f>_xlfn.CONCAT("sup_Lay",AF9)</f>
        <v>sup_Lay3</v>
      </c>
      <c r="AC10" s="45"/>
      <c r="AD10" s="14">
        <f>AD9+1</f>
        <v>4</v>
      </c>
      <c r="AE10" s="37" t="s">
        <v>13</v>
      </c>
      <c r="AF10" s="42">
        <f>AF9+1</f>
        <v>4</v>
      </c>
      <c r="AG10" s="5"/>
      <c r="AH10" s="13">
        <f>$AH$6+AJ10</f>
        <v>-150</v>
      </c>
      <c r="AI10" s="13">
        <f>(AH9+AH10)/2</f>
        <v>-125</v>
      </c>
      <c r="AJ10" s="45">
        <v>-350</v>
      </c>
      <c r="AK10" s="5">
        <f t="shared" si="8"/>
        <v>5</v>
      </c>
      <c r="AL10" s="40">
        <f>IF(ISNUMBER(MATCH('01_TWRI'!AL27,$R$5:$R$7,0)),$L$4,IF(ISNUMBER(MATCH('01_TWRI'!AL27,$Q$8:$Q$19,0)),$P$5,IF(ISNUMBER(MATCH('01_TWRI'!AL27,$Z$5:$Z$13,0)),$S$2,IF(ISNUMBER(MATCH('01_TWRI'!AL27,$J$5:$J$34,0)),$D$3,AL$3))))</f>
        <v>-1</v>
      </c>
      <c r="AM10" s="40">
        <f>IF(ISNUMBER(MATCH('01_TWRI'!AM27,$R$5:$R$7,0)),$L$4,IF(ISNUMBER(MATCH('01_TWRI'!AM27,$Q$8:$Q$19,0)),$P$5,IF(ISNUMBER(MATCH('01_TWRI'!AM27,$Z$5:$Z$13,0)),$S$2,IF(ISNUMBER(MATCH('01_TWRI'!AM27,$J$5:$J$34,0)),$D$3,AM$3))))</f>
        <v>0</v>
      </c>
      <c r="AN10" s="40">
        <f>IF(ISNUMBER(MATCH('01_TWRI'!AN27,$R$5:$R$7,0)),$L$4,IF(ISNUMBER(MATCH('01_TWRI'!AN27,$Q$8:$Q$19,0)),$P$5,IF(ISNUMBER(MATCH('01_TWRI'!AN27,$Z$5:$Z$13,0)),$S$2,IF(ISNUMBER(MATCH('01_TWRI'!AN27,$J$5:$J$34,0)),$D$3,AN$3))))</f>
        <v>0</v>
      </c>
      <c r="AO10" s="40">
        <f>IF(ISNUMBER(MATCH('01_TWRI'!AO27,$R$5:$R$7,0)),$L$4,IF(ISNUMBER(MATCH('01_TWRI'!AO27,$Q$8:$Q$19,0)),$P$5,IF(ISNUMBER(MATCH('01_TWRI'!AO27,$Z$5:$Z$13,0)),$S$2,IF(ISNUMBER(MATCH('01_TWRI'!AO27,$J$5:$J$34,0)),$D$3,AO$3))))</f>
        <v>0</v>
      </c>
      <c r="AP10" s="40">
        <f>IF(ISNUMBER(MATCH('01_TWRI'!AP27,$R$5:$R$7,0)),$L$4,IF(ISNUMBER(MATCH('01_TWRI'!AP27,$Q$8:$Q$19,0)),$P$5,IF(ISNUMBER(MATCH('01_TWRI'!AP27,$Z$5:$Z$13,0)),$S$2,IF(ISNUMBER(MATCH('01_TWRI'!AP27,$J$5:$J$34,0)),$D$3,AP$3))))</f>
        <v>0</v>
      </c>
      <c r="AQ10" s="40">
        <f>IF(ISNUMBER(MATCH('01_TWRI'!AQ27,$R$5:$R$7,0)),$L$4,IF(ISNUMBER(MATCH('01_TWRI'!AQ27,$Q$8:$Q$19,0)),$P$5,IF(ISNUMBER(MATCH('01_TWRI'!AQ27,$Z$5:$Z$13,0)),$S$2,IF(ISNUMBER(MATCH('01_TWRI'!AQ27,$J$5:$J$34,0)),$D$3,AQ$3))))</f>
        <v>0</v>
      </c>
      <c r="AR10" s="40">
        <f>IF(ISNUMBER(MATCH('01_TWRI'!AR27,$R$5:$R$7,0)),$L$4,IF(ISNUMBER(MATCH('01_TWRI'!AR27,$Q$8:$Q$19,0)),$P$5,IF(ISNUMBER(MATCH('01_TWRI'!AR27,$Z$5:$Z$13,0)),$S$2,IF(ISNUMBER(MATCH('01_TWRI'!AR27,$J$5:$J$34,0)),$D$3,AR$3))))</f>
        <v>0</v>
      </c>
      <c r="AS10" s="40">
        <f>IF(ISNUMBER(MATCH('01_TWRI'!AS27,$R$5:$R$7,0)),$L$4,IF(ISNUMBER(MATCH('01_TWRI'!AS27,$Q$8:$Q$19,0)),$P$5,IF(ISNUMBER(MATCH('01_TWRI'!AS27,$Z$5:$Z$13,0)),$S$2,IF(ISNUMBER(MATCH('01_TWRI'!AS27,$J$5:$J$34,0)),$D$3,AS$3))))</f>
        <v>0</v>
      </c>
      <c r="AT10" s="40">
        <f>IF(ISNUMBER(MATCH('01_TWRI'!AT27,$R$5:$R$7,0)),$L$4,IF(ISNUMBER(MATCH('01_TWRI'!AT27,$Q$8:$Q$19,0)),$P$5,IF(ISNUMBER(MATCH('01_TWRI'!AT27,$Z$5:$Z$13,0)),$S$2,IF(ISNUMBER(MATCH('01_TWRI'!AT27,$J$5:$J$34,0)),$D$3,AT$3))))</f>
        <v>0</v>
      </c>
      <c r="AU10" s="40">
        <f>IF(ISNUMBER(MATCH('01_TWRI'!AU27,$R$5:$R$7,0)),$L$4,IF(ISNUMBER(MATCH('01_TWRI'!AU27,$Q$8:$Q$19,0)),$P$5,IF(ISNUMBER(MATCH('01_TWRI'!AU27,$Z$5:$Z$13,0)),$S$2,IF(ISNUMBER(MATCH('01_TWRI'!AU27,$J$5:$J$34,0)),$D$3,AU$3))))</f>
        <v>0</v>
      </c>
      <c r="AV10" s="40">
        <f>IF(ISNUMBER(MATCH('01_TWRI'!AV27,$R$5:$R$7,0)),$L$4,IF(ISNUMBER(MATCH('01_TWRI'!AV27,$Q$8:$Q$19,0)),$P$5,IF(ISNUMBER(MATCH('01_TWRI'!AV27,$Z$5:$Z$13,0)),$S$2,IF(ISNUMBER(MATCH('01_TWRI'!AV27,$J$5:$J$34,0)),$D$3,AV$3))))</f>
        <v>-5</v>
      </c>
      <c r="AW10" s="40">
        <f>IF(ISNUMBER(MATCH('01_TWRI'!AW27,$R$5:$R$7,0)),$L$4,IF(ISNUMBER(MATCH('01_TWRI'!AW27,$Q$8:$Q$19,0)),$P$5,IF(ISNUMBER(MATCH('01_TWRI'!AW27,$Z$5:$Z$13,0)),$S$2,IF(ISNUMBER(MATCH('01_TWRI'!AW27,$J$5:$J$34,0)),$D$3,AW$3))))</f>
        <v>0</v>
      </c>
      <c r="AX10" s="40">
        <f>IF(ISNUMBER(MATCH('01_TWRI'!AX27,$R$5:$R$7,0)),$L$4,IF(ISNUMBER(MATCH('01_TWRI'!AX27,$Q$8:$Q$19,0)),$P$5,IF(ISNUMBER(MATCH('01_TWRI'!AX27,$Z$5:$Z$13,0)),$S$2,IF(ISNUMBER(MATCH('01_TWRI'!AX27,$J$5:$J$34,0)),$D$3,AX$3))))</f>
        <v>0</v>
      </c>
      <c r="AY10" s="40">
        <f>IF(ISNUMBER(MATCH('01_TWRI'!AY27,$R$5:$R$7,0)),$L$4,IF(ISNUMBER(MATCH('01_TWRI'!AY27,$Q$8:$Q$19,0)),$P$5,IF(ISNUMBER(MATCH('01_TWRI'!AY27,$Z$5:$Z$13,0)),$S$2,IF(ISNUMBER(MATCH('01_TWRI'!AY27,$J$5:$J$34,0)),$D$3,AY$3))))</f>
        <v>0</v>
      </c>
      <c r="AZ10" s="40">
        <f>IF(ISNUMBER(MATCH('01_TWRI'!AZ27,$R$5:$R$7,0)),$L$4,IF(ISNUMBER(MATCH('01_TWRI'!AZ27,$Q$8:$Q$19,0)),$P$5,IF(ISNUMBER(MATCH('01_TWRI'!AZ27,$Z$5:$Z$13,0)),$S$2,IF(ISNUMBER(MATCH('01_TWRI'!AZ27,$J$5:$J$34,0)),$D$3,AZ$3))))</f>
        <v>0</v>
      </c>
      <c r="BA10" s="5"/>
      <c r="HR10" s="5"/>
      <c r="HS10" s="5"/>
      <c r="HT10" s="5"/>
      <c r="HU10" s="5"/>
      <c r="HV10" s="5"/>
      <c r="HW10" s="5"/>
      <c r="HX10" s="5"/>
      <c r="HY10" s="5"/>
      <c r="HZ10" s="5"/>
      <c r="IA10" s="5"/>
      <c r="IB10" s="5"/>
      <c r="IC10" s="5"/>
      <c r="ID10" s="5"/>
      <c r="IE10" s="5"/>
      <c r="IF10" s="5"/>
      <c r="IG10" s="5"/>
      <c r="IH10" s="5"/>
      <c r="II10" s="5"/>
      <c r="IJ10" s="5"/>
    </row>
    <row r="11" spans="1:244">
      <c r="A11" s="43">
        <f>A10</f>
        <v>-250</v>
      </c>
      <c r="B11" s="43">
        <f t="shared" si="4"/>
        <v>10</v>
      </c>
      <c r="C11" s="44">
        <f t="shared" si="0"/>
        <v>4.5</v>
      </c>
      <c r="D11" s="43">
        <f t="shared" si="7"/>
        <v>3</v>
      </c>
      <c r="E11" s="374">
        <v>6</v>
      </c>
      <c r="F11" s="352">
        <v>0</v>
      </c>
      <c r="G11" s="352">
        <v>6</v>
      </c>
      <c r="H11" s="347">
        <v>0</v>
      </c>
      <c r="I11" s="347">
        <v>0</v>
      </c>
      <c r="J11" s="375" t="str">
        <f t="shared" si="1"/>
        <v>1,7</v>
      </c>
      <c r="K11" s="5"/>
      <c r="L11" s="38">
        <v>6</v>
      </c>
      <c r="M11" s="13">
        <v>0</v>
      </c>
      <c r="N11" s="8">
        <v>8</v>
      </c>
      <c r="O11" s="8">
        <v>13</v>
      </c>
      <c r="P11" s="15">
        <v>-5</v>
      </c>
      <c r="Q11" s="50" t="str">
        <f t="shared" si="5"/>
        <v>14,9</v>
      </c>
      <c r="R11" s="26"/>
      <c r="S11" s="38">
        <v>6</v>
      </c>
      <c r="T11" s="13">
        <v>0</v>
      </c>
      <c r="U11" s="8">
        <v>7</v>
      </c>
      <c r="V11" s="8">
        <v>7</v>
      </c>
      <c r="W11" s="39">
        <v>70</v>
      </c>
      <c r="X11" s="17">
        <v>1</v>
      </c>
      <c r="Y11" s="15"/>
      <c r="Z11" s="9" t="str">
        <f t="shared" si="2"/>
        <v>8,8</v>
      </c>
      <c r="AA11" s="45">
        <f t="shared" si="6"/>
        <v>5.5</v>
      </c>
      <c r="AB11" s="53" t="str">
        <f>_xlfn.CONCAT("sup_Lay",AF10)</f>
        <v>sup_Lay4</v>
      </c>
      <c r="AC11" s="45"/>
      <c r="AD11" s="14">
        <f>AD10+1</f>
        <v>5</v>
      </c>
      <c r="AE11" s="14">
        <v>3</v>
      </c>
      <c r="AF11" s="42">
        <f>AF10+1</f>
        <v>5</v>
      </c>
      <c r="AG11" s="5"/>
      <c r="AH11" s="13">
        <f>$AH$6+AJ11</f>
        <v>-250</v>
      </c>
      <c r="AI11" s="13">
        <f>(AH10+AH11)/2</f>
        <v>-200</v>
      </c>
      <c r="AJ11" s="45">
        <v>-450</v>
      </c>
      <c r="AK11" s="5">
        <f t="shared" si="8"/>
        <v>6</v>
      </c>
      <c r="AL11" s="40">
        <f>IF(ISNUMBER(MATCH('01_TWRI'!AL28,$R$5:$R$7,0)),$L$4,IF(ISNUMBER(MATCH('01_TWRI'!AL28,$Q$8:$Q$19,0)),$P$5,IF(ISNUMBER(MATCH('01_TWRI'!AL28,$Z$5:$Z$13,0)),$S$2,IF(ISNUMBER(MATCH('01_TWRI'!AL28,$J$5:$J$34,0)),$D$3,AL$3))))</f>
        <v>-1</v>
      </c>
      <c r="AM11" s="40">
        <f>IF(ISNUMBER(MATCH('01_TWRI'!AM28,$R$5:$R$7,0)),$L$4,IF(ISNUMBER(MATCH('01_TWRI'!AM28,$Q$8:$Q$19,0)),$P$5,IF(ISNUMBER(MATCH('01_TWRI'!AM28,$Z$5:$Z$13,0)),$S$2,IF(ISNUMBER(MATCH('01_TWRI'!AM28,$J$5:$J$34,0)),$D$3,AM$3))))</f>
        <v>0</v>
      </c>
      <c r="AN11" s="40">
        <f>IF(ISNUMBER(MATCH('01_TWRI'!AN28,$R$5:$R$7,0)),$L$4,IF(ISNUMBER(MATCH('01_TWRI'!AN28,$Q$8:$Q$19,0)),$P$5,IF(ISNUMBER(MATCH('01_TWRI'!AN28,$Z$5:$Z$13,0)),$S$2,IF(ISNUMBER(MATCH('01_TWRI'!AN28,$J$5:$J$34,0)),$D$3,AN$3))))</f>
        <v>0</v>
      </c>
      <c r="AO11" s="40">
        <f>IF(ISNUMBER(MATCH('01_TWRI'!AO28,$R$5:$R$7,0)),$L$4,IF(ISNUMBER(MATCH('01_TWRI'!AO28,$Q$8:$Q$19,0)),$P$5,IF(ISNUMBER(MATCH('01_TWRI'!AO28,$Z$5:$Z$13,0)),$S$2,IF(ISNUMBER(MATCH('01_TWRI'!AO28,$J$5:$J$34,0)),$D$3,AO$3))))</f>
        <v>0</v>
      </c>
      <c r="AP11" s="40">
        <f>IF(ISNUMBER(MATCH('01_TWRI'!AP28,$R$5:$R$7,0)),$L$4,IF(ISNUMBER(MATCH('01_TWRI'!AP28,$Q$8:$Q$19,0)),$P$5,IF(ISNUMBER(MATCH('01_TWRI'!AP28,$Z$5:$Z$13,0)),$S$2,IF(ISNUMBER(MATCH('01_TWRI'!AP28,$J$5:$J$34,0)),$D$3,AP$3))))</f>
        <v>0</v>
      </c>
      <c r="AQ11" s="40">
        <f>IF(ISNUMBER(MATCH('01_TWRI'!AQ28,$R$5:$R$7,0)),$L$4,IF(ISNUMBER(MATCH('01_TWRI'!AQ28,$Q$8:$Q$19,0)),$P$5,IF(ISNUMBER(MATCH('01_TWRI'!AQ28,$Z$5:$Z$13,0)),$S$2,IF(ISNUMBER(MATCH('01_TWRI'!AQ28,$J$5:$J$34,0)),$D$3,AQ$3))))</f>
        <v>0</v>
      </c>
      <c r="AR11" s="40">
        <f>IF(ISNUMBER(MATCH('01_TWRI'!AR28,$R$5:$R$7,0)),$L$4,IF(ISNUMBER(MATCH('01_TWRI'!AR28,$Q$8:$Q$19,0)),$P$5,IF(ISNUMBER(MATCH('01_TWRI'!AR28,$Z$5:$Z$13,0)),$S$2,IF(ISNUMBER(MATCH('01_TWRI'!AR28,$J$5:$J$34,0)),$D$3,AR$3))))</f>
        <v>0</v>
      </c>
      <c r="AS11" s="40">
        <f>IF(ISNUMBER(MATCH('01_TWRI'!AS28,$R$5:$R$7,0)),$L$4,IF(ISNUMBER(MATCH('01_TWRI'!AS28,$Q$8:$Q$19,0)),$P$5,IF(ISNUMBER(MATCH('01_TWRI'!AS28,$Z$5:$Z$13,0)),$S$2,IF(ISNUMBER(MATCH('01_TWRI'!AS28,$J$5:$J$34,0)),$D$3,AS$3))))</f>
        <v>0</v>
      </c>
      <c r="AT11" s="40">
        <f>IF(ISNUMBER(MATCH('01_TWRI'!AT28,$R$5:$R$7,0)),$L$4,IF(ISNUMBER(MATCH('01_TWRI'!AT28,$Q$8:$Q$19,0)),$P$5,IF(ISNUMBER(MATCH('01_TWRI'!AT28,$Z$5:$Z$13,0)),$S$2,IF(ISNUMBER(MATCH('01_TWRI'!AT28,$J$5:$J$34,0)),$D$3,AT$3))))</f>
        <v>0</v>
      </c>
      <c r="AU11" s="40">
        <f>IF(ISNUMBER(MATCH('01_TWRI'!AU28,$R$5:$R$7,0)),$L$4,IF(ISNUMBER(MATCH('01_TWRI'!AU28,$Q$8:$Q$19,0)),$P$5,IF(ISNUMBER(MATCH('01_TWRI'!AU28,$Z$5:$Z$13,0)),$S$2,IF(ISNUMBER(MATCH('01_TWRI'!AU28,$J$5:$J$34,0)),$D$3,AU$3))))</f>
        <v>0</v>
      </c>
      <c r="AV11" s="40">
        <f>IF(ISNUMBER(MATCH('01_TWRI'!AV28,$R$5:$R$7,0)),$L$4,IF(ISNUMBER(MATCH('01_TWRI'!AV28,$Q$8:$Q$19,0)),$P$5,IF(ISNUMBER(MATCH('01_TWRI'!AV28,$Z$5:$Z$13,0)),$S$2,IF(ISNUMBER(MATCH('01_TWRI'!AV28,$J$5:$J$34,0)),$D$3,AV$3))))</f>
        <v>0</v>
      </c>
      <c r="AW11" s="40">
        <f>IF(ISNUMBER(MATCH('01_TWRI'!AW28,$R$5:$R$7,0)),$L$4,IF(ISNUMBER(MATCH('01_TWRI'!AW28,$Q$8:$Q$19,0)),$P$5,IF(ISNUMBER(MATCH('01_TWRI'!AW28,$Z$5:$Z$13,0)),$S$2,IF(ISNUMBER(MATCH('01_TWRI'!AW28,$J$5:$J$34,0)),$D$3,AW$3))))</f>
        <v>-5</v>
      </c>
      <c r="AX11" s="40">
        <f>IF(ISNUMBER(MATCH('01_TWRI'!AX28,$R$5:$R$7,0)),$L$4,IF(ISNUMBER(MATCH('01_TWRI'!AX28,$Q$8:$Q$19,0)),$P$5,IF(ISNUMBER(MATCH('01_TWRI'!AX28,$Z$5:$Z$13,0)),$S$2,IF(ISNUMBER(MATCH('01_TWRI'!AX28,$J$5:$J$34,0)),$D$3,AX$3))))</f>
        <v>0</v>
      </c>
      <c r="AY11" s="40">
        <f>IF(ISNUMBER(MATCH('01_TWRI'!AY28,$R$5:$R$7,0)),$L$4,IF(ISNUMBER(MATCH('01_TWRI'!AY28,$Q$8:$Q$19,0)),$P$5,IF(ISNUMBER(MATCH('01_TWRI'!AY28,$Z$5:$Z$13,0)),$S$2,IF(ISNUMBER(MATCH('01_TWRI'!AY28,$J$5:$J$34,0)),$D$3,AY$3))))</f>
        <v>0</v>
      </c>
      <c r="AZ11" s="40">
        <f>IF(ISNUMBER(MATCH('01_TWRI'!AZ28,$R$5:$R$7,0)),$L$4,IF(ISNUMBER(MATCH('01_TWRI'!AZ28,$Q$8:$Q$19,0)),$P$5,IF(ISNUMBER(MATCH('01_TWRI'!AZ28,$Z$5:$Z$13,0)),$S$2,IF(ISNUMBER(MATCH('01_TWRI'!AZ28,$J$5:$J$34,0)),$D$3,AZ$3))))</f>
        <v>0</v>
      </c>
      <c r="BA11" s="5"/>
      <c r="HR11" s="5"/>
      <c r="HS11" s="5"/>
      <c r="HT11" s="5"/>
      <c r="HU11" s="5"/>
      <c r="HV11" s="5"/>
      <c r="HW11" s="5"/>
      <c r="HX11" s="5"/>
      <c r="HY11" s="5"/>
      <c r="HZ11" s="5"/>
      <c r="IA11" s="5"/>
      <c r="IB11" s="5"/>
      <c r="IC11" s="5"/>
      <c r="ID11" s="5"/>
      <c r="IE11" s="5"/>
      <c r="IF11" s="5"/>
      <c r="IG11" s="5"/>
      <c r="IH11" s="5"/>
      <c r="II11" s="5"/>
      <c r="IJ11" s="5"/>
    </row>
    <row r="12" spans="1:244">
      <c r="A12" s="43"/>
      <c r="B12" s="43">
        <f t="shared" si="4"/>
        <v>0</v>
      </c>
      <c r="C12" s="44">
        <f t="shared" si="0"/>
        <v>4.25</v>
      </c>
      <c r="D12" s="43">
        <f t="shared" si="7"/>
        <v>2</v>
      </c>
      <c r="E12" s="374">
        <v>7</v>
      </c>
      <c r="F12" s="352">
        <v>0</v>
      </c>
      <c r="G12" s="352">
        <v>7</v>
      </c>
      <c r="H12" s="347">
        <v>0</v>
      </c>
      <c r="I12" s="347">
        <v>0</v>
      </c>
      <c r="J12" s="375" t="str">
        <f t="shared" si="1"/>
        <v>1,8</v>
      </c>
      <c r="K12" s="5"/>
      <c r="L12" s="38">
        <v>7</v>
      </c>
      <c r="M12" s="13">
        <v>0</v>
      </c>
      <c r="N12" s="8">
        <v>10</v>
      </c>
      <c r="O12" s="8">
        <v>7</v>
      </c>
      <c r="P12" s="15">
        <v>-5</v>
      </c>
      <c r="Q12" s="50" t="str">
        <f t="shared" si="5"/>
        <v>8,11</v>
      </c>
      <c r="R12" s="26"/>
      <c r="S12" s="38">
        <v>7</v>
      </c>
      <c r="T12" s="13">
        <v>0</v>
      </c>
      <c r="U12" s="8">
        <v>7</v>
      </c>
      <c r="V12" s="8">
        <v>8</v>
      </c>
      <c r="W12" s="39">
        <v>90</v>
      </c>
      <c r="X12" s="17">
        <v>1</v>
      </c>
      <c r="Y12" s="15"/>
      <c r="Z12" s="9" t="str">
        <f t="shared" si="2"/>
        <v>9,8</v>
      </c>
      <c r="AA12" s="45">
        <f t="shared" si="6"/>
        <v>5.75</v>
      </c>
      <c r="AB12" s="53"/>
      <c r="AC12" s="45"/>
      <c r="AD12" s="32"/>
      <c r="AE12" s="32"/>
      <c r="AF12" s="32"/>
      <c r="AG12" s="32"/>
      <c r="AH12" s="32"/>
      <c r="AI12" s="32"/>
      <c r="AJ12" s="45"/>
      <c r="AK12" s="5">
        <f t="shared" si="8"/>
        <v>7</v>
      </c>
      <c r="AL12" s="40">
        <f>IF(ISNUMBER(MATCH('01_TWRI'!AL29,$R$5:$R$7,0)),$L$4,IF(ISNUMBER(MATCH('01_TWRI'!AL29,$Q$8:$Q$19,0)),$P$5,IF(ISNUMBER(MATCH('01_TWRI'!AL29,$Z$5:$Z$13,0)),$S$2,IF(ISNUMBER(MATCH('01_TWRI'!AL29,$J$5:$J$34,0)),$D$3,AL$3))))</f>
        <v>-1</v>
      </c>
      <c r="AM12" s="40">
        <f>IF(ISNUMBER(MATCH('01_TWRI'!AM29,$R$5:$R$7,0)),$L$4,IF(ISNUMBER(MATCH('01_TWRI'!AM29,$Q$8:$Q$19,0)),$P$5,IF(ISNUMBER(MATCH('01_TWRI'!AM29,$Z$5:$Z$13,0)),$S$2,IF(ISNUMBER(MATCH('01_TWRI'!AM29,$J$5:$J$34,0)),$D$3,AM$3))))</f>
        <v>0</v>
      </c>
      <c r="AN12" s="40">
        <f>IF(ISNUMBER(MATCH('01_TWRI'!AN29,$R$5:$R$7,0)),$L$4,IF(ISNUMBER(MATCH('01_TWRI'!AN29,$Q$8:$Q$19,0)),$P$5,IF(ISNUMBER(MATCH('01_TWRI'!AN29,$Z$5:$Z$13,0)),$S$2,IF(ISNUMBER(MATCH('01_TWRI'!AN29,$J$5:$J$34,0)),$D$3,AN$3))))</f>
        <v>0</v>
      </c>
      <c r="AO12" s="40">
        <f>IF(ISNUMBER(MATCH('01_TWRI'!AO29,$R$5:$R$7,0)),$L$4,IF(ISNUMBER(MATCH('01_TWRI'!AO29,$Q$8:$Q$19,0)),$P$5,IF(ISNUMBER(MATCH('01_TWRI'!AO29,$Z$5:$Z$13,0)),$S$2,IF(ISNUMBER(MATCH('01_TWRI'!AO29,$J$5:$J$34,0)),$D$3,AO$3))))</f>
        <v>0</v>
      </c>
      <c r="AP12" s="40">
        <f>IF(ISNUMBER(MATCH('01_TWRI'!AP29,$R$5:$R$7,0)),$L$4,IF(ISNUMBER(MATCH('01_TWRI'!AP29,$Q$8:$Q$19,0)),$P$5,IF(ISNUMBER(MATCH('01_TWRI'!AP29,$Z$5:$Z$13,0)),$S$2,IF(ISNUMBER(MATCH('01_TWRI'!AP29,$J$5:$J$34,0)),$D$3,AP$3))))</f>
        <v>0</v>
      </c>
      <c r="AQ12" s="40">
        <f>IF(ISNUMBER(MATCH('01_TWRI'!AQ29,$R$5:$R$7,0)),$L$4,IF(ISNUMBER(MATCH('01_TWRI'!AQ29,$Q$8:$Q$19,0)),$P$5,IF(ISNUMBER(MATCH('01_TWRI'!AQ29,$Z$5:$Z$13,0)),$S$2,IF(ISNUMBER(MATCH('01_TWRI'!AQ29,$J$5:$J$34,0)),$D$3,AQ$3))))</f>
        <v>0</v>
      </c>
      <c r="AR12" s="40">
        <f>IF(ISNUMBER(MATCH('01_TWRI'!AR29,$R$5:$R$7,0)),$L$4,IF(ISNUMBER(MATCH('01_TWRI'!AR29,$Q$8:$Q$19,0)),$P$5,IF(ISNUMBER(MATCH('01_TWRI'!AR29,$Z$5:$Z$13,0)),$S$2,IF(ISNUMBER(MATCH('01_TWRI'!AR29,$J$5:$J$34,0)),$D$3,AR$3))))</f>
        <v>0</v>
      </c>
      <c r="AS12" s="40">
        <f>IF(ISNUMBER(MATCH('01_TWRI'!AS29,$R$5:$R$7,0)),$L$4,IF(ISNUMBER(MATCH('01_TWRI'!AS29,$Q$8:$Q$19,0)),$P$5,IF(ISNUMBER(MATCH('01_TWRI'!AS29,$Z$5:$Z$13,0)),$S$2,IF(ISNUMBER(MATCH('01_TWRI'!AS29,$J$5:$J$34,0)),$D$3,AS$3))))</f>
        <v>0</v>
      </c>
      <c r="AT12" s="40">
        <f>IF(ISNUMBER(MATCH('01_TWRI'!AT29,$R$5:$R$7,0)),$L$4,IF(ISNUMBER(MATCH('01_TWRI'!AT29,$Q$8:$Q$19,0)),$P$5,IF(ISNUMBER(MATCH('01_TWRI'!AT29,$Z$5:$Z$13,0)),$S$2,IF(ISNUMBER(MATCH('01_TWRI'!AT29,$J$5:$J$34,0)),$D$3,AT$3))))</f>
        <v>0</v>
      </c>
      <c r="AU12" s="40">
        <f>IF(ISNUMBER(MATCH('01_TWRI'!AU29,$R$5:$R$7,0)),$L$4,IF(ISNUMBER(MATCH('01_TWRI'!AU29,$Q$8:$Q$19,0)),$P$5,IF(ISNUMBER(MATCH('01_TWRI'!AU29,$Z$5:$Z$13,0)),$S$2,IF(ISNUMBER(MATCH('01_TWRI'!AU29,$J$5:$J$34,0)),$D$3,AU$3))))</f>
        <v>0</v>
      </c>
      <c r="AV12" s="40">
        <f>IF(ISNUMBER(MATCH('01_TWRI'!AV29,$R$5:$R$7,0)),$L$4,IF(ISNUMBER(MATCH('01_TWRI'!AV29,$Q$8:$Q$19,0)),$P$5,IF(ISNUMBER(MATCH('01_TWRI'!AV29,$Z$5:$Z$13,0)),$S$2,IF(ISNUMBER(MATCH('01_TWRI'!AV29,$J$5:$J$34,0)),$D$3,AV$3))))</f>
        <v>0</v>
      </c>
      <c r="AW12" s="40">
        <f>IF(ISNUMBER(MATCH('01_TWRI'!AW29,$R$5:$R$7,0)),$L$4,IF(ISNUMBER(MATCH('01_TWRI'!AW29,$Q$8:$Q$19,0)),$P$5,IF(ISNUMBER(MATCH('01_TWRI'!AW29,$Z$5:$Z$13,0)),$S$2,IF(ISNUMBER(MATCH('01_TWRI'!AW29,$J$5:$J$34,0)),$D$3,AW$3))))</f>
        <v>0</v>
      </c>
      <c r="AX12" s="40">
        <f>IF(ISNUMBER(MATCH('01_TWRI'!AX29,$R$5:$R$7,0)),$L$4,IF(ISNUMBER(MATCH('01_TWRI'!AX29,$Q$8:$Q$19,0)),$P$5,IF(ISNUMBER(MATCH('01_TWRI'!AX29,$Z$5:$Z$13,0)),$S$2,IF(ISNUMBER(MATCH('01_TWRI'!AX29,$J$5:$J$34,0)),$D$3,AX$3))))</f>
        <v>0</v>
      </c>
      <c r="AY12" s="40">
        <f>IF(ISNUMBER(MATCH('01_TWRI'!AY29,$R$5:$R$7,0)),$L$4,IF(ISNUMBER(MATCH('01_TWRI'!AY29,$Q$8:$Q$19,0)),$P$5,IF(ISNUMBER(MATCH('01_TWRI'!AY29,$Z$5:$Z$13,0)),$S$2,IF(ISNUMBER(MATCH('01_TWRI'!AY29,$J$5:$J$34,0)),$D$3,AY$3))))</f>
        <v>0</v>
      </c>
      <c r="AZ12" s="40">
        <f>IF(ISNUMBER(MATCH('01_TWRI'!AZ29,$R$5:$R$7,0)),$L$4,IF(ISNUMBER(MATCH('01_TWRI'!AZ29,$Q$8:$Q$19,0)),$P$5,IF(ISNUMBER(MATCH('01_TWRI'!AZ29,$Z$5:$Z$13,0)),$S$2,IF(ISNUMBER(MATCH('01_TWRI'!AZ29,$J$5:$J$34,0)),$D$3,AZ$3))))</f>
        <v>0</v>
      </c>
      <c r="BA12" s="5"/>
      <c r="HR12" s="5"/>
      <c r="HS12" s="5"/>
      <c r="HT12" s="5"/>
      <c r="HU12" s="5"/>
      <c r="HV12" s="5"/>
      <c r="HW12" s="5"/>
      <c r="HX12" s="5"/>
      <c r="HY12" s="5"/>
      <c r="HZ12" s="5"/>
      <c r="IA12" s="5"/>
      <c r="IB12" s="5"/>
      <c r="IC12" s="5"/>
      <c r="ID12" s="5"/>
      <c r="IE12" s="5"/>
      <c r="IF12" s="5"/>
      <c r="IG12" s="5"/>
      <c r="IH12" s="5"/>
      <c r="II12" s="5"/>
      <c r="IJ12" s="5"/>
    </row>
    <row r="13" spans="1:244" ht="15.75" customHeight="1">
      <c r="A13" s="43"/>
      <c r="B13" s="43">
        <f t="shared" si="4"/>
        <v>0</v>
      </c>
      <c r="C13" s="44">
        <f t="shared" si="0"/>
        <v>4</v>
      </c>
      <c r="D13" s="43">
        <f t="shared" si="7"/>
        <v>1</v>
      </c>
      <c r="E13" s="374">
        <v>8</v>
      </c>
      <c r="F13" s="352">
        <v>0</v>
      </c>
      <c r="G13" s="352">
        <v>8</v>
      </c>
      <c r="H13" s="347">
        <v>0</v>
      </c>
      <c r="I13" s="347">
        <v>0</v>
      </c>
      <c r="J13" s="375" t="str">
        <f t="shared" si="1"/>
        <v>1,9</v>
      </c>
      <c r="K13" s="5"/>
      <c r="L13" s="38">
        <v>8</v>
      </c>
      <c r="M13" s="13">
        <v>0</v>
      </c>
      <c r="N13" s="8">
        <v>10</v>
      </c>
      <c r="O13" s="8">
        <v>9</v>
      </c>
      <c r="P13" s="15">
        <v>-5</v>
      </c>
      <c r="Q13" s="50" t="str">
        <f t="shared" si="5"/>
        <v>10,11</v>
      </c>
      <c r="R13" s="26"/>
      <c r="S13" s="38">
        <v>8</v>
      </c>
      <c r="T13" s="13">
        <v>0</v>
      </c>
      <c r="U13" s="8">
        <v>7</v>
      </c>
      <c r="V13" s="8">
        <v>9</v>
      </c>
      <c r="W13" s="39">
        <v>100</v>
      </c>
      <c r="X13" s="17">
        <v>1</v>
      </c>
      <c r="Y13" s="15"/>
      <c r="Z13" s="9" t="str">
        <f t="shared" si="2"/>
        <v>10,8</v>
      </c>
      <c r="AA13" s="93">
        <v>6</v>
      </c>
      <c r="AB13" s="45"/>
      <c r="AC13" s="45"/>
      <c r="AD13" s="34"/>
      <c r="AE13" s="34"/>
      <c r="AF13" s="34"/>
      <c r="AG13" s="34"/>
      <c r="AH13" s="34"/>
      <c r="AI13" s="34" t="str">
        <f>AH5</f>
        <v xml:space="preserve"> "-150.0, -200.0, -300.0, -350.0, -450.0"</v>
      </c>
      <c r="AJ13" s="45" t="s">
        <v>28</v>
      </c>
      <c r="AK13" s="5">
        <f t="shared" si="8"/>
        <v>8</v>
      </c>
      <c r="AL13" s="40">
        <f>IF(ISNUMBER(MATCH('01_TWRI'!AL30,$R$5:$R$7,0)),$L$4,IF(ISNUMBER(MATCH('01_TWRI'!AL30,$Q$8:$Q$19,0)),$P$5,IF(ISNUMBER(MATCH('01_TWRI'!AL30,$Z$5:$Z$13,0)),$S$2,IF(ISNUMBER(MATCH('01_TWRI'!AL30,$J$5:$J$34,0)),$D$3,AL$3))))</f>
        <v>-1</v>
      </c>
      <c r="AM13" s="40" t="str">
        <f>IF(ISNUMBER(MATCH('01_TWRI'!AM30,$R$5:$R$7,0)),$L$4,IF(ISNUMBER(MATCH('01_TWRI'!AM30,$Q$8:$Q$19,0)),$P$5,IF(ISNUMBER(MATCH('01_TWRI'!AM30,$Z$5:$Z$13,0)),$S$2,IF(ISNUMBER(MATCH('01_TWRI'!AM30,$J$5:$J$34,0)),$D$3,AM$3))))</f>
        <v>c_Drains</v>
      </c>
      <c r="AN13" s="40" t="str">
        <f>IF(ISNUMBER(MATCH('01_TWRI'!AN30,$R$5:$R$7,0)),$L$4,IF(ISNUMBER(MATCH('01_TWRI'!AN30,$Q$8:$Q$19,0)),$P$5,IF(ISNUMBER(MATCH('01_TWRI'!AN30,$Z$5:$Z$13,0)),$S$2,IF(ISNUMBER(MATCH('01_TWRI'!AN30,$J$5:$J$34,0)),$D$3,AN$3))))</f>
        <v>c_Drains</v>
      </c>
      <c r="AO13" s="40" t="str">
        <f>IF(ISNUMBER(MATCH('01_TWRI'!AO30,$R$5:$R$7,0)),$L$4,IF(ISNUMBER(MATCH('01_TWRI'!AO30,$Q$8:$Q$19,0)),$P$5,IF(ISNUMBER(MATCH('01_TWRI'!AO30,$Z$5:$Z$13,0)),$S$2,IF(ISNUMBER(MATCH('01_TWRI'!AO30,$J$5:$J$34,0)),$D$3,AO$3))))</f>
        <v>c_Drains</v>
      </c>
      <c r="AP13" s="40" t="str">
        <f>IF(ISNUMBER(MATCH('01_TWRI'!AP30,$R$5:$R$7,0)),$L$4,IF(ISNUMBER(MATCH('01_TWRI'!AP30,$Q$8:$Q$19,0)),$P$5,IF(ISNUMBER(MATCH('01_TWRI'!AP30,$Z$5:$Z$13,0)),$S$2,IF(ISNUMBER(MATCH('01_TWRI'!AP30,$J$5:$J$34,0)),$D$3,AP$3))))</f>
        <v>c_Drains</v>
      </c>
      <c r="AQ13" s="40" t="str">
        <f>IF(ISNUMBER(MATCH('01_TWRI'!AQ30,$R$5:$R$7,0)),$L$4,IF(ISNUMBER(MATCH('01_TWRI'!AQ30,$Q$8:$Q$19,0)),$P$5,IF(ISNUMBER(MATCH('01_TWRI'!AQ30,$Z$5:$Z$13,0)),$S$2,IF(ISNUMBER(MATCH('01_TWRI'!AQ30,$J$5:$J$34,0)),$D$3,AQ$3))))</f>
        <v>c_Drains</v>
      </c>
      <c r="AR13" s="40" t="str">
        <f>IF(ISNUMBER(MATCH('01_TWRI'!AR30,$R$5:$R$7,0)),$L$4,IF(ISNUMBER(MATCH('01_TWRI'!AR30,$Q$8:$Q$19,0)),$P$5,IF(ISNUMBER(MATCH('01_TWRI'!AR30,$Z$5:$Z$13,0)),$S$2,IF(ISNUMBER(MATCH('01_TWRI'!AR30,$J$5:$J$34,0)),$D$3,AR$3))))</f>
        <v>c_Drains</v>
      </c>
      <c r="AS13" s="40" t="str">
        <f>IF(ISNUMBER(MATCH('01_TWRI'!AS30,$R$5:$R$7,0)),$L$4,IF(ISNUMBER(MATCH('01_TWRI'!AS30,$Q$8:$Q$19,0)),$P$5,IF(ISNUMBER(MATCH('01_TWRI'!AS30,$Z$5:$Z$13,0)),$S$2,IF(ISNUMBER(MATCH('01_TWRI'!AS30,$J$5:$J$34,0)),$D$3,AS$3))))</f>
        <v>c_Drains</v>
      </c>
      <c r="AT13" s="40" t="str">
        <f>IF(ISNUMBER(MATCH('01_TWRI'!AT30,$R$5:$R$7,0)),$L$4,IF(ISNUMBER(MATCH('01_TWRI'!AT30,$Q$8:$Q$19,0)),$P$5,IF(ISNUMBER(MATCH('01_TWRI'!AT30,$Z$5:$Z$13,0)),$S$2,IF(ISNUMBER(MATCH('01_TWRI'!AT30,$J$5:$J$34,0)),$D$3,AT$3))))</f>
        <v>c_Drains</v>
      </c>
      <c r="AU13" s="40" t="str">
        <f>IF(ISNUMBER(MATCH('01_TWRI'!AU30,$R$5:$R$7,0)),$L$4,IF(ISNUMBER(MATCH('01_TWRI'!AU30,$Q$8:$Q$19,0)),$P$5,IF(ISNUMBER(MATCH('01_TWRI'!AU30,$Z$5:$Z$13,0)),$S$2,IF(ISNUMBER(MATCH('01_TWRI'!AU30,$J$5:$J$34,0)),$D$3,AU$3))))</f>
        <v>c_Drains</v>
      </c>
      <c r="AV13" s="40">
        <f>IF(ISNUMBER(MATCH('01_TWRI'!AV30,$R$5:$R$7,0)),$L$4,IF(ISNUMBER(MATCH('01_TWRI'!AV30,$Q$8:$Q$19,0)),$P$5,IF(ISNUMBER(MATCH('01_TWRI'!AV30,$Z$5:$Z$13,0)),$S$2,IF(ISNUMBER(MATCH('01_TWRI'!AV30,$J$5:$J$34,0)),$D$3,AV$3))))</f>
        <v>0</v>
      </c>
      <c r="AW13" s="40">
        <f>IF(ISNUMBER(MATCH('01_TWRI'!AW30,$R$5:$R$7,0)),$L$4,IF(ISNUMBER(MATCH('01_TWRI'!AW30,$Q$8:$Q$19,0)),$P$5,IF(ISNUMBER(MATCH('01_TWRI'!AW30,$Z$5:$Z$13,0)),$S$2,IF(ISNUMBER(MATCH('01_TWRI'!AW30,$J$5:$J$34,0)),$D$3,AW$3))))</f>
        <v>0</v>
      </c>
      <c r="AX13" s="40">
        <f>IF(ISNUMBER(MATCH('01_TWRI'!AX30,$R$5:$R$7,0)),$L$4,IF(ISNUMBER(MATCH('01_TWRI'!AX30,$Q$8:$Q$19,0)),$P$5,IF(ISNUMBER(MATCH('01_TWRI'!AX30,$Z$5:$Z$13,0)),$S$2,IF(ISNUMBER(MATCH('01_TWRI'!AX30,$J$5:$J$34,0)),$D$3,AX$3))))</f>
        <v>0</v>
      </c>
      <c r="AY13" s="40">
        <f>IF(ISNUMBER(MATCH('01_TWRI'!AY30,$R$5:$R$7,0)),$L$4,IF(ISNUMBER(MATCH('01_TWRI'!AY30,$Q$8:$Q$19,0)),$P$5,IF(ISNUMBER(MATCH('01_TWRI'!AY30,$Z$5:$Z$13,0)),$S$2,IF(ISNUMBER(MATCH('01_TWRI'!AY30,$J$5:$J$34,0)),$D$3,AY$3))))</f>
        <v>0</v>
      </c>
      <c r="AZ13" s="40">
        <f>IF(ISNUMBER(MATCH('01_TWRI'!AZ30,$R$5:$R$7,0)),$L$4,IF(ISNUMBER(MATCH('01_TWRI'!AZ30,$Q$8:$Q$19,0)),$P$5,IF(ISNUMBER(MATCH('01_TWRI'!AZ30,$Z$5:$Z$13,0)),$S$2,IF(ISNUMBER(MATCH('01_TWRI'!AZ30,$J$5:$J$34,0)),$D$3,AZ$3))))</f>
        <v>0</v>
      </c>
      <c r="BA13" s="5"/>
      <c r="HR13" s="5"/>
      <c r="HS13" s="5"/>
      <c r="HT13" s="5"/>
      <c r="HU13" s="5"/>
      <c r="HV13" s="5"/>
      <c r="HW13" s="5"/>
      <c r="HX13" s="5"/>
      <c r="HY13" s="5"/>
      <c r="HZ13" s="5"/>
      <c r="IA13" s="5"/>
      <c r="IB13" s="5"/>
      <c r="IC13" s="5"/>
      <c r="ID13" s="5"/>
      <c r="IE13" s="5"/>
      <c r="IF13" s="5"/>
      <c r="IG13" s="5"/>
      <c r="IH13" s="5"/>
      <c r="II13" s="5"/>
      <c r="IJ13" s="5"/>
    </row>
    <row r="14" spans="1:244" ht="11.25" customHeight="1">
      <c r="A14" s="5"/>
      <c r="B14" s="5"/>
      <c r="C14" s="5"/>
      <c r="D14" s="5"/>
      <c r="E14" s="374">
        <v>9</v>
      </c>
      <c r="F14" s="352">
        <v>0</v>
      </c>
      <c r="G14" s="352">
        <v>9</v>
      </c>
      <c r="H14" s="347">
        <v>0</v>
      </c>
      <c r="I14" s="347">
        <v>0</v>
      </c>
      <c r="J14" s="375" t="str">
        <f t="shared" si="1"/>
        <v>1,10</v>
      </c>
      <c r="K14" s="5"/>
      <c r="L14" s="38">
        <v>9</v>
      </c>
      <c r="M14" s="13">
        <v>0</v>
      </c>
      <c r="N14" s="8">
        <v>10</v>
      </c>
      <c r="O14" s="8">
        <v>11</v>
      </c>
      <c r="P14" s="15">
        <v>-5</v>
      </c>
      <c r="Q14" s="50" t="str">
        <f t="shared" si="5"/>
        <v>12,11</v>
      </c>
      <c r="R14" s="26"/>
      <c r="S14" s="5"/>
      <c r="T14" s="5"/>
      <c r="U14" s="5"/>
      <c r="V14" s="5"/>
      <c r="W14" s="5"/>
      <c r="X14" s="5"/>
      <c r="Y14" s="5"/>
      <c r="Z14" s="5"/>
      <c r="AA14" s="5"/>
      <c r="AB14" s="5"/>
      <c r="AC14" s="5"/>
      <c r="AD14" s="5"/>
      <c r="AE14" s="5"/>
      <c r="AF14" s="5"/>
      <c r="AG14" s="5"/>
      <c r="AH14" s="5"/>
      <c r="AI14" s="45" t="s">
        <v>27</v>
      </c>
      <c r="AJ14" s="45"/>
      <c r="AK14" s="5">
        <f t="shared" si="8"/>
        <v>9</v>
      </c>
      <c r="AL14" s="40">
        <f>IF(ISNUMBER(MATCH('01_TWRI'!AL31,$R$5:$R$7,0)),$L$4,IF(ISNUMBER(MATCH('01_TWRI'!AL31,$Q$8:$Q$19,0)),$P$5,IF(ISNUMBER(MATCH('01_TWRI'!AL31,$Z$5:$Z$13,0)),$S$2,IF(ISNUMBER(MATCH('01_TWRI'!AL31,$J$5:$J$34,0)),$D$3,AL$3))))</f>
        <v>-1</v>
      </c>
      <c r="AM14" s="40">
        <f>IF(ISNUMBER(MATCH('01_TWRI'!AM31,$R$5:$R$7,0)),$L$4,IF(ISNUMBER(MATCH('01_TWRI'!AM31,$Q$8:$Q$19,0)),$P$5,IF(ISNUMBER(MATCH('01_TWRI'!AM31,$Z$5:$Z$13,0)),$S$2,IF(ISNUMBER(MATCH('01_TWRI'!AM31,$J$5:$J$34,0)),$D$3,AM$3))))</f>
        <v>0</v>
      </c>
      <c r="AN14" s="40">
        <f>IF(ISNUMBER(MATCH('01_TWRI'!AN31,$R$5:$R$7,0)),$L$4,IF(ISNUMBER(MATCH('01_TWRI'!AN31,$Q$8:$Q$19,0)),$P$5,IF(ISNUMBER(MATCH('01_TWRI'!AN31,$Z$5:$Z$13,0)),$S$2,IF(ISNUMBER(MATCH('01_TWRI'!AN31,$J$5:$J$34,0)),$D$3,AN$3))))</f>
        <v>0</v>
      </c>
      <c r="AO14" s="40">
        <f>IF(ISNUMBER(MATCH('01_TWRI'!AO31,$R$5:$R$7,0)),$L$4,IF(ISNUMBER(MATCH('01_TWRI'!AO31,$Q$8:$Q$19,0)),$P$5,IF(ISNUMBER(MATCH('01_TWRI'!AO31,$Z$5:$Z$13,0)),$S$2,IF(ISNUMBER(MATCH('01_TWRI'!AO31,$J$5:$J$34,0)),$D$3,AO$3))))</f>
        <v>0</v>
      </c>
      <c r="AP14" s="40">
        <f>IF(ISNUMBER(MATCH('01_TWRI'!AP31,$R$5:$R$7,0)),$L$4,IF(ISNUMBER(MATCH('01_TWRI'!AP31,$Q$8:$Q$19,0)),$P$5,IF(ISNUMBER(MATCH('01_TWRI'!AP31,$Z$5:$Z$13,0)),$S$2,IF(ISNUMBER(MATCH('01_TWRI'!AP31,$J$5:$J$34,0)),$D$3,AP$3))))</f>
        <v>0</v>
      </c>
      <c r="AQ14" s="40">
        <f>IF(ISNUMBER(MATCH('01_TWRI'!AQ31,$R$5:$R$7,0)),$L$4,IF(ISNUMBER(MATCH('01_TWRI'!AQ31,$Q$8:$Q$19,0)),$P$5,IF(ISNUMBER(MATCH('01_TWRI'!AQ31,$Z$5:$Z$13,0)),$S$2,IF(ISNUMBER(MATCH('01_TWRI'!AQ31,$J$5:$J$34,0)),$D$3,AQ$3))))</f>
        <v>0</v>
      </c>
      <c r="AR14" s="40">
        <f>IF(ISNUMBER(MATCH('01_TWRI'!AR31,$R$5:$R$7,0)),$L$4,IF(ISNUMBER(MATCH('01_TWRI'!AR31,$Q$8:$Q$19,0)),$P$5,IF(ISNUMBER(MATCH('01_TWRI'!AR31,$Z$5:$Z$13,0)),$S$2,IF(ISNUMBER(MATCH('01_TWRI'!AR31,$J$5:$J$34,0)),$D$3,AR$3))))</f>
        <v>0</v>
      </c>
      <c r="AS14" s="40">
        <f>IF(ISNUMBER(MATCH('01_TWRI'!AS31,$R$5:$R$7,0)),$L$4,IF(ISNUMBER(MATCH('01_TWRI'!AS31,$Q$8:$Q$19,0)),$P$5,IF(ISNUMBER(MATCH('01_TWRI'!AS31,$Z$5:$Z$13,0)),$S$2,IF(ISNUMBER(MATCH('01_TWRI'!AS31,$J$5:$J$34,0)),$D$3,AS$3))))</f>
        <v>-5</v>
      </c>
      <c r="AT14" s="40">
        <f>IF(ISNUMBER(MATCH('01_TWRI'!AT31,$R$5:$R$7,0)),$L$4,IF(ISNUMBER(MATCH('01_TWRI'!AT31,$Q$8:$Q$19,0)),$P$5,IF(ISNUMBER(MATCH('01_TWRI'!AT31,$Z$5:$Z$13,0)),$S$2,IF(ISNUMBER(MATCH('01_TWRI'!AT31,$J$5:$J$34,0)),$D$3,AT$3))))</f>
        <v>0</v>
      </c>
      <c r="AU14" s="40">
        <f>IF(ISNUMBER(MATCH('01_TWRI'!AU31,$R$5:$R$7,0)),$L$4,IF(ISNUMBER(MATCH('01_TWRI'!AU31,$Q$8:$Q$19,0)),$P$5,IF(ISNUMBER(MATCH('01_TWRI'!AU31,$Z$5:$Z$13,0)),$S$2,IF(ISNUMBER(MATCH('01_TWRI'!AU31,$J$5:$J$34,0)),$D$3,AU$3))))</f>
        <v>-5</v>
      </c>
      <c r="AV14" s="40">
        <f>IF(ISNUMBER(MATCH('01_TWRI'!AV31,$R$5:$R$7,0)),$L$4,IF(ISNUMBER(MATCH('01_TWRI'!AV31,$Q$8:$Q$19,0)),$P$5,IF(ISNUMBER(MATCH('01_TWRI'!AV31,$Z$5:$Z$13,0)),$S$2,IF(ISNUMBER(MATCH('01_TWRI'!AV31,$J$5:$J$34,0)),$D$3,AV$3))))</f>
        <v>0</v>
      </c>
      <c r="AW14" s="40">
        <f>IF(ISNUMBER(MATCH('01_TWRI'!AW31,$R$5:$R$7,0)),$L$4,IF(ISNUMBER(MATCH('01_TWRI'!AW31,$Q$8:$Q$19,0)),$P$5,IF(ISNUMBER(MATCH('01_TWRI'!AW31,$Z$5:$Z$13,0)),$S$2,IF(ISNUMBER(MATCH('01_TWRI'!AW31,$J$5:$J$34,0)),$D$3,AW$3))))</f>
        <v>-5</v>
      </c>
      <c r="AX14" s="40">
        <f>IF(ISNUMBER(MATCH('01_TWRI'!AX31,$R$5:$R$7,0)),$L$4,IF(ISNUMBER(MATCH('01_TWRI'!AX31,$Q$8:$Q$19,0)),$P$5,IF(ISNUMBER(MATCH('01_TWRI'!AX31,$Z$5:$Z$13,0)),$S$2,IF(ISNUMBER(MATCH('01_TWRI'!AX31,$J$5:$J$34,0)),$D$3,AX$3))))</f>
        <v>0</v>
      </c>
      <c r="AY14" s="40">
        <f>IF(ISNUMBER(MATCH('01_TWRI'!AY31,$R$5:$R$7,0)),$L$4,IF(ISNUMBER(MATCH('01_TWRI'!AY31,$Q$8:$Q$19,0)),$P$5,IF(ISNUMBER(MATCH('01_TWRI'!AY31,$Z$5:$Z$13,0)),$S$2,IF(ISNUMBER(MATCH('01_TWRI'!AY31,$J$5:$J$34,0)),$D$3,AY$3))))</f>
        <v>-5</v>
      </c>
      <c r="AZ14" s="40">
        <f>IF(ISNUMBER(MATCH('01_TWRI'!AZ31,$R$5:$R$7,0)),$L$4,IF(ISNUMBER(MATCH('01_TWRI'!AZ31,$Q$8:$Q$19,0)),$P$5,IF(ISNUMBER(MATCH('01_TWRI'!AZ31,$Z$5:$Z$13,0)),$S$2,IF(ISNUMBER(MATCH('01_TWRI'!AZ31,$J$5:$J$34,0)),$D$3,AZ$3))))</f>
        <v>0</v>
      </c>
      <c r="BA14" s="5"/>
      <c r="HR14" s="5"/>
      <c r="HS14" s="5"/>
      <c r="HT14" s="5"/>
      <c r="HU14" s="5"/>
      <c r="HV14" s="5"/>
      <c r="HW14" s="5"/>
      <c r="HX14" s="5"/>
      <c r="HY14" s="5"/>
      <c r="HZ14" s="5"/>
      <c r="IA14" s="5"/>
      <c r="IB14" s="5"/>
      <c r="IC14" s="5"/>
      <c r="ID14" s="5"/>
      <c r="IE14" s="5"/>
      <c r="IF14" s="5"/>
      <c r="IG14" s="5"/>
      <c r="IH14" s="5"/>
      <c r="II14" s="5"/>
      <c r="IJ14" s="5"/>
    </row>
    <row r="15" spans="1:244" ht="11.25" customHeight="1">
      <c r="A15" s="48" t="s">
        <v>657</v>
      </c>
      <c r="B15" s="349" t="s">
        <v>656</v>
      </c>
      <c r="C15" s="349"/>
      <c r="D15" s="5"/>
      <c r="E15" s="374">
        <v>10</v>
      </c>
      <c r="F15" s="352">
        <v>0</v>
      </c>
      <c r="G15" s="352">
        <v>10</v>
      </c>
      <c r="H15" s="347">
        <v>0</v>
      </c>
      <c r="I15" s="347">
        <v>0</v>
      </c>
      <c r="J15" s="375" t="str">
        <f t="shared" si="1"/>
        <v>1,11</v>
      </c>
      <c r="K15" s="5"/>
      <c r="L15" s="38">
        <v>10</v>
      </c>
      <c r="M15" s="13">
        <v>0</v>
      </c>
      <c r="N15" s="8">
        <v>10</v>
      </c>
      <c r="O15" s="8">
        <v>13</v>
      </c>
      <c r="P15" s="15">
        <v>-5</v>
      </c>
      <c r="Q15" s="50" t="str">
        <f t="shared" si="5"/>
        <v>14,11</v>
      </c>
      <c r="R15" s="26"/>
      <c r="S15" s="5"/>
      <c r="T15" s="5"/>
      <c r="U15" s="5"/>
      <c r="V15" s="5"/>
      <c r="W15" s="5"/>
      <c r="X15" s="5"/>
      <c r="Y15" s="5"/>
      <c r="Z15" s="5"/>
      <c r="AA15" s="5"/>
      <c r="AB15" s="5"/>
      <c r="AC15" s="5"/>
      <c r="AD15" s="5"/>
      <c r="AE15" s="5"/>
      <c r="AF15" s="5"/>
      <c r="AG15" s="5"/>
      <c r="AH15" s="5"/>
      <c r="AI15" s="45"/>
      <c r="AJ15" s="5">
        <v>-150</v>
      </c>
      <c r="AK15" s="5">
        <f t="shared" si="8"/>
        <v>10</v>
      </c>
      <c r="AL15" s="40">
        <f>IF(ISNUMBER(MATCH('01_TWRI'!AL32,$R$5:$R$7,0)),$L$4,IF(ISNUMBER(MATCH('01_TWRI'!AL32,$Q$8:$Q$19,0)),$P$5,IF(ISNUMBER(MATCH('01_TWRI'!AL32,$Z$5:$Z$13,0)),$S$2,IF(ISNUMBER(MATCH('01_TWRI'!AL32,$J$5:$J$34,0)),$D$3,AL$3))))</f>
        <v>-1</v>
      </c>
      <c r="AM15" s="40">
        <f>IF(ISNUMBER(MATCH('01_TWRI'!AM32,$R$5:$R$7,0)),$L$4,IF(ISNUMBER(MATCH('01_TWRI'!AM32,$Q$8:$Q$19,0)),$P$5,IF(ISNUMBER(MATCH('01_TWRI'!AM32,$Z$5:$Z$13,0)),$S$2,IF(ISNUMBER(MATCH('01_TWRI'!AM32,$J$5:$J$34,0)),$D$3,AM$3))))</f>
        <v>0</v>
      </c>
      <c r="AN15" s="40">
        <f>IF(ISNUMBER(MATCH('01_TWRI'!AN32,$R$5:$R$7,0)),$L$4,IF(ISNUMBER(MATCH('01_TWRI'!AN32,$Q$8:$Q$19,0)),$P$5,IF(ISNUMBER(MATCH('01_TWRI'!AN32,$Z$5:$Z$13,0)),$S$2,IF(ISNUMBER(MATCH('01_TWRI'!AN32,$J$5:$J$34,0)),$D$3,AN$3))))</f>
        <v>0</v>
      </c>
      <c r="AO15" s="40">
        <f>IF(ISNUMBER(MATCH('01_TWRI'!AO32,$R$5:$R$7,0)),$L$4,IF(ISNUMBER(MATCH('01_TWRI'!AO32,$Q$8:$Q$19,0)),$P$5,IF(ISNUMBER(MATCH('01_TWRI'!AO32,$Z$5:$Z$13,0)),$S$2,IF(ISNUMBER(MATCH('01_TWRI'!AO32,$J$5:$J$34,0)),$D$3,AO$3))))</f>
        <v>0</v>
      </c>
      <c r="AP15" s="40">
        <f>IF(ISNUMBER(MATCH('01_TWRI'!AP32,$R$5:$R$7,0)),$L$4,IF(ISNUMBER(MATCH('01_TWRI'!AP32,$Q$8:$Q$19,0)),$P$5,IF(ISNUMBER(MATCH('01_TWRI'!AP32,$Z$5:$Z$13,0)),$S$2,IF(ISNUMBER(MATCH('01_TWRI'!AP32,$J$5:$J$34,0)),$D$3,AP$3))))</f>
        <v>0</v>
      </c>
      <c r="AQ15" s="40">
        <f>IF(ISNUMBER(MATCH('01_TWRI'!AQ32,$R$5:$R$7,0)),$L$4,IF(ISNUMBER(MATCH('01_TWRI'!AQ32,$Q$8:$Q$19,0)),$P$5,IF(ISNUMBER(MATCH('01_TWRI'!AQ32,$Z$5:$Z$13,0)),$S$2,IF(ISNUMBER(MATCH('01_TWRI'!AQ32,$J$5:$J$34,0)),$D$3,AQ$3))))</f>
        <v>0</v>
      </c>
      <c r="AR15" s="40">
        <f>IF(ISNUMBER(MATCH('01_TWRI'!AR32,$R$5:$R$7,0)),$L$4,IF(ISNUMBER(MATCH('01_TWRI'!AR32,$Q$8:$Q$19,0)),$P$5,IF(ISNUMBER(MATCH('01_TWRI'!AR32,$Z$5:$Z$13,0)),$S$2,IF(ISNUMBER(MATCH('01_TWRI'!AR32,$J$5:$J$34,0)),$D$3,AR$3))))</f>
        <v>0</v>
      </c>
      <c r="AS15" s="40">
        <f>IF(ISNUMBER(MATCH('01_TWRI'!AS32,$R$5:$R$7,0)),$L$4,IF(ISNUMBER(MATCH('01_TWRI'!AS32,$Q$8:$Q$19,0)),$P$5,IF(ISNUMBER(MATCH('01_TWRI'!AS32,$Z$5:$Z$13,0)),$S$2,IF(ISNUMBER(MATCH('01_TWRI'!AS32,$J$5:$J$34,0)),$D$3,AS$3))))</f>
        <v>0</v>
      </c>
      <c r="AT15" s="40">
        <f>IF(ISNUMBER(MATCH('01_TWRI'!AT32,$R$5:$R$7,0)),$L$4,IF(ISNUMBER(MATCH('01_TWRI'!AT32,$Q$8:$Q$19,0)),$P$5,IF(ISNUMBER(MATCH('01_TWRI'!AT32,$Z$5:$Z$13,0)),$S$2,IF(ISNUMBER(MATCH('01_TWRI'!AT32,$J$5:$J$34,0)),$D$3,AT$3))))</f>
        <v>0</v>
      </c>
      <c r="AU15" s="40">
        <f>IF(ISNUMBER(MATCH('01_TWRI'!AU32,$R$5:$R$7,0)),$L$4,IF(ISNUMBER(MATCH('01_TWRI'!AU32,$Q$8:$Q$19,0)),$P$5,IF(ISNUMBER(MATCH('01_TWRI'!AU32,$Z$5:$Z$13,0)),$S$2,IF(ISNUMBER(MATCH('01_TWRI'!AU32,$J$5:$J$34,0)),$D$3,AU$3))))</f>
        <v>0</v>
      </c>
      <c r="AV15" s="40">
        <f>IF(ISNUMBER(MATCH('01_TWRI'!AV32,$R$5:$R$7,0)),$L$4,IF(ISNUMBER(MATCH('01_TWRI'!AV32,$Q$8:$Q$19,0)),$P$5,IF(ISNUMBER(MATCH('01_TWRI'!AV32,$Z$5:$Z$13,0)),$S$2,IF(ISNUMBER(MATCH('01_TWRI'!AV32,$J$5:$J$34,0)),$D$3,AV$3))))</f>
        <v>0</v>
      </c>
      <c r="AW15" s="40">
        <f>IF(ISNUMBER(MATCH('01_TWRI'!AW32,$R$5:$R$7,0)),$L$4,IF(ISNUMBER(MATCH('01_TWRI'!AW32,$Q$8:$Q$19,0)),$P$5,IF(ISNUMBER(MATCH('01_TWRI'!AW32,$Z$5:$Z$13,0)),$S$2,IF(ISNUMBER(MATCH('01_TWRI'!AW32,$J$5:$J$34,0)),$D$3,AW$3))))</f>
        <v>0</v>
      </c>
      <c r="AX15" s="40">
        <f>IF(ISNUMBER(MATCH('01_TWRI'!AX32,$R$5:$R$7,0)),$L$4,IF(ISNUMBER(MATCH('01_TWRI'!AX32,$Q$8:$Q$19,0)),$P$5,IF(ISNUMBER(MATCH('01_TWRI'!AX32,$Z$5:$Z$13,0)),$S$2,IF(ISNUMBER(MATCH('01_TWRI'!AX32,$J$5:$J$34,0)),$D$3,AX$3))))</f>
        <v>0</v>
      </c>
      <c r="AY15" s="40">
        <f>IF(ISNUMBER(MATCH('01_TWRI'!AY32,$R$5:$R$7,0)),$L$4,IF(ISNUMBER(MATCH('01_TWRI'!AY32,$Q$8:$Q$19,0)),$P$5,IF(ISNUMBER(MATCH('01_TWRI'!AY32,$Z$5:$Z$13,0)),$S$2,IF(ISNUMBER(MATCH('01_TWRI'!AY32,$J$5:$J$34,0)),$D$3,AY$3))))</f>
        <v>0</v>
      </c>
      <c r="AZ15" s="40">
        <f>IF(ISNUMBER(MATCH('01_TWRI'!AZ32,$R$5:$R$7,0)),$L$4,IF(ISNUMBER(MATCH('01_TWRI'!AZ32,$Q$8:$Q$19,0)),$P$5,IF(ISNUMBER(MATCH('01_TWRI'!AZ32,$Z$5:$Z$13,0)),$S$2,IF(ISNUMBER(MATCH('01_TWRI'!AZ32,$J$5:$J$34,0)),$D$3,AZ$3))))</f>
        <v>0</v>
      </c>
      <c r="BA15" s="5"/>
      <c r="HR15" s="5"/>
      <c r="HS15" s="5"/>
      <c r="HT15" s="5"/>
      <c r="HU15" s="5"/>
      <c r="HV15" s="5"/>
      <c r="HW15" s="5"/>
      <c r="HX15" s="5"/>
      <c r="HY15" s="5"/>
      <c r="HZ15" s="5"/>
      <c r="IA15" s="5"/>
      <c r="IB15" s="5"/>
      <c r="IC15" s="5"/>
      <c r="ID15" s="5"/>
      <c r="IE15" s="5"/>
      <c r="IF15" s="5"/>
      <c r="IG15" s="5"/>
      <c r="IH15" s="5"/>
      <c r="II15" s="5"/>
      <c r="IJ15" s="5"/>
    </row>
    <row r="16" spans="1:244" ht="11.25" customHeight="1">
      <c r="A16" s="43">
        <v>2.5</v>
      </c>
      <c r="B16" s="43">
        <f>AI8</f>
        <v>25</v>
      </c>
      <c r="C16" s="349"/>
      <c r="D16" s="5"/>
      <c r="E16" s="374">
        <v>11</v>
      </c>
      <c r="F16" s="352">
        <v>0</v>
      </c>
      <c r="G16" s="352">
        <v>11</v>
      </c>
      <c r="H16" s="347">
        <v>0</v>
      </c>
      <c r="I16" s="347">
        <v>0</v>
      </c>
      <c r="J16" s="375" t="str">
        <f t="shared" si="1"/>
        <v>1,12</v>
      </c>
      <c r="K16" s="5"/>
      <c r="L16" s="38">
        <v>11</v>
      </c>
      <c r="M16" s="13">
        <v>0</v>
      </c>
      <c r="N16" s="8">
        <v>12</v>
      </c>
      <c r="O16" s="8">
        <v>7</v>
      </c>
      <c r="P16" s="15">
        <v>-5</v>
      </c>
      <c r="Q16" s="50" t="str">
        <f t="shared" si="5"/>
        <v>8,13</v>
      </c>
      <c r="R16" s="26"/>
      <c r="S16" s="5"/>
      <c r="T16" s="5"/>
      <c r="U16" s="5"/>
      <c r="V16" s="5"/>
      <c r="W16" s="5"/>
      <c r="X16" s="5"/>
      <c r="Y16" s="5"/>
      <c r="Z16" s="5"/>
      <c r="AA16" s="5"/>
      <c r="AB16" s="5"/>
      <c r="AC16" s="5"/>
      <c r="AD16" s="5"/>
      <c r="AE16" s="5"/>
      <c r="AF16" s="5"/>
      <c r="AG16" s="5"/>
      <c r="AH16" s="5"/>
      <c r="AI16" s="45"/>
      <c r="AJ16" s="5">
        <v>-200</v>
      </c>
      <c r="AK16" s="5">
        <f t="shared" si="8"/>
        <v>11</v>
      </c>
      <c r="AL16" s="40">
        <f>IF(ISNUMBER(MATCH('01_TWRI'!AL33,$R$5:$R$7,0)),$L$4,IF(ISNUMBER(MATCH('01_TWRI'!AL33,$Q$8:$Q$19,0)),$P$5,IF(ISNUMBER(MATCH('01_TWRI'!AL33,$Z$5:$Z$13,0)),$S$2,IF(ISNUMBER(MATCH('01_TWRI'!AL33,$J$5:$J$34,0)),$D$3,AL$3))))</f>
        <v>-1</v>
      </c>
      <c r="AM16" s="40">
        <f>IF(ISNUMBER(MATCH('01_TWRI'!AM33,$R$5:$R$7,0)),$L$4,IF(ISNUMBER(MATCH('01_TWRI'!AM33,$Q$8:$Q$19,0)),$P$5,IF(ISNUMBER(MATCH('01_TWRI'!AM33,$Z$5:$Z$13,0)),$S$2,IF(ISNUMBER(MATCH('01_TWRI'!AM33,$J$5:$J$34,0)),$D$3,AM$3))))</f>
        <v>0</v>
      </c>
      <c r="AN16" s="40">
        <f>IF(ISNUMBER(MATCH('01_TWRI'!AN33,$R$5:$R$7,0)),$L$4,IF(ISNUMBER(MATCH('01_TWRI'!AN33,$Q$8:$Q$19,0)),$P$5,IF(ISNUMBER(MATCH('01_TWRI'!AN33,$Z$5:$Z$13,0)),$S$2,IF(ISNUMBER(MATCH('01_TWRI'!AN33,$J$5:$J$34,0)),$D$3,AN$3))))</f>
        <v>0</v>
      </c>
      <c r="AO16" s="40">
        <f>IF(ISNUMBER(MATCH('01_TWRI'!AO33,$R$5:$R$7,0)),$L$4,IF(ISNUMBER(MATCH('01_TWRI'!AO33,$Q$8:$Q$19,0)),$P$5,IF(ISNUMBER(MATCH('01_TWRI'!AO33,$Z$5:$Z$13,0)),$S$2,IF(ISNUMBER(MATCH('01_TWRI'!AO33,$J$5:$J$34,0)),$D$3,AO$3))))</f>
        <v>0</v>
      </c>
      <c r="AP16" s="40">
        <f>IF(ISNUMBER(MATCH('01_TWRI'!AP33,$R$5:$R$7,0)),$L$4,IF(ISNUMBER(MATCH('01_TWRI'!AP33,$Q$8:$Q$19,0)),$P$5,IF(ISNUMBER(MATCH('01_TWRI'!AP33,$Z$5:$Z$13,0)),$S$2,IF(ISNUMBER(MATCH('01_TWRI'!AP33,$J$5:$J$34,0)),$D$3,AP$3))))</f>
        <v>0</v>
      </c>
      <c r="AQ16" s="40">
        <f>IF(ISNUMBER(MATCH('01_TWRI'!AQ33,$R$5:$R$7,0)),$L$4,IF(ISNUMBER(MATCH('01_TWRI'!AQ33,$Q$8:$Q$19,0)),$P$5,IF(ISNUMBER(MATCH('01_TWRI'!AQ33,$Z$5:$Z$13,0)),$S$2,IF(ISNUMBER(MATCH('01_TWRI'!AQ33,$J$5:$J$34,0)),$D$3,AQ$3))))</f>
        <v>0</v>
      </c>
      <c r="AR16" s="40">
        <f>IF(ISNUMBER(MATCH('01_TWRI'!AR33,$R$5:$R$7,0)),$L$4,IF(ISNUMBER(MATCH('01_TWRI'!AR33,$Q$8:$Q$19,0)),$P$5,IF(ISNUMBER(MATCH('01_TWRI'!AR33,$Z$5:$Z$13,0)),$S$2,IF(ISNUMBER(MATCH('01_TWRI'!AR33,$J$5:$J$34,0)),$D$3,AR$3))))</f>
        <v>0</v>
      </c>
      <c r="AS16" s="40">
        <f>IF(ISNUMBER(MATCH('01_TWRI'!AS33,$R$5:$R$7,0)),$L$4,IF(ISNUMBER(MATCH('01_TWRI'!AS33,$Q$8:$Q$19,0)),$P$5,IF(ISNUMBER(MATCH('01_TWRI'!AS33,$Z$5:$Z$13,0)),$S$2,IF(ISNUMBER(MATCH('01_TWRI'!AS33,$J$5:$J$34,0)),$D$3,AS$3))))</f>
        <v>-5</v>
      </c>
      <c r="AT16" s="40">
        <f>IF(ISNUMBER(MATCH('01_TWRI'!AT33,$R$5:$R$7,0)),$L$4,IF(ISNUMBER(MATCH('01_TWRI'!AT33,$Q$8:$Q$19,0)),$P$5,IF(ISNUMBER(MATCH('01_TWRI'!AT33,$Z$5:$Z$13,0)),$S$2,IF(ISNUMBER(MATCH('01_TWRI'!AT33,$J$5:$J$34,0)),$D$3,AT$3))))</f>
        <v>0</v>
      </c>
      <c r="AU16" s="40">
        <f>IF(ISNUMBER(MATCH('01_TWRI'!AU33,$R$5:$R$7,0)),$L$4,IF(ISNUMBER(MATCH('01_TWRI'!AU33,$Q$8:$Q$19,0)),$P$5,IF(ISNUMBER(MATCH('01_TWRI'!AU33,$Z$5:$Z$13,0)),$S$2,IF(ISNUMBER(MATCH('01_TWRI'!AU33,$J$5:$J$34,0)),$D$3,AU$3))))</f>
        <v>-5</v>
      </c>
      <c r="AV16" s="40">
        <f>IF(ISNUMBER(MATCH('01_TWRI'!AV33,$R$5:$R$7,0)),$L$4,IF(ISNUMBER(MATCH('01_TWRI'!AV33,$Q$8:$Q$19,0)),$P$5,IF(ISNUMBER(MATCH('01_TWRI'!AV33,$Z$5:$Z$13,0)),$S$2,IF(ISNUMBER(MATCH('01_TWRI'!AV33,$J$5:$J$34,0)),$D$3,AV$3))))</f>
        <v>0</v>
      </c>
      <c r="AW16" s="40">
        <f>IF(ISNUMBER(MATCH('01_TWRI'!AW33,$R$5:$R$7,0)),$L$4,IF(ISNUMBER(MATCH('01_TWRI'!AW33,$Q$8:$Q$19,0)),$P$5,IF(ISNUMBER(MATCH('01_TWRI'!AW33,$Z$5:$Z$13,0)),$S$2,IF(ISNUMBER(MATCH('01_TWRI'!AW33,$J$5:$J$34,0)),$D$3,AW$3))))</f>
        <v>-5</v>
      </c>
      <c r="AX16" s="40">
        <f>IF(ISNUMBER(MATCH('01_TWRI'!AX33,$R$5:$R$7,0)),$L$4,IF(ISNUMBER(MATCH('01_TWRI'!AX33,$Q$8:$Q$19,0)),$P$5,IF(ISNUMBER(MATCH('01_TWRI'!AX33,$Z$5:$Z$13,0)),$S$2,IF(ISNUMBER(MATCH('01_TWRI'!AX33,$J$5:$J$34,0)),$D$3,AX$3))))</f>
        <v>0</v>
      </c>
      <c r="AY16" s="40">
        <f>IF(ISNUMBER(MATCH('01_TWRI'!AY33,$R$5:$R$7,0)),$L$4,IF(ISNUMBER(MATCH('01_TWRI'!AY33,$Q$8:$Q$19,0)),$P$5,IF(ISNUMBER(MATCH('01_TWRI'!AY33,$Z$5:$Z$13,0)),$S$2,IF(ISNUMBER(MATCH('01_TWRI'!AY33,$J$5:$J$34,0)),$D$3,AY$3))))</f>
        <v>-5</v>
      </c>
      <c r="AZ16" s="40">
        <f>IF(ISNUMBER(MATCH('01_TWRI'!AZ33,$R$5:$R$7,0)),$L$4,IF(ISNUMBER(MATCH('01_TWRI'!AZ33,$Q$8:$Q$19,0)),$P$5,IF(ISNUMBER(MATCH('01_TWRI'!AZ33,$Z$5:$Z$13,0)),$S$2,IF(ISNUMBER(MATCH('01_TWRI'!AZ33,$J$5:$J$34,0)),$D$3,AZ$3))))</f>
        <v>0</v>
      </c>
      <c r="BA16" s="5"/>
      <c r="HR16" s="5"/>
      <c r="HS16" s="5"/>
      <c r="HT16" s="5"/>
      <c r="HU16" s="5"/>
      <c r="HV16" s="5"/>
      <c r="HW16" s="5"/>
      <c r="HX16" s="5"/>
      <c r="HY16" s="5"/>
      <c r="HZ16" s="5"/>
      <c r="IA16" s="5"/>
      <c r="IB16" s="5"/>
      <c r="IC16" s="5"/>
      <c r="ID16" s="5"/>
      <c r="IE16" s="5"/>
      <c r="IF16" s="5"/>
      <c r="IG16" s="5"/>
      <c r="IH16" s="5"/>
      <c r="II16" s="5"/>
      <c r="IJ16" s="5"/>
    </row>
    <row r="17" spans="1:244" ht="11.25" customHeight="1">
      <c r="A17" s="43">
        <v>3.5</v>
      </c>
      <c r="B17" s="43">
        <f>B16</f>
        <v>25</v>
      </c>
      <c r="C17" s="349"/>
      <c r="D17" s="5"/>
      <c r="E17" s="374">
        <v>12</v>
      </c>
      <c r="F17" s="352">
        <v>0</v>
      </c>
      <c r="G17" s="352">
        <v>12</v>
      </c>
      <c r="H17" s="347">
        <v>0</v>
      </c>
      <c r="I17" s="347">
        <v>0</v>
      </c>
      <c r="J17" s="375" t="str">
        <f t="shared" si="1"/>
        <v>1,13</v>
      </c>
      <c r="K17" s="5"/>
      <c r="L17" s="38">
        <v>12</v>
      </c>
      <c r="M17" s="13">
        <v>0</v>
      </c>
      <c r="N17" s="8">
        <v>12</v>
      </c>
      <c r="O17" s="8">
        <v>9</v>
      </c>
      <c r="P17" s="15">
        <v>-5</v>
      </c>
      <c r="Q17" s="50" t="str">
        <f t="shared" si="5"/>
        <v>10,13</v>
      </c>
      <c r="R17" s="26"/>
      <c r="S17" s="5"/>
      <c r="T17" s="5"/>
      <c r="U17" s="5"/>
      <c r="V17" s="5"/>
      <c r="W17" s="5"/>
      <c r="X17" s="5"/>
      <c r="Y17" s="5"/>
      <c r="Z17" s="5"/>
      <c r="AA17" s="5"/>
      <c r="AB17" s="5"/>
      <c r="AC17" s="5"/>
      <c r="AD17" s="5"/>
      <c r="AE17" s="5"/>
      <c r="AF17" s="5"/>
      <c r="AG17" s="5"/>
      <c r="AH17" s="5"/>
      <c r="AI17" s="45"/>
      <c r="AJ17" s="5">
        <v>-300</v>
      </c>
      <c r="AK17" s="5">
        <f t="shared" si="8"/>
        <v>12</v>
      </c>
      <c r="AL17" s="40">
        <f>IF(ISNUMBER(MATCH('01_TWRI'!AL34,$R$5:$R$7,0)),$L$4,IF(ISNUMBER(MATCH('01_TWRI'!AL34,$Q$8:$Q$19,0)),$P$5,IF(ISNUMBER(MATCH('01_TWRI'!AL34,$Z$5:$Z$13,0)),$S$2,IF(ISNUMBER(MATCH('01_TWRI'!AL34,$J$5:$J$34,0)),$D$3,AL$3))))</f>
        <v>-1</v>
      </c>
      <c r="AM17" s="40">
        <f>IF(ISNUMBER(MATCH('01_TWRI'!AM34,$R$5:$R$7,0)),$L$4,IF(ISNUMBER(MATCH('01_TWRI'!AM34,$Q$8:$Q$19,0)),$P$5,IF(ISNUMBER(MATCH('01_TWRI'!AM34,$Z$5:$Z$13,0)),$S$2,IF(ISNUMBER(MATCH('01_TWRI'!AM34,$J$5:$J$34,0)),$D$3,AM$3))))</f>
        <v>0</v>
      </c>
      <c r="AN17" s="40">
        <f>IF(ISNUMBER(MATCH('01_TWRI'!AN34,$R$5:$R$7,0)),$L$4,IF(ISNUMBER(MATCH('01_TWRI'!AN34,$Q$8:$Q$19,0)),$P$5,IF(ISNUMBER(MATCH('01_TWRI'!AN34,$Z$5:$Z$13,0)),$S$2,IF(ISNUMBER(MATCH('01_TWRI'!AN34,$J$5:$J$34,0)),$D$3,AN$3))))</f>
        <v>0</v>
      </c>
      <c r="AO17" s="40">
        <f>IF(ISNUMBER(MATCH('01_TWRI'!AO34,$R$5:$R$7,0)),$L$4,IF(ISNUMBER(MATCH('01_TWRI'!AO34,$Q$8:$Q$19,0)),$P$5,IF(ISNUMBER(MATCH('01_TWRI'!AO34,$Z$5:$Z$13,0)),$S$2,IF(ISNUMBER(MATCH('01_TWRI'!AO34,$J$5:$J$34,0)),$D$3,AO$3))))</f>
        <v>0</v>
      </c>
      <c r="AP17" s="40">
        <f>IF(ISNUMBER(MATCH('01_TWRI'!AP34,$R$5:$R$7,0)),$L$4,IF(ISNUMBER(MATCH('01_TWRI'!AP34,$Q$8:$Q$19,0)),$P$5,IF(ISNUMBER(MATCH('01_TWRI'!AP34,$Z$5:$Z$13,0)),$S$2,IF(ISNUMBER(MATCH('01_TWRI'!AP34,$J$5:$J$34,0)),$D$3,AP$3))))</f>
        <v>0</v>
      </c>
      <c r="AQ17" s="40">
        <f>IF(ISNUMBER(MATCH('01_TWRI'!AQ34,$R$5:$R$7,0)),$L$4,IF(ISNUMBER(MATCH('01_TWRI'!AQ34,$Q$8:$Q$19,0)),$P$5,IF(ISNUMBER(MATCH('01_TWRI'!AQ34,$Z$5:$Z$13,0)),$S$2,IF(ISNUMBER(MATCH('01_TWRI'!AQ34,$J$5:$J$34,0)),$D$3,AQ$3))))</f>
        <v>0</v>
      </c>
      <c r="AR17" s="40">
        <f>IF(ISNUMBER(MATCH('01_TWRI'!AR34,$R$5:$R$7,0)),$L$4,IF(ISNUMBER(MATCH('01_TWRI'!AR34,$Q$8:$Q$19,0)),$P$5,IF(ISNUMBER(MATCH('01_TWRI'!AR34,$Z$5:$Z$13,0)),$S$2,IF(ISNUMBER(MATCH('01_TWRI'!AR34,$J$5:$J$34,0)),$D$3,AR$3))))</f>
        <v>0</v>
      </c>
      <c r="AS17" s="40">
        <f>IF(ISNUMBER(MATCH('01_TWRI'!AS34,$R$5:$R$7,0)),$L$4,IF(ISNUMBER(MATCH('01_TWRI'!AS34,$Q$8:$Q$19,0)),$P$5,IF(ISNUMBER(MATCH('01_TWRI'!AS34,$Z$5:$Z$13,0)),$S$2,IF(ISNUMBER(MATCH('01_TWRI'!AS34,$J$5:$J$34,0)),$D$3,AS$3))))</f>
        <v>0</v>
      </c>
      <c r="AT17" s="40">
        <f>IF(ISNUMBER(MATCH('01_TWRI'!AT34,$R$5:$R$7,0)),$L$4,IF(ISNUMBER(MATCH('01_TWRI'!AT34,$Q$8:$Q$19,0)),$P$5,IF(ISNUMBER(MATCH('01_TWRI'!AT34,$Z$5:$Z$13,0)),$S$2,IF(ISNUMBER(MATCH('01_TWRI'!AT34,$J$5:$J$34,0)),$D$3,AT$3))))</f>
        <v>0</v>
      </c>
      <c r="AU17" s="40">
        <f>IF(ISNUMBER(MATCH('01_TWRI'!AU34,$R$5:$R$7,0)),$L$4,IF(ISNUMBER(MATCH('01_TWRI'!AU34,$Q$8:$Q$19,0)),$P$5,IF(ISNUMBER(MATCH('01_TWRI'!AU34,$Z$5:$Z$13,0)),$S$2,IF(ISNUMBER(MATCH('01_TWRI'!AU34,$J$5:$J$34,0)),$D$3,AU$3))))</f>
        <v>0</v>
      </c>
      <c r="AV17" s="40">
        <f>IF(ISNUMBER(MATCH('01_TWRI'!AV34,$R$5:$R$7,0)),$L$4,IF(ISNUMBER(MATCH('01_TWRI'!AV34,$Q$8:$Q$19,0)),$P$5,IF(ISNUMBER(MATCH('01_TWRI'!AV34,$Z$5:$Z$13,0)),$S$2,IF(ISNUMBER(MATCH('01_TWRI'!AV34,$J$5:$J$34,0)),$D$3,AV$3))))</f>
        <v>0</v>
      </c>
      <c r="AW17" s="40">
        <f>IF(ISNUMBER(MATCH('01_TWRI'!AW34,$R$5:$R$7,0)),$L$4,IF(ISNUMBER(MATCH('01_TWRI'!AW34,$Q$8:$Q$19,0)),$P$5,IF(ISNUMBER(MATCH('01_TWRI'!AW34,$Z$5:$Z$13,0)),$S$2,IF(ISNUMBER(MATCH('01_TWRI'!AW34,$J$5:$J$34,0)),$D$3,AW$3))))</f>
        <v>0</v>
      </c>
      <c r="AX17" s="40">
        <f>IF(ISNUMBER(MATCH('01_TWRI'!AX34,$R$5:$R$7,0)),$L$4,IF(ISNUMBER(MATCH('01_TWRI'!AX34,$Q$8:$Q$19,0)),$P$5,IF(ISNUMBER(MATCH('01_TWRI'!AX34,$Z$5:$Z$13,0)),$S$2,IF(ISNUMBER(MATCH('01_TWRI'!AX34,$J$5:$J$34,0)),$D$3,AX$3))))</f>
        <v>0</v>
      </c>
      <c r="AY17" s="40">
        <f>IF(ISNUMBER(MATCH('01_TWRI'!AY34,$R$5:$R$7,0)),$L$4,IF(ISNUMBER(MATCH('01_TWRI'!AY34,$Q$8:$Q$19,0)),$P$5,IF(ISNUMBER(MATCH('01_TWRI'!AY34,$Z$5:$Z$13,0)),$S$2,IF(ISNUMBER(MATCH('01_TWRI'!AY34,$J$5:$J$34,0)),$D$3,AY$3))))</f>
        <v>0</v>
      </c>
      <c r="AZ17" s="40">
        <f>IF(ISNUMBER(MATCH('01_TWRI'!AZ34,$R$5:$R$7,0)),$L$4,IF(ISNUMBER(MATCH('01_TWRI'!AZ34,$Q$8:$Q$19,0)),$P$5,IF(ISNUMBER(MATCH('01_TWRI'!AZ34,$Z$5:$Z$13,0)),$S$2,IF(ISNUMBER(MATCH('01_TWRI'!AZ34,$J$5:$J$34,0)),$D$3,AZ$3))))</f>
        <v>0</v>
      </c>
      <c r="BA17" s="5"/>
      <c r="HR17" s="5"/>
      <c r="HS17" s="5"/>
      <c r="HT17" s="5"/>
      <c r="HU17" s="5"/>
      <c r="HV17" s="5"/>
      <c r="HW17" s="5"/>
      <c r="HX17" s="5"/>
      <c r="HY17" s="5"/>
      <c r="HZ17" s="5"/>
      <c r="IA17" s="5"/>
      <c r="IB17" s="5"/>
      <c r="IC17" s="5"/>
      <c r="ID17" s="5"/>
      <c r="IE17" s="5"/>
      <c r="IF17" s="5"/>
      <c r="IG17" s="5"/>
      <c r="IH17" s="5"/>
      <c r="II17" s="5"/>
      <c r="IJ17" s="5"/>
    </row>
    <row r="18" spans="1:244" ht="11.25" customHeight="1">
      <c r="A18" s="43">
        <v>3.5</v>
      </c>
      <c r="B18" s="43">
        <v>-50</v>
      </c>
      <c r="C18" s="346" t="s">
        <v>659</v>
      </c>
      <c r="D18" s="5"/>
      <c r="E18" s="374">
        <v>13</v>
      </c>
      <c r="F18" s="352">
        <v>0</v>
      </c>
      <c r="G18" s="352">
        <v>13</v>
      </c>
      <c r="H18" s="347">
        <v>0</v>
      </c>
      <c r="I18" s="347">
        <v>0</v>
      </c>
      <c r="J18" s="375" t="str">
        <f t="shared" si="1"/>
        <v>1,14</v>
      </c>
      <c r="K18" s="5"/>
      <c r="L18" s="38">
        <v>13</v>
      </c>
      <c r="M18" s="13">
        <v>0</v>
      </c>
      <c r="N18" s="8">
        <v>12</v>
      </c>
      <c r="O18" s="8">
        <v>11</v>
      </c>
      <c r="P18" s="15">
        <v>-5</v>
      </c>
      <c r="Q18" s="50" t="str">
        <f t="shared" si="5"/>
        <v>12,13</v>
      </c>
      <c r="R18" s="26"/>
      <c r="S18" s="5"/>
      <c r="T18" s="5"/>
      <c r="U18" s="5"/>
      <c r="V18" s="5"/>
      <c r="W18" s="5"/>
      <c r="X18" s="5"/>
      <c r="Y18" s="5"/>
      <c r="Z18" s="5"/>
      <c r="AA18" s="5"/>
      <c r="AB18" s="5"/>
      <c r="AC18" s="5"/>
      <c r="AD18" s="5"/>
      <c r="AE18" s="5"/>
      <c r="AF18" s="5"/>
      <c r="AG18" s="5"/>
      <c r="AH18" s="5"/>
      <c r="AI18" s="45"/>
      <c r="AJ18" s="5">
        <v>-350</v>
      </c>
      <c r="AK18" s="5">
        <f t="shared" si="8"/>
        <v>13</v>
      </c>
      <c r="AL18" s="40">
        <f>IF(ISNUMBER(MATCH('01_TWRI'!AL35,$R$5:$R$7,0)),$L$4,IF(ISNUMBER(MATCH('01_TWRI'!AL35,$Q$8:$Q$19,0)),$P$5,IF(ISNUMBER(MATCH('01_TWRI'!AL35,$Z$5:$Z$13,0)),$S$2,IF(ISNUMBER(MATCH('01_TWRI'!AL35,$J$5:$J$34,0)),$D$3,AL$3))))</f>
        <v>-1</v>
      </c>
      <c r="AM18" s="40">
        <f>IF(ISNUMBER(MATCH('01_TWRI'!AM35,$R$5:$R$7,0)),$L$4,IF(ISNUMBER(MATCH('01_TWRI'!AM35,$Q$8:$Q$19,0)),$P$5,IF(ISNUMBER(MATCH('01_TWRI'!AM35,$Z$5:$Z$13,0)),$S$2,IF(ISNUMBER(MATCH('01_TWRI'!AM35,$J$5:$J$34,0)),$D$3,AM$3))))</f>
        <v>0</v>
      </c>
      <c r="AN18" s="40">
        <f>IF(ISNUMBER(MATCH('01_TWRI'!AN35,$R$5:$R$7,0)),$L$4,IF(ISNUMBER(MATCH('01_TWRI'!AN35,$Q$8:$Q$19,0)),$P$5,IF(ISNUMBER(MATCH('01_TWRI'!AN35,$Z$5:$Z$13,0)),$S$2,IF(ISNUMBER(MATCH('01_TWRI'!AN35,$J$5:$J$34,0)),$D$3,AN$3))))</f>
        <v>0</v>
      </c>
      <c r="AO18" s="40">
        <f>IF(ISNUMBER(MATCH('01_TWRI'!AO35,$R$5:$R$7,0)),$L$4,IF(ISNUMBER(MATCH('01_TWRI'!AO35,$Q$8:$Q$19,0)),$P$5,IF(ISNUMBER(MATCH('01_TWRI'!AO35,$Z$5:$Z$13,0)),$S$2,IF(ISNUMBER(MATCH('01_TWRI'!AO35,$J$5:$J$34,0)),$D$3,AO$3))))</f>
        <v>0</v>
      </c>
      <c r="AP18" s="40">
        <f>IF(ISNUMBER(MATCH('01_TWRI'!AP35,$R$5:$R$7,0)),$L$4,IF(ISNUMBER(MATCH('01_TWRI'!AP35,$Q$8:$Q$19,0)),$P$5,IF(ISNUMBER(MATCH('01_TWRI'!AP35,$Z$5:$Z$13,0)),$S$2,IF(ISNUMBER(MATCH('01_TWRI'!AP35,$J$5:$J$34,0)),$D$3,AP$3))))</f>
        <v>0</v>
      </c>
      <c r="AQ18" s="40">
        <f>IF(ISNUMBER(MATCH('01_TWRI'!AQ35,$R$5:$R$7,0)),$L$4,IF(ISNUMBER(MATCH('01_TWRI'!AQ35,$Q$8:$Q$19,0)),$P$5,IF(ISNUMBER(MATCH('01_TWRI'!AQ35,$Z$5:$Z$13,0)),$S$2,IF(ISNUMBER(MATCH('01_TWRI'!AQ35,$J$5:$J$34,0)),$D$3,AQ$3))))</f>
        <v>0</v>
      </c>
      <c r="AR18" s="40">
        <f>IF(ISNUMBER(MATCH('01_TWRI'!AR35,$R$5:$R$7,0)),$L$4,IF(ISNUMBER(MATCH('01_TWRI'!AR35,$Q$8:$Q$19,0)),$P$5,IF(ISNUMBER(MATCH('01_TWRI'!AR35,$Z$5:$Z$13,0)),$S$2,IF(ISNUMBER(MATCH('01_TWRI'!AR35,$J$5:$J$34,0)),$D$3,AR$3))))</f>
        <v>0</v>
      </c>
      <c r="AS18" s="40">
        <f>IF(ISNUMBER(MATCH('01_TWRI'!AS35,$R$5:$R$7,0)),$L$4,IF(ISNUMBER(MATCH('01_TWRI'!AS35,$Q$8:$Q$19,0)),$P$5,IF(ISNUMBER(MATCH('01_TWRI'!AS35,$Z$5:$Z$13,0)),$S$2,IF(ISNUMBER(MATCH('01_TWRI'!AS35,$J$5:$J$34,0)),$D$3,AS$3))))</f>
        <v>-5</v>
      </c>
      <c r="AT18" s="40">
        <f>IF(ISNUMBER(MATCH('01_TWRI'!AT35,$R$5:$R$7,0)),$L$4,IF(ISNUMBER(MATCH('01_TWRI'!AT35,$Q$8:$Q$19,0)),$P$5,IF(ISNUMBER(MATCH('01_TWRI'!AT35,$Z$5:$Z$13,0)),$S$2,IF(ISNUMBER(MATCH('01_TWRI'!AT35,$J$5:$J$34,0)),$D$3,AT$3))))</f>
        <v>0</v>
      </c>
      <c r="AU18" s="40">
        <f>IF(ISNUMBER(MATCH('01_TWRI'!AU35,$R$5:$R$7,0)),$L$4,IF(ISNUMBER(MATCH('01_TWRI'!AU35,$Q$8:$Q$19,0)),$P$5,IF(ISNUMBER(MATCH('01_TWRI'!AU35,$Z$5:$Z$13,0)),$S$2,IF(ISNUMBER(MATCH('01_TWRI'!AU35,$J$5:$J$34,0)),$D$3,AU$3))))</f>
        <v>-5</v>
      </c>
      <c r="AV18" s="40">
        <f>IF(ISNUMBER(MATCH('01_TWRI'!AV35,$R$5:$R$7,0)),$L$4,IF(ISNUMBER(MATCH('01_TWRI'!AV35,$Q$8:$Q$19,0)),$P$5,IF(ISNUMBER(MATCH('01_TWRI'!AV35,$Z$5:$Z$13,0)),$S$2,IF(ISNUMBER(MATCH('01_TWRI'!AV35,$J$5:$J$34,0)),$D$3,AV$3))))</f>
        <v>0</v>
      </c>
      <c r="AW18" s="40">
        <f>IF(ISNUMBER(MATCH('01_TWRI'!AW35,$R$5:$R$7,0)),$L$4,IF(ISNUMBER(MATCH('01_TWRI'!AW35,$Q$8:$Q$19,0)),$P$5,IF(ISNUMBER(MATCH('01_TWRI'!AW35,$Z$5:$Z$13,0)),$S$2,IF(ISNUMBER(MATCH('01_TWRI'!AW35,$J$5:$J$34,0)),$D$3,AW$3))))</f>
        <v>-5</v>
      </c>
      <c r="AX18" s="40">
        <f>IF(ISNUMBER(MATCH('01_TWRI'!AX35,$R$5:$R$7,0)),$L$4,IF(ISNUMBER(MATCH('01_TWRI'!AX35,$Q$8:$Q$19,0)),$P$5,IF(ISNUMBER(MATCH('01_TWRI'!AX35,$Z$5:$Z$13,0)),$S$2,IF(ISNUMBER(MATCH('01_TWRI'!AX35,$J$5:$J$34,0)),$D$3,AX$3))))</f>
        <v>0</v>
      </c>
      <c r="AY18" s="40">
        <f>IF(ISNUMBER(MATCH('01_TWRI'!AY35,$R$5:$R$7,0)),$L$4,IF(ISNUMBER(MATCH('01_TWRI'!AY35,$Q$8:$Q$19,0)),$P$5,IF(ISNUMBER(MATCH('01_TWRI'!AY35,$Z$5:$Z$13,0)),$S$2,IF(ISNUMBER(MATCH('01_TWRI'!AY35,$J$5:$J$34,0)),$D$3,AY$3))))</f>
        <v>-5</v>
      </c>
      <c r="AZ18" s="40">
        <f>IF(ISNUMBER(MATCH('01_TWRI'!AZ35,$R$5:$R$7,0)),$L$4,IF(ISNUMBER(MATCH('01_TWRI'!AZ35,$Q$8:$Q$19,0)),$P$5,IF(ISNUMBER(MATCH('01_TWRI'!AZ35,$Z$5:$Z$13,0)),$S$2,IF(ISNUMBER(MATCH('01_TWRI'!AZ35,$J$5:$J$34,0)),$D$3,AZ$3))))</f>
        <v>0</v>
      </c>
      <c r="BA18" s="5"/>
      <c r="HR18" s="5"/>
      <c r="HS18" s="5"/>
      <c r="HT18" s="5"/>
      <c r="HU18" s="5"/>
      <c r="HV18" s="5"/>
      <c r="HW18" s="5"/>
      <c r="HX18" s="5"/>
      <c r="HY18" s="5"/>
      <c r="HZ18" s="5"/>
      <c r="IA18" s="5"/>
      <c r="IB18" s="5"/>
      <c r="IC18" s="5"/>
      <c r="ID18" s="5"/>
      <c r="IE18" s="5"/>
      <c r="IF18" s="5"/>
      <c r="IG18" s="5"/>
      <c r="IH18" s="5"/>
      <c r="II18" s="5"/>
      <c r="IJ18" s="5"/>
    </row>
    <row r="19" spans="1:244" ht="11.25" customHeight="1">
      <c r="A19" s="5"/>
      <c r="B19" s="5"/>
      <c r="C19" s="5"/>
      <c r="D19" s="5"/>
      <c r="E19" s="374">
        <v>14</v>
      </c>
      <c r="F19" s="352">
        <v>0</v>
      </c>
      <c r="G19" s="352">
        <v>14</v>
      </c>
      <c r="H19" s="347">
        <v>0</v>
      </c>
      <c r="I19" s="347">
        <v>0</v>
      </c>
      <c r="J19" s="375" t="str">
        <f t="shared" si="1"/>
        <v>1,15</v>
      </c>
      <c r="K19" s="5"/>
      <c r="L19" s="38">
        <v>14</v>
      </c>
      <c r="M19" s="13">
        <v>0</v>
      </c>
      <c r="N19" s="8">
        <v>12</v>
      </c>
      <c r="O19" s="8">
        <v>13</v>
      </c>
      <c r="P19" s="15">
        <v>-5</v>
      </c>
      <c r="Q19" s="50" t="str">
        <f t="shared" si="5"/>
        <v>14,13</v>
      </c>
      <c r="R19" s="26"/>
      <c r="S19" s="5"/>
      <c r="T19" s="5"/>
      <c r="U19" s="5"/>
      <c r="V19" s="5"/>
      <c r="W19" s="5"/>
      <c r="X19" s="5"/>
      <c r="Y19" s="5"/>
      <c r="Z19" s="5"/>
      <c r="AA19" s="5"/>
      <c r="AB19" s="5"/>
      <c r="AC19" s="5"/>
      <c r="AD19" s="5"/>
      <c r="AE19" s="5"/>
      <c r="AF19" s="5"/>
      <c r="AG19" s="5"/>
      <c r="AH19" s="5"/>
      <c r="AI19" s="45"/>
      <c r="AJ19" s="5">
        <v>-450</v>
      </c>
      <c r="AK19" s="5">
        <f t="shared" si="8"/>
        <v>14</v>
      </c>
      <c r="AL19" s="40">
        <f>IF(ISNUMBER(MATCH('01_TWRI'!AL36,$R$5:$R$7,0)),$L$4,IF(ISNUMBER(MATCH('01_TWRI'!AL36,$Q$8:$Q$19,0)),$P$5,IF(ISNUMBER(MATCH('01_TWRI'!AL36,$Z$5:$Z$13,0)),$S$2,IF(ISNUMBER(MATCH('01_TWRI'!AL36,$J$5:$J$34,0)),$D$3,AL$3))))</f>
        <v>-1</v>
      </c>
      <c r="AM19" s="40">
        <f>IF(ISNUMBER(MATCH('01_TWRI'!AM36,$R$5:$R$7,0)),$L$4,IF(ISNUMBER(MATCH('01_TWRI'!AM36,$Q$8:$Q$19,0)),$P$5,IF(ISNUMBER(MATCH('01_TWRI'!AM36,$Z$5:$Z$13,0)),$S$2,IF(ISNUMBER(MATCH('01_TWRI'!AM36,$J$5:$J$34,0)),$D$3,AM$3))))</f>
        <v>0</v>
      </c>
      <c r="AN19" s="40">
        <f>IF(ISNUMBER(MATCH('01_TWRI'!AN36,$R$5:$R$7,0)),$L$4,IF(ISNUMBER(MATCH('01_TWRI'!AN36,$Q$8:$Q$19,0)),$P$5,IF(ISNUMBER(MATCH('01_TWRI'!AN36,$Z$5:$Z$13,0)),$S$2,IF(ISNUMBER(MATCH('01_TWRI'!AN36,$J$5:$J$34,0)),$D$3,AN$3))))</f>
        <v>0</v>
      </c>
      <c r="AO19" s="40">
        <f>IF(ISNUMBER(MATCH('01_TWRI'!AO36,$R$5:$R$7,0)),$L$4,IF(ISNUMBER(MATCH('01_TWRI'!AO36,$Q$8:$Q$19,0)),$P$5,IF(ISNUMBER(MATCH('01_TWRI'!AO36,$Z$5:$Z$13,0)),$S$2,IF(ISNUMBER(MATCH('01_TWRI'!AO36,$J$5:$J$34,0)),$D$3,AO$3))))</f>
        <v>0</v>
      </c>
      <c r="AP19" s="40">
        <f>IF(ISNUMBER(MATCH('01_TWRI'!AP36,$R$5:$R$7,0)),$L$4,IF(ISNUMBER(MATCH('01_TWRI'!AP36,$Q$8:$Q$19,0)),$P$5,IF(ISNUMBER(MATCH('01_TWRI'!AP36,$Z$5:$Z$13,0)),$S$2,IF(ISNUMBER(MATCH('01_TWRI'!AP36,$J$5:$J$34,0)),$D$3,AP$3))))</f>
        <v>0</v>
      </c>
      <c r="AQ19" s="40">
        <f>IF(ISNUMBER(MATCH('01_TWRI'!AQ36,$R$5:$R$7,0)),$L$4,IF(ISNUMBER(MATCH('01_TWRI'!AQ36,$Q$8:$Q$19,0)),$P$5,IF(ISNUMBER(MATCH('01_TWRI'!AQ36,$Z$5:$Z$13,0)),$S$2,IF(ISNUMBER(MATCH('01_TWRI'!AQ36,$J$5:$J$34,0)),$D$3,AQ$3))))</f>
        <v>0</v>
      </c>
      <c r="AR19" s="40">
        <f>IF(ISNUMBER(MATCH('01_TWRI'!AR36,$R$5:$R$7,0)),$L$4,IF(ISNUMBER(MATCH('01_TWRI'!AR36,$Q$8:$Q$19,0)),$P$5,IF(ISNUMBER(MATCH('01_TWRI'!AR36,$Z$5:$Z$13,0)),$S$2,IF(ISNUMBER(MATCH('01_TWRI'!AR36,$J$5:$J$34,0)),$D$3,AR$3))))</f>
        <v>0</v>
      </c>
      <c r="AS19" s="40">
        <f>IF(ISNUMBER(MATCH('01_TWRI'!AS36,$R$5:$R$7,0)),$L$4,IF(ISNUMBER(MATCH('01_TWRI'!AS36,$Q$8:$Q$19,0)),$P$5,IF(ISNUMBER(MATCH('01_TWRI'!AS36,$Z$5:$Z$13,0)),$S$2,IF(ISNUMBER(MATCH('01_TWRI'!AS36,$J$5:$J$34,0)),$D$3,AS$3))))</f>
        <v>0</v>
      </c>
      <c r="AT19" s="40">
        <f>IF(ISNUMBER(MATCH('01_TWRI'!AT36,$R$5:$R$7,0)),$L$4,IF(ISNUMBER(MATCH('01_TWRI'!AT36,$Q$8:$Q$19,0)),$P$5,IF(ISNUMBER(MATCH('01_TWRI'!AT36,$Z$5:$Z$13,0)),$S$2,IF(ISNUMBER(MATCH('01_TWRI'!AT36,$J$5:$J$34,0)),$D$3,AT$3))))</f>
        <v>0</v>
      </c>
      <c r="AU19" s="40">
        <f>IF(ISNUMBER(MATCH('01_TWRI'!AU36,$R$5:$R$7,0)),$L$4,IF(ISNUMBER(MATCH('01_TWRI'!AU36,$Q$8:$Q$19,0)),$P$5,IF(ISNUMBER(MATCH('01_TWRI'!AU36,$Z$5:$Z$13,0)),$S$2,IF(ISNUMBER(MATCH('01_TWRI'!AU36,$J$5:$J$34,0)),$D$3,AU$3))))</f>
        <v>0</v>
      </c>
      <c r="AV19" s="40">
        <f>IF(ISNUMBER(MATCH('01_TWRI'!AV36,$R$5:$R$7,0)),$L$4,IF(ISNUMBER(MATCH('01_TWRI'!AV36,$Q$8:$Q$19,0)),$P$5,IF(ISNUMBER(MATCH('01_TWRI'!AV36,$Z$5:$Z$13,0)),$S$2,IF(ISNUMBER(MATCH('01_TWRI'!AV36,$J$5:$J$34,0)),$D$3,AV$3))))</f>
        <v>0</v>
      </c>
      <c r="AW19" s="40">
        <f>IF(ISNUMBER(MATCH('01_TWRI'!AW36,$R$5:$R$7,0)),$L$4,IF(ISNUMBER(MATCH('01_TWRI'!AW36,$Q$8:$Q$19,0)),$P$5,IF(ISNUMBER(MATCH('01_TWRI'!AW36,$Z$5:$Z$13,0)),$S$2,IF(ISNUMBER(MATCH('01_TWRI'!AW36,$J$5:$J$34,0)),$D$3,AW$3))))</f>
        <v>0</v>
      </c>
      <c r="AX19" s="40">
        <f>IF(ISNUMBER(MATCH('01_TWRI'!AX36,$R$5:$R$7,0)),$L$4,IF(ISNUMBER(MATCH('01_TWRI'!AX36,$Q$8:$Q$19,0)),$P$5,IF(ISNUMBER(MATCH('01_TWRI'!AX36,$Z$5:$Z$13,0)),$S$2,IF(ISNUMBER(MATCH('01_TWRI'!AX36,$J$5:$J$34,0)),$D$3,AX$3))))</f>
        <v>0</v>
      </c>
      <c r="AY19" s="40">
        <f>IF(ISNUMBER(MATCH('01_TWRI'!AY36,$R$5:$R$7,0)),$L$4,IF(ISNUMBER(MATCH('01_TWRI'!AY36,$Q$8:$Q$19,0)),$P$5,IF(ISNUMBER(MATCH('01_TWRI'!AY36,$Z$5:$Z$13,0)),$S$2,IF(ISNUMBER(MATCH('01_TWRI'!AY36,$J$5:$J$34,0)),$D$3,AY$3))))</f>
        <v>0</v>
      </c>
      <c r="AZ19" s="40">
        <f>IF(ISNUMBER(MATCH('01_TWRI'!AZ36,$R$5:$R$7,0)),$L$4,IF(ISNUMBER(MATCH('01_TWRI'!AZ36,$Q$8:$Q$19,0)),$P$5,IF(ISNUMBER(MATCH('01_TWRI'!AZ36,$Z$5:$Z$13,0)),$S$2,IF(ISNUMBER(MATCH('01_TWRI'!AZ36,$J$5:$J$34,0)),$D$3,AZ$3))))</f>
        <v>0</v>
      </c>
      <c r="BA19" s="5"/>
      <c r="HR19" s="5"/>
      <c r="HS19" s="5"/>
      <c r="HT19" s="5"/>
      <c r="HU19" s="5"/>
      <c r="HV19" s="5"/>
      <c r="HW19" s="5"/>
      <c r="HX19" s="5"/>
      <c r="HY19" s="5"/>
      <c r="HZ19" s="5"/>
      <c r="IA19" s="5"/>
      <c r="IB19" s="5"/>
      <c r="IC19" s="5"/>
      <c r="ID19" s="5"/>
      <c r="IE19" s="5"/>
      <c r="IF19" s="5"/>
      <c r="IG19" s="5"/>
      <c r="IH19" s="5"/>
      <c r="II19" s="5"/>
      <c r="IJ19" s="5"/>
    </row>
    <row r="20" spans="1:244" ht="11.25" customHeight="1">
      <c r="A20" s="48" t="s">
        <v>658</v>
      </c>
      <c r="B20" s="43"/>
      <c r="C20" s="348" t="s">
        <v>655</v>
      </c>
      <c r="D20" s="5"/>
      <c r="E20" s="374">
        <v>15</v>
      </c>
      <c r="F20" s="352">
        <v>2</v>
      </c>
      <c r="G20" s="352">
        <v>0</v>
      </c>
      <c r="H20" s="347">
        <v>0</v>
      </c>
      <c r="I20" s="347">
        <v>0</v>
      </c>
      <c r="J20" s="375" t="str">
        <f t="shared" si="1"/>
        <v>1,1</v>
      </c>
      <c r="K20" s="5"/>
      <c r="L20" s="42"/>
      <c r="M20" s="42" t="s">
        <v>8</v>
      </c>
      <c r="N20" s="26"/>
      <c r="O20" s="26"/>
      <c r="P20" s="26"/>
      <c r="Q20" s="26"/>
      <c r="R20" s="26"/>
      <c r="S20" s="5"/>
      <c r="T20" s="5"/>
      <c r="U20" s="5"/>
      <c r="V20" s="5"/>
      <c r="W20" s="5"/>
      <c r="X20" s="5"/>
      <c r="Y20" s="5"/>
      <c r="Z20" s="5"/>
      <c r="AA20" s="5"/>
      <c r="AB20" s="5"/>
      <c r="AC20" s="5"/>
      <c r="AD20" s="5"/>
      <c r="AE20" s="5"/>
      <c r="AF20" s="5"/>
      <c r="AG20" s="5"/>
      <c r="AH20" s="5"/>
      <c r="AI20" s="45"/>
      <c r="AJ20" s="5">
        <v>200</v>
      </c>
      <c r="AK20" s="5">
        <f t="shared" si="8"/>
        <v>15</v>
      </c>
      <c r="AL20" s="40">
        <f>IF(ISNUMBER(MATCH('01_TWRI'!AL37,$R$5:$R$7,0)),$L$4,IF(ISNUMBER(MATCH('01_TWRI'!AL37,$Q$8:$Q$19,0)),$P$5,IF(ISNUMBER(MATCH('01_TWRI'!AL37,$Z$5:$Z$13,0)),$S$2,IF(ISNUMBER(MATCH('01_TWRI'!AL37,$J$5:$J$34,0)),$D$3,AL$3))))</f>
        <v>-1</v>
      </c>
      <c r="AM20" s="40">
        <f>IF(ISNUMBER(MATCH('01_TWRI'!AM37,$R$5:$R$7,0)),$L$4,IF(ISNUMBER(MATCH('01_TWRI'!AM37,$Q$8:$Q$19,0)),$P$5,IF(ISNUMBER(MATCH('01_TWRI'!AM37,$Z$5:$Z$13,0)),$S$2,IF(ISNUMBER(MATCH('01_TWRI'!AM37,$J$5:$J$34,0)),$D$3,AM$3))))</f>
        <v>0</v>
      </c>
      <c r="AN20" s="40">
        <f>IF(ISNUMBER(MATCH('01_TWRI'!AN37,$R$5:$R$7,0)),$L$4,IF(ISNUMBER(MATCH('01_TWRI'!AN37,$Q$8:$Q$19,0)),$P$5,IF(ISNUMBER(MATCH('01_TWRI'!AN37,$Z$5:$Z$13,0)),$S$2,IF(ISNUMBER(MATCH('01_TWRI'!AN37,$J$5:$J$34,0)),$D$3,AN$3))))</f>
        <v>0</v>
      </c>
      <c r="AO20" s="40">
        <f>IF(ISNUMBER(MATCH('01_TWRI'!AO37,$R$5:$R$7,0)),$L$4,IF(ISNUMBER(MATCH('01_TWRI'!AO37,$Q$8:$Q$19,0)),$P$5,IF(ISNUMBER(MATCH('01_TWRI'!AO37,$Z$5:$Z$13,0)),$S$2,IF(ISNUMBER(MATCH('01_TWRI'!AO37,$J$5:$J$34,0)),$D$3,AO$3))))</f>
        <v>0</v>
      </c>
      <c r="AP20" s="40">
        <f>IF(ISNUMBER(MATCH('01_TWRI'!AP37,$R$5:$R$7,0)),$L$4,IF(ISNUMBER(MATCH('01_TWRI'!AP37,$Q$8:$Q$19,0)),$P$5,IF(ISNUMBER(MATCH('01_TWRI'!AP37,$Z$5:$Z$13,0)),$S$2,IF(ISNUMBER(MATCH('01_TWRI'!AP37,$J$5:$J$34,0)),$D$3,AP$3))))</f>
        <v>0</v>
      </c>
      <c r="AQ20" s="40">
        <f>IF(ISNUMBER(MATCH('01_TWRI'!AQ37,$R$5:$R$7,0)),$L$4,IF(ISNUMBER(MATCH('01_TWRI'!AQ37,$Q$8:$Q$19,0)),$P$5,IF(ISNUMBER(MATCH('01_TWRI'!AQ37,$Z$5:$Z$13,0)),$S$2,IF(ISNUMBER(MATCH('01_TWRI'!AQ37,$J$5:$J$34,0)),$D$3,AQ$3))))</f>
        <v>0</v>
      </c>
      <c r="AR20" s="40">
        <f>IF(ISNUMBER(MATCH('01_TWRI'!AR37,$R$5:$R$7,0)),$L$4,IF(ISNUMBER(MATCH('01_TWRI'!AR37,$Q$8:$Q$19,0)),$P$5,IF(ISNUMBER(MATCH('01_TWRI'!AR37,$Z$5:$Z$13,0)),$S$2,IF(ISNUMBER(MATCH('01_TWRI'!AR37,$J$5:$J$34,0)),$D$3,AR$3))))</f>
        <v>0</v>
      </c>
      <c r="AS20" s="40">
        <f>IF(ISNUMBER(MATCH('01_TWRI'!AS37,$R$5:$R$7,0)),$L$4,IF(ISNUMBER(MATCH('01_TWRI'!AS37,$Q$8:$Q$19,0)),$P$5,IF(ISNUMBER(MATCH('01_TWRI'!AS37,$Z$5:$Z$13,0)),$S$2,IF(ISNUMBER(MATCH('01_TWRI'!AS37,$J$5:$J$34,0)),$D$3,AS$3))))</f>
        <v>0</v>
      </c>
      <c r="AT20" s="40">
        <f>IF(ISNUMBER(MATCH('01_TWRI'!AT37,$R$5:$R$7,0)),$L$4,IF(ISNUMBER(MATCH('01_TWRI'!AT37,$Q$8:$Q$19,0)),$P$5,IF(ISNUMBER(MATCH('01_TWRI'!AT37,$Z$5:$Z$13,0)),$S$2,IF(ISNUMBER(MATCH('01_TWRI'!AT37,$J$5:$J$34,0)),$D$3,AT$3))))</f>
        <v>0</v>
      </c>
      <c r="AU20" s="40">
        <f>IF(ISNUMBER(MATCH('01_TWRI'!AU37,$R$5:$R$7,0)),$L$4,IF(ISNUMBER(MATCH('01_TWRI'!AU37,$Q$8:$Q$19,0)),$P$5,IF(ISNUMBER(MATCH('01_TWRI'!AU37,$Z$5:$Z$13,0)),$S$2,IF(ISNUMBER(MATCH('01_TWRI'!AU37,$J$5:$J$34,0)),$D$3,AU$3))))</f>
        <v>0</v>
      </c>
      <c r="AV20" s="40">
        <f>IF(ISNUMBER(MATCH('01_TWRI'!AV37,$R$5:$R$7,0)),$L$4,IF(ISNUMBER(MATCH('01_TWRI'!AV37,$Q$8:$Q$19,0)),$P$5,IF(ISNUMBER(MATCH('01_TWRI'!AV37,$Z$5:$Z$13,0)),$S$2,IF(ISNUMBER(MATCH('01_TWRI'!AV37,$J$5:$J$34,0)),$D$3,AV$3))))</f>
        <v>0</v>
      </c>
      <c r="AW20" s="40">
        <f>IF(ISNUMBER(MATCH('01_TWRI'!AW37,$R$5:$R$7,0)),$L$4,IF(ISNUMBER(MATCH('01_TWRI'!AW37,$Q$8:$Q$19,0)),$P$5,IF(ISNUMBER(MATCH('01_TWRI'!AW37,$Z$5:$Z$13,0)),$S$2,IF(ISNUMBER(MATCH('01_TWRI'!AW37,$J$5:$J$34,0)),$D$3,AW$3))))</f>
        <v>0</v>
      </c>
      <c r="AX20" s="40">
        <f>IF(ISNUMBER(MATCH('01_TWRI'!AX37,$R$5:$R$7,0)),$L$4,IF(ISNUMBER(MATCH('01_TWRI'!AX37,$Q$8:$Q$19,0)),$P$5,IF(ISNUMBER(MATCH('01_TWRI'!AX37,$Z$5:$Z$13,0)),$S$2,IF(ISNUMBER(MATCH('01_TWRI'!AX37,$J$5:$J$34,0)),$D$3,AX$3))))</f>
        <v>0</v>
      </c>
      <c r="AY20" s="40">
        <f>IF(ISNUMBER(MATCH('01_TWRI'!AY37,$R$5:$R$7,0)),$L$4,IF(ISNUMBER(MATCH('01_TWRI'!AY37,$Q$8:$Q$19,0)),$P$5,IF(ISNUMBER(MATCH('01_TWRI'!AY37,$Z$5:$Z$13,0)),$S$2,IF(ISNUMBER(MATCH('01_TWRI'!AY37,$J$5:$J$34,0)),$D$3,AY$3))))</f>
        <v>0</v>
      </c>
      <c r="AZ20" s="40">
        <f>IF(ISNUMBER(MATCH('01_TWRI'!AZ37,$R$5:$R$7,0)),$L$4,IF(ISNUMBER(MATCH('01_TWRI'!AZ37,$Q$8:$Q$19,0)),$P$5,IF(ISNUMBER(MATCH('01_TWRI'!AZ37,$Z$5:$Z$13,0)),$S$2,IF(ISNUMBER(MATCH('01_TWRI'!AZ37,$J$5:$J$34,0)),$D$3,AZ$3))))</f>
        <v>0</v>
      </c>
      <c r="BA20" s="5"/>
      <c r="HR20" s="5"/>
      <c r="HS20" s="5"/>
      <c r="HT20" s="5"/>
      <c r="HU20" s="5"/>
      <c r="HV20" s="5"/>
      <c r="HW20" s="5"/>
      <c r="HX20" s="5"/>
      <c r="HY20" s="5"/>
      <c r="HZ20" s="5"/>
      <c r="IA20" s="5"/>
      <c r="IB20" s="5"/>
      <c r="IC20" s="5"/>
      <c r="ID20" s="5"/>
      <c r="IE20" s="5"/>
      <c r="IF20" s="5"/>
      <c r="IG20" s="5"/>
      <c r="IH20" s="5"/>
      <c r="II20" s="5"/>
      <c r="IJ20" s="5"/>
    </row>
    <row r="21" spans="1:244">
      <c r="A21" s="43">
        <v>1</v>
      </c>
      <c r="B21" s="43">
        <f>AI7</f>
        <v>125</v>
      </c>
      <c r="C21" s="43">
        <v>1</v>
      </c>
      <c r="D21" s="5"/>
      <c r="E21" s="374">
        <v>16</v>
      </c>
      <c r="F21" s="352">
        <v>2</v>
      </c>
      <c r="G21" s="352">
        <v>1</v>
      </c>
      <c r="H21" s="347">
        <v>0</v>
      </c>
      <c r="I21" s="347">
        <v>0</v>
      </c>
      <c r="J21" s="375" t="str">
        <f t="shared" si="1"/>
        <v>1,2</v>
      </c>
      <c r="K21" s="5"/>
      <c r="L21" s="345"/>
      <c r="M21" s="345"/>
      <c r="N21" s="345"/>
      <c r="O21" s="345"/>
      <c r="P21" s="345"/>
      <c r="Q21" s="345"/>
      <c r="R21" s="345"/>
      <c r="S21" s="345" t="s">
        <v>654</v>
      </c>
      <c r="T21" s="5"/>
      <c r="U21" s="5"/>
      <c r="V21" s="5"/>
      <c r="W21" s="5"/>
      <c r="X21" s="5"/>
      <c r="Y21" s="5"/>
      <c r="Z21" s="5"/>
      <c r="AA21" s="5"/>
      <c r="AB21" s="5"/>
      <c r="AC21" s="5"/>
      <c r="AD21" s="5"/>
      <c r="AE21" s="5"/>
      <c r="AF21" s="5"/>
      <c r="AG21" s="5"/>
      <c r="AH21" s="5"/>
      <c r="AI21" s="5"/>
      <c r="AJ21" s="5"/>
      <c r="AK21" s="5"/>
      <c r="AL21" s="5"/>
      <c r="AM21" s="5"/>
      <c r="AN21" s="5"/>
      <c r="AO21" s="5"/>
      <c r="AP21" s="5"/>
      <c r="AQ21" s="5"/>
      <c r="AR21" s="5"/>
      <c r="AS21" s="5"/>
      <c r="AT21" s="5"/>
      <c r="AU21" s="5"/>
      <c r="AV21" s="5"/>
      <c r="AW21" s="5"/>
      <c r="AX21" s="5"/>
      <c r="AY21" s="5"/>
      <c r="AZ21" s="5"/>
      <c r="BA21" s="5"/>
      <c r="HR21" s="5"/>
      <c r="HS21" s="5"/>
      <c r="HT21" s="5"/>
      <c r="HU21" s="5"/>
      <c r="HV21" s="5"/>
      <c r="HW21" s="5"/>
      <c r="HX21" s="5"/>
      <c r="HY21" s="5"/>
      <c r="HZ21" s="5"/>
      <c r="IA21" s="5"/>
      <c r="IB21" s="5"/>
      <c r="IC21" s="5"/>
      <c r="ID21" s="5"/>
      <c r="IE21" s="5"/>
      <c r="IF21" s="5"/>
      <c r="IG21" s="5"/>
      <c r="IH21" s="5"/>
      <c r="II21" s="5"/>
      <c r="IJ21" s="5"/>
    </row>
    <row r="22" spans="1:244">
      <c r="A22" s="43">
        <f>A21+0.25</f>
        <v>1.25</v>
      </c>
      <c r="B22" s="43">
        <f>B21</f>
        <v>125</v>
      </c>
      <c r="C22" s="43">
        <f>C21+1</f>
        <v>2</v>
      </c>
      <c r="D22" s="5"/>
      <c r="E22" s="374">
        <v>17</v>
      </c>
      <c r="F22" s="352">
        <v>2</v>
      </c>
      <c r="G22" s="352">
        <v>2</v>
      </c>
      <c r="H22" s="347">
        <v>0</v>
      </c>
      <c r="I22" s="347">
        <v>0</v>
      </c>
      <c r="J22" s="375" t="str">
        <f t="shared" si="1"/>
        <v>1,3</v>
      </c>
      <c r="K22" s="5"/>
      <c r="L22" s="42">
        <v>1</v>
      </c>
      <c r="M22" s="28">
        <f t="array" ref="M22:R22">TRANSPOSE(AH6:AH11)</f>
        <v>200</v>
      </c>
      <c r="N22" s="13">
        <v>50</v>
      </c>
      <c r="O22" s="13">
        <v>0</v>
      </c>
      <c r="P22" s="13">
        <v>-100</v>
      </c>
      <c r="Q22" s="13">
        <v>-150</v>
      </c>
      <c r="R22" s="13">
        <v>-250</v>
      </c>
      <c r="S22" s="5">
        <v>1</v>
      </c>
      <c r="T22" s="5"/>
      <c r="U22" s="5"/>
      <c r="V22" s="5"/>
      <c r="W22" s="5"/>
      <c r="X22" s="5"/>
      <c r="Y22" s="5"/>
      <c r="Z22" s="5"/>
      <c r="AA22" s="5"/>
      <c r="AB22" s="5"/>
      <c r="AC22" s="5"/>
      <c r="AD22" s="5"/>
      <c r="AE22" s="5"/>
      <c r="AF22" s="5"/>
      <c r="AG22" s="5"/>
      <c r="AH22" s="5"/>
      <c r="AI22" s="5"/>
      <c r="AJ22" s="5"/>
      <c r="AK22" s="1"/>
      <c r="AL22" s="11">
        <f>ROW()</f>
        <v>22</v>
      </c>
      <c r="AM22" s="11">
        <f>ROW()</f>
        <v>22</v>
      </c>
      <c r="AN22" s="11">
        <f>ROW()</f>
        <v>22</v>
      </c>
      <c r="AO22" s="11">
        <f>ROW()</f>
        <v>22</v>
      </c>
      <c r="AP22" s="11">
        <f>ROW()</f>
        <v>22</v>
      </c>
      <c r="AQ22" s="11">
        <f>ROW()</f>
        <v>22</v>
      </c>
      <c r="AR22" s="11">
        <f>ROW()</f>
        <v>22</v>
      </c>
      <c r="AS22" s="11">
        <f>ROW()</f>
        <v>22</v>
      </c>
      <c r="AT22" s="11">
        <f>ROW()</f>
        <v>22</v>
      </c>
      <c r="AU22" s="11">
        <f>ROW()</f>
        <v>22</v>
      </c>
      <c r="AV22" s="11">
        <f>ROW()</f>
        <v>22</v>
      </c>
      <c r="AW22" s="11">
        <f>ROW()</f>
        <v>22</v>
      </c>
      <c r="AX22" s="11">
        <f>ROW()</f>
        <v>22</v>
      </c>
      <c r="AY22" s="11">
        <f>ROW()</f>
        <v>22</v>
      </c>
      <c r="AZ22" s="11">
        <f>ROW()</f>
        <v>22</v>
      </c>
      <c r="BA22" s="5"/>
      <c r="HR22" s="5"/>
      <c r="HS22" s="5"/>
      <c r="HT22" s="5"/>
      <c r="HU22" s="5"/>
      <c r="HV22" s="5"/>
      <c r="HW22" s="5"/>
      <c r="HX22" s="5"/>
      <c r="HY22" s="5"/>
      <c r="HZ22" s="5"/>
      <c r="IA22" s="5"/>
      <c r="IB22" s="5"/>
      <c r="IC22" s="5"/>
      <c r="ID22" s="5"/>
      <c r="IE22" s="5"/>
      <c r="IF22" s="5"/>
      <c r="IG22" s="5"/>
      <c r="IH22" s="5"/>
      <c r="II22" s="5"/>
      <c r="IJ22" s="5"/>
    </row>
    <row r="23" spans="1:244" ht="10.5" customHeight="1">
      <c r="A23" s="43">
        <f t="shared" ref="A23:A31" si="9">A22+0.25</f>
        <v>1.5</v>
      </c>
      <c r="B23" s="43">
        <f t="shared" ref="B23:B31" si="10">B22</f>
        <v>125</v>
      </c>
      <c r="C23" s="43">
        <f t="shared" ref="C23:C31" si="11">C22+1</f>
        <v>3</v>
      </c>
      <c r="D23" s="5"/>
      <c r="E23" s="374">
        <v>18</v>
      </c>
      <c r="F23" s="352">
        <v>2</v>
      </c>
      <c r="G23" s="352">
        <v>3</v>
      </c>
      <c r="H23" s="347">
        <v>0</v>
      </c>
      <c r="I23" s="347">
        <v>0</v>
      </c>
      <c r="J23" s="375" t="str">
        <f t="shared" si="1"/>
        <v>1,4</v>
      </c>
      <c r="K23" s="5"/>
      <c r="L23" s="42">
        <v>2</v>
      </c>
      <c r="M23" s="49">
        <f t="shared" ref="M23:R27" si="12">M22</f>
        <v>200</v>
      </c>
      <c r="N23" s="49">
        <f t="shared" si="12"/>
        <v>50</v>
      </c>
      <c r="O23" s="49">
        <f t="shared" si="12"/>
        <v>0</v>
      </c>
      <c r="P23" s="49">
        <f t="shared" si="12"/>
        <v>-100</v>
      </c>
      <c r="Q23" s="49">
        <f t="shared" si="12"/>
        <v>-150</v>
      </c>
      <c r="R23" s="49">
        <f t="shared" si="12"/>
        <v>-250</v>
      </c>
      <c r="S23" s="5">
        <v>2</v>
      </c>
      <c r="T23" s="5"/>
      <c r="U23" s="5"/>
      <c r="V23" s="5"/>
      <c r="W23" s="5"/>
      <c r="X23" s="5"/>
      <c r="Y23" s="5"/>
      <c r="Z23" s="5"/>
      <c r="AA23" s="5"/>
      <c r="AB23" s="5"/>
      <c r="AC23" s="5"/>
      <c r="AD23" s="5"/>
      <c r="AE23" s="5"/>
      <c r="AF23" s="5"/>
      <c r="AG23" s="5"/>
      <c r="AH23" s="5"/>
      <c r="AI23" s="5"/>
      <c r="AJ23" s="5">
        <v>1</v>
      </c>
      <c r="AK23" s="11">
        <f>COLUMN()</f>
        <v>37</v>
      </c>
      <c r="AL23" s="10" t="str">
        <f t="shared" ref="AL23:AZ37" si="13">_xlfn.CONCAT(COLUMN()-$AK23,",",ROW()-AL$22)</f>
        <v>1,1</v>
      </c>
      <c r="AM23" s="10" t="str">
        <f t="shared" si="13"/>
        <v>2,1</v>
      </c>
      <c r="AN23" s="10" t="str">
        <f t="shared" si="13"/>
        <v>3,1</v>
      </c>
      <c r="AO23" s="10" t="str">
        <f t="shared" si="13"/>
        <v>4,1</v>
      </c>
      <c r="AP23" s="10" t="str">
        <f t="shared" si="13"/>
        <v>5,1</v>
      </c>
      <c r="AQ23" s="10" t="str">
        <f t="shared" si="13"/>
        <v>6,1</v>
      </c>
      <c r="AR23" s="10" t="str">
        <f t="shared" si="13"/>
        <v>7,1</v>
      </c>
      <c r="AS23" s="10" t="str">
        <f t="shared" si="13"/>
        <v>8,1</v>
      </c>
      <c r="AT23" s="10" t="str">
        <f t="shared" si="13"/>
        <v>9,1</v>
      </c>
      <c r="AU23" s="10" t="str">
        <f t="shared" si="13"/>
        <v>10,1</v>
      </c>
      <c r="AV23" s="10" t="str">
        <f t="shared" si="13"/>
        <v>11,1</v>
      </c>
      <c r="AW23" s="10" t="str">
        <f t="shared" si="13"/>
        <v>12,1</v>
      </c>
      <c r="AX23" s="10" t="str">
        <f t="shared" si="13"/>
        <v>13,1</v>
      </c>
      <c r="AY23" s="10" t="str">
        <f t="shared" si="13"/>
        <v>14,1</v>
      </c>
      <c r="AZ23" s="10" t="str">
        <f t="shared" si="13"/>
        <v>15,1</v>
      </c>
      <c r="BA23" s="5"/>
      <c r="HR23" s="5"/>
      <c r="HS23" s="5"/>
      <c r="HT23" s="5"/>
      <c r="HU23" s="5"/>
      <c r="HV23" s="5"/>
      <c r="HW23" s="5"/>
      <c r="HX23" s="5"/>
      <c r="HY23" s="5"/>
      <c r="HZ23" s="5"/>
      <c r="IA23" s="5"/>
      <c r="IB23" s="5"/>
      <c r="IC23" s="5"/>
      <c r="ID23" s="5"/>
      <c r="IE23" s="5"/>
      <c r="IF23" s="5"/>
      <c r="IG23" s="5"/>
      <c r="IH23" s="5"/>
      <c r="II23" s="5"/>
      <c r="IJ23" s="5"/>
    </row>
    <row r="24" spans="1:244" ht="10.5" customHeight="1">
      <c r="A24" s="43">
        <f t="shared" si="9"/>
        <v>1.75</v>
      </c>
      <c r="B24" s="43">
        <f t="shared" si="10"/>
        <v>125</v>
      </c>
      <c r="C24" s="43">
        <f t="shared" si="11"/>
        <v>4</v>
      </c>
      <c r="D24" s="5"/>
      <c r="E24" s="374">
        <v>19</v>
      </c>
      <c r="F24" s="352">
        <v>2</v>
      </c>
      <c r="G24" s="352">
        <v>4</v>
      </c>
      <c r="H24" s="347">
        <v>0</v>
      </c>
      <c r="I24" s="347">
        <v>0</v>
      </c>
      <c r="J24" s="375" t="str">
        <f t="shared" si="1"/>
        <v>1,5</v>
      </c>
      <c r="K24" s="5"/>
      <c r="L24" s="42">
        <v>3</v>
      </c>
      <c r="M24" s="49">
        <f t="shared" si="12"/>
        <v>200</v>
      </c>
      <c r="N24" s="49">
        <f t="shared" si="12"/>
        <v>50</v>
      </c>
      <c r="O24" s="49">
        <f t="shared" si="12"/>
        <v>0</v>
      </c>
      <c r="P24" s="49">
        <f t="shared" si="12"/>
        <v>-100</v>
      </c>
      <c r="Q24" s="49">
        <f t="shared" si="12"/>
        <v>-150</v>
      </c>
      <c r="R24" s="49">
        <f t="shared" si="12"/>
        <v>-250</v>
      </c>
      <c r="S24" s="5">
        <v>3</v>
      </c>
      <c r="T24" s="5"/>
      <c r="U24" s="5"/>
      <c r="V24" s="5"/>
      <c r="W24" s="5"/>
      <c r="X24" s="5"/>
      <c r="Y24" s="5"/>
      <c r="Z24" s="5"/>
      <c r="AA24" s="5"/>
      <c r="AB24" s="5"/>
      <c r="AC24" s="5"/>
      <c r="AD24" s="5"/>
      <c r="AE24" s="5"/>
      <c r="AF24" s="5"/>
      <c r="AG24" s="5"/>
      <c r="AH24" s="5"/>
      <c r="AI24" s="5"/>
      <c r="AJ24" s="5">
        <f>AJ23+1</f>
        <v>2</v>
      </c>
      <c r="AK24" s="11">
        <f>COLUMN()</f>
        <v>37</v>
      </c>
      <c r="AL24" s="10" t="str">
        <f t="shared" si="13"/>
        <v>1,2</v>
      </c>
      <c r="AM24" s="10" t="str">
        <f t="shared" si="13"/>
        <v>2,2</v>
      </c>
      <c r="AN24" s="10" t="str">
        <f t="shared" si="13"/>
        <v>3,2</v>
      </c>
      <c r="AO24" s="10" t="str">
        <f t="shared" si="13"/>
        <v>4,2</v>
      </c>
      <c r="AP24" s="10" t="str">
        <f t="shared" si="13"/>
        <v>5,2</v>
      </c>
      <c r="AQ24" s="10" t="str">
        <f t="shared" si="13"/>
        <v>6,2</v>
      </c>
      <c r="AR24" s="10" t="str">
        <f t="shared" si="13"/>
        <v>7,2</v>
      </c>
      <c r="AS24" s="10" t="str">
        <f t="shared" si="13"/>
        <v>8,2</v>
      </c>
      <c r="AT24" s="10" t="str">
        <f t="shared" si="13"/>
        <v>9,2</v>
      </c>
      <c r="AU24" s="10" t="str">
        <f t="shared" si="13"/>
        <v>10,2</v>
      </c>
      <c r="AV24" s="10" t="str">
        <f t="shared" si="13"/>
        <v>11,2</v>
      </c>
      <c r="AW24" s="10" t="str">
        <f t="shared" si="13"/>
        <v>12,2</v>
      </c>
      <c r="AX24" s="10" t="str">
        <f t="shared" si="13"/>
        <v>13,2</v>
      </c>
      <c r="AY24" s="10" t="str">
        <f t="shared" si="13"/>
        <v>14,2</v>
      </c>
      <c r="AZ24" s="10" t="str">
        <f t="shared" si="13"/>
        <v>15,2</v>
      </c>
      <c r="BA24" s="5"/>
      <c r="HR24" s="5"/>
      <c r="HS24" s="5"/>
      <c r="HT24" s="5"/>
      <c r="HU24" s="5"/>
      <c r="HV24" s="5"/>
      <c r="HW24" s="5"/>
      <c r="HX24" s="5"/>
      <c r="HY24" s="5"/>
      <c r="HZ24" s="5"/>
      <c r="IA24" s="5"/>
      <c r="IB24" s="5"/>
      <c r="IC24" s="5"/>
      <c r="ID24" s="5"/>
      <c r="IE24" s="5"/>
      <c r="IF24" s="5"/>
      <c r="IG24" s="5"/>
      <c r="IH24" s="5"/>
      <c r="II24" s="5"/>
      <c r="IJ24" s="5"/>
    </row>
    <row r="25" spans="1:244" ht="10.5" customHeight="1">
      <c r="A25" s="43">
        <f t="shared" si="9"/>
        <v>2</v>
      </c>
      <c r="B25" s="43">
        <f t="shared" si="10"/>
        <v>125</v>
      </c>
      <c r="C25" s="43">
        <f t="shared" si="11"/>
        <v>5</v>
      </c>
      <c r="D25" s="5"/>
      <c r="E25" s="374">
        <v>20</v>
      </c>
      <c r="F25" s="352">
        <v>2</v>
      </c>
      <c r="G25" s="352">
        <v>5</v>
      </c>
      <c r="H25" s="347">
        <v>0</v>
      </c>
      <c r="I25" s="347">
        <v>0</v>
      </c>
      <c r="J25" s="375" t="str">
        <f t="shared" si="1"/>
        <v>1,6</v>
      </c>
      <c r="K25" s="5"/>
      <c r="L25" s="42">
        <v>4</v>
      </c>
      <c r="M25" s="49">
        <f t="shared" si="12"/>
        <v>200</v>
      </c>
      <c r="N25" s="49">
        <f t="shared" si="12"/>
        <v>50</v>
      </c>
      <c r="O25" s="49">
        <f t="shared" si="12"/>
        <v>0</v>
      </c>
      <c r="P25" s="49">
        <f t="shared" si="12"/>
        <v>-100</v>
      </c>
      <c r="Q25" s="49">
        <f t="shared" si="12"/>
        <v>-150</v>
      </c>
      <c r="R25" s="49">
        <f t="shared" si="12"/>
        <v>-250</v>
      </c>
      <c r="S25" s="5">
        <v>4</v>
      </c>
      <c r="T25" s="5"/>
      <c r="U25" s="5"/>
      <c r="V25" s="5"/>
      <c r="W25" s="5"/>
      <c r="X25" s="5"/>
      <c r="Y25" s="5"/>
      <c r="Z25" s="5"/>
      <c r="AA25" s="5"/>
      <c r="AB25" s="5"/>
      <c r="AC25" s="5"/>
      <c r="AD25" s="5"/>
      <c r="AE25" s="5"/>
      <c r="AF25" s="5"/>
      <c r="AG25" s="5"/>
      <c r="AH25" s="5"/>
      <c r="AI25" s="5"/>
      <c r="AJ25" s="5">
        <f t="shared" ref="AJ25:AJ37" si="14">AJ24+1</f>
        <v>3</v>
      </c>
      <c r="AK25" s="11">
        <f>COLUMN()</f>
        <v>37</v>
      </c>
      <c r="AL25" s="10" t="str">
        <f t="shared" si="13"/>
        <v>1,3</v>
      </c>
      <c r="AM25" s="10" t="str">
        <f t="shared" si="13"/>
        <v>2,3</v>
      </c>
      <c r="AN25" s="10" t="str">
        <f t="shared" si="13"/>
        <v>3,3</v>
      </c>
      <c r="AO25" s="10" t="str">
        <f t="shared" si="13"/>
        <v>4,3</v>
      </c>
      <c r="AP25" s="10" t="str">
        <f t="shared" si="13"/>
        <v>5,3</v>
      </c>
      <c r="AQ25" s="10" t="str">
        <f t="shared" si="13"/>
        <v>6,3</v>
      </c>
      <c r="AR25" s="10" t="str">
        <f t="shared" si="13"/>
        <v>7,3</v>
      </c>
      <c r="AS25" s="10" t="str">
        <f t="shared" si="13"/>
        <v>8,3</v>
      </c>
      <c r="AT25" s="10" t="str">
        <f t="shared" si="13"/>
        <v>9,3</v>
      </c>
      <c r="AU25" s="10" t="str">
        <f t="shared" si="13"/>
        <v>10,3</v>
      </c>
      <c r="AV25" s="10" t="str">
        <f t="shared" si="13"/>
        <v>11,3</v>
      </c>
      <c r="AW25" s="10" t="str">
        <f t="shared" si="13"/>
        <v>12,3</v>
      </c>
      <c r="AX25" s="10" t="str">
        <f t="shared" si="13"/>
        <v>13,3</v>
      </c>
      <c r="AY25" s="10" t="str">
        <f t="shared" si="13"/>
        <v>14,3</v>
      </c>
      <c r="AZ25" s="10" t="str">
        <f t="shared" si="13"/>
        <v>15,3</v>
      </c>
      <c r="BA25" s="5"/>
      <c r="HR25" s="5"/>
      <c r="HS25" s="5"/>
      <c r="HT25" s="5"/>
      <c r="HU25" s="5"/>
      <c r="HV25" s="5"/>
      <c r="HW25" s="5"/>
      <c r="HX25" s="5"/>
      <c r="HY25" s="5"/>
      <c r="HZ25" s="5"/>
      <c r="IA25" s="5"/>
      <c r="IB25" s="5"/>
      <c r="IC25" s="5"/>
      <c r="ID25" s="5"/>
      <c r="IE25" s="5"/>
      <c r="IF25" s="5"/>
      <c r="IG25" s="5"/>
      <c r="IH25" s="5"/>
      <c r="II25" s="5"/>
      <c r="IJ25" s="5"/>
    </row>
    <row r="26" spans="1:244" ht="10.5" customHeight="1">
      <c r="A26" s="43">
        <f t="shared" si="9"/>
        <v>2.25</v>
      </c>
      <c r="B26" s="43">
        <f t="shared" si="10"/>
        <v>125</v>
      </c>
      <c r="C26" s="43">
        <f t="shared" si="11"/>
        <v>6</v>
      </c>
      <c r="D26" s="5"/>
      <c r="E26" s="374">
        <v>21</v>
      </c>
      <c r="F26" s="352">
        <v>2</v>
      </c>
      <c r="G26" s="352">
        <v>6</v>
      </c>
      <c r="H26" s="347">
        <v>0</v>
      </c>
      <c r="I26" s="347">
        <v>0</v>
      </c>
      <c r="J26" s="375" t="str">
        <f t="shared" si="1"/>
        <v>1,7</v>
      </c>
      <c r="K26" s="5"/>
      <c r="L26" s="42">
        <v>5</v>
      </c>
      <c r="M26" s="49">
        <f t="shared" si="12"/>
        <v>200</v>
      </c>
      <c r="N26" s="49">
        <f t="shared" si="12"/>
        <v>50</v>
      </c>
      <c r="O26" s="49">
        <f t="shared" si="12"/>
        <v>0</v>
      </c>
      <c r="P26" s="49">
        <f t="shared" si="12"/>
        <v>-100</v>
      </c>
      <c r="Q26" s="49">
        <f t="shared" si="12"/>
        <v>-150</v>
      </c>
      <c r="R26" s="49">
        <f t="shared" si="12"/>
        <v>-250</v>
      </c>
      <c r="S26" s="5">
        <v>5</v>
      </c>
      <c r="T26" s="5"/>
      <c r="U26" s="5"/>
      <c r="V26" s="5"/>
      <c r="W26" s="5"/>
      <c r="X26" s="5"/>
      <c r="Y26" s="5"/>
      <c r="Z26" s="5"/>
      <c r="AA26" s="5"/>
      <c r="AB26" s="5"/>
      <c r="AC26" s="5"/>
      <c r="AD26" s="5"/>
      <c r="AE26" s="5"/>
      <c r="AF26" s="5"/>
      <c r="AG26" s="5"/>
      <c r="AH26" s="5"/>
      <c r="AI26" s="5"/>
      <c r="AJ26" s="5">
        <f t="shared" si="14"/>
        <v>4</v>
      </c>
      <c r="AK26" s="11">
        <f>COLUMN()</f>
        <v>37</v>
      </c>
      <c r="AL26" s="10" t="str">
        <f t="shared" si="13"/>
        <v>1,4</v>
      </c>
      <c r="AM26" s="10" t="str">
        <f t="shared" si="13"/>
        <v>2,4</v>
      </c>
      <c r="AN26" s="10" t="str">
        <f t="shared" si="13"/>
        <v>3,4</v>
      </c>
      <c r="AO26" s="10" t="str">
        <f t="shared" si="13"/>
        <v>4,4</v>
      </c>
      <c r="AP26" s="10" t="str">
        <f t="shared" si="13"/>
        <v>5,4</v>
      </c>
      <c r="AQ26" s="10" t="str">
        <f t="shared" si="13"/>
        <v>6,4</v>
      </c>
      <c r="AR26" s="10" t="str">
        <f t="shared" si="13"/>
        <v>7,4</v>
      </c>
      <c r="AS26" s="10" t="str">
        <f t="shared" si="13"/>
        <v>8,4</v>
      </c>
      <c r="AT26" s="10" t="str">
        <f t="shared" si="13"/>
        <v>9,4</v>
      </c>
      <c r="AU26" s="10" t="str">
        <f t="shared" si="13"/>
        <v>10,4</v>
      </c>
      <c r="AV26" s="10" t="str">
        <f t="shared" si="13"/>
        <v>11,4</v>
      </c>
      <c r="AW26" s="10" t="str">
        <f t="shared" si="13"/>
        <v>12,4</v>
      </c>
      <c r="AX26" s="10" t="str">
        <f t="shared" si="13"/>
        <v>13,4</v>
      </c>
      <c r="AY26" s="10" t="str">
        <f t="shared" si="13"/>
        <v>14,4</v>
      </c>
      <c r="AZ26" s="10" t="str">
        <f t="shared" si="13"/>
        <v>15,4</v>
      </c>
      <c r="BA26" s="5"/>
      <c r="HR26" s="5"/>
      <c r="HS26" s="5"/>
      <c r="HT26" s="5"/>
      <c r="HU26" s="5"/>
      <c r="HV26" s="5"/>
      <c r="HW26" s="5"/>
      <c r="HX26" s="5"/>
      <c r="HY26" s="5"/>
      <c r="HZ26" s="5"/>
      <c r="IA26" s="5"/>
      <c r="IB26" s="5"/>
      <c r="IC26" s="5"/>
      <c r="ID26" s="5"/>
      <c r="IE26" s="5"/>
      <c r="IF26" s="5"/>
      <c r="IG26" s="5"/>
      <c r="IH26" s="5"/>
      <c r="II26" s="5"/>
      <c r="IJ26" s="5"/>
    </row>
    <row r="27" spans="1:244" ht="10.5" customHeight="1">
      <c r="A27" s="43">
        <f t="shared" si="9"/>
        <v>2.5</v>
      </c>
      <c r="B27" s="43">
        <f t="shared" si="10"/>
        <v>125</v>
      </c>
      <c r="C27" s="43">
        <f t="shared" si="11"/>
        <v>7</v>
      </c>
      <c r="D27" s="5"/>
      <c r="E27" s="374">
        <v>22</v>
      </c>
      <c r="F27" s="352">
        <v>2</v>
      </c>
      <c r="G27" s="352">
        <v>7</v>
      </c>
      <c r="H27" s="347">
        <v>0</v>
      </c>
      <c r="I27" s="347">
        <v>0</v>
      </c>
      <c r="J27" s="375" t="str">
        <f t="shared" si="1"/>
        <v>1,8</v>
      </c>
      <c r="K27" s="5"/>
      <c r="L27" s="42">
        <v>6</v>
      </c>
      <c r="M27" s="49">
        <f t="shared" si="12"/>
        <v>200</v>
      </c>
      <c r="N27" s="49">
        <f t="shared" si="12"/>
        <v>50</v>
      </c>
      <c r="O27" s="49">
        <f t="shared" si="12"/>
        <v>0</v>
      </c>
      <c r="P27" s="49">
        <f t="shared" si="12"/>
        <v>-100</v>
      </c>
      <c r="Q27" s="49">
        <f t="shared" si="12"/>
        <v>-150</v>
      </c>
      <c r="R27" s="49">
        <f t="shared" si="12"/>
        <v>-250</v>
      </c>
      <c r="S27" s="5">
        <v>6</v>
      </c>
      <c r="T27" s="5"/>
      <c r="U27" s="5"/>
      <c r="V27" s="5"/>
      <c r="W27" s="5"/>
      <c r="X27" s="5"/>
      <c r="Y27" s="5"/>
      <c r="Z27" s="5"/>
      <c r="AA27" s="5"/>
      <c r="AB27" s="5"/>
      <c r="AC27" s="5"/>
      <c r="AD27" s="5"/>
      <c r="AE27" s="5"/>
      <c r="AF27" s="5"/>
      <c r="AG27" s="5"/>
      <c r="AH27" s="5"/>
      <c r="AI27" s="5"/>
      <c r="AJ27" s="5">
        <f t="shared" si="14"/>
        <v>5</v>
      </c>
      <c r="AK27" s="11">
        <f>COLUMN()</f>
        <v>37</v>
      </c>
      <c r="AL27" s="10" t="str">
        <f t="shared" si="13"/>
        <v>1,5</v>
      </c>
      <c r="AM27" s="10" t="str">
        <f t="shared" si="13"/>
        <v>2,5</v>
      </c>
      <c r="AN27" s="10" t="str">
        <f t="shared" si="13"/>
        <v>3,5</v>
      </c>
      <c r="AO27" s="10" t="str">
        <f t="shared" si="13"/>
        <v>4,5</v>
      </c>
      <c r="AP27" s="10" t="str">
        <f t="shared" si="13"/>
        <v>5,5</v>
      </c>
      <c r="AQ27" s="10" t="str">
        <f t="shared" si="13"/>
        <v>6,5</v>
      </c>
      <c r="AR27" s="10" t="str">
        <f t="shared" si="13"/>
        <v>7,5</v>
      </c>
      <c r="AS27" s="10" t="str">
        <f t="shared" si="13"/>
        <v>8,5</v>
      </c>
      <c r="AT27" s="10" t="str">
        <f t="shared" si="13"/>
        <v>9,5</v>
      </c>
      <c r="AU27" s="10" t="str">
        <f t="shared" si="13"/>
        <v>10,5</v>
      </c>
      <c r="AV27" s="10" t="str">
        <f t="shared" si="13"/>
        <v>11,5</v>
      </c>
      <c r="AW27" s="10" t="str">
        <f t="shared" si="13"/>
        <v>12,5</v>
      </c>
      <c r="AX27" s="10" t="str">
        <f t="shared" si="13"/>
        <v>13,5</v>
      </c>
      <c r="AY27" s="10" t="str">
        <f t="shared" si="13"/>
        <v>14,5</v>
      </c>
      <c r="AZ27" s="10" t="str">
        <f t="shared" si="13"/>
        <v>15,5</v>
      </c>
      <c r="BA27" s="5"/>
      <c r="HR27" s="5"/>
      <c r="HS27" s="5"/>
      <c r="HT27" s="5"/>
      <c r="HU27" s="5"/>
      <c r="HV27" s="5"/>
      <c r="HW27" s="5"/>
      <c r="HX27" s="5"/>
      <c r="HY27" s="5"/>
      <c r="HZ27" s="5"/>
      <c r="IA27" s="5"/>
      <c r="IB27" s="5"/>
      <c r="IC27" s="5"/>
      <c r="ID27" s="5"/>
      <c r="IE27" s="5"/>
      <c r="IF27" s="5"/>
      <c r="IG27" s="5"/>
      <c r="IH27" s="5"/>
      <c r="II27" s="5"/>
      <c r="IJ27" s="5"/>
    </row>
    <row r="28" spans="1:244" ht="10.5" customHeight="1">
      <c r="A28" s="43">
        <f t="shared" si="9"/>
        <v>2.75</v>
      </c>
      <c r="B28" s="43">
        <f t="shared" si="10"/>
        <v>125</v>
      </c>
      <c r="C28" s="43">
        <f t="shared" si="11"/>
        <v>8</v>
      </c>
      <c r="D28" s="5"/>
      <c r="E28" s="374">
        <v>23</v>
      </c>
      <c r="F28" s="352">
        <v>2</v>
      </c>
      <c r="G28" s="352">
        <v>8</v>
      </c>
      <c r="H28" s="347">
        <v>0</v>
      </c>
      <c r="I28" s="347">
        <v>0</v>
      </c>
      <c r="J28" s="375" t="str">
        <f t="shared" si="1"/>
        <v>1,9</v>
      </c>
      <c r="K28" s="5"/>
      <c r="L28" s="5"/>
      <c r="M28" s="5"/>
      <c r="N28" s="5"/>
      <c r="O28" s="5"/>
      <c r="P28" s="5"/>
      <c r="Q28" s="5"/>
      <c r="R28" s="5"/>
      <c r="S28" s="5"/>
      <c r="T28" s="5"/>
      <c r="U28" s="5"/>
      <c r="V28" s="5"/>
      <c r="W28" s="5"/>
      <c r="X28" s="5"/>
      <c r="Y28" s="5"/>
      <c r="Z28" s="5"/>
      <c r="AA28" s="5"/>
      <c r="AB28" s="5"/>
      <c r="AC28" s="5"/>
      <c r="AD28" s="5"/>
      <c r="AE28" s="5"/>
      <c r="AF28" s="5"/>
      <c r="AG28" s="5"/>
      <c r="AH28" s="5"/>
      <c r="AI28" s="5"/>
      <c r="AJ28" s="5">
        <f t="shared" si="14"/>
        <v>6</v>
      </c>
      <c r="AK28" s="11">
        <f>COLUMN()</f>
        <v>37</v>
      </c>
      <c r="AL28" s="10" t="str">
        <f t="shared" si="13"/>
        <v>1,6</v>
      </c>
      <c r="AM28" s="10" t="str">
        <f t="shared" si="13"/>
        <v>2,6</v>
      </c>
      <c r="AN28" s="10" t="str">
        <f t="shared" si="13"/>
        <v>3,6</v>
      </c>
      <c r="AO28" s="10" t="str">
        <f t="shared" si="13"/>
        <v>4,6</v>
      </c>
      <c r="AP28" s="10" t="str">
        <f t="shared" si="13"/>
        <v>5,6</v>
      </c>
      <c r="AQ28" s="10" t="str">
        <f t="shared" si="13"/>
        <v>6,6</v>
      </c>
      <c r="AR28" s="10" t="str">
        <f t="shared" si="13"/>
        <v>7,6</v>
      </c>
      <c r="AS28" s="10" t="str">
        <f t="shared" si="13"/>
        <v>8,6</v>
      </c>
      <c r="AT28" s="10" t="str">
        <f t="shared" si="13"/>
        <v>9,6</v>
      </c>
      <c r="AU28" s="10" t="str">
        <f t="shared" si="13"/>
        <v>10,6</v>
      </c>
      <c r="AV28" s="10" t="str">
        <f t="shared" si="13"/>
        <v>11,6</v>
      </c>
      <c r="AW28" s="10" t="str">
        <f t="shared" si="13"/>
        <v>12,6</v>
      </c>
      <c r="AX28" s="10" t="str">
        <f t="shared" si="13"/>
        <v>13,6</v>
      </c>
      <c r="AY28" s="10" t="str">
        <f t="shared" si="13"/>
        <v>14,6</v>
      </c>
      <c r="AZ28" s="10" t="str">
        <f t="shared" si="13"/>
        <v>15,6</v>
      </c>
      <c r="BA28" s="5"/>
      <c r="HR28" s="5"/>
      <c r="HS28" s="5"/>
      <c r="HT28" s="5"/>
      <c r="HU28" s="5"/>
      <c r="HV28" s="5"/>
      <c r="HW28" s="5"/>
      <c r="HX28" s="5"/>
      <c r="HY28" s="5"/>
      <c r="HZ28" s="5"/>
      <c r="IA28" s="5"/>
      <c r="IB28" s="5"/>
      <c r="IC28" s="5"/>
      <c r="ID28" s="5"/>
      <c r="IE28" s="5"/>
      <c r="IF28" s="5"/>
      <c r="IG28" s="5"/>
      <c r="IH28" s="5"/>
      <c r="II28" s="5"/>
      <c r="IJ28" s="5"/>
    </row>
    <row r="29" spans="1:244" ht="10.5" customHeight="1">
      <c r="A29" s="43">
        <f t="shared" si="9"/>
        <v>3</v>
      </c>
      <c r="B29" s="43">
        <f t="shared" si="10"/>
        <v>125</v>
      </c>
      <c r="C29" s="43">
        <f t="shared" si="11"/>
        <v>9</v>
      </c>
      <c r="D29" s="5"/>
      <c r="E29" s="374">
        <v>24</v>
      </c>
      <c r="F29" s="352">
        <v>2</v>
      </c>
      <c r="G29" s="352">
        <v>9</v>
      </c>
      <c r="H29" s="347">
        <v>0</v>
      </c>
      <c r="I29" s="347">
        <v>0</v>
      </c>
      <c r="J29" s="375" t="str">
        <f t="shared" si="1"/>
        <v>1,10</v>
      </c>
      <c r="K29" s="5"/>
      <c r="L29" s="5"/>
      <c r="M29" s="5"/>
      <c r="N29" s="5"/>
      <c r="O29" s="5"/>
      <c r="P29" s="5"/>
      <c r="Q29" s="5"/>
      <c r="R29" s="5"/>
      <c r="S29" s="5"/>
      <c r="T29" s="5"/>
      <c r="U29" s="5"/>
      <c r="V29" s="5"/>
      <c r="W29" s="5"/>
      <c r="X29" s="5"/>
      <c r="Y29" s="5"/>
      <c r="Z29" s="5"/>
      <c r="AA29" s="5"/>
      <c r="AB29" s="5"/>
      <c r="AC29" s="5"/>
      <c r="AD29" s="5"/>
      <c r="AE29" s="5"/>
      <c r="AF29" s="5"/>
      <c r="AG29" s="5"/>
      <c r="AH29" s="5"/>
      <c r="AI29" s="5"/>
      <c r="AJ29" s="5">
        <f t="shared" si="14"/>
        <v>7</v>
      </c>
      <c r="AK29" s="11">
        <f>COLUMN()</f>
        <v>37</v>
      </c>
      <c r="AL29" s="10" t="str">
        <f t="shared" si="13"/>
        <v>1,7</v>
      </c>
      <c r="AM29" s="10" t="str">
        <f t="shared" si="13"/>
        <v>2,7</v>
      </c>
      <c r="AN29" s="10" t="str">
        <f t="shared" si="13"/>
        <v>3,7</v>
      </c>
      <c r="AO29" s="10" t="str">
        <f t="shared" si="13"/>
        <v>4,7</v>
      </c>
      <c r="AP29" s="10" t="str">
        <f t="shared" si="13"/>
        <v>5,7</v>
      </c>
      <c r="AQ29" s="10" t="str">
        <f t="shared" si="13"/>
        <v>6,7</v>
      </c>
      <c r="AR29" s="10" t="str">
        <f t="shared" si="13"/>
        <v>7,7</v>
      </c>
      <c r="AS29" s="10" t="str">
        <f t="shared" si="13"/>
        <v>8,7</v>
      </c>
      <c r="AT29" s="10" t="str">
        <f t="shared" si="13"/>
        <v>9,7</v>
      </c>
      <c r="AU29" s="10" t="str">
        <f t="shared" si="13"/>
        <v>10,7</v>
      </c>
      <c r="AV29" s="10" t="str">
        <f t="shared" si="13"/>
        <v>11,7</v>
      </c>
      <c r="AW29" s="10" t="str">
        <f t="shared" si="13"/>
        <v>12,7</v>
      </c>
      <c r="AX29" s="10" t="str">
        <f t="shared" si="13"/>
        <v>13,7</v>
      </c>
      <c r="AY29" s="10" t="str">
        <f t="shared" si="13"/>
        <v>14,7</v>
      </c>
      <c r="AZ29" s="10" t="str">
        <f t="shared" si="13"/>
        <v>15,7</v>
      </c>
      <c r="BA29" s="5"/>
      <c r="HR29" s="5"/>
      <c r="HS29" s="5"/>
      <c r="HT29" s="5"/>
      <c r="HU29" s="5"/>
      <c r="HV29" s="5"/>
      <c r="HW29" s="5"/>
      <c r="HX29" s="5"/>
      <c r="HY29" s="5"/>
      <c r="HZ29" s="5"/>
      <c r="IA29" s="5"/>
      <c r="IB29" s="5"/>
      <c r="IC29" s="5"/>
      <c r="ID29" s="5"/>
      <c r="IE29" s="5"/>
      <c r="IF29" s="5"/>
      <c r="IG29" s="5"/>
      <c r="IH29" s="5"/>
      <c r="II29" s="5"/>
      <c r="IJ29" s="5"/>
    </row>
    <row r="30" spans="1:244" ht="10.5" customHeight="1">
      <c r="A30" s="43">
        <f t="shared" si="9"/>
        <v>3.25</v>
      </c>
      <c r="B30" s="43">
        <f t="shared" si="10"/>
        <v>125</v>
      </c>
      <c r="C30" s="43">
        <f t="shared" si="11"/>
        <v>10</v>
      </c>
      <c r="D30" s="5"/>
      <c r="E30" s="374">
        <v>25</v>
      </c>
      <c r="F30" s="352">
        <v>2</v>
      </c>
      <c r="G30" s="352">
        <v>10</v>
      </c>
      <c r="H30" s="347">
        <v>0</v>
      </c>
      <c r="I30" s="347">
        <v>0</v>
      </c>
      <c r="J30" s="375" t="str">
        <f t="shared" si="1"/>
        <v>1,11</v>
      </c>
      <c r="K30" s="5"/>
      <c r="L30" s="5"/>
      <c r="M30" s="5"/>
      <c r="N30" s="5"/>
      <c r="O30" s="5"/>
      <c r="P30" s="5"/>
      <c r="Q30" s="5"/>
      <c r="R30" s="5"/>
      <c r="S30" s="5"/>
      <c r="T30" s="5"/>
      <c r="U30" s="5"/>
      <c r="V30" s="5"/>
      <c r="W30" s="5"/>
      <c r="X30" s="5"/>
      <c r="Y30" s="5"/>
      <c r="Z30" s="5"/>
      <c r="AA30" s="5"/>
      <c r="AB30" s="5"/>
      <c r="AC30" s="5"/>
      <c r="AD30" s="5"/>
      <c r="AE30" s="5"/>
      <c r="AF30" s="5"/>
      <c r="AG30" s="5"/>
      <c r="AH30" s="5"/>
      <c r="AI30" s="5"/>
      <c r="AJ30" s="5">
        <f t="shared" si="14"/>
        <v>8</v>
      </c>
      <c r="AK30" s="11">
        <f>COLUMN()</f>
        <v>37</v>
      </c>
      <c r="AL30" s="10" t="str">
        <f t="shared" si="13"/>
        <v>1,8</v>
      </c>
      <c r="AM30" s="10" t="str">
        <f t="shared" si="13"/>
        <v>2,8</v>
      </c>
      <c r="AN30" s="10" t="str">
        <f t="shared" si="13"/>
        <v>3,8</v>
      </c>
      <c r="AO30" s="10" t="str">
        <f t="shared" si="13"/>
        <v>4,8</v>
      </c>
      <c r="AP30" s="10" t="str">
        <f t="shared" si="13"/>
        <v>5,8</v>
      </c>
      <c r="AQ30" s="10" t="str">
        <f t="shared" si="13"/>
        <v>6,8</v>
      </c>
      <c r="AR30" s="10" t="str">
        <f t="shared" si="13"/>
        <v>7,8</v>
      </c>
      <c r="AS30" s="10" t="str">
        <f t="shared" si="13"/>
        <v>8,8</v>
      </c>
      <c r="AT30" s="10" t="str">
        <f t="shared" si="13"/>
        <v>9,8</v>
      </c>
      <c r="AU30" s="10" t="str">
        <f t="shared" si="13"/>
        <v>10,8</v>
      </c>
      <c r="AV30" s="10" t="str">
        <f t="shared" si="13"/>
        <v>11,8</v>
      </c>
      <c r="AW30" s="10" t="str">
        <f t="shared" si="13"/>
        <v>12,8</v>
      </c>
      <c r="AX30" s="10" t="str">
        <f t="shared" si="13"/>
        <v>13,8</v>
      </c>
      <c r="AY30" s="10" t="str">
        <f t="shared" si="13"/>
        <v>14,8</v>
      </c>
      <c r="AZ30" s="10" t="str">
        <f t="shared" si="13"/>
        <v>15,8</v>
      </c>
      <c r="BA30" s="5"/>
      <c r="HR30" s="5"/>
      <c r="HS30" s="5"/>
      <c r="HT30" s="5"/>
      <c r="HU30" s="5"/>
      <c r="HV30" s="5"/>
      <c r="HW30" s="5"/>
      <c r="HX30" s="5"/>
      <c r="HY30" s="5"/>
      <c r="HZ30" s="5"/>
      <c r="IA30" s="5"/>
      <c r="IB30" s="5"/>
      <c r="IC30" s="5"/>
      <c r="ID30" s="5"/>
      <c r="IE30" s="5"/>
      <c r="IF30" s="5"/>
      <c r="IG30" s="5"/>
      <c r="IH30" s="5"/>
      <c r="II30" s="5"/>
      <c r="IJ30" s="5"/>
    </row>
    <row r="31" spans="1:244" ht="10.5" customHeight="1">
      <c r="A31" s="43">
        <f t="shared" si="9"/>
        <v>3.5</v>
      </c>
      <c r="B31" s="43">
        <f t="shared" si="10"/>
        <v>125</v>
      </c>
      <c r="C31" s="43">
        <f t="shared" si="11"/>
        <v>11</v>
      </c>
      <c r="D31" s="5"/>
      <c r="E31" s="374">
        <v>26</v>
      </c>
      <c r="F31" s="352">
        <v>2</v>
      </c>
      <c r="G31" s="352">
        <v>11</v>
      </c>
      <c r="H31" s="347">
        <v>0</v>
      </c>
      <c r="I31" s="347">
        <v>0</v>
      </c>
      <c r="J31" s="375" t="str">
        <f t="shared" si="1"/>
        <v>1,12</v>
      </c>
      <c r="K31" s="5"/>
      <c r="L31" s="5"/>
      <c r="M31" s="5"/>
      <c r="N31" s="5"/>
      <c r="O31" s="5"/>
      <c r="P31" s="5"/>
      <c r="Q31" s="5"/>
      <c r="R31" s="5"/>
      <c r="S31" s="5"/>
      <c r="T31" s="5"/>
      <c r="U31" s="5"/>
      <c r="V31" s="5"/>
      <c r="W31" s="5"/>
      <c r="X31" s="5"/>
      <c r="Y31" s="5"/>
      <c r="Z31" s="5"/>
      <c r="AA31" s="5"/>
      <c r="AB31" s="5"/>
      <c r="AC31" s="5"/>
      <c r="AD31" s="5"/>
      <c r="AE31" s="5"/>
      <c r="AF31" s="5"/>
      <c r="AG31" s="5"/>
      <c r="AH31" s="5"/>
      <c r="AI31" s="5"/>
      <c r="AJ31" s="5">
        <f t="shared" si="14"/>
        <v>9</v>
      </c>
      <c r="AK31" s="11">
        <f>COLUMN()</f>
        <v>37</v>
      </c>
      <c r="AL31" s="10" t="str">
        <f t="shared" si="13"/>
        <v>1,9</v>
      </c>
      <c r="AM31" s="10" t="str">
        <f t="shared" si="13"/>
        <v>2,9</v>
      </c>
      <c r="AN31" s="10" t="str">
        <f t="shared" si="13"/>
        <v>3,9</v>
      </c>
      <c r="AO31" s="10" t="str">
        <f t="shared" si="13"/>
        <v>4,9</v>
      </c>
      <c r="AP31" s="10" t="str">
        <f t="shared" si="13"/>
        <v>5,9</v>
      </c>
      <c r="AQ31" s="10" t="str">
        <f t="shared" si="13"/>
        <v>6,9</v>
      </c>
      <c r="AR31" s="10" t="str">
        <f t="shared" si="13"/>
        <v>7,9</v>
      </c>
      <c r="AS31" s="10" t="str">
        <f t="shared" si="13"/>
        <v>8,9</v>
      </c>
      <c r="AT31" s="10" t="str">
        <f t="shared" si="13"/>
        <v>9,9</v>
      </c>
      <c r="AU31" s="10" t="str">
        <f t="shared" si="13"/>
        <v>10,9</v>
      </c>
      <c r="AV31" s="10" t="str">
        <f t="shared" si="13"/>
        <v>11,9</v>
      </c>
      <c r="AW31" s="10" t="str">
        <f t="shared" si="13"/>
        <v>12,9</v>
      </c>
      <c r="AX31" s="10" t="str">
        <f t="shared" si="13"/>
        <v>13,9</v>
      </c>
      <c r="AY31" s="10" t="str">
        <f t="shared" si="13"/>
        <v>14,9</v>
      </c>
      <c r="AZ31" s="10" t="str">
        <f t="shared" si="13"/>
        <v>15,9</v>
      </c>
      <c r="BA31" s="5"/>
      <c r="HR31" s="5"/>
      <c r="HS31" s="5"/>
      <c r="HT31" s="5"/>
      <c r="HU31" s="5"/>
      <c r="HV31" s="5"/>
      <c r="HW31" s="5"/>
      <c r="HX31" s="5"/>
      <c r="HY31" s="5"/>
      <c r="HZ31" s="5"/>
      <c r="IA31" s="5"/>
      <c r="IB31" s="5"/>
      <c r="IC31" s="5"/>
      <c r="ID31" s="5"/>
      <c r="IE31" s="5"/>
      <c r="IF31" s="5"/>
      <c r="IG31" s="5"/>
      <c r="IH31" s="5"/>
      <c r="II31" s="5"/>
      <c r="IJ31" s="5"/>
    </row>
    <row r="32" spans="1:244" ht="10.5" customHeight="1">
      <c r="A32" s="43">
        <f>A31+0.25</f>
        <v>3.75</v>
      </c>
      <c r="B32" s="43">
        <f>B31</f>
        <v>125</v>
      </c>
      <c r="C32" s="43">
        <f>C31+1</f>
        <v>12</v>
      </c>
      <c r="D32" s="5"/>
      <c r="E32" s="374">
        <v>27</v>
      </c>
      <c r="F32" s="352">
        <v>2</v>
      </c>
      <c r="G32" s="352">
        <v>12</v>
      </c>
      <c r="H32" s="347">
        <v>0</v>
      </c>
      <c r="I32" s="347">
        <v>0</v>
      </c>
      <c r="J32" s="375" t="str">
        <f t="shared" si="1"/>
        <v>1,13</v>
      </c>
      <c r="K32" s="5"/>
      <c r="L32" s="5"/>
      <c r="M32" s="5"/>
      <c r="N32" s="5"/>
      <c r="O32" s="5"/>
      <c r="P32" s="5"/>
      <c r="Q32" s="5"/>
      <c r="R32" s="5"/>
      <c r="S32" s="5"/>
      <c r="T32" s="5"/>
      <c r="U32" s="5"/>
      <c r="V32" s="5"/>
      <c r="W32" s="5"/>
      <c r="X32" s="5"/>
      <c r="Y32" s="5"/>
      <c r="Z32" s="5"/>
      <c r="AA32" s="5"/>
      <c r="AB32" s="5"/>
      <c r="AC32" s="5"/>
      <c r="AD32" s="5"/>
      <c r="AE32" s="5"/>
      <c r="AF32" s="5"/>
      <c r="AG32" s="5"/>
      <c r="AH32" s="5"/>
      <c r="AI32" s="5"/>
      <c r="AJ32" s="5">
        <f t="shared" si="14"/>
        <v>10</v>
      </c>
      <c r="AK32" s="11">
        <f>COLUMN()</f>
        <v>37</v>
      </c>
      <c r="AL32" s="10" t="str">
        <f t="shared" si="13"/>
        <v>1,10</v>
      </c>
      <c r="AM32" s="10" t="str">
        <f t="shared" si="13"/>
        <v>2,10</v>
      </c>
      <c r="AN32" s="10" t="str">
        <f t="shared" si="13"/>
        <v>3,10</v>
      </c>
      <c r="AO32" s="10" t="str">
        <f t="shared" si="13"/>
        <v>4,10</v>
      </c>
      <c r="AP32" s="10" t="str">
        <f t="shared" si="13"/>
        <v>5,10</v>
      </c>
      <c r="AQ32" s="10" t="str">
        <f t="shared" si="13"/>
        <v>6,10</v>
      </c>
      <c r="AR32" s="10" t="str">
        <f t="shared" si="13"/>
        <v>7,10</v>
      </c>
      <c r="AS32" s="10" t="str">
        <f t="shared" si="13"/>
        <v>8,10</v>
      </c>
      <c r="AT32" s="10" t="str">
        <f t="shared" si="13"/>
        <v>9,10</v>
      </c>
      <c r="AU32" s="10" t="str">
        <f t="shared" si="13"/>
        <v>10,10</v>
      </c>
      <c r="AV32" s="10" t="str">
        <f t="shared" si="13"/>
        <v>11,10</v>
      </c>
      <c r="AW32" s="10" t="str">
        <f t="shared" si="13"/>
        <v>12,10</v>
      </c>
      <c r="AX32" s="10" t="str">
        <f t="shared" si="13"/>
        <v>13,10</v>
      </c>
      <c r="AY32" s="10" t="str">
        <f t="shared" si="13"/>
        <v>14,10</v>
      </c>
      <c r="AZ32" s="10" t="str">
        <f t="shared" si="13"/>
        <v>15,10</v>
      </c>
      <c r="BA32" s="5"/>
      <c r="HR32" s="5"/>
      <c r="HS32" s="5"/>
      <c r="HT32" s="5"/>
      <c r="HU32" s="5"/>
      <c r="HV32" s="5"/>
      <c r="HW32" s="5"/>
      <c r="HX32" s="5"/>
      <c r="HY32" s="5"/>
      <c r="HZ32" s="5"/>
      <c r="IA32" s="5"/>
      <c r="IB32" s="5"/>
      <c r="IC32" s="5"/>
      <c r="ID32" s="5"/>
      <c r="IE32" s="5"/>
      <c r="IF32" s="5"/>
      <c r="IG32" s="5"/>
      <c r="IH32" s="5"/>
      <c r="II32" s="5"/>
      <c r="IJ32" s="5"/>
    </row>
    <row r="33" spans="1:245" ht="10.5" customHeight="1">
      <c r="A33" s="43">
        <f>A32+0.25</f>
        <v>4</v>
      </c>
      <c r="B33" s="43">
        <f>B32</f>
        <v>125</v>
      </c>
      <c r="C33" s="43">
        <f>C32+1</f>
        <v>13</v>
      </c>
      <c r="D33" s="5"/>
      <c r="E33" s="374">
        <v>28</v>
      </c>
      <c r="F33" s="352">
        <v>2</v>
      </c>
      <c r="G33" s="352">
        <v>13</v>
      </c>
      <c r="H33" s="347">
        <v>0</v>
      </c>
      <c r="I33" s="347">
        <v>0</v>
      </c>
      <c r="J33" s="375" t="str">
        <f t="shared" si="1"/>
        <v>1,14</v>
      </c>
      <c r="K33" s="5"/>
      <c r="L33" s="5"/>
      <c r="M33" s="5"/>
      <c r="N33" s="5"/>
      <c r="O33" s="5"/>
      <c r="P33" s="5"/>
      <c r="Q33" s="5"/>
      <c r="R33" s="5"/>
      <c r="S33" s="5"/>
      <c r="T33" s="5"/>
      <c r="U33" s="5"/>
      <c r="V33" s="5"/>
      <c r="W33" s="5"/>
      <c r="X33" s="5"/>
      <c r="Y33" s="5"/>
      <c r="Z33" s="5"/>
      <c r="AA33" s="5"/>
      <c r="AB33" s="5"/>
      <c r="AC33" s="5"/>
      <c r="AD33" s="5"/>
      <c r="AE33" s="5"/>
      <c r="AF33" s="5"/>
      <c r="AG33" s="5"/>
      <c r="AH33" s="5"/>
      <c r="AI33" s="5"/>
      <c r="AJ33" s="5">
        <f t="shared" si="14"/>
        <v>11</v>
      </c>
      <c r="AK33" s="11">
        <f>COLUMN()</f>
        <v>37</v>
      </c>
      <c r="AL33" s="10" t="str">
        <f t="shared" si="13"/>
        <v>1,11</v>
      </c>
      <c r="AM33" s="10" t="str">
        <f t="shared" si="13"/>
        <v>2,11</v>
      </c>
      <c r="AN33" s="10" t="str">
        <f t="shared" si="13"/>
        <v>3,11</v>
      </c>
      <c r="AO33" s="10" t="str">
        <f t="shared" si="13"/>
        <v>4,11</v>
      </c>
      <c r="AP33" s="10" t="str">
        <f t="shared" si="13"/>
        <v>5,11</v>
      </c>
      <c r="AQ33" s="10" t="str">
        <f t="shared" si="13"/>
        <v>6,11</v>
      </c>
      <c r="AR33" s="10" t="str">
        <f t="shared" si="13"/>
        <v>7,11</v>
      </c>
      <c r="AS33" s="10" t="str">
        <f t="shared" si="13"/>
        <v>8,11</v>
      </c>
      <c r="AT33" s="10" t="str">
        <f t="shared" si="13"/>
        <v>9,11</v>
      </c>
      <c r="AU33" s="10" t="str">
        <f t="shared" si="13"/>
        <v>10,11</v>
      </c>
      <c r="AV33" s="10" t="str">
        <f t="shared" si="13"/>
        <v>11,11</v>
      </c>
      <c r="AW33" s="10" t="str">
        <f t="shared" si="13"/>
        <v>12,11</v>
      </c>
      <c r="AX33" s="10" t="str">
        <f t="shared" si="13"/>
        <v>13,11</v>
      </c>
      <c r="AY33" s="10" t="str">
        <f t="shared" si="13"/>
        <v>14,11</v>
      </c>
      <c r="AZ33" s="10" t="str">
        <f t="shared" si="13"/>
        <v>15,11</v>
      </c>
      <c r="BA33" s="5"/>
      <c r="HR33" s="5"/>
      <c r="HS33" s="5"/>
      <c r="HT33" s="5"/>
      <c r="HU33" s="5"/>
      <c r="HV33" s="5"/>
      <c r="HW33" s="5"/>
      <c r="HX33" s="5"/>
      <c r="HY33" s="5"/>
      <c r="HZ33" s="5"/>
      <c r="IA33" s="5"/>
      <c r="IB33" s="5"/>
      <c r="IC33" s="5"/>
      <c r="ID33" s="5"/>
      <c r="IE33" s="5"/>
      <c r="IF33" s="5"/>
      <c r="IG33" s="5"/>
      <c r="IH33" s="5"/>
      <c r="II33" s="5"/>
      <c r="IJ33" s="5"/>
    </row>
    <row r="34" spans="1:245" ht="10.5" customHeight="1">
      <c r="A34" s="43">
        <f>A33+0.25</f>
        <v>4.25</v>
      </c>
      <c r="B34" s="43">
        <f>B33</f>
        <v>125</v>
      </c>
      <c r="C34" s="43">
        <f>C33+1</f>
        <v>14</v>
      </c>
      <c r="D34" s="5"/>
      <c r="E34" s="376">
        <v>29</v>
      </c>
      <c r="F34" s="377">
        <v>2</v>
      </c>
      <c r="G34" s="377">
        <v>14</v>
      </c>
      <c r="H34" s="378">
        <v>0</v>
      </c>
      <c r="I34" s="378">
        <v>0</v>
      </c>
      <c r="J34" s="379" t="str">
        <f t="shared" si="1"/>
        <v>1,15</v>
      </c>
      <c r="K34" s="5"/>
      <c r="L34" s="5"/>
      <c r="M34" s="5"/>
      <c r="N34" s="5"/>
      <c r="O34" s="5"/>
      <c r="P34" s="5"/>
      <c r="Q34" s="5"/>
      <c r="R34" s="5"/>
      <c r="S34" s="5"/>
      <c r="T34" s="5"/>
      <c r="U34" s="5"/>
      <c r="V34" s="5"/>
      <c r="W34" s="5"/>
      <c r="X34" s="5"/>
      <c r="Y34" s="5"/>
      <c r="Z34" s="5"/>
      <c r="AA34" s="5"/>
      <c r="AB34" s="5"/>
      <c r="AC34" s="5"/>
      <c r="AD34" s="5"/>
      <c r="AE34" s="5"/>
      <c r="AF34" s="5"/>
      <c r="AG34" s="5"/>
      <c r="AH34" s="5"/>
      <c r="AI34" s="5"/>
      <c r="AJ34" s="5">
        <f t="shared" si="14"/>
        <v>12</v>
      </c>
      <c r="AK34" s="11">
        <f>COLUMN()</f>
        <v>37</v>
      </c>
      <c r="AL34" s="10" t="str">
        <f t="shared" si="13"/>
        <v>1,12</v>
      </c>
      <c r="AM34" s="10" t="str">
        <f t="shared" si="13"/>
        <v>2,12</v>
      </c>
      <c r="AN34" s="10" t="str">
        <f t="shared" si="13"/>
        <v>3,12</v>
      </c>
      <c r="AO34" s="10" t="str">
        <f t="shared" si="13"/>
        <v>4,12</v>
      </c>
      <c r="AP34" s="10" t="str">
        <f t="shared" si="13"/>
        <v>5,12</v>
      </c>
      <c r="AQ34" s="10" t="str">
        <f t="shared" si="13"/>
        <v>6,12</v>
      </c>
      <c r="AR34" s="10" t="str">
        <f t="shared" si="13"/>
        <v>7,12</v>
      </c>
      <c r="AS34" s="10" t="str">
        <f t="shared" si="13"/>
        <v>8,12</v>
      </c>
      <c r="AT34" s="10" t="str">
        <f t="shared" si="13"/>
        <v>9,12</v>
      </c>
      <c r="AU34" s="10" t="str">
        <f t="shared" si="13"/>
        <v>10,12</v>
      </c>
      <c r="AV34" s="10" t="str">
        <f t="shared" si="13"/>
        <v>11,12</v>
      </c>
      <c r="AW34" s="10" t="str">
        <f t="shared" si="13"/>
        <v>12,12</v>
      </c>
      <c r="AX34" s="10" t="str">
        <f t="shared" si="13"/>
        <v>13,12</v>
      </c>
      <c r="AY34" s="10" t="str">
        <f t="shared" si="13"/>
        <v>14,12</v>
      </c>
      <c r="AZ34" s="10" t="str">
        <f t="shared" si="13"/>
        <v>15,12</v>
      </c>
      <c r="BA34" s="5"/>
      <c r="HR34" s="5"/>
      <c r="HS34" s="5"/>
      <c r="HT34" s="5"/>
      <c r="HU34" s="5"/>
      <c r="HV34" s="5"/>
      <c r="HW34" s="5"/>
      <c r="HX34" s="5"/>
      <c r="HY34" s="5"/>
      <c r="HZ34" s="5"/>
      <c r="IA34" s="5"/>
      <c r="IB34" s="5"/>
      <c r="IC34" s="5"/>
      <c r="ID34" s="5"/>
      <c r="IE34" s="5"/>
      <c r="IF34" s="5"/>
      <c r="IG34" s="5"/>
      <c r="IH34" s="5"/>
      <c r="II34" s="5"/>
      <c r="IJ34" s="5"/>
    </row>
    <row r="35" spans="1:245">
      <c r="A35" s="20"/>
      <c r="B35" s="20"/>
      <c r="C35" s="20"/>
      <c r="D35" s="20">
        <f>COUNT(D39:D43)</f>
        <v>5</v>
      </c>
      <c r="E35" s="8"/>
      <c r="F35" s="8" t="s">
        <v>34</v>
      </c>
      <c r="G35" s="8" t="s">
        <v>9</v>
      </c>
      <c r="H35" s="380" t="s">
        <v>7</v>
      </c>
      <c r="I35" s="380" t="s">
        <v>12</v>
      </c>
      <c r="J35" s="381" t="s">
        <v>665</v>
      </c>
      <c r="K35" s="5"/>
      <c r="L35" s="5"/>
      <c r="M35" s="5"/>
      <c r="N35" s="5"/>
      <c r="O35" s="5"/>
      <c r="P35" s="5"/>
      <c r="Q35" s="5"/>
      <c r="R35" s="5"/>
      <c r="S35" s="5"/>
      <c r="T35" s="5"/>
      <c r="U35" s="5"/>
      <c r="V35" s="5"/>
      <c r="W35" s="5"/>
      <c r="X35" s="5"/>
      <c r="Y35" s="5"/>
      <c r="Z35" s="5"/>
      <c r="AA35" s="5"/>
      <c r="AB35" s="5"/>
      <c r="AC35" s="5"/>
      <c r="AD35" s="5"/>
      <c r="AE35" s="5"/>
      <c r="AF35" s="5"/>
      <c r="AG35" s="5"/>
      <c r="AH35" s="5"/>
      <c r="AI35" s="5"/>
      <c r="AJ35" s="5">
        <f t="shared" si="14"/>
        <v>13</v>
      </c>
      <c r="AK35" s="11">
        <f>COLUMN()</f>
        <v>37</v>
      </c>
      <c r="AL35" s="10" t="str">
        <f t="shared" si="13"/>
        <v>1,13</v>
      </c>
      <c r="AM35" s="10" t="str">
        <f t="shared" si="13"/>
        <v>2,13</v>
      </c>
      <c r="AN35" s="10" t="str">
        <f t="shared" si="13"/>
        <v>3,13</v>
      </c>
      <c r="AO35" s="10" t="str">
        <f t="shared" si="13"/>
        <v>4,13</v>
      </c>
      <c r="AP35" s="10" t="str">
        <f t="shared" si="13"/>
        <v>5,13</v>
      </c>
      <c r="AQ35" s="10" t="str">
        <f t="shared" si="13"/>
        <v>6,13</v>
      </c>
      <c r="AR35" s="10" t="str">
        <f t="shared" si="13"/>
        <v>7,13</v>
      </c>
      <c r="AS35" s="10" t="str">
        <f t="shared" si="13"/>
        <v>8,13</v>
      </c>
      <c r="AT35" s="10" t="str">
        <f t="shared" si="13"/>
        <v>9,13</v>
      </c>
      <c r="AU35" s="10" t="str">
        <f t="shared" si="13"/>
        <v>10,13</v>
      </c>
      <c r="AV35" s="10" t="str">
        <f t="shared" si="13"/>
        <v>11,13</v>
      </c>
      <c r="AW35" s="10" t="str">
        <f t="shared" si="13"/>
        <v>12,13</v>
      </c>
      <c r="AX35" s="10" t="str">
        <f t="shared" si="13"/>
        <v>13,13</v>
      </c>
      <c r="AY35" s="10" t="str">
        <f t="shared" si="13"/>
        <v>14,13</v>
      </c>
      <c r="AZ35" s="10" t="str">
        <f t="shared" si="13"/>
        <v>15,13</v>
      </c>
      <c r="BA35" s="5"/>
      <c r="HR35" s="5"/>
      <c r="HS35" s="5"/>
      <c r="HT35" s="5"/>
      <c r="HU35" s="5"/>
      <c r="HV35" s="5"/>
      <c r="HW35" s="5"/>
      <c r="HX35" s="5"/>
      <c r="HY35" s="5"/>
      <c r="HZ35" s="5"/>
      <c r="IA35" s="5"/>
      <c r="IB35" s="5"/>
      <c r="IC35" s="5"/>
      <c r="ID35" s="5"/>
      <c r="IE35" s="5"/>
      <c r="IF35" s="5"/>
      <c r="IG35" s="5"/>
      <c r="IH35" s="5"/>
      <c r="II35" s="5"/>
      <c r="IJ35" s="5"/>
    </row>
    <row r="36" spans="1:245">
      <c r="A36" s="20"/>
      <c r="B36" s="20"/>
      <c r="C36" s="20"/>
      <c r="D36" s="20">
        <f>AE2*AE3</f>
        <v>225</v>
      </c>
      <c r="E36" s="5"/>
      <c r="F36" s="5"/>
      <c r="G36" s="5"/>
      <c r="H36" s="5"/>
      <c r="I36" s="5"/>
      <c r="J36" s="5"/>
      <c r="K36" s="5"/>
      <c r="L36" s="5"/>
      <c r="M36" s="5"/>
      <c r="N36" s="5"/>
      <c r="O36" s="5"/>
      <c r="P36" s="5"/>
      <c r="Q36" s="5"/>
      <c r="R36" s="5"/>
      <c r="S36" s="5"/>
      <c r="T36" s="5"/>
      <c r="U36" s="5"/>
      <c r="V36" s="5"/>
      <c r="W36" s="5"/>
      <c r="X36" s="5"/>
      <c r="Y36" s="5"/>
      <c r="Z36" s="5"/>
      <c r="AA36" s="5"/>
      <c r="AB36" s="5"/>
      <c r="AC36" s="5"/>
      <c r="AD36" s="5"/>
      <c r="AE36" s="5"/>
      <c r="AF36" s="5"/>
      <c r="AG36" s="5"/>
      <c r="AH36" s="5"/>
      <c r="AI36" s="5"/>
      <c r="AJ36" s="5">
        <f t="shared" si="14"/>
        <v>14</v>
      </c>
      <c r="AK36" s="11">
        <f>COLUMN()</f>
        <v>37</v>
      </c>
      <c r="AL36" s="10" t="str">
        <f t="shared" si="13"/>
        <v>1,14</v>
      </c>
      <c r="AM36" s="10" t="str">
        <f t="shared" si="13"/>
        <v>2,14</v>
      </c>
      <c r="AN36" s="10" t="str">
        <f t="shared" si="13"/>
        <v>3,14</v>
      </c>
      <c r="AO36" s="10" t="str">
        <f t="shared" si="13"/>
        <v>4,14</v>
      </c>
      <c r="AP36" s="10" t="str">
        <f t="shared" si="13"/>
        <v>5,14</v>
      </c>
      <c r="AQ36" s="10" t="str">
        <f t="shared" si="13"/>
        <v>6,14</v>
      </c>
      <c r="AR36" s="10" t="str">
        <f t="shared" si="13"/>
        <v>7,14</v>
      </c>
      <c r="AS36" s="10" t="str">
        <f t="shared" si="13"/>
        <v>8,14</v>
      </c>
      <c r="AT36" s="10" t="str">
        <f t="shared" si="13"/>
        <v>9,14</v>
      </c>
      <c r="AU36" s="10" t="str">
        <f t="shared" si="13"/>
        <v>10,14</v>
      </c>
      <c r="AV36" s="10" t="str">
        <f t="shared" si="13"/>
        <v>11,14</v>
      </c>
      <c r="AW36" s="10" t="str">
        <f t="shared" si="13"/>
        <v>12,14</v>
      </c>
      <c r="AX36" s="10" t="str">
        <f t="shared" si="13"/>
        <v>13,14</v>
      </c>
      <c r="AY36" s="10" t="str">
        <f t="shared" si="13"/>
        <v>14,14</v>
      </c>
      <c r="AZ36" s="10" t="str">
        <f t="shared" si="13"/>
        <v>15,14</v>
      </c>
      <c r="BA36" s="5"/>
      <c r="HR36" s="5"/>
      <c r="HS36" s="5"/>
      <c r="HT36" s="5"/>
      <c r="HU36" s="5"/>
      <c r="HV36" s="5"/>
      <c r="HW36" s="5"/>
      <c r="HX36" s="5"/>
      <c r="HY36" s="5"/>
      <c r="HZ36" s="5"/>
      <c r="IA36" s="5"/>
      <c r="IB36" s="5"/>
      <c r="IC36" s="5"/>
      <c r="ID36" s="5"/>
      <c r="IE36" s="5"/>
      <c r="IF36" s="5"/>
      <c r="IG36" s="5"/>
      <c r="IH36" s="5"/>
      <c r="II36" s="5"/>
      <c r="IJ36" s="5"/>
    </row>
    <row r="37" spans="1:245">
      <c r="A37" s="20"/>
      <c r="B37" s="20"/>
      <c r="C37" s="20"/>
      <c r="D37" s="20">
        <f>COUNT(D38:HU38)</f>
        <v>225</v>
      </c>
      <c r="E37" s="5"/>
      <c r="F37" s="5"/>
      <c r="G37" s="5"/>
      <c r="H37" s="5"/>
      <c r="I37" s="5"/>
      <c r="J37" s="5"/>
      <c r="K37" s="5"/>
      <c r="L37" s="5"/>
      <c r="M37" s="5"/>
      <c r="N37" s="5"/>
      <c r="O37" s="5"/>
      <c r="P37" s="5"/>
      <c r="Q37" s="5"/>
      <c r="R37" s="5"/>
      <c r="S37" s="5"/>
      <c r="T37" s="5"/>
      <c r="U37" s="5"/>
      <c r="V37" s="5"/>
      <c r="W37" s="5"/>
      <c r="X37" s="5"/>
      <c r="Y37" s="5"/>
      <c r="Z37" s="5"/>
      <c r="AA37" s="5"/>
      <c r="AB37" s="5"/>
      <c r="AC37" s="5"/>
      <c r="AD37" s="5"/>
      <c r="AE37" s="5"/>
      <c r="AF37" s="5"/>
      <c r="AG37" s="5"/>
      <c r="AH37" s="5"/>
      <c r="AI37" s="5"/>
      <c r="AJ37" s="5">
        <f t="shared" si="14"/>
        <v>15</v>
      </c>
      <c r="AK37" s="11">
        <f>COLUMN()</f>
        <v>37</v>
      </c>
      <c r="AL37" s="10" t="str">
        <f t="shared" si="13"/>
        <v>1,15</v>
      </c>
      <c r="AM37" s="10" t="str">
        <f t="shared" si="13"/>
        <v>2,15</v>
      </c>
      <c r="AN37" s="10" t="str">
        <f t="shared" si="13"/>
        <v>3,15</v>
      </c>
      <c r="AO37" s="10" t="str">
        <f t="shared" si="13"/>
        <v>4,15</v>
      </c>
      <c r="AP37" s="10" t="str">
        <f t="shared" si="13"/>
        <v>5,15</v>
      </c>
      <c r="AQ37" s="10" t="str">
        <f t="shared" si="13"/>
        <v>6,15</v>
      </c>
      <c r="AR37" s="10" t="str">
        <f t="shared" si="13"/>
        <v>7,15</v>
      </c>
      <c r="AS37" s="10" t="str">
        <f t="shared" si="13"/>
        <v>8,15</v>
      </c>
      <c r="AT37" s="10" t="str">
        <f t="shared" si="13"/>
        <v>9,15</v>
      </c>
      <c r="AU37" s="10" t="str">
        <f t="shared" si="13"/>
        <v>10,15</v>
      </c>
      <c r="AV37" s="10" t="str">
        <f t="shared" si="13"/>
        <v>11,15</v>
      </c>
      <c r="AW37" s="10" t="str">
        <f t="shared" si="13"/>
        <v>12,15</v>
      </c>
      <c r="AX37" s="10" t="str">
        <f t="shared" si="13"/>
        <v>13,15</v>
      </c>
      <c r="AY37" s="10" t="str">
        <f t="shared" si="13"/>
        <v>14,15</v>
      </c>
      <c r="AZ37" s="10" t="str">
        <f t="shared" si="13"/>
        <v>15,15</v>
      </c>
      <c r="BA37" s="5"/>
      <c r="HR37" s="5"/>
      <c r="HS37" s="5"/>
      <c r="HT37" s="5"/>
      <c r="HU37" s="5"/>
      <c r="HV37" s="5"/>
      <c r="HW37" s="5"/>
      <c r="HX37" s="5"/>
      <c r="HY37" s="5"/>
      <c r="HZ37" s="5"/>
      <c r="IA37" s="5"/>
      <c r="IB37" s="5"/>
      <c r="IC37" s="5"/>
      <c r="ID37" s="5"/>
      <c r="IE37" s="5"/>
      <c r="IF37" s="5"/>
      <c r="IG37" s="5"/>
      <c r="IH37" s="5"/>
      <c r="II37" s="5"/>
      <c r="IJ37" s="5"/>
    </row>
    <row r="38" spans="1:245">
      <c r="A38" s="22">
        <v>0.8</v>
      </c>
      <c r="B38" s="22">
        <v>0.5</v>
      </c>
      <c r="C38" s="22">
        <v>0.2</v>
      </c>
      <c r="D38" s="25"/>
      <c r="E38" s="24">
        <v>0</v>
      </c>
      <c r="F38" s="24">
        <v>1</v>
      </c>
      <c r="G38" s="24">
        <v>2</v>
      </c>
      <c r="H38" s="24">
        <v>3</v>
      </c>
      <c r="I38" s="24">
        <v>4</v>
      </c>
      <c r="J38" s="24">
        <v>5</v>
      </c>
      <c r="K38" s="24">
        <v>6</v>
      </c>
      <c r="L38" s="24">
        <v>7</v>
      </c>
      <c r="M38" s="24">
        <v>8</v>
      </c>
      <c r="N38" s="24">
        <v>9</v>
      </c>
      <c r="O38" s="24">
        <v>10</v>
      </c>
      <c r="P38" s="24">
        <v>11</v>
      </c>
      <c r="Q38" s="25">
        <v>12</v>
      </c>
      <c r="R38" s="25">
        <v>13</v>
      </c>
      <c r="S38" s="24">
        <v>14</v>
      </c>
      <c r="T38" s="24">
        <v>15</v>
      </c>
      <c r="U38" s="24">
        <v>16</v>
      </c>
      <c r="V38" s="24">
        <v>17</v>
      </c>
      <c r="W38" s="24">
        <v>18</v>
      </c>
      <c r="X38" s="24">
        <v>19</v>
      </c>
      <c r="Y38" s="24">
        <v>20</v>
      </c>
      <c r="Z38" s="24">
        <v>21</v>
      </c>
      <c r="AA38" s="24">
        <v>22</v>
      </c>
      <c r="AB38" s="24">
        <v>23</v>
      </c>
      <c r="AC38" s="24">
        <v>24</v>
      </c>
      <c r="AD38" s="24">
        <v>25</v>
      </c>
      <c r="AE38" s="24">
        <v>26</v>
      </c>
      <c r="AF38" s="24">
        <v>27</v>
      </c>
      <c r="AG38" s="24">
        <v>28</v>
      </c>
      <c r="AH38" s="24">
        <v>29</v>
      </c>
      <c r="AI38" s="24">
        <v>30</v>
      </c>
      <c r="AJ38" s="24">
        <v>31</v>
      </c>
      <c r="AK38" s="24">
        <v>32</v>
      </c>
      <c r="AL38" s="24">
        <v>33</v>
      </c>
      <c r="AM38" s="24">
        <v>34</v>
      </c>
      <c r="AN38" s="24">
        <v>35</v>
      </c>
      <c r="AO38" s="24">
        <v>36</v>
      </c>
      <c r="AP38" s="24">
        <v>37</v>
      </c>
      <c r="AQ38" s="24">
        <v>38</v>
      </c>
      <c r="AR38" s="24">
        <v>39</v>
      </c>
      <c r="AS38" s="24">
        <v>40</v>
      </c>
      <c r="AT38" s="24">
        <v>41</v>
      </c>
      <c r="AU38" s="24">
        <v>42</v>
      </c>
      <c r="AV38" s="24">
        <v>43</v>
      </c>
      <c r="AW38" s="24">
        <v>44</v>
      </c>
      <c r="AX38" s="24">
        <v>45</v>
      </c>
      <c r="AY38" s="24">
        <v>46</v>
      </c>
      <c r="AZ38" s="24">
        <v>47</v>
      </c>
      <c r="BA38" s="24">
        <v>48</v>
      </c>
      <c r="BB38" s="24">
        <v>49</v>
      </c>
      <c r="BC38" s="24">
        <v>50</v>
      </c>
      <c r="BD38" s="24">
        <v>51</v>
      </c>
      <c r="BE38" s="24">
        <v>52</v>
      </c>
      <c r="BF38" s="24">
        <v>53</v>
      </c>
      <c r="BG38" s="24">
        <v>54</v>
      </c>
      <c r="BH38" s="24">
        <v>55</v>
      </c>
      <c r="BI38" s="24">
        <v>56</v>
      </c>
      <c r="BJ38" s="24">
        <v>57</v>
      </c>
      <c r="BK38" s="24">
        <v>58</v>
      </c>
      <c r="BL38" s="24">
        <v>59</v>
      </c>
      <c r="BM38" s="24">
        <v>60</v>
      </c>
      <c r="BN38" s="24">
        <v>61</v>
      </c>
      <c r="BO38" s="24">
        <v>62</v>
      </c>
      <c r="BP38" s="24">
        <v>63</v>
      </c>
      <c r="BQ38" s="24">
        <v>64</v>
      </c>
      <c r="BR38" s="24">
        <v>65</v>
      </c>
      <c r="BS38" s="24">
        <v>66</v>
      </c>
      <c r="BT38" s="24">
        <v>67</v>
      </c>
      <c r="BU38" s="24">
        <v>68</v>
      </c>
      <c r="BV38" s="24">
        <v>69</v>
      </c>
      <c r="BW38" s="24">
        <v>70</v>
      </c>
      <c r="BX38" s="24">
        <v>71</v>
      </c>
      <c r="BY38" s="24">
        <v>72</v>
      </c>
      <c r="BZ38" s="24">
        <v>73</v>
      </c>
      <c r="CA38" s="24">
        <v>74</v>
      </c>
      <c r="CB38" s="24">
        <v>75</v>
      </c>
      <c r="CC38" s="24">
        <v>76</v>
      </c>
      <c r="CD38" s="24">
        <v>77</v>
      </c>
      <c r="CE38" s="24">
        <v>78</v>
      </c>
      <c r="CF38" s="24">
        <v>79</v>
      </c>
      <c r="CG38" s="24">
        <v>80</v>
      </c>
      <c r="CH38" s="24">
        <v>81</v>
      </c>
      <c r="CI38" s="24">
        <v>82</v>
      </c>
      <c r="CJ38" s="24">
        <v>83</v>
      </c>
      <c r="CK38" s="24">
        <v>84</v>
      </c>
      <c r="CL38" s="24">
        <v>85</v>
      </c>
      <c r="CM38" s="24">
        <v>86</v>
      </c>
      <c r="CN38" s="24">
        <v>87</v>
      </c>
      <c r="CO38" s="24">
        <v>88</v>
      </c>
      <c r="CP38" s="24">
        <v>89</v>
      </c>
      <c r="CQ38" s="24">
        <v>90</v>
      </c>
      <c r="CR38" s="24">
        <v>91</v>
      </c>
      <c r="CS38" s="24">
        <v>92</v>
      </c>
      <c r="CT38" s="24">
        <v>93</v>
      </c>
      <c r="CU38" s="24">
        <v>94</v>
      </c>
      <c r="CV38" s="24">
        <v>95</v>
      </c>
      <c r="CW38" s="24">
        <v>96</v>
      </c>
      <c r="CX38" s="24">
        <v>97</v>
      </c>
      <c r="CY38" s="24">
        <v>98</v>
      </c>
      <c r="CZ38" s="24">
        <v>99</v>
      </c>
      <c r="DA38" s="24">
        <v>100</v>
      </c>
      <c r="DB38" s="24">
        <v>101</v>
      </c>
      <c r="DC38" s="24">
        <v>102</v>
      </c>
      <c r="DD38" s="24">
        <v>103</v>
      </c>
      <c r="DE38" s="24">
        <v>104</v>
      </c>
      <c r="DF38" s="24">
        <v>105</v>
      </c>
      <c r="DG38" s="24">
        <v>106</v>
      </c>
      <c r="DH38" s="24">
        <v>107</v>
      </c>
      <c r="DI38" s="24">
        <v>108</v>
      </c>
      <c r="DJ38" s="24">
        <v>109</v>
      </c>
      <c r="DK38" s="24">
        <v>110</v>
      </c>
      <c r="DL38" s="24">
        <v>111</v>
      </c>
      <c r="DM38" s="24">
        <v>112</v>
      </c>
      <c r="DN38" s="24">
        <v>113</v>
      </c>
      <c r="DO38" s="24">
        <v>114</v>
      </c>
      <c r="DP38" s="24">
        <v>115</v>
      </c>
      <c r="DQ38" s="24">
        <v>116</v>
      </c>
      <c r="DR38" s="24">
        <v>117</v>
      </c>
      <c r="DS38" s="24">
        <v>118</v>
      </c>
      <c r="DT38" s="24">
        <v>119</v>
      </c>
      <c r="DU38" s="24">
        <v>120</v>
      </c>
      <c r="DV38" s="24">
        <v>121</v>
      </c>
      <c r="DW38" s="24">
        <v>122</v>
      </c>
      <c r="DX38" s="24">
        <v>123</v>
      </c>
      <c r="DY38" s="24">
        <v>124</v>
      </c>
      <c r="DZ38" s="24">
        <v>125</v>
      </c>
      <c r="EA38" s="24">
        <v>126</v>
      </c>
      <c r="EB38" s="24">
        <v>127</v>
      </c>
      <c r="EC38" s="24">
        <v>128</v>
      </c>
      <c r="ED38" s="24">
        <v>129</v>
      </c>
      <c r="EE38" s="24">
        <v>130</v>
      </c>
      <c r="EF38" s="24">
        <v>131</v>
      </c>
      <c r="EG38" s="24">
        <v>132</v>
      </c>
      <c r="EH38" s="24">
        <v>133</v>
      </c>
      <c r="EI38" s="24">
        <v>134</v>
      </c>
      <c r="EJ38" s="24">
        <v>135</v>
      </c>
      <c r="EK38" s="24">
        <v>136</v>
      </c>
      <c r="EL38" s="24">
        <v>137</v>
      </c>
      <c r="EM38" s="24">
        <v>138</v>
      </c>
      <c r="EN38" s="24">
        <v>139</v>
      </c>
      <c r="EO38" s="24">
        <v>140</v>
      </c>
      <c r="EP38" s="24">
        <v>141</v>
      </c>
      <c r="EQ38" s="24">
        <v>142</v>
      </c>
      <c r="ER38" s="24">
        <v>143</v>
      </c>
      <c r="ES38" s="24">
        <v>144</v>
      </c>
      <c r="ET38" s="24">
        <v>145</v>
      </c>
      <c r="EU38" s="24">
        <v>146</v>
      </c>
      <c r="EV38" s="24">
        <v>147</v>
      </c>
      <c r="EW38" s="24">
        <v>148</v>
      </c>
      <c r="EX38" s="24">
        <v>149</v>
      </c>
      <c r="EY38" s="24">
        <v>150</v>
      </c>
      <c r="EZ38" s="24">
        <v>151</v>
      </c>
      <c r="FA38" s="24">
        <v>152</v>
      </c>
      <c r="FB38" s="24">
        <v>153</v>
      </c>
      <c r="FC38" s="24">
        <v>154</v>
      </c>
      <c r="FD38" s="24">
        <v>155</v>
      </c>
      <c r="FE38" s="24">
        <v>156</v>
      </c>
      <c r="FF38" s="24">
        <v>157</v>
      </c>
      <c r="FG38" s="24">
        <v>158</v>
      </c>
      <c r="FH38" s="24">
        <v>159</v>
      </c>
      <c r="FI38" s="24">
        <v>160</v>
      </c>
      <c r="FJ38" s="24">
        <v>161</v>
      </c>
      <c r="FK38" s="24">
        <v>162</v>
      </c>
      <c r="FL38" s="24">
        <v>163</v>
      </c>
      <c r="FM38" s="24">
        <v>164</v>
      </c>
      <c r="FN38" s="24">
        <v>165</v>
      </c>
      <c r="FO38" s="24">
        <v>166</v>
      </c>
      <c r="FP38" s="24">
        <v>167</v>
      </c>
      <c r="FQ38" s="24">
        <v>168</v>
      </c>
      <c r="FR38" s="24">
        <v>169</v>
      </c>
      <c r="FS38" s="24">
        <v>170</v>
      </c>
      <c r="FT38" s="24">
        <v>171</v>
      </c>
      <c r="FU38" s="24">
        <v>172</v>
      </c>
      <c r="FV38" s="24">
        <v>173</v>
      </c>
      <c r="FW38" s="24">
        <v>174</v>
      </c>
      <c r="FX38" s="24">
        <v>175</v>
      </c>
      <c r="FY38" s="24">
        <v>176</v>
      </c>
      <c r="FZ38" s="24">
        <v>177</v>
      </c>
      <c r="GA38" s="24">
        <v>178</v>
      </c>
      <c r="GB38" s="24">
        <v>179</v>
      </c>
      <c r="GC38" s="24">
        <v>180</v>
      </c>
      <c r="GD38" s="24">
        <v>181</v>
      </c>
      <c r="GE38" s="24">
        <v>182</v>
      </c>
      <c r="GF38" s="24">
        <v>183</v>
      </c>
      <c r="GG38" s="24">
        <v>184</v>
      </c>
      <c r="GH38" s="24">
        <v>185</v>
      </c>
      <c r="GI38" s="24">
        <v>186</v>
      </c>
      <c r="GJ38" s="24">
        <v>187</v>
      </c>
      <c r="GK38" s="24">
        <v>188</v>
      </c>
      <c r="GL38" s="24">
        <v>189</v>
      </c>
      <c r="GM38" s="24">
        <v>190</v>
      </c>
      <c r="GN38" s="24">
        <v>191</v>
      </c>
      <c r="GO38" s="24">
        <v>192</v>
      </c>
      <c r="GP38" s="24">
        <v>193</v>
      </c>
      <c r="GQ38" s="24">
        <v>194</v>
      </c>
      <c r="GR38" s="24">
        <v>195</v>
      </c>
      <c r="GS38" s="24">
        <v>196</v>
      </c>
      <c r="GT38" s="24">
        <v>197</v>
      </c>
      <c r="GU38" s="24">
        <v>198</v>
      </c>
      <c r="GV38" s="24">
        <v>199</v>
      </c>
      <c r="GW38" s="24">
        <v>200</v>
      </c>
      <c r="GX38" s="24">
        <v>201</v>
      </c>
      <c r="GY38" s="24">
        <v>202</v>
      </c>
      <c r="GZ38" s="24">
        <v>203</v>
      </c>
      <c r="HA38" s="24">
        <v>204</v>
      </c>
      <c r="HB38" s="24">
        <v>205</v>
      </c>
      <c r="HC38" s="24">
        <v>206</v>
      </c>
      <c r="HD38" s="24">
        <v>207</v>
      </c>
      <c r="HE38" s="24">
        <v>208</v>
      </c>
      <c r="HF38" s="24">
        <v>209</v>
      </c>
      <c r="HG38" s="24">
        <v>210</v>
      </c>
      <c r="HH38" s="24">
        <v>211</v>
      </c>
      <c r="HI38" s="24">
        <v>212</v>
      </c>
      <c r="HJ38" s="24">
        <v>213</v>
      </c>
      <c r="HK38" s="24">
        <v>214</v>
      </c>
      <c r="HL38" s="24">
        <v>215</v>
      </c>
      <c r="HM38" s="24">
        <v>216</v>
      </c>
      <c r="HN38" s="24">
        <v>217</v>
      </c>
      <c r="HO38" s="24">
        <v>218</v>
      </c>
      <c r="HP38" s="24">
        <v>219</v>
      </c>
      <c r="HQ38" s="24">
        <v>220</v>
      </c>
      <c r="HR38" s="24">
        <v>221</v>
      </c>
      <c r="HS38" s="24">
        <v>222</v>
      </c>
      <c r="HT38" s="24">
        <v>223</v>
      </c>
      <c r="HU38" s="24">
        <v>224</v>
      </c>
      <c r="HV38" s="5"/>
      <c r="HW38" s="5"/>
      <c r="HX38" s="5"/>
      <c r="HY38" s="5"/>
      <c r="HZ38" s="5"/>
      <c r="IA38" s="5"/>
      <c r="IB38" s="5"/>
      <c r="IC38" s="5"/>
      <c r="ID38" s="5"/>
      <c r="IE38" s="5"/>
      <c r="IF38" s="5"/>
      <c r="IG38" s="5"/>
      <c r="IH38" s="5"/>
      <c r="II38" s="5"/>
      <c r="IJ38" s="5"/>
      <c r="IK38" s="5"/>
    </row>
    <row r="39" spans="1:245" ht="11.25" customHeight="1">
      <c r="A39" s="21">
        <f>_xlfn.PERCENTILE.INC($F39:$HU39,A$38)</f>
        <v>98.022213568185975</v>
      </c>
      <c r="B39" s="21">
        <f>_xlfn.PERCENTILE.INC($F39:$HU39,B$38)</f>
        <v>67.6638921515693</v>
      </c>
      <c r="C39" s="21">
        <f>_xlfn.PERCENTILE.INC($F39:$HU39,C$38)</f>
        <v>37.383113857647999</v>
      </c>
      <c r="D39" s="25">
        <v>0</v>
      </c>
      <c r="E39" s="23">
        <v>0</v>
      </c>
      <c r="F39" s="23">
        <v>26.605001103931301</v>
      </c>
      <c r="G39" s="23">
        <v>46.542688500990003</v>
      </c>
      <c r="H39" s="23">
        <v>62.305137064295799</v>
      </c>
      <c r="I39" s="23">
        <v>75.208737780460595</v>
      </c>
      <c r="J39" s="23">
        <v>86.0553729402952</v>
      </c>
      <c r="K39" s="23">
        <v>95.335457568809105</v>
      </c>
      <c r="L39" s="23">
        <v>103.282212534736</v>
      </c>
      <c r="M39" s="23">
        <v>110.026953993584</v>
      </c>
      <c r="N39" s="23">
        <v>115.67927744358499</v>
      </c>
      <c r="O39" s="23">
        <v>120.34283482752301</v>
      </c>
      <c r="P39" s="23">
        <v>124.09322942392799</v>
      </c>
      <c r="Q39" s="23">
        <v>126.94822989541299</v>
      </c>
      <c r="R39" s="23">
        <v>128.88316326035101</v>
      </c>
      <c r="S39" s="23">
        <v>129.86232254593901</v>
      </c>
      <c r="T39" s="23">
        <v>0</v>
      </c>
      <c r="U39" s="23">
        <v>26.1286621404629</v>
      </c>
      <c r="V39" s="23">
        <v>45.716610941962401</v>
      </c>
      <c r="W39" s="23">
        <v>61.214923545785297</v>
      </c>
      <c r="X39" s="23">
        <v>73.926453450096602</v>
      </c>
      <c r="Y39" s="23">
        <v>84.6611084131045</v>
      </c>
      <c r="Z39" s="23">
        <v>93.934485483085496</v>
      </c>
      <c r="AA39" s="23">
        <v>101.902142159707</v>
      </c>
      <c r="AB39" s="23">
        <v>108.654837832879</v>
      </c>
      <c r="AC39" s="23">
        <v>114.298346539311</v>
      </c>
      <c r="AD39" s="23">
        <v>118.955872566568</v>
      </c>
      <c r="AE39" s="23">
        <v>122.727764686724</v>
      </c>
      <c r="AF39" s="23">
        <v>125.623864941945</v>
      </c>
      <c r="AG39" s="23">
        <v>127.599039879209</v>
      </c>
      <c r="AH39" s="23">
        <v>128.60205174391501</v>
      </c>
      <c r="AI39" s="23">
        <v>0</v>
      </c>
      <c r="AJ39" s="23">
        <v>25.145564108744601</v>
      </c>
      <c r="AK39" s="23">
        <v>44.019304877013198</v>
      </c>
      <c r="AL39" s="23">
        <v>58.992592567318802</v>
      </c>
      <c r="AM39" s="23">
        <v>71.327910157287306</v>
      </c>
      <c r="AN39" s="23">
        <v>81.835229896468107</v>
      </c>
      <c r="AO39" s="23">
        <v>91.139652084334998</v>
      </c>
      <c r="AP39" s="23">
        <v>99.169101866320801</v>
      </c>
      <c r="AQ39" s="23">
        <v>105.940465488463</v>
      </c>
      <c r="AR39" s="23">
        <v>111.55765479642901</v>
      </c>
      <c r="AS39" s="23">
        <v>116.18898345602</v>
      </c>
      <c r="AT39" s="23">
        <v>120.005510009879</v>
      </c>
      <c r="AU39" s="23">
        <v>122.991056481215</v>
      </c>
      <c r="AV39" s="23">
        <v>125.05116991419401</v>
      </c>
      <c r="AW39" s="23">
        <v>126.10360100874099</v>
      </c>
      <c r="AX39" s="23">
        <v>0</v>
      </c>
      <c r="AY39" s="23">
        <v>23.572929175022399</v>
      </c>
      <c r="AZ39" s="23">
        <v>41.328328891492802</v>
      </c>
      <c r="BA39" s="23">
        <v>55.534296717700897</v>
      </c>
      <c r="BB39" s="23">
        <v>67.3641878651665</v>
      </c>
      <c r="BC39" s="23">
        <v>77.540158984831606</v>
      </c>
      <c r="BD39" s="23">
        <v>86.996447411143194</v>
      </c>
      <c r="BE39" s="23">
        <v>95.145071489585703</v>
      </c>
      <c r="BF39" s="23">
        <v>101.950713941727</v>
      </c>
      <c r="BG39" s="23">
        <v>107.51533929032</v>
      </c>
      <c r="BH39" s="23">
        <v>112.070946393772</v>
      </c>
      <c r="BI39" s="23">
        <v>115.957425627728</v>
      </c>
      <c r="BJ39" s="23">
        <v>119.090716595689</v>
      </c>
      <c r="BK39" s="23">
        <v>121.28270682435</v>
      </c>
      <c r="BL39" s="23">
        <v>122.410297345136</v>
      </c>
      <c r="BM39" s="23">
        <v>0</v>
      </c>
      <c r="BN39" s="23">
        <v>21.219666826266799</v>
      </c>
      <c r="BO39" s="23">
        <v>37.346926582117298</v>
      </c>
      <c r="BP39" s="23">
        <v>50.575146144010802</v>
      </c>
      <c r="BQ39" s="23">
        <v>61.975240680940502</v>
      </c>
      <c r="BR39" s="23">
        <v>72.180406523817993</v>
      </c>
      <c r="BS39" s="23">
        <v>81.621883809475705</v>
      </c>
      <c r="BT39" s="23">
        <v>89.895217795287707</v>
      </c>
      <c r="BU39" s="23">
        <v>96.782137365880203</v>
      </c>
      <c r="BV39" s="23">
        <v>102.303798594295</v>
      </c>
      <c r="BW39" s="23">
        <v>106.721678691093</v>
      </c>
      <c r="BX39" s="23">
        <v>110.67578438012499</v>
      </c>
      <c r="BY39" s="23">
        <v>114.004865887478</v>
      </c>
      <c r="BZ39" s="23">
        <v>116.356400694108</v>
      </c>
      <c r="CA39" s="23">
        <v>117.578580873017</v>
      </c>
      <c r="CB39" s="23">
        <v>0</v>
      </c>
      <c r="CC39" s="23">
        <v>17.68407379184</v>
      </c>
      <c r="CD39" s="23">
        <v>31.3927952268788</v>
      </c>
      <c r="CE39" s="23">
        <v>43.337461161462301</v>
      </c>
      <c r="CF39" s="23">
        <v>54.261547077510102</v>
      </c>
      <c r="CG39" s="23">
        <v>64.588653587851297</v>
      </c>
      <c r="CH39" s="23">
        <v>74.503570342987004</v>
      </c>
      <c r="CI39" s="23">
        <v>83.280729090058401</v>
      </c>
      <c r="CJ39" s="23">
        <v>90.492160648348204</v>
      </c>
      <c r="CK39" s="23">
        <v>96.148914055759505</v>
      </c>
      <c r="CL39" s="23">
        <v>100.646856157169</v>
      </c>
      <c r="CM39" s="23">
        <v>104.372063732992</v>
      </c>
      <c r="CN39" s="23">
        <v>107.854296701111</v>
      </c>
      <c r="CO39" s="23">
        <v>110.31891311912899</v>
      </c>
      <c r="CP39" s="23">
        <v>111.651775293412</v>
      </c>
      <c r="CQ39" s="23">
        <v>0</v>
      </c>
      <c r="CR39" s="23">
        <v>12.208926463813899</v>
      </c>
      <c r="CS39" s="23">
        <v>22.129905493272801</v>
      </c>
      <c r="CT39" s="23">
        <v>32.534034971468103</v>
      </c>
      <c r="CU39" s="23">
        <v>42.979286078484797</v>
      </c>
      <c r="CV39" s="23">
        <v>53.6366221130206</v>
      </c>
      <c r="CW39" s="23">
        <v>65.099655926486605</v>
      </c>
      <c r="CX39" s="23">
        <v>75.148545813311699</v>
      </c>
      <c r="CY39" s="23">
        <v>83.015300133096204</v>
      </c>
      <c r="CZ39" s="23">
        <v>88.803723865802894</v>
      </c>
      <c r="DA39" s="23">
        <v>93.540819319011405</v>
      </c>
      <c r="DB39" s="23">
        <v>97.257621369429401</v>
      </c>
      <c r="DC39" s="23">
        <v>100.675047752737</v>
      </c>
      <c r="DD39" s="23">
        <v>103.067598617442</v>
      </c>
      <c r="DE39" s="23">
        <v>104.621750909574</v>
      </c>
      <c r="DF39" s="23">
        <v>0</v>
      </c>
      <c r="DG39" s="23">
        <v>3.35949485345188</v>
      </c>
      <c r="DH39" s="23">
        <v>6.5465846430370496</v>
      </c>
      <c r="DI39" s="23">
        <v>16.056574209932201</v>
      </c>
      <c r="DJ39" s="23">
        <v>26.1725769987764</v>
      </c>
      <c r="DK39" s="23">
        <v>36.909893375470297</v>
      </c>
      <c r="DL39" s="23">
        <v>52.924091158375298</v>
      </c>
      <c r="DM39" s="23">
        <v>65.634288156332303</v>
      </c>
      <c r="DN39" s="23">
        <v>74.498629040905897</v>
      </c>
      <c r="DO39" s="23">
        <v>79.692398858669094</v>
      </c>
      <c r="DP39" s="23">
        <v>84.966529933308394</v>
      </c>
      <c r="DQ39" s="23">
        <v>88.130977007057695</v>
      </c>
      <c r="DR39" s="23">
        <v>92.0299875956553</v>
      </c>
      <c r="DS39" s="23">
        <v>94.011925435070594</v>
      </c>
      <c r="DT39" s="23">
        <v>96.491599806900197</v>
      </c>
      <c r="DU39" s="23">
        <v>0</v>
      </c>
      <c r="DV39" s="23">
        <v>11.003229754786</v>
      </c>
      <c r="DW39" s="23">
        <v>19.7284529987502</v>
      </c>
      <c r="DX39" s="23">
        <v>28.803592015900701</v>
      </c>
      <c r="DY39" s="23">
        <v>37.573451780584698</v>
      </c>
      <c r="DZ39" s="23">
        <v>45.854228053184102</v>
      </c>
      <c r="EA39" s="23">
        <v>53.490430100905002</v>
      </c>
      <c r="EB39" s="23">
        <v>55.7683303889755</v>
      </c>
      <c r="EC39" s="23">
        <v>66.146018927210307</v>
      </c>
      <c r="ED39" s="23">
        <v>67.0466166122511</v>
      </c>
      <c r="EE39" s="23">
        <v>75.441032467264804</v>
      </c>
      <c r="EF39" s="23">
        <v>75.116253609727096</v>
      </c>
      <c r="EG39" s="23">
        <v>82.3318168538636</v>
      </c>
      <c r="EH39" s="23">
        <v>81.288445461832794</v>
      </c>
      <c r="EI39" s="23">
        <v>87.907576028830505</v>
      </c>
      <c r="EJ39" s="23">
        <v>0</v>
      </c>
      <c r="EK39" s="23">
        <v>15.4332163850424</v>
      </c>
      <c r="EL39" s="23">
        <v>27.010365949440001</v>
      </c>
      <c r="EM39" s="23">
        <v>36.612633620565397</v>
      </c>
      <c r="EN39" s="23">
        <v>44.647276964195797</v>
      </c>
      <c r="EO39" s="23">
        <v>51.098697114871598</v>
      </c>
      <c r="EP39" s="23">
        <v>55.678405595976201</v>
      </c>
      <c r="EQ39" s="23">
        <v>58.000460876769999</v>
      </c>
      <c r="ER39" s="23">
        <v>63.568145942944298</v>
      </c>
      <c r="ES39" s="23">
        <v>66.1261366149281</v>
      </c>
      <c r="ET39" s="23">
        <v>71.198212796486303</v>
      </c>
      <c r="EU39" s="23">
        <v>73.175480210795499</v>
      </c>
      <c r="EV39" s="23">
        <v>77.5833331100702</v>
      </c>
      <c r="EW39" s="23">
        <v>79.014495904569301</v>
      </c>
      <c r="EX39" s="23">
        <v>82.756428905971802</v>
      </c>
      <c r="EY39" s="23">
        <v>0</v>
      </c>
      <c r="EZ39" s="23">
        <v>18.0926148787877</v>
      </c>
      <c r="FA39" s="23">
        <v>31.356290009783201</v>
      </c>
      <c r="FB39" s="23">
        <v>41.5050414363428</v>
      </c>
      <c r="FC39" s="23">
        <v>49.179422138563702</v>
      </c>
      <c r="FD39" s="23">
        <v>54.405662254049197</v>
      </c>
      <c r="FE39" s="23">
        <v>56.544400842827102</v>
      </c>
      <c r="FF39" s="23">
        <v>53.320212260600897</v>
      </c>
      <c r="FG39" s="23">
        <v>60.488757868355599</v>
      </c>
      <c r="FH39" s="23">
        <v>59.1446168731919</v>
      </c>
      <c r="FI39" s="23">
        <v>66.665330910951596</v>
      </c>
      <c r="FJ39" s="23">
        <v>65.387301807515001</v>
      </c>
      <c r="FK39" s="23">
        <v>72.531740175104503</v>
      </c>
      <c r="FL39" s="23">
        <v>71.114749443948298</v>
      </c>
      <c r="FM39" s="23">
        <v>78.179455042131096</v>
      </c>
      <c r="FN39" s="23">
        <v>0</v>
      </c>
      <c r="FO39" s="23">
        <v>19.742106514724401</v>
      </c>
      <c r="FP39" s="23">
        <v>34.078156257384798</v>
      </c>
      <c r="FQ39" s="23">
        <v>44.699679892379301</v>
      </c>
      <c r="FR39" s="23">
        <v>52.345486704966703</v>
      </c>
      <c r="FS39" s="23">
        <v>57.2165298458712</v>
      </c>
      <c r="FT39" s="23">
        <v>59.223221742957598</v>
      </c>
      <c r="FU39" s="23">
        <v>58.835819303841497</v>
      </c>
      <c r="FV39" s="23">
        <v>62.244887738298203</v>
      </c>
      <c r="FW39" s="23">
        <v>63.268092080886902</v>
      </c>
      <c r="FX39" s="23">
        <v>67.3315493255121</v>
      </c>
      <c r="FY39" s="23">
        <v>68.585094050371595</v>
      </c>
      <c r="FZ39" s="23">
        <v>72.553992693280406</v>
      </c>
      <c r="GA39" s="23">
        <v>73.671079493511996</v>
      </c>
      <c r="GB39" s="23">
        <v>77.331341022443198</v>
      </c>
      <c r="GC39" s="23">
        <v>0</v>
      </c>
      <c r="GD39" s="23">
        <v>20.7784611270393</v>
      </c>
      <c r="GE39" s="23">
        <v>35.818170014720998</v>
      </c>
      <c r="GF39" s="23">
        <v>46.8329764814236</v>
      </c>
      <c r="GG39" s="23">
        <v>54.616977101470297</v>
      </c>
      <c r="GH39" s="23">
        <v>59.4117458527517</v>
      </c>
      <c r="GI39" s="23">
        <v>60.844101392142903</v>
      </c>
      <c r="GJ39" s="23">
        <v>56.918687141584002</v>
      </c>
      <c r="GK39" s="23">
        <v>62.877464551596098</v>
      </c>
      <c r="GL39" s="23">
        <v>60.755955398971999</v>
      </c>
      <c r="GM39" s="23">
        <v>67.358646307189801</v>
      </c>
      <c r="GN39" s="23">
        <v>65.570679903771406</v>
      </c>
      <c r="GO39" s="23">
        <v>72.074231566678705</v>
      </c>
      <c r="GP39" s="23">
        <v>70.300800270886498</v>
      </c>
      <c r="GQ39" s="23">
        <v>76.909198754433504</v>
      </c>
      <c r="GR39" s="23">
        <v>0</v>
      </c>
      <c r="GS39" s="23">
        <v>21.4012457914767</v>
      </c>
      <c r="GT39" s="23">
        <v>36.888241154478401</v>
      </c>
      <c r="GU39" s="23">
        <v>48.220624731245302</v>
      </c>
      <c r="GV39" s="23">
        <v>56.286114155903398</v>
      </c>
      <c r="GW39" s="23">
        <v>61.560425426902803</v>
      </c>
      <c r="GX39" s="23">
        <v>64.361661061688295</v>
      </c>
      <c r="GY39" s="23">
        <v>65.351810503583096</v>
      </c>
      <c r="GZ39" s="23">
        <v>67.9635964379721</v>
      </c>
      <c r="HA39" s="23">
        <v>69.324439186354198</v>
      </c>
      <c r="HB39" s="23">
        <v>72.190353131926898</v>
      </c>
      <c r="HC39" s="23">
        <v>73.641478171048405</v>
      </c>
      <c r="HD39" s="23">
        <v>76.382717856806593</v>
      </c>
      <c r="HE39" s="23">
        <v>77.554758070614696</v>
      </c>
      <c r="HF39" s="23">
        <v>79.758185456169798</v>
      </c>
      <c r="HG39" s="23">
        <v>0</v>
      </c>
      <c r="HH39" s="23">
        <v>21.697774972211398</v>
      </c>
      <c r="HI39" s="23">
        <v>37.407238708001799</v>
      </c>
      <c r="HJ39" s="23">
        <v>48.921263773220304</v>
      </c>
      <c r="HK39" s="23">
        <v>57.188744650005603</v>
      </c>
      <c r="HL39" s="23">
        <v>62.815407207015099</v>
      </c>
      <c r="HM39" s="23">
        <v>66.3560796068884</v>
      </c>
      <c r="HN39" s="23">
        <v>68.625127664650805</v>
      </c>
      <c r="HO39" s="23">
        <v>70.897080357247106</v>
      </c>
      <c r="HP39" s="23">
        <v>72.849416133387606</v>
      </c>
      <c r="HQ39" s="23">
        <v>75.074009020365395</v>
      </c>
      <c r="HR39" s="23">
        <v>76.965003927609203</v>
      </c>
      <c r="HS39" s="23">
        <v>78.979225679249694</v>
      </c>
      <c r="HT39" s="23">
        <v>80.434947849618197</v>
      </c>
      <c r="HU39" s="23">
        <v>81.641015416602499</v>
      </c>
      <c r="HV39" s="5"/>
      <c r="HW39" s="5"/>
      <c r="HX39" s="5"/>
      <c r="HY39" s="5"/>
      <c r="HZ39" s="5"/>
      <c r="IA39" s="5"/>
      <c r="IB39" s="5"/>
      <c r="IC39" s="5"/>
      <c r="ID39" s="5"/>
      <c r="IE39" s="5"/>
      <c r="IF39" s="5"/>
      <c r="IG39" s="5"/>
      <c r="IH39" s="5"/>
      <c r="II39" s="5"/>
      <c r="IJ39" s="5"/>
      <c r="IK39" s="5"/>
    </row>
    <row r="40" spans="1:245" ht="11.25" customHeight="1">
      <c r="A40" s="21">
        <f t="shared" ref="A40:B43" si="15">_xlfn.PERCENTILE.INC($F40:$HU40,A$38)</f>
        <v>78.84110911371009</v>
      </c>
      <c r="B40" s="21">
        <f t="shared" si="15"/>
        <v>62.015783406122452</v>
      </c>
      <c r="C40" s="21">
        <f>_xlfn.PERCENTILE.INC($F40:$HU40,C$38)</f>
        <v>31.479328728416441</v>
      </c>
      <c r="D40" s="25">
        <v>1</v>
      </c>
      <c r="E40" s="23">
        <v>5.16697686170463E-4</v>
      </c>
      <c r="F40" s="23">
        <v>20.6660606388517</v>
      </c>
      <c r="G40" s="23">
        <v>36.923991947218497</v>
      </c>
      <c r="H40" s="23">
        <v>50.104349932686098</v>
      </c>
      <c r="I40" s="23">
        <v>61.013648896615202</v>
      </c>
      <c r="J40" s="23">
        <v>70.604997008910402</v>
      </c>
      <c r="K40" s="23">
        <v>79.822166131289407</v>
      </c>
      <c r="L40" s="23">
        <v>88.132988273480095</v>
      </c>
      <c r="M40" s="23">
        <v>95.131599783907603</v>
      </c>
      <c r="N40" s="23">
        <v>100.848239575223</v>
      </c>
      <c r="O40" s="23">
        <v>105.63251369099601</v>
      </c>
      <c r="P40" s="23">
        <v>109.85404473409599</v>
      </c>
      <c r="Q40" s="23">
        <v>113.42251242287399</v>
      </c>
      <c r="R40" s="23">
        <v>116.03107281632199</v>
      </c>
      <c r="S40" s="23">
        <v>117.407221003263</v>
      </c>
      <c r="T40" s="23">
        <v>5.0381655850129299E-4</v>
      </c>
      <c r="U40" s="23">
        <v>20.150860245894599</v>
      </c>
      <c r="V40" s="23">
        <v>35.882416003286401</v>
      </c>
      <c r="W40" s="23">
        <v>48.369452769713099</v>
      </c>
      <c r="X40" s="23">
        <v>58.304230725498599</v>
      </c>
      <c r="Y40" s="23">
        <v>66.933616575604901</v>
      </c>
      <c r="Z40" s="23">
        <v>76.788835449928698</v>
      </c>
      <c r="AA40" s="23">
        <v>85.642596975787697</v>
      </c>
      <c r="AB40" s="23">
        <v>92.712181921995494</v>
      </c>
      <c r="AC40" s="23">
        <v>98.137679743345998</v>
      </c>
      <c r="AD40" s="23">
        <v>102.60737561257299</v>
      </c>
      <c r="AE40" s="23">
        <v>107.016761468453</v>
      </c>
      <c r="AF40" s="23">
        <v>111.018096744426</v>
      </c>
      <c r="AG40" s="23">
        <v>114.012612941903</v>
      </c>
      <c r="AH40" s="23">
        <v>115.598244681757</v>
      </c>
      <c r="AI40" s="23">
        <v>4.7970201840007198E-4</v>
      </c>
      <c r="AJ40" s="23">
        <v>19.186362423878499</v>
      </c>
      <c r="AK40" s="23">
        <v>33.951363197366803</v>
      </c>
      <c r="AL40" s="23">
        <v>45.089398856093297</v>
      </c>
      <c r="AM40" s="23">
        <v>52.6544125395164</v>
      </c>
      <c r="AN40" s="23">
        <v>57.563053170731301</v>
      </c>
      <c r="AO40" s="23">
        <v>70.559249497810299</v>
      </c>
      <c r="AP40" s="23">
        <v>80.957399125232797</v>
      </c>
      <c r="AQ40" s="23">
        <v>88.069232631978295</v>
      </c>
      <c r="AR40" s="23">
        <v>92.532760987664702</v>
      </c>
      <c r="AS40" s="23">
        <v>95.802794923708603</v>
      </c>
      <c r="AT40" s="23">
        <v>100.86861496265399</v>
      </c>
      <c r="AU40" s="23">
        <v>106.085545418254</v>
      </c>
      <c r="AV40" s="23">
        <v>110.032996053522</v>
      </c>
      <c r="AW40" s="23">
        <v>112.098338610086</v>
      </c>
      <c r="AX40" s="23">
        <v>4.4736465567184701E-4</v>
      </c>
      <c r="AY40" s="23">
        <v>17.892982862906901</v>
      </c>
      <c r="AZ40" s="23">
        <v>31.508725913547998</v>
      </c>
      <c r="BA40" s="23">
        <v>41.127015924996499</v>
      </c>
      <c r="BB40" s="23">
        <v>44.791917486387099</v>
      </c>
      <c r="BC40" s="23">
        <v>31.0962788482538</v>
      </c>
      <c r="BD40" s="23">
        <v>62.031505706204001</v>
      </c>
      <c r="BE40" s="23">
        <v>75.260822675752493</v>
      </c>
      <c r="BF40" s="23">
        <v>81.899707412208102</v>
      </c>
      <c r="BG40" s="23">
        <v>83.830943066228201</v>
      </c>
      <c r="BH40" s="23">
        <v>82.789046748405696</v>
      </c>
      <c r="BI40" s="23">
        <v>90.324292440757404</v>
      </c>
      <c r="BJ40" s="23">
        <v>98.526325986033299</v>
      </c>
      <c r="BK40" s="23">
        <v>104.333022397243</v>
      </c>
      <c r="BL40" s="23">
        <v>107.218877870463</v>
      </c>
      <c r="BM40" s="23">
        <v>4.0824437194517799E-4</v>
      </c>
      <c r="BN40" s="23">
        <v>16.3283198469178</v>
      </c>
      <c r="BO40" s="23">
        <v>28.991998658323201</v>
      </c>
      <c r="BP40" s="23">
        <v>38.695892999784803</v>
      </c>
      <c r="BQ40" s="23">
        <v>45.356393995425499</v>
      </c>
      <c r="BR40" s="23">
        <v>49.692678656843498</v>
      </c>
      <c r="BS40" s="23">
        <v>62.1538524703208</v>
      </c>
      <c r="BT40" s="23">
        <v>71.489031675210001</v>
      </c>
      <c r="BU40" s="23">
        <v>75.909191141805394</v>
      </c>
      <c r="BV40" s="23">
        <v>73.181708914234306</v>
      </c>
      <c r="BW40" s="23">
        <v>57.208423193239497</v>
      </c>
      <c r="BX40" s="23">
        <v>73.879562595369407</v>
      </c>
      <c r="BY40" s="23">
        <v>88.892696076823896</v>
      </c>
      <c r="BZ40" s="23">
        <v>97.635527154408905</v>
      </c>
      <c r="CA40" s="23">
        <v>101.57517992731201</v>
      </c>
      <c r="CB40" s="23">
        <v>3.5480911685618498E-4</v>
      </c>
      <c r="CC40" s="23">
        <v>14.191113093406001</v>
      </c>
      <c r="CD40" s="23">
        <v>25.5915242289467</v>
      </c>
      <c r="CE40" s="23">
        <v>35.269419727699599</v>
      </c>
      <c r="CF40" s="23">
        <v>43.550360501766697</v>
      </c>
      <c r="CG40" s="23">
        <v>51.2867017185865</v>
      </c>
      <c r="CH40" s="23">
        <v>60.543984776692398</v>
      </c>
      <c r="CI40" s="23">
        <v>68.201605355669102</v>
      </c>
      <c r="CJ40" s="23">
        <v>72.410581462969404</v>
      </c>
      <c r="CK40" s="23">
        <v>71.740824329210596</v>
      </c>
      <c r="CL40" s="23">
        <v>64.766821320895801</v>
      </c>
      <c r="CM40" s="23">
        <v>50.342068682291803</v>
      </c>
      <c r="CN40" s="23">
        <v>80.222164696988898</v>
      </c>
      <c r="CO40" s="23">
        <v>91.516205276375203</v>
      </c>
      <c r="CP40" s="23">
        <v>96.061005609416</v>
      </c>
      <c r="CQ40" s="23">
        <v>2.7593205937560101E-4</v>
      </c>
      <c r="CR40" s="23">
        <v>11.036329146433101</v>
      </c>
      <c r="CS40" s="23">
        <v>20.390730506796501</v>
      </c>
      <c r="CT40" s="23">
        <v>29.5942764977335</v>
      </c>
      <c r="CU40" s="23">
        <v>38.4134809140294</v>
      </c>
      <c r="CV40" s="23">
        <v>47.173035501566197</v>
      </c>
      <c r="CW40" s="23">
        <v>56.496695704287298</v>
      </c>
      <c r="CX40" s="23">
        <v>64.3185967847147</v>
      </c>
      <c r="CY40" s="23">
        <v>69.4247357620591</v>
      </c>
      <c r="CZ40" s="23">
        <v>71.389860188690605</v>
      </c>
      <c r="DA40" s="23">
        <v>71.097181705787804</v>
      </c>
      <c r="DB40" s="23">
        <v>71.398005167257097</v>
      </c>
      <c r="DC40" s="23">
        <v>80.893435095800697</v>
      </c>
      <c r="DD40" s="23">
        <v>87.771571365415497</v>
      </c>
      <c r="DE40" s="23">
        <v>91.287647396914593</v>
      </c>
      <c r="DF40" s="23">
        <v>1.57153847141302E-4</v>
      </c>
      <c r="DG40" s="23">
        <v>6.2853644091083902</v>
      </c>
      <c r="DH40" s="23">
        <v>12.107993457366399</v>
      </c>
      <c r="DI40" s="23">
        <v>20.980831048533499</v>
      </c>
      <c r="DJ40" s="23">
        <v>29.906776050692699</v>
      </c>
      <c r="DK40" s="23">
        <v>38.924041033308903</v>
      </c>
      <c r="DL40" s="23">
        <v>50.421327832284902</v>
      </c>
      <c r="DM40" s="23">
        <v>59.566130839451802</v>
      </c>
      <c r="DN40" s="23">
        <v>65.7640143144842</v>
      </c>
      <c r="DO40" s="23">
        <v>68.998431565761607</v>
      </c>
      <c r="DP40" s="23">
        <v>71.742009769993999</v>
      </c>
      <c r="DQ40" s="23">
        <v>74.173747590951706</v>
      </c>
      <c r="DR40" s="23">
        <v>79.484676955698504</v>
      </c>
      <c r="DS40" s="23">
        <v>83.525227833549096</v>
      </c>
      <c r="DT40" s="23">
        <v>86.490674221782399</v>
      </c>
      <c r="DU40" s="23">
        <v>2.6222685551836698E-4</v>
      </c>
      <c r="DV40" s="23">
        <v>10.4881675767384</v>
      </c>
      <c r="DW40" s="23">
        <v>19.376100727800299</v>
      </c>
      <c r="DX40" s="23">
        <v>28.167738329815499</v>
      </c>
      <c r="DY40" s="23">
        <v>36.460851414356803</v>
      </c>
      <c r="DZ40" s="23">
        <v>44.128833245166</v>
      </c>
      <c r="EA40" s="23">
        <v>51.044422585026403</v>
      </c>
      <c r="EB40" s="23">
        <v>54.6460049971773</v>
      </c>
      <c r="EC40" s="23">
        <v>61.856548927158499</v>
      </c>
      <c r="ED40" s="23">
        <v>63.592943307999001</v>
      </c>
      <c r="EE40" s="23">
        <v>68.966984324471298</v>
      </c>
      <c r="EF40" s="23">
        <v>70.090271524382203</v>
      </c>
      <c r="EG40" s="23">
        <v>75.771405291141306</v>
      </c>
      <c r="EH40" s="23">
        <v>77.026331860465703</v>
      </c>
      <c r="EI40" s="23">
        <v>81.528897964065393</v>
      </c>
      <c r="EJ40" s="23">
        <v>3.3014163976397497E-4</v>
      </c>
      <c r="EK40" s="23">
        <v>13.204500700318199</v>
      </c>
      <c r="EL40" s="23">
        <v>23.881348297688</v>
      </c>
      <c r="EM40" s="23">
        <v>33.107239160368103</v>
      </c>
      <c r="EN40" s="23">
        <v>41.030888814298301</v>
      </c>
      <c r="EO40" s="23">
        <v>47.613806681247297</v>
      </c>
      <c r="EP40" s="23">
        <v>52.696975684440403</v>
      </c>
      <c r="EQ40" s="23">
        <v>56.110178399135599</v>
      </c>
      <c r="ER40" s="23">
        <v>60.852782795757904</v>
      </c>
      <c r="ES40" s="23">
        <v>63.665125194563103</v>
      </c>
      <c r="ET40" s="23">
        <v>67.645458917363101</v>
      </c>
      <c r="EU40" s="23">
        <v>69.997905881328506</v>
      </c>
      <c r="EV40" s="23">
        <v>73.736861276840202</v>
      </c>
      <c r="EW40" s="23">
        <v>75.703772883189501</v>
      </c>
      <c r="EX40" s="23">
        <v>78.412063885717799</v>
      </c>
      <c r="EY40" s="23">
        <v>3.7470676449348299E-4</v>
      </c>
      <c r="EZ40" s="23">
        <v>14.986936870552499</v>
      </c>
      <c r="FA40" s="23">
        <v>26.8372526656578</v>
      </c>
      <c r="FB40" s="23">
        <v>36.508114182668002</v>
      </c>
      <c r="FC40" s="23">
        <v>44.263935157715601</v>
      </c>
      <c r="FD40" s="23">
        <v>50.101785135834</v>
      </c>
      <c r="FE40" s="23">
        <v>53.721816114712801</v>
      </c>
      <c r="FF40" s="23">
        <v>54.088510731781803</v>
      </c>
      <c r="FG40" s="23">
        <v>59.560199550640903</v>
      </c>
      <c r="FH40" s="23">
        <v>60.378926652842999</v>
      </c>
      <c r="FI40" s="23">
        <v>65.658278197844993</v>
      </c>
      <c r="FJ40" s="23">
        <v>66.2758341147522</v>
      </c>
      <c r="FK40" s="23">
        <v>71.185350434958394</v>
      </c>
      <c r="FL40" s="23">
        <v>71.425935235523099</v>
      </c>
      <c r="FM40" s="23">
        <v>75.688679852551701</v>
      </c>
      <c r="FN40" s="23">
        <v>4.04343173868468E-4</v>
      </c>
      <c r="FO40" s="23">
        <v>16.172281708324299</v>
      </c>
      <c r="FP40" s="23">
        <v>28.829034306424401</v>
      </c>
      <c r="FQ40" s="23">
        <v>38.894394337921703</v>
      </c>
      <c r="FR40" s="23">
        <v>46.679511379054901</v>
      </c>
      <c r="FS40" s="23">
        <v>52.289477894313698</v>
      </c>
      <c r="FT40" s="23">
        <v>55.745883607385899</v>
      </c>
      <c r="FU40" s="23">
        <v>57.464120612333403</v>
      </c>
      <c r="FV40" s="23">
        <v>60.917584825243303</v>
      </c>
      <c r="FW40" s="23">
        <v>62.899482552193199</v>
      </c>
      <c r="FX40" s="23">
        <v>66.355915185629399</v>
      </c>
      <c r="FY40" s="23">
        <v>68.189192475273799</v>
      </c>
      <c r="FZ40" s="23">
        <v>71.326185783160994</v>
      </c>
      <c r="GA40" s="23">
        <v>72.720823678320698</v>
      </c>
      <c r="GB40" s="23">
        <v>75.136655745391806</v>
      </c>
      <c r="GC40" s="23">
        <v>4.2392125958153E-4</v>
      </c>
      <c r="GD40" s="23">
        <v>16.955332053848899</v>
      </c>
      <c r="GE40" s="23">
        <v>30.169217948282601</v>
      </c>
      <c r="GF40" s="23">
        <v>40.566022355738099</v>
      </c>
      <c r="GG40" s="23">
        <v>48.484045094926401</v>
      </c>
      <c r="GH40" s="23">
        <v>54.062015438539397</v>
      </c>
      <c r="GI40" s="23">
        <v>57.192955974559901</v>
      </c>
      <c r="GJ40" s="23">
        <v>57.049025303158203</v>
      </c>
      <c r="GK40" s="23">
        <v>61.757433542842897</v>
      </c>
      <c r="GL40" s="23">
        <v>62.076070795837801</v>
      </c>
      <c r="GM40" s="23">
        <v>66.776092400115502</v>
      </c>
      <c r="GN40" s="23">
        <v>66.974458559788204</v>
      </c>
      <c r="GO40" s="23">
        <v>71.315173238777305</v>
      </c>
      <c r="GP40" s="23">
        <v>71.135753028368796</v>
      </c>
      <c r="GQ40" s="23">
        <v>75.006808562671196</v>
      </c>
      <c r="GR40" s="23">
        <v>4.3605892264030901E-4</v>
      </c>
      <c r="GS40" s="23">
        <v>17.440793716669599</v>
      </c>
      <c r="GT40" s="23">
        <v>31.0179689863369</v>
      </c>
      <c r="GU40" s="23">
        <v>41.675917289644602</v>
      </c>
      <c r="GV40" s="23">
        <v>49.8046064232012</v>
      </c>
      <c r="GW40" s="23">
        <v>55.679002368531897</v>
      </c>
      <c r="GX40" s="23">
        <v>59.568929308258497</v>
      </c>
      <c r="GY40" s="23">
        <v>62.000061106040903</v>
      </c>
      <c r="GZ40" s="23">
        <v>64.977833139438701</v>
      </c>
      <c r="HA40" s="23">
        <v>67.069589065512304</v>
      </c>
      <c r="HB40" s="23">
        <v>69.797826075015294</v>
      </c>
      <c r="HC40" s="23">
        <v>71.613760682195505</v>
      </c>
      <c r="HD40" s="23">
        <v>73.944050134601298</v>
      </c>
      <c r="HE40" s="23">
        <v>75.215896044496404</v>
      </c>
      <c r="HF40" s="23">
        <v>76.753015624513594</v>
      </c>
      <c r="HG40" s="23">
        <v>4.4193003315544702E-4</v>
      </c>
      <c r="HH40" s="23">
        <v>17.675616610636801</v>
      </c>
      <c r="HI40" s="23">
        <v>31.435232950719101</v>
      </c>
      <c r="HJ40" s="23">
        <v>42.240092676623803</v>
      </c>
      <c r="HK40" s="23">
        <v>50.515017336213397</v>
      </c>
      <c r="HL40" s="23">
        <v>56.6113717698938</v>
      </c>
      <c r="HM40" s="23">
        <v>60.930786745741599</v>
      </c>
      <c r="HN40" s="23">
        <v>64.069066828923795</v>
      </c>
      <c r="HO40" s="23">
        <v>66.874643086682099</v>
      </c>
      <c r="HP40" s="23">
        <v>69.272071449064697</v>
      </c>
      <c r="HQ40" s="23">
        <v>71.640708168866198</v>
      </c>
      <c r="HR40" s="23">
        <v>73.6625755076318</v>
      </c>
      <c r="HS40" s="23">
        <v>75.573798960106402</v>
      </c>
      <c r="HT40" s="23">
        <v>76.961125171291798</v>
      </c>
      <c r="HU40" s="23">
        <v>77.941484480942194</v>
      </c>
      <c r="HV40" s="5"/>
      <c r="HW40" s="5"/>
      <c r="HX40" s="5"/>
      <c r="HY40" s="5"/>
      <c r="HZ40" s="5"/>
      <c r="IA40" s="5"/>
      <c r="IB40" s="5"/>
      <c r="IC40" s="5"/>
      <c r="ID40" s="5"/>
      <c r="IE40" s="5"/>
      <c r="IF40" s="5"/>
      <c r="IG40" s="5"/>
      <c r="IH40" s="5"/>
      <c r="II40" s="5"/>
      <c r="IJ40" s="5"/>
      <c r="IK40" s="5"/>
    </row>
    <row r="41" spans="1:245" ht="11.25" customHeight="1">
      <c r="A41" s="21">
        <f t="shared" si="15"/>
        <v>71.850448010133761</v>
      </c>
      <c r="B41" s="21">
        <f t="shared" si="15"/>
        <v>53.513013417627498</v>
      </c>
      <c r="C41" s="21">
        <f>_xlfn.PERCENTILE.INC($F41:$HU41,C$38)</f>
        <v>25.336219095838562</v>
      </c>
      <c r="D41" s="25">
        <v>2</v>
      </c>
      <c r="E41" s="23">
        <v>0</v>
      </c>
      <c r="F41" s="23">
        <v>14.7263883788975</v>
      </c>
      <c r="G41" s="23">
        <v>27.3039558096294</v>
      </c>
      <c r="H41" s="23">
        <v>37.901841120297902</v>
      </c>
      <c r="I41" s="23">
        <v>46.816561873802698</v>
      </c>
      <c r="J41" s="23">
        <v>55.152462860676501</v>
      </c>
      <c r="K41" s="23">
        <v>64.306730365503299</v>
      </c>
      <c r="L41" s="23">
        <v>72.981691855735704</v>
      </c>
      <c r="M41" s="23">
        <v>80.234226363073503</v>
      </c>
      <c r="N41" s="23">
        <v>86.015205857430999</v>
      </c>
      <c r="O41" s="23">
        <v>90.920225402006096</v>
      </c>
      <c r="P41" s="23">
        <v>95.612967445373201</v>
      </c>
      <c r="Q41" s="23">
        <v>99.895007349100396</v>
      </c>
      <c r="R41" s="23">
        <v>103.177291479087</v>
      </c>
      <c r="S41" s="23">
        <v>104.95048497052299</v>
      </c>
      <c r="T41" s="23">
        <v>0</v>
      </c>
      <c r="U41" s="23">
        <v>14.172316851281</v>
      </c>
      <c r="V41" s="23">
        <v>26.046845971087201</v>
      </c>
      <c r="W41" s="23">
        <v>35.522160527168602</v>
      </c>
      <c r="X41" s="23">
        <v>42.679795642187202</v>
      </c>
      <c r="Y41" s="23">
        <v>49.203635069433602</v>
      </c>
      <c r="Z41" s="23">
        <v>59.640802823631702</v>
      </c>
      <c r="AA41" s="23">
        <v>69.380818157053895</v>
      </c>
      <c r="AB41" s="23">
        <v>76.767355750833403</v>
      </c>
      <c r="AC41" s="23">
        <v>81.974827733902004</v>
      </c>
      <c r="AD41" s="23">
        <v>86.256680518880998</v>
      </c>
      <c r="AE41" s="23">
        <v>91.303659122628403</v>
      </c>
      <c r="AF41" s="23">
        <v>96.410389432625095</v>
      </c>
      <c r="AG41" s="23">
        <v>100.42439167926899</v>
      </c>
      <c r="AH41" s="23">
        <v>102.592725400506</v>
      </c>
      <c r="AI41" s="23">
        <v>0</v>
      </c>
      <c r="AJ41" s="23">
        <v>13.226415213997701</v>
      </c>
      <c r="AK41" s="23">
        <v>23.882005635638102</v>
      </c>
      <c r="AL41" s="23">
        <v>31.184218540359598</v>
      </c>
      <c r="AM41" s="23">
        <v>33.978250444687298</v>
      </c>
      <c r="AN41" s="23">
        <v>33.287598133956102</v>
      </c>
      <c r="AO41" s="23">
        <v>49.975968390428697</v>
      </c>
      <c r="AP41" s="23">
        <v>62.743176666121101</v>
      </c>
      <c r="AQ41" s="23">
        <v>70.195549245195096</v>
      </c>
      <c r="AR41" s="23">
        <v>73.505272131245704</v>
      </c>
      <c r="AS41" s="23">
        <v>75.413835342326294</v>
      </c>
      <c r="AT41" s="23">
        <v>81.729138396851496</v>
      </c>
      <c r="AU41" s="23">
        <v>89.177771244503901</v>
      </c>
      <c r="AV41" s="23">
        <v>95.0128249901353</v>
      </c>
      <c r="AW41" s="23">
        <v>98.091220930654799</v>
      </c>
      <c r="AX41" s="23">
        <v>0</v>
      </c>
      <c r="AY41" s="23">
        <v>12.2123252200916</v>
      </c>
      <c r="AZ41" s="23">
        <v>21.687738446763898</v>
      </c>
      <c r="BA41" s="23">
        <v>26.717667158261701</v>
      </c>
      <c r="BB41" s="23">
        <v>22.216560854802001</v>
      </c>
      <c r="BC41" s="23">
        <v>-15.359261767846199</v>
      </c>
      <c r="BD41" s="23">
        <v>37.063207395004497</v>
      </c>
      <c r="BE41" s="23">
        <v>55.373805393128301</v>
      </c>
      <c r="BF41" s="23">
        <v>61.845927682813901</v>
      </c>
      <c r="BG41" s="23">
        <v>60.143276039852303</v>
      </c>
      <c r="BH41" s="23">
        <v>53.503025263566698</v>
      </c>
      <c r="BI41" s="23">
        <v>64.687658025465893</v>
      </c>
      <c r="BJ41" s="23">
        <v>77.959152929720204</v>
      </c>
      <c r="BK41" s="23">
        <v>87.381063755800795</v>
      </c>
      <c r="BL41" s="23">
        <v>92.025430433245404</v>
      </c>
      <c r="BM41" s="23">
        <v>0</v>
      </c>
      <c r="BN41" s="23">
        <v>11.4363740058734</v>
      </c>
      <c r="BO41" s="23">
        <v>20.6359050684297</v>
      </c>
      <c r="BP41" s="23">
        <v>26.814942594673202</v>
      </c>
      <c r="BQ41" s="23">
        <v>28.735162990967002</v>
      </c>
      <c r="BR41" s="23">
        <v>27.2018966286813</v>
      </c>
      <c r="BS41" s="23">
        <v>42.683072466311302</v>
      </c>
      <c r="BT41" s="23">
        <v>53.080269139939297</v>
      </c>
      <c r="BU41" s="23">
        <v>55.033333530758703</v>
      </c>
      <c r="BV41" s="23">
        <v>44.055466471767097</v>
      </c>
      <c r="BW41" s="23">
        <v>7.6845178173724804</v>
      </c>
      <c r="BX41" s="23">
        <v>37.078337852969099</v>
      </c>
      <c r="BY41" s="23">
        <v>63.777095387884003</v>
      </c>
      <c r="BZ41" s="23">
        <v>78.912118163800997</v>
      </c>
      <c r="CA41" s="23">
        <v>85.569625404966203</v>
      </c>
      <c r="CB41" s="23">
        <v>0</v>
      </c>
      <c r="CC41" s="23">
        <v>10.6977613992628</v>
      </c>
      <c r="CD41" s="23">
        <v>19.789479649690499</v>
      </c>
      <c r="CE41" s="23">
        <v>27.2002590241128</v>
      </c>
      <c r="CF41" s="23">
        <v>32.837663145455998</v>
      </c>
      <c r="CG41" s="23">
        <v>37.982869816737903</v>
      </c>
      <c r="CH41" s="23">
        <v>46.582436079710803</v>
      </c>
      <c r="CI41" s="23">
        <v>53.120371689330398</v>
      </c>
      <c r="CJ41" s="23">
        <v>54.326474131076701</v>
      </c>
      <c r="CK41" s="23">
        <v>47.329315538914997</v>
      </c>
      <c r="CL41" s="23">
        <v>28.8818434167985</v>
      </c>
      <c r="CM41" s="23">
        <v>-3.7004290162084099</v>
      </c>
      <c r="CN41" s="23">
        <v>52.586393795956099</v>
      </c>
      <c r="CO41" s="23">
        <v>72.710934748397094</v>
      </c>
      <c r="CP41" s="23">
        <v>80.468123999785604</v>
      </c>
      <c r="CQ41" s="23">
        <v>0</v>
      </c>
      <c r="CR41" s="23">
        <v>9.86369928145551</v>
      </c>
      <c r="CS41" s="23">
        <v>18.6514292401395</v>
      </c>
      <c r="CT41" s="23">
        <v>26.654203576182301</v>
      </c>
      <c r="CU41" s="23">
        <v>33.847110345806698</v>
      </c>
      <c r="CV41" s="23">
        <v>40.708598055669903</v>
      </c>
      <c r="CW41" s="23">
        <v>47.892561573521903</v>
      </c>
      <c r="CX41" s="23">
        <v>53.487148807393503</v>
      </c>
      <c r="CY41" s="23">
        <v>55.832277569146797</v>
      </c>
      <c r="CZ41" s="23">
        <v>53.973560520282</v>
      </c>
      <c r="DA41" s="23">
        <v>48.6504033707593</v>
      </c>
      <c r="DB41" s="23">
        <v>45.534950401669903</v>
      </c>
      <c r="DC41" s="23">
        <v>61.109092929175702</v>
      </c>
      <c r="DD41" s="23">
        <v>72.473452436396599</v>
      </c>
      <c r="DE41" s="23">
        <v>77.951733215177001</v>
      </c>
      <c r="DF41" s="23">
        <v>0</v>
      </c>
      <c r="DG41" s="23">
        <v>9.2113047370991694</v>
      </c>
      <c r="DH41" s="23">
        <v>17.6694101615014</v>
      </c>
      <c r="DI41" s="23">
        <v>25.9051163386032</v>
      </c>
      <c r="DJ41" s="23">
        <v>33.640832591450497</v>
      </c>
      <c r="DK41" s="23">
        <v>40.9377193657335</v>
      </c>
      <c r="DL41" s="23">
        <v>47.917948201252003</v>
      </c>
      <c r="DM41" s="23">
        <v>53.497177391983101</v>
      </c>
      <c r="DN41" s="23">
        <v>57.028205449467599</v>
      </c>
      <c r="DO41" s="23">
        <v>58.302992098681898</v>
      </c>
      <c r="DP41" s="23">
        <v>58.515652882829201</v>
      </c>
      <c r="DQ41" s="23">
        <v>60.2145906002728</v>
      </c>
      <c r="DR41" s="23">
        <v>66.937643393709493</v>
      </c>
      <c r="DS41" s="23">
        <v>73.037111161325598</v>
      </c>
      <c r="DT41" s="23">
        <v>76.488398098108505</v>
      </c>
      <c r="DU41" s="23">
        <v>0</v>
      </c>
      <c r="DV41" s="23">
        <v>9.9731733273002305</v>
      </c>
      <c r="DW41" s="23">
        <v>19.023832935496401</v>
      </c>
      <c r="DX41" s="23">
        <v>27.531917539201999</v>
      </c>
      <c r="DY41" s="23">
        <v>35.3482007580673</v>
      </c>
      <c r="DZ41" s="23">
        <v>42.403284589207701</v>
      </c>
      <c r="EA41" s="23">
        <v>48.598139680995502</v>
      </c>
      <c r="EB41" s="23">
        <v>53.523001571688297</v>
      </c>
      <c r="EC41" s="23">
        <v>57.5665350397636</v>
      </c>
      <c r="ED41" s="23">
        <v>60.138273356205602</v>
      </c>
      <c r="EE41" s="23">
        <v>62.492073210029602</v>
      </c>
      <c r="EF41" s="23">
        <v>65.063083029412894</v>
      </c>
      <c r="EG41" s="23">
        <v>69.210123931855406</v>
      </c>
      <c r="EH41" s="23">
        <v>72.763141738448596</v>
      </c>
      <c r="EI41" s="23">
        <v>75.149380624385003</v>
      </c>
      <c r="EJ41" s="23">
        <v>0</v>
      </c>
      <c r="EK41" s="23">
        <v>10.9755861210318</v>
      </c>
      <c r="EL41" s="23">
        <v>20.751965679265901</v>
      </c>
      <c r="EM41" s="23">
        <v>29.601416544398599</v>
      </c>
      <c r="EN41" s="23">
        <v>37.414052106248597</v>
      </c>
      <c r="EO41" s="23">
        <v>44.128484315239</v>
      </c>
      <c r="EP41" s="23">
        <v>49.7151870560307</v>
      </c>
      <c r="EQ41" s="23">
        <v>54.2197043562199</v>
      </c>
      <c r="ER41" s="23">
        <v>58.137103552541802</v>
      </c>
      <c r="ES41" s="23">
        <v>61.203837506740399</v>
      </c>
      <c r="ET41" s="23">
        <v>64.092266383541499</v>
      </c>
      <c r="EU41" s="23">
        <v>66.819950071552498</v>
      </c>
      <c r="EV41" s="23">
        <v>69.889909727293002</v>
      </c>
      <c r="EW41" s="23">
        <v>72.392650097437894</v>
      </c>
      <c r="EX41" s="23">
        <v>74.067148023860398</v>
      </c>
      <c r="EY41" s="23">
        <v>0</v>
      </c>
      <c r="EZ41" s="23">
        <v>11.880928856538</v>
      </c>
      <c r="FA41" s="23">
        <v>22.317632662266501</v>
      </c>
      <c r="FB41" s="23">
        <v>31.510525472819999</v>
      </c>
      <c r="FC41" s="23">
        <v>39.347797722909597</v>
      </c>
      <c r="FD41" s="23">
        <v>45.797349147790896</v>
      </c>
      <c r="FE41" s="23">
        <v>50.898896213557897</v>
      </c>
      <c r="FF41" s="23">
        <v>54.856406396420901</v>
      </c>
      <c r="FG41" s="23">
        <v>58.631594786597397</v>
      </c>
      <c r="FH41" s="23">
        <v>61.612918184029603</v>
      </c>
      <c r="FI41" s="23">
        <v>64.651166587391302</v>
      </c>
      <c r="FJ41" s="23">
        <v>67.164009376965794</v>
      </c>
      <c r="FK41" s="23">
        <v>69.838850197031306</v>
      </c>
      <c r="FL41" s="23">
        <v>71.736689659438994</v>
      </c>
      <c r="FM41" s="23">
        <v>73.197624783791298</v>
      </c>
      <c r="FN41" s="23">
        <v>0</v>
      </c>
      <c r="FO41" s="23">
        <v>12.6020600570484</v>
      </c>
      <c r="FP41" s="23">
        <v>23.579217994201102</v>
      </c>
      <c r="FQ41" s="23">
        <v>33.0883235948207</v>
      </c>
      <c r="FR41" s="23">
        <v>41.012771528983102</v>
      </c>
      <c r="FS41" s="23">
        <v>47.361773219405002</v>
      </c>
      <c r="FT41" s="23">
        <v>52.268111316227397</v>
      </c>
      <c r="FU41" s="23">
        <v>56.0923076760849</v>
      </c>
      <c r="FV41" s="23">
        <v>59.590172277624703</v>
      </c>
      <c r="FW41" s="23">
        <v>62.530908516195304</v>
      </c>
      <c r="FX41" s="23">
        <v>65.380223381766697</v>
      </c>
      <c r="FY41" s="23">
        <v>67.793320266321402</v>
      </c>
      <c r="FZ41" s="23">
        <v>70.098282699049093</v>
      </c>
      <c r="GA41" s="23">
        <v>71.770513283414402</v>
      </c>
      <c r="GB41" s="23">
        <v>72.941731032993204</v>
      </c>
      <c r="GC41" s="23">
        <v>0</v>
      </c>
      <c r="GD41" s="23">
        <v>13.1317709289441</v>
      </c>
      <c r="GE41" s="23">
        <v>24.5195115198722</v>
      </c>
      <c r="GF41" s="23">
        <v>34.298213643540798</v>
      </c>
      <c r="GG41" s="23">
        <v>42.350278751689203</v>
      </c>
      <c r="GH41" s="23">
        <v>48.711569327856999</v>
      </c>
      <c r="GI41" s="23">
        <v>53.541351638353802</v>
      </c>
      <c r="GJ41" s="23">
        <v>57.178873111622103</v>
      </c>
      <c r="GK41" s="23">
        <v>60.637326701863202</v>
      </c>
      <c r="GL41" s="23">
        <v>63.395884544366503</v>
      </c>
      <c r="GM41" s="23">
        <v>66.193542334107306</v>
      </c>
      <c r="GN41" s="23">
        <v>68.377957519483104</v>
      </c>
      <c r="GO41" s="23">
        <v>70.556090848169504</v>
      </c>
      <c r="GP41" s="23">
        <v>71.970350100212798</v>
      </c>
      <c r="GQ41" s="23">
        <v>73.104224009799907</v>
      </c>
      <c r="GR41" s="23">
        <v>0</v>
      </c>
      <c r="GS41" s="23">
        <v>13.479891071306</v>
      </c>
      <c r="GT41" s="23">
        <v>25.146909785487001</v>
      </c>
      <c r="GU41" s="23">
        <v>35.130314186932999</v>
      </c>
      <c r="GV41" s="23">
        <v>43.322213091144803</v>
      </c>
      <c r="GW41" s="23">
        <v>49.796785400989599</v>
      </c>
      <c r="GX41" s="23">
        <v>54.775568186499498</v>
      </c>
      <c r="GY41" s="23">
        <v>58.6479025350162</v>
      </c>
      <c r="GZ41" s="23">
        <v>61.991713368291997</v>
      </c>
      <c r="HA41" s="23">
        <v>64.814494647831495</v>
      </c>
      <c r="HB41" s="23">
        <v>67.405031426745495</v>
      </c>
      <c r="HC41" s="23">
        <v>69.5858321872159</v>
      </c>
      <c r="HD41" s="23">
        <v>71.505108009031304</v>
      </c>
      <c r="HE41" s="23">
        <v>72.876776208473302</v>
      </c>
      <c r="HF41" s="23">
        <v>73.747487636166795</v>
      </c>
      <c r="HG41" s="23">
        <v>0</v>
      </c>
      <c r="HH41" s="23">
        <v>13.652999519869599</v>
      </c>
      <c r="HI41" s="23">
        <v>25.4624253027396</v>
      </c>
      <c r="HJ41" s="23">
        <v>35.558005930187697</v>
      </c>
      <c r="HK41" s="23">
        <v>43.840376342945703</v>
      </c>
      <c r="HL41" s="23">
        <v>50.406495122613002</v>
      </c>
      <c r="HM41" s="23">
        <v>55.504770796817802</v>
      </c>
      <c r="HN41" s="23">
        <v>59.512414135438</v>
      </c>
      <c r="HO41" s="23">
        <v>62.851694336084599</v>
      </c>
      <c r="HP41" s="23">
        <v>65.694282348242794</v>
      </c>
      <c r="HQ41" s="23">
        <v>68.206984734729105</v>
      </c>
      <c r="HR41" s="23">
        <v>70.359744526509999</v>
      </c>
      <c r="HS41" s="23">
        <v>72.167954837574399</v>
      </c>
      <c r="HT41" s="23">
        <v>73.486875482115494</v>
      </c>
      <c r="HU41" s="23">
        <v>74.241493521148698</v>
      </c>
      <c r="HV41" s="5"/>
      <c r="HW41" s="5"/>
      <c r="HX41" s="5"/>
      <c r="HY41" s="5"/>
      <c r="HZ41" s="5"/>
      <c r="IA41" s="5"/>
      <c r="IB41" s="5"/>
      <c r="IC41" s="5"/>
      <c r="ID41" s="5"/>
      <c r="IE41" s="5"/>
      <c r="IF41" s="5"/>
      <c r="IG41" s="5"/>
      <c r="IH41" s="5"/>
      <c r="II41" s="5"/>
      <c r="IJ41" s="5"/>
      <c r="IK41" s="5"/>
    </row>
    <row r="42" spans="1:245" ht="11.25" customHeight="1">
      <c r="A42" s="21">
        <f t="shared" si="15"/>
        <v>71.84629121484636</v>
      </c>
      <c r="B42" s="21">
        <f t="shared" si="15"/>
        <v>53.454069783639497</v>
      </c>
      <c r="C42" s="21">
        <f>_xlfn.PERCENTILE.INC($F42:$HU42,C$38)</f>
        <v>25.257133937329161</v>
      </c>
      <c r="D42" s="25">
        <v>3</v>
      </c>
      <c r="E42" s="23">
        <v>0.54486671906386797</v>
      </c>
      <c r="F42" s="23">
        <v>14.6610294187349</v>
      </c>
      <c r="G42" s="23">
        <v>27.175053134386602</v>
      </c>
      <c r="H42" s="23">
        <v>37.7374692025966</v>
      </c>
      <c r="I42" s="23">
        <v>46.625092897859702</v>
      </c>
      <c r="J42" s="23">
        <v>54.944019404342697</v>
      </c>
      <c r="K42" s="23">
        <v>64.097314950681593</v>
      </c>
      <c r="L42" s="23">
        <v>72.777167540839301</v>
      </c>
      <c r="M42" s="23">
        <v>80.0331157909323</v>
      </c>
      <c r="N42" s="23">
        <v>85.814948518866501</v>
      </c>
      <c r="O42" s="23">
        <v>90.721588216480995</v>
      </c>
      <c r="P42" s="23">
        <v>95.420699417931004</v>
      </c>
      <c r="Q42" s="23">
        <v>99.712390735361893</v>
      </c>
      <c r="R42" s="23">
        <v>103.003789221853</v>
      </c>
      <c r="S42" s="23">
        <v>104.782354469694</v>
      </c>
      <c r="T42" s="23">
        <v>0.52450582351050301</v>
      </c>
      <c r="U42" s="23">
        <v>14.105904703584599</v>
      </c>
      <c r="V42" s="23">
        <v>25.915007474412501</v>
      </c>
      <c r="W42" s="23">
        <v>35.349071121399398</v>
      </c>
      <c r="X42" s="23">
        <v>42.4692563715804</v>
      </c>
      <c r="Y42" s="23">
        <v>48.967849450286302</v>
      </c>
      <c r="Z42" s="23">
        <v>59.409542226841197</v>
      </c>
      <c r="AA42" s="23">
        <v>69.1612788690624</v>
      </c>
      <c r="AB42" s="23">
        <v>76.552071496732495</v>
      </c>
      <c r="AC42" s="23">
        <v>81.756570301025107</v>
      </c>
      <c r="AD42" s="23">
        <v>86.035828845965398</v>
      </c>
      <c r="AE42" s="23">
        <v>91.091468229573096</v>
      </c>
      <c r="AF42" s="23">
        <v>96.213155460673207</v>
      </c>
      <c r="AG42" s="23">
        <v>100.240952070642</v>
      </c>
      <c r="AH42" s="23">
        <v>102.417170431035</v>
      </c>
      <c r="AI42" s="23">
        <v>0.48993126530563202</v>
      </c>
      <c r="AJ42" s="23">
        <v>13.159356419338099</v>
      </c>
      <c r="AK42" s="23">
        <v>23.7469779332367</v>
      </c>
      <c r="AL42" s="23">
        <v>30.9970532296574</v>
      </c>
      <c r="AM42" s="23">
        <v>33.733272944827597</v>
      </c>
      <c r="AN42" s="23">
        <v>33.1074383634706</v>
      </c>
      <c r="AO42" s="23">
        <v>49.705084840414202</v>
      </c>
      <c r="AP42" s="23">
        <v>62.4974635658143</v>
      </c>
      <c r="AQ42" s="23">
        <v>69.954166423924207</v>
      </c>
      <c r="AR42" s="23">
        <v>73.248124435301193</v>
      </c>
      <c r="AS42" s="23">
        <v>75.136617459876206</v>
      </c>
      <c r="AT42" s="23">
        <v>81.470537601269598</v>
      </c>
      <c r="AU42" s="23">
        <v>88.949414000389396</v>
      </c>
      <c r="AV42" s="23">
        <v>94.810010621533905</v>
      </c>
      <c r="AW42" s="23">
        <v>97.902115906778207</v>
      </c>
      <c r="AX42" s="23">
        <v>0.45296963452705502</v>
      </c>
      <c r="AY42" s="23">
        <v>12.1480740998907</v>
      </c>
      <c r="AZ42" s="23">
        <v>21.556115793019298</v>
      </c>
      <c r="BA42" s="23">
        <v>26.5269941208593</v>
      </c>
      <c r="BB42" s="23">
        <v>22.059477213808801</v>
      </c>
      <c r="BC42" s="23">
        <v>-9.8578435091594603</v>
      </c>
      <c r="BD42" s="23">
        <v>36.873649371813102</v>
      </c>
      <c r="BE42" s="23">
        <v>55.108773313368097</v>
      </c>
      <c r="BF42" s="23">
        <v>61.575004813053802</v>
      </c>
      <c r="BG42" s="23">
        <v>59.819681779638799</v>
      </c>
      <c r="BH42" s="23">
        <v>53.034438760761603</v>
      </c>
      <c r="BI42" s="23">
        <v>64.341217310262607</v>
      </c>
      <c r="BJ42" s="23">
        <v>77.681402179516297</v>
      </c>
      <c r="BK42" s="23">
        <v>87.152120179307502</v>
      </c>
      <c r="BL42" s="23">
        <v>91.820278664699103</v>
      </c>
      <c r="BM42" s="23">
        <v>0.42421166143241501</v>
      </c>
      <c r="BN42" s="23">
        <v>11.382006446974</v>
      </c>
      <c r="BO42" s="23">
        <v>20.524010458427199</v>
      </c>
      <c r="BP42" s="23">
        <v>26.655205063887799</v>
      </c>
      <c r="BQ42" s="23">
        <v>28.5180469535584</v>
      </c>
      <c r="BR42" s="23">
        <v>27.045941685048501</v>
      </c>
      <c r="BS42" s="23">
        <v>42.427291864978002</v>
      </c>
      <c r="BT42" s="23">
        <v>52.831918461512402</v>
      </c>
      <c r="BU42" s="23">
        <v>54.749594501855903</v>
      </c>
      <c r="BV42" s="23">
        <v>43.589068764667203</v>
      </c>
      <c r="BW42" s="23">
        <v>4.0021668102492001</v>
      </c>
      <c r="BX42" s="23">
        <v>36.655564846146397</v>
      </c>
      <c r="BY42" s="23">
        <v>63.443023752628797</v>
      </c>
      <c r="BZ42" s="23">
        <v>78.659417947462401</v>
      </c>
      <c r="CA42" s="23">
        <v>85.353502566204597</v>
      </c>
      <c r="CB42" s="23">
        <v>0.39764236119669399</v>
      </c>
      <c r="CC42" s="23">
        <v>10.6615799570917</v>
      </c>
      <c r="CD42" s="23">
        <v>19.712147574868698</v>
      </c>
      <c r="CE42" s="23">
        <v>27.0919304628177</v>
      </c>
      <c r="CF42" s="23">
        <v>32.693731987651198</v>
      </c>
      <c r="CG42" s="23">
        <v>37.807124033250403</v>
      </c>
      <c r="CH42" s="23">
        <v>46.394416738590301</v>
      </c>
      <c r="CI42" s="23">
        <v>52.916895888934</v>
      </c>
      <c r="CJ42" s="23">
        <v>54.082258291672296</v>
      </c>
      <c r="CK42" s="23">
        <v>46.999515999913697</v>
      </c>
      <c r="CL42" s="23">
        <v>28.471495841726298</v>
      </c>
      <c r="CM42" s="23">
        <v>1.6946893393192499</v>
      </c>
      <c r="CN42" s="23">
        <v>52.360530248824098</v>
      </c>
      <c r="CO42" s="23">
        <v>72.4604979838726</v>
      </c>
      <c r="CP42" s="23">
        <v>80.257686762229</v>
      </c>
      <c r="CQ42" s="23">
        <v>0.36954882768818598</v>
      </c>
      <c r="CR42" s="23">
        <v>9.8580817899958006</v>
      </c>
      <c r="CS42" s="23">
        <v>18.629006650614599</v>
      </c>
      <c r="CT42" s="23">
        <v>26.615286545671701</v>
      </c>
      <c r="CU42" s="23">
        <v>33.786140413856003</v>
      </c>
      <c r="CV42" s="23">
        <v>40.621959978989501</v>
      </c>
      <c r="CW42" s="23">
        <v>47.776849943834797</v>
      </c>
      <c r="CX42" s="23">
        <v>53.341242690028402</v>
      </c>
      <c r="CY42" s="23">
        <v>55.648941987798402</v>
      </c>
      <c r="CZ42" s="23">
        <v>53.738562535485698</v>
      </c>
      <c r="DA42" s="23">
        <v>48.352520361672603</v>
      </c>
      <c r="DB42" s="23">
        <v>45.333117264399498</v>
      </c>
      <c r="DC42" s="23">
        <v>60.848988550236399</v>
      </c>
      <c r="DD42" s="23">
        <v>72.267207967392693</v>
      </c>
      <c r="DE42" s="23">
        <v>77.771791162227302</v>
      </c>
      <c r="DF42" s="23">
        <v>0.35130910254802</v>
      </c>
      <c r="DG42" s="23">
        <v>9.2570434240868593</v>
      </c>
      <c r="DH42" s="23">
        <v>17.739024654663101</v>
      </c>
      <c r="DI42" s="23">
        <v>25.966673861340301</v>
      </c>
      <c r="DJ42" s="23">
        <v>33.686454158854303</v>
      </c>
      <c r="DK42" s="23">
        <v>40.9598078577107</v>
      </c>
      <c r="DL42" s="23">
        <v>47.882463179128003</v>
      </c>
      <c r="DM42" s="23">
        <v>53.415663637854102</v>
      </c>
      <c r="DN42" s="23">
        <v>56.910636957873201</v>
      </c>
      <c r="DO42" s="23">
        <v>58.158824201294102</v>
      </c>
      <c r="DP42" s="23">
        <v>58.337465452937998</v>
      </c>
      <c r="DQ42" s="23">
        <v>60.029774073134099</v>
      </c>
      <c r="DR42" s="23">
        <v>66.768673025616806</v>
      </c>
      <c r="DS42" s="23">
        <v>72.895706909378802</v>
      </c>
      <c r="DT42" s="23">
        <v>76.353597301199301</v>
      </c>
      <c r="DU42" s="23">
        <v>0.37445481998067598</v>
      </c>
      <c r="DV42" s="23">
        <v>9.9765483078358308</v>
      </c>
      <c r="DW42" s="23">
        <v>19.020129622667</v>
      </c>
      <c r="DX42" s="23">
        <v>27.524108419748899</v>
      </c>
      <c r="DY42" s="23">
        <v>35.333864576375397</v>
      </c>
      <c r="DZ42" s="23">
        <v>42.380567479750098</v>
      </c>
      <c r="EA42" s="23">
        <v>48.565564020900197</v>
      </c>
      <c r="EB42" s="23">
        <v>53.504572524815202</v>
      </c>
      <c r="EC42" s="23">
        <v>57.508973123226397</v>
      </c>
      <c r="ED42" s="23">
        <v>60.088453619723403</v>
      </c>
      <c r="EE42" s="23">
        <v>62.404918306084198</v>
      </c>
      <c r="EF42" s="23">
        <v>64.992169132485202</v>
      </c>
      <c r="EG42" s="23">
        <v>69.121784250959394</v>
      </c>
      <c r="EH42" s="23">
        <v>72.702561200775605</v>
      </c>
      <c r="EI42" s="23">
        <v>75.063555113221298</v>
      </c>
      <c r="EJ42" s="23">
        <v>0.409294986731497</v>
      </c>
      <c r="EK42" s="23">
        <v>10.9567558372881</v>
      </c>
      <c r="EL42" s="23">
        <v>20.710770558516302</v>
      </c>
      <c r="EM42" s="23">
        <v>29.554796636918599</v>
      </c>
      <c r="EN42" s="23">
        <v>37.365858857340399</v>
      </c>
      <c r="EO42" s="23">
        <v>44.082012981426701</v>
      </c>
      <c r="EP42" s="23">
        <v>49.675480547632702</v>
      </c>
      <c r="EQ42" s="23">
        <v>54.1945962172544</v>
      </c>
      <c r="ER42" s="23">
        <v>58.100977999874601</v>
      </c>
      <c r="ES42" s="23">
        <v>61.1709921657515</v>
      </c>
      <c r="ET42" s="23">
        <v>64.044787417148598</v>
      </c>
      <c r="EU42" s="23">
        <v>66.777392942259098</v>
      </c>
      <c r="EV42" s="23">
        <v>69.838437749667804</v>
      </c>
      <c r="EW42" s="23">
        <v>72.348275758436401</v>
      </c>
      <c r="EX42" s="23">
        <v>74.008926402379501</v>
      </c>
      <c r="EY42" s="23">
        <v>0.44205474025746999</v>
      </c>
      <c r="EZ42" s="23">
        <v>11.8510944594502</v>
      </c>
      <c r="FA42" s="23">
        <v>22.2576220252623</v>
      </c>
      <c r="FB42" s="23">
        <v>31.443670380707399</v>
      </c>
      <c r="FC42" s="23">
        <v>39.281972755185002</v>
      </c>
      <c r="FD42" s="23">
        <v>45.739756318690503</v>
      </c>
      <c r="FE42" s="23">
        <v>50.861246958799299</v>
      </c>
      <c r="FF42" s="23">
        <v>54.863493862725903</v>
      </c>
      <c r="FG42" s="23">
        <v>58.619502251617199</v>
      </c>
      <c r="FH42" s="23">
        <v>61.626409968455199</v>
      </c>
      <c r="FI42" s="23">
        <v>64.638003031014307</v>
      </c>
      <c r="FJ42" s="23">
        <v>67.172912487501506</v>
      </c>
      <c r="FK42" s="23">
        <v>69.8210798193263</v>
      </c>
      <c r="FL42" s="23">
        <v>71.737857473132905</v>
      </c>
      <c r="FM42" s="23">
        <v>73.164431107029699</v>
      </c>
      <c r="FN42" s="23">
        <v>0.46858306536378602</v>
      </c>
      <c r="FO42" s="23">
        <v>12.5666457139626</v>
      </c>
      <c r="FP42" s="23">
        <v>23.5093376613918</v>
      </c>
      <c r="FQ42" s="23">
        <v>33.010506245581901</v>
      </c>
      <c r="FR42" s="23">
        <v>40.936765112161403</v>
      </c>
      <c r="FS42" s="23">
        <v>47.295730778352898</v>
      </c>
      <c r="FT42" s="23">
        <v>52.221672316975997</v>
      </c>
      <c r="FU42" s="23">
        <v>56.074211081340501</v>
      </c>
      <c r="FV42" s="23">
        <v>59.572828644697097</v>
      </c>
      <c r="FW42" s="23">
        <v>62.526382410059099</v>
      </c>
      <c r="FX42" s="23">
        <v>65.367627855930095</v>
      </c>
      <c r="FY42" s="23">
        <v>67.788411970045999</v>
      </c>
      <c r="FZ42" s="23">
        <v>70.082258011709797</v>
      </c>
      <c r="GA42" s="23">
        <v>71.758087844644393</v>
      </c>
      <c r="GB42" s="23">
        <v>72.912609606119901</v>
      </c>
      <c r="GC42" s="23">
        <v>0.48821044949917702</v>
      </c>
      <c r="GD42" s="23">
        <v>13.093447983882299</v>
      </c>
      <c r="GE42" s="23">
        <v>24.4442333315559</v>
      </c>
      <c r="GF42" s="23">
        <v>34.214138640152399</v>
      </c>
      <c r="GG42" s="23">
        <v>42.267939664794497</v>
      </c>
      <c r="GH42" s="23">
        <v>48.639792911568499</v>
      </c>
      <c r="GI42" s="23">
        <v>53.492475929424899</v>
      </c>
      <c r="GJ42" s="23">
        <v>57.177386911536402</v>
      </c>
      <c r="GK42" s="23">
        <v>60.622636870791702</v>
      </c>
      <c r="GL42" s="23">
        <v>63.410566223823501</v>
      </c>
      <c r="GM42" s="23">
        <v>66.186121639548105</v>
      </c>
      <c r="GN42" s="23">
        <v>68.393840027160806</v>
      </c>
      <c r="GO42" s="23">
        <v>70.546268284227594</v>
      </c>
      <c r="GP42" s="23">
        <v>71.978596270149296</v>
      </c>
      <c r="GQ42" s="23">
        <v>73.078992172539202</v>
      </c>
      <c r="GR42" s="23">
        <v>0.50114339330311797</v>
      </c>
      <c r="GS42" s="23">
        <v>13.440052094543701</v>
      </c>
      <c r="GT42" s="23">
        <v>25.068647144595801</v>
      </c>
      <c r="GU42" s="23">
        <v>35.0424769120063</v>
      </c>
      <c r="GV42" s="23">
        <v>43.235151102635598</v>
      </c>
      <c r="GW42" s="23">
        <v>49.717808554327902</v>
      </c>
      <c r="GX42" s="23">
        <v>54.711313193100601</v>
      </c>
      <c r="GY42" s="23">
        <v>58.603089906904898</v>
      </c>
      <c r="GZ42" s="23">
        <v>61.951917602499499</v>
      </c>
      <c r="HA42" s="23">
        <v>64.7845264007792</v>
      </c>
      <c r="HB42" s="23">
        <v>67.373255930196706</v>
      </c>
      <c r="HC42" s="23">
        <v>69.558925065566697</v>
      </c>
      <c r="HD42" s="23">
        <v>71.472693544091896</v>
      </c>
      <c r="HE42" s="23">
        <v>72.845640564740606</v>
      </c>
      <c r="HF42" s="23">
        <v>73.707391487872499</v>
      </c>
      <c r="HG42" s="23">
        <v>0.50757854476171704</v>
      </c>
      <c r="HH42" s="23">
        <v>13.6124958829063</v>
      </c>
      <c r="HI42" s="23">
        <v>25.382791799151398</v>
      </c>
      <c r="HJ42" s="23">
        <v>35.468320987684301</v>
      </c>
      <c r="HK42" s="23">
        <v>43.750710735702398</v>
      </c>
      <c r="HL42" s="23">
        <v>50.323148244118997</v>
      </c>
      <c r="HM42" s="23">
        <v>55.431947857259203</v>
      </c>
      <c r="HN42" s="23">
        <v>59.451352225918697</v>
      </c>
      <c r="HO42" s="23">
        <v>62.797851818516399</v>
      </c>
      <c r="HP42" s="23">
        <v>65.646460860940394</v>
      </c>
      <c r="HQ42" s="23">
        <v>68.161107688027798</v>
      </c>
      <c r="HR42" s="23">
        <v>70.315633610185003</v>
      </c>
      <c r="HS42" s="23">
        <v>72.122443700314193</v>
      </c>
      <c r="HT42" s="23">
        <v>73.440432589467093</v>
      </c>
      <c r="HU42" s="23">
        <v>74.191990851950905</v>
      </c>
      <c r="HV42" s="5"/>
      <c r="HW42" s="5"/>
      <c r="HX42" s="5"/>
      <c r="HY42" s="5"/>
      <c r="HZ42" s="5"/>
      <c r="IA42" s="5"/>
      <c r="IB42" s="5"/>
      <c r="IC42" s="5"/>
      <c r="ID42" s="5"/>
      <c r="IE42" s="5"/>
      <c r="IF42" s="5"/>
      <c r="IG42" s="5"/>
      <c r="IH42" s="5"/>
      <c r="II42" s="5"/>
      <c r="IJ42" s="5"/>
      <c r="IK42" s="5"/>
    </row>
    <row r="43" spans="1:245" ht="11.25" customHeight="1">
      <c r="A43" s="21">
        <f t="shared" si="15"/>
        <v>71.842158353223496</v>
      </c>
      <c r="B43" s="21">
        <f t="shared" si="15"/>
        <v>53.389279290654954</v>
      </c>
      <c r="C43" s="21">
        <f>_xlfn.PERCENTILE.INC($F43:$HU43,C$38)</f>
        <v>25.178540053869582</v>
      </c>
      <c r="D43" s="25">
        <v>4</v>
      </c>
      <c r="E43" s="23">
        <v>1.0863277640917099</v>
      </c>
      <c r="F43" s="23">
        <v>14.5961024202755</v>
      </c>
      <c r="G43" s="23">
        <v>27.0469499767648</v>
      </c>
      <c r="H43" s="23">
        <v>37.574115182557399</v>
      </c>
      <c r="I43" s="23">
        <v>46.434809195920003</v>
      </c>
      <c r="J43" s="23">
        <v>54.736866221761403</v>
      </c>
      <c r="K43" s="23">
        <v>63.889195596876</v>
      </c>
      <c r="L43" s="23">
        <v>72.573908972107404</v>
      </c>
      <c r="M43" s="23">
        <v>79.833249812432896</v>
      </c>
      <c r="N43" s="23">
        <v>85.615930465209701</v>
      </c>
      <c r="O43" s="23">
        <v>90.524180271089705</v>
      </c>
      <c r="P43" s="23">
        <v>95.229621229165204</v>
      </c>
      <c r="Q43" s="23">
        <v>99.530904265616698</v>
      </c>
      <c r="R43" s="23">
        <v>102.83136073919501</v>
      </c>
      <c r="S43" s="23">
        <v>104.615264521512</v>
      </c>
      <c r="T43" s="23">
        <v>1.0457333324811</v>
      </c>
      <c r="U43" s="23">
        <v>14.039930055805099</v>
      </c>
      <c r="V43" s="23">
        <v>25.783986615456701</v>
      </c>
      <c r="W43" s="23">
        <v>35.177053538139901</v>
      </c>
      <c r="X43" s="23">
        <v>42.260020761946997</v>
      </c>
      <c r="Y43" s="23">
        <v>48.733529628995697</v>
      </c>
      <c r="Z43" s="23">
        <v>59.179713243144597</v>
      </c>
      <c r="AA43" s="23">
        <v>68.943098204935097</v>
      </c>
      <c r="AB43" s="23">
        <v>76.338119489749602</v>
      </c>
      <c r="AC43" s="23">
        <v>81.539663459693102</v>
      </c>
      <c r="AD43" s="23">
        <v>85.816343710993294</v>
      </c>
      <c r="AE43" s="23">
        <v>90.880590375502507</v>
      </c>
      <c r="AF43" s="23">
        <v>96.017142029007701</v>
      </c>
      <c r="AG43" s="23">
        <v>100.05864769298999</v>
      </c>
      <c r="AH43" s="23">
        <v>102.24270193155699</v>
      </c>
      <c r="AI43" s="23">
        <v>0.97680060964417703</v>
      </c>
      <c r="AJ43" s="23">
        <v>13.092737462423001</v>
      </c>
      <c r="AK43" s="23">
        <v>23.612787543832201</v>
      </c>
      <c r="AL43" s="23">
        <v>30.811047232693699</v>
      </c>
      <c r="AM43" s="23">
        <v>33.489824773135403</v>
      </c>
      <c r="AN43" s="23">
        <v>32.928667012832101</v>
      </c>
      <c r="AO43" s="23">
        <v>49.4358906433812</v>
      </c>
      <c r="AP43" s="23">
        <v>62.253271409626599</v>
      </c>
      <c r="AQ43" s="23">
        <v>69.714277253143607</v>
      </c>
      <c r="AR43" s="23">
        <v>72.992567602176806</v>
      </c>
      <c r="AS43" s="23">
        <v>74.861111509561994</v>
      </c>
      <c r="AT43" s="23">
        <v>81.213536770178706</v>
      </c>
      <c r="AU43" s="23">
        <v>88.7224697708441</v>
      </c>
      <c r="AV43" s="23">
        <v>94.608451305360603</v>
      </c>
      <c r="AW43" s="23">
        <v>97.714181155513302</v>
      </c>
      <c r="AX43" s="23">
        <v>0.90310875388762402</v>
      </c>
      <c r="AY43" s="23">
        <v>12.084243657405599</v>
      </c>
      <c r="AZ43" s="23">
        <v>21.4253094764906</v>
      </c>
      <c r="BA43" s="23">
        <v>26.3375082256577</v>
      </c>
      <c r="BB43" s="23">
        <v>21.903639415852901</v>
      </c>
      <c r="BC43" s="23">
        <v>-4.3916255178672499</v>
      </c>
      <c r="BD43" s="23">
        <v>36.6855378470052</v>
      </c>
      <c r="BE43" s="23">
        <v>54.845387790675701</v>
      </c>
      <c r="BF43" s="23">
        <v>61.305758202685098</v>
      </c>
      <c r="BG43" s="23">
        <v>59.498083033707402</v>
      </c>
      <c r="BH43" s="23">
        <v>52.568616106190198</v>
      </c>
      <c r="BI43" s="23">
        <v>63.9969199251099</v>
      </c>
      <c r="BJ43" s="23">
        <v>77.405370134649104</v>
      </c>
      <c r="BK43" s="23">
        <v>86.924593264759196</v>
      </c>
      <c r="BL43" s="23">
        <v>91.616396417100205</v>
      </c>
      <c r="BM43" s="23">
        <v>0.84577252596618302</v>
      </c>
      <c r="BN43" s="23">
        <v>11.327996984420199</v>
      </c>
      <c r="BO43" s="23">
        <v>20.4128100081189</v>
      </c>
      <c r="BP43" s="23">
        <v>26.496457294815301</v>
      </c>
      <c r="BQ43" s="23">
        <v>28.302288044045898</v>
      </c>
      <c r="BR43" s="23">
        <v>26.891225575216499</v>
      </c>
      <c r="BS43" s="23">
        <v>42.173107307075703</v>
      </c>
      <c r="BT43" s="23">
        <v>52.585105029036797</v>
      </c>
      <c r="BU43" s="23">
        <v>54.467607857977697</v>
      </c>
      <c r="BV43" s="23">
        <v>43.125421419186601</v>
      </c>
      <c r="BW43" s="23">
        <v>0.330721732989603</v>
      </c>
      <c r="BX43" s="23">
        <v>36.235545118362403</v>
      </c>
      <c r="BY43" s="23">
        <v>63.111028800102297</v>
      </c>
      <c r="BZ43" s="23">
        <v>78.408281705762306</v>
      </c>
      <c r="CA43" s="23">
        <v>85.138717129464695</v>
      </c>
      <c r="CB43" s="23">
        <v>0.79280050958133896</v>
      </c>
      <c r="CC43" s="23">
        <v>10.6256427771609</v>
      </c>
      <c r="CD43" s="23">
        <v>19.635295920747598</v>
      </c>
      <c r="CE43" s="23">
        <v>26.984273421887799</v>
      </c>
      <c r="CF43" s="23">
        <v>32.550692837536701</v>
      </c>
      <c r="CG43" s="23">
        <v>37.632473018764998</v>
      </c>
      <c r="CH43" s="23">
        <v>46.207561823889499</v>
      </c>
      <c r="CI43" s="23">
        <v>52.714679536243203</v>
      </c>
      <c r="CJ43" s="23">
        <v>53.839553649284703</v>
      </c>
      <c r="CK43" s="23">
        <v>46.6717569949449</v>
      </c>
      <c r="CL43" s="23">
        <v>28.063824754057901</v>
      </c>
      <c r="CM43" s="23">
        <v>7.0552580800570901</v>
      </c>
      <c r="CN43" s="23">
        <v>52.136337332815899</v>
      </c>
      <c r="CO43" s="23">
        <v>72.211617437004193</v>
      </c>
      <c r="CP43" s="23">
        <v>80.0485519533961</v>
      </c>
      <c r="CQ43" s="23">
        <v>0.73679091179912504</v>
      </c>
      <c r="CR43" s="23">
        <v>9.8525179940986405</v>
      </c>
      <c r="CS43" s="23">
        <v>18.606724786175199</v>
      </c>
      <c r="CT43" s="23">
        <v>26.576611790305702</v>
      </c>
      <c r="CU43" s="23">
        <v>33.725549051467297</v>
      </c>
      <c r="CV43" s="23">
        <v>40.535859239019601</v>
      </c>
      <c r="CW43" s="23">
        <v>47.661855226657401</v>
      </c>
      <c r="CX43" s="23">
        <v>53.196240112758197</v>
      </c>
      <c r="CY43" s="23">
        <v>55.466741292435202</v>
      </c>
      <c r="CZ43" s="23">
        <v>53.505019077992898</v>
      </c>
      <c r="DA43" s="23">
        <v>48.056490375273803</v>
      </c>
      <c r="DB43" s="23">
        <v>45.132806227483201</v>
      </c>
      <c r="DC43" s="23">
        <v>60.590506804574702</v>
      </c>
      <c r="DD43" s="23">
        <v>72.062240375884102</v>
      </c>
      <c r="DE43" s="23">
        <v>77.592962864785605</v>
      </c>
      <c r="DF43" s="23">
        <v>0.70042945835488402</v>
      </c>
      <c r="DG43" s="23">
        <v>9.3025106182223301</v>
      </c>
      <c r="DH43" s="23">
        <v>17.808198204679499</v>
      </c>
      <c r="DI43" s="23">
        <v>26.027841310395601</v>
      </c>
      <c r="DJ43" s="23">
        <v>33.731784518230697</v>
      </c>
      <c r="DK43" s="23">
        <v>40.981750206978603</v>
      </c>
      <c r="DL43" s="23">
        <v>47.847194626761301</v>
      </c>
      <c r="DM43" s="23">
        <v>53.334655110025501</v>
      </c>
      <c r="DN43" s="23">
        <v>56.793796723257401</v>
      </c>
      <c r="DO43" s="23">
        <v>58.015548905281797</v>
      </c>
      <c r="DP43" s="23">
        <v>58.160381431187801</v>
      </c>
      <c r="DQ43" s="23">
        <v>59.8461080347342</v>
      </c>
      <c r="DR43" s="23">
        <v>66.600749110965594</v>
      </c>
      <c r="DS43" s="23">
        <v>72.755178090530706</v>
      </c>
      <c r="DT43" s="23">
        <v>76.219631154311003</v>
      </c>
      <c r="DU43" s="23">
        <v>0.74657281038493295</v>
      </c>
      <c r="DV43" s="23">
        <v>9.9799215454724202</v>
      </c>
      <c r="DW43" s="23">
        <v>19.016451178908</v>
      </c>
      <c r="DX43" s="23">
        <v>27.516349062986102</v>
      </c>
      <c r="DY43" s="23">
        <v>35.3196183839555</v>
      </c>
      <c r="DZ43" s="23">
        <v>42.357992027494802</v>
      </c>
      <c r="EA43" s="23">
        <v>48.5331907898398</v>
      </c>
      <c r="EB43" s="23">
        <v>53.486251468850597</v>
      </c>
      <c r="EC43" s="23">
        <v>57.451768087023197</v>
      </c>
      <c r="ED43" s="23">
        <v>60.0389362984236</v>
      </c>
      <c r="EE43" s="23">
        <v>62.318303241095798</v>
      </c>
      <c r="EF43" s="23">
        <v>64.921688443454798</v>
      </c>
      <c r="EG43" s="23">
        <v>69.033991706283203</v>
      </c>
      <c r="EH43" s="23">
        <v>72.642349958070895</v>
      </c>
      <c r="EI43" s="23">
        <v>74.9782612912161</v>
      </c>
      <c r="EJ43" s="23">
        <v>0.81603385529041805</v>
      </c>
      <c r="EK43" s="23">
        <v>10.938062958348</v>
      </c>
      <c r="EL43" s="23">
        <v>20.669832326352399</v>
      </c>
      <c r="EM43" s="23">
        <v>29.5084665536627</v>
      </c>
      <c r="EN43" s="23">
        <v>37.317965030982698</v>
      </c>
      <c r="EO43" s="23">
        <v>44.035830314742199</v>
      </c>
      <c r="EP43" s="23">
        <v>49.6360207808168</v>
      </c>
      <c r="EQ43" s="23">
        <v>54.169644227446597</v>
      </c>
      <c r="ER43" s="23">
        <v>58.065077006424502</v>
      </c>
      <c r="ES43" s="23">
        <v>61.138350798246002</v>
      </c>
      <c r="ET43" s="23">
        <v>63.9976031842277</v>
      </c>
      <c r="EU43" s="23">
        <v>66.735099820345098</v>
      </c>
      <c r="EV43" s="23">
        <v>69.787285165980805</v>
      </c>
      <c r="EW43" s="23">
        <v>72.304176636670505</v>
      </c>
      <c r="EX43" s="23">
        <v>73.951065895212906</v>
      </c>
      <c r="EY43" s="23">
        <v>0.88134809959507399</v>
      </c>
      <c r="EZ43" s="23">
        <v>11.821467117694899</v>
      </c>
      <c r="FA43" s="23">
        <v>22.1979846302692</v>
      </c>
      <c r="FB43" s="23">
        <v>31.377230161027502</v>
      </c>
      <c r="FC43" s="23">
        <v>39.2165561561036</v>
      </c>
      <c r="FD43" s="23">
        <v>45.682520865197098</v>
      </c>
      <c r="FE43" s="23">
        <v>50.823831551858497</v>
      </c>
      <c r="FF43" s="23">
        <v>54.870531389595101</v>
      </c>
      <c r="FG43" s="23">
        <v>58.607485374147601</v>
      </c>
      <c r="FH43" s="23">
        <v>61.639812387529297</v>
      </c>
      <c r="FI43" s="23">
        <v>64.624921739510597</v>
      </c>
      <c r="FJ43" s="23">
        <v>67.181754777991301</v>
      </c>
      <c r="FK43" s="23">
        <v>69.803420169633497</v>
      </c>
      <c r="FL43" s="23">
        <v>71.739012448179395</v>
      </c>
      <c r="FM43" s="23">
        <v>73.1314436588425</v>
      </c>
      <c r="FN43" s="23">
        <v>0.93423883170639799</v>
      </c>
      <c r="FO43" s="23">
        <v>12.531474231417199</v>
      </c>
      <c r="FP43" s="23">
        <v>23.4398916275698</v>
      </c>
      <c r="FQ43" s="23">
        <v>32.933171520923402</v>
      </c>
      <c r="FR43" s="23">
        <v>40.861229982995603</v>
      </c>
      <c r="FS43" s="23">
        <v>47.230097938120103</v>
      </c>
      <c r="FT43" s="23">
        <v>52.175521655724197</v>
      </c>
      <c r="FU43" s="23">
        <v>56.056227262172001</v>
      </c>
      <c r="FV43" s="23">
        <v>59.555593412556</v>
      </c>
      <c r="FW43" s="23">
        <v>62.521885147229597</v>
      </c>
      <c r="FX43" s="23">
        <v>65.355111346662596</v>
      </c>
      <c r="FY43" s="23">
        <v>67.783534856952798</v>
      </c>
      <c r="FZ43" s="23">
        <v>70.066333517462596</v>
      </c>
      <c r="GA43" s="23">
        <v>71.745740049657101</v>
      </c>
      <c r="GB43" s="23">
        <v>72.883669344664995</v>
      </c>
      <c r="GC43" s="23">
        <v>0.97337093879451597</v>
      </c>
      <c r="GD43" s="23">
        <v>13.055386847545901</v>
      </c>
      <c r="GE43" s="23">
        <v>24.369422848466101</v>
      </c>
      <c r="GF43" s="23">
        <v>34.130584942411502</v>
      </c>
      <c r="GG43" s="23">
        <v>42.186111004150597</v>
      </c>
      <c r="GH43" s="23">
        <v>48.568461531196697</v>
      </c>
      <c r="GI43" s="23">
        <v>53.443903471284401</v>
      </c>
      <c r="GJ43" s="23">
        <v>57.175903904828999</v>
      </c>
      <c r="GK43" s="23">
        <v>60.608038748494799</v>
      </c>
      <c r="GL43" s="23">
        <v>63.425151232194303</v>
      </c>
      <c r="GM43" s="23">
        <v>66.178747690687899</v>
      </c>
      <c r="GN43" s="23">
        <v>68.409618564086003</v>
      </c>
      <c r="GO43" s="23">
        <v>70.536507295478401</v>
      </c>
      <c r="GP43" s="23">
        <v>71.986785808573103</v>
      </c>
      <c r="GQ43" s="23">
        <v>73.053917323891298</v>
      </c>
      <c r="GR43" s="23">
        <v>0.999156025070425</v>
      </c>
      <c r="GS43" s="23">
        <v>13.4004849352511</v>
      </c>
      <c r="GT43" s="23">
        <v>24.990870685493501</v>
      </c>
      <c r="GU43" s="23">
        <v>34.955184203464</v>
      </c>
      <c r="GV43" s="23">
        <v>43.148628737899102</v>
      </c>
      <c r="GW43" s="23">
        <v>49.639321264031999</v>
      </c>
      <c r="GX43" s="23">
        <v>54.647456690215499</v>
      </c>
      <c r="GY43" s="23">
        <v>58.558555423043998</v>
      </c>
      <c r="GZ43" s="23">
        <v>61.912369073581097</v>
      </c>
      <c r="HA43" s="23">
        <v>64.754744495577199</v>
      </c>
      <c r="HB43" s="23">
        <v>67.341678055779894</v>
      </c>
      <c r="HC43" s="23">
        <v>69.532185331373597</v>
      </c>
      <c r="HD43" s="23">
        <v>71.4404806259559</v>
      </c>
      <c r="HE43" s="23">
        <v>72.814698426090104</v>
      </c>
      <c r="HF43" s="23">
        <v>73.667544364268593</v>
      </c>
      <c r="HG43" s="23">
        <v>1.0119861257204701</v>
      </c>
      <c r="HH43" s="23">
        <v>13.572268489020599</v>
      </c>
      <c r="HI43" s="23">
        <v>25.3036529661203</v>
      </c>
      <c r="HJ43" s="23">
        <v>35.379192036459699</v>
      </c>
      <c r="HK43" s="23">
        <v>43.661600849566902</v>
      </c>
      <c r="HL43" s="23">
        <v>50.240317940047802</v>
      </c>
      <c r="HM43" s="23">
        <v>55.359576381293301</v>
      </c>
      <c r="HN43" s="23">
        <v>59.390669041712698</v>
      </c>
      <c r="HO43" s="23">
        <v>62.744343375243197</v>
      </c>
      <c r="HP43" s="23">
        <v>65.598936207463595</v>
      </c>
      <c r="HQ43" s="23">
        <v>68.115515441024499</v>
      </c>
      <c r="HR43" s="23">
        <v>70.271796562034794</v>
      </c>
      <c r="HS43" s="23">
        <v>72.077215078900096</v>
      </c>
      <c r="HT43" s="23">
        <v>73.394277963542393</v>
      </c>
      <c r="HU43" s="23">
        <v>74.142795362392604</v>
      </c>
      <c r="HV43" s="5"/>
      <c r="HW43" s="5"/>
      <c r="HX43" s="5"/>
      <c r="HY43" s="5"/>
      <c r="HZ43" s="5"/>
      <c r="IA43" s="5"/>
      <c r="IB43" s="5"/>
      <c r="IC43" s="5"/>
      <c r="ID43" s="5"/>
      <c r="IE43" s="5"/>
      <c r="IF43" s="5"/>
      <c r="IG43" s="5"/>
      <c r="IH43" s="5"/>
      <c r="II43" s="5"/>
      <c r="IJ43" s="5"/>
      <c r="IK43" s="5"/>
    </row>
    <row r="44" spans="1:245">
      <c r="A44" s="5"/>
      <c r="B44" s="5"/>
      <c r="C44" s="5"/>
      <c r="D44" s="5"/>
      <c r="E44" s="5"/>
      <c r="F44" s="5"/>
      <c r="G44" s="5"/>
      <c r="H44" s="5"/>
      <c r="I44" s="5"/>
      <c r="J44" s="5"/>
      <c r="K44" s="5"/>
      <c r="L44" s="5"/>
      <c r="M44" s="5"/>
      <c r="N44" s="5"/>
      <c r="O44" s="5"/>
      <c r="P44" s="5"/>
      <c r="Q44" s="5"/>
      <c r="R44" s="5"/>
      <c r="S44" s="5"/>
      <c r="T44" s="5"/>
      <c r="U44" s="5"/>
      <c r="V44" s="5"/>
      <c r="W44" s="5"/>
      <c r="X44" s="5"/>
      <c r="Y44" s="5"/>
      <c r="Z44" s="5"/>
      <c r="AA44" s="5"/>
      <c r="AB44" s="5"/>
      <c r="AC44" s="5"/>
      <c r="AD44" s="5"/>
      <c r="AE44" s="5"/>
      <c r="AF44" s="5"/>
      <c r="AG44" s="5"/>
      <c r="AH44" s="5"/>
      <c r="AI44" s="5"/>
      <c r="AJ44" s="5"/>
      <c r="AK44" s="5"/>
      <c r="AL44" s="5"/>
      <c r="AM44" s="5"/>
      <c r="AN44" s="5"/>
      <c r="AO44" s="5"/>
      <c r="AP44" s="5"/>
      <c r="AQ44" s="5"/>
      <c r="AR44" s="5"/>
      <c r="AS44" s="5"/>
      <c r="AT44" s="5"/>
      <c r="AU44" s="5"/>
      <c r="AV44" s="5"/>
      <c r="AW44" s="5"/>
      <c r="AX44" s="5"/>
      <c r="AY44" s="5"/>
      <c r="AZ44" s="5"/>
      <c r="BA44" s="5"/>
      <c r="HS44" s="5"/>
      <c r="HT44" s="5"/>
      <c r="HU44" s="5"/>
      <c r="HV44" s="5"/>
      <c r="HW44" s="5"/>
      <c r="HX44" s="5"/>
      <c r="HY44" s="5"/>
      <c r="HZ44" s="5"/>
      <c r="IA44" s="5"/>
      <c r="IB44" s="5"/>
      <c r="IC44" s="5"/>
      <c r="ID44" s="5"/>
      <c r="IE44" s="5"/>
      <c r="IF44" s="5"/>
      <c r="IG44" s="5"/>
      <c r="IH44" s="5"/>
      <c r="II44" s="5"/>
      <c r="IJ44" s="5"/>
      <c r="IK44" s="5"/>
    </row>
    <row r="45" spans="1:245">
      <c r="A45" s="5"/>
      <c r="B45" s="5"/>
      <c r="C45" s="5"/>
      <c r="D45" s="5"/>
      <c r="E45" s="5"/>
      <c r="F45" s="5"/>
      <c r="G45" s="5"/>
      <c r="H45" s="5"/>
      <c r="I45" s="5"/>
      <c r="J45" s="5"/>
      <c r="K45" s="5"/>
      <c r="L45" s="5"/>
      <c r="M45" s="5"/>
      <c r="N45" s="5"/>
      <c r="O45" s="5"/>
      <c r="P45" s="5"/>
      <c r="Q45" s="5"/>
      <c r="R45" s="5"/>
      <c r="S45" s="5"/>
      <c r="T45" s="5"/>
      <c r="U45" s="5"/>
      <c r="V45" s="5"/>
      <c r="W45" s="5"/>
      <c r="X45" s="5"/>
      <c r="Y45" s="5"/>
      <c r="Z45" s="5"/>
      <c r="AA45" s="5"/>
      <c r="AB45" s="5"/>
      <c r="AC45" s="5"/>
      <c r="AD45" s="5"/>
      <c r="AE45" s="5"/>
      <c r="AF45" s="5"/>
      <c r="AG45" s="5"/>
      <c r="AH45" s="5"/>
      <c r="AI45" s="5"/>
      <c r="AJ45" s="5"/>
      <c r="AK45" s="5"/>
      <c r="AL45" s="5"/>
      <c r="AM45" s="5"/>
      <c r="AN45" s="5"/>
      <c r="AO45" s="5"/>
      <c r="AP45" s="5"/>
      <c r="AQ45" s="5"/>
      <c r="AR45" s="5"/>
      <c r="AS45" s="5"/>
      <c r="AT45" s="5"/>
      <c r="AU45" s="5"/>
      <c r="AV45" s="5"/>
      <c r="AW45" s="5"/>
      <c r="AX45" s="5"/>
      <c r="AY45" s="5"/>
      <c r="AZ45" s="5"/>
      <c r="BA45" s="5"/>
      <c r="HS45" s="5"/>
      <c r="HT45" s="5"/>
      <c r="HU45" s="5"/>
      <c r="HV45" s="5"/>
      <c r="HW45" s="5"/>
      <c r="HX45" s="5"/>
      <c r="HY45" s="5"/>
      <c r="HZ45" s="5"/>
      <c r="IA45" s="5"/>
      <c r="IB45" s="5"/>
      <c r="IC45" s="5"/>
      <c r="ID45" s="5"/>
      <c r="IE45" s="5"/>
      <c r="IF45" s="5"/>
      <c r="IG45" s="5"/>
      <c r="IH45" s="5"/>
      <c r="II45" s="5"/>
      <c r="IJ45" s="5"/>
      <c r="IK45" s="5"/>
    </row>
    <row r="46" spans="1:245">
      <c r="A46" s="5"/>
      <c r="B46" s="5"/>
      <c r="C46" s="5"/>
      <c r="D46" s="5"/>
      <c r="E46" s="5"/>
      <c r="F46" s="5"/>
      <c r="G46" s="5"/>
      <c r="H46" s="5"/>
      <c r="I46" s="5"/>
      <c r="J46" s="5"/>
      <c r="K46" s="5"/>
      <c r="L46" s="5"/>
      <c r="M46" s="5"/>
      <c r="N46" s="5"/>
      <c r="O46" s="5"/>
      <c r="P46" s="5"/>
      <c r="Q46" s="5"/>
      <c r="R46" s="5"/>
      <c r="S46" s="5"/>
      <c r="T46" s="5"/>
      <c r="U46" s="5"/>
      <c r="V46" s="5"/>
      <c r="W46" s="5"/>
      <c r="X46" s="5"/>
      <c r="Y46" s="5"/>
      <c r="Z46" s="5"/>
      <c r="AA46" s="5"/>
      <c r="AB46" s="5"/>
      <c r="AC46" s="5"/>
      <c r="AD46" s="5"/>
      <c r="AE46" s="5"/>
      <c r="AF46" s="5"/>
      <c r="AG46" s="5"/>
      <c r="AH46" s="5"/>
      <c r="AI46" s="5"/>
      <c r="AJ46" s="5"/>
      <c r="AK46" s="5"/>
      <c r="AL46" s="5"/>
      <c r="AM46" s="5"/>
      <c r="AN46" s="5"/>
      <c r="AO46" s="5"/>
      <c r="AP46" s="5"/>
      <c r="AQ46" s="5"/>
      <c r="AR46" s="5"/>
      <c r="AS46" s="5"/>
      <c r="AT46" s="5"/>
      <c r="AU46" s="5"/>
      <c r="AV46" s="5"/>
      <c r="AW46" s="5"/>
      <c r="AX46" s="5"/>
      <c r="AY46" s="5"/>
      <c r="AZ46" s="5"/>
      <c r="BA46" s="5"/>
      <c r="HS46" s="5"/>
      <c r="HT46" s="5"/>
      <c r="HU46" s="5"/>
      <c r="HV46" s="5"/>
      <c r="HW46" s="5"/>
      <c r="HX46" s="5"/>
      <c r="HY46" s="5"/>
      <c r="HZ46" s="5"/>
      <c r="IA46" s="5"/>
      <c r="IB46" s="5"/>
      <c r="IC46" s="5"/>
      <c r="ID46" s="5"/>
      <c r="IE46" s="5"/>
      <c r="IF46" s="5"/>
      <c r="IG46" s="5"/>
      <c r="IH46" s="5"/>
      <c r="II46" s="5"/>
      <c r="IJ46" s="5"/>
      <c r="IK46" s="5"/>
    </row>
    <row r="47" spans="1:245">
      <c r="A47" s="5"/>
      <c r="B47" s="5"/>
      <c r="C47" s="5"/>
      <c r="D47" s="5"/>
      <c r="E47" s="5"/>
      <c r="F47" s="5"/>
      <c r="G47" s="5"/>
      <c r="H47" s="5"/>
      <c r="I47" s="5"/>
      <c r="J47" s="5"/>
      <c r="K47" s="5"/>
      <c r="L47" s="5"/>
      <c r="M47" s="5"/>
      <c r="N47" s="5"/>
      <c r="O47" s="5"/>
      <c r="P47" s="5"/>
      <c r="Q47" s="5"/>
      <c r="R47" s="5"/>
      <c r="S47" s="5"/>
      <c r="T47" s="5"/>
      <c r="U47" s="5"/>
      <c r="V47" s="5"/>
      <c r="W47" s="5"/>
      <c r="X47" s="5"/>
      <c r="Y47" s="5"/>
      <c r="Z47" s="5"/>
      <c r="AA47" s="5"/>
      <c r="AB47" s="5"/>
      <c r="AC47" s="5"/>
      <c r="AD47" s="5"/>
      <c r="AE47" s="5"/>
      <c r="AF47" s="5"/>
      <c r="AG47" s="5"/>
      <c r="AH47" s="5"/>
      <c r="AI47" s="5"/>
      <c r="AJ47" s="5"/>
      <c r="AK47" s="5"/>
      <c r="AL47" s="5"/>
      <c r="AM47" s="5"/>
      <c r="AN47" s="5"/>
      <c r="AO47" s="5"/>
      <c r="AP47" s="5"/>
      <c r="AQ47" s="5"/>
      <c r="AR47" s="5"/>
      <c r="AS47" s="5"/>
      <c r="AT47" s="5"/>
      <c r="AU47" s="5"/>
      <c r="AV47" s="5"/>
      <c r="AW47" s="5"/>
      <c r="AX47" s="5"/>
      <c r="AY47" s="5"/>
      <c r="AZ47" s="5"/>
      <c r="BA47" s="5"/>
      <c r="HS47" s="5"/>
      <c r="HT47" s="5"/>
      <c r="HU47" s="5"/>
      <c r="HV47" s="5"/>
      <c r="HW47" s="5"/>
      <c r="HX47" s="5"/>
      <c r="HY47" s="5"/>
      <c r="HZ47" s="5"/>
      <c r="IA47" s="5"/>
      <c r="IB47" s="5"/>
      <c r="IC47" s="5"/>
      <c r="ID47" s="5"/>
      <c r="IE47" s="5"/>
      <c r="IF47" s="5"/>
      <c r="IG47" s="5"/>
      <c r="IH47" s="5"/>
      <c r="II47" s="5"/>
      <c r="IJ47" s="5"/>
      <c r="IK47" s="5"/>
    </row>
    <row r="48" spans="1:245">
      <c r="A48" s="5"/>
      <c r="B48" s="5"/>
      <c r="C48" s="5"/>
      <c r="D48" s="5"/>
      <c r="E48" s="5"/>
      <c r="F48" s="5"/>
      <c r="G48" s="5"/>
      <c r="H48" s="5"/>
      <c r="I48" s="5"/>
      <c r="J48" s="5"/>
      <c r="K48" s="5"/>
      <c r="L48" s="5"/>
      <c r="M48" s="5"/>
      <c r="N48" s="5"/>
      <c r="O48" s="5"/>
      <c r="P48" s="5"/>
      <c r="Q48" s="5"/>
      <c r="R48" s="5"/>
      <c r="S48" s="5"/>
      <c r="T48" s="5"/>
      <c r="U48" s="5"/>
      <c r="V48" s="5"/>
      <c r="W48" s="5"/>
      <c r="X48" s="5"/>
      <c r="Y48" s="5"/>
      <c r="Z48" s="5"/>
      <c r="AA48" s="5"/>
      <c r="AB48" s="5"/>
      <c r="AC48" s="5"/>
      <c r="AD48" s="5"/>
      <c r="AE48" s="5"/>
      <c r="AF48" s="5"/>
      <c r="AG48" s="5"/>
      <c r="AH48" s="5"/>
      <c r="AI48" s="5"/>
      <c r="AJ48" s="5"/>
      <c r="AK48" s="5"/>
      <c r="AL48" s="5"/>
      <c r="AM48" s="5"/>
      <c r="AN48" s="5"/>
      <c r="AO48" s="5"/>
      <c r="AP48" s="5"/>
      <c r="AQ48" s="5"/>
      <c r="AR48" s="5"/>
      <c r="AS48" s="5"/>
      <c r="AT48" s="5"/>
      <c r="AU48" s="5"/>
      <c r="AV48" s="5"/>
      <c r="AW48" s="5"/>
      <c r="AX48" s="5"/>
      <c r="AY48" s="5"/>
      <c r="AZ48" s="5"/>
      <c r="BA48" s="5"/>
      <c r="HS48" s="5"/>
      <c r="HT48" s="5"/>
      <c r="HU48" s="5"/>
      <c r="HV48" s="5"/>
      <c r="HW48" s="5"/>
      <c r="HX48" s="5"/>
      <c r="HY48" s="5"/>
      <c r="HZ48" s="5"/>
      <c r="IA48" s="5"/>
      <c r="IB48" s="5"/>
      <c r="IC48" s="5"/>
      <c r="ID48" s="5"/>
      <c r="IE48" s="5"/>
      <c r="IF48" s="5"/>
      <c r="IG48" s="5"/>
      <c r="IH48" s="5"/>
      <c r="II48" s="5"/>
      <c r="IJ48" s="5"/>
      <c r="IK48" s="5"/>
    </row>
    <row r="49" spans="1:245">
      <c r="A49" s="5"/>
      <c r="B49" s="5"/>
      <c r="C49" s="5"/>
      <c r="D49" s="5"/>
      <c r="E49" s="5"/>
      <c r="F49" s="5"/>
      <c r="G49" s="5"/>
      <c r="H49" s="5"/>
      <c r="I49" s="5"/>
      <c r="J49" s="5"/>
      <c r="K49" s="5"/>
      <c r="L49" s="5"/>
      <c r="M49" s="5"/>
      <c r="N49" s="5"/>
      <c r="O49" s="5"/>
      <c r="P49" s="5"/>
      <c r="Q49" s="5"/>
      <c r="R49" s="5"/>
      <c r="S49" s="5"/>
      <c r="T49" s="5"/>
      <c r="U49" s="5"/>
      <c r="V49" s="5"/>
      <c r="W49" s="5"/>
      <c r="X49" s="5"/>
      <c r="Y49" s="5"/>
      <c r="Z49" s="5"/>
      <c r="AA49" s="5"/>
      <c r="AB49" s="5"/>
      <c r="AC49" s="5"/>
      <c r="AD49" s="5"/>
      <c r="AE49" s="5"/>
      <c r="AF49" s="5"/>
      <c r="AG49" s="5"/>
      <c r="AH49" s="5"/>
      <c r="AI49" s="5"/>
      <c r="AJ49" s="5"/>
      <c r="AK49" s="5"/>
      <c r="AL49" s="5"/>
      <c r="AM49" s="5"/>
      <c r="AN49" s="5"/>
      <c r="AO49" s="5"/>
      <c r="AP49" s="5"/>
      <c r="AQ49" s="5"/>
      <c r="AR49" s="5"/>
      <c r="AS49" s="5"/>
      <c r="AT49" s="5"/>
      <c r="AU49" s="5"/>
      <c r="AV49" s="5"/>
      <c r="AW49" s="5"/>
      <c r="AX49" s="5"/>
      <c r="AY49" s="5"/>
      <c r="AZ49" s="5"/>
      <c r="BA49" s="5"/>
      <c r="HS49" s="5"/>
      <c r="HT49" s="5"/>
      <c r="HU49" s="5"/>
      <c r="HV49" s="5"/>
      <c r="HW49" s="5"/>
      <c r="HX49" s="5"/>
      <c r="HY49" s="5"/>
      <c r="HZ49" s="5"/>
      <c r="IA49" s="5"/>
      <c r="IB49" s="5"/>
      <c r="IC49" s="5"/>
      <c r="ID49" s="5"/>
      <c r="IE49" s="5"/>
      <c r="IF49" s="5"/>
      <c r="IG49" s="5"/>
      <c r="IH49" s="5"/>
      <c r="II49" s="5"/>
      <c r="IJ49" s="5"/>
      <c r="IK49" s="5"/>
    </row>
    <row r="50" spans="1:245">
      <c r="A50" s="5"/>
      <c r="B50" s="5"/>
      <c r="C50" s="5"/>
      <c r="D50" s="5"/>
      <c r="E50" s="5"/>
      <c r="F50" s="5"/>
      <c r="G50" s="5"/>
      <c r="H50" s="5"/>
      <c r="I50" s="5"/>
      <c r="J50" s="5"/>
      <c r="K50" s="5"/>
      <c r="L50" s="5"/>
      <c r="M50" s="5"/>
      <c r="N50" s="5"/>
      <c r="O50" s="5"/>
      <c r="P50" s="5"/>
      <c r="Q50" s="5"/>
      <c r="R50" s="5"/>
      <c r="S50" s="5"/>
      <c r="T50" s="5"/>
      <c r="U50" s="5"/>
      <c r="V50" s="5"/>
      <c r="W50" s="5"/>
      <c r="X50" s="5"/>
      <c r="Y50" s="5"/>
      <c r="Z50" s="5"/>
      <c r="AA50" s="5"/>
      <c r="AB50" s="5"/>
      <c r="AC50" s="5"/>
      <c r="AD50" s="5"/>
      <c r="AE50" s="5"/>
      <c r="AF50" s="5"/>
      <c r="AG50" s="5"/>
      <c r="AH50" s="5"/>
      <c r="AI50" s="5"/>
      <c r="AJ50" s="5"/>
      <c r="AK50" s="5"/>
      <c r="AL50" s="5"/>
      <c r="AM50" s="5"/>
      <c r="AN50" s="5"/>
      <c r="AO50" s="5"/>
      <c r="AP50" s="5"/>
      <c r="AQ50" s="5"/>
      <c r="AR50" s="5"/>
      <c r="AS50" s="5"/>
      <c r="AT50" s="5"/>
      <c r="AU50" s="5"/>
      <c r="AV50" s="5"/>
      <c r="AW50" s="5"/>
      <c r="AX50" s="5"/>
      <c r="AY50" s="5"/>
      <c r="AZ50" s="5"/>
      <c r="BA50" s="5"/>
      <c r="HS50" s="5"/>
      <c r="HT50" s="5"/>
      <c r="HU50" s="5"/>
      <c r="HV50" s="5"/>
      <c r="HW50" s="5"/>
      <c r="HX50" s="5"/>
      <c r="HY50" s="5"/>
      <c r="HZ50" s="5"/>
      <c r="IA50" s="5"/>
      <c r="IB50" s="5"/>
      <c r="IC50" s="5"/>
      <c r="ID50" s="5"/>
      <c r="IE50" s="5"/>
      <c r="IF50" s="5"/>
      <c r="IG50" s="5"/>
      <c r="IH50" s="5"/>
      <c r="II50" s="5"/>
      <c r="IJ50" s="5"/>
      <c r="IK50" s="5"/>
    </row>
    <row r="51" spans="1:245">
      <c r="A51" s="5"/>
      <c r="B51" s="5"/>
      <c r="C51" s="5"/>
      <c r="D51" s="5"/>
      <c r="E51" s="5"/>
      <c r="F51" s="5"/>
      <c r="G51" s="5"/>
      <c r="H51" s="5"/>
      <c r="I51" s="5"/>
      <c r="J51" s="5"/>
      <c r="K51" s="5"/>
      <c r="L51" s="5"/>
      <c r="M51" s="5"/>
      <c r="N51" s="5"/>
      <c r="O51" s="5"/>
      <c r="P51" s="5"/>
      <c r="Q51" s="5"/>
      <c r="R51" s="5"/>
      <c r="S51" s="5"/>
      <c r="T51" s="5"/>
      <c r="U51" s="5"/>
      <c r="V51" s="5"/>
      <c r="W51" s="5"/>
      <c r="X51" s="5"/>
      <c r="Y51" s="5"/>
      <c r="Z51" s="5"/>
      <c r="AA51" s="5"/>
      <c r="AB51" s="5"/>
      <c r="AC51" s="5"/>
      <c r="AD51" s="5"/>
      <c r="AE51" s="5"/>
      <c r="AF51" s="5"/>
      <c r="AG51" s="5"/>
      <c r="AH51" s="5"/>
      <c r="AI51" s="5"/>
      <c r="AJ51" s="5"/>
      <c r="AK51" s="5"/>
      <c r="AL51" s="5"/>
      <c r="AM51" s="5"/>
      <c r="AN51" s="5"/>
      <c r="AO51" s="5"/>
      <c r="AP51" s="5"/>
      <c r="AQ51" s="5"/>
      <c r="AR51" s="5"/>
      <c r="AS51" s="5"/>
      <c r="AT51" s="5"/>
      <c r="AU51" s="5"/>
      <c r="AV51" s="5"/>
      <c r="AW51" s="5"/>
      <c r="AX51" s="5"/>
      <c r="AY51" s="5"/>
      <c r="AZ51" s="5"/>
      <c r="BA51" s="5"/>
      <c r="HS51" s="5"/>
      <c r="HT51" s="5"/>
      <c r="HU51" s="5"/>
      <c r="HV51" s="5"/>
      <c r="HW51" s="5"/>
      <c r="HX51" s="5"/>
      <c r="HY51" s="5"/>
      <c r="HZ51" s="5"/>
      <c r="IA51" s="5"/>
      <c r="IB51" s="5"/>
      <c r="IC51" s="5"/>
      <c r="ID51" s="5"/>
      <c r="IE51" s="5"/>
      <c r="IF51" s="5"/>
      <c r="IG51" s="5"/>
      <c r="IH51" s="5"/>
      <c r="II51" s="5"/>
      <c r="IJ51" s="5"/>
      <c r="IK51" s="5"/>
    </row>
    <row r="52" spans="1:245">
      <c r="A52" s="5"/>
      <c r="B52" s="5"/>
      <c r="C52" s="5"/>
      <c r="D52" s="5"/>
      <c r="E52" s="5"/>
      <c r="F52" s="5"/>
      <c r="G52" s="5"/>
      <c r="H52" s="5"/>
      <c r="I52" s="5"/>
      <c r="J52" s="5"/>
      <c r="K52" s="5"/>
      <c r="L52" s="5"/>
      <c r="M52" s="5"/>
      <c r="N52" s="5"/>
      <c r="O52" s="5"/>
      <c r="P52" s="5"/>
      <c r="Q52" s="5"/>
      <c r="R52" s="5"/>
      <c r="S52" s="5"/>
      <c r="T52" s="5"/>
      <c r="U52" s="5"/>
      <c r="V52" s="5"/>
      <c r="W52" s="5"/>
      <c r="X52" s="5"/>
      <c r="Y52" s="5"/>
      <c r="Z52" s="5"/>
      <c r="AA52" s="5"/>
      <c r="AB52" s="5"/>
      <c r="AC52" s="5"/>
      <c r="AD52" s="5"/>
      <c r="AE52" s="5"/>
      <c r="AF52" s="5"/>
      <c r="AG52" s="5"/>
      <c r="AH52" s="5"/>
      <c r="AI52" s="5"/>
      <c r="AJ52" s="5"/>
      <c r="AK52" s="5"/>
      <c r="AL52" s="5"/>
      <c r="AM52" s="5"/>
      <c r="AN52" s="5"/>
      <c r="AO52" s="5"/>
      <c r="AP52" s="5"/>
      <c r="AQ52" s="5"/>
      <c r="AR52" s="5"/>
      <c r="AS52" s="5"/>
      <c r="AT52" s="5"/>
      <c r="AU52" s="5"/>
      <c r="AV52" s="5"/>
      <c r="AW52" s="5"/>
      <c r="AX52" s="5"/>
      <c r="AY52" s="5"/>
      <c r="AZ52" s="5"/>
      <c r="BA52" s="5"/>
      <c r="HS52" s="5"/>
      <c r="HT52" s="5"/>
      <c r="HU52" s="5"/>
      <c r="HV52" s="5"/>
      <c r="HW52" s="5"/>
      <c r="HX52" s="5"/>
      <c r="HY52" s="5"/>
      <c r="HZ52" s="5"/>
      <c r="IA52" s="5"/>
      <c r="IB52" s="5"/>
      <c r="IC52" s="5"/>
      <c r="ID52" s="5"/>
      <c r="IE52" s="5"/>
      <c r="IF52" s="5"/>
      <c r="IG52" s="5"/>
      <c r="IH52" s="5"/>
      <c r="II52" s="5"/>
      <c r="IJ52" s="5"/>
      <c r="IK52" s="5"/>
    </row>
    <row r="53" spans="1:245">
      <c r="A53" s="5"/>
      <c r="B53" s="5"/>
      <c r="C53" s="5"/>
      <c r="D53" s="5"/>
      <c r="E53" s="5"/>
      <c r="F53" s="5"/>
      <c r="G53" s="5"/>
      <c r="H53" s="5"/>
      <c r="I53" s="5"/>
      <c r="J53" s="5"/>
      <c r="K53" s="5"/>
      <c r="L53" s="5"/>
      <c r="M53" s="5"/>
      <c r="N53" s="5"/>
      <c r="O53" s="5"/>
      <c r="P53" s="5"/>
      <c r="Q53" s="5"/>
      <c r="R53" s="5"/>
      <c r="S53" s="5"/>
      <c r="T53" s="5"/>
      <c r="U53" s="5"/>
      <c r="V53" s="5"/>
      <c r="W53" s="5"/>
      <c r="X53" s="5"/>
      <c r="Y53" s="5"/>
      <c r="Z53" s="5"/>
      <c r="AA53" s="5"/>
      <c r="AB53" s="5"/>
      <c r="AC53" s="5"/>
      <c r="AD53" s="5"/>
      <c r="AE53" s="5"/>
      <c r="AF53" s="5"/>
      <c r="AG53" s="5"/>
      <c r="AH53" s="5"/>
      <c r="AI53" s="5"/>
      <c r="AJ53" s="5"/>
      <c r="AK53" s="5"/>
      <c r="AL53" s="5"/>
      <c r="AM53" s="5"/>
      <c r="AN53" s="5"/>
      <c r="AO53" s="5"/>
      <c r="AP53" s="5"/>
      <c r="AQ53" s="5"/>
      <c r="AR53" s="5"/>
      <c r="AS53" s="5"/>
      <c r="AT53" s="5"/>
      <c r="AU53" s="5"/>
      <c r="AV53" s="5"/>
      <c r="AW53" s="5"/>
      <c r="AX53" s="5"/>
      <c r="AY53" s="5"/>
      <c r="AZ53" s="5"/>
      <c r="BA53" s="5"/>
      <c r="HS53" s="5"/>
      <c r="HT53" s="5"/>
      <c r="HU53" s="5"/>
      <c r="HV53" s="5"/>
      <c r="HW53" s="5"/>
      <c r="HX53" s="5"/>
      <c r="HY53" s="5"/>
      <c r="HZ53" s="5"/>
      <c r="IA53" s="5"/>
      <c r="IB53" s="5"/>
      <c r="IC53" s="5"/>
      <c r="ID53" s="5"/>
      <c r="IE53" s="5"/>
      <c r="IF53" s="5"/>
      <c r="IG53" s="5"/>
      <c r="IH53" s="5"/>
      <c r="II53" s="5"/>
      <c r="IJ53" s="5"/>
      <c r="IK53" s="5"/>
    </row>
    <row r="54" spans="1:245">
      <c r="A54" s="5"/>
      <c r="B54" s="5"/>
      <c r="C54" s="5"/>
      <c r="D54" s="5"/>
      <c r="E54" s="5"/>
      <c r="F54" s="5"/>
      <c r="G54" s="5"/>
      <c r="H54" s="5"/>
      <c r="I54" s="5"/>
      <c r="J54" s="5"/>
      <c r="K54" s="5"/>
      <c r="L54" s="5"/>
      <c r="M54" s="5"/>
      <c r="N54" s="5"/>
      <c r="O54" s="5"/>
      <c r="P54" s="5"/>
      <c r="Q54" s="5"/>
      <c r="R54" s="5"/>
      <c r="S54" s="5"/>
      <c r="T54" s="5"/>
      <c r="U54" s="5"/>
      <c r="V54" s="5"/>
      <c r="W54" s="5"/>
      <c r="X54" s="5"/>
      <c r="Y54" s="5"/>
      <c r="Z54" s="5"/>
      <c r="AA54" s="5"/>
      <c r="AB54" s="5"/>
      <c r="AC54" s="5"/>
      <c r="AD54" s="5"/>
      <c r="AE54" s="5"/>
      <c r="AF54" s="5"/>
      <c r="AG54" s="5"/>
      <c r="AH54" s="5"/>
      <c r="AI54" s="5"/>
      <c r="AJ54" s="5"/>
      <c r="AK54" s="5"/>
      <c r="AL54" s="5"/>
      <c r="AM54" s="5"/>
      <c r="AN54" s="5"/>
      <c r="AO54" s="5"/>
      <c r="AP54" s="5"/>
      <c r="AQ54" s="5"/>
      <c r="AR54" s="5"/>
      <c r="AS54" s="5"/>
      <c r="AT54" s="5"/>
      <c r="AU54" s="5"/>
      <c r="AV54" s="5"/>
      <c r="AW54" s="5"/>
      <c r="AX54" s="5"/>
      <c r="AY54" s="5"/>
      <c r="AZ54" s="5"/>
      <c r="BA54" s="5"/>
      <c r="HS54" s="5"/>
      <c r="HT54" s="5"/>
      <c r="HU54" s="5"/>
      <c r="HV54" s="5"/>
      <c r="HW54" s="5"/>
      <c r="HX54" s="5"/>
      <c r="HY54" s="5"/>
      <c r="HZ54" s="5"/>
      <c r="IA54" s="5"/>
      <c r="IB54" s="5"/>
      <c r="IC54" s="5"/>
      <c r="ID54" s="5"/>
      <c r="IE54" s="5"/>
      <c r="IF54" s="5"/>
      <c r="IG54" s="5"/>
      <c r="IH54" s="5"/>
      <c r="II54" s="5"/>
      <c r="IJ54" s="5"/>
      <c r="IK54" s="5"/>
    </row>
    <row r="55" spans="1:245">
      <c r="A55" s="5"/>
      <c r="B55" s="5"/>
      <c r="C55" s="5"/>
      <c r="D55" s="5"/>
      <c r="E55" s="5"/>
      <c r="F55" s="5"/>
      <c r="G55" s="5"/>
      <c r="H55" s="5"/>
      <c r="I55" s="5"/>
      <c r="J55" s="5"/>
      <c r="K55" s="5"/>
      <c r="L55" s="5"/>
      <c r="M55" s="5"/>
      <c r="N55" s="5"/>
      <c r="O55" s="5"/>
      <c r="P55" s="5"/>
      <c r="Q55" s="5"/>
      <c r="R55" s="5"/>
      <c r="S55" s="5"/>
      <c r="T55" s="5"/>
      <c r="U55" s="5"/>
      <c r="V55" s="5"/>
      <c r="W55" s="5"/>
      <c r="X55" s="5"/>
      <c r="Y55" s="5"/>
      <c r="Z55" s="5"/>
      <c r="AA55" s="5"/>
      <c r="AB55" s="5"/>
      <c r="AC55" s="5"/>
      <c r="AD55" s="5"/>
      <c r="AE55" s="5"/>
      <c r="AF55" s="5"/>
      <c r="AG55" s="5"/>
      <c r="AH55" s="5"/>
      <c r="AI55" s="5"/>
      <c r="AJ55" s="5"/>
      <c r="AK55" s="5"/>
      <c r="AL55" s="5"/>
      <c r="AM55" s="5"/>
      <c r="AN55" s="5"/>
      <c r="AO55" s="5"/>
      <c r="AP55" s="5"/>
      <c r="AQ55" s="5"/>
      <c r="AR55" s="5"/>
      <c r="AS55" s="5"/>
      <c r="AT55" s="5"/>
      <c r="AU55" s="5"/>
      <c r="AV55" s="5"/>
      <c r="AW55" s="5"/>
      <c r="AX55" s="5"/>
      <c r="AY55" s="5"/>
      <c r="AZ55" s="5"/>
      <c r="BA55" s="5"/>
      <c r="HS55" s="5"/>
      <c r="HT55" s="5"/>
      <c r="HU55" s="5"/>
      <c r="HV55" s="5"/>
      <c r="HW55" s="5"/>
      <c r="HX55" s="5"/>
      <c r="HY55" s="5"/>
      <c r="HZ55" s="5"/>
      <c r="IA55" s="5"/>
      <c r="IB55" s="5"/>
      <c r="IC55" s="5"/>
      <c r="ID55" s="5"/>
      <c r="IE55" s="5"/>
      <c r="IF55" s="5"/>
      <c r="IG55" s="5"/>
      <c r="IH55" s="5"/>
      <c r="II55" s="5"/>
      <c r="IJ55" s="5"/>
      <c r="IK55" s="5"/>
    </row>
    <row r="56" spans="1:245">
      <c r="A56" s="5"/>
      <c r="B56" s="5"/>
      <c r="C56" s="5"/>
      <c r="D56" s="5"/>
      <c r="E56" s="5"/>
      <c r="F56" s="5"/>
      <c r="G56" s="5"/>
      <c r="H56" s="5"/>
      <c r="I56" s="5"/>
      <c r="J56" s="5"/>
      <c r="K56" s="5"/>
      <c r="L56" s="5"/>
      <c r="M56" s="5"/>
      <c r="N56" s="5"/>
      <c r="O56" s="5"/>
      <c r="P56" s="5"/>
      <c r="Q56" s="5"/>
      <c r="R56" s="5"/>
      <c r="S56" s="5"/>
      <c r="T56" s="5"/>
      <c r="U56" s="5"/>
      <c r="V56" s="5"/>
      <c r="W56" s="5"/>
      <c r="X56" s="5"/>
      <c r="Y56" s="5"/>
      <c r="Z56" s="5"/>
      <c r="AA56" s="5"/>
      <c r="AB56" s="5"/>
      <c r="AC56" s="5"/>
      <c r="AD56" s="5"/>
      <c r="AE56" s="5"/>
      <c r="AF56" s="5"/>
      <c r="AG56" s="5"/>
      <c r="AH56" s="5"/>
      <c r="AI56" s="5"/>
      <c r="AJ56" s="5"/>
      <c r="AK56" s="5"/>
      <c r="AL56" s="5"/>
      <c r="AM56" s="5"/>
      <c r="AN56" s="5"/>
      <c r="AO56" s="5"/>
      <c r="AP56" s="5"/>
      <c r="AQ56" s="5"/>
      <c r="AR56" s="5"/>
      <c r="AS56" s="5"/>
      <c r="AT56" s="5"/>
      <c r="AU56" s="5"/>
      <c r="AV56" s="5"/>
      <c r="AW56" s="5"/>
      <c r="AX56" s="5"/>
      <c r="AY56" s="5"/>
      <c r="AZ56" s="5"/>
      <c r="BA56" s="5"/>
      <c r="HS56" s="5"/>
      <c r="HT56" s="5"/>
      <c r="HU56" s="5"/>
      <c r="HV56" s="5"/>
      <c r="HW56" s="5"/>
      <c r="HX56" s="5"/>
      <c r="HY56" s="5"/>
      <c r="HZ56" s="5"/>
      <c r="IA56" s="5"/>
      <c r="IB56" s="5"/>
      <c r="IC56" s="5"/>
      <c r="ID56" s="5"/>
      <c r="IE56" s="5"/>
      <c r="IF56" s="5"/>
      <c r="IG56" s="5"/>
      <c r="IH56" s="5"/>
      <c r="II56" s="5"/>
      <c r="IJ56" s="5"/>
      <c r="IK56" s="5"/>
    </row>
    <row r="57" spans="1:245">
      <c r="A57" s="5"/>
      <c r="B57" s="5"/>
      <c r="C57" s="5"/>
      <c r="D57" s="5"/>
      <c r="E57" s="5"/>
      <c r="F57" s="5"/>
      <c r="G57" s="5"/>
      <c r="H57" s="5"/>
      <c r="I57" s="5"/>
      <c r="J57" s="5"/>
      <c r="K57" s="5"/>
      <c r="L57" s="5"/>
      <c r="M57" s="5"/>
      <c r="N57" s="5"/>
      <c r="O57" s="5"/>
      <c r="P57" s="5"/>
      <c r="Q57" s="5"/>
      <c r="R57" s="5"/>
      <c r="S57" s="5"/>
      <c r="T57" s="5"/>
      <c r="U57" s="5"/>
      <c r="V57" s="5"/>
      <c r="W57" s="5"/>
      <c r="X57" s="5"/>
      <c r="Y57" s="5"/>
      <c r="Z57" s="5"/>
      <c r="AA57" s="5"/>
      <c r="AB57" s="5"/>
      <c r="AC57" s="5"/>
      <c r="AD57" s="5"/>
      <c r="AE57" s="5"/>
      <c r="AF57" s="5"/>
      <c r="AG57" s="5"/>
      <c r="AH57" s="5"/>
      <c r="AI57" s="5"/>
      <c r="AJ57" s="5"/>
      <c r="AK57" s="5"/>
      <c r="AL57" s="5"/>
      <c r="AM57" s="5"/>
      <c r="AN57" s="5"/>
      <c r="AO57" s="5"/>
      <c r="AP57" s="5"/>
      <c r="AQ57" s="5"/>
      <c r="AR57" s="5"/>
      <c r="AS57" s="5"/>
      <c r="AT57" s="5"/>
      <c r="AU57" s="5"/>
      <c r="AV57" s="5"/>
      <c r="AW57" s="5"/>
      <c r="AX57" s="5"/>
      <c r="AY57" s="5"/>
      <c r="AZ57" s="5"/>
      <c r="BA57" s="5"/>
      <c r="HS57" s="5"/>
      <c r="HT57" s="5"/>
      <c r="HU57" s="5"/>
      <c r="HV57" s="5"/>
      <c r="HW57" s="5"/>
      <c r="HX57" s="5"/>
      <c r="HY57" s="5"/>
      <c r="HZ57" s="5"/>
      <c r="IA57" s="5"/>
      <c r="IB57" s="5"/>
      <c r="IC57" s="5"/>
      <c r="ID57" s="5"/>
      <c r="IE57" s="5"/>
      <c r="IF57" s="5"/>
      <c r="IG57" s="5"/>
      <c r="IH57" s="5"/>
      <c r="II57" s="5"/>
      <c r="IJ57" s="5"/>
      <c r="IK57" s="5"/>
    </row>
    <row r="58" spans="1:245">
      <c r="A58" s="5"/>
      <c r="B58" s="5"/>
      <c r="C58" s="5"/>
      <c r="D58" s="5"/>
      <c r="E58" s="5"/>
      <c r="F58" s="5"/>
      <c r="G58" s="5"/>
      <c r="H58" s="5"/>
      <c r="I58" s="5"/>
      <c r="J58" s="5"/>
      <c r="K58" s="5"/>
      <c r="L58" s="5"/>
      <c r="M58" s="5"/>
      <c r="N58" s="5"/>
      <c r="O58" s="5"/>
      <c r="P58" s="5"/>
      <c r="Q58" s="5"/>
      <c r="R58" s="5"/>
      <c r="S58" s="5"/>
      <c r="T58" s="5"/>
      <c r="U58" s="5"/>
      <c r="V58" s="5"/>
      <c r="W58" s="5"/>
      <c r="X58" s="5"/>
      <c r="Y58" s="5"/>
      <c r="Z58" s="5"/>
      <c r="AA58" s="5"/>
      <c r="AB58" s="5"/>
      <c r="AC58" s="5"/>
      <c r="AD58" s="5"/>
      <c r="AE58" s="5"/>
      <c r="AF58" s="5"/>
      <c r="AG58" s="5"/>
      <c r="AH58" s="5"/>
      <c r="AI58" s="5"/>
      <c r="AJ58" s="5"/>
      <c r="AK58" s="5"/>
      <c r="AL58" s="5"/>
      <c r="AM58" s="5"/>
      <c r="AN58" s="5"/>
      <c r="AO58" s="5"/>
      <c r="AP58" s="5"/>
      <c r="AQ58" s="5"/>
      <c r="AR58" s="5"/>
      <c r="AS58" s="5"/>
      <c r="AT58" s="5"/>
      <c r="AU58" s="5"/>
      <c r="AV58" s="5"/>
      <c r="AW58" s="5"/>
      <c r="AX58" s="5"/>
      <c r="AY58" s="5"/>
      <c r="AZ58" s="5"/>
      <c r="BA58" s="5"/>
      <c r="HS58" s="5"/>
      <c r="HT58" s="5"/>
      <c r="HU58" s="5"/>
      <c r="HV58" s="5"/>
      <c r="HW58" s="5"/>
      <c r="HX58" s="5"/>
      <c r="HY58" s="5"/>
      <c r="HZ58" s="5"/>
      <c r="IA58" s="5"/>
      <c r="IB58" s="5"/>
      <c r="IC58" s="5"/>
      <c r="ID58" s="5"/>
      <c r="IE58" s="5"/>
      <c r="IF58" s="5"/>
      <c r="IG58" s="5"/>
      <c r="IH58" s="5"/>
      <c r="II58" s="5"/>
      <c r="IJ58" s="5"/>
      <c r="IK58" s="5"/>
    </row>
    <row r="59" spans="1:245">
      <c r="A59" s="5"/>
      <c r="B59" s="5"/>
      <c r="C59" s="5"/>
      <c r="D59" s="5"/>
      <c r="E59" s="5"/>
      <c r="F59" s="5"/>
      <c r="G59" s="5"/>
      <c r="H59" s="5"/>
      <c r="I59" s="5"/>
      <c r="J59" s="5"/>
      <c r="K59" s="5"/>
      <c r="L59" s="5"/>
      <c r="M59" s="5"/>
      <c r="N59" s="5"/>
      <c r="O59" s="5"/>
      <c r="P59" s="5"/>
      <c r="Q59" s="5"/>
      <c r="R59" s="5"/>
      <c r="S59" s="5"/>
      <c r="T59" s="5"/>
      <c r="U59" s="5"/>
      <c r="V59" s="5"/>
      <c r="W59" s="5"/>
      <c r="X59" s="5"/>
      <c r="Y59" s="5"/>
      <c r="Z59" s="5"/>
      <c r="AA59" s="5"/>
      <c r="AB59" s="5"/>
      <c r="AC59" s="5"/>
      <c r="AD59" s="5"/>
      <c r="AE59" s="5"/>
      <c r="AF59" s="5"/>
      <c r="AG59" s="5"/>
      <c r="AH59" s="5"/>
      <c r="AI59" s="5"/>
      <c r="AJ59" s="5"/>
      <c r="AK59" s="5"/>
      <c r="AL59" s="5"/>
      <c r="AM59" s="5"/>
      <c r="AN59" s="5"/>
      <c r="AO59" s="5"/>
      <c r="AP59" s="5"/>
      <c r="AQ59" s="5"/>
      <c r="AR59" s="5"/>
      <c r="AS59" s="5"/>
      <c r="AT59" s="5"/>
      <c r="AU59" s="5"/>
      <c r="AV59" s="5"/>
      <c r="AW59" s="5"/>
      <c r="AX59" s="5"/>
      <c r="AY59" s="5"/>
      <c r="AZ59" s="5"/>
      <c r="BA59" s="5"/>
      <c r="HS59" s="5"/>
      <c r="HT59" s="5"/>
      <c r="HU59" s="5"/>
      <c r="HV59" s="5"/>
      <c r="HW59" s="5"/>
      <c r="HX59" s="5"/>
      <c r="HY59" s="5"/>
      <c r="HZ59" s="5"/>
      <c r="IA59" s="5"/>
      <c r="IB59" s="5"/>
      <c r="IC59" s="5"/>
      <c r="ID59" s="5"/>
      <c r="IE59" s="5"/>
      <c r="IF59" s="5"/>
      <c r="IG59" s="5"/>
      <c r="IH59" s="5"/>
      <c r="II59" s="5"/>
      <c r="IJ59" s="5"/>
      <c r="IK59" s="5"/>
    </row>
    <row r="60" spans="1:245">
      <c r="A60" s="5"/>
      <c r="B60" s="5"/>
      <c r="C60" s="5"/>
      <c r="D60" s="5"/>
      <c r="E60" s="5"/>
      <c r="F60" s="5"/>
      <c r="G60" s="5"/>
      <c r="H60" s="5"/>
      <c r="I60" s="5"/>
      <c r="J60" s="5"/>
      <c r="K60" s="5"/>
      <c r="L60" s="5"/>
      <c r="M60" s="5"/>
      <c r="N60" s="5"/>
      <c r="O60" s="5"/>
      <c r="P60" s="5"/>
      <c r="Q60" s="5"/>
      <c r="R60" s="5"/>
      <c r="S60" s="5"/>
      <c r="T60" s="5"/>
      <c r="U60" s="5"/>
      <c r="V60" s="5"/>
      <c r="W60" s="5"/>
      <c r="X60" s="5"/>
      <c r="Y60" s="5"/>
      <c r="Z60" s="5"/>
      <c r="AA60" s="5"/>
      <c r="AB60" s="5"/>
      <c r="AC60" s="5"/>
      <c r="AD60" s="5"/>
      <c r="AE60" s="5"/>
      <c r="AF60" s="5"/>
      <c r="AG60" s="5"/>
      <c r="AH60" s="5"/>
      <c r="AI60" s="5"/>
      <c r="AJ60" s="5"/>
      <c r="AK60" s="5"/>
      <c r="AL60" s="5"/>
      <c r="AM60" s="5"/>
      <c r="AN60" s="5"/>
      <c r="AO60" s="5"/>
      <c r="AP60" s="5"/>
      <c r="AQ60" s="5"/>
      <c r="AR60" s="5"/>
      <c r="AS60" s="5"/>
      <c r="AT60" s="5"/>
      <c r="AU60" s="5"/>
      <c r="AV60" s="5"/>
      <c r="AW60" s="5"/>
      <c r="AX60" s="5"/>
      <c r="AY60" s="5"/>
      <c r="AZ60" s="5"/>
      <c r="BA60" s="5"/>
      <c r="HS60" s="5"/>
      <c r="HT60" s="5"/>
      <c r="HU60" s="5"/>
      <c r="HV60" s="5"/>
      <c r="HW60" s="5"/>
      <c r="HX60" s="5"/>
      <c r="HY60" s="5"/>
      <c r="HZ60" s="5"/>
      <c r="IA60" s="5"/>
      <c r="IB60" s="5"/>
      <c r="IC60" s="5"/>
      <c r="ID60" s="5"/>
      <c r="IE60" s="5"/>
      <c r="IF60" s="5"/>
      <c r="IG60" s="5"/>
      <c r="IH60" s="5"/>
      <c r="II60" s="5"/>
      <c r="IJ60" s="5"/>
      <c r="IK60" s="5"/>
    </row>
    <row r="61" spans="1:245">
      <c r="A61" s="5"/>
      <c r="B61" s="5"/>
      <c r="C61" s="5"/>
      <c r="D61" s="5"/>
      <c r="E61" s="5"/>
      <c r="F61" s="5"/>
      <c r="G61" s="5"/>
      <c r="H61" s="5"/>
      <c r="I61" s="5"/>
      <c r="J61" s="5"/>
      <c r="K61" s="5"/>
      <c r="L61" s="5"/>
      <c r="M61" s="5"/>
      <c r="N61" s="5"/>
      <c r="O61" s="5"/>
      <c r="P61" s="5"/>
      <c r="Q61" s="5"/>
      <c r="R61" s="5"/>
      <c r="S61" s="5"/>
      <c r="T61" s="5"/>
      <c r="U61" s="5"/>
      <c r="V61" s="5"/>
      <c r="W61" s="5"/>
      <c r="X61" s="5"/>
      <c r="Y61" s="5"/>
      <c r="Z61" s="5"/>
      <c r="AA61" s="5"/>
      <c r="AB61" s="5"/>
      <c r="AC61" s="5"/>
      <c r="AD61" s="5"/>
      <c r="AE61" s="5"/>
      <c r="AF61" s="5"/>
      <c r="AG61" s="5"/>
      <c r="AH61" s="5"/>
      <c r="AI61" s="5"/>
      <c r="AJ61" s="5"/>
      <c r="AK61" s="5"/>
      <c r="AL61" s="5"/>
      <c r="AM61" s="5"/>
      <c r="AN61" s="5"/>
      <c r="AO61" s="5"/>
      <c r="AP61" s="5"/>
      <c r="AQ61" s="5"/>
      <c r="AR61" s="5"/>
      <c r="AS61" s="5"/>
      <c r="AT61" s="5"/>
      <c r="AU61" s="5"/>
      <c r="AV61" s="5"/>
      <c r="AW61" s="5"/>
      <c r="AX61" s="5"/>
      <c r="AY61" s="5"/>
      <c r="AZ61" s="5"/>
      <c r="BA61" s="5"/>
      <c r="HS61" s="5"/>
      <c r="HT61" s="5"/>
      <c r="HU61" s="5"/>
      <c r="HV61" s="5"/>
      <c r="HW61" s="5"/>
      <c r="HX61" s="5"/>
      <c r="HY61" s="5"/>
      <c r="HZ61" s="5"/>
      <c r="IA61" s="5"/>
      <c r="IB61" s="5"/>
      <c r="IC61" s="5"/>
      <c r="ID61" s="5"/>
      <c r="IE61" s="5"/>
      <c r="IF61" s="5"/>
      <c r="IG61" s="5"/>
      <c r="IH61" s="5"/>
      <c r="II61" s="5"/>
      <c r="IJ61" s="5"/>
      <c r="IK61" s="5"/>
    </row>
    <row r="62" spans="1:245">
      <c r="A62" s="5"/>
      <c r="B62" s="5"/>
      <c r="C62" s="5"/>
      <c r="D62" s="5"/>
      <c r="E62" s="5"/>
      <c r="F62" s="5"/>
      <c r="G62" s="5"/>
      <c r="H62" s="5"/>
      <c r="I62" s="5"/>
      <c r="J62" s="5"/>
      <c r="K62" s="5"/>
      <c r="L62" s="5"/>
      <c r="M62" s="5"/>
      <c r="N62" s="5"/>
      <c r="O62" s="5"/>
      <c r="P62" s="5"/>
      <c r="Q62" s="5"/>
      <c r="R62" s="5"/>
      <c r="S62" s="5"/>
      <c r="T62" s="5"/>
      <c r="U62" s="5"/>
      <c r="V62" s="5"/>
      <c r="W62" s="5"/>
      <c r="X62" s="5"/>
      <c r="Y62" s="5"/>
      <c r="Z62" s="5"/>
      <c r="AA62" s="5"/>
      <c r="AB62" s="5"/>
      <c r="AC62" s="5"/>
      <c r="AD62" s="5"/>
      <c r="AE62" s="5"/>
      <c r="AF62" s="5"/>
      <c r="AG62" s="5"/>
      <c r="AH62" s="5"/>
      <c r="AI62" s="5"/>
      <c r="AJ62" s="5"/>
      <c r="AK62" s="5"/>
      <c r="AL62" s="5"/>
      <c r="AM62" s="5"/>
      <c r="AN62" s="5"/>
      <c r="AO62" s="5"/>
      <c r="AP62" s="5"/>
      <c r="AQ62" s="5"/>
      <c r="AR62" s="5"/>
      <c r="AS62" s="5"/>
      <c r="AT62" s="5"/>
      <c r="AU62" s="5"/>
      <c r="AV62" s="5"/>
      <c r="AW62" s="5"/>
      <c r="AX62" s="5"/>
      <c r="AY62" s="5"/>
      <c r="AZ62" s="5"/>
      <c r="BA62" s="5"/>
      <c r="HS62" s="5"/>
      <c r="HT62" s="5"/>
      <c r="HU62" s="5"/>
      <c r="HV62" s="5"/>
      <c r="IK62" s="5"/>
    </row>
    <row r="63" spans="1:245">
      <c r="A63" s="5"/>
      <c r="B63" s="5"/>
      <c r="C63" s="5"/>
      <c r="D63" s="5"/>
      <c r="E63" s="5"/>
      <c r="F63" s="5"/>
      <c r="G63" s="5"/>
      <c r="H63" s="5"/>
      <c r="I63" s="5"/>
      <c r="J63" s="5"/>
      <c r="K63" s="5"/>
      <c r="L63" s="5"/>
      <c r="M63" s="5"/>
      <c r="N63" s="5"/>
      <c r="O63" s="5"/>
      <c r="P63" s="5"/>
      <c r="Q63" s="5"/>
      <c r="R63" s="5"/>
      <c r="S63" s="5"/>
      <c r="T63" s="5"/>
      <c r="U63" s="5"/>
      <c r="V63" s="5"/>
      <c r="W63" s="5"/>
      <c r="X63" s="5"/>
      <c r="Y63" s="5"/>
      <c r="Z63" s="5"/>
      <c r="AA63" s="5"/>
      <c r="AB63" s="5"/>
      <c r="AC63" s="5"/>
      <c r="AD63" s="5"/>
      <c r="AE63" s="5"/>
      <c r="AF63" s="5"/>
      <c r="AG63" s="5"/>
      <c r="AH63" s="5"/>
      <c r="AI63" s="5"/>
      <c r="AJ63" s="5"/>
      <c r="AK63" s="5"/>
      <c r="AL63" s="5"/>
      <c r="AM63" s="5"/>
      <c r="AN63" s="5"/>
      <c r="AO63" s="5"/>
      <c r="AP63" s="5"/>
      <c r="AQ63" s="5"/>
      <c r="AR63" s="5"/>
      <c r="AS63" s="5"/>
      <c r="AT63" s="5"/>
      <c r="AU63" s="5"/>
      <c r="AV63" s="5"/>
      <c r="AW63" s="5"/>
      <c r="AX63" s="5"/>
      <c r="AY63" s="5"/>
      <c r="AZ63" s="5"/>
      <c r="BA63" s="5"/>
      <c r="HS63" s="5"/>
      <c r="HT63" s="5"/>
      <c r="HU63" s="5"/>
      <c r="HV63" s="5"/>
      <c r="IK63" s="5"/>
    </row>
    <row r="64" spans="1:245">
      <c r="A64" s="5"/>
      <c r="B64" s="5"/>
      <c r="C64" s="5"/>
      <c r="D64" s="5"/>
      <c r="E64" s="5"/>
      <c r="F64" s="5"/>
      <c r="G64" s="5"/>
      <c r="H64" s="5"/>
      <c r="I64" s="5"/>
      <c r="J64" s="5"/>
      <c r="K64" s="5"/>
      <c r="L64" s="5"/>
      <c r="M64" s="5"/>
      <c r="N64" s="5"/>
      <c r="O64" s="5"/>
      <c r="P64" s="5"/>
      <c r="Q64" s="5"/>
      <c r="R64" s="5"/>
      <c r="S64" s="5"/>
      <c r="T64" s="5"/>
      <c r="U64" s="5"/>
      <c r="V64" s="5"/>
      <c r="W64" s="5"/>
      <c r="X64" s="5"/>
      <c r="Y64" s="5"/>
      <c r="Z64" s="5"/>
      <c r="AA64" s="5"/>
      <c r="AB64" s="5"/>
      <c r="AC64" s="5"/>
      <c r="AD64" s="5"/>
      <c r="AE64" s="5"/>
      <c r="AF64" s="5"/>
      <c r="AG64" s="5"/>
      <c r="AH64" s="5"/>
      <c r="AI64" s="5"/>
      <c r="AJ64" s="5"/>
      <c r="AK64" s="5"/>
      <c r="AL64" s="5"/>
      <c r="AM64" s="5"/>
      <c r="AN64" s="5"/>
      <c r="AO64" s="5"/>
      <c r="AP64" s="5"/>
      <c r="AQ64" s="5"/>
      <c r="AR64" s="5"/>
      <c r="AS64" s="5"/>
      <c r="AT64" s="5"/>
      <c r="AU64" s="5"/>
      <c r="AV64" s="5"/>
      <c r="AW64" s="5"/>
      <c r="AX64" s="5"/>
      <c r="AY64" s="5"/>
      <c r="AZ64" s="5"/>
      <c r="BA64" s="5"/>
      <c r="HS64" s="5"/>
      <c r="HT64" s="5"/>
      <c r="HU64" s="5"/>
      <c r="HV64" s="5"/>
      <c r="IK64" s="5"/>
    </row>
    <row r="65" spans="1:245">
      <c r="A65" s="5"/>
      <c r="B65" s="5"/>
      <c r="C65" s="5"/>
      <c r="D65" s="5"/>
      <c r="E65" s="5"/>
      <c r="F65" s="5"/>
      <c r="G65" s="5"/>
      <c r="H65" s="5"/>
      <c r="I65" s="5"/>
      <c r="J65" s="5"/>
      <c r="K65" s="5"/>
      <c r="L65" s="5"/>
      <c r="M65" s="5"/>
      <c r="N65" s="5"/>
      <c r="O65" s="5"/>
      <c r="P65" s="5"/>
      <c r="Q65" s="5"/>
      <c r="R65" s="5"/>
      <c r="S65" s="5"/>
      <c r="T65" s="5"/>
      <c r="U65" s="5"/>
      <c r="V65" s="5"/>
      <c r="W65" s="5"/>
      <c r="X65" s="5"/>
      <c r="Y65" s="5"/>
      <c r="Z65" s="5"/>
      <c r="AA65" s="5"/>
      <c r="AB65" s="5"/>
      <c r="AC65" s="5"/>
      <c r="AD65" s="5"/>
      <c r="AE65" s="5"/>
      <c r="AF65" s="5"/>
      <c r="AG65" s="5"/>
      <c r="AH65" s="5"/>
      <c r="AI65" s="5"/>
      <c r="AJ65" s="5"/>
      <c r="AK65" s="5"/>
      <c r="AL65" s="5"/>
      <c r="AM65" s="5"/>
      <c r="AN65" s="5"/>
      <c r="AO65" s="5"/>
      <c r="AP65" s="5"/>
      <c r="AQ65" s="5"/>
      <c r="AR65" s="5"/>
      <c r="AS65" s="5"/>
      <c r="AT65" s="5"/>
      <c r="AU65" s="5"/>
      <c r="AV65" s="5"/>
      <c r="AW65" s="5"/>
      <c r="AX65" s="5"/>
      <c r="AY65" s="5"/>
      <c r="AZ65" s="5"/>
      <c r="BA65" s="5"/>
      <c r="HS65" s="5"/>
      <c r="HT65" s="5"/>
      <c r="HU65" s="5"/>
      <c r="HV65" s="5"/>
      <c r="IK65" s="5"/>
    </row>
    <row r="66" spans="1:245">
      <c r="A66" s="5"/>
      <c r="B66" s="5"/>
      <c r="C66" s="5"/>
      <c r="D66" s="5"/>
      <c r="E66" s="5"/>
      <c r="F66" s="5"/>
      <c r="G66" s="5"/>
      <c r="H66" s="5"/>
      <c r="I66" s="5"/>
      <c r="J66" s="5"/>
      <c r="K66" s="5"/>
      <c r="L66" s="5"/>
      <c r="M66" s="5"/>
      <c r="N66" s="5"/>
      <c r="O66" s="5"/>
      <c r="P66" s="5"/>
      <c r="Q66" s="5"/>
      <c r="R66" s="5"/>
      <c r="S66" s="5"/>
      <c r="T66" s="5"/>
      <c r="U66" s="5"/>
      <c r="V66" s="5"/>
      <c r="W66" s="5"/>
      <c r="X66" s="5"/>
      <c r="Y66" s="5"/>
      <c r="Z66" s="5"/>
      <c r="AA66" s="5"/>
      <c r="AB66" s="5"/>
      <c r="AC66" s="5"/>
      <c r="AD66" s="5"/>
      <c r="AE66" s="5"/>
      <c r="AF66" s="5"/>
      <c r="AG66" s="5"/>
      <c r="AH66" s="5"/>
      <c r="AI66" s="5"/>
      <c r="AJ66" s="5"/>
      <c r="AK66" s="5"/>
      <c r="AL66" s="5"/>
      <c r="AM66" s="5"/>
      <c r="AN66" s="5"/>
      <c r="AO66" s="5"/>
      <c r="AP66" s="5"/>
      <c r="AQ66" s="5"/>
      <c r="AR66" s="5"/>
      <c r="AS66" s="5"/>
      <c r="AT66" s="5"/>
      <c r="AU66" s="5"/>
      <c r="AV66" s="5"/>
      <c r="AW66" s="5"/>
      <c r="AX66" s="5"/>
      <c r="AY66" s="5"/>
      <c r="AZ66" s="5"/>
      <c r="BA66" s="5"/>
      <c r="HS66" s="5"/>
      <c r="HT66" s="5"/>
      <c r="HU66" s="5"/>
      <c r="HV66" s="5"/>
      <c r="IK66" s="5"/>
    </row>
    <row r="67" spans="1:245">
      <c r="A67" s="5"/>
      <c r="B67" s="5"/>
      <c r="C67" s="5"/>
      <c r="D67" s="5"/>
      <c r="E67" s="5"/>
      <c r="F67" s="5"/>
      <c r="G67" s="5"/>
      <c r="H67" s="5"/>
      <c r="I67" s="5"/>
      <c r="J67" s="5"/>
      <c r="K67" s="5"/>
      <c r="L67" s="5"/>
      <c r="M67" s="5"/>
      <c r="N67" s="5"/>
      <c r="O67" s="5"/>
      <c r="P67" s="5"/>
      <c r="Q67" s="5"/>
      <c r="R67" s="5"/>
      <c r="S67" s="5"/>
      <c r="T67" s="5"/>
      <c r="U67" s="5"/>
      <c r="V67" s="5"/>
      <c r="W67" s="5"/>
      <c r="X67" s="5"/>
      <c r="Y67" s="5"/>
      <c r="Z67" s="5"/>
      <c r="AA67" s="5"/>
      <c r="AB67" s="5"/>
      <c r="AC67" s="5"/>
      <c r="AD67" s="5"/>
      <c r="AE67" s="5"/>
      <c r="AF67" s="5"/>
      <c r="AG67" s="5"/>
      <c r="AH67" s="5"/>
      <c r="AI67" s="5"/>
      <c r="AJ67" s="5"/>
      <c r="AK67" s="5"/>
      <c r="AL67" s="5"/>
      <c r="AM67" s="5"/>
      <c r="AN67" s="5"/>
      <c r="AO67" s="5"/>
      <c r="AP67" s="5"/>
      <c r="AQ67" s="5"/>
      <c r="AR67" s="5"/>
      <c r="AS67" s="5"/>
      <c r="AT67" s="5"/>
      <c r="AU67" s="5"/>
      <c r="AV67" s="5"/>
      <c r="AW67" s="5"/>
      <c r="AX67" s="5"/>
      <c r="AY67" s="5"/>
      <c r="AZ67" s="5"/>
      <c r="BA67" s="5"/>
      <c r="HS67" s="5"/>
      <c r="HT67" s="5"/>
      <c r="HU67" s="5"/>
      <c r="HV67" s="5"/>
      <c r="IK67" s="5"/>
    </row>
    <row r="68" spans="1:245">
      <c r="A68" s="5"/>
      <c r="B68" s="5"/>
      <c r="C68" s="5"/>
      <c r="D68" s="5"/>
      <c r="E68" s="5"/>
      <c r="F68" s="5"/>
      <c r="G68" s="5"/>
      <c r="H68" s="5"/>
      <c r="I68" s="5"/>
      <c r="J68" s="5"/>
      <c r="K68" s="5"/>
      <c r="L68" s="5"/>
      <c r="M68" s="5"/>
      <c r="N68" s="5"/>
      <c r="O68" s="5"/>
      <c r="P68" s="5"/>
      <c r="Q68" s="5"/>
      <c r="R68" s="5"/>
      <c r="S68" s="5"/>
      <c r="T68" s="5"/>
      <c r="U68" s="5"/>
      <c r="V68" s="5"/>
      <c r="W68" s="5"/>
      <c r="X68" s="5"/>
      <c r="Y68" s="5"/>
      <c r="Z68" s="5"/>
      <c r="AA68" s="5"/>
      <c r="AB68" s="5"/>
      <c r="AC68" s="5"/>
      <c r="AD68" s="5"/>
      <c r="AE68" s="5"/>
      <c r="AF68" s="5"/>
      <c r="AG68" s="5"/>
      <c r="AH68" s="5"/>
      <c r="AI68" s="5"/>
      <c r="AJ68" s="5"/>
      <c r="AK68" s="5"/>
      <c r="AL68" s="5"/>
      <c r="AM68" s="5"/>
      <c r="AN68" s="5"/>
      <c r="AO68" s="5"/>
      <c r="AP68" s="5"/>
      <c r="AQ68" s="5"/>
      <c r="AR68" s="5"/>
      <c r="AS68" s="5"/>
      <c r="AT68" s="5"/>
      <c r="AU68" s="5"/>
      <c r="AV68" s="5"/>
      <c r="AW68" s="5"/>
      <c r="AX68" s="5"/>
      <c r="AY68" s="5"/>
      <c r="AZ68" s="5"/>
      <c r="BA68" s="5"/>
      <c r="HS68" s="5"/>
      <c r="HT68" s="5"/>
      <c r="HU68" s="5"/>
      <c r="HV68" s="5"/>
      <c r="IK68" s="5"/>
    </row>
    <row r="69" spans="1:245">
      <c r="A69" s="5"/>
      <c r="B69" s="5"/>
      <c r="C69" s="5"/>
      <c r="D69" s="5"/>
      <c r="E69" s="5"/>
      <c r="F69" s="5"/>
      <c r="G69" s="5"/>
      <c r="H69" s="5"/>
      <c r="I69" s="5"/>
      <c r="J69" s="5"/>
      <c r="K69" s="5"/>
      <c r="L69" s="5"/>
      <c r="M69" s="5"/>
      <c r="N69" s="5"/>
      <c r="O69" s="5"/>
      <c r="P69" s="5"/>
      <c r="Q69" s="5"/>
      <c r="R69" s="5"/>
      <c r="S69" s="5"/>
      <c r="T69" s="5"/>
      <c r="U69" s="5"/>
      <c r="V69" s="5"/>
      <c r="W69" s="5"/>
      <c r="X69" s="5"/>
      <c r="Y69" s="5"/>
      <c r="Z69" s="5"/>
      <c r="AA69" s="5"/>
      <c r="AB69" s="5"/>
      <c r="AC69" s="5"/>
      <c r="AD69" s="5"/>
      <c r="AE69" s="5"/>
      <c r="AF69" s="5"/>
      <c r="AG69" s="5"/>
      <c r="AH69" s="5"/>
      <c r="AI69" s="5"/>
      <c r="AJ69" s="5"/>
      <c r="AK69" s="5"/>
      <c r="AL69" s="5"/>
      <c r="AM69" s="5"/>
      <c r="AN69" s="5"/>
      <c r="AO69" s="5"/>
      <c r="AP69" s="5"/>
      <c r="AQ69" s="5"/>
      <c r="AR69" s="5"/>
      <c r="AS69" s="5"/>
      <c r="AT69" s="5"/>
      <c r="AU69" s="5"/>
      <c r="AV69" s="5"/>
      <c r="AW69" s="5"/>
      <c r="AX69" s="5"/>
      <c r="AY69" s="5"/>
      <c r="AZ69" s="5"/>
      <c r="BA69" s="5"/>
      <c r="HS69" s="5"/>
      <c r="HT69" s="5"/>
      <c r="HU69" s="5"/>
      <c r="HV69" s="5"/>
      <c r="IK69" s="5"/>
    </row>
    <row r="70" spans="1:245">
      <c r="A70" s="5"/>
      <c r="B70" s="5"/>
      <c r="C70" s="5"/>
      <c r="D70" s="5"/>
      <c r="E70" s="5"/>
      <c r="F70" s="5"/>
      <c r="G70" s="5"/>
      <c r="H70" s="5"/>
      <c r="I70" s="5"/>
      <c r="J70" s="5"/>
      <c r="K70" s="5"/>
      <c r="L70" s="5"/>
      <c r="M70" s="5"/>
      <c r="N70" s="5"/>
      <c r="O70" s="5"/>
      <c r="P70" s="5"/>
      <c r="Q70" s="5"/>
      <c r="R70" s="5"/>
      <c r="S70" s="5"/>
      <c r="T70" s="5"/>
      <c r="U70" s="5"/>
      <c r="V70" s="5"/>
      <c r="W70" s="5"/>
      <c r="X70" s="5"/>
      <c r="Y70" s="5"/>
      <c r="Z70" s="5"/>
      <c r="AA70" s="5"/>
      <c r="AB70" s="5"/>
      <c r="AC70" s="5"/>
      <c r="AD70" s="5"/>
      <c r="AE70" s="5"/>
      <c r="AF70" s="5"/>
      <c r="AG70" s="5"/>
      <c r="AH70" s="5"/>
      <c r="AI70" s="5"/>
      <c r="AJ70" s="5"/>
      <c r="AK70" s="5"/>
      <c r="AL70" s="5"/>
      <c r="AM70" s="5"/>
      <c r="AN70" s="5"/>
      <c r="AO70" s="5"/>
      <c r="AP70" s="5"/>
      <c r="AQ70" s="5"/>
      <c r="AR70" s="5"/>
      <c r="AS70" s="5"/>
      <c r="AT70" s="5"/>
      <c r="AU70" s="5"/>
      <c r="AV70" s="5"/>
      <c r="AW70" s="5"/>
      <c r="AX70" s="5"/>
      <c r="AY70" s="5"/>
      <c r="AZ70" s="5"/>
      <c r="BA70" s="5"/>
      <c r="HS70" s="5"/>
      <c r="HT70" s="5"/>
      <c r="HU70" s="5"/>
      <c r="HV70" s="5"/>
      <c r="IK70" s="5"/>
    </row>
    <row r="71" spans="1:245">
      <c r="A71" s="5"/>
      <c r="B71" s="5"/>
      <c r="C71" s="5"/>
      <c r="D71" s="5"/>
      <c r="E71" s="5"/>
      <c r="F71" s="5"/>
      <c r="G71" s="5"/>
      <c r="H71" s="5"/>
      <c r="I71" s="5"/>
      <c r="J71" s="5"/>
      <c r="K71" s="5"/>
      <c r="L71" s="5"/>
      <c r="M71" s="5"/>
      <c r="N71" s="5"/>
      <c r="O71" s="5"/>
      <c r="P71" s="5"/>
      <c r="Q71" s="5"/>
      <c r="R71" s="5"/>
      <c r="S71" s="5"/>
      <c r="T71" s="5"/>
      <c r="U71" s="5"/>
      <c r="V71" s="5"/>
      <c r="W71" s="5"/>
      <c r="X71" s="5"/>
      <c r="Y71" s="5"/>
      <c r="Z71" s="5"/>
      <c r="AA71" s="5"/>
      <c r="AB71" s="5"/>
      <c r="AC71" s="5"/>
      <c r="AD71" s="5"/>
      <c r="AE71" s="5"/>
      <c r="AF71" s="5"/>
      <c r="AG71" s="5"/>
      <c r="AH71" s="5"/>
      <c r="AI71" s="5"/>
      <c r="AJ71" s="5"/>
      <c r="AK71" s="5"/>
      <c r="AL71" s="5"/>
      <c r="AM71" s="5"/>
      <c r="AN71" s="5"/>
      <c r="AO71" s="5"/>
      <c r="AP71" s="5"/>
      <c r="AQ71" s="5"/>
      <c r="AR71" s="5"/>
      <c r="AS71" s="5"/>
      <c r="AT71" s="5"/>
      <c r="AU71" s="5"/>
      <c r="AV71" s="5"/>
      <c r="AW71" s="5"/>
      <c r="AX71" s="5"/>
      <c r="AY71" s="5"/>
      <c r="AZ71" s="5"/>
      <c r="BA71" s="5"/>
      <c r="HS71" s="5"/>
      <c r="HT71" s="5"/>
      <c r="HU71" s="5"/>
      <c r="HV71" s="5"/>
      <c r="IK71" s="5"/>
    </row>
    <row r="72" spans="1:245">
      <c r="A72" s="5"/>
      <c r="B72" s="5"/>
      <c r="C72" s="5"/>
      <c r="D72" s="5"/>
      <c r="E72" s="5"/>
      <c r="F72" s="5"/>
      <c r="G72" s="5"/>
      <c r="H72" s="5"/>
      <c r="I72" s="5"/>
      <c r="J72" s="5"/>
      <c r="K72" s="5"/>
      <c r="L72" s="5"/>
      <c r="M72" s="5"/>
      <c r="N72" s="5"/>
      <c r="O72" s="5"/>
      <c r="P72" s="5"/>
      <c r="Q72" s="5"/>
      <c r="R72" s="5"/>
      <c r="S72" s="5"/>
      <c r="T72" s="5"/>
      <c r="U72" s="5"/>
      <c r="V72" s="5"/>
      <c r="W72" s="5"/>
      <c r="X72" s="5"/>
      <c r="Y72" s="5"/>
      <c r="Z72" s="5"/>
      <c r="AA72" s="5"/>
      <c r="AB72" s="5"/>
      <c r="AC72" s="5"/>
      <c r="AD72" s="5"/>
      <c r="AE72" s="5"/>
      <c r="AF72" s="5"/>
      <c r="AG72" s="5"/>
      <c r="AH72" s="5"/>
      <c r="AI72" s="5"/>
      <c r="AJ72" s="5"/>
      <c r="AK72" s="5"/>
      <c r="AL72" s="5"/>
      <c r="AM72" s="5"/>
      <c r="AN72" s="5"/>
      <c r="AO72" s="5"/>
      <c r="AP72" s="5"/>
      <c r="AQ72" s="5"/>
      <c r="AR72" s="5"/>
      <c r="AS72" s="5"/>
      <c r="AT72" s="5"/>
      <c r="AU72" s="5"/>
      <c r="AV72" s="5"/>
      <c r="AW72" s="5"/>
      <c r="AX72" s="5"/>
      <c r="AY72" s="5"/>
      <c r="AZ72" s="5"/>
      <c r="BA72" s="5"/>
      <c r="HS72" s="5"/>
      <c r="HT72" s="5"/>
      <c r="HU72" s="5"/>
      <c r="HV72" s="5"/>
      <c r="IK72" s="5"/>
    </row>
    <row r="73" spans="1:245">
      <c r="A73" s="5"/>
      <c r="B73" s="5"/>
      <c r="C73" s="5"/>
      <c r="D73" s="5"/>
      <c r="E73" s="5"/>
      <c r="F73" s="5"/>
      <c r="G73" s="5"/>
      <c r="H73" s="5"/>
      <c r="I73" s="5"/>
      <c r="J73" s="5"/>
      <c r="K73" s="5"/>
      <c r="L73" s="5"/>
      <c r="M73" s="5"/>
      <c r="N73" s="5"/>
      <c r="O73" s="5"/>
      <c r="P73" s="5"/>
      <c r="Q73" s="5"/>
      <c r="R73" s="5"/>
      <c r="S73" s="5"/>
      <c r="T73" s="5"/>
      <c r="U73" s="5"/>
      <c r="V73" s="5"/>
      <c r="W73" s="5"/>
      <c r="X73" s="5"/>
      <c r="Y73" s="5"/>
      <c r="Z73" s="5"/>
      <c r="AA73" s="5"/>
      <c r="AB73" s="5"/>
      <c r="AC73" s="5"/>
      <c r="AD73" s="5"/>
      <c r="AE73" s="5"/>
      <c r="AF73" s="5"/>
      <c r="AG73" s="5"/>
      <c r="AH73" s="5"/>
      <c r="AI73" s="5"/>
      <c r="AJ73" s="5"/>
      <c r="AK73" s="5"/>
      <c r="AL73" s="5"/>
      <c r="AM73" s="5"/>
      <c r="AN73" s="5"/>
      <c r="AO73" s="5"/>
      <c r="AP73" s="5"/>
      <c r="AQ73" s="5"/>
      <c r="AR73" s="5"/>
      <c r="AS73" s="5"/>
      <c r="AT73" s="5"/>
      <c r="AU73" s="5"/>
      <c r="AV73" s="5"/>
      <c r="AW73" s="5"/>
      <c r="AX73" s="5"/>
      <c r="AY73" s="5"/>
      <c r="AZ73" s="5"/>
      <c r="BA73" s="5"/>
      <c r="HS73" s="5"/>
      <c r="HT73" s="5"/>
      <c r="HU73" s="5"/>
      <c r="HV73" s="5"/>
      <c r="IK73" s="5"/>
    </row>
    <row r="74" spans="1:245">
      <c r="A74" s="5"/>
      <c r="B74" s="5"/>
      <c r="C74" s="5"/>
      <c r="D74" s="5"/>
      <c r="E74" s="5"/>
      <c r="F74" s="5"/>
      <c r="G74" s="5"/>
      <c r="H74" s="5"/>
      <c r="I74" s="5"/>
      <c r="J74" s="5"/>
      <c r="K74" s="5"/>
      <c r="L74" s="5"/>
      <c r="M74" s="5"/>
      <c r="N74" s="5"/>
      <c r="O74" s="5"/>
      <c r="P74" s="5"/>
      <c r="Q74" s="5"/>
      <c r="R74" s="5"/>
      <c r="S74" s="5"/>
      <c r="T74" s="5"/>
      <c r="U74" s="5"/>
      <c r="V74" s="5"/>
      <c r="W74" s="5"/>
      <c r="X74" s="5"/>
      <c r="Y74" s="5"/>
      <c r="Z74" s="5"/>
      <c r="AA74" s="5"/>
      <c r="AB74" s="5"/>
      <c r="AC74" s="5"/>
      <c r="AD74" s="5"/>
      <c r="AE74" s="5"/>
      <c r="AF74" s="5"/>
      <c r="AG74" s="5"/>
      <c r="AH74" s="5"/>
      <c r="AI74" s="5"/>
      <c r="AJ74" s="5"/>
      <c r="AK74" s="5"/>
      <c r="AL74" s="5"/>
      <c r="AM74" s="5"/>
      <c r="AN74" s="5"/>
      <c r="AO74" s="5"/>
      <c r="AP74" s="5"/>
      <c r="AQ74" s="5"/>
      <c r="AR74" s="5"/>
      <c r="AS74" s="5"/>
      <c r="AT74" s="5"/>
      <c r="AU74" s="5"/>
      <c r="AV74" s="5"/>
      <c r="AW74" s="5"/>
      <c r="AX74" s="5"/>
      <c r="AY74" s="5"/>
      <c r="AZ74" s="5"/>
      <c r="BA74" s="5"/>
      <c r="HS74" s="5"/>
      <c r="HT74" s="5"/>
      <c r="HU74" s="5"/>
      <c r="HV74" s="5"/>
      <c r="IK74" s="5"/>
    </row>
    <row r="75" spans="1:245">
      <c r="A75" s="5"/>
      <c r="B75" s="5"/>
      <c r="C75" s="5"/>
      <c r="D75" s="5"/>
      <c r="E75" s="5"/>
      <c r="F75" s="5"/>
      <c r="G75" s="5"/>
      <c r="H75" s="5"/>
      <c r="I75" s="5"/>
      <c r="J75" s="5"/>
      <c r="K75" s="5"/>
      <c r="L75" s="5"/>
      <c r="M75" s="5"/>
      <c r="N75" s="5"/>
      <c r="O75" s="5"/>
      <c r="P75" s="5"/>
      <c r="Q75" s="5"/>
      <c r="R75" s="5"/>
      <c r="S75" s="5"/>
      <c r="T75" s="5"/>
      <c r="U75" s="5"/>
      <c r="V75" s="5"/>
      <c r="W75" s="5"/>
      <c r="X75" s="5"/>
      <c r="Y75" s="5"/>
      <c r="Z75" s="5"/>
      <c r="AA75" s="5"/>
      <c r="AB75" s="5"/>
      <c r="AC75" s="5"/>
      <c r="AD75" s="5"/>
      <c r="AE75" s="5"/>
      <c r="AF75" s="5"/>
      <c r="AG75" s="5"/>
      <c r="AH75" s="5"/>
      <c r="AI75" s="5"/>
      <c r="AJ75" s="5"/>
      <c r="AK75" s="5"/>
      <c r="AL75" s="5"/>
      <c r="AM75" s="5"/>
      <c r="AN75" s="5"/>
      <c r="AO75" s="5"/>
      <c r="AP75" s="5"/>
      <c r="AQ75" s="5"/>
      <c r="AR75" s="5"/>
      <c r="AS75" s="5"/>
      <c r="AT75" s="5"/>
      <c r="AU75" s="5"/>
      <c r="AV75" s="5"/>
      <c r="AW75" s="5"/>
      <c r="AX75" s="5"/>
      <c r="AY75" s="5"/>
      <c r="AZ75" s="5"/>
      <c r="BA75" s="5"/>
      <c r="HS75" s="5"/>
      <c r="HT75" s="5"/>
      <c r="HU75" s="5"/>
      <c r="HV75" s="5"/>
      <c r="IK75" s="5"/>
    </row>
    <row r="76" spans="1:245">
      <c r="A76" s="5"/>
      <c r="B76" s="5"/>
      <c r="C76" s="5"/>
      <c r="D76" s="5"/>
      <c r="E76" s="5"/>
      <c r="F76" s="5"/>
      <c r="G76" s="5"/>
      <c r="H76" s="5"/>
      <c r="I76" s="5"/>
      <c r="J76" s="5"/>
      <c r="K76" s="5"/>
      <c r="L76" s="5"/>
      <c r="M76" s="5"/>
      <c r="N76" s="5"/>
      <c r="O76" s="5"/>
      <c r="P76" s="5"/>
      <c r="Q76" s="5"/>
      <c r="R76" s="5"/>
      <c r="S76" s="5"/>
      <c r="T76" s="5"/>
      <c r="U76" s="5"/>
      <c r="V76" s="5"/>
      <c r="W76" s="5"/>
      <c r="X76" s="5"/>
      <c r="Y76" s="5"/>
      <c r="Z76" s="5"/>
      <c r="AA76" s="5"/>
      <c r="AB76" s="5"/>
      <c r="AC76" s="5"/>
      <c r="AD76" s="5"/>
      <c r="AE76" s="5"/>
      <c r="AF76" s="5"/>
      <c r="AG76" s="5"/>
      <c r="AH76" s="5"/>
      <c r="AI76" s="5"/>
      <c r="AJ76" s="5"/>
      <c r="AK76" s="5"/>
      <c r="AL76" s="5"/>
      <c r="AM76" s="5"/>
      <c r="AN76" s="5"/>
      <c r="AO76" s="5"/>
      <c r="AP76" s="5"/>
      <c r="AQ76" s="5"/>
      <c r="AR76" s="5"/>
      <c r="AS76" s="5"/>
      <c r="AT76" s="5"/>
      <c r="AU76" s="5"/>
      <c r="AV76" s="5"/>
      <c r="AW76" s="5"/>
      <c r="AX76" s="5"/>
      <c r="AY76" s="5"/>
      <c r="AZ76" s="5"/>
      <c r="BA76" s="5"/>
      <c r="HS76" s="5"/>
      <c r="HT76" s="5"/>
      <c r="HU76" s="5"/>
      <c r="HV76" s="5"/>
      <c r="IK76" s="5"/>
    </row>
    <row r="77" spans="1:245">
      <c r="A77" s="5"/>
      <c r="B77" s="5"/>
      <c r="C77" s="5"/>
      <c r="D77" s="5"/>
      <c r="E77" s="5"/>
      <c r="F77" s="5"/>
      <c r="G77" s="5"/>
      <c r="H77" s="5"/>
      <c r="I77" s="5"/>
      <c r="J77" s="5"/>
      <c r="K77" s="5"/>
      <c r="L77" s="5"/>
      <c r="M77" s="5"/>
      <c r="N77" s="5"/>
      <c r="O77" s="5"/>
      <c r="P77" s="5"/>
      <c r="Q77" s="5"/>
      <c r="R77" s="5"/>
      <c r="S77" s="5"/>
      <c r="T77" s="5"/>
      <c r="U77" s="5"/>
      <c r="V77" s="5"/>
      <c r="W77" s="5"/>
      <c r="X77" s="5"/>
      <c r="Y77" s="5"/>
      <c r="Z77" s="5"/>
      <c r="AA77" s="5"/>
      <c r="AB77" s="5"/>
      <c r="AC77" s="5"/>
      <c r="AD77" s="5"/>
      <c r="AE77" s="5"/>
      <c r="AF77" s="5"/>
      <c r="AG77" s="5"/>
      <c r="AH77" s="5"/>
      <c r="AI77" s="5"/>
      <c r="AJ77" s="5"/>
      <c r="AK77" s="5"/>
      <c r="AL77" s="5"/>
      <c r="AM77" s="5"/>
      <c r="AN77" s="5"/>
      <c r="AO77" s="5"/>
      <c r="AP77" s="5"/>
      <c r="AQ77" s="5"/>
      <c r="AR77" s="5"/>
      <c r="AS77" s="5"/>
      <c r="AT77" s="5"/>
      <c r="AU77" s="5"/>
      <c r="AV77" s="5"/>
      <c r="AW77" s="5"/>
      <c r="AX77" s="5"/>
      <c r="AY77" s="5"/>
      <c r="AZ77" s="5"/>
      <c r="BA77" s="5"/>
      <c r="HS77" s="5"/>
      <c r="HT77" s="5"/>
      <c r="HU77" s="5"/>
      <c r="HV77" s="5"/>
      <c r="IK77" s="5"/>
    </row>
    <row r="78" spans="1:245">
      <c r="A78" s="5"/>
      <c r="B78" s="5"/>
      <c r="C78" s="5"/>
      <c r="D78" s="5"/>
      <c r="E78" s="5"/>
      <c r="F78" s="5"/>
      <c r="G78" s="5"/>
      <c r="H78" s="5"/>
      <c r="I78" s="5"/>
      <c r="J78" s="5"/>
      <c r="K78" s="5"/>
      <c r="L78" s="5"/>
      <c r="M78" s="5"/>
      <c r="N78" s="5"/>
      <c r="O78" s="5"/>
      <c r="P78" s="5"/>
      <c r="Q78" s="5"/>
      <c r="R78" s="5"/>
      <c r="S78" s="5"/>
      <c r="T78" s="5"/>
      <c r="U78" s="5"/>
      <c r="V78" s="5"/>
      <c r="W78" s="5"/>
      <c r="X78" s="5"/>
      <c r="Y78" s="5"/>
      <c r="Z78" s="5"/>
      <c r="AA78" s="5"/>
      <c r="AB78" s="5"/>
      <c r="AC78" s="5"/>
      <c r="AD78" s="5"/>
      <c r="AE78" s="5"/>
      <c r="AF78" s="5"/>
      <c r="AG78" s="5"/>
      <c r="AH78" s="5"/>
      <c r="AI78" s="5"/>
      <c r="AJ78" s="5"/>
      <c r="AK78" s="5"/>
      <c r="AL78" s="5"/>
      <c r="AM78" s="5"/>
      <c r="AN78" s="5"/>
      <c r="AO78" s="5"/>
      <c r="AP78" s="5"/>
      <c r="AQ78" s="5"/>
      <c r="AR78" s="5"/>
      <c r="AS78" s="5"/>
      <c r="AT78" s="5"/>
      <c r="AU78" s="5"/>
      <c r="AV78" s="5"/>
      <c r="AW78" s="5"/>
      <c r="AX78" s="5"/>
      <c r="AY78" s="5"/>
      <c r="AZ78" s="5"/>
      <c r="BA78" s="5"/>
      <c r="HS78" s="5"/>
      <c r="HT78" s="5"/>
      <c r="HU78" s="5"/>
      <c r="HV78" s="5"/>
      <c r="IK78" s="5"/>
    </row>
    <row r="79" spans="1:245">
      <c r="A79" s="5"/>
      <c r="B79" s="5"/>
      <c r="C79" s="5"/>
      <c r="D79" s="5"/>
      <c r="E79" s="5"/>
      <c r="F79" s="5"/>
      <c r="G79" s="5"/>
      <c r="H79" s="5"/>
      <c r="I79" s="5"/>
      <c r="J79" s="5"/>
      <c r="K79" s="5"/>
      <c r="L79" s="5"/>
      <c r="M79" s="5"/>
      <c r="N79" s="5"/>
      <c r="O79" s="5"/>
      <c r="P79" s="5"/>
      <c r="Q79" s="5"/>
      <c r="R79" s="5"/>
      <c r="S79" s="5"/>
      <c r="T79" s="5"/>
      <c r="U79" s="5"/>
      <c r="V79" s="5"/>
      <c r="W79" s="5"/>
      <c r="X79" s="5"/>
      <c r="Y79" s="5"/>
      <c r="Z79" s="5"/>
      <c r="AA79" s="5"/>
      <c r="AB79" s="5"/>
      <c r="AC79" s="5"/>
      <c r="AD79" s="5"/>
      <c r="AE79" s="5"/>
      <c r="AF79" s="5"/>
      <c r="AG79" s="5"/>
      <c r="AH79" s="5"/>
      <c r="AI79" s="5"/>
      <c r="AJ79" s="5"/>
      <c r="AK79" s="5"/>
      <c r="AL79" s="5"/>
      <c r="AM79" s="5"/>
      <c r="AN79" s="5"/>
      <c r="AO79" s="5"/>
      <c r="AP79" s="5"/>
      <c r="AQ79" s="5"/>
      <c r="AR79" s="5"/>
      <c r="AS79" s="5"/>
      <c r="AT79" s="5"/>
      <c r="AU79" s="5"/>
      <c r="AV79" s="5"/>
      <c r="AW79" s="5"/>
      <c r="AX79" s="5"/>
      <c r="AY79" s="5"/>
      <c r="AZ79" s="5"/>
      <c r="BA79" s="5"/>
      <c r="HS79" s="5"/>
      <c r="HT79" s="5"/>
      <c r="HU79" s="5"/>
      <c r="HV79" s="5"/>
      <c r="IK79" s="5"/>
    </row>
    <row r="80" spans="1:245">
      <c r="A80" s="5"/>
      <c r="B80" s="5"/>
      <c r="C80" s="5"/>
      <c r="D80" s="5"/>
      <c r="E80" s="5"/>
      <c r="F80" s="5"/>
      <c r="G80" s="5"/>
      <c r="H80" s="5"/>
      <c r="I80" s="5"/>
      <c r="J80" s="5"/>
      <c r="K80" s="5"/>
      <c r="L80" s="5"/>
      <c r="M80" s="5"/>
      <c r="N80" s="5"/>
      <c r="O80" s="5"/>
      <c r="P80" s="5"/>
      <c r="Q80" s="5"/>
      <c r="R80" s="5"/>
      <c r="S80" s="5"/>
      <c r="T80" s="5"/>
      <c r="U80" s="5"/>
      <c r="V80" s="5"/>
      <c r="W80" s="5"/>
      <c r="X80" s="5"/>
      <c r="Y80" s="5"/>
      <c r="Z80" s="5"/>
      <c r="AA80" s="5"/>
      <c r="AB80" s="5"/>
      <c r="AC80" s="5"/>
      <c r="AD80" s="5"/>
      <c r="AE80" s="5"/>
      <c r="AF80" s="5"/>
      <c r="AG80" s="5"/>
      <c r="AH80" s="5"/>
      <c r="AI80" s="5"/>
      <c r="AJ80" s="5"/>
      <c r="AK80" s="5"/>
      <c r="AL80" s="5"/>
      <c r="AM80" s="5"/>
      <c r="AN80" s="5"/>
      <c r="AO80" s="5"/>
      <c r="AP80" s="5"/>
      <c r="AQ80" s="5"/>
      <c r="AR80" s="5"/>
      <c r="AS80" s="5"/>
      <c r="AT80" s="5"/>
      <c r="AU80" s="5"/>
      <c r="AV80" s="5"/>
      <c r="AW80" s="5"/>
      <c r="AX80" s="5"/>
      <c r="AY80" s="5"/>
      <c r="AZ80" s="5"/>
      <c r="BA80" s="5"/>
      <c r="HS80" s="5"/>
      <c r="HT80" s="5"/>
      <c r="HU80" s="5"/>
      <c r="HV80" s="5"/>
      <c r="IK80" s="5"/>
    </row>
    <row r="81" spans="1:245">
      <c r="A81" s="5"/>
      <c r="B81" s="5"/>
      <c r="C81" s="5"/>
      <c r="D81" s="5"/>
      <c r="E81" s="5"/>
      <c r="F81" s="5"/>
      <c r="G81" s="5"/>
      <c r="H81" s="5"/>
      <c r="I81" s="5"/>
      <c r="J81" s="5"/>
      <c r="K81" s="5"/>
      <c r="L81" s="5"/>
      <c r="M81" s="5"/>
      <c r="N81" s="5"/>
      <c r="O81" s="5"/>
      <c r="P81" s="5"/>
      <c r="Q81" s="5"/>
      <c r="R81" s="5"/>
      <c r="S81" s="5"/>
      <c r="T81" s="5"/>
      <c r="U81" s="5"/>
      <c r="V81" s="5"/>
      <c r="W81" s="5"/>
      <c r="X81" s="5"/>
      <c r="Y81" s="5"/>
      <c r="Z81" s="5"/>
      <c r="AA81" s="5"/>
      <c r="AB81" s="5"/>
      <c r="AC81" s="5"/>
      <c r="AD81" s="5"/>
      <c r="AE81" s="5"/>
      <c r="AF81" s="5"/>
      <c r="AG81" s="5"/>
      <c r="AH81" s="5"/>
      <c r="AI81" s="5"/>
      <c r="AJ81" s="5"/>
      <c r="AK81" s="5"/>
      <c r="AL81" s="5"/>
      <c r="AM81" s="5"/>
      <c r="AN81" s="5"/>
      <c r="AO81" s="5"/>
      <c r="AP81" s="5"/>
      <c r="AQ81" s="5"/>
      <c r="AR81" s="5"/>
      <c r="AS81" s="5"/>
      <c r="AT81" s="5"/>
      <c r="AU81" s="5"/>
      <c r="AV81" s="5"/>
      <c r="AW81" s="5"/>
      <c r="AX81" s="5"/>
      <c r="AY81" s="5"/>
      <c r="AZ81" s="5"/>
      <c r="BA81" s="5"/>
      <c r="HS81" s="5"/>
      <c r="HT81" s="5"/>
      <c r="HU81" s="5"/>
      <c r="HV81" s="5"/>
      <c r="IK81" s="5"/>
    </row>
    <row r="82" spans="1:245">
      <c r="A82" s="5"/>
      <c r="B82" s="5"/>
      <c r="C82" s="5"/>
      <c r="D82" s="5"/>
      <c r="E82" s="5"/>
      <c r="F82" s="5"/>
      <c r="G82" s="5"/>
      <c r="H82" s="5"/>
      <c r="I82" s="5"/>
      <c r="J82" s="5"/>
      <c r="K82" s="5"/>
      <c r="L82" s="5"/>
      <c r="M82" s="5"/>
      <c r="N82" s="5"/>
      <c r="O82" s="5"/>
      <c r="P82" s="5"/>
      <c r="Q82" s="5"/>
      <c r="R82" s="5"/>
      <c r="S82" s="5"/>
      <c r="T82" s="5"/>
      <c r="U82" s="5"/>
      <c r="V82" s="5"/>
      <c r="W82" s="5"/>
      <c r="X82" s="5"/>
      <c r="Y82" s="5"/>
      <c r="Z82" s="5"/>
      <c r="AA82" s="5"/>
      <c r="AB82" s="5"/>
      <c r="AC82" s="5"/>
      <c r="AD82" s="5"/>
      <c r="AE82" s="5"/>
      <c r="AF82" s="5"/>
      <c r="AG82" s="5"/>
      <c r="AH82" s="5"/>
      <c r="AI82" s="5"/>
      <c r="AJ82" s="5"/>
      <c r="AK82" s="5"/>
      <c r="AL82" s="5"/>
      <c r="AM82" s="5"/>
      <c r="AN82" s="5"/>
      <c r="AO82" s="5"/>
      <c r="AP82" s="5"/>
      <c r="AQ82" s="5"/>
      <c r="AR82" s="5"/>
      <c r="AS82" s="5"/>
      <c r="AT82" s="5"/>
      <c r="AU82" s="5"/>
      <c r="AV82" s="5"/>
      <c r="AW82" s="5"/>
      <c r="AX82" s="5"/>
      <c r="AY82" s="5"/>
      <c r="AZ82" s="5"/>
      <c r="BA82" s="5"/>
      <c r="HS82" s="5"/>
      <c r="HT82" s="5"/>
      <c r="HU82" s="5"/>
      <c r="HV82" s="5"/>
      <c r="IK82" s="5"/>
    </row>
    <row r="83" spans="1:245">
      <c r="A83" s="5"/>
      <c r="B83" s="5"/>
      <c r="C83" s="5"/>
      <c r="D83" s="5"/>
      <c r="E83" s="5"/>
      <c r="F83" s="5"/>
      <c r="G83" s="5"/>
      <c r="H83" s="5"/>
      <c r="I83" s="5"/>
      <c r="J83" s="5"/>
      <c r="K83" s="5"/>
      <c r="L83" s="5"/>
      <c r="M83" s="5"/>
      <c r="N83" s="5"/>
      <c r="O83" s="5"/>
      <c r="P83" s="5"/>
      <c r="Q83" s="5"/>
      <c r="R83" s="5"/>
      <c r="S83" s="5"/>
      <c r="T83" s="5"/>
      <c r="U83" s="5"/>
      <c r="V83" s="5"/>
      <c r="W83" s="5"/>
      <c r="X83" s="5"/>
      <c r="Y83" s="5"/>
      <c r="Z83" s="5"/>
      <c r="AA83" s="5"/>
      <c r="AB83" s="5"/>
      <c r="AC83" s="5"/>
      <c r="AD83" s="5"/>
      <c r="AE83" s="5"/>
      <c r="AF83" s="5"/>
      <c r="AG83" s="5"/>
      <c r="AH83" s="5"/>
      <c r="AI83" s="5"/>
      <c r="AJ83" s="5"/>
      <c r="AK83" s="5"/>
      <c r="AL83" s="5"/>
      <c r="AM83" s="5"/>
      <c r="AN83" s="5"/>
      <c r="AO83" s="5"/>
      <c r="AP83" s="5"/>
      <c r="AQ83" s="5"/>
      <c r="AR83" s="5"/>
      <c r="AS83" s="5"/>
      <c r="AT83" s="5"/>
      <c r="AU83" s="5"/>
      <c r="AV83" s="5"/>
      <c r="AW83" s="5"/>
      <c r="AX83" s="5"/>
      <c r="AY83" s="5"/>
      <c r="AZ83" s="5"/>
      <c r="BA83" s="5"/>
      <c r="HS83" s="5"/>
      <c r="HT83" s="5"/>
      <c r="HU83" s="5"/>
      <c r="HV83" s="5"/>
      <c r="IK83" s="5"/>
    </row>
    <row r="84" spans="1:245">
      <c r="A84" s="5"/>
      <c r="B84" s="5"/>
      <c r="C84" s="5"/>
      <c r="D84" s="5"/>
      <c r="E84" s="5"/>
      <c r="F84" s="5"/>
      <c r="G84" s="5"/>
      <c r="H84" s="5"/>
      <c r="I84" s="5"/>
      <c r="J84" s="5"/>
      <c r="K84" s="5"/>
      <c r="L84" s="5"/>
      <c r="M84" s="5"/>
      <c r="N84" s="5"/>
      <c r="O84" s="5"/>
      <c r="P84" s="5"/>
      <c r="Q84" s="5"/>
      <c r="R84" s="5"/>
      <c r="S84" s="5"/>
      <c r="T84" s="5"/>
      <c r="U84" s="5"/>
      <c r="V84" s="5"/>
      <c r="W84" s="5"/>
      <c r="X84" s="5"/>
      <c r="Y84" s="5"/>
      <c r="Z84" s="5"/>
      <c r="AA84" s="5"/>
      <c r="AB84" s="5"/>
      <c r="AC84" s="5"/>
      <c r="AD84" s="5"/>
      <c r="AE84" s="5"/>
      <c r="AF84" s="5"/>
      <c r="AG84" s="5"/>
      <c r="AH84" s="5"/>
      <c r="AI84" s="5"/>
      <c r="AJ84" s="5"/>
      <c r="AK84" s="5"/>
      <c r="AL84" s="5"/>
      <c r="AM84" s="5"/>
      <c r="AN84" s="5"/>
      <c r="AO84" s="5"/>
      <c r="AP84" s="5"/>
      <c r="AQ84" s="5"/>
      <c r="AR84" s="5"/>
      <c r="AS84" s="5"/>
      <c r="AT84" s="5"/>
      <c r="AU84" s="5"/>
      <c r="AV84" s="5"/>
      <c r="AW84" s="5"/>
      <c r="AX84" s="5"/>
      <c r="AY84" s="5"/>
      <c r="AZ84" s="5"/>
      <c r="BA84" s="5"/>
      <c r="HS84" s="5"/>
      <c r="HT84" s="5"/>
      <c r="HU84" s="5"/>
      <c r="HV84" s="5"/>
      <c r="IK84" s="5"/>
    </row>
    <row r="85" spans="1:245">
      <c r="A85" s="5"/>
      <c r="B85" s="5"/>
      <c r="C85" s="5"/>
      <c r="D85" s="5"/>
      <c r="E85" s="5"/>
      <c r="F85" s="5"/>
      <c r="G85" s="5"/>
      <c r="H85" s="5"/>
      <c r="I85" s="5"/>
      <c r="J85" s="5"/>
      <c r="K85" s="5"/>
      <c r="L85" s="5"/>
      <c r="M85" s="5"/>
      <c r="N85" s="5"/>
      <c r="O85" s="5"/>
      <c r="P85" s="5"/>
      <c r="Q85" s="5"/>
      <c r="R85" s="5"/>
      <c r="S85" s="5"/>
      <c r="T85" s="5"/>
      <c r="U85" s="5"/>
      <c r="V85" s="5"/>
      <c r="W85" s="5"/>
      <c r="X85" s="5"/>
      <c r="Y85" s="5"/>
      <c r="Z85" s="5"/>
      <c r="AA85" s="5"/>
      <c r="AB85" s="5"/>
      <c r="AC85" s="5"/>
      <c r="AD85" s="5"/>
      <c r="AE85" s="5"/>
      <c r="AF85" s="5"/>
      <c r="AG85" s="5"/>
      <c r="AH85" s="5"/>
      <c r="AI85" s="5"/>
      <c r="AJ85" s="5"/>
      <c r="AK85" s="5"/>
      <c r="AL85" s="5"/>
      <c r="AM85" s="5"/>
      <c r="AN85" s="5"/>
      <c r="AO85" s="5"/>
      <c r="AP85" s="5"/>
      <c r="AQ85" s="5"/>
      <c r="AR85" s="5"/>
      <c r="AS85" s="5"/>
      <c r="AT85" s="5"/>
      <c r="AU85" s="5"/>
      <c r="AV85" s="5"/>
      <c r="AW85" s="5"/>
      <c r="AX85" s="5"/>
      <c r="AY85" s="5"/>
      <c r="AZ85" s="5"/>
      <c r="BA85" s="5"/>
      <c r="HS85" s="5"/>
      <c r="HT85" s="5"/>
      <c r="HU85" s="5"/>
      <c r="HV85" s="5"/>
      <c r="IK85" s="5"/>
    </row>
  </sheetData>
  <conditionalFormatting sqref="A39:C43">
    <cfRule type="colorScale" priority="24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F5:F34">
    <cfRule type="colorScale" priority="2">
      <colorScale>
        <cfvo type="min"/>
        <cfvo type="max"/>
        <color rgb="FF63BE7B"/>
        <color rgb="FFFCFCFF"/>
      </colorScale>
    </cfRule>
  </conditionalFormatting>
  <conditionalFormatting sqref="G5:G34">
    <cfRule type="colorScale" priority="3">
      <colorScale>
        <cfvo type="min"/>
        <cfvo type="max"/>
        <color rgb="FFFCFCFF"/>
        <color rgb="FF63BE7B"/>
      </colorScale>
    </cfRule>
  </conditionalFormatting>
  <conditionalFormatting sqref="M5:M7">
    <cfRule type="colorScale" priority="26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N22:R22">
    <cfRule type="colorScale" priority="10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AH7:AH11 AK5">
    <cfRule type="colorScale" priority="25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AI14">
    <cfRule type="colorScale" priority="12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AI15:AI20">
    <cfRule type="colorScale" priority="11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AJ7:AJ11">
    <cfRule type="colorScale" priority="20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AJ13:AJ20">
    <cfRule type="colorScale" priority="13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AK5">
    <cfRule type="colorScale" priority="27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AL1:AL4">
    <cfRule type="colorScale" priority="6">
      <colorScale>
        <cfvo type="min"/>
        <cfvo type="percentile" val="50"/>
        <cfvo type="max"/>
        <color rgb="FF5A8AC6"/>
        <color rgb="FFFCFCFF"/>
        <color rgb="FFF8696B"/>
      </colorScale>
    </cfRule>
    <cfRule type="colorScale" priority="7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AL24:AN24 AM23:AN23">
    <cfRule type="colorScale" priority="32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AL6:AZ20">
    <cfRule type="colorScale" priority="1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AL23:AZ37">
    <cfRule type="colorScale" priority="31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AM2">
    <cfRule type="colorScale" priority="4">
      <colorScale>
        <cfvo type="min"/>
        <cfvo type="percentile" val="50"/>
        <cfvo type="max"/>
        <color rgb="FF5A8AC6"/>
        <color rgb="FFFCFCFF"/>
        <color rgb="FFF8696B"/>
      </colorScale>
    </cfRule>
    <cfRule type="colorScale" priority="5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AM3:AX3">
    <cfRule type="colorScale" priority="18">
      <colorScale>
        <cfvo type="min"/>
        <cfvo type="percentile" val="50"/>
        <cfvo type="max"/>
        <color rgb="FF5A8AC6"/>
        <color rgb="FFFCFCFF"/>
        <color rgb="FFF8696B"/>
      </colorScale>
    </cfRule>
    <cfRule type="colorScale" priority="19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AY3:AZ4">
    <cfRule type="colorScale" priority="8">
      <colorScale>
        <cfvo type="min"/>
        <cfvo type="percentile" val="50"/>
        <cfvo type="max"/>
        <color rgb="FF5A8AC6"/>
        <color rgb="FFFCFCFF"/>
        <color rgb="FFF8696B"/>
      </colorScale>
    </cfRule>
    <cfRule type="colorScale" priority="9">
      <colorScale>
        <cfvo type="min"/>
        <cfvo type="percentile" val="50"/>
        <cfvo type="max"/>
        <color rgb="FFF8696B"/>
        <color rgb="FFFFEB84"/>
        <color rgb="FF63BE7B"/>
      </colorScale>
    </cfRule>
  </conditionalFormatting>
  <pageMargins left="0.7" right="0.7" top="0.75" bottom="0.75" header="0.3" footer="0.3"/>
  <pageSetup paperSize="9" orientation="portrait" r:id="rId1"/>
  <drawing r:id="rId2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FA4776C-9B11-4426-A12C-5F5308875539}">
  <dimension ref="A1:GL85"/>
  <sheetViews>
    <sheetView workbookViewId="0">
      <selection activeCell="AL6" sqref="AL6"/>
    </sheetView>
  </sheetViews>
  <sheetFormatPr defaultRowHeight="15"/>
  <cols>
    <col min="1" max="3" width="5.7109375" style="2" customWidth="1"/>
    <col min="4" max="4" width="4.5703125" style="2" customWidth="1"/>
    <col min="5" max="7" width="3.85546875" style="2" customWidth="1"/>
    <col min="8" max="10" width="1" style="2" customWidth="1"/>
    <col min="11" max="11" width="2" style="2" customWidth="1"/>
    <col min="12" max="12" width="3.85546875" style="2" customWidth="1"/>
    <col min="13" max="13" width="7.5703125" style="2" customWidth="1"/>
    <col min="14" max="15" width="5.7109375" style="2" customWidth="1"/>
    <col min="16" max="16" width="8.140625" style="2" customWidth="1"/>
    <col min="17" max="18" width="5.7109375" style="2" customWidth="1"/>
    <col min="19" max="19" width="3.85546875" style="2" customWidth="1"/>
    <col min="20" max="21" width="3.140625" style="2" bestFit="1" customWidth="1"/>
    <col min="22" max="22" width="3.5703125" style="2" customWidth="1"/>
    <col min="23" max="23" width="4" style="2" customWidth="1"/>
    <col min="24" max="24" width="6" style="3" customWidth="1"/>
    <col min="25" max="25" width="3.42578125" style="3" customWidth="1"/>
    <col min="26" max="27" width="4.28515625" style="3" customWidth="1"/>
    <col min="28" max="28" width="4" style="3" customWidth="1"/>
    <col min="29" max="29" width="4.85546875" style="2" bestFit="1" customWidth="1"/>
    <col min="30" max="30" width="6.5703125" style="2" customWidth="1"/>
    <col min="31" max="31" width="6.42578125" style="3" customWidth="1"/>
    <col min="32" max="32" width="8.42578125" style="3" customWidth="1"/>
    <col min="33" max="33" width="7.5703125" style="3" customWidth="1"/>
    <col min="34" max="34" width="9.5703125" style="3" customWidth="1"/>
    <col min="35" max="35" width="8.7109375" style="3" customWidth="1"/>
    <col min="36" max="36" width="6" style="3" customWidth="1"/>
    <col min="37" max="37" width="3.7109375" style="3" customWidth="1"/>
    <col min="38" max="52" width="2.28515625" style="2" customWidth="1"/>
    <col min="53" max="53" width="4" style="3" customWidth="1"/>
    <col min="54" max="148" width="0.140625" style="2" customWidth="1"/>
    <col min="149" max="149" width="2.140625" style="3" customWidth="1"/>
    <col min="150" max="154" width="1.7109375" style="2" customWidth="1"/>
    <col min="155" max="162" width="1.7109375" style="3" customWidth="1"/>
    <col min="163" max="164" width="1.85546875" style="3" customWidth="1"/>
    <col min="165" max="165" width="4" style="3" customWidth="1"/>
    <col min="166" max="194" width="2.140625" style="3" customWidth="1"/>
    <col min="195" max="16384" width="9.140625" style="2"/>
  </cols>
  <sheetData>
    <row r="1" spans="1:194">
      <c r="A1" s="5"/>
      <c r="B1" s="5"/>
      <c r="C1" s="5"/>
      <c r="D1" s="5"/>
      <c r="E1" s="5"/>
      <c r="F1" s="5"/>
      <c r="G1" s="5"/>
      <c r="H1" s="5"/>
      <c r="I1" s="5"/>
      <c r="J1" s="5"/>
      <c r="K1" s="5"/>
      <c r="L1" s="5"/>
      <c r="M1" s="5"/>
      <c r="N1" s="5"/>
      <c r="O1" s="5"/>
      <c r="P1" s="5"/>
      <c r="Q1" s="5"/>
      <c r="R1" s="5"/>
      <c r="S1" s="5"/>
      <c r="T1" s="42" t="s">
        <v>8</v>
      </c>
      <c r="U1" s="5"/>
      <c r="V1" s="5"/>
      <c r="W1" s="5"/>
      <c r="X1" s="5"/>
      <c r="Y1" s="5"/>
      <c r="Z1" s="5"/>
      <c r="AA1" s="5"/>
      <c r="AB1" s="5"/>
      <c r="AC1" s="5"/>
      <c r="AD1" s="5"/>
      <c r="AE1" s="5"/>
      <c r="AF1" s="5"/>
      <c r="AG1" s="5"/>
      <c r="AH1" s="5"/>
      <c r="AI1" s="5"/>
      <c r="AJ1" s="5"/>
      <c r="AK1" s="5"/>
      <c r="AL1" s="5"/>
      <c r="AM1" s="5"/>
      <c r="AN1" s="5"/>
      <c r="AO1" s="5"/>
      <c r="AP1" s="5"/>
      <c r="AQ1" s="5"/>
      <c r="AR1" s="5"/>
      <c r="AS1" s="5"/>
      <c r="AT1" s="5"/>
      <c r="AU1" s="5"/>
      <c r="AV1" s="5"/>
      <c r="AW1" s="5"/>
      <c r="AX1" s="5"/>
      <c r="AY1" s="5"/>
      <c r="AZ1" s="5"/>
      <c r="BA1" s="5"/>
      <c r="BB1" s="5"/>
      <c r="BC1" s="5"/>
      <c r="BD1" s="5"/>
      <c r="BE1" s="5"/>
      <c r="BF1" s="5"/>
      <c r="BG1" s="5"/>
      <c r="BH1" s="5"/>
      <c r="BI1" s="5"/>
      <c r="BJ1" s="5"/>
      <c r="BK1" s="5"/>
      <c r="BL1" s="5"/>
      <c r="BM1" s="5"/>
      <c r="BN1" s="5"/>
      <c r="BO1" s="5"/>
      <c r="BP1" s="5"/>
      <c r="BQ1" s="5"/>
      <c r="BR1" s="5"/>
      <c r="BS1" s="5"/>
      <c r="BT1" s="5"/>
      <c r="BU1" s="5"/>
      <c r="BV1" s="5"/>
      <c r="BW1" s="5"/>
      <c r="BX1" s="5"/>
      <c r="BY1" s="5"/>
      <c r="BZ1" s="5"/>
      <c r="CA1" s="5"/>
      <c r="CB1" s="5"/>
      <c r="CC1" s="5"/>
      <c r="CD1" s="5"/>
      <c r="CE1" s="5"/>
      <c r="CF1" s="5"/>
      <c r="CG1" s="5"/>
      <c r="CH1" s="5"/>
      <c r="CI1" s="5"/>
      <c r="CJ1" s="5"/>
      <c r="CK1" s="5"/>
      <c r="CL1" s="5"/>
      <c r="CM1" s="5"/>
      <c r="CN1" s="5"/>
      <c r="CO1" s="5"/>
      <c r="CP1" s="5"/>
      <c r="CQ1" s="5"/>
      <c r="CR1" s="5"/>
      <c r="CS1" s="5"/>
      <c r="CT1" s="5"/>
      <c r="CU1" s="5"/>
      <c r="CV1" s="5"/>
      <c r="CW1" s="5"/>
      <c r="CX1" s="5"/>
      <c r="CY1" s="5"/>
      <c r="CZ1" s="5"/>
      <c r="DA1" s="5"/>
      <c r="DB1" s="5"/>
      <c r="DC1" s="5"/>
      <c r="DD1" s="5"/>
      <c r="DE1" s="5"/>
      <c r="DF1" s="5"/>
      <c r="DG1" s="5"/>
      <c r="DH1" s="5"/>
      <c r="DI1" s="5"/>
      <c r="DJ1" s="5"/>
      <c r="DK1" s="5"/>
      <c r="DL1" s="5"/>
      <c r="DM1" s="5"/>
      <c r="DN1" s="5"/>
      <c r="DO1" s="5"/>
      <c r="DP1" s="5"/>
      <c r="DQ1" s="5"/>
      <c r="DR1" s="5"/>
      <c r="DS1" s="5"/>
      <c r="DT1" s="5"/>
      <c r="DU1" s="5"/>
      <c r="DV1" s="5"/>
      <c r="DW1" s="5"/>
      <c r="DX1" s="5"/>
      <c r="DY1" s="5"/>
      <c r="DZ1" s="5"/>
      <c r="EA1" s="5"/>
      <c r="EB1" s="5"/>
      <c r="EC1" s="5"/>
      <c r="ED1" s="5"/>
      <c r="EE1" s="5"/>
      <c r="EF1" s="5"/>
      <c r="EG1" s="5"/>
      <c r="EH1" s="5"/>
      <c r="EI1" s="5"/>
      <c r="EJ1" s="5"/>
      <c r="EK1" s="5"/>
      <c r="EL1" s="5"/>
      <c r="EM1" s="5"/>
      <c r="EN1" s="5"/>
      <c r="EO1" s="5"/>
      <c r="EP1" s="5"/>
      <c r="EQ1" s="5"/>
      <c r="ER1" s="5"/>
      <c r="ES1" s="5"/>
      <c r="ET1" s="5"/>
      <c r="EU1" s="5"/>
      <c r="EV1" s="5"/>
      <c r="EW1" s="5"/>
      <c r="EX1" s="5"/>
      <c r="EY1" s="5"/>
      <c r="EZ1" s="5"/>
      <c r="FA1" s="5"/>
      <c r="FB1" s="5"/>
      <c r="FC1" s="5"/>
      <c r="FD1" s="5"/>
      <c r="FE1" s="5"/>
      <c r="FF1" s="5"/>
      <c r="FG1" s="5"/>
      <c r="FH1" s="5"/>
      <c r="FI1" s="5"/>
      <c r="FJ1" s="5"/>
      <c r="FK1" s="5"/>
      <c r="FL1" s="5"/>
      <c r="FM1" s="5"/>
      <c r="FN1" s="5"/>
      <c r="FO1" s="5"/>
      <c r="FP1" s="5"/>
      <c r="FQ1" s="5"/>
      <c r="FR1" s="5"/>
      <c r="FS1" s="5"/>
      <c r="FT1" s="5"/>
      <c r="FU1" s="5"/>
      <c r="FV1" s="5"/>
      <c r="FW1" s="5"/>
      <c r="FX1" s="5"/>
      <c r="FY1" s="5"/>
      <c r="FZ1" s="5"/>
      <c r="GA1" s="5"/>
      <c r="GB1" s="5"/>
      <c r="GC1" s="5"/>
      <c r="GD1" s="5"/>
      <c r="GE1" s="5"/>
      <c r="GF1" s="5"/>
      <c r="GG1" s="5"/>
      <c r="GH1" s="5"/>
      <c r="GI1" s="5"/>
      <c r="GJ1" s="5"/>
      <c r="GK1" s="5"/>
      <c r="GL1" s="5"/>
    </row>
    <row r="2" spans="1:194" ht="15.75" customHeight="1">
      <c r="A2" s="5"/>
      <c r="B2" s="5"/>
      <c r="C2" s="5"/>
      <c r="D2" s="5"/>
      <c r="E2" s="46"/>
      <c r="F2" s="46"/>
      <c r="G2" s="46"/>
      <c r="H2" s="46"/>
      <c r="I2" s="46"/>
      <c r="J2" s="46"/>
      <c r="K2" s="27"/>
      <c r="L2" s="27" t="s">
        <v>18</v>
      </c>
      <c r="M2" s="28"/>
      <c r="N2" s="16" t="s">
        <v>9</v>
      </c>
      <c r="O2" s="16" t="s">
        <v>7</v>
      </c>
      <c r="P2" s="26"/>
      <c r="Q2" s="26"/>
      <c r="R2" s="26"/>
      <c r="S2" s="29" t="s">
        <v>32</v>
      </c>
      <c r="T2" s="29"/>
      <c r="U2" s="29"/>
      <c r="V2" s="29"/>
      <c r="W2" s="29"/>
      <c r="X2" s="29"/>
      <c r="Y2" s="15"/>
      <c r="Z2" s="382" t="s">
        <v>31</v>
      </c>
      <c r="AA2" s="54">
        <v>-1</v>
      </c>
      <c r="AB2" s="30"/>
      <c r="AC2" s="53"/>
      <c r="AD2" s="52" t="s">
        <v>2</v>
      </c>
      <c r="AE2" s="19">
        <v>15</v>
      </c>
      <c r="AF2" s="18" t="s">
        <v>5</v>
      </c>
      <c r="AG2" s="19">
        <v>500</v>
      </c>
      <c r="AH2" s="19">
        <f>AE2*AE3</f>
        <v>150</v>
      </c>
      <c r="AI2" s="5"/>
      <c r="AJ2" s="57"/>
      <c r="AK2" s="4"/>
      <c r="AL2" s="5"/>
      <c r="AM2" s="5">
        <v>0</v>
      </c>
      <c r="AN2" s="5"/>
      <c r="AO2" s="5"/>
      <c r="AP2" s="5"/>
      <c r="AQ2" s="5"/>
      <c r="AR2" s="5"/>
      <c r="AS2" s="5"/>
      <c r="AT2" s="5"/>
      <c r="AU2" s="5"/>
      <c r="AV2" s="5"/>
      <c r="AW2" s="5"/>
      <c r="AX2" s="5"/>
      <c r="AY2" s="5"/>
      <c r="AZ2" s="5"/>
      <c r="BA2" s="5"/>
      <c r="ES2" s="5"/>
      <c r="ET2" s="5"/>
      <c r="EU2" s="5"/>
      <c r="EV2" s="5"/>
      <c r="EW2" s="5"/>
      <c r="EX2" s="5"/>
      <c r="EY2" s="5"/>
      <c r="EZ2" s="5"/>
      <c r="FA2" s="5"/>
      <c r="FB2" s="5"/>
      <c r="FC2" s="5"/>
      <c r="FD2" s="5"/>
      <c r="FE2" s="5"/>
      <c r="FF2" s="5"/>
      <c r="FG2" s="5"/>
      <c r="FH2" s="5"/>
      <c r="FI2" s="5"/>
      <c r="FJ2" s="5"/>
      <c r="FK2" s="5"/>
      <c r="FL2" s="5"/>
      <c r="FM2" s="5"/>
      <c r="FN2" s="5"/>
      <c r="FO2" s="5"/>
      <c r="FP2" s="5"/>
      <c r="FQ2" s="5"/>
      <c r="FR2" s="5"/>
      <c r="FS2" s="5"/>
      <c r="FT2" s="5"/>
      <c r="FU2" s="5"/>
      <c r="FV2" s="5"/>
      <c r="FW2" s="5"/>
      <c r="FX2" s="5"/>
      <c r="FY2" s="5"/>
      <c r="FZ2" s="5"/>
      <c r="GA2" s="5"/>
      <c r="GB2" s="5"/>
      <c r="GC2" s="5"/>
      <c r="GD2" s="5"/>
      <c r="GE2" s="5"/>
      <c r="GF2" s="5"/>
      <c r="GG2" s="5"/>
      <c r="GH2" s="5"/>
      <c r="GI2" s="5"/>
      <c r="GJ2" s="5"/>
      <c r="GK2" s="5"/>
      <c r="GL2" s="5"/>
    </row>
    <row r="3" spans="1:194">
      <c r="A3" s="5"/>
      <c r="B3" s="5"/>
      <c r="C3" s="5"/>
      <c r="D3" s="5"/>
      <c r="E3" s="46"/>
      <c r="F3" s="46"/>
      <c r="G3" s="46"/>
      <c r="H3" s="46"/>
      <c r="I3" s="46"/>
      <c r="J3" s="46"/>
      <c r="K3" s="27"/>
      <c r="L3" s="28"/>
      <c r="M3" s="41" t="s">
        <v>11</v>
      </c>
      <c r="N3" s="26"/>
      <c r="O3" s="26"/>
      <c r="P3" s="2" t="s">
        <v>12</v>
      </c>
      <c r="Q3" s="26"/>
      <c r="R3" s="26"/>
      <c r="S3" s="30"/>
      <c r="T3" s="42" t="s">
        <v>14</v>
      </c>
      <c r="U3" s="30" t="s">
        <v>9</v>
      </c>
      <c r="V3" s="30" t="s">
        <v>7</v>
      </c>
      <c r="W3" s="31" t="s">
        <v>8</v>
      </c>
      <c r="X3" s="31"/>
      <c r="Y3" s="15"/>
      <c r="Z3" s="30"/>
      <c r="AA3" s="54">
        <f>(AA13-AA5)/(AA4+AA2)</f>
        <v>0.22222222222222221</v>
      </c>
      <c r="AB3" s="30"/>
      <c r="AC3" s="53"/>
      <c r="AD3" s="52" t="s">
        <v>3</v>
      </c>
      <c r="AE3" s="19">
        <v>10</v>
      </c>
      <c r="AF3" s="18" t="s">
        <v>4</v>
      </c>
      <c r="AG3" s="19">
        <v>500</v>
      </c>
      <c r="AH3" s="19" t="s">
        <v>29</v>
      </c>
      <c r="AI3" s="5"/>
      <c r="AJ3" s="57"/>
      <c r="AK3" s="4"/>
      <c r="AL3" s="5"/>
      <c r="AM3" s="5"/>
      <c r="AN3" s="5"/>
      <c r="AO3" s="5"/>
      <c r="AP3" s="5"/>
      <c r="AQ3" s="5"/>
      <c r="AR3" s="5"/>
      <c r="AS3" s="5"/>
      <c r="AT3" s="5"/>
      <c r="AU3" s="5"/>
      <c r="AV3" s="5"/>
      <c r="AW3" s="5"/>
      <c r="AX3" s="5"/>
      <c r="AY3" s="5"/>
      <c r="AZ3" s="5"/>
      <c r="BA3" s="5"/>
      <c r="ES3" s="5"/>
      <c r="ET3" s="5"/>
      <c r="EU3" s="5"/>
      <c r="EV3" s="5"/>
      <c r="EW3" s="5"/>
      <c r="EX3" s="5"/>
      <c r="EY3" s="5"/>
      <c r="EZ3" s="5"/>
      <c r="FA3" s="5"/>
      <c r="FB3" s="5"/>
      <c r="FC3" s="5"/>
      <c r="FD3" s="5"/>
      <c r="FE3" s="5"/>
      <c r="FF3" s="5"/>
      <c r="FG3" s="5"/>
      <c r="FH3" s="5"/>
      <c r="FI3" s="5"/>
      <c r="FJ3" s="5"/>
      <c r="FK3" s="5"/>
      <c r="FL3" s="5"/>
      <c r="FM3" s="5"/>
      <c r="FN3" s="5"/>
      <c r="FO3" s="5"/>
      <c r="FP3" s="5"/>
      <c r="FQ3" s="5"/>
      <c r="FR3" s="5"/>
      <c r="FS3" s="5"/>
      <c r="FT3" s="5"/>
      <c r="FU3" s="5"/>
      <c r="FV3" s="5"/>
      <c r="FW3" s="5"/>
      <c r="FX3" s="5"/>
      <c r="FY3" s="5"/>
      <c r="FZ3" s="5"/>
      <c r="GA3" s="5"/>
      <c r="GB3" s="5"/>
      <c r="GC3" s="5"/>
      <c r="GD3" s="5"/>
      <c r="GE3" s="5"/>
      <c r="GF3" s="5"/>
      <c r="GG3" s="5"/>
      <c r="GH3" s="5"/>
      <c r="GI3" s="5"/>
      <c r="GJ3" s="5"/>
      <c r="GK3" s="5"/>
      <c r="GL3" s="5"/>
    </row>
    <row r="4" spans="1:194" ht="17.25">
      <c r="A4" s="5"/>
      <c r="B4" s="5"/>
      <c r="C4" s="5"/>
      <c r="D4" s="5"/>
      <c r="E4" s="46"/>
      <c r="F4" s="46"/>
      <c r="G4" s="46"/>
      <c r="H4" s="46"/>
      <c r="I4" s="46"/>
      <c r="J4" s="46"/>
      <c r="K4" s="27"/>
      <c r="L4" s="47">
        <f>P6</f>
        <v>-35000</v>
      </c>
      <c r="M4" s="28">
        <v>0</v>
      </c>
      <c r="N4" s="16">
        <v>1</v>
      </c>
      <c r="O4" s="16">
        <v>2</v>
      </c>
      <c r="P4" s="26">
        <v>3</v>
      </c>
      <c r="Q4" s="89" t="s">
        <v>48</v>
      </c>
      <c r="R4" s="89" t="s">
        <v>48</v>
      </c>
      <c r="S4" s="30"/>
      <c r="T4" s="30">
        <v>0</v>
      </c>
      <c r="U4" s="30">
        <v>1</v>
      </c>
      <c r="V4" s="30">
        <v>2</v>
      </c>
      <c r="W4" s="30">
        <v>3</v>
      </c>
      <c r="X4" s="30">
        <v>4</v>
      </c>
      <c r="Y4" s="15" t="s">
        <v>12</v>
      </c>
      <c r="Z4" s="30" t="s">
        <v>48</v>
      </c>
      <c r="AA4" s="55">
        <f>COUNT(V5:V14)</f>
        <v>10</v>
      </c>
      <c r="AB4" s="30"/>
      <c r="AC4" s="53"/>
      <c r="AD4" s="52" t="s">
        <v>1</v>
      </c>
      <c r="AE4" s="19">
        <v>2</v>
      </c>
      <c r="AF4" s="18" t="s">
        <v>26</v>
      </c>
      <c r="AG4" s="57" t="s">
        <v>27</v>
      </c>
      <c r="AH4" s="19">
        <f>COUNT(AF7:AF11)</f>
        <v>2</v>
      </c>
      <c r="AI4" s="5"/>
      <c r="AJ4" s="57"/>
      <c r="AK4" s="4"/>
      <c r="AL4" s="5"/>
      <c r="AM4" s="5"/>
      <c r="AN4" s="5"/>
      <c r="AO4" s="5"/>
      <c r="AP4" s="5"/>
      <c r="AQ4" s="5"/>
      <c r="AR4" s="5"/>
      <c r="AS4" s="5"/>
      <c r="AT4" s="5"/>
      <c r="AU4" s="5"/>
      <c r="AV4" s="5"/>
      <c r="AW4" s="5"/>
      <c r="AX4" s="5"/>
      <c r="AY4" s="5"/>
      <c r="AZ4" s="5"/>
      <c r="BA4" s="5"/>
      <c r="ES4" s="5"/>
      <c r="ET4" s="384" t="s">
        <v>666</v>
      </c>
      <c r="EU4" s="5"/>
      <c r="EV4" s="5"/>
      <c r="EW4" s="5"/>
      <c r="EX4" s="5"/>
      <c r="EY4" s="5"/>
      <c r="EZ4" s="5"/>
      <c r="FA4" s="5"/>
      <c r="FB4" s="5"/>
      <c r="FC4" s="5"/>
      <c r="FD4" s="5"/>
      <c r="FE4" s="5"/>
      <c r="FF4" s="5"/>
      <c r="FG4" s="5"/>
      <c r="FH4" s="5"/>
      <c r="FI4" s="5"/>
      <c r="FJ4" s="5"/>
      <c r="FK4" s="5"/>
      <c r="FL4" s="5"/>
      <c r="FM4" s="5"/>
      <c r="FN4" s="5"/>
      <c r="FO4" s="5"/>
      <c r="FP4" s="5"/>
      <c r="FQ4" s="5"/>
      <c r="FR4" s="5"/>
      <c r="FS4" s="5"/>
      <c r="FT4" s="5"/>
      <c r="FU4" s="5"/>
      <c r="FV4" s="5"/>
      <c r="FW4" s="5"/>
      <c r="FX4" s="5"/>
      <c r="FY4" s="5"/>
      <c r="FZ4" s="5"/>
      <c r="GA4" s="5"/>
      <c r="GB4" s="5"/>
      <c r="GC4" s="5"/>
      <c r="GD4" s="5"/>
      <c r="GE4" s="5"/>
      <c r="GF4" s="5"/>
      <c r="GG4" s="5"/>
      <c r="GH4" s="5"/>
      <c r="GI4" s="5"/>
      <c r="GJ4" s="5"/>
      <c r="GK4" s="5"/>
      <c r="GL4" s="5"/>
    </row>
    <row r="5" spans="1:194">
      <c r="A5" s="43"/>
      <c r="B5" s="43"/>
      <c r="C5" s="44">
        <f t="shared" ref="C5:C13" si="0">INDEX($AA$5:$AA$13,D5,1)</f>
        <v>6</v>
      </c>
      <c r="D5" s="43">
        <v>9</v>
      </c>
      <c r="E5" s="38"/>
      <c r="F5" s="352"/>
      <c r="G5" s="352"/>
      <c r="H5" s="347"/>
      <c r="I5" s="347"/>
      <c r="J5" s="9"/>
      <c r="K5" s="5"/>
      <c r="L5" s="38">
        <v>0</v>
      </c>
      <c r="M5" s="13">
        <v>1</v>
      </c>
      <c r="N5" s="8">
        <v>2</v>
      </c>
      <c r="O5" s="8">
        <v>3</v>
      </c>
      <c r="P5" s="15">
        <v>-35000</v>
      </c>
      <c r="Q5" s="50" t="str">
        <f>_xlfn.CONCAT(O5+1,",",N5+1)</f>
        <v>4,3</v>
      </c>
      <c r="R5" s="50" t="str">
        <f>Q5</f>
        <v>4,3</v>
      </c>
      <c r="S5" s="38">
        <v>0</v>
      </c>
      <c r="T5" s="13">
        <v>1</v>
      </c>
      <c r="U5" s="8">
        <v>0</v>
      </c>
      <c r="V5" s="8">
        <v>14</v>
      </c>
      <c r="W5" s="39">
        <v>0</v>
      </c>
      <c r="X5" s="17">
        <v>10000</v>
      </c>
      <c r="Y5" s="15">
        <v>-5</v>
      </c>
      <c r="Z5" s="9" t="str">
        <f t="shared" ref="Z5:Z14" si="1">_xlfn.CONCAT(V5+1,",",U5+1)</f>
        <v>15,1</v>
      </c>
      <c r="AA5" s="93">
        <v>4</v>
      </c>
      <c r="AB5" s="53"/>
      <c r="AC5" s="53"/>
      <c r="AD5" s="6"/>
      <c r="AE5" s="6">
        <f>AE3*AE2</f>
        <v>150</v>
      </c>
      <c r="AF5" s="33" t="s">
        <v>25</v>
      </c>
      <c r="AG5" s="33"/>
      <c r="AH5" s="56" t="s">
        <v>29</v>
      </c>
      <c r="AI5" s="35" t="s">
        <v>10</v>
      </c>
      <c r="AJ5" s="57"/>
      <c r="AK5" s="4">
        <f>AH6</f>
        <v>150</v>
      </c>
      <c r="AL5" s="5">
        <v>1</v>
      </c>
      <c r="AM5" s="5">
        <f>AL5+1</f>
        <v>2</v>
      </c>
      <c r="AN5" s="5">
        <f t="shared" ref="AN5:AZ5" si="2">AM5+1</f>
        <v>3</v>
      </c>
      <c r="AO5" s="5">
        <f t="shared" si="2"/>
        <v>4</v>
      </c>
      <c r="AP5" s="5">
        <f t="shared" si="2"/>
        <v>5</v>
      </c>
      <c r="AQ5" s="5">
        <f t="shared" si="2"/>
        <v>6</v>
      </c>
      <c r="AR5" s="5">
        <f t="shared" si="2"/>
        <v>7</v>
      </c>
      <c r="AS5" s="5">
        <f t="shared" si="2"/>
        <v>8</v>
      </c>
      <c r="AT5" s="5">
        <f t="shared" si="2"/>
        <v>9</v>
      </c>
      <c r="AU5" s="5">
        <f t="shared" si="2"/>
        <v>10</v>
      </c>
      <c r="AV5" s="5">
        <f t="shared" si="2"/>
        <v>11</v>
      </c>
      <c r="AW5" s="5">
        <f t="shared" si="2"/>
        <v>12</v>
      </c>
      <c r="AX5" s="5">
        <f t="shared" si="2"/>
        <v>13</v>
      </c>
      <c r="AY5" s="5">
        <f t="shared" si="2"/>
        <v>14</v>
      </c>
      <c r="AZ5" s="5">
        <f t="shared" si="2"/>
        <v>15</v>
      </c>
      <c r="BA5" s="5"/>
      <c r="ES5" s="5"/>
      <c r="ET5" s="5"/>
      <c r="EU5" s="5"/>
      <c r="EV5" s="5"/>
      <c r="EW5" s="5"/>
      <c r="EX5" s="5"/>
      <c r="EY5" s="5"/>
      <c r="EZ5" s="5"/>
      <c r="FA5" s="5"/>
      <c r="FB5" s="5"/>
      <c r="FC5" s="5"/>
      <c r="FD5" s="5"/>
      <c r="FE5" s="5"/>
      <c r="FF5" s="5"/>
      <c r="FG5" s="5"/>
      <c r="FH5" s="5"/>
      <c r="FI5" s="5"/>
      <c r="FJ5" s="5"/>
      <c r="FK5" s="5"/>
      <c r="FL5" s="5"/>
      <c r="FM5" s="5"/>
      <c r="FN5" s="5"/>
      <c r="FO5" s="5"/>
      <c r="FP5" s="5"/>
      <c r="FQ5" s="5"/>
      <c r="FR5" s="5"/>
      <c r="FS5" s="5"/>
      <c r="FT5" s="5"/>
      <c r="FU5" s="5"/>
      <c r="FV5" s="5"/>
      <c r="FW5" s="5"/>
      <c r="FX5" s="5"/>
      <c r="FY5" s="5"/>
      <c r="FZ5" s="5"/>
      <c r="GA5" s="5"/>
      <c r="GB5" s="5"/>
      <c r="GC5" s="5"/>
      <c r="GD5" s="5"/>
      <c r="GE5" s="5"/>
      <c r="GF5" s="5"/>
      <c r="GG5" s="5"/>
      <c r="GH5" s="5"/>
      <c r="GI5" s="5"/>
      <c r="GJ5" s="5"/>
      <c r="GK5" s="5"/>
      <c r="GL5" s="5"/>
    </row>
    <row r="6" spans="1:194">
      <c r="A6" s="43">
        <v>200</v>
      </c>
      <c r="B6" s="43"/>
      <c r="C6" s="44">
        <f t="shared" si="0"/>
        <v>5.5555555555555562</v>
      </c>
      <c r="D6" s="43">
        <f>D5-1</f>
        <v>8</v>
      </c>
      <c r="E6" s="38"/>
      <c r="F6" s="352"/>
      <c r="G6" s="352"/>
      <c r="H6" s="347"/>
      <c r="I6" s="347"/>
      <c r="J6" s="9"/>
      <c r="K6" s="5"/>
      <c r="L6" s="38">
        <v>1</v>
      </c>
      <c r="M6" s="13">
        <v>1</v>
      </c>
      <c r="N6" s="8">
        <v>7</v>
      </c>
      <c r="O6" s="8">
        <v>3</v>
      </c>
      <c r="P6" s="15">
        <v>-35000</v>
      </c>
      <c r="Q6" s="50" t="str">
        <f>_xlfn.CONCAT(O6+1,",",N6+1)</f>
        <v>4,8</v>
      </c>
      <c r="R6" s="50" t="str">
        <f>Q6</f>
        <v>4,8</v>
      </c>
      <c r="S6" s="38">
        <v>1</v>
      </c>
      <c r="T6" s="13">
        <v>1</v>
      </c>
      <c r="U6" s="8">
        <v>1</v>
      </c>
      <c r="V6" s="8">
        <v>14</v>
      </c>
      <c r="W6" s="39">
        <v>0</v>
      </c>
      <c r="X6" s="17">
        <v>10000</v>
      </c>
      <c r="Y6" s="15">
        <v>-5</v>
      </c>
      <c r="Z6" s="9" t="str">
        <f t="shared" si="1"/>
        <v>15,2</v>
      </c>
      <c r="AA6" s="45">
        <f t="shared" ref="AA6:AA12" si="3">AA5+AA$3</f>
        <v>4.2222222222222223</v>
      </c>
      <c r="AB6" s="53" t="s">
        <v>21</v>
      </c>
      <c r="AC6" s="53"/>
      <c r="AD6" s="7" t="s">
        <v>15</v>
      </c>
      <c r="AE6" s="36" t="s">
        <v>16</v>
      </c>
      <c r="AF6" s="42">
        <v>0</v>
      </c>
      <c r="AG6" s="28" t="s">
        <v>24</v>
      </c>
      <c r="AH6" s="28">
        <v>150</v>
      </c>
      <c r="AI6" s="12"/>
      <c r="AJ6" s="57"/>
      <c r="AK6" s="5">
        <v>1</v>
      </c>
      <c r="AL6" s="40">
        <f>IF(AL23="","",IF(ISNUMBER(MATCH('02_BCF2SS'!AL23,$R$5:$R$7,0)),$L$4,IF(ISNUMBER(MATCH('02_BCF2SS'!AL23,$Q$8:$Q$19,0)),$P$5,IF(ISNUMBER(MATCH('02_BCF2SS'!AL23,$Z$5:$Z$14,0)),$Y$5,IF(ISNUMBER(MATCH('02_BCF2SS'!AL23,$J$5:$J$34,0)),$F$3,$AM$2)))))</f>
        <v>0</v>
      </c>
      <c r="AM6" s="40">
        <f>IF(AM23="","",IF(ISNUMBER(MATCH('02_BCF2SS'!AM23,$R$5:$R$7,0)),$L$4,IF(ISNUMBER(MATCH('02_BCF2SS'!AM23,$Q$8:$Q$19,0)),$P$5,IF(ISNUMBER(MATCH('02_BCF2SS'!AM23,$Z$5:$Z$14,0)),$Y$5,IF(ISNUMBER(MATCH('02_BCF2SS'!AM23,$J$5:$J$34,0)),$F$3,$AM$2)))))</f>
        <v>0</v>
      </c>
      <c r="AN6" s="40">
        <f>IF(AN23="","",IF(ISNUMBER(MATCH('02_BCF2SS'!AN23,$R$5:$R$7,0)),$L$4,IF(ISNUMBER(MATCH('02_BCF2SS'!AN23,$Q$8:$Q$19,0)),$P$5,IF(ISNUMBER(MATCH('02_BCF2SS'!AN23,$Z$5:$Z$14,0)),$Y$5,IF(ISNUMBER(MATCH('02_BCF2SS'!AN23,$J$5:$J$34,0)),$F$3,$AM$2)))))</f>
        <v>0</v>
      </c>
      <c r="AO6" s="40">
        <f>IF(AO23="","",IF(ISNUMBER(MATCH('02_BCF2SS'!AO23,$R$5:$R$7,0)),$L$4,IF(ISNUMBER(MATCH('02_BCF2SS'!AO23,$Q$8:$Q$19,0)),$P$5,IF(ISNUMBER(MATCH('02_BCF2SS'!AO23,$Z$5:$Z$14,0)),$Y$5,IF(ISNUMBER(MATCH('02_BCF2SS'!AO23,$J$5:$J$34,0)),$F$3,$AM$2)))))</f>
        <v>0</v>
      </c>
      <c r="AP6" s="40">
        <f>IF(AP23="","",IF(ISNUMBER(MATCH('02_BCF2SS'!AP23,$R$5:$R$7,0)),$L$4,IF(ISNUMBER(MATCH('02_BCF2SS'!AP23,$Q$8:$Q$19,0)),$P$5,IF(ISNUMBER(MATCH('02_BCF2SS'!AP23,$Z$5:$Z$14,0)),$Y$5,IF(ISNUMBER(MATCH('02_BCF2SS'!AP23,$J$5:$J$34,0)),$F$3,$AM$2)))))</f>
        <v>0</v>
      </c>
      <c r="AQ6" s="40">
        <f>IF(AQ23="","",IF(ISNUMBER(MATCH('02_BCF2SS'!AQ23,$R$5:$R$7,0)),$L$4,IF(ISNUMBER(MATCH('02_BCF2SS'!AQ23,$Q$8:$Q$19,0)),$P$5,IF(ISNUMBER(MATCH('02_BCF2SS'!AQ23,$Z$5:$Z$14,0)),$Y$5,IF(ISNUMBER(MATCH('02_BCF2SS'!AQ23,$J$5:$J$34,0)),$F$3,$AM$2)))))</f>
        <v>0</v>
      </c>
      <c r="AR6" s="40">
        <f>IF(AR23="","",IF(ISNUMBER(MATCH('02_BCF2SS'!AR23,$R$5:$R$7,0)),$L$4,IF(ISNUMBER(MATCH('02_BCF2SS'!AR23,$Q$8:$Q$19,0)),$P$5,IF(ISNUMBER(MATCH('02_BCF2SS'!AR23,$Z$5:$Z$14,0)),$Y$5,IF(ISNUMBER(MATCH('02_BCF2SS'!AR23,$J$5:$J$34,0)),$F$3,$AM$2)))))</f>
        <v>0</v>
      </c>
      <c r="AS6" s="40">
        <f>IF(AS23="","",IF(ISNUMBER(MATCH('02_BCF2SS'!AS23,$R$5:$R$7,0)),$L$4,IF(ISNUMBER(MATCH('02_BCF2SS'!AS23,$Q$8:$Q$19,0)),$P$5,IF(ISNUMBER(MATCH('02_BCF2SS'!AS23,$Z$5:$Z$14,0)),$Y$5,IF(ISNUMBER(MATCH('02_BCF2SS'!AS23,$J$5:$J$34,0)),$F$3,$AM$2)))))</f>
        <v>0</v>
      </c>
      <c r="AT6" s="40">
        <f>IF(AT23="","",IF(ISNUMBER(MATCH('02_BCF2SS'!AT23,$R$5:$R$7,0)),$L$4,IF(ISNUMBER(MATCH('02_BCF2SS'!AT23,$Q$8:$Q$19,0)),$P$5,IF(ISNUMBER(MATCH('02_BCF2SS'!AT23,$Z$5:$Z$14,0)),$Y$5,IF(ISNUMBER(MATCH('02_BCF2SS'!AT23,$J$5:$J$34,0)),$F$3,$AM$2)))))</f>
        <v>0</v>
      </c>
      <c r="AU6" s="40">
        <f>IF(AU23="","",IF(ISNUMBER(MATCH('02_BCF2SS'!AU23,$R$5:$R$7,0)),$L$4,IF(ISNUMBER(MATCH('02_BCF2SS'!AU23,$Q$8:$Q$19,0)),$P$5,IF(ISNUMBER(MATCH('02_BCF2SS'!AU23,$Z$5:$Z$14,0)),$Y$5,IF(ISNUMBER(MATCH('02_BCF2SS'!AU23,$J$5:$J$34,0)),$F$3,$AM$2)))))</f>
        <v>0</v>
      </c>
      <c r="AV6" s="40">
        <f>IF(AV23="","",IF(ISNUMBER(MATCH('02_BCF2SS'!AV23,$R$5:$R$7,0)),$L$4,IF(ISNUMBER(MATCH('02_BCF2SS'!AV23,$Q$8:$Q$19,0)),$P$5,IF(ISNUMBER(MATCH('02_BCF2SS'!AV23,$Z$5:$Z$14,0)),$Y$5,IF(ISNUMBER(MATCH('02_BCF2SS'!AV23,$J$5:$J$34,0)),$F$3,$AM$2)))))</f>
        <v>0</v>
      </c>
      <c r="AW6" s="40">
        <f>IF(AW23="","",IF(ISNUMBER(MATCH('02_BCF2SS'!AW23,$R$5:$R$7,0)),$L$4,IF(ISNUMBER(MATCH('02_BCF2SS'!AW23,$Q$8:$Q$19,0)),$P$5,IF(ISNUMBER(MATCH('02_BCF2SS'!AW23,$Z$5:$Z$14,0)),$Y$5,IF(ISNUMBER(MATCH('02_BCF2SS'!AW23,$J$5:$J$34,0)),$F$3,$AM$2)))))</f>
        <v>0</v>
      </c>
      <c r="AX6" s="40">
        <f>IF(AX23="","",IF(ISNUMBER(MATCH('02_BCF2SS'!AX23,$R$5:$R$7,0)),$L$4,IF(ISNUMBER(MATCH('02_BCF2SS'!AX23,$Q$8:$Q$19,0)),$P$5,IF(ISNUMBER(MATCH('02_BCF2SS'!AX23,$Z$5:$Z$14,0)),$Y$5,IF(ISNUMBER(MATCH('02_BCF2SS'!AX23,$J$5:$J$34,0)),$F$3,$AM$2)))))</f>
        <v>0</v>
      </c>
      <c r="AY6" s="40">
        <f>IF(AY23="","",IF(ISNUMBER(MATCH('02_BCF2SS'!AY23,$R$5:$R$7,0)),$L$4,IF(ISNUMBER(MATCH('02_BCF2SS'!AY23,$Q$8:$Q$19,0)),$P$5,IF(ISNUMBER(MATCH('02_BCF2SS'!AY23,$Z$5:$Z$14,0)),$Y$5,IF(ISNUMBER(MATCH('02_BCF2SS'!AY23,$J$5:$J$34,0)),$F$3,$AM$2)))))</f>
        <v>0</v>
      </c>
      <c r="AZ6" s="40">
        <f>IF(AZ23="","",IF(ISNUMBER(MATCH('02_BCF2SS'!AZ23,$R$5:$R$7,0)),$L$4,IF(ISNUMBER(MATCH('02_BCF2SS'!AZ23,$Q$8:$Q$19,0)),$P$5,IF(ISNUMBER(MATCH('02_BCF2SS'!AZ23,$Z$5:$Z$14,0)),$Y$5,IF(ISNUMBER(MATCH('02_BCF2SS'!AZ23,$J$5:$J$34,0)),$F$3,$AM$2)))))</f>
        <v>-5</v>
      </c>
      <c r="BA6" s="5"/>
      <c r="ES6" s="5"/>
      <c r="ET6" s="383">
        <v>2</v>
      </c>
      <c r="EU6" s="383">
        <v>2</v>
      </c>
      <c r="EV6" s="383">
        <v>2</v>
      </c>
      <c r="EW6" s="383">
        <v>2</v>
      </c>
      <c r="EX6" s="383">
        <v>2</v>
      </c>
      <c r="EY6" s="383">
        <v>2</v>
      </c>
      <c r="EZ6" s="383">
        <v>2</v>
      </c>
      <c r="FA6" s="383">
        <v>2</v>
      </c>
      <c r="FB6" s="383">
        <v>-2</v>
      </c>
      <c r="FC6" s="383">
        <v>-2</v>
      </c>
      <c r="FD6" s="383">
        <v>-2</v>
      </c>
      <c r="FE6" s="383">
        <v>-2</v>
      </c>
      <c r="FF6" s="383">
        <v>-2</v>
      </c>
      <c r="FG6" s="383">
        <v>-2</v>
      </c>
      <c r="FH6" s="383">
        <v>-2</v>
      </c>
      <c r="FI6" s="5"/>
      <c r="FJ6" s="5"/>
      <c r="FK6" s="5"/>
      <c r="FL6" s="5"/>
      <c r="FM6" s="5"/>
      <c r="FN6" s="5"/>
      <c r="FO6" s="5"/>
      <c r="FP6" s="5"/>
      <c r="FQ6" s="5"/>
      <c r="FR6" s="5"/>
      <c r="FS6" s="5"/>
      <c r="FT6" s="5"/>
      <c r="FU6" s="5"/>
      <c r="FV6" s="5"/>
      <c r="FW6" s="5"/>
      <c r="FX6" s="5"/>
      <c r="FY6" s="5"/>
      <c r="FZ6" s="5"/>
      <c r="GA6" s="5"/>
      <c r="GB6" s="5"/>
      <c r="GC6" s="5"/>
      <c r="GD6" s="5"/>
      <c r="GE6" s="5"/>
      <c r="GF6" s="5"/>
      <c r="GG6" s="5"/>
      <c r="GH6" s="5"/>
      <c r="GI6" s="5"/>
      <c r="GJ6" s="5"/>
      <c r="GK6" s="5"/>
      <c r="GL6" s="5"/>
    </row>
    <row r="7" spans="1:194">
      <c r="A7" s="43">
        <v>200</v>
      </c>
      <c r="B7" s="43"/>
      <c r="C7" s="44">
        <f t="shared" si="0"/>
        <v>5.3333333333333339</v>
      </c>
      <c r="D7" s="43">
        <f t="shared" ref="D7:D13" si="4">D6-1</f>
        <v>7</v>
      </c>
      <c r="E7" s="38"/>
      <c r="F7" s="352"/>
      <c r="G7" s="352"/>
      <c r="H7" s="347"/>
      <c r="I7" s="347"/>
      <c r="J7" s="9"/>
      <c r="K7" s="5"/>
      <c r="L7" s="42"/>
      <c r="M7" s="42" t="s">
        <v>8</v>
      </c>
      <c r="N7" s="26"/>
      <c r="O7" s="26"/>
      <c r="P7" s="26"/>
      <c r="Q7" s="26"/>
      <c r="R7" s="26"/>
      <c r="S7" s="38">
        <v>2</v>
      </c>
      <c r="T7" s="13">
        <v>1</v>
      </c>
      <c r="U7" s="8">
        <v>2</v>
      </c>
      <c r="V7" s="8">
        <v>14</v>
      </c>
      <c r="W7" s="39">
        <v>0</v>
      </c>
      <c r="X7" s="17">
        <v>10000</v>
      </c>
      <c r="Y7" s="15">
        <v>-5</v>
      </c>
      <c r="Z7" s="9" t="str">
        <f t="shared" si="1"/>
        <v>15,3</v>
      </c>
      <c r="AA7" s="45">
        <f t="shared" si="3"/>
        <v>4.4444444444444446</v>
      </c>
      <c r="AB7" s="53" t="str">
        <f>_xlfn.CONCAT("sup_Lay",AF6)</f>
        <v>sup_Lay0</v>
      </c>
      <c r="AC7" s="53"/>
      <c r="AD7" s="14">
        <v>1</v>
      </c>
      <c r="AE7" s="37">
        <v>0</v>
      </c>
      <c r="AF7" s="42">
        <f>AF6+1</f>
        <v>1</v>
      </c>
      <c r="AG7" s="5"/>
      <c r="AH7" s="13">
        <v>50</v>
      </c>
      <c r="AI7" s="13">
        <f>(AH6+AH7)/2</f>
        <v>100</v>
      </c>
      <c r="AJ7" s="57"/>
      <c r="AK7" s="5">
        <f>AK6+1</f>
        <v>2</v>
      </c>
      <c r="AL7" s="40">
        <f>IF(AL24="","",IF(ISNUMBER(MATCH('02_BCF2SS'!AL24,$R$5:$R$7,0)),$L$4,IF(ISNUMBER(MATCH('02_BCF2SS'!AL24,$Q$8:$Q$19,0)),$P$5,IF(ISNUMBER(MATCH('02_BCF2SS'!AL24,$Z$5:$Z$14,0)),$Y$5,IF(ISNUMBER(MATCH('02_BCF2SS'!AL24,$J$5:$J$34,0)),$F$3,$AM$2)))))</f>
        <v>0</v>
      </c>
      <c r="AM7" s="40">
        <f>IF(AM24="","",IF(ISNUMBER(MATCH('02_BCF2SS'!AM24,$R$5:$R$7,0)),$L$4,IF(ISNUMBER(MATCH('02_BCF2SS'!AM24,$Q$8:$Q$19,0)),$P$5,IF(ISNUMBER(MATCH('02_BCF2SS'!AM24,$Z$5:$Z$14,0)),$Y$5,IF(ISNUMBER(MATCH('02_BCF2SS'!AM24,$J$5:$J$34,0)),$F$3,$AM$2)))))</f>
        <v>0</v>
      </c>
      <c r="AN7" s="40">
        <f>IF(AN24="","",IF(ISNUMBER(MATCH('02_BCF2SS'!AN24,$R$5:$R$7,0)),$L$4,IF(ISNUMBER(MATCH('02_BCF2SS'!AN24,$Q$8:$Q$19,0)),$P$5,IF(ISNUMBER(MATCH('02_BCF2SS'!AN24,$Z$5:$Z$14,0)),$Y$5,IF(ISNUMBER(MATCH('02_BCF2SS'!AN24,$J$5:$J$34,0)),$F$3,$AM$2)))))</f>
        <v>0</v>
      </c>
      <c r="AO7" s="40">
        <f>IF(AO24="","",IF(ISNUMBER(MATCH('02_BCF2SS'!AO24,$R$5:$R$7,0)),$L$4,IF(ISNUMBER(MATCH('02_BCF2SS'!AO24,$Q$8:$Q$19,0)),$P$5,IF(ISNUMBER(MATCH('02_BCF2SS'!AO24,$Z$5:$Z$14,0)),$Y$5,IF(ISNUMBER(MATCH('02_BCF2SS'!AO24,$J$5:$J$34,0)),$F$3,$AM$2)))))</f>
        <v>0</v>
      </c>
      <c r="AP7" s="40">
        <f>IF(AP24="","",IF(ISNUMBER(MATCH('02_BCF2SS'!AP24,$R$5:$R$7,0)),$L$4,IF(ISNUMBER(MATCH('02_BCF2SS'!AP24,$Q$8:$Q$19,0)),$P$5,IF(ISNUMBER(MATCH('02_BCF2SS'!AP24,$Z$5:$Z$14,0)),$Y$5,IF(ISNUMBER(MATCH('02_BCF2SS'!AP24,$J$5:$J$34,0)),$F$3,$AM$2)))))</f>
        <v>0</v>
      </c>
      <c r="AQ7" s="40">
        <f>IF(AQ24="","",IF(ISNUMBER(MATCH('02_BCF2SS'!AQ24,$R$5:$R$7,0)),$L$4,IF(ISNUMBER(MATCH('02_BCF2SS'!AQ24,$Q$8:$Q$19,0)),$P$5,IF(ISNUMBER(MATCH('02_BCF2SS'!AQ24,$Z$5:$Z$14,0)),$Y$5,IF(ISNUMBER(MATCH('02_BCF2SS'!AQ24,$J$5:$J$34,0)),$F$3,$AM$2)))))</f>
        <v>0</v>
      </c>
      <c r="AR7" s="40">
        <f>IF(AR24="","",IF(ISNUMBER(MATCH('02_BCF2SS'!AR24,$R$5:$R$7,0)),$L$4,IF(ISNUMBER(MATCH('02_BCF2SS'!AR24,$Q$8:$Q$19,0)),$P$5,IF(ISNUMBER(MATCH('02_BCF2SS'!AR24,$Z$5:$Z$14,0)),$Y$5,IF(ISNUMBER(MATCH('02_BCF2SS'!AR24,$J$5:$J$34,0)),$F$3,$AM$2)))))</f>
        <v>0</v>
      </c>
      <c r="AS7" s="40">
        <f>IF(AS24="","",IF(ISNUMBER(MATCH('02_BCF2SS'!AS24,$R$5:$R$7,0)),$L$4,IF(ISNUMBER(MATCH('02_BCF2SS'!AS24,$Q$8:$Q$19,0)),$P$5,IF(ISNUMBER(MATCH('02_BCF2SS'!AS24,$Z$5:$Z$14,0)),$Y$5,IF(ISNUMBER(MATCH('02_BCF2SS'!AS24,$J$5:$J$34,0)),$F$3,$AM$2)))))</f>
        <v>0</v>
      </c>
      <c r="AT7" s="40">
        <f>IF(AT24="","",IF(ISNUMBER(MATCH('02_BCF2SS'!AT24,$R$5:$R$7,0)),$L$4,IF(ISNUMBER(MATCH('02_BCF2SS'!AT24,$Q$8:$Q$19,0)),$P$5,IF(ISNUMBER(MATCH('02_BCF2SS'!AT24,$Z$5:$Z$14,0)),$Y$5,IF(ISNUMBER(MATCH('02_BCF2SS'!AT24,$J$5:$J$34,0)),$F$3,$AM$2)))))</f>
        <v>0</v>
      </c>
      <c r="AU7" s="40">
        <f>IF(AU24="","",IF(ISNUMBER(MATCH('02_BCF2SS'!AU24,$R$5:$R$7,0)),$L$4,IF(ISNUMBER(MATCH('02_BCF2SS'!AU24,$Q$8:$Q$19,0)),$P$5,IF(ISNUMBER(MATCH('02_BCF2SS'!AU24,$Z$5:$Z$14,0)),$Y$5,IF(ISNUMBER(MATCH('02_BCF2SS'!AU24,$J$5:$J$34,0)),$F$3,$AM$2)))))</f>
        <v>0</v>
      </c>
      <c r="AV7" s="40">
        <f>IF(AV24="","",IF(ISNUMBER(MATCH('02_BCF2SS'!AV24,$R$5:$R$7,0)),$L$4,IF(ISNUMBER(MATCH('02_BCF2SS'!AV24,$Q$8:$Q$19,0)),$P$5,IF(ISNUMBER(MATCH('02_BCF2SS'!AV24,$Z$5:$Z$14,0)),$Y$5,IF(ISNUMBER(MATCH('02_BCF2SS'!AV24,$J$5:$J$34,0)),$F$3,$AM$2)))))</f>
        <v>0</v>
      </c>
      <c r="AW7" s="40">
        <f>IF(AW24="","",IF(ISNUMBER(MATCH('02_BCF2SS'!AW24,$R$5:$R$7,0)),$L$4,IF(ISNUMBER(MATCH('02_BCF2SS'!AW24,$Q$8:$Q$19,0)),$P$5,IF(ISNUMBER(MATCH('02_BCF2SS'!AW24,$Z$5:$Z$14,0)),$Y$5,IF(ISNUMBER(MATCH('02_BCF2SS'!AW24,$J$5:$J$34,0)),$F$3,$AM$2)))))</f>
        <v>0</v>
      </c>
      <c r="AX7" s="40">
        <f>IF(AX24="","",IF(ISNUMBER(MATCH('02_BCF2SS'!AX24,$R$5:$R$7,0)),$L$4,IF(ISNUMBER(MATCH('02_BCF2SS'!AX24,$Q$8:$Q$19,0)),$P$5,IF(ISNUMBER(MATCH('02_BCF2SS'!AX24,$Z$5:$Z$14,0)),$Y$5,IF(ISNUMBER(MATCH('02_BCF2SS'!AX24,$J$5:$J$34,0)),$F$3,$AM$2)))))</f>
        <v>0</v>
      </c>
      <c r="AY7" s="40">
        <f>IF(AY24="","",IF(ISNUMBER(MATCH('02_BCF2SS'!AY24,$R$5:$R$7,0)),$L$4,IF(ISNUMBER(MATCH('02_BCF2SS'!AY24,$Q$8:$Q$19,0)),$P$5,IF(ISNUMBER(MATCH('02_BCF2SS'!AY24,$Z$5:$Z$14,0)),$Y$5,IF(ISNUMBER(MATCH('02_BCF2SS'!AY24,$J$5:$J$34,0)),$F$3,$AM$2)))))</f>
        <v>0</v>
      </c>
      <c r="AZ7" s="40">
        <f>IF(AZ24="","",IF(ISNUMBER(MATCH('02_BCF2SS'!AZ24,$R$5:$R$7,0)),$L$4,IF(ISNUMBER(MATCH('02_BCF2SS'!AZ24,$Q$8:$Q$19,0)),$P$5,IF(ISNUMBER(MATCH('02_BCF2SS'!AZ24,$Z$5:$Z$14,0)),$Y$5,IF(ISNUMBER(MATCH('02_BCF2SS'!AZ24,$J$5:$J$34,0)),$F$3,$AM$2)))))</f>
        <v>-5</v>
      </c>
      <c r="BA7" s="5"/>
      <c r="ES7" s="5"/>
      <c r="ET7" s="383">
        <v>2</v>
      </c>
      <c r="EU7" s="383">
        <v>2</v>
      </c>
      <c r="EV7" s="383">
        <v>2</v>
      </c>
      <c r="EW7" s="383">
        <v>2</v>
      </c>
      <c r="EX7" s="383">
        <v>2</v>
      </c>
      <c r="EY7" s="383">
        <v>2</v>
      </c>
      <c r="EZ7" s="383">
        <v>2</v>
      </c>
      <c r="FA7" s="383">
        <v>2</v>
      </c>
      <c r="FB7" s="383">
        <v>-2</v>
      </c>
      <c r="FC7" s="383">
        <v>-2</v>
      </c>
      <c r="FD7" s="383">
        <v>-2</v>
      </c>
      <c r="FE7" s="383">
        <v>-2</v>
      </c>
      <c r="FF7" s="383">
        <v>-2</v>
      </c>
      <c r="FG7" s="383">
        <v>-2</v>
      </c>
      <c r="FH7" s="383">
        <v>-2</v>
      </c>
      <c r="FI7" s="5"/>
      <c r="FJ7" s="5"/>
      <c r="FK7" s="5"/>
      <c r="FL7" s="5"/>
      <c r="FM7" s="5"/>
      <c r="FN7" s="5"/>
      <c r="FO7" s="5"/>
      <c r="FP7" s="5"/>
      <c r="FQ7" s="5"/>
      <c r="FR7" s="5"/>
      <c r="FS7" s="5"/>
      <c r="FT7" s="5"/>
      <c r="FU7" s="5"/>
      <c r="FV7" s="5"/>
      <c r="FW7" s="5"/>
      <c r="FX7" s="5"/>
      <c r="FY7" s="5"/>
      <c r="FZ7" s="5"/>
      <c r="GA7" s="5"/>
      <c r="GB7" s="5"/>
      <c r="GC7" s="5"/>
      <c r="GD7" s="5"/>
      <c r="GE7" s="5"/>
      <c r="GF7" s="5"/>
      <c r="GG7" s="5"/>
      <c r="GH7" s="5"/>
      <c r="GI7" s="5"/>
      <c r="GJ7" s="5"/>
      <c r="GK7" s="5"/>
      <c r="GL7" s="5"/>
    </row>
    <row r="8" spans="1:194">
      <c r="A8" s="43">
        <v>200</v>
      </c>
      <c r="B8" s="43">
        <f t="shared" ref="B8:B13" si="5">INDEX($W$5:$W$13,D8,1)</f>
        <v>0</v>
      </c>
      <c r="C8" s="44">
        <f t="shared" si="0"/>
        <v>5.1111111111111116</v>
      </c>
      <c r="D8" s="43">
        <f t="shared" si="4"/>
        <v>6</v>
      </c>
      <c r="E8" s="38"/>
      <c r="F8" s="352"/>
      <c r="G8" s="352"/>
      <c r="H8" s="347"/>
      <c r="I8" s="347"/>
      <c r="J8" s="9"/>
      <c r="K8" s="5"/>
      <c r="L8" s="5"/>
      <c r="M8" s="15">
        <f>P5</f>
        <v>-35000</v>
      </c>
      <c r="N8" s="5"/>
      <c r="O8" s="5"/>
      <c r="P8" s="5"/>
      <c r="Q8" s="5"/>
      <c r="R8" s="5"/>
      <c r="S8" s="38">
        <v>3</v>
      </c>
      <c r="T8" s="13">
        <v>1</v>
      </c>
      <c r="U8" s="8">
        <v>3</v>
      </c>
      <c r="V8" s="8">
        <v>14</v>
      </c>
      <c r="W8" s="39">
        <v>0</v>
      </c>
      <c r="X8" s="17">
        <v>10000</v>
      </c>
      <c r="Y8" s="15">
        <v>-5</v>
      </c>
      <c r="Z8" s="9" t="str">
        <f t="shared" si="1"/>
        <v>15,4</v>
      </c>
      <c r="AA8" s="45">
        <f t="shared" si="3"/>
        <v>4.666666666666667</v>
      </c>
      <c r="AB8" s="53" t="str">
        <f>_xlfn.CONCAT("sup_Lay",AF7)</f>
        <v>sup_Lay1</v>
      </c>
      <c r="AC8" s="53"/>
      <c r="AD8" s="14">
        <f>AD7+1</f>
        <v>2</v>
      </c>
      <c r="AE8" s="37">
        <v>1</v>
      </c>
      <c r="AF8" s="42">
        <f>AF7+1</f>
        <v>2</v>
      </c>
      <c r="AG8" s="5"/>
      <c r="AH8" s="13">
        <v>-50</v>
      </c>
      <c r="AI8" s="13">
        <f>(AH7+AH8)/2</f>
        <v>0</v>
      </c>
      <c r="AJ8" s="57"/>
      <c r="AK8" s="5">
        <f t="shared" ref="AK8:AK20" si="6">AK7+1</f>
        <v>3</v>
      </c>
      <c r="AL8" s="40">
        <f>IF(AL25="","",IF(ISNUMBER(MATCH('02_BCF2SS'!AL25,$R$5:$R$7,0)),$L$4,IF(ISNUMBER(MATCH('02_BCF2SS'!AL25,$Q$8:$Q$19,0)),$P$5,IF(ISNUMBER(MATCH('02_BCF2SS'!AL25,$Z$5:$Z$14,0)),$Y$5,IF(ISNUMBER(MATCH('02_BCF2SS'!AL25,$J$5:$J$34,0)),$F$3,$AM$2)))))</f>
        <v>0</v>
      </c>
      <c r="AM8" s="40">
        <f>IF(AM25="","",IF(ISNUMBER(MATCH('02_BCF2SS'!AM25,$R$5:$R$7,0)),$L$4,IF(ISNUMBER(MATCH('02_BCF2SS'!AM25,$Q$8:$Q$19,0)),$P$5,IF(ISNUMBER(MATCH('02_BCF2SS'!AM25,$Z$5:$Z$14,0)),$Y$5,IF(ISNUMBER(MATCH('02_BCF2SS'!AM25,$J$5:$J$34,0)),$F$3,$AM$2)))))</f>
        <v>0</v>
      </c>
      <c r="AN8" s="40">
        <f>IF(AN25="","",IF(ISNUMBER(MATCH('02_BCF2SS'!AN25,$R$5:$R$7,0)),$L$4,IF(ISNUMBER(MATCH('02_BCF2SS'!AN25,$Q$8:$Q$19,0)),$P$5,IF(ISNUMBER(MATCH('02_BCF2SS'!AN25,$Z$5:$Z$14,0)),$Y$5,IF(ISNUMBER(MATCH('02_BCF2SS'!AN25,$J$5:$J$34,0)),$F$3,$AM$2)))))</f>
        <v>0</v>
      </c>
      <c r="AO8" s="40">
        <f>IF(AO25="","",IF(ISNUMBER(MATCH('02_BCF2SS'!AO25,$R$5:$R$7,0)),$L$4,IF(ISNUMBER(MATCH('02_BCF2SS'!AO25,$Q$8:$Q$19,0)),$P$3,IF(ISNUMBER(MATCH('02_BCF2SS'!AO25,$Z$5:$Z$14,0)),$Y$5,IF(ISNUMBER(MATCH('02_BCF2SS'!AO25,$J$5:$J$34,0)),$F$3,$AM$2)))))</f>
        <v>-35000</v>
      </c>
      <c r="AP8" s="40">
        <f>IF(AP25="","",IF(ISNUMBER(MATCH('02_BCF2SS'!AP25,$R$5:$R$7,0)),$L$4,IF(ISNUMBER(MATCH('02_BCF2SS'!AP25,$Q$8:$Q$19,0)),$P$5,IF(ISNUMBER(MATCH('02_BCF2SS'!AP25,$Z$5:$Z$14,0)),$Y$5,IF(ISNUMBER(MATCH('02_BCF2SS'!AP25,$J$5:$J$34,0)),$F$3,$AM$2)))))</f>
        <v>0</v>
      </c>
      <c r="AQ8" s="40">
        <f>IF(AQ25="","",IF(ISNUMBER(MATCH('02_BCF2SS'!AQ25,$R$5:$R$7,0)),$L$4,IF(ISNUMBER(MATCH('02_BCF2SS'!AQ25,$Q$8:$Q$19,0)),$P$5,IF(ISNUMBER(MATCH('02_BCF2SS'!AQ25,$Z$5:$Z$14,0)),$Y$5,IF(ISNUMBER(MATCH('02_BCF2SS'!AQ25,$J$5:$J$34,0)),$F$3,$AM$2)))))</f>
        <v>0</v>
      </c>
      <c r="AR8" s="40">
        <f>IF(AR25="","",IF(ISNUMBER(MATCH('02_BCF2SS'!AR25,$R$5:$R$7,0)),$L$4,IF(ISNUMBER(MATCH('02_BCF2SS'!AR25,$Q$8:$Q$19,0)),$P$5,IF(ISNUMBER(MATCH('02_BCF2SS'!AR25,$Z$5:$Z$14,0)),$Y$5,IF(ISNUMBER(MATCH('02_BCF2SS'!AR25,$J$5:$J$34,0)),$F$3,$AM$2)))))</f>
        <v>0</v>
      </c>
      <c r="AS8" s="40">
        <f>IF(AS25="","",IF(ISNUMBER(MATCH('02_BCF2SS'!AS25,$R$5:$R$7,0)),$L$4,IF(ISNUMBER(MATCH('02_BCF2SS'!AS25,$Q$8:$Q$19,0)),$P$5,IF(ISNUMBER(MATCH('02_BCF2SS'!AS25,$Z$5:$Z$14,0)),$Y$5,IF(ISNUMBER(MATCH('02_BCF2SS'!AS25,$J$5:$J$34,0)),$F$3,$AM$2)))))</f>
        <v>0</v>
      </c>
      <c r="AT8" s="40">
        <f>IF(AT25="","",IF(ISNUMBER(MATCH('02_BCF2SS'!AT25,$R$5:$R$7,0)),$L$4,IF(ISNUMBER(MATCH('02_BCF2SS'!AT25,$Q$8:$Q$19,0)),$P$5,IF(ISNUMBER(MATCH('02_BCF2SS'!AT25,$Z$5:$Z$14,0)),$Y$5,IF(ISNUMBER(MATCH('02_BCF2SS'!AT25,$J$5:$J$34,0)),$F$3,$AM$2)))))</f>
        <v>0</v>
      </c>
      <c r="AU8" s="40">
        <f>IF(AU25="","",IF(ISNUMBER(MATCH('02_BCF2SS'!AU25,$R$5:$R$7,0)),$L$4,IF(ISNUMBER(MATCH('02_BCF2SS'!AU25,$Q$8:$Q$19,0)),$P$5,IF(ISNUMBER(MATCH('02_BCF2SS'!AU25,$Z$5:$Z$14,0)),$Y$5,IF(ISNUMBER(MATCH('02_BCF2SS'!AU25,$J$5:$J$34,0)),$F$3,$AM$2)))))</f>
        <v>0</v>
      </c>
      <c r="AV8" s="40">
        <f>IF(AV25="","",IF(ISNUMBER(MATCH('02_BCF2SS'!AV25,$R$5:$R$7,0)),$L$4,IF(ISNUMBER(MATCH('02_BCF2SS'!AV25,$Q$8:$Q$19,0)),$P$5,IF(ISNUMBER(MATCH('02_BCF2SS'!AV25,$Z$5:$Z$14,0)),$Y$5,IF(ISNUMBER(MATCH('02_BCF2SS'!AV25,$J$5:$J$34,0)),$F$3,$AM$2)))))</f>
        <v>0</v>
      </c>
      <c r="AW8" s="40">
        <f>IF(AW25="","",IF(ISNUMBER(MATCH('02_BCF2SS'!AW25,$R$5:$R$7,0)),$L$4,IF(ISNUMBER(MATCH('02_BCF2SS'!AW25,$Q$8:$Q$19,0)),$P$5,IF(ISNUMBER(MATCH('02_BCF2SS'!AW25,$Z$5:$Z$14,0)),$Y$5,IF(ISNUMBER(MATCH('02_BCF2SS'!AW25,$J$5:$J$34,0)),$F$3,$AM$2)))))</f>
        <v>0</v>
      </c>
      <c r="AX8" s="40">
        <f>IF(AX25="","",IF(ISNUMBER(MATCH('02_BCF2SS'!AX25,$R$5:$R$7,0)),$L$4,IF(ISNUMBER(MATCH('02_BCF2SS'!AX25,$Q$8:$Q$19,0)),$P$5,IF(ISNUMBER(MATCH('02_BCF2SS'!AX25,$Z$5:$Z$14,0)),$Y$5,IF(ISNUMBER(MATCH('02_BCF2SS'!AX25,$J$5:$J$34,0)),$F$3,$AM$2)))))</f>
        <v>0</v>
      </c>
      <c r="AY8" s="40">
        <f>IF(AY25="","",IF(ISNUMBER(MATCH('02_BCF2SS'!AY25,$R$5:$R$7,0)),$L$4,IF(ISNUMBER(MATCH('02_BCF2SS'!AY25,$Q$8:$Q$19,0)),$P$5,IF(ISNUMBER(MATCH('02_BCF2SS'!AY25,$Z$5:$Z$14,0)),$Y$5,IF(ISNUMBER(MATCH('02_BCF2SS'!AY25,$J$5:$J$34,0)),$F$3,$AM$2)))))</f>
        <v>0</v>
      </c>
      <c r="AZ8" s="40">
        <f>IF(AZ25="","",IF(ISNUMBER(MATCH('02_BCF2SS'!AZ25,$R$5:$R$7,0)),$L$4,IF(ISNUMBER(MATCH('02_BCF2SS'!AZ25,$Q$8:$Q$19,0)),$P$5,IF(ISNUMBER(MATCH('02_BCF2SS'!AZ25,$Z$5:$Z$14,0)),$Y$5,IF(ISNUMBER(MATCH('02_BCF2SS'!AZ25,$J$5:$J$34,0)),$F$3,$AM$2)))))</f>
        <v>-5</v>
      </c>
      <c r="BA8" s="5"/>
      <c r="ES8" s="5"/>
      <c r="ET8" s="383">
        <v>2</v>
      </c>
      <c r="EU8" s="383">
        <v>2</v>
      </c>
      <c r="EV8" s="383">
        <v>2</v>
      </c>
      <c r="EW8" s="383">
        <v>-2</v>
      </c>
      <c r="EX8" s="383">
        <v>2</v>
      </c>
      <c r="EY8" s="383">
        <v>2</v>
      </c>
      <c r="EZ8" s="383">
        <v>2</v>
      </c>
      <c r="FA8" s="383">
        <v>2</v>
      </c>
      <c r="FB8" s="383">
        <v>-2</v>
      </c>
      <c r="FC8" s="383">
        <v>-2</v>
      </c>
      <c r="FD8" s="383">
        <v>-2</v>
      </c>
      <c r="FE8" s="383">
        <v>-2</v>
      </c>
      <c r="FF8" s="383">
        <v>-2</v>
      </c>
      <c r="FG8" s="383">
        <v>-2</v>
      </c>
      <c r="FH8" s="383">
        <v>-2</v>
      </c>
      <c r="FI8" s="5"/>
      <c r="FJ8" s="5"/>
      <c r="FK8" s="5"/>
      <c r="FL8" s="5"/>
      <c r="FM8" s="5"/>
      <c r="FN8" s="5"/>
      <c r="FO8" s="5"/>
      <c r="FP8" s="5"/>
      <c r="FQ8" s="5"/>
      <c r="FR8" s="5"/>
      <c r="FS8" s="5"/>
      <c r="FT8" s="5"/>
      <c r="FU8" s="5"/>
      <c r="FV8" s="5"/>
      <c r="FW8" s="5"/>
      <c r="FX8" s="5"/>
      <c r="FY8" s="5"/>
      <c r="FZ8" s="5"/>
      <c r="GA8" s="5"/>
      <c r="GB8" s="5"/>
      <c r="GC8" s="5"/>
      <c r="GD8" s="5"/>
      <c r="GE8" s="5"/>
      <c r="GF8" s="5"/>
      <c r="GG8" s="5"/>
      <c r="GH8" s="5"/>
      <c r="GI8" s="5"/>
      <c r="GJ8" s="5"/>
      <c r="GK8" s="5"/>
      <c r="GL8" s="5"/>
    </row>
    <row r="9" spans="1:194" ht="13.5" customHeight="1">
      <c r="A9" s="43">
        <v>200</v>
      </c>
      <c r="B9" s="43">
        <f t="shared" si="5"/>
        <v>0</v>
      </c>
      <c r="C9" s="44">
        <f t="shared" si="0"/>
        <v>4.8888888888888893</v>
      </c>
      <c r="D9" s="43">
        <f t="shared" si="4"/>
        <v>5</v>
      </c>
      <c r="E9" s="38"/>
      <c r="F9" s="352"/>
      <c r="G9" s="352"/>
      <c r="H9" s="347"/>
      <c r="I9" s="347"/>
      <c r="J9" s="9"/>
      <c r="K9" s="5"/>
      <c r="L9" s="5"/>
      <c r="M9" s="15">
        <f>P6</f>
        <v>-35000</v>
      </c>
      <c r="N9" s="5"/>
      <c r="O9" s="5"/>
      <c r="P9" s="5"/>
      <c r="Q9" s="5"/>
      <c r="R9" s="5"/>
      <c r="S9" s="38">
        <v>4</v>
      </c>
      <c r="T9" s="13">
        <v>1</v>
      </c>
      <c r="U9" s="8">
        <v>4</v>
      </c>
      <c r="V9" s="8">
        <v>14</v>
      </c>
      <c r="W9" s="39">
        <v>0</v>
      </c>
      <c r="X9" s="17">
        <v>10000</v>
      </c>
      <c r="Y9" s="15">
        <v>-5</v>
      </c>
      <c r="Z9" s="9" t="str">
        <f t="shared" si="1"/>
        <v>15,5</v>
      </c>
      <c r="AA9" s="45">
        <f t="shared" si="3"/>
        <v>4.8888888888888893</v>
      </c>
      <c r="AB9" s="53" t="str">
        <f>_xlfn.CONCAT("sup_Lay",AF8)</f>
        <v>sup_Lay2</v>
      </c>
      <c r="AC9" s="53"/>
      <c r="AD9" s="5"/>
      <c r="AE9" s="5"/>
      <c r="AF9" s="5"/>
      <c r="AG9" s="5"/>
      <c r="AH9" s="5"/>
      <c r="AI9" s="5"/>
      <c r="AJ9" s="5"/>
      <c r="AK9" s="5">
        <f t="shared" si="6"/>
        <v>4</v>
      </c>
      <c r="AL9" s="40">
        <f>IF(AL26="","",IF(ISNUMBER(MATCH('02_BCF2SS'!AL26,$R$5:$R$7,0)),$L$4,IF(ISNUMBER(MATCH('02_BCF2SS'!AL26,$Q$8:$Q$19,0)),$P$5,IF(ISNUMBER(MATCH('02_BCF2SS'!AL26,$Z$5:$Z$14,0)),$Y$5,IF(ISNUMBER(MATCH('02_BCF2SS'!AL26,$J$5:$J$34,0)),$F$3,$AM$2)))))</f>
        <v>0</v>
      </c>
      <c r="AM9" s="40">
        <f>IF(AM26="","",IF(ISNUMBER(MATCH('02_BCF2SS'!AM26,$R$5:$R$7,0)),$L$4,IF(ISNUMBER(MATCH('02_BCF2SS'!AM26,$Q$8:$Q$19,0)),$P$5,IF(ISNUMBER(MATCH('02_BCF2SS'!AM26,$Z$5:$Z$14,0)),$Y$5,IF(ISNUMBER(MATCH('02_BCF2SS'!AM26,$J$5:$J$34,0)),$F$3,$AM$2)))))</f>
        <v>0</v>
      </c>
      <c r="AN9" s="40">
        <f>IF(AN26="","",IF(ISNUMBER(MATCH('02_BCF2SS'!AN26,$R$5:$R$7,0)),$L$4,IF(ISNUMBER(MATCH('02_BCF2SS'!AN26,$Q$8:$Q$19,0)),$P$5,IF(ISNUMBER(MATCH('02_BCF2SS'!AN26,$Z$5:$Z$14,0)),$Y$5,IF(ISNUMBER(MATCH('02_BCF2SS'!AN26,$J$5:$J$34,0)),$F$3,$AM$2)))))</f>
        <v>0</v>
      </c>
      <c r="AO9" s="40">
        <f>IF(AO26="","",IF(ISNUMBER(MATCH('02_BCF2SS'!AO26,$R$5:$R$7,0)),$L$4,IF(ISNUMBER(MATCH('02_BCF2SS'!AO26,$Q$8:$Q$19,0)),$P$5,IF(ISNUMBER(MATCH('02_BCF2SS'!AO26,$Z$5:$Z$14,0)),$Y$5,IF(ISNUMBER(MATCH('02_BCF2SS'!AO26,$J$5:$J$34,0)),$F$3,$AM$2)))))</f>
        <v>0</v>
      </c>
      <c r="AP9" s="40">
        <f>IF(AP26="","",IF(ISNUMBER(MATCH('02_BCF2SS'!AP26,$R$5:$R$7,0)),$L$4,IF(ISNUMBER(MATCH('02_BCF2SS'!AP26,$Q$8:$Q$19,0)),$P$5,IF(ISNUMBER(MATCH('02_BCF2SS'!AP26,$Z$5:$Z$14,0)),$Y$5,IF(ISNUMBER(MATCH('02_BCF2SS'!AP26,$J$5:$J$34,0)),$F$3,$AM$2)))))</f>
        <v>0</v>
      </c>
      <c r="AQ9" s="40">
        <f>IF(AQ26="","",IF(ISNUMBER(MATCH('02_BCF2SS'!AQ26,$R$5:$R$7,0)),$L$4,IF(ISNUMBER(MATCH('02_BCF2SS'!AQ26,$Q$8:$Q$19,0)),$P$5,IF(ISNUMBER(MATCH('02_BCF2SS'!AQ26,$Z$5:$Z$14,0)),$Y$5,IF(ISNUMBER(MATCH('02_BCF2SS'!AQ26,$J$5:$J$34,0)),$F$3,$AM$2)))))</f>
        <v>0</v>
      </c>
      <c r="AR9" s="40">
        <f>IF(AR26="","",IF(ISNUMBER(MATCH('02_BCF2SS'!AR26,$R$5:$R$7,0)),$L$4,IF(ISNUMBER(MATCH('02_BCF2SS'!AR26,$Q$8:$Q$19,0)),$P$5,IF(ISNUMBER(MATCH('02_BCF2SS'!AR26,$Z$5:$Z$14,0)),$Y$5,IF(ISNUMBER(MATCH('02_BCF2SS'!AR26,$J$5:$J$34,0)),$F$3,$AM$2)))))</f>
        <v>0</v>
      </c>
      <c r="AS9" s="40">
        <f>IF(AS26="","",IF(ISNUMBER(MATCH('02_BCF2SS'!AS26,$R$5:$R$7,0)),$L$4,IF(ISNUMBER(MATCH('02_BCF2SS'!AS26,$Q$8:$Q$19,0)),$P$5,IF(ISNUMBER(MATCH('02_BCF2SS'!AS26,$Z$5:$Z$14,0)),$Y$5,IF(ISNUMBER(MATCH('02_BCF2SS'!AS26,$J$5:$J$34,0)),$F$3,$AM$2)))))</f>
        <v>0</v>
      </c>
      <c r="AT9" s="40">
        <f>IF(AT26="","",IF(ISNUMBER(MATCH('02_BCF2SS'!AT26,$R$5:$R$7,0)),$L$4,IF(ISNUMBER(MATCH('02_BCF2SS'!AT26,$Q$8:$Q$19,0)),$P$5,IF(ISNUMBER(MATCH('02_BCF2SS'!AT26,$Z$5:$Z$14,0)),$Y$5,IF(ISNUMBER(MATCH('02_BCF2SS'!AT26,$J$5:$J$34,0)),$F$3,$AM$2)))))</f>
        <v>0</v>
      </c>
      <c r="AU9" s="40">
        <f>IF(AU26="","",IF(ISNUMBER(MATCH('02_BCF2SS'!AU26,$R$5:$R$7,0)),$L$4,IF(ISNUMBER(MATCH('02_BCF2SS'!AU26,$Q$8:$Q$19,0)),$P$5,IF(ISNUMBER(MATCH('02_BCF2SS'!AU26,$Z$5:$Z$14,0)),$Y$5,IF(ISNUMBER(MATCH('02_BCF2SS'!AU26,$J$5:$J$34,0)),$F$3,$AM$2)))))</f>
        <v>0</v>
      </c>
      <c r="AV9" s="40">
        <f>IF(AV26="","",IF(ISNUMBER(MATCH('02_BCF2SS'!AV26,$R$5:$R$7,0)),$L$4,IF(ISNUMBER(MATCH('02_BCF2SS'!AV26,$Q$8:$Q$19,0)),$P$5,IF(ISNUMBER(MATCH('02_BCF2SS'!AV26,$Z$5:$Z$14,0)),$Y$5,IF(ISNUMBER(MATCH('02_BCF2SS'!AV26,$J$5:$J$34,0)),$F$3,$AM$2)))))</f>
        <v>0</v>
      </c>
      <c r="AW9" s="40">
        <f>IF(AW26="","",IF(ISNUMBER(MATCH('02_BCF2SS'!AW26,$R$5:$R$7,0)),$L$4,IF(ISNUMBER(MATCH('02_BCF2SS'!AW26,$Q$8:$Q$19,0)),$P$5,IF(ISNUMBER(MATCH('02_BCF2SS'!AW26,$Z$5:$Z$14,0)),$Y$5,IF(ISNUMBER(MATCH('02_BCF2SS'!AW26,$J$5:$J$34,0)),$F$3,$AM$2)))))</f>
        <v>0</v>
      </c>
      <c r="AX9" s="40">
        <f>IF(AX26="","",IF(ISNUMBER(MATCH('02_BCF2SS'!AX26,$R$5:$R$7,0)),$L$4,IF(ISNUMBER(MATCH('02_BCF2SS'!AX26,$Q$8:$Q$19,0)),$P$5,IF(ISNUMBER(MATCH('02_BCF2SS'!AX26,$Z$5:$Z$14,0)),$Y$5,IF(ISNUMBER(MATCH('02_BCF2SS'!AX26,$J$5:$J$34,0)),$F$3,$AM$2)))))</f>
        <v>0</v>
      </c>
      <c r="AY9" s="40">
        <f>IF(AY26="","",IF(ISNUMBER(MATCH('02_BCF2SS'!AY26,$R$5:$R$7,0)),$L$4,IF(ISNUMBER(MATCH('02_BCF2SS'!AY26,$Q$8:$Q$19,0)),$P$5,IF(ISNUMBER(MATCH('02_BCF2SS'!AY26,$Z$5:$Z$14,0)),$Y$5,IF(ISNUMBER(MATCH('02_BCF2SS'!AY26,$J$5:$J$34,0)),$F$3,$AM$2)))))</f>
        <v>0</v>
      </c>
      <c r="AZ9" s="40">
        <f>IF(AZ26="","",IF(ISNUMBER(MATCH('02_BCF2SS'!AZ26,$R$5:$R$7,0)),$L$4,IF(ISNUMBER(MATCH('02_BCF2SS'!AZ26,$Q$8:$Q$19,0)),$P$5,IF(ISNUMBER(MATCH('02_BCF2SS'!AZ26,$Z$5:$Z$14,0)),$Y$5,IF(ISNUMBER(MATCH('02_BCF2SS'!AZ26,$J$5:$J$34,0)),$F$3,$AM$2)))))</f>
        <v>-5</v>
      </c>
      <c r="BA9" s="5"/>
      <c r="ES9" s="5"/>
      <c r="ET9" s="383">
        <v>2</v>
      </c>
      <c r="EU9" s="383">
        <v>2</v>
      </c>
      <c r="EV9" s="383">
        <v>2</v>
      </c>
      <c r="EW9" s="383">
        <v>2</v>
      </c>
      <c r="EX9" s="383">
        <v>2</v>
      </c>
      <c r="EY9" s="383">
        <v>2</v>
      </c>
      <c r="EZ9" s="383">
        <v>2</v>
      </c>
      <c r="FA9" s="383">
        <v>2</v>
      </c>
      <c r="FB9" s="383">
        <v>-2</v>
      </c>
      <c r="FC9" s="383">
        <v>-2</v>
      </c>
      <c r="FD9" s="383">
        <v>-2</v>
      </c>
      <c r="FE9" s="383">
        <v>-2</v>
      </c>
      <c r="FF9" s="383">
        <v>-2</v>
      </c>
      <c r="FG9" s="383">
        <v>-2</v>
      </c>
      <c r="FH9" s="383">
        <v>-2</v>
      </c>
      <c r="FI9" s="5"/>
      <c r="FJ9" s="5"/>
      <c r="FK9" s="5"/>
      <c r="FL9" s="5"/>
      <c r="FM9" s="5"/>
      <c r="FN9" s="5"/>
      <c r="FO9" s="5"/>
      <c r="FP9" s="5"/>
      <c r="FQ9" s="5"/>
      <c r="FR9" s="5"/>
      <c r="FS9" s="5"/>
      <c r="FT9" s="5"/>
      <c r="FU9" s="5"/>
      <c r="FV9" s="5"/>
      <c r="FW9" s="5"/>
      <c r="FX9" s="5"/>
      <c r="FY9" s="5"/>
      <c r="FZ9" s="5"/>
      <c r="GA9" s="5"/>
      <c r="GB9" s="5"/>
      <c r="GC9" s="5"/>
      <c r="GD9" s="5"/>
      <c r="GE9" s="5"/>
      <c r="GF9" s="5"/>
      <c r="GG9" s="5"/>
      <c r="GH9" s="5"/>
      <c r="GI9" s="5"/>
      <c r="GJ9" s="5"/>
      <c r="GK9" s="5"/>
      <c r="GL9" s="5"/>
    </row>
    <row r="10" spans="1:194">
      <c r="A10" s="43">
        <v>200</v>
      </c>
      <c r="B10" s="43"/>
      <c r="C10" s="44">
        <f t="shared" si="0"/>
        <v>4.666666666666667</v>
      </c>
      <c r="D10" s="43">
        <f t="shared" si="4"/>
        <v>4</v>
      </c>
      <c r="E10" s="38"/>
      <c r="F10" s="352"/>
      <c r="G10" s="352"/>
      <c r="H10" s="347"/>
      <c r="I10" s="347"/>
      <c r="J10" s="9"/>
      <c r="K10" s="5"/>
      <c r="L10" s="5"/>
      <c r="M10" s="5"/>
      <c r="N10" s="5"/>
      <c r="O10" s="5"/>
      <c r="P10" s="5"/>
      <c r="Q10" s="5"/>
      <c r="R10" s="5"/>
      <c r="S10" s="38">
        <v>5</v>
      </c>
      <c r="T10" s="13">
        <v>1</v>
      </c>
      <c r="U10" s="8">
        <v>5</v>
      </c>
      <c r="V10" s="8">
        <v>14</v>
      </c>
      <c r="W10" s="39">
        <v>0</v>
      </c>
      <c r="X10" s="17">
        <v>10000</v>
      </c>
      <c r="Y10" s="15">
        <v>-5</v>
      </c>
      <c r="Z10" s="9" t="str">
        <f t="shared" si="1"/>
        <v>15,6</v>
      </c>
      <c r="AA10" s="45">
        <f t="shared" si="3"/>
        <v>5.1111111111111116</v>
      </c>
      <c r="AB10" s="53" t="str">
        <f>_xlfn.CONCAT("sup_Lay",AF9)</f>
        <v>sup_Lay</v>
      </c>
      <c r="AC10" s="53"/>
      <c r="AD10" s="5"/>
      <c r="AE10" s="5"/>
      <c r="AF10" s="5"/>
      <c r="AG10" s="5"/>
      <c r="AH10" s="5"/>
      <c r="AI10" s="5"/>
      <c r="AJ10" s="5"/>
      <c r="AK10" s="5">
        <f t="shared" si="6"/>
        <v>5</v>
      </c>
      <c r="AL10" s="40">
        <f>IF(AL27="","",IF(ISNUMBER(MATCH('02_BCF2SS'!AL27,$R$5:$R$7,0)),$L$4,IF(ISNUMBER(MATCH('02_BCF2SS'!AL27,$Q$8:$Q$19,0)),$P$5,IF(ISNUMBER(MATCH('02_BCF2SS'!AL27,$Z$5:$Z$14,0)),$Y$5,IF(ISNUMBER(MATCH('02_BCF2SS'!AL27,$J$5:$J$34,0)),$F$3,$AM$2)))))</f>
        <v>0</v>
      </c>
      <c r="AM10" s="40">
        <f>IF(AM27="","",IF(ISNUMBER(MATCH('02_BCF2SS'!AM27,$R$5:$R$7,0)),$L$4,IF(ISNUMBER(MATCH('02_BCF2SS'!AM27,$Q$8:$Q$19,0)),$P$5,IF(ISNUMBER(MATCH('02_BCF2SS'!AM27,$Z$5:$Z$14,0)),$Y$5,IF(ISNUMBER(MATCH('02_BCF2SS'!AM27,$J$5:$J$34,0)),$F$3,$AM$2)))))</f>
        <v>0</v>
      </c>
      <c r="AN10" s="40">
        <f>IF(AN27="","",IF(ISNUMBER(MATCH('02_BCF2SS'!AN27,$R$5:$R$7,0)),$L$4,IF(ISNUMBER(MATCH('02_BCF2SS'!AN27,$Q$8:$Q$19,0)),$P$5,IF(ISNUMBER(MATCH('02_BCF2SS'!AN27,$Z$5:$Z$14,0)),$Y$5,IF(ISNUMBER(MATCH('02_BCF2SS'!AN27,$J$5:$J$34,0)),$F$3,$AM$2)))))</f>
        <v>0</v>
      </c>
      <c r="AO10" s="40">
        <f>IF(AO27="","",IF(ISNUMBER(MATCH('02_BCF2SS'!AO27,$R$5:$R$7,0)),$L$4,IF(ISNUMBER(MATCH('02_BCF2SS'!AO27,$Q$8:$Q$19,0)),$P$5,IF(ISNUMBER(MATCH('02_BCF2SS'!AO27,$Z$5:$Z$14,0)),$Y$5,IF(ISNUMBER(MATCH('02_BCF2SS'!AO27,$J$5:$J$34,0)),$F$3,$AM$2)))))</f>
        <v>0</v>
      </c>
      <c r="AP10" s="40">
        <f>IF(AP27="","",IF(ISNUMBER(MATCH('02_BCF2SS'!AP27,$R$5:$R$7,0)),$L$4,IF(ISNUMBER(MATCH('02_BCF2SS'!AP27,$Q$8:$Q$19,0)),$P$5,IF(ISNUMBER(MATCH('02_BCF2SS'!AP27,$Z$5:$Z$14,0)),$Y$5,IF(ISNUMBER(MATCH('02_BCF2SS'!AP27,$J$5:$J$34,0)),$F$3,$AM$2)))))</f>
        <v>0</v>
      </c>
      <c r="AQ10" s="40">
        <f>IF(AQ27="","",IF(ISNUMBER(MATCH('02_BCF2SS'!AQ27,$R$5:$R$7,0)),$L$4,IF(ISNUMBER(MATCH('02_BCF2SS'!AQ27,$Q$8:$Q$19,0)),$P$5,IF(ISNUMBER(MATCH('02_BCF2SS'!AQ27,$Z$5:$Z$14,0)),$Y$5,IF(ISNUMBER(MATCH('02_BCF2SS'!AQ27,$J$5:$J$34,0)),$F$3,$AM$2)))))</f>
        <v>0</v>
      </c>
      <c r="AR10" s="40">
        <f>IF(AR27="","",IF(ISNUMBER(MATCH('02_BCF2SS'!AR27,$R$5:$R$7,0)),$L$4,IF(ISNUMBER(MATCH('02_BCF2SS'!AR27,$Q$8:$Q$19,0)),$P$5,IF(ISNUMBER(MATCH('02_BCF2SS'!AR27,$Z$5:$Z$14,0)),$Y$5,IF(ISNUMBER(MATCH('02_BCF2SS'!AR27,$J$5:$J$34,0)),$F$3,$AM$2)))))</f>
        <v>0</v>
      </c>
      <c r="AS10" s="40">
        <f>IF(AS27="","",IF(ISNUMBER(MATCH('02_BCF2SS'!AS27,$R$5:$R$7,0)),$L$4,IF(ISNUMBER(MATCH('02_BCF2SS'!AS27,$Q$8:$Q$19,0)),$P$5,IF(ISNUMBER(MATCH('02_BCF2SS'!AS27,$Z$5:$Z$14,0)),$Y$5,IF(ISNUMBER(MATCH('02_BCF2SS'!AS27,$J$5:$J$34,0)),$F$3,$AM$2)))))</f>
        <v>0</v>
      </c>
      <c r="AT10" s="40">
        <f>IF(AT27="","",IF(ISNUMBER(MATCH('02_BCF2SS'!AT27,$R$5:$R$7,0)),$L$4,IF(ISNUMBER(MATCH('02_BCF2SS'!AT27,$Q$8:$Q$19,0)),$P$5,IF(ISNUMBER(MATCH('02_BCF2SS'!AT27,$Z$5:$Z$14,0)),$Y$5,IF(ISNUMBER(MATCH('02_BCF2SS'!AT27,$J$5:$J$34,0)),$F$3,$AM$2)))))</f>
        <v>0</v>
      </c>
      <c r="AU10" s="40">
        <f>IF(AU27="","",IF(ISNUMBER(MATCH('02_BCF2SS'!AU27,$R$5:$R$7,0)),$L$4,IF(ISNUMBER(MATCH('02_BCF2SS'!AU27,$Q$8:$Q$19,0)),$P$5,IF(ISNUMBER(MATCH('02_BCF2SS'!AU27,$Z$5:$Z$14,0)),$Y$5,IF(ISNUMBER(MATCH('02_BCF2SS'!AU27,$J$5:$J$34,0)),$F$3,$AM$2)))))</f>
        <v>0</v>
      </c>
      <c r="AV10" s="40">
        <f>IF(AV27="","",IF(ISNUMBER(MATCH('02_BCF2SS'!AV27,$R$5:$R$7,0)),$L$4,IF(ISNUMBER(MATCH('02_BCF2SS'!AV27,$Q$8:$Q$19,0)),$P$5,IF(ISNUMBER(MATCH('02_BCF2SS'!AV27,$Z$5:$Z$14,0)),$Y$5,IF(ISNUMBER(MATCH('02_BCF2SS'!AV27,$J$5:$J$34,0)),$F$3,$AM$2)))))</f>
        <v>0</v>
      </c>
      <c r="AW10" s="40">
        <f>IF(AW27="","",IF(ISNUMBER(MATCH('02_BCF2SS'!AW27,$R$5:$R$7,0)),$L$4,IF(ISNUMBER(MATCH('02_BCF2SS'!AW27,$Q$8:$Q$19,0)),$P$5,IF(ISNUMBER(MATCH('02_BCF2SS'!AW27,$Z$5:$Z$14,0)),$Y$5,IF(ISNUMBER(MATCH('02_BCF2SS'!AW27,$J$5:$J$34,0)),$F$3,$AM$2)))))</f>
        <v>0</v>
      </c>
      <c r="AX10" s="40">
        <f>IF(AX27="","",IF(ISNUMBER(MATCH('02_BCF2SS'!AX27,$R$5:$R$7,0)),$L$4,IF(ISNUMBER(MATCH('02_BCF2SS'!AX27,$Q$8:$Q$19,0)),$P$5,IF(ISNUMBER(MATCH('02_BCF2SS'!AX27,$Z$5:$Z$14,0)),$Y$5,IF(ISNUMBER(MATCH('02_BCF2SS'!AX27,$J$5:$J$34,0)),$F$3,$AM$2)))))</f>
        <v>0</v>
      </c>
      <c r="AY10" s="40">
        <f>IF(AY27="","",IF(ISNUMBER(MATCH('02_BCF2SS'!AY27,$R$5:$R$7,0)),$L$4,IF(ISNUMBER(MATCH('02_BCF2SS'!AY27,$Q$8:$Q$19,0)),$P$5,IF(ISNUMBER(MATCH('02_BCF2SS'!AY27,$Z$5:$Z$14,0)),$Y$5,IF(ISNUMBER(MATCH('02_BCF2SS'!AY27,$J$5:$J$34,0)),$F$3,$AM$2)))))</f>
        <v>0</v>
      </c>
      <c r="AZ10" s="40">
        <f>IF(AZ27="","",IF(ISNUMBER(MATCH('02_BCF2SS'!AZ27,$R$5:$R$7,0)),$L$4,IF(ISNUMBER(MATCH('02_BCF2SS'!AZ27,$Q$8:$Q$19,0)),$P$5,IF(ISNUMBER(MATCH('02_BCF2SS'!AZ27,$Z$5:$Z$14,0)),$Y$5,IF(ISNUMBER(MATCH('02_BCF2SS'!AZ27,$J$5:$J$34,0)),$F$3,$AM$2)))))</f>
        <v>-5</v>
      </c>
      <c r="BA10" s="5"/>
      <c r="ES10" s="5"/>
      <c r="ET10" s="383">
        <v>2</v>
      </c>
      <c r="EU10" s="383">
        <v>2</v>
      </c>
      <c r="EV10" s="383">
        <v>2</v>
      </c>
      <c r="EW10" s="383">
        <v>2</v>
      </c>
      <c r="EX10" s="383">
        <v>2</v>
      </c>
      <c r="EY10" s="383">
        <v>2</v>
      </c>
      <c r="EZ10" s="383">
        <v>2</v>
      </c>
      <c r="FA10" s="383">
        <v>2</v>
      </c>
      <c r="FB10" s="383">
        <v>-2</v>
      </c>
      <c r="FC10" s="383">
        <v>-2</v>
      </c>
      <c r="FD10" s="383">
        <v>-2</v>
      </c>
      <c r="FE10" s="383">
        <v>-2</v>
      </c>
      <c r="FF10" s="383">
        <v>-2</v>
      </c>
      <c r="FG10" s="383">
        <v>-2</v>
      </c>
      <c r="FH10" s="383">
        <v>-2</v>
      </c>
      <c r="FI10" s="5"/>
      <c r="FJ10" s="5"/>
      <c r="FK10" s="5"/>
      <c r="FL10" s="5"/>
      <c r="FM10" s="5"/>
      <c r="FN10" s="5"/>
      <c r="FO10" s="5"/>
      <c r="FP10" s="5"/>
      <c r="FQ10" s="5"/>
      <c r="FR10" s="5"/>
      <c r="FS10" s="5"/>
      <c r="FT10" s="5"/>
      <c r="FU10" s="5"/>
      <c r="FV10" s="5"/>
      <c r="FW10" s="5"/>
      <c r="FX10" s="5"/>
      <c r="FY10" s="5"/>
      <c r="FZ10" s="5"/>
      <c r="GA10" s="5"/>
      <c r="GB10" s="5"/>
      <c r="GC10" s="5"/>
      <c r="GD10" s="5"/>
      <c r="GE10" s="5"/>
      <c r="GF10" s="5"/>
      <c r="GG10" s="5"/>
      <c r="GH10" s="5"/>
      <c r="GI10" s="5"/>
      <c r="GJ10" s="5"/>
      <c r="GK10" s="5"/>
      <c r="GL10" s="5"/>
    </row>
    <row r="11" spans="1:194">
      <c r="A11" s="43">
        <v>200</v>
      </c>
      <c r="B11" s="43">
        <f t="shared" si="5"/>
        <v>0</v>
      </c>
      <c r="C11" s="44">
        <f t="shared" si="0"/>
        <v>4.4444444444444446</v>
      </c>
      <c r="D11" s="43">
        <f t="shared" si="4"/>
        <v>3</v>
      </c>
      <c r="E11" s="38"/>
      <c r="F11" s="352"/>
      <c r="G11" s="352"/>
      <c r="H11" s="347"/>
      <c r="I11" s="347"/>
      <c r="J11" s="9"/>
      <c r="K11" s="5"/>
      <c r="L11" s="5"/>
      <c r="M11" s="5"/>
      <c r="N11" s="5"/>
      <c r="O11" s="5"/>
      <c r="P11" s="5"/>
      <c r="Q11" s="5"/>
      <c r="R11" s="5"/>
      <c r="S11" s="38">
        <v>6</v>
      </c>
      <c r="T11" s="13">
        <v>1</v>
      </c>
      <c r="U11" s="8">
        <v>6</v>
      </c>
      <c r="V11" s="8">
        <v>14</v>
      </c>
      <c r="W11" s="39">
        <v>0</v>
      </c>
      <c r="X11" s="17">
        <v>10000</v>
      </c>
      <c r="Y11" s="15">
        <v>-5</v>
      </c>
      <c r="Z11" s="9" t="str">
        <f t="shared" si="1"/>
        <v>15,7</v>
      </c>
      <c r="AA11" s="45">
        <f t="shared" si="3"/>
        <v>5.3333333333333339</v>
      </c>
      <c r="AB11" s="53" t="str">
        <f>_xlfn.CONCAT("sup_Lay",AF10)</f>
        <v>sup_Lay</v>
      </c>
      <c r="AC11" s="53"/>
      <c r="AD11" s="5"/>
      <c r="AE11" s="5"/>
      <c r="AF11" s="5"/>
      <c r="AG11" s="5"/>
      <c r="AH11" s="5"/>
      <c r="AI11" s="5"/>
      <c r="AJ11" s="5"/>
      <c r="AK11" s="5">
        <f t="shared" si="6"/>
        <v>6</v>
      </c>
      <c r="AL11" s="40">
        <f>IF(AL28="","",IF(ISNUMBER(MATCH('02_BCF2SS'!AL28,$R$5:$R$7,0)),$L$4,IF(ISNUMBER(MATCH('02_BCF2SS'!AL28,$Q$8:$Q$19,0)),$P$5,IF(ISNUMBER(MATCH('02_BCF2SS'!AL28,$Z$5:$Z$14,0)),$Y$5,IF(ISNUMBER(MATCH('02_BCF2SS'!AL28,$J$5:$J$34,0)),$F$3,$AM$2)))))</f>
        <v>0</v>
      </c>
      <c r="AM11" s="40">
        <f>IF(AM28="","",IF(ISNUMBER(MATCH('02_BCF2SS'!AM28,$R$5:$R$7,0)),$L$4,IF(ISNUMBER(MATCH('02_BCF2SS'!AM28,$Q$8:$Q$19,0)),$P$5,IF(ISNUMBER(MATCH('02_BCF2SS'!AM28,$Z$5:$Z$14,0)),$Y$5,IF(ISNUMBER(MATCH('02_BCF2SS'!AM28,$J$5:$J$34,0)),$F$3,$AM$2)))))</f>
        <v>0</v>
      </c>
      <c r="AN11" s="40">
        <f>IF(AN28="","",IF(ISNUMBER(MATCH('02_BCF2SS'!AN28,$R$5:$R$7,0)),$L$4,IF(ISNUMBER(MATCH('02_BCF2SS'!AN28,$Q$8:$Q$19,0)),$P$5,IF(ISNUMBER(MATCH('02_BCF2SS'!AN28,$Z$5:$Z$14,0)),$Y$5,IF(ISNUMBER(MATCH('02_BCF2SS'!AN28,$J$5:$J$34,0)),$F$3,$AM$2)))))</f>
        <v>0</v>
      </c>
      <c r="AO11" s="40">
        <f>IF(AO28="","",IF(ISNUMBER(MATCH('02_BCF2SS'!AO28,$R$5:$R$7,0)),$L$4,IF(ISNUMBER(MATCH('02_BCF2SS'!AO28,$Q$8:$Q$19,0)),$P$5,IF(ISNUMBER(MATCH('02_BCF2SS'!AO28,$Z$5:$Z$14,0)),$Y$5,IF(ISNUMBER(MATCH('02_BCF2SS'!AO28,$J$5:$J$34,0)),$F$3,$AM$2)))))</f>
        <v>0</v>
      </c>
      <c r="AP11" s="40">
        <f>IF(AP28="","",IF(ISNUMBER(MATCH('02_BCF2SS'!AP28,$R$5:$R$7,0)),$L$4,IF(ISNUMBER(MATCH('02_BCF2SS'!AP28,$Q$8:$Q$19,0)),$P$5,IF(ISNUMBER(MATCH('02_BCF2SS'!AP28,$Z$5:$Z$14,0)),$Y$5,IF(ISNUMBER(MATCH('02_BCF2SS'!AP28,$J$5:$J$34,0)),$F$3,$AM$2)))))</f>
        <v>0</v>
      </c>
      <c r="AQ11" s="40">
        <f>IF(AQ28="","",IF(ISNUMBER(MATCH('02_BCF2SS'!AQ28,$R$5:$R$7,0)),$L$4,IF(ISNUMBER(MATCH('02_BCF2SS'!AQ28,$Q$8:$Q$19,0)),$P$5,IF(ISNUMBER(MATCH('02_BCF2SS'!AQ28,$Z$5:$Z$14,0)),$Y$5,IF(ISNUMBER(MATCH('02_BCF2SS'!AQ28,$J$5:$J$34,0)),$F$3,$AM$2)))))</f>
        <v>0</v>
      </c>
      <c r="AR11" s="40">
        <f>IF(AR28="","",IF(ISNUMBER(MATCH('02_BCF2SS'!AR28,$R$5:$R$7,0)),$L$4,IF(ISNUMBER(MATCH('02_BCF2SS'!AR28,$Q$8:$Q$19,0)),$P$5,IF(ISNUMBER(MATCH('02_BCF2SS'!AR28,$Z$5:$Z$14,0)),$Y$5,IF(ISNUMBER(MATCH('02_BCF2SS'!AR28,$J$5:$J$34,0)),$F$3,$AM$2)))))</f>
        <v>0</v>
      </c>
      <c r="AS11" s="40">
        <f>IF(AS28="","",IF(ISNUMBER(MATCH('02_BCF2SS'!AS28,$R$5:$R$7,0)),$L$4,IF(ISNUMBER(MATCH('02_BCF2SS'!AS28,$Q$8:$Q$19,0)),$P$5,IF(ISNUMBER(MATCH('02_BCF2SS'!AS28,$Z$5:$Z$14,0)),$Y$5,IF(ISNUMBER(MATCH('02_BCF2SS'!AS28,$J$5:$J$34,0)),$F$3,$AM$2)))))</f>
        <v>0</v>
      </c>
      <c r="AT11" s="40">
        <f>IF(AT28="","",IF(ISNUMBER(MATCH('02_BCF2SS'!AT28,$R$5:$R$7,0)),$L$4,IF(ISNUMBER(MATCH('02_BCF2SS'!AT28,$Q$8:$Q$19,0)),$P$5,IF(ISNUMBER(MATCH('02_BCF2SS'!AT28,$Z$5:$Z$14,0)),$Y$5,IF(ISNUMBER(MATCH('02_BCF2SS'!AT28,$J$5:$J$34,0)),$F$3,$AM$2)))))</f>
        <v>0</v>
      </c>
      <c r="AU11" s="40">
        <f>IF(AU28="","",IF(ISNUMBER(MATCH('02_BCF2SS'!AU28,$R$5:$R$7,0)),$L$4,IF(ISNUMBER(MATCH('02_BCF2SS'!AU28,$Q$8:$Q$19,0)),$P$5,IF(ISNUMBER(MATCH('02_BCF2SS'!AU28,$Z$5:$Z$14,0)),$Y$5,IF(ISNUMBER(MATCH('02_BCF2SS'!AU28,$J$5:$J$34,0)),$F$3,$AM$2)))))</f>
        <v>0</v>
      </c>
      <c r="AV11" s="40">
        <f>IF(AV28="","",IF(ISNUMBER(MATCH('02_BCF2SS'!AV28,$R$5:$R$7,0)),$L$4,IF(ISNUMBER(MATCH('02_BCF2SS'!AV28,$Q$8:$Q$19,0)),$P$5,IF(ISNUMBER(MATCH('02_BCF2SS'!AV28,$Z$5:$Z$14,0)),$Y$5,IF(ISNUMBER(MATCH('02_BCF2SS'!AV28,$J$5:$J$34,0)),$F$3,$AM$2)))))</f>
        <v>0</v>
      </c>
      <c r="AW11" s="40">
        <f>IF(AW28="","",IF(ISNUMBER(MATCH('02_BCF2SS'!AW28,$R$5:$R$7,0)),$L$4,IF(ISNUMBER(MATCH('02_BCF2SS'!AW28,$Q$8:$Q$19,0)),$P$5,IF(ISNUMBER(MATCH('02_BCF2SS'!AW28,$Z$5:$Z$14,0)),$Y$5,IF(ISNUMBER(MATCH('02_BCF2SS'!AW28,$J$5:$J$34,0)),$F$3,$AM$2)))))</f>
        <v>0</v>
      </c>
      <c r="AX11" s="40">
        <f>IF(AX28="","",IF(ISNUMBER(MATCH('02_BCF2SS'!AX28,$R$5:$R$7,0)),$L$4,IF(ISNUMBER(MATCH('02_BCF2SS'!AX28,$Q$8:$Q$19,0)),$P$5,IF(ISNUMBER(MATCH('02_BCF2SS'!AX28,$Z$5:$Z$14,0)),$Y$5,IF(ISNUMBER(MATCH('02_BCF2SS'!AX28,$J$5:$J$34,0)),$F$3,$AM$2)))))</f>
        <v>0</v>
      </c>
      <c r="AY11" s="40">
        <f>IF(AY28="","",IF(ISNUMBER(MATCH('02_BCF2SS'!AY28,$R$5:$R$7,0)),$L$4,IF(ISNUMBER(MATCH('02_BCF2SS'!AY28,$Q$8:$Q$19,0)),$P$5,IF(ISNUMBER(MATCH('02_BCF2SS'!AY28,$Z$5:$Z$14,0)),$Y$5,IF(ISNUMBER(MATCH('02_BCF2SS'!AY28,$J$5:$J$34,0)),$F$3,$AM$2)))))</f>
        <v>0</v>
      </c>
      <c r="AZ11" s="40">
        <f>IF(AZ28="","",IF(ISNUMBER(MATCH('02_BCF2SS'!AZ28,$R$5:$R$7,0)),$L$4,IF(ISNUMBER(MATCH('02_BCF2SS'!AZ28,$Q$8:$Q$19,0)),$P$5,IF(ISNUMBER(MATCH('02_BCF2SS'!AZ28,$Z$5:$Z$14,0)),$Y$5,IF(ISNUMBER(MATCH('02_BCF2SS'!AZ28,$J$5:$J$34,0)),$F$3,$AM$2)))))</f>
        <v>-5</v>
      </c>
      <c r="BA11" s="5"/>
      <c r="ES11" s="5"/>
      <c r="ET11" s="383">
        <v>2</v>
      </c>
      <c r="EU11" s="383">
        <v>2</v>
      </c>
      <c r="EV11" s="383">
        <v>2</v>
      </c>
      <c r="EW11" s="383">
        <v>2</v>
      </c>
      <c r="EX11" s="383">
        <v>2</v>
      </c>
      <c r="EY11" s="383">
        <v>2</v>
      </c>
      <c r="EZ11" s="383">
        <v>2</v>
      </c>
      <c r="FA11" s="383">
        <v>2</v>
      </c>
      <c r="FB11" s="383">
        <v>-2</v>
      </c>
      <c r="FC11" s="383">
        <v>-2</v>
      </c>
      <c r="FD11" s="383">
        <v>-2</v>
      </c>
      <c r="FE11" s="383">
        <v>-2</v>
      </c>
      <c r="FF11" s="383">
        <v>-2</v>
      </c>
      <c r="FG11" s="383">
        <v>-2</v>
      </c>
      <c r="FH11" s="383">
        <v>-2</v>
      </c>
      <c r="FI11" s="5"/>
      <c r="FJ11" s="5"/>
      <c r="FK11" s="5"/>
      <c r="FL11" s="5"/>
      <c r="FM11" s="5"/>
      <c r="FN11" s="5"/>
      <c r="FO11" s="5"/>
      <c r="FP11" s="5"/>
      <c r="FQ11" s="5"/>
      <c r="FR11" s="5"/>
      <c r="FS11" s="5"/>
      <c r="FT11" s="5"/>
      <c r="FU11" s="5"/>
      <c r="FV11" s="5"/>
      <c r="FW11" s="5"/>
      <c r="FX11" s="5"/>
      <c r="FY11" s="5"/>
      <c r="FZ11" s="5"/>
      <c r="GA11" s="5"/>
      <c r="GB11" s="5"/>
      <c r="GC11" s="5"/>
      <c r="GD11" s="5"/>
      <c r="GE11" s="5"/>
      <c r="GF11" s="5"/>
      <c r="GG11" s="5"/>
      <c r="GH11" s="5"/>
      <c r="GI11" s="5"/>
      <c r="GJ11" s="5"/>
      <c r="GK11" s="5"/>
      <c r="GL11" s="5"/>
    </row>
    <row r="12" spans="1:194">
      <c r="A12" s="43"/>
      <c r="B12" s="43">
        <f t="shared" si="5"/>
        <v>0</v>
      </c>
      <c r="C12" s="44">
        <f t="shared" si="0"/>
        <v>4.2222222222222223</v>
      </c>
      <c r="D12" s="43">
        <f t="shared" si="4"/>
        <v>2</v>
      </c>
      <c r="E12" s="38"/>
      <c r="F12" s="352"/>
      <c r="G12" s="352"/>
      <c r="H12" s="347"/>
      <c r="I12" s="347"/>
      <c r="J12" s="9"/>
      <c r="K12" s="5"/>
      <c r="L12" s="5"/>
      <c r="M12" s="5"/>
      <c r="N12" s="5"/>
      <c r="O12" s="5"/>
      <c r="P12" s="5"/>
      <c r="Q12" s="5"/>
      <c r="R12" s="5"/>
      <c r="S12" s="38">
        <v>7</v>
      </c>
      <c r="T12" s="13">
        <v>1</v>
      </c>
      <c r="U12" s="8">
        <v>7</v>
      </c>
      <c r="V12" s="8">
        <v>14</v>
      </c>
      <c r="W12" s="39">
        <v>0</v>
      </c>
      <c r="X12" s="17">
        <v>10000</v>
      </c>
      <c r="Y12" s="15">
        <v>-5</v>
      </c>
      <c r="Z12" s="9" t="str">
        <f t="shared" si="1"/>
        <v>15,8</v>
      </c>
      <c r="AA12" s="45">
        <f t="shared" si="3"/>
        <v>5.5555555555555562</v>
      </c>
      <c r="AB12" s="53"/>
      <c r="AC12" s="53"/>
      <c r="AD12" s="32"/>
      <c r="AE12" s="32"/>
      <c r="AF12" s="32"/>
      <c r="AG12" s="32"/>
      <c r="AH12" s="32"/>
      <c r="AI12" s="32"/>
      <c r="AJ12" s="45"/>
      <c r="AK12" s="5">
        <f t="shared" si="6"/>
        <v>7</v>
      </c>
      <c r="AL12" s="40">
        <f>IF(AL29="","",IF(ISNUMBER(MATCH('02_BCF2SS'!AL29,$R$5:$R$7,0)),$L$4,IF(ISNUMBER(MATCH('02_BCF2SS'!AL29,$Q$8:$Q$19,0)),$P$5,IF(ISNUMBER(MATCH('02_BCF2SS'!AL29,$Z$5:$Z$14,0)),$Y$5,IF(ISNUMBER(MATCH('02_BCF2SS'!AL29,$J$5:$J$34,0)),$F$3,$AM$2)))))</f>
        <v>0</v>
      </c>
      <c r="AM12" s="40">
        <f>IF(AM29="","",IF(ISNUMBER(MATCH('02_BCF2SS'!AM29,$R$5:$R$7,0)),$L$4,IF(ISNUMBER(MATCH('02_BCF2SS'!AM29,$Q$8:$Q$19,0)),$P$5,IF(ISNUMBER(MATCH('02_BCF2SS'!AM29,$Z$5:$Z$14,0)),$Y$5,IF(ISNUMBER(MATCH('02_BCF2SS'!AM29,$J$5:$J$34,0)),$F$3,$AM$2)))))</f>
        <v>0</v>
      </c>
      <c r="AN12" s="40">
        <f>IF(AN29="","",IF(ISNUMBER(MATCH('02_BCF2SS'!AN29,$R$5:$R$7,0)),$L$4,IF(ISNUMBER(MATCH('02_BCF2SS'!AN29,$Q$8:$Q$19,0)),$P$5,IF(ISNUMBER(MATCH('02_BCF2SS'!AN29,$Z$5:$Z$14,0)),$Y$5,IF(ISNUMBER(MATCH('02_BCF2SS'!AN29,$J$5:$J$34,0)),$F$3,$AM$2)))))</f>
        <v>0</v>
      </c>
      <c r="AO12" s="40">
        <f>IF(AO29="","",IF(ISNUMBER(MATCH('02_BCF2SS'!AO29,$R$5:$R$7,0)),$L$4,IF(ISNUMBER(MATCH('02_BCF2SS'!AO29,$Q$8:$Q$19,0)),$P$5,IF(ISNUMBER(MATCH('02_BCF2SS'!AO29,$Z$5:$Z$14,0)),$Y$5,IF(ISNUMBER(MATCH('02_BCF2SS'!AO29,$J$5:$J$34,0)),$F$3,$AM$2)))))</f>
        <v>0</v>
      </c>
      <c r="AP12" s="40">
        <f>IF(AP29="","",IF(ISNUMBER(MATCH('02_BCF2SS'!AP29,$R$5:$R$7,0)),$L$4,IF(ISNUMBER(MATCH('02_BCF2SS'!AP29,$Q$8:$Q$19,0)),$P$5,IF(ISNUMBER(MATCH('02_BCF2SS'!AP29,$Z$5:$Z$14,0)),$Y$5,IF(ISNUMBER(MATCH('02_BCF2SS'!AP29,$J$5:$J$34,0)),$F$3,$AM$2)))))</f>
        <v>0</v>
      </c>
      <c r="AQ12" s="40">
        <f>IF(AQ29="","",IF(ISNUMBER(MATCH('02_BCF2SS'!AQ29,$R$5:$R$7,0)),$L$4,IF(ISNUMBER(MATCH('02_BCF2SS'!AQ29,$Q$8:$Q$19,0)),$P$5,IF(ISNUMBER(MATCH('02_BCF2SS'!AQ29,$Z$5:$Z$14,0)),$Y$5,IF(ISNUMBER(MATCH('02_BCF2SS'!AQ29,$J$5:$J$34,0)),$F$3,$AM$2)))))</f>
        <v>0</v>
      </c>
      <c r="AR12" s="40">
        <f>IF(AR29="","",IF(ISNUMBER(MATCH('02_BCF2SS'!AR29,$R$5:$R$7,0)),$L$4,IF(ISNUMBER(MATCH('02_BCF2SS'!AR29,$Q$8:$Q$19,0)),$P$5,IF(ISNUMBER(MATCH('02_BCF2SS'!AR29,$Z$5:$Z$14,0)),$Y$5,IF(ISNUMBER(MATCH('02_BCF2SS'!AR29,$J$5:$J$34,0)),$F$3,$AM$2)))))</f>
        <v>0</v>
      </c>
      <c r="AS12" s="40">
        <f>IF(AS29="","",IF(ISNUMBER(MATCH('02_BCF2SS'!AS29,$R$5:$R$7,0)),$L$4,IF(ISNUMBER(MATCH('02_BCF2SS'!AS29,$Q$8:$Q$19,0)),$P$5,IF(ISNUMBER(MATCH('02_BCF2SS'!AS29,$Z$5:$Z$14,0)),$Y$5,IF(ISNUMBER(MATCH('02_BCF2SS'!AS29,$J$5:$J$34,0)),$F$3,$AM$2)))))</f>
        <v>0</v>
      </c>
      <c r="AT12" s="40">
        <f>IF(AT29="","",IF(ISNUMBER(MATCH('02_BCF2SS'!AT29,$R$5:$R$7,0)),$L$4,IF(ISNUMBER(MATCH('02_BCF2SS'!AT29,$Q$8:$Q$19,0)),$P$5,IF(ISNUMBER(MATCH('02_BCF2SS'!AT29,$Z$5:$Z$14,0)),$Y$5,IF(ISNUMBER(MATCH('02_BCF2SS'!AT29,$J$5:$J$34,0)),$F$3,$AM$2)))))</f>
        <v>0</v>
      </c>
      <c r="AU12" s="40">
        <f>IF(AU29="","",IF(ISNUMBER(MATCH('02_BCF2SS'!AU29,$R$5:$R$7,0)),$L$4,IF(ISNUMBER(MATCH('02_BCF2SS'!AU29,$Q$8:$Q$19,0)),$P$5,IF(ISNUMBER(MATCH('02_BCF2SS'!AU29,$Z$5:$Z$14,0)),$Y$5,IF(ISNUMBER(MATCH('02_BCF2SS'!AU29,$J$5:$J$34,0)),$F$3,$AM$2)))))</f>
        <v>0</v>
      </c>
      <c r="AV12" s="40">
        <f>IF(AV29="","",IF(ISNUMBER(MATCH('02_BCF2SS'!AV29,$R$5:$R$7,0)),$L$4,IF(ISNUMBER(MATCH('02_BCF2SS'!AV29,$Q$8:$Q$19,0)),$P$5,IF(ISNUMBER(MATCH('02_BCF2SS'!AV29,$Z$5:$Z$14,0)),$Y$5,IF(ISNUMBER(MATCH('02_BCF2SS'!AV29,$J$5:$J$34,0)),$F$3,$AM$2)))))</f>
        <v>0</v>
      </c>
      <c r="AW12" s="40">
        <f>IF(AW29="","",IF(ISNUMBER(MATCH('02_BCF2SS'!AW29,$R$5:$R$7,0)),$L$4,IF(ISNUMBER(MATCH('02_BCF2SS'!AW29,$Q$8:$Q$19,0)),$P$5,IF(ISNUMBER(MATCH('02_BCF2SS'!AW29,$Z$5:$Z$14,0)),$Y$5,IF(ISNUMBER(MATCH('02_BCF2SS'!AW29,$J$5:$J$34,0)),$F$3,$AM$2)))))</f>
        <v>0</v>
      </c>
      <c r="AX12" s="40">
        <f>IF(AX29="","",IF(ISNUMBER(MATCH('02_BCF2SS'!AX29,$R$5:$R$7,0)),$L$4,IF(ISNUMBER(MATCH('02_BCF2SS'!AX29,$Q$8:$Q$19,0)),$P$5,IF(ISNUMBER(MATCH('02_BCF2SS'!AX29,$Z$5:$Z$14,0)),$Y$5,IF(ISNUMBER(MATCH('02_BCF2SS'!AX29,$J$5:$J$34,0)),$F$3,$AM$2)))))</f>
        <v>0</v>
      </c>
      <c r="AY12" s="40">
        <f>IF(AY29="","",IF(ISNUMBER(MATCH('02_BCF2SS'!AY29,$R$5:$R$7,0)),$L$4,IF(ISNUMBER(MATCH('02_BCF2SS'!AY29,$Q$8:$Q$19,0)),$P$5,IF(ISNUMBER(MATCH('02_BCF2SS'!AY29,$Z$5:$Z$14,0)),$Y$5,IF(ISNUMBER(MATCH('02_BCF2SS'!AY29,$J$5:$J$34,0)),$F$3,$AM$2)))))</f>
        <v>0</v>
      </c>
      <c r="AZ12" s="40">
        <f>IF(AZ29="","",IF(ISNUMBER(MATCH('02_BCF2SS'!AZ29,$R$5:$R$7,0)),$L$4,IF(ISNUMBER(MATCH('02_BCF2SS'!AZ29,$Q$8:$Q$19,0)),$P$5,IF(ISNUMBER(MATCH('02_BCF2SS'!AZ29,$Z$5:$Z$14,0)),$Y$5,IF(ISNUMBER(MATCH('02_BCF2SS'!AZ29,$J$5:$J$34,0)),$F$3,$AM$2)))))</f>
        <v>-5</v>
      </c>
      <c r="BA12" s="5"/>
      <c r="ES12" s="5"/>
      <c r="ET12" s="383">
        <v>2</v>
      </c>
      <c r="EU12" s="383">
        <v>2</v>
      </c>
      <c r="EV12" s="383">
        <v>2</v>
      </c>
      <c r="EW12" s="383">
        <v>2</v>
      </c>
      <c r="EX12" s="383">
        <v>2</v>
      </c>
      <c r="EY12" s="383">
        <v>2</v>
      </c>
      <c r="EZ12" s="383">
        <v>2</v>
      </c>
      <c r="FA12" s="383">
        <v>2</v>
      </c>
      <c r="FB12" s="383">
        <v>-2</v>
      </c>
      <c r="FC12" s="383">
        <v>-2</v>
      </c>
      <c r="FD12" s="383">
        <v>-2</v>
      </c>
      <c r="FE12" s="383">
        <v>-2</v>
      </c>
      <c r="FF12" s="383">
        <v>-2</v>
      </c>
      <c r="FG12" s="383">
        <v>-2</v>
      </c>
      <c r="FH12" s="383">
        <v>-2</v>
      </c>
      <c r="FI12" s="5"/>
      <c r="FJ12" s="5"/>
      <c r="FK12" s="5"/>
      <c r="FL12" s="5"/>
      <c r="FM12" s="5"/>
      <c r="FN12" s="5"/>
      <c r="FO12" s="5"/>
      <c r="FP12" s="5"/>
      <c r="FQ12" s="5"/>
      <c r="FR12" s="5"/>
      <c r="FS12" s="5"/>
      <c r="FT12" s="5"/>
      <c r="FU12" s="5"/>
      <c r="FV12" s="5"/>
      <c r="FW12" s="5"/>
      <c r="FX12" s="5"/>
      <c r="FY12" s="5"/>
      <c r="FZ12" s="5"/>
      <c r="GA12" s="5"/>
      <c r="GB12" s="5"/>
      <c r="GC12" s="5"/>
      <c r="GD12" s="5"/>
      <c r="GE12" s="5"/>
      <c r="GF12" s="5"/>
      <c r="GG12" s="5"/>
      <c r="GH12" s="5"/>
      <c r="GI12" s="5"/>
      <c r="GJ12" s="5"/>
      <c r="GK12" s="5"/>
      <c r="GL12" s="5"/>
    </row>
    <row r="13" spans="1:194" ht="15.75" customHeight="1">
      <c r="A13" s="43"/>
      <c r="B13" s="43">
        <f t="shared" si="5"/>
        <v>0</v>
      </c>
      <c r="C13" s="44">
        <f t="shared" si="0"/>
        <v>4</v>
      </c>
      <c r="D13" s="43">
        <f t="shared" si="4"/>
        <v>1</v>
      </c>
      <c r="E13" s="38"/>
      <c r="F13" s="352"/>
      <c r="G13" s="352"/>
      <c r="H13" s="347"/>
      <c r="I13" s="347"/>
      <c r="J13" s="9"/>
      <c r="K13" s="5"/>
      <c r="L13" s="5"/>
      <c r="M13" s="5"/>
      <c r="N13" s="5"/>
      <c r="O13" s="5"/>
      <c r="P13" s="5"/>
      <c r="Q13" s="5"/>
      <c r="R13" s="5"/>
      <c r="S13" s="38">
        <v>8</v>
      </c>
      <c r="T13" s="13">
        <v>1</v>
      </c>
      <c r="U13" s="8">
        <v>8</v>
      </c>
      <c r="V13" s="8">
        <v>14</v>
      </c>
      <c r="W13" s="39">
        <v>0</v>
      </c>
      <c r="X13" s="17">
        <v>10000</v>
      </c>
      <c r="Y13" s="15">
        <v>-5</v>
      </c>
      <c r="Z13" s="9" t="str">
        <f t="shared" si="1"/>
        <v>15,9</v>
      </c>
      <c r="AA13" s="93">
        <v>6</v>
      </c>
      <c r="AB13" s="45"/>
      <c r="AC13" s="53"/>
      <c r="AD13" s="34"/>
      <c r="AE13" s="34"/>
      <c r="AF13" s="34"/>
      <c r="AG13" s="34"/>
      <c r="AH13" s="34"/>
      <c r="AI13" s="34" t="str">
        <f>AH5</f>
        <v>-</v>
      </c>
      <c r="AJ13" s="45"/>
      <c r="AK13" s="5">
        <f t="shared" si="6"/>
        <v>8</v>
      </c>
      <c r="AL13" s="40">
        <f>IF(AL30="","",IF(ISNUMBER(MATCH('02_BCF2SS'!AL30,$R$5:$R$7,0)),$L$4,IF(ISNUMBER(MATCH('02_BCF2SS'!AL30,$Q$8:$Q$19,0)),$P$5,IF(ISNUMBER(MATCH('02_BCF2SS'!AL30,$Z$5:$Z$14,0)),$Y$5,IF(ISNUMBER(MATCH('02_BCF2SS'!AL30,$J$5:$J$34,0)),$F$3,$AM$2)))))</f>
        <v>0</v>
      </c>
      <c r="AM13" s="40">
        <f>IF(AM30="","",IF(ISNUMBER(MATCH('02_BCF2SS'!AM30,$R$5:$R$7,0)),$L$4,IF(ISNUMBER(MATCH('02_BCF2SS'!AM30,$Q$8:$Q$19,0)),$P$5,IF(ISNUMBER(MATCH('02_BCF2SS'!AM30,$Z$5:$Z$14,0)),$Y$5,IF(ISNUMBER(MATCH('02_BCF2SS'!AM30,$J$5:$J$34,0)),$F$3,$AM$2)))))</f>
        <v>0</v>
      </c>
      <c r="AN13" s="40">
        <f>IF(AN30="","",IF(ISNUMBER(MATCH('02_BCF2SS'!AN30,$R$5:$R$7,0)),$L$4,IF(ISNUMBER(MATCH('02_BCF2SS'!AN30,$Q$8:$Q$19,0)),$P$5,IF(ISNUMBER(MATCH('02_BCF2SS'!AN30,$Z$5:$Z$14,0)),$Y$5,IF(ISNUMBER(MATCH('02_BCF2SS'!AN30,$J$5:$J$34,0)),$F$3,$AM$2)))))</f>
        <v>0</v>
      </c>
      <c r="AO13" s="40">
        <f>IF(AO30="","",IF(ISNUMBER(MATCH('02_BCF2SS'!AO30,$R$5:$R$7,0)),$L$4,IF(ISNUMBER(MATCH('02_BCF2SS'!AO30,$Q$8:$Q$19,0)),$P$5,IF(ISNUMBER(MATCH('02_BCF2SS'!AO30,$Z$5:$Z$14,0)),$Y$5,IF(ISNUMBER(MATCH('02_BCF2SS'!AO30,$J$5:$J$34,0)),$F$3,$AM$2)))))</f>
        <v>-35000</v>
      </c>
      <c r="AP13" s="40">
        <f>IF(AP30="","",IF(ISNUMBER(MATCH('02_BCF2SS'!AP30,$R$5:$R$7,0)),$L$4,IF(ISNUMBER(MATCH('02_BCF2SS'!AP30,$Q$8:$Q$19,0)),$P$5,IF(ISNUMBER(MATCH('02_BCF2SS'!AP30,$Z$5:$Z$14,0)),$Y$5,IF(ISNUMBER(MATCH('02_BCF2SS'!AP30,$J$5:$J$34,0)),$F$3,$AM$2)))))</f>
        <v>0</v>
      </c>
      <c r="AQ13" s="40">
        <f>IF(AQ30="","",IF(ISNUMBER(MATCH('02_BCF2SS'!AQ30,$R$5:$R$7,0)),$L$4,IF(ISNUMBER(MATCH('02_BCF2SS'!AQ30,$Q$8:$Q$19,0)),$P$5,IF(ISNUMBER(MATCH('02_BCF2SS'!AQ30,$Z$5:$Z$14,0)),$Y$5,IF(ISNUMBER(MATCH('02_BCF2SS'!AQ30,$J$5:$J$34,0)),$F$3,$AM$2)))))</f>
        <v>0</v>
      </c>
      <c r="AR13" s="40">
        <f>IF(AR30="","",IF(ISNUMBER(MATCH('02_BCF2SS'!AR30,$R$5:$R$7,0)),$L$4,IF(ISNUMBER(MATCH('02_BCF2SS'!AR30,$Q$8:$Q$19,0)),$P$5,IF(ISNUMBER(MATCH('02_BCF2SS'!AR30,$Z$5:$Z$14,0)),$Y$5,IF(ISNUMBER(MATCH('02_BCF2SS'!AR30,$J$5:$J$34,0)),$F$3,$AM$2)))))</f>
        <v>0</v>
      </c>
      <c r="AS13" s="40">
        <f>IF(AS30="","",IF(ISNUMBER(MATCH('02_BCF2SS'!AS30,$R$5:$R$7,0)),$L$4,IF(ISNUMBER(MATCH('02_BCF2SS'!AS30,$Q$8:$Q$19,0)),$P$5,IF(ISNUMBER(MATCH('02_BCF2SS'!AS30,$Z$5:$Z$14,0)),$Y$5,IF(ISNUMBER(MATCH('02_BCF2SS'!AS30,$J$5:$J$34,0)),$F$3,$AM$2)))))</f>
        <v>0</v>
      </c>
      <c r="AT13" s="40">
        <f>IF(AT30="","",IF(ISNUMBER(MATCH('02_BCF2SS'!AT30,$R$5:$R$7,0)),$L$4,IF(ISNUMBER(MATCH('02_BCF2SS'!AT30,$Q$8:$Q$19,0)),$P$5,IF(ISNUMBER(MATCH('02_BCF2SS'!AT30,$Z$5:$Z$14,0)),$Y$5,IF(ISNUMBER(MATCH('02_BCF2SS'!AT30,$J$5:$J$34,0)),$F$3,$AM$2)))))</f>
        <v>0</v>
      </c>
      <c r="AU13" s="40">
        <f>IF(AU30="","",IF(ISNUMBER(MATCH('02_BCF2SS'!AU30,$R$5:$R$7,0)),$L$4,IF(ISNUMBER(MATCH('02_BCF2SS'!AU30,$Q$8:$Q$19,0)),$P$5,IF(ISNUMBER(MATCH('02_BCF2SS'!AU30,$Z$5:$Z$14,0)),$Y$5,IF(ISNUMBER(MATCH('02_BCF2SS'!AU30,$J$5:$J$34,0)),$F$3,$AM$2)))))</f>
        <v>0</v>
      </c>
      <c r="AV13" s="40">
        <f>IF(AV30="","",IF(ISNUMBER(MATCH('02_BCF2SS'!AV30,$R$5:$R$7,0)),$L$4,IF(ISNUMBER(MATCH('02_BCF2SS'!AV30,$Q$8:$Q$19,0)),$P$5,IF(ISNUMBER(MATCH('02_BCF2SS'!AV30,$Z$5:$Z$14,0)),$Y$5,IF(ISNUMBER(MATCH('02_BCF2SS'!AV30,$J$5:$J$34,0)),$F$3,$AM$2)))))</f>
        <v>0</v>
      </c>
      <c r="AW13" s="40">
        <f>IF(AW30="","",IF(ISNUMBER(MATCH('02_BCF2SS'!AW30,$R$5:$R$7,0)),$L$4,IF(ISNUMBER(MATCH('02_BCF2SS'!AW30,$Q$8:$Q$19,0)),$P$5,IF(ISNUMBER(MATCH('02_BCF2SS'!AW30,$Z$5:$Z$14,0)),$Y$5,IF(ISNUMBER(MATCH('02_BCF2SS'!AW30,$J$5:$J$34,0)),$F$3,$AM$2)))))</f>
        <v>0</v>
      </c>
      <c r="AX13" s="40">
        <f>IF(AX30="","",IF(ISNUMBER(MATCH('02_BCF2SS'!AX30,$R$5:$R$7,0)),$L$4,IF(ISNUMBER(MATCH('02_BCF2SS'!AX30,$Q$8:$Q$19,0)),$P$5,IF(ISNUMBER(MATCH('02_BCF2SS'!AX30,$Z$5:$Z$14,0)),$Y$5,IF(ISNUMBER(MATCH('02_BCF2SS'!AX30,$J$5:$J$34,0)),$F$3,$AM$2)))))</f>
        <v>0</v>
      </c>
      <c r="AY13" s="40">
        <f>IF(AY30="","",IF(ISNUMBER(MATCH('02_BCF2SS'!AY30,$R$5:$R$7,0)),$L$4,IF(ISNUMBER(MATCH('02_BCF2SS'!AY30,$Q$8:$Q$19,0)),$P$5,IF(ISNUMBER(MATCH('02_BCF2SS'!AY30,$Z$5:$Z$14,0)),$Y$5,IF(ISNUMBER(MATCH('02_BCF2SS'!AY30,$J$5:$J$34,0)),$F$3,$AM$2)))))</f>
        <v>0</v>
      </c>
      <c r="AZ13" s="40">
        <f>IF(AZ30="","",IF(ISNUMBER(MATCH('02_BCF2SS'!AZ30,$R$5:$R$7,0)),$L$4,IF(ISNUMBER(MATCH('02_BCF2SS'!AZ30,$Q$8:$Q$19,0)),$P$5,IF(ISNUMBER(MATCH('02_BCF2SS'!AZ30,$Z$5:$Z$14,0)),$Y$5,IF(ISNUMBER(MATCH('02_BCF2SS'!AZ30,$J$5:$J$34,0)),$F$3,$AM$2)))))</f>
        <v>-5</v>
      </c>
      <c r="BA13" s="5"/>
      <c r="ES13" s="5"/>
      <c r="ET13" s="383">
        <v>2</v>
      </c>
      <c r="EU13" s="383">
        <v>2</v>
      </c>
      <c r="EV13" s="383">
        <v>2</v>
      </c>
      <c r="EW13" s="383">
        <v>-2</v>
      </c>
      <c r="EX13" s="383">
        <v>2</v>
      </c>
      <c r="EY13" s="383">
        <v>2</v>
      </c>
      <c r="EZ13" s="383">
        <v>2</v>
      </c>
      <c r="FA13" s="383">
        <v>2</v>
      </c>
      <c r="FB13" s="383">
        <v>-2</v>
      </c>
      <c r="FC13" s="383">
        <v>-2</v>
      </c>
      <c r="FD13" s="383">
        <v>-2</v>
      </c>
      <c r="FE13" s="383">
        <v>-2</v>
      </c>
      <c r="FF13" s="383">
        <v>-2</v>
      </c>
      <c r="FG13" s="383">
        <v>-2</v>
      </c>
      <c r="FH13" s="383">
        <v>-2</v>
      </c>
      <c r="FI13" s="5"/>
      <c r="FJ13" s="5"/>
      <c r="FK13" s="5"/>
      <c r="FL13" s="5"/>
      <c r="FM13" s="5"/>
      <c r="FN13" s="5"/>
      <c r="FO13" s="5"/>
      <c r="FP13" s="5"/>
      <c r="FQ13" s="5"/>
      <c r="FR13" s="5"/>
      <c r="FS13" s="5"/>
      <c r="FT13" s="5"/>
      <c r="FU13" s="5"/>
      <c r="FV13" s="5"/>
      <c r="FW13" s="5"/>
      <c r="FX13" s="5"/>
      <c r="FY13" s="5"/>
      <c r="FZ13" s="5"/>
      <c r="GA13" s="5"/>
      <c r="GB13" s="5"/>
      <c r="GC13" s="5"/>
      <c r="GD13" s="5"/>
      <c r="GE13" s="5"/>
      <c r="GF13" s="5"/>
      <c r="GG13" s="5"/>
      <c r="GH13" s="5"/>
      <c r="GI13" s="5"/>
      <c r="GJ13" s="5"/>
      <c r="GK13" s="5"/>
      <c r="GL13" s="5"/>
    </row>
    <row r="14" spans="1:194" ht="11.25" customHeight="1">
      <c r="A14" s="5"/>
      <c r="B14" s="5"/>
      <c r="C14" s="5"/>
      <c r="D14" s="5"/>
      <c r="E14" s="38"/>
      <c r="F14" s="352"/>
      <c r="G14" s="352"/>
      <c r="H14" s="347"/>
      <c r="I14" s="347"/>
      <c r="J14" s="9"/>
      <c r="K14" s="5"/>
      <c r="L14" s="5"/>
      <c r="M14" s="5"/>
      <c r="N14" s="5"/>
      <c r="O14" s="5"/>
      <c r="P14" s="5"/>
      <c r="Q14" s="5"/>
      <c r="R14" s="5"/>
      <c r="S14" s="38">
        <v>9</v>
      </c>
      <c r="T14" s="13">
        <v>1</v>
      </c>
      <c r="U14" s="8">
        <v>9</v>
      </c>
      <c r="V14" s="8">
        <v>14</v>
      </c>
      <c r="W14" s="39">
        <v>0</v>
      </c>
      <c r="X14" s="17">
        <v>10000</v>
      </c>
      <c r="Y14" s="15">
        <v>-5</v>
      </c>
      <c r="Z14" s="9" t="str">
        <f t="shared" si="1"/>
        <v>15,10</v>
      </c>
      <c r="AA14" s="5"/>
      <c r="AB14" s="5"/>
      <c r="AC14" s="5"/>
      <c r="AD14" s="5"/>
      <c r="AE14" s="5"/>
      <c r="AF14" s="5"/>
      <c r="AG14" s="5"/>
      <c r="AH14" s="5"/>
      <c r="AI14" s="5"/>
      <c r="AJ14" s="5"/>
      <c r="AK14" s="5">
        <f t="shared" si="6"/>
        <v>9</v>
      </c>
      <c r="AL14" s="40">
        <f>IF(AL31="","",IF(ISNUMBER(MATCH('02_BCF2SS'!AL31,$R$5:$R$7,0)),$L$4,IF(ISNUMBER(MATCH('02_BCF2SS'!AL31,$Q$8:$Q$19,0)),$P$5,IF(ISNUMBER(MATCH('02_BCF2SS'!AL31,$Z$5:$Z$14,0)),$Y$5,IF(ISNUMBER(MATCH('02_BCF2SS'!AL31,$J$5:$J$34,0)),$F$3,$AM$2)))))</f>
        <v>0</v>
      </c>
      <c r="AM14" s="40">
        <f>IF(AM31="","",IF(ISNUMBER(MATCH('02_BCF2SS'!AM31,$R$5:$R$7,0)),$L$4,IF(ISNUMBER(MATCH('02_BCF2SS'!AM31,$Q$8:$Q$19,0)),$P$5,IF(ISNUMBER(MATCH('02_BCF2SS'!AM31,$Z$5:$Z$14,0)),$Y$5,IF(ISNUMBER(MATCH('02_BCF2SS'!AM31,$J$5:$J$34,0)),$F$3,$AM$2)))))</f>
        <v>0</v>
      </c>
      <c r="AN14" s="40">
        <f>IF(AN31="","",IF(ISNUMBER(MATCH('02_BCF2SS'!AN31,$R$5:$R$7,0)),$L$4,IF(ISNUMBER(MATCH('02_BCF2SS'!AN31,$Q$8:$Q$19,0)),$P$5,IF(ISNUMBER(MATCH('02_BCF2SS'!AN31,$Z$5:$Z$14,0)),$Y$5,IF(ISNUMBER(MATCH('02_BCF2SS'!AN31,$J$5:$J$34,0)),$F$3,$AM$2)))))</f>
        <v>0</v>
      </c>
      <c r="AO14" s="40">
        <f>IF(AO31="","",IF(ISNUMBER(MATCH('02_BCF2SS'!AO31,$R$5:$R$7,0)),$L$4,IF(ISNUMBER(MATCH('02_BCF2SS'!AO31,$Q$8:$Q$19,0)),$P$5,IF(ISNUMBER(MATCH('02_BCF2SS'!AO31,$Z$5:$Z$14,0)),$Y$5,IF(ISNUMBER(MATCH('02_BCF2SS'!AO31,$J$5:$J$34,0)),$F$3,$AM$2)))))</f>
        <v>0</v>
      </c>
      <c r="AP14" s="40">
        <f>IF(AP31="","",IF(ISNUMBER(MATCH('02_BCF2SS'!AP31,$R$5:$R$7,0)),$L$4,IF(ISNUMBER(MATCH('02_BCF2SS'!AP31,$Q$8:$Q$19,0)),$P$5,IF(ISNUMBER(MATCH('02_BCF2SS'!AP31,$Z$5:$Z$14,0)),$Y$5,IF(ISNUMBER(MATCH('02_BCF2SS'!AP31,$J$5:$J$34,0)),$F$3,$AM$2)))))</f>
        <v>0</v>
      </c>
      <c r="AQ14" s="40">
        <f>IF(AQ31="","",IF(ISNUMBER(MATCH('02_BCF2SS'!AQ31,$R$5:$R$7,0)),$L$4,IF(ISNUMBER(MATCH('02_BCF2SS'!AQ31,$Q$8:$Q$19,0)),$P$5,IF(ISNUMBER(MATCH('02_BCF2SS'!AQ31,$Z$5:$Z$14,0)),$Y$5,IF(ISNUMBER(MATCH('02_BCF2SS'!AQ31,$J$5:$J$34,0)),$F$3,$AM$2)))))</f>
        <v>0</v>
      </c>
      <c r="AR14" s="40">
        <f>IF(AR31="","",IF(ISNUMBER(MATCH('02_BCF2SS'!AR31,$R$5:$R$7,0)),$L$4,IF(ISNUMBER(MATCH('02_BCF2SS'!AR31,$Q$8:$Q$19,0)),$P$5,IF(ISNUMBER(MATCH('02_BCF2SS'!AR31,$Z$5:$Z$14,0)),$Y$5,IF(ISNUMBER(MATCH('02_BCF2SS'!AR31,$J$5:$J$34,0)),$F$3,$AM$2)))))</f>
        <v>0</v>
      </c>
      <c r="AS14" s="40">
        <f>IF(AS31="","",IF(ISNUMBER(MATCH('02_BCF2SS'!AS31,$R$5:$R$7,0)),$L$4,IF(ISNUMBER(MATCH('02_BCF2SS'!AS31,$Q$8:$Q$19,0)),$P$5,IF(ISNUMBER(MATCH('02_BCF2SS'!AS31,$Z$5:$Z$14,0)),$Y$5,IF(ISNUMBER(MATCH('02_BCF2SS'!AS31,$J$5:$J$34,0)),$F$3,$AM$2)))))</f>
        <v>0</v>
      </c>
      <c r="AT14" s="40">
        <f>IF(AT31="","",IF(ISNUMBER(MATCH('02_BCF2SS'!AT31,$R$5:$R$7,0)),$L$4,IF(ISNUMBER(MATCH('02_BCF2SS'!AT31,$Q$8:$Q$19,0)),$P$5,IF(ISNUMBER(MATCH('02_BCF2SS'!AT31,$Z$5:$Z$14,0)),$Y$5,IF(ISNUMBER(MATCH('02_BCF2SS'!AT31,$J$5:$J$34,0)),$F$3,$AM$2)))))</f>
        <v>0</v>
      </c>
      <c r="AU14" s="40">
        <f>IF(AU31="","",IF(ISNUMBER(MATCH('02_BCF2SS'!AU31,$R$5:$R$7,0)),$L$4,IF(ISNUMBER(MATCH('02_BCF2SS'!AU31,$Q$8:$Q$19,0)),$P$5,IF(ISNUMBER(MATCH('02_BCF2SS'!AU31,$Z$5:$Z$14,0)),$Y$5,IF(ISNUMBER(MATCH('02_BCF2SS'!AU31,$J$5:$J$34,0)),$F$3,$AM$2)))))</f>
        <v>0</v>
      </c>
      <c r="AV14" s="40">
        <f>IF(AV31="","",IF(ISNUMBER(MATCH('02_BCF2SS'!AV31,$R$5:$R$7,0)),$L$4,IF(ISNUMBER(MATCH('02_BCF2SS'!AV31,$Q$8:$Q$19,0)),$P$5,IF(ISNUMBER(MATCH('02_BCF2SS'!AV31,$Z$5:$Z$14,0)),$Y$5,IF(ISNUMBER(MATCH('02_BCF2SS'!AV31,$J$5:$J$34,0)),$F$3,$AM$2)))))</f>
        <v>0</v>
      </c>
      <c r="AW14" s="40">
        <f>IF(AW31="","",IF(ISNUMBER(MATCH('02_BCF2SS'!AW31,$R$5:$R$7,0)),$L$4,IF(ISNUMBER(MATCH('02_BCF2SS'!AW31,$Q$8:$Q$19,0)),$P$5,IF(ISNUMBER(MATCH('02_BCF2SS'!AW31,$Z$5:$Z$14,0)),$Y$5,IF(ISNUMBER(MATCH('02_BCF2SS'!AW31,$J$5:$J$34,0)),$F$3,$AM$2)))))</f>
        <v>0</v>
      </c>
      <c r="AX14" s="40">
        <f>IF(AX31="","",IF(ISNUMBER(MATCH('02_BCF2SS'!AX31,$R$5:$R$7,0)),$L$4,IF(ISNUMBER(MATCH('02_BCF2SS'!AX31,$Q$8:$Q$19,0)),$P$5,IF(ISNUMBER(MATCH('02_BCF2SS'!AX31,$Z$5:$Z$14,0)),$Y$5,IF(ISNUMBER(MATCH('02_BCF2SS'!AX31,$J$5:$J$34,0)),$F$3,$AM$2)))))</f>
        <v>0</v>
      </c>
      <c r="AY14" s="40">
        <f>IF(AY31="","",IF(ISNUMBER(MATCH('02_BCF2SS'!AY31,$R$5:$R$7,0)),$L$4,IF(ISNUMBER(MATCH('02_BCF2SS'!AY31,$Q$8:$Q$19,0)),$P$5,IF(ISNUMBER(MATCH('02_BCF2SS'!AY31,$Z$5:$Z$14,0)),$Y$5,IF(ISNUMBER(MATCH('02_BCF2SS'!AY31,$J$5:$J$34,0)),$F$3,$AM$2)))))</f>
        <v>0</v>
      </c>
      <c r="AZ14" s="40">
        <f>IF(AZ31="","",IF(ISNUMBER(MATCH('02_BCF2SS'!AZ31,$R$5:$R$7,0)),$L$4,IF(ISNUMBER(MATCH('02_BCF2SS'!AZ31,$Q$8:$Q$19,0)),$P$5,IF(ISNUMBER(MATCH('02_BCF2SS'!AZ31,$Z$5:$Z$14,0)),$Y$5,IF(ISNUMBER(MATCH('02_BCF2SS'!AZ31,$J$5:$J$34,0)),$F$3,$AM$2)))))</f>
        <v>-5</v>
      </c>
      <c r="BA14" s="5"/>
      <c r="ES14" s="5"/>
      <c r="ET14" s="383">
        <v>2</v>
      </c>
      <c r="EU14" s="383">
        <v>2</v>
      </c>
      <c r="EV14" s="383">
        <v>2</v>
      </c>
      <c r="EW14" s="383">
        <v>2</v>
      </c>
      <c r="EX14" s="383">
        <v>2</v>
      </c>
      <c r="EY14" s="383">
        <v>2</v>
      </c>
      <c r="EZ14" s="383">
        <v>2</v>
      </c>
      <c r="FA14" s="383">
        <v>2</v>
      </c>
      <c r="FB14" s="383">
        <v>-2</v>
      </c>
      <c r="FC14" s="383">
        <v>-2</v>
      </c>
      <c r="FD14" s="383">
        <v>-2</v>
      </c>
      <c r="FE14" s="383">
        <v>-2</v>
      </c>
      <c r="FF14" s="383">
        <v>-2</v>
      </c>
      <c r="FG14" s="383">
        <v>-2</v>
      </c>
      <c r="FH14" s="383">
        <v>-2</v>
      </c>
      <c r="FI14" s="5"/>
      <c r="FJ14" s="5"/>
      <c r="FK14" s="5"/>
      <c r="FL14" s="5"/>
      <c r="FM14" s="5"/>
      <c r="FN14" s="5"/>
      <c r="FO14" s="5"/>
      <c r="FP14" s="5"/>
      <c r="FQ14" s="5"/>
      <c r="FR14" s="5"/>
      <c r="FS14" s="5"/>
      <c r="FT14" s="5"/>
      <c r="FU14" s="5"/>
      <c r="FV14" s="5"/>
      <c r="FW14" s="5"/>
      <c r="FX14" s="5"/>
      <c r="FY14" s="5"/>
      <c r="FZ14" s="5"/>
      <c r="GA14" s="5"/>
      <c r="GB14" s="5"/>
      <c r="GC14" s="5"/>
      <c r="GD14" s="5"/>
      <c r="GE14" s="5"/>
      <c r="GF14" s="5"/>
      <c r="GG14" s="5"/>
      <c r="GH14" s="5"/>
      <c r="GI14" s="5"/>
      <c r="GJ14" s="5"/>
      <c r="GK14" s="5"/>
      <c r="GL14" s="5"/>
    </row>
    <row r="15" spans="1:194" ht="11.25" customHeight="1">
      <c r="A15" s="48" t="s">
        <v>22</v>
      </c>
      <c r="B15" s="43">
        <f>AI8</f>
        <v>0</v>
      </c>
      <c r="C15" s="5"/>
      <c r="D15" s="5"/>
      <c r="E15" s="38"/>
      <c r="F15" s="352"/>
      <c r="G15" s="352"/>
      <c r="H15" s="347"/>
      <c r="I15" s="347"/>
      <c r="J15" s="9"/>
      <c r="K15" s="5"/>
      <c r="L15" s="5"/>
      <c r="M15" s="5"/>
      <c r="N15" s="5"/>
      <c r="O15" s="5"/>
      <c r="P15" s="5"/>
      <c r="Q15" s="5"/>
      <c r="R15" s="5"/>
      <c r="S15" s="5"/>
      <c r="T15" s="5"/>
      <c r="U15" s="5"/>
      <c r="V15" s="5"/>
      <c r="W15" s="5"/>
      <c r="X15" s="5"/>
      <c r="Y15" s="5"/>
      <c r="Z15" s="5"/>
      <c r="AA15" s="5"/>
      <c r="AB15" s="5"/>
      <c r="AC15" s="5"/>
      <c r="AD15" s="5"/>
      <c r="AE15" s="5"/>
      <c r="AF15" s="5"/>
      <c r="AG15" s="5"/>
      <c r="AH15" s="5"/>
      <c r="AI15" s="5"/>
      <c r="AJ15" s="5"/>
      <c r="AK15" s="5">
        <f t="shared" si="6"/>
        <v>10</v>
      </c>
      <c r="AL15" s="40">
        <f>IF(AL32="","",IF(ISNUMBER(MATCH('02_BCF2SS'!AL32,$R$5:$R$7,0)),$L$4,IF(ISNUMBER(MATCH('02_BCF2SS'!AL32,$Q$8:$Q$19,0)),$P$5,IF(ISNUMBER(MATCH('02_BCF2SS'!AL32,$Z$5:$Z$14,0)),$Y$5,IF(ISNUMBER(MATCH('02_BCF2SS'!AL32,$J$5:$J$34,0)),$F$3,$AM$2)))))</f>
        <v>0</v>
      </c>
      <c r="AM15" s="40">
        <f>IF(AM32="","",IF(ISNUMBER(MATCH('02_BCF2SS'!AM32,$R$5:$R$7,0)),$L$4,IF(ISNUMBER(MATCH('02_BCF2SS'!AM32,$Q$8:$Q$19,0)),$P$5,IF(ISNUMBER(MATCH('02_BCF2SS'!AM32,$Z$5:$Z$14,0)),$Y$5,IF(ISNUMBER(MATCH('02_BCF2SS'!AM32,$J$5:$J$34,0)),$F$3,$AM$2)))))</f>
        <v>0</v>
      </c>
      <c r="AN15" s="40">
        <f>IF(AN32="","",IF(ISNUMBER(MATCH('02_BCF2SS'!AN32,$R$5:$R$7,0)),$L$4,IF(ISNUMBER(MATCH('02_BCF2SS'!AN32,$Q$8:$Q$19,0)),$P$5,IF(ISNUMBER(MATCH('02_BCF2SS'!AN32,$Z$5:$Z$14,0)),$Y$5,IF(ISNUMBER(MATCH('02_BCF2SS'!AN32,$J$5:$J$34,0)),$F$3,$AM$2)))))</f>
        <v>0</v>
      </c>
      <c r="AO15" s="40">
        <f>IF(AO32="","",IF(ISNUMBER(MATCH('02_BCF2SS'!AO32,$R$5:$R$7,0)),$L$4,IF(ISNUMBER(MATCH('02_BCF2SS'!AO32,$Q$8:$Q$19,0)),$P$5,IF(ISNUMBER(MATCH('02_BCF2SS'!AO32,$Z$5:$Z$14,0)),$Y$5,IF(ISNUMBER(MATCH('02_BCF2SS'!AO32,$J$5:$J$34,0)),$F$3,$AM$2)))))</f>
        <v>0</v>
      </c>
      <c r="AP15" s="40">
        <f>IF(AP32="","",IF(ISNUMBER(MATCH('02_BCF2SS'!AP32,$R$5:$R$7,0)),$L$4,IF(ISNUMBER(MATCH('02_BCF2SS'!AP32,$Q$8:$Q$19,0)),$P$5,IF(ISNUMBER(MATCH('02_BCF2SS'!AP32,$Z$5:$Z$14,0)),$Y$5,IF(ISNUMBER(MATCH('02_BCF2SS'!AP32,$J$5:$J$34,0)),$F$3,$AM$2)))))</f>
        <v>0</v>
      </c>
      <c r="AQ15" s="40">
        <f>IF(AQ32="","",IF(ISNUMBER(MATCH('02_BCF2SS'!AQ32,$R$5:$R$7,0)),$L$4,IF(ISNUMBER(MATCH('02_BCF2SS'!AQ32,$Q$8:$Q$19,0)),$P$5,IF(ISNUMBER(MATCH('02_BCF2SS'!AQ32,$Z$5:$Z$14,0)),$Y$5,IF(ISNUMBER(MATCH('02_BCF2SS'!AQ32,$J$5:$J$34,0)),$F$3,$AM$2)))))</f>
        <v>0</v>
      </c>
      <c r="AR15" s="40">
        <f>IF(AR32="","",IF(ISNUMBER(MATCH('02_BCF2SS'!AR32,$R$5:$R$7,0)),$L$4,IF(ISNUMBER(MATCH('02_BCF2SS'!AR32,$Q$8:$Q$19,0)),$P$5,IF(ISNUMBER(MATCH('02_BCF2SS'!AR32,$Z$5:$Z$14,0)),$Y$5,IF(ISNUMBER(MATCH('02_BCF2SS'!AR32,$J$5:$J$34,0)),$F$3,$AM$2)))))</f>
        <v>0</v>
      </c>
      <c r="AS15" s="40">
        <f>IF(AS32="","",IF(ISNUMBER(MATCH('02_BCF2SS'!AS32,$R$5:$R$7,0)),$L$4,IF(ISNUMBER(MATCH('02_BCF2SS'!AS32,$Q$8:$Q$19,0)),$P$5,IF(ISNUMBER(MATCH('02_BCF2SS'!AS32,$Z$5:$Z$14,0)),$Y$5,IF(ISNUMBER(MATCH('02_BCF2SS'!AS32,$J$5:$J$34,0)),$F$3,$AM$2)))))</f>
        <v>0</v>
      </c>
      <c r="AT15" s="40">
        <f>IF(AT32="","",IF(ISNUMBER(MATCH('02_BCF2SS'!AT32,$R$5:$R$7,0)),$L$4,IF(ISNUMBER(MATCH('02_BCF2SS'!AT32,$Q$8:$Q$19,0)),$P$5,IF(ISNUMBER(MATCH('02_BCF2SS'!AT32,$Z$5:$Z$14,0)),$Y$5,IF(ISNUMBER(MATCH('02_BCF2SS'!AT32,$J$5:$J$34,0)),$F$3,$AM$2)))))</f>
        <v>0</v>
      </c>
      <c r="AU15" s="40">
        <f>IF(AU32="","",IF(ISNUMBER(MATCH('02_BCF2SS'!AU32,$R$5:$R$7,0)),$L$4,IF(ISNUMBER(MATCH('02_BCF2SS'!AU32,$Q$8:$Q$19,0)),$P$5,IF(ISNUMBER(MATCH('02_BCF2SS'!AU32,$Z$5:$Z$14,0)),$Y$5,IF(ISNUMBER(MATCH('02_BCF2SS'!AU32,$J$5:$J$34,0)),$F$3,$AM$2)))))</f>
        <v>0</v>
      </c>
      <c r="AV15" s="40">
        <f>IF(AV32="","",IF(ISNUMBER(MATCH('02_BCF2SS'!AV32,$R$5:$R$7,0)),$L$4,IF(ISNUMBER(MATCH('02_BCF2SS'!AV32,$Q$8:$Q$19,0)),$P$5,IF(ISNUMBER(MATCH('02_BCF2SS'!AV32,$Z$5:$Z$14,0)),$Y$5,IF(ISNUMBER(MATCH('02_BCF2SS'!AV32,$J$5:$J$34,0)),$F$3,$AM$2)))))</f>
        <v>0</v>
      </c>
      <c r="AW15" s="40">
        <f>IF(AW32="","",IF(ISNUMBER(MATCH('02_BCF2SS'!AW32,$R$5:$R$7,0)),$L$4,IF(ISNUMBER(MATCH('02_BCF2SS'!AW32,$Q$8:$Q$19,0)),$P$5,IF(ISNUMBER(MATCH('02_BCF2SS'!AW32,$Z$5:$Z$14,0)),$Y$5,IF(ISNUMBER(MATCH('02_BCF2SS'!AW32,$J$5:$J$34,0)),$F$3,$AM$2)))))</f>
        <v>0</v>
      </c>
      <c r="AX15" s="40">
        <f>IF(AX32="","",IF(ISNUMBER(MATCH('02_BCF2SS'!AX32,$R$5:$R$7,0)),$L$4,IF(ISNUMBER(MATCH('02_BCF2SS'!AX32,$Q$8:$Q$19,0)),$P$5,IF(ISNUMBER(MATCH('02_BCF2SS'!AX32,$Z$5:$Z$14,0)),$Y$5,IF(ISNUMBER(MATCH('02_BCF2SS'!AX32,$J$5:$J$34,0)),$F$3,$AM$2)))))</f>
        <v>0</v>
      </c>
      <c r="AY15" s="40">
        <f>IF(AY32="","",IF(ISNUMBER(MATCH('02_BCF2SS'!AY32,$R$5:$R$7,0)),$L$4,IF(ISNUMBER(MATCH('02_BCF2SS'!AY32,$Q$8:$Q$19,0)),$P$5,IF(ISNUMBER(MATCH('02_BCF2SS'!AY32,$Z$5:$Z$14,0)),$Y$5,IF(ISNUMBER(MATCH('02_BCF2SS'!AY32,$J$5:$J$34,0)),$F$3,$AM$2)))))</f>
        <v>0</v>
      </c>
      <c r="AZ15" s="40">
        <f>IF(AZ32="","",IF(ISNUMBER(MATCH('02_BCF2SS'!AZ32,$R$5:$R$7,0)),$L$4,IF(ISNUMBER(MATCH('02_BCF2SS'!AZ32,$Q$8:$Q$19,0)),$P$5,IF(ISNUMBER(MATCH('02_BCF2SS'!AZ32,$Z$5:$Z$14,0)),$Y$5,IF(ISNUMBER(MATCH('02_BCF2SS'!AZ32,$J$5:$J$34,0)),$F$3,$AM$2)))))</f>
        <v>-5</v>
      </c>
      <c r="BA15" s="5"/>
      <c r="ES15" s="5"/>
      <c r="ET15" s="383">
        <v>2</v>
      </c>
      <c r="EU15" s="383">
        <v>2</v>
      </c>
      <c r="EV15" s="383">
        <v>2</v>
      </c>
      <c r="EW15" s="383">
        <v>2</v>
      </c>
      <c r="EX15" s="383">
        <v>2</v>
      </c>
      <c r="EY15" s="383">
        <v>2</v>
      </c>
      <c r="EZ15" s="383">
        <v>2</v>
      </c>
      <c r="FA15" s="383">
        <v>2</v>
      </c>
      <c r="FB15" s="383">
        <v>-2</v>
      </c>
      <c r="FC15" s="383">
        <v>-2</v>
      </c>
      <c r="FD15" s="383">
        <v>-2</v>
      </c>
      <c r="FE15" s="383">
        <v>-2</v>
      </c>
      <c r="FF15" s="383">
        <v>-2</v>
      </c>
      <c r="FG15" s="383">
        <v>-2</v>
      </c>
      <c r="FH15" s="383">
        <v>-2</v>
      </c>
      <c r="FI15" s="5"/>
      <c r="FJ15" s="5"/>
      <c r="FK15" s="5"/>
      <c r="FL15" s="5"/>
      <c r="FM15" s="5"/>
      <c r="FN15" s="5"/>
      <c r="FO15" s="5"/>
      <c r="FP15" s="5"/>
      <c r="FQ15" s="5"/>
      <c r="FR15" s="5"/>
      <c r="FS15" s="5"/>
      <c r="FT15" s="5"/>
      <c r="FU15" s="5"/>
      <c r="FV15" s="5"/>
      <c r="FW15" s="5"/>
      <c r="FX15" s="5"/>
      <c r="FY15" s="5"/>
      <c r="FZ15" s="5"/>
      <c r="GA15" s="5"/>
      <c r="GB15" s="5"/>
      <c r="GC15" s="5"/>
      <c r="GD15" s="5"/>
      <c r="GE15" s="5"/>
      <c r="GF15" s="5"/>
      <c r="GG15" s="5"/>
      <c r="GH15" s="5"/>
      <c r="GI15" s="5"/>
      <c r="GJ15" s="5"/>
      <c r="GK15" s="5"/>
      <c r="GL15" s="5"/>
    </row>
    <row r="16" spans="1:194" ht="11.25" customHeight="1">
      <c r="A16" s="43">
        <v>2.5</v>
      </c>
      <c r="B16" s="43">
        <f>B15</f>
        <v>0</v>
      </c>
      <c r="C16" s="5"/>
      <c r="D16" s="5"/>
      <c r="E16" s="38"/>
      <c r="F16" s="352"/>
      <c r="G16" s="352"/>
      <c r="H16" s="347"/>
      <c r="I16" s="347"/>
      <c r="J16" s="9"/>
      <c r="K16" s="5"/>
      <c r="L16" s="5"/>
      <c r="M16" s="5"/>
      <c r="N16" s="5"/>
      <c r="O16" s="5"/>
      <c r="P16" s="5"/>
      <c r="Q16" s="5"/>
      <c r="R16" s="5"/>
      <c r="S16" s="5"/>
      <c r="T16" s="5"/>
      <c r="U16" s="5"/>
      <c r="V16" s="5"/>
      <c r="W16" s="5"/>
      <c r="X16" s="5"/>
      <c r="Y16" s="5"/>
      <c r="Z16" s="5"/>
      <c r="AA16" s="5"/>
      <c r="AB16" s="5"/>
      <c r="AC16" s="5"/>
      <c r="AD16" s="5"/>
      <c r="AE16" s="5"/>
      <c r="AF16" s="5"/>
      <c r="AG16" s="5"/>
      <c r="AH16" s="5"/>
      <c r="AI16" s="5"/>
      <c r="AJ16" s="5"/>
      <c r="AK16" s="5">
        <f t="shared" si="6"/>
        <v>11</v>
      </c>
      <c r="AL16" s="40" t="str">
        <f>IF(AL33="","",IF(ISNUMBER(MATCH('02_BCF2SS'!AL33,$R$5:$R$7,0)),$L$4,IF(ISNUMBER(MATCH('02_BCF2SS'!AL33,$Q$8:$Q$19,0)),$P$5,IF(ISNUMBER(MATCH('02_BCF2SS'!AL33,$Z$5:$Z$14,0)),$Y$5,IF(ISNUMBER(MATCH('02_BCF2SS'!AL33,$J$5:$J$34,0)),$F$3,$AM$2)))))</f>
        <v/>
      </c>
      <c r="AM16" s="40" t="str">
        <f>IF(AM33="","",IF(ISNUMBER(MATCH('02_BCF2SS'!AM33,$R$5:$R$7,0)),$L$4,IF(ISNUMBER(MATCH('02_BCF2SS'!AM33,$Q$8:$Q$19,0)),$P$5,IF(ISNUMBER(MATCH('02_BCF2SS'!AM33,$Z$5:$Z$14,0)),$Y$5,IF(ISNUMBER(MATCH('02_BCF2SS'!AM33,$J$5:$J$34,0)),$F$3,$AM$2)))))</f>
        <v/>
      </c>
      <c r="AN16" s="40" t="str">
        <f>IF(AN33="","",IF(ISNUMBER(MATCH('02_BCF2SS'!AN33,$R$5:$R$7,0)),$L$4,IF(ISNUMBER(MATCH('02_BCF2SS'!AN33,$Q$8:$Q$19,0)),$P$5,IF(ISNUMBER(MATCH('02_BCF2SS'!AN33,$Z$5:$Z$14,0)),$Y$5,IF(ISNUMBER(MATCH('02_BCF2SS'!AN33,$J$5:$J$34,0)),$F$3,$AM$2)))))</f>
        <v/>
      </c>
      <c r="AO16" s="40" t="str">
        <f>IF(AO33="","",IF(ISNUMBER(MATCH('02_BCF2SS'!AO33,$R$5:$R$7,0)),$L$4,IF(ISNUMBER(MATCH('02_BCF2SS'!AO33,$Q$8:$Q$19,0)),$P$5,IF(ISNUMBER(MATCH('02_BCF2SS'!AO33,$Z$5:$Z$14,0)),$Y$5,IF(ISNUMBER(MATCH('02_BCF2SS'!AO33,$J$5:$J$34,0)),$F$3,$AM$2)))))</f>
        <v/>
      </c>
      <c r="AP16" s="40" t="str">
        <f>IF(AP33="","",IF(ISNUMBER(MATCH('02_BCF2SS'!AP33,$R$5:$R$7,0)),$L$4,IF(ISNUMBER(MATCH('02_BCF2SS'!AP33,$Q$8:$Q$19,0)),$P$5,IF(ISNUMBER(MATCH('02_BCF2SS'!AP33,$Z$5:$Z$14,0)),$Y$5,IF(ISNUMBER(MATCH('02_BCF2SS'!AP33,$J$5:$J$34,0)),$F$3,$AM$2)))))</f>
        <v/>
      </c>
      <c r="AQ16" s="40" t="str">
        <f>IF(AQ33="","",IF(ISNUMBER(MATCH('02_BCF2SS'!AQ33,$R$5:$R$7,0)),$L$4,IF(ISNUMBER(MATCH('02_BCF2SS'!AQ33,$Q$8:$Q$19,0)),$P$5,IF(ISNUMBER(MATCH('02_BCF2SS'!AQ33,$Z$5:$Z$14,0)),$Y$5,IF(ISNUMBER(MATCH('02_BCF2SS'!AQ33,$J$5:$J$34,0)),$F$3,$AM$2)))))</f>
        <v/>
      </c>
      <c r="AR16" s="40" t="str">
        <f>IF(AR33="","",IF(ISNUMBER(MATCH('02_BCF2SS'!AR33,$R$5:$R$7,0)),$L$4,IF(ISNUMBER(MATCH('02_BCF2SS'!AR33,$Q$8:$Q$19,0)),$P$5,IF(ISNUMBER(MATCH('02_BCF2SS'!AR33,$Z$5:$Z$14,0)),$Y$5,IF(ISNUMBER(MATCH('02_BCF2SS'!AR33,$J$5:$J$34,0)),$F$3,$AM$2)))))</f>
        <v/>
      </c>
      <c r="AS16" s="40" t="str">
        <f>IF(AS33="","",IF(ISNUMBER(MATCH('02_BCF2SS'!AS33,$R$5:$R$7,0)),$L$4,IF(ISNUMBER(MATCH('02_BCF2SS'!AS33,$Q$8:$Q$19,0)),$P$5,IF(ISNUMBER(MATCH('02_BCF2SS'!AS33,$Z$5:$Z$14,0)),$Y$5,IF(ISNUMBER(MATCH('02_BCF2SS'!AS33,$J$5:$J$34,0)),$F$3,$AM$2)))))</f>
        <v/>
      </c>
      <c r="AT16" s="40" t="str">
        <f>IF(AT33="","",IF(ISNUMBER(MATCH('02_BCF2SS'!AT33,$R$5:$R$7,0)),$L$4,IF(ISNUMBER(MATCH('02_BCF2SS'!AT33,$Q$8:$Q$19,0)),$P$5,IF(ISNUMBER(MATCH('02_BCF2SS'!AT33,$Z$5:$Z$14,0)),$Y$5,IF(ISNUMBER(MATCH('02_BCF2SS'!AT33,$J$5:$J$34,0)),$F$3,$AM$2)))))</f>
        <v/>
      </c>
      <c r="AU16" s="40" t="str">
        <f>IF(AU33="","",IF(ISNUMBER(MATCH('02_BCF2SS'!AU33,$R$5:$R$7,0)),$L$4,IF(ISNUMBER(MATCH('02_BCF2SS'!AU33,$Q$8:$Q$19,0)),$P$5,IF(ISNUMBER(MATCH('02_BCF2SS'!AU33,$Z$5:$Z$14,0)),$Y$5,IF(ISNUMBER(MATCH('02_BCF2SS'!AU33,$J$5:$J$34,0)),$F$3,$AM$2)))))</f>
        <v/>
      </c>
      <c r="AV16" s="40" t="str">
        <f>IF(AV33="","",IF(ISNUMBER(MATCH('02_BCF2SS'!AV33,$R$5:$R$7,0)),$L$4,IF(ISNUMBER(MATCH('02_BCF2SS'!AV33,$Q$8:$Q$19,0)),$P$5,IF(ISNUMBER(MATCH('02_BCF2SS'!AV33,$Z$5:$Z$14,0)),$Y$5,IF(ISNUMBER(MATCH('02_BCF2SS'!AV33,$J$5:$J$34,0)),$F$3,$AM$2)))))</f>
        <v/>
      </c>
      <c r="AW16" s="40" t="str">
        <f>IF(AW33="","",IF(ISNUMBER(MATCH('02_BCF2SS'!AW33,$R$5:$R$7,0)),$L$4,IF(ISNUMBER(MATCH('02_BCF2SS'!AW33,$Q$8:$Q$19,0)),$P$5,IF(ISNUMBER(MATCH('02_BCF2SS'!AW33,$Z$5:$Z$14,0)),$Y$5,IF(ISNUMBER(MATCH('02_BCF2SS'!AW33,$J$5:$J$34,0)),$F$3,$AM$2)))))</f>
        <v/>
      </c>
      <c r="AX16" s="40" t="str">
        <f>IF(AX33="","",IF(ISNUMBER(MATCH('02_BCF2SS'!AX33,$R$5:$R$7,0)),$L$4,IF(ISNUMBER(MATCH('02_BCF2SS'!AX33,$Q$8:$Q$19,0)),$P$5,IF(ISNUMBER(MATCH('02_BCF2SS'!AX33,$Z$5:$Z$14,0)),$Y$5,IF(ISNUMBER(MATCH('02_BCF2SS'!AX33,$J$5:$J$34,0)),$F$3,$AM$2)))))</f>
        <v/>
      </c>
      <c r="AY16" s="40" t="str">
        <f>IF(AY33="","",IF(ISNUMBER(MATCH('02_BCF2SS'!AY33,$R$5:$R$7,0)),$L$4,IF(ISNUMBER(MATCH('02_BCF2SS'!AY33,$Q$8:$Q$19,0)),$P$5,IF(ISNUMBER(MATCH('02_BCF2SS'!AY33,$Z$5:$Z$14,0)),$Y$5,IF(ISNUMBER(MATCH('02_BCF2SS'!AY33,$J$5:$J$34,0)),$F$3,$AM$2)))))</f>
        <v/>
      </c>
      <c r="AZ16" s="40" t="str">
        <f>IF(AZ33="","",IF(ISNUMBER(MATCH('02_BCF2SS'!AZ33,$R$5:$R$7,0)),$L$4,IF(ISNUMBER(MATCH('02_BCF2SS'!AZ33,$Q$8:$Q$19,0)),$P$5,IF(ISNUMBER(MATCH('02_BCF2SS'!AZ33,$Z$5:$Z$14,0)),$Y$5,IF(ISNUMBER(MATCH('02_BCF2SS'!AZ33,$J$5:$J$34,0)),$F$3,$AM$2)))))</f>
        <v/>
      </c>
      <c r="BA16" s="5"/>
      <c r="ES16" s="5"/>
      <c r="ET16" s="5"/>
      <c r="EU16" s="5"/>
      <c r="EV16" s="5"/>
      <c r="EW16" s="5"/>
      <c r="EX16" s="5"/>
      <c r="EY16" s="5"/>
      <c r="EZ16" s="5"/>
      <c r="FA16" s="5"/>
      <c r="FB16" s="5"/>
      <c r="FC16" s="5"/>
      <c r="FD16" s="5"/>
      <c r="FE16" s="5"/>
      <c r="FF16" s="5"/>
      <c r="FG16" s="5"/>
      <c r="FH16" s="5"/>
      <c r="FI16" s="5"/>
      <c r="FJ16" s="5"/>
      <c r="FK16" s="5"/>
      <c r="FL16" s="5"/>
      <c r="FM16" s="5"/>
      <c r="FN16" s="5"/>
      <c r="FO16" s="5"/>
      <c r="FP16" s="5"/>
      <c r="FQ16" s="5"/>
      <c r="FR16" s="5"/>
      <c r="FS16" s="5"/>
      <c r="FT16" s="5"/>
      <c r="FU16" s="5"/>
      <c r="FV16" s="5"/>
      <c r="FW16" s="5"/>
      <c r="FX16" s="5"/>
      <c r="FY16" s="5"/>
      <c r="FZ16" s="5"/>
      <c r="GA16" s="5"/>
      <c r="GB16" s="5"/>
      <c r="GC16" s="5"/>
      <c r="GD16" s="5"/>
      <c r="GE16" s="5"/>
      <c r="GF16" s="5"/>
      <c r="GG16" s="5"/>
      <c r="GH16" s="5"/>
      <c r="GI16" s="5"/>
      <c r="GJ16" s="5"/>
      <c r="GK16" s="5"/>
      <c r="GL16" s="5"/>
    </row>
    <row r="17" spans="1:194" ht="11.25" customHeight="1">
      <c r="A17" s="43">
        <v>3.5</v>
      </c>
      <c r="B17" s="43">
        <f>B15</f>
        <v>0</v>
      </c>
      <c r="C17" s="5"/>
      <c r="D17" s="5"/>
      <c r="E17" s="38"/>
      <c r="F17" s="352"/>
      <c r="G17" s="352"/>
      <c r="H17" s="347"/>
      <c r="I17" s="347"/>
      <c r="J17" s="9"/>
      <c r="K17" s="5"/>
      <c r="L17" s="5"/>
      <c r="M17" s="5"/>
      <c r="N17" s="5"/>
      <c r="O17" s="5"/>
      <c r="P17" s="5"/>
      <c r="Q17" s="5"/>
      <c r="R17" s="5"/>
      <c r="S17" s="5"/>
      <c r="T17" s="5"/>
      <c r="U17" s="5"/>
      <c r="V17" s="5"/>
      <c r="W17" s="5"/>
      <c r="X17" s="5"/>
      <c r="Y17" s="5"/>
      <c r="Z17" s="5"/>
      <c r="AA17" s="5"/>
      <c r="AB17" s="5"/>
      <c r="AC17" s="5"/>
      <c r="AD17" s="5"/>
      <c r="AE17" s="5"/>
      <c r="AF17" s="5"/>
      <c r="AG17" s="5"/>
      <c r="AH17" s="5"/>
      <c r="AI17" s="5"/>
      <c r="AJ17" s="5"/>
      <c r="AK17" s="5">
        <f t="shared" si="6"/>
        <v>12</v>
      </c>
      <c r="AL17" s="40" t="str">
        <f>IF(AL34="","",IF(ISNUMBER(MATCH('02_BCF2SS'!AL34,$R$5:$R$7,0)),$L$4,IF(ISNUMBER(MATCH('02_BCF2SS'!AL34,$Q$8:$Q$19,0)),$P$5,IF(ISNUMBER(MATCH('02_BCF2SS'!AL34,$Z$5:$Z$14,0)),$Y$5,IF(ISNUMBER(MATCH('02_BCF2SS'!AL34,$J$5:$J$34,0)),$F$3,$AM$2)))))</f>
        <v/>
      </c>
      <c r="AM17" s="40" t="str">
        <f>IF(AM34="","",IF(ISNUMBER(MATCH('02_BCF2SS'!AM34,$R$5:$R$7,0)),$L$4,IF(ISNUMBER(MATCH('02_BCF2SS'!AM34,$Q$8:$Q$19,0)),$P$5,IF(ISNUMBER(MATCH('02_BCF2SS'!AM34,$Z$5:$Z$14,0)),$Y$5,IF(ISNUMBER(MATCH('02_BCF2SS'!AM34,$J$5:$J$34,0)),$F$3,$AM$2)))))</f>
        <v/>
      </c>
      <c r="AN17" s="40" t="str">
        <f>IF(AN34="","",IF(ISNUMBER(MATCH('02_BCF2SS'!AN34,$R$5:$R$7,0)),$L$4,IF(ISNUMBER(MATCH('02_BCF2SS'!AN34,$Q$8:$Q$19,0)),$P$5,IF(ISNUMBER(MATCH('02_BCF2SS'!AN34,$Z$5:$Z$14,0)),$Y$5,IF(ISNUMBER(MATCH('02_BCF2SS'!AN34,$J$5:$J$34,0)),$F$3,$AM$2)))))</f>
        <v/>
      </c>
      <c r="AO17" s="40" t="str">
        <f>IF(AO34="","",IF(ISNUMBER(MATCH('02_BCF2SS'!AO34,$R$5:$R$7,0)),$L$4,IF(ISNUMBER(MATCH('02_BCF2SS'!AO34,$Q$8:$Q$19,0)),$P$5,IF(ISNUMBER(MATCH('02_BCF2SS'!AO34,$Z$5:$Z$14,0)),$Y$5,IF(ISNUMBER(MATCH('02_BCF2SS'!AO34,$J$5:$J$34,0)),$F$3,$AM$2)))))</f>
        <v/>
      </c>
      <c r="AP17" s="40" t="str">
        <f>IF(AP34="","",IF(ISNUMBER(MATCH('02_BCF2SS'!AP34,$R$5:$R$7,0)),$L$4,IF(ISNUMBER(MATCH('02_BCF2SS'!AP34,$Q$8:$Q$19,0)),$P$5,IF(ISNUMBER(MATCH('02_BCF2SS'!AP34,$Z$5:$Z$14,0)),$Y$5,IF(ISNUMBER(MATCH('02_BCF2SS'!AP34,$J$5:$J$34,0)),$F$3,$AM$2)))))</f>
        <v/>
      </c>
      <c r="AQ17" s="40" t="str">
        <f>IF(AQ34="","",IF(ISNUMBER(MATCH('02_BCF2SS'!AQ34,$R$5:$R$7,0)),$L$4,IF(ISNUMBER(MATCH('02_BCF2SS'!AQ34,$Q$8:$Q$19,0)),$P$5,IF(ISNUMBER(MATCH('02_BCF2SS'!AQ34,$Z$5:$Z$14,0)),$Y$5,IF(ISNUMBER(MATCH('02_BCF2SS'!AQ34,$J$5:$J$34,0)),$F$3,$AM$2)))))</f>
        <v/>
      </c>
      <c r="AR17" s="40" t="str">
        <f>IF(AR34="","",IF(ISNUMBER(MATCH('02_BCF2SS'!AR34,$R$5:$R$7,0)),$L$4,IF(ISNUMBER(MATCH('02_BCF2SS'!AR34,$Q$8:$Q$19,0)),$P$5,IF(ISNUMBER(MATCH('02_BCF2SS'!AR34,$Z$5:$Z$14,0)),$Y$5,IF(ISNUMBER(MATCH('02_BCF2SS'!AR34,$J$5:$J$34,0)),$F$3,$AM$2)))))</f>
        <v/>
      </c>
      <c r="AS17" s="40" t="str">
        <f>IF(AS34="","",IF(ISNUMBER(MATCH('02_BCF2SS'!AS34,$R$5:$R$7,0)),$L$4,IF(ISNUMBER(MATCH('02_BCF2SS'!AS34,$Q$8:$Q$19,0)),$P$5,IF(ISNUMBER(MATCH('02_BCF2SS'!AS34,$Z$5:$Z$14,0)),$Y$5,IF(ISNUMBER(MATCH('02_BCF2SS'!AS34,$J$5:$J$34,0)),$F$3,$AM$2)))))</f>
        <v/>
      </c>
      <c r="AT17" s="40" t="str">
        <f>IF(AT34="","",IF(ISNUMBER(MATCH('02_BCF2SS'!AT34,$R$5:$R$7,0)),$L$4,IF(ISNUMBER(MATCH('02_BCF2SS'!AT34,$Q$8:$Q$19,0)),$P$5,IF(ISNUMBER(MATCH('02_BCF2SS'!AT34,$Z$5:$Z$14,0)),$Y$5,IF(ISNUMBER(MATCH('02_BCF2SS'!AT34,$J$5:$J$34,0)),$F$3,$AM$2)))))</f>
        <v/>
      </c>
      <c r="AU17" s="40" t="str">
        <f>IF(AU34="","",IF(ISNUMBER(MATCH('02_BCF2SS'!AU34,$R$5:$R$7,0)),$L$4,IF(ISNUMBER(MATCH('02_BCF2SS'!AU34,$Q$8:$Q$19,0)),$P$5,IF(ISNUMBER(MATCH('02_BCF2SS'!AU34,$Z$5:$Z$14,0)),$Y$5,IF(ISNUMBER(MATCH('02_BCF2SS'!AU34,$J$5:$J$34,0)),$F$3,$AM$2)))))</f>
        <v/>
      </c>
      <c r="AV17" s="40" t="str">
        <f>IF(AV34="","",IF(ISNUMBER(MATCH('02_BCF2SS'!AV34,$R$5:$R$7,0)),$L$4,IF(ISNUMBER(MATCH('02_BCF2SS'!AV34,$Q$8:$Q$19,0)),$P$5,IF(ISNUMBER(MATCH('02_BCF2SS'!AV34,$Z$5:$Z$14,0)),$Y$5,IF(ISNUMBER(MATCH('02_BCF2SS'!AV34,$J$5:$J$34,0)),$F$3,$AM$2)))))</f>
        <v/>
      </c>
      <c r="AW17" s="40" t="str">
        <f>IF(AW34="","",IF(ISNUMBER(MATCH('02_BCF2SS'!AW34,$R$5:$R$7,0)),$L$4,IF(ISNUMBER(MATCH('02_BCF2SS'!AW34,$Q$8:$Q$19,0)),$P$5,IF(ISNUMBER(MATCH('02_BCF2SS'!AW34,$Z$5:$Z$14,0)),$Y$5,IF(ISNUMBER(MATCH('02_BCF2SS'!AW34,$J$5:$J$34,0)),$F$3,$AM$2)))))</f>
        <v/>
      </c>
      <c r="AX17" s="40" t="str">
        <f>IF(AX34="","",IF(ISNUMBER(MATCH('02_BCF2SS'!AX34,$R$5:$R$7,0)),$L$4,IF(ISNUMBER(MATCH('02_BCF2SS'!AX34,$Q$8:$Q$19,0)),$P$5,IF(ISNUMBER(MATCH('02_BCF2SS'!AX34,$Z$5:$Z$14,0)),$Y$5,IF(ISNUMBER(MATCH('02_BCF2SS'!AX34,$J$5:$J$34,0)),$F$3,$AM$2)))))</f>
        <v/>
      </c>
      <c r="AY17" s="40" t="str">
        <f>IF(AY34="","",IF(ISNUMBER(MATCH('02_BCF2SS'!AY34,$R$5:$R$7,0)),$L$4,IF(ISNUMBER(MATCH('02_BCF2SS'!AY34,$Q$8:$Q$19,0)),$P$5,IF(ISNUMBER(MATCH('02_BCF2SS'!AY34,$Z$5:$Z$14,0)),$Y$5,IF(ISNUMBER(MATCH('02_BCF2SS'!AY34,$J$5:$J$34,0)),$F$3,$AM$2)))))</f>
        <v/>
      </c>
      <c r="AZ17" s="40" t="str">
        <f>IF(AZ34="","",IF(ISNUMBER(MATCH('02_BCF2SS'!AZ34,$R$5:$R$7,0)),$L$4,IF(ISNUMBER(MATCH('02_BCF2SS'!AZ34,$Q$8:$Q$19,0)),$P$5,IF(ISNUMBER(MATCH('02_BCF2SS'!AZ34,$Z$5:$Z$14,0)),$Y$5,IF(ISNUMBER(MATCH('02_BCF2SS'!AZ34,$J$5:$J$34,0)),$F$3,$AM$2)))))</f>
        <v/>
      </c>
      <c r="BA17" s="5"/>
      <c r="ES17" s="5"/>
      <c r="ET17" s="5"/>
      <c r="EU17" s="5"/>
      <c r="EV17" s="5"/>
      <c r="EW17" s="5"/>
      <c r="EX17" s="5"/>
      <c r="EY17" s="5"/>
      <c r="EZ17" s="5"/>
      <c r="FA17" s="5"/>
      <c r="FB17" s="5"/>
      <c r="FC17" s="5"/>
      <c r="FD17" s="5"/>
      <c r="FE17" s="5"/>
      <c r="FF17" s="5"/>
      <c r="FG17" s="5"/>
      <c r="FH17" s="5"/>
      <c r="FI17" s="5"/>
      <c r="FJ17" s="5"/>
      <c r="FK17" s="5"/>
      <c r="FL17" s="5"/>
      <c r="FM17" s="5"/>
      <c r="FN17" s="5"/>
      <c r="FO17" s="5"/>
      <c r="FP17" s="5"/>
      <c r="FQ17" s="5"/>
      <c r="FR17" s="5"/>
      <c r="FS17" s="5"/>
      <c r="FT17" s="5"/>
      <c r="FU17" s="5"/>
      <c r="FV17" s="5"/>
      <c r="FW17" s="5"/>
      <c r="FX17" s="5"/>
      <c r="FY17" s="5"/>
      <c r="FZ17" s="5"/>
      <c r="GA17" s="5"/>
      <c r="GB17" s="5"/>
      <c r="GC17" s="5"/>
      <c r="GD17" s="5"/>
      <c r="GE17" s="5"/>
      <c r="GF17" s="5"/>
      <c r="GG17" s="5"/>
      <c r="GH17" s="5"/>
      <c r="GI17" s="5"/>
      <c r="GJ17" s="5"/>
      <c r="GK17" s="5"/>
      <c r="GL17" s="5"/>
    </row>
    <row r="18" spans="1:194" ht="11.25" customHeight="1">
      <c r="A18" s="43"/>
      <c r="B18" s="43"/>
      <c r="C18" s="5"/>
      <c r="D18" s="5"/>
      <c r="E18" s="38"/>
      <c r="F18" s="352"/>
      <c r="G18" s="352"/>
      <c r="H18" s="347"/>
      <c r="I18" s="347"/>
      <c r="J18" s="9"/>
      <c r="K18" s="5"/>
      <c r="L18" s="5"/>
      <c r="M18" s="5"/>
      <c r="N18" s="5"/>
      <c r="O18" s="5"/>
      <c r="P18" s="5"/>
      <c r="Q18" s="5"/>
      <c r="R18" s="5"/>
      <c r="S18" s="5"/>
      <c r="T18" s="5"/>
      <c r="U18" s="5"/>
      <c r="V18" s="5"/>
      <c r="W18" s="5"/>
      <c r="X18" s="5"/>
      <c r="Y18" s="5"/>
      <c r="Z18" s="5"/>
      <c r="AA18" s="5"/>
      <c r="AB18" s="5"/>
      <c r="AC18" s="5"/>
      <c r="AD18" s="5"/>
      <c r="AE18" s="5"/>
      <c r="AF18" s="5"/>
      <c r="AG18" s="5"/>
      <c r="AH18" s="5"/>
      <c r="AI18" s="5"/>
      <c r="AJ18" s="5"/>
      <c r="AK18" s="5">
        <f t="shared" si="6"/>
        <v>13</v>
      </c>
      <c r="AL18" s="40" t="str">
        <f>IF(AL35="","",IF(ISNUMBER(MATCH('02_BCF2SS'!AL35,$R$5:$R$7,0)),$L$4,IF(ISNUMBER(MATCH('02_BCF2SS'!AL35,$Q$8:$Q$19,0)),$P$5,IF(ISNUMBER(MATCH('02_BCF2SS'!AL35,$Z$5:$Z$14,0)),$Y$5,IF(ISNUMBER(MATCH('02_BCF2SS'!AL35,$J$5:$J$34,0)),$F$3,$AM$2)))))</f>
        <v/>
      </c>
      <c r="AM18" s="40" t="str">
        <f>IF(AM35="","",IF(ISNUMBER(MATCH('02_BCF2SS'!AM35,$R$5:$R$7,0)),$L$4,IF(ISNUMBER(MATCH('02_BCF2SS'!AM35,$Q$8:$Q$19,0)),$P$5,IF(ISNUMBER(MATCH('02_BCF2SS'!AM35,$Z$5:$Z$14,0)),$Y$5,IF(ISNUMBER(MATCH('02_BCF2SS'!AM35,$J$5:$J$34,0)),$F$3,$AM$2)))))</f>
        <v/>
      </c>
      <c r="AN18" s="40" t="str">
        <f>IF(AN35="","",IF(ISNUMBER(MATCH('02_BCF2SS'!AN35,$R$5:$R$7,0)),$L$4,IF(ISNUMBER(MATCH('02_BCF2SS'!AN35,$Q$8:$Q$19,0)),$P$5,IF(ISNUMBER(MATCH('02_BCF2SS'!AN35,$Z$5:$Z$14,0)),$Y$5,IF(ISNUMBER(MATCH('02_BCF2SS'!AN35,$J$5:$J$34,0)),$F$3,$AM$2)))))</f>
        <v/>
      </c>
      <c r="AO18" s="40" t="str">
        <f>IF(AO35="","",IF(ISNUMBER(MATCH('02_BCF2SS'!AO35,$R$5:$R$7,0)),$L$4,IF(ISNUMBER(MATCH('02_BCF2SS'!AO35,$Q$8:$Q$19,0)),$P$5,IF(ISNUMBER(MATCH('02_BCF2SS'!AO35,$Z$5:$Z$14,0)),$Y$5,IF(ISNUMBER(MATCH('02_BCF2SS'!AO35,$J$5:$J$34,0)),$F$3,$AM$2)))))</f>
        <v/>
      </c>
      <c r="AP18" s="40" t="str">
        <f>IF(AP35="","",IF(ISNUMBER(MATCH('02_BCF2SS'!AP35,$R$5:$R$7,0)),$L$4,IF(ISNUMBER(MATCH('02_BCF2SS'!AP35,$Q$8:$Q$19,0)),$P$5,IF(ISNUMBER(MATCH('02_BCF2SS'!AP35,$Z$5:$Z$14,0)),$Y$5,IF(ISNUMBER(MATCH('02_BCF2SS'!AP35,$J$5:$J$34,0)),$F$3,$AM$2)))))</f>
        <v/>
      </c>
      <c r="AQ18" s="40" t="str">
        <f>IF(AQ35="","",IF(ISNUMBER(MATCH('02_BCF2SS'!AQ35,$R$5:$R$7,0)),$L$4,IF(ISNUMBER(MATCH('02_BCF2SS'!AQ35,$Q$8:$Q$19,0)),$P$5,IF(ISNUMBER(MATCH('02_BCF2SS'!AQ35,$Z$5:$Z$14,0)),$Y$5,IF(ISNUMBER(MATCH('02_BCF2SS'!AQ35,$J$5:$J$34,0)),$F$3,$AM$2)))))</f>
        <v/>
      </c>
      <c r="AR18" s="40" t="str">
        <f>IF(AR35="","",IF(ISNUMBER(MATCH('02_BCF2SS'!AR35,$R$5:$R$7,0)),$L$4,IF(ISNUMBER(MATCH('02_BCF2SS'!AR35,$Q$8:$Q$19,0)),$P$5,IF(ISNUMBER(MATCH('02_BCF2SS'!AR35,$Z$5:$Z$14,0)),$Y$5,IF(ISNUMBER(MATCH('02_BCF2SS'!AR35,$J$5:$J$34,0)),$F$3,$AM$2)))))</f>
        <v/>
      </c>
      <c r="AS18" s="40" t="str">
        <f>IF(AS35="","",IF(ISNUMBER(MATCH('02_BCF2SS'!AS35,$R$5:$R$7,0)),$L$4,IF(ISNUMBER(MATCH('02_BCF2SS'!AS35,$Q$8:$Q$19,0)),$P$5,IF(ISNUMBER(MATCH('02_BCF2SS'!AS35,$Z$5:$Z$14,0)),$Y$5,IF(ISNUMBER(MATCH('02_BCF2SS'!AS35,$J$5:$J$34,0)),$F$3,$AM$2)))))</f>
        <v/>
      </c>
      <c r="AT18" s="40" t="str">
        <f>IF(AT35="","",IF(ISNUMBER(MATCH('02_BCF2SS'!AT35,$R$5:$R$7,0)),$L$4,IF(ISNUMBER(MATCH('02_BCF2SS'!AT35,$Q$8:$Q$19,0)),$P$5,IF(ISNUMBER(MATCH('02_BCF2SS'!AT35,$Z$5:$Z$14,0)),$Y$5,IF(ISNUMBER(MATCH('02_BCF2SS'!AT35,$J$5:$J$34,0)),$F$3,$AM$2)))))</f>
        <v/>
      </c>
      <c r="AU18" s="40" t="str">
        <f>IF(AU35="","",IF(ISNUMBER(MATCH('02_BCF2SS'!AU35,$R$5:$R$7,0)),$L$4,IF(ISNUMBER(MATCH('02_BCF2SS'!AU35,$Q$8:$Q$19,0)),$P$5,IF(ISNUMBER(MATCH('02_BCF2SS'!AU35,$Z$5:$Z$14,0)),$Y$5,IF(ISNUMBER(MATCH('02_BCF2SS'!AU35,$J$5:$J$34,0)),$F$3,$AM$2)))))</f>
        <v/>
      </c>
      <c r="AV18" s="40" t="str">
        <f>IF(AV35="","",IF(ISNUMBER(MATCH('02_BCF2SS'!AV35,$R$5:$R$7,0)),$L$4,IF(ISNUMBER(MATCH('02_BCF2SS'!AV35,$Q$8:$Q$19,0)),$P$5,IF(ISNUMBER(MATCH('02_BCF2SS'!AV35,$Z$5:$Z$14,0)),$Y$5,IF(ISNUMBER(MATCH('02_BCF2SS'!AV35,$J$5:$J$34,0)),$F$3,$AM$2)))))</f>
        <v/>
      </c>
      <c r="AW18" s="40" t="str">
        <f>IF(AW35="","",IF(ISNUMBER(MATCH('02_BCF2SS'!AW35,$R$5:$R$7,0)),$L$4,IF(ISNUMBER(MATCH('02_BCF2SS'!AW35,$Q$8:$Q$19,0)),$P$5,IF(ISNUMBER(MATCH('02_BCF2SS'!AW35,$Z$5:$Z$14,0)),$Y$5,IF(ISNUMBER(MATCH('02_BCF2SS'!AW35,$J$5:$J$34,0)),$F$3,$AM$2)))))</f>
        <v/>
      </c>
      <c r="AX18" s="40" t="str">
        <f>IF(AX35="","",IF(ISNUMBER(MATCH('02_BCF2SS'!AX35,$R$5:$R$7,0)),$L$4,IF(ISNUMBER(MATCH('02_BCF2SS'!AX35,$Q$8:$Q$19,0)),$P$5,IF(ISNUMBER(MATCH('02_BCF2SS'!AX35,$Z$5:$Z$14,0)),$Y$5,IF(ISNUMBER(MATCH('02_BCF2SS'!AX35,$J$5:$J$34,0)),$F$3,$AM$2)))))</f>
        <v/>
      </c>
      <c r="AY18" s="40" t="str">
        <f>IF(AY35="","",IF(ISNUMBER(MATCH('02_BCF2SS'!AY35,$R$5:$R$7,0)),$L$4,IF(ISNUMBER(MATCH('02_BCF2SS'!AY35,$Q$8:$Q$19,0)),$P$5,IF(ISNUMBER(MATCH('02_BCF2SS'!AY35,$Z$5:$Z$14,0)),$Y$5,IF(ISNUMBER(MATCH('02_BCF2SS'!AY35,$J$5:$J$34,0)),$F$3,$AM$2)))))</f>
        <v/>
      </c>
      <c r="AZ18" s="40" t="str">
        <f>IF(AZ35="","",IF(ISNUMBER(MATCH('02_BCF2SS'!AZ35,$R$5:$R$7,0)),$L$4,IF(ISNUMBER(MATCH('02_BCF2SS'!AZ35,$Q$8:$Q$19,0)),$P$5,IF(ISNUMBER(MATCH('02_BCF2SS'!AZ35,$Z$5:$Z$14,0)),$Y$5,IF(ISNUMBER(MATCH('02_BCF2SS'!AZ35,$J$5:$J$34,0)),$F$3,$AM$2)))))</f>
        <v/>
      </c>
      <c r="BA18" s="5"/>
      <c r="ES18" s="5"/>
      <c r="ET18" s="5"/>
      <c r="EU18" s="5"/>
      <c r="EV18" s="5"/>
      <c r="EW18" s="5"/>
      <c r="EX18" s="5"/>
      <c r="EY18" s="5"/>
      <c r="EZ18" s="5"/>
      <c r="FA18" s="5"/>
      <c r="FB18" s="5"/>
      <c r="FC18" s="5"/>
      <c r="FD18" s="5"/>
      <c r="FE18" s="5"/>
      <c r="FF18" s="5"/>
      <c r="FG18" s="5"/>
      <c r="FH18" s="5"/>
      <c r="FI18" s="5"/>
      <c r="FJ18" s="5"/>
      <c r="FK18" s="5"/>
      <c r="FL18" s="5"/>
      <c r="FM18" s="5"/>
      <c r="FN18" s="5"/>
      <c r="FO18" s="5"/>
      <c r="FP18" s="5"/>
      <c r="FQ18" s="5"/>
      <c r="FR18" s="5"/>
      <c r="FS18" s="5"/>
      <c r="FT18" s="5"/>
      <c r="FU18" s="5"/>
      <c r="FV18" s="5"/>
      <c r="FW18" s="5"/>
      <c r="FX18" s="5"/>
      <c r="FY18" s="5"/>
      <c r="FZ18" s="5"/>
      <c r="GA18" s="5"/>
      <c r="GB18" s="5"/>
      <c r="GC18" s="5"/>
      <c r="GD18" s="5"/>
      <c r="GE18" s="5"/>
      <c r="GF18" s="5"/>
      <c r="GG18" s="5"/>
      <c r="GH18" s="5"/>
      <c r="GI18" s="5"/>
      <c r="GJ18" s="5"/>
      <c r="GK18" s="5"/>
      <c r="GL18" s="5"/>
    </row>
    <row r="19" spans="1:194" ht="11.25" customHeight="1">
      <c r="A19" s="5"/>
      <c r="B19" s="5"/>
      <c r="C19" s="5"/>
      <c r="D19" s="5"/>
      <c r="E19" s="38"/>
      <c r="F19" s="352"/>
      <c r="G19" s="352"/>
      <c r="H19" s="347"/>
      <c r="I19" s="347"/>
      <c r="J19" s="9"/>
      <c r="K19" s="5"/>
      <c r="L19" s="5"/>
      <c r="M19" s="5"/>
      <c r="N19" s="5"/>
      <c r="O19" s="5"/>
      <c r="P19" s="5"/>
      <c r="Q19" s="5"/>
      <c r="R19" s="5"/>
      <c r="S19" s="5"/>
      <c r="T19" s="5"/>
      <c r="U19" s="5"/>
      <c r="V19" s="5"/>
      <c r="W19" s="5"/>
      <c r="X19" s="5"/>
      <c r="Y19" s="5"/>
      <c r="Z19" s="5"/>
      <c r="AA19" s="5"/>
      <c r="AB19" s="5"/>
      <c r="AC19" s="5"/>
      <c r="AD19" s="5"/>
      <c r="AE19" s="5"/>
      <c r="AF19" s="5"/>
      <c r="AG19" s="5"/>
      <c r="AH19" s="5"/>
      <c r="AI19" s="5"/>
      <c r="AJ19" s="5"/>
      <c r="AK19" s="5">
        <f t="shared" si="6"/>
        <v>14</v>
      </c>
      <c r="AL19" s="40" t="str">
        <f>IF(AL36="","",IF(ISNUMBER(MATCH('02_BCF2SS'!AL36,$R$5:$R$7,0)),$L$4,IF(ISNUMBER(MATCH('02_BCF2SS'!AL36,$Q$8:$Q$19,0)),$P$5,IF(ISNUMBER(MATCH('02_BCF2SS'!AL36,$Z$5:$Z$14,0)),$Y$5,IF(ISNUMBER(MATCH('02_BCF2SS'!AL36,$J$5:$J$34,0)),$F$3,$AM$2)))))</f>
        <v/>
      </c>
      <c r="AM19" s="40" t="str">
        <f>IF(AM36="","",IF(ISNUMBER(MATCH('02_BCF2SS'!AM36,$R$5:$R$7,0)),$L$4,IF(ISNUMBER(MATCH('02_BCF2SS'!AM36,$Q$8:$Q$19,0)),$P$5,IF(ISNUMBER(MATCH('02_BCF2SS'!AM36,$Z$5:$Z$14,0)),$Y$5,IF(ISNUMBER(MATCH('02_BCF2SS'!AM36,$J$5:$J$34,0)),$F$3,$AM$2)))))</f>
        <v/>
      </c>
      <c r="AN19" s="40" t="str">
        <f>IF(AN36="","",IF(ISNUMBER(MATCH('02_BCF2SS'!AN36,$R$5:$R$7,0)),$L$4,IF(ISNUMBER(MATCH('02_BCF2SS'!AN36,$Q$8:$Q$19,0)),$P$5,IF(ISNUMBER(MATCH('02_BCF2SS'!AN36,$Z$5:$Z$14,0)),$Y$5,IF(ISNUMBER(MATCH('02_BCF2SS'!AN36,$J$5:$J$34,0)),$F$3,$AM$2)))))</f>
        <v/>
      </c>
      <c r="AO19" s="40" t="str">
        <f>IF(AO36="","",IF(ISNUMBER(MATCH('02_BCF2SS'!AO36,$R$5:$R$7,0)),$L$4,IF(ISNUMBER(MATCH('02_BCF2SS'!AO36,$Q$8:$Q$19,0)),$P$5,IF(ISNUMBER(MATCH('02_BCF2SS'!AO36,$Z$5:$Z$14,0)),$Y$5,IF(ISNUMBER(MATCH('02_BCF2SS'!AO36,$J$5:$J$34,0)),$F$3,$AM$2)))))</f>
        <v/>
      </c>
      <c r="AP19" s="40" t="str">
        <f>IF(AP36="","",IF(ISNUMBER(MATCH('02_BCF2SS'!AP36,$R$5:$R$7,0)),$L$4,IF(ISNUMBER(MATCH('02_BCF2SS'!AP36,$Q$8:$Q$19,0)),$P$5,IF(ISNUMBER(MATCH('02_BCF2SS'!AP36,$Z$5:$Z$14,0)),$Y$5,IF(ISNUMBER(MATCH('02_BCF2SS'!AP36,$J$5:$J$34,0)),$F$3,$AM$2)))))</f>
        <v/>
      </c>
      <c r="AQ19" s="40" t="str">
        <f>IF(AQ36="","",IF(ISNUMBER(MATCH('02_BCF2SS'!AQ36,$R$5:$R$7,0)),$L$4,IF(ISNUMBER(MATCH('02_BCF2SS'!AQ36,$Q$8:$Q$19,0)),$P$5,IF(ISNUMBER(MATCH('02_BCF2SS'!AQ36,$Z$5:$Z$14,0)),$Y$5,IF(ISNUMBER(MATCH('02_BCF2SS'!AQ36,$J$5:$J$34,0)),$F$3,$AM$2)))))</f>
        <v/>
      </c>
      <c r="AR19" s="40" t="str">
        <f>IF(AR36="","",IF(ISNUMBER(MATCH('02_BCF2SS'!AR36,$R$5:$R$7,0)),$L$4,IF(ISNUMBER(MATCH('02_BCF2SS'!AR36,$Q$8:$Q$19,0)),$P$5,IF(ISNUMBER(MATCH('02_BCF2SS'!AR36,$Z$5:$Z$14,0)),$Y$5,IF(ISNUMBER(MATCH('02_BCF2SS'!AR36,$J$5:$J$34,0)),$F$3,$AM$2)))))</f>
        <v/>
      </c>
      <c r="AS19" s="40" t="str">
        <f>IF(AS36="","",IF(ISNUMBER(MATCH('02_BCF2SS'!AS36,$R$5:$R$7,0)),$L$4,IF(ISNUMBER(MATCH('02_BCF2SS'!AS36,$Q$8:$Q$19,0)),$P$5,IF(ISNUMBER(MATCH('02_BCF2SS'!AS36,$Z$5:$Z$14,0)),$Y$5,IF(ISNUMBER(MATCH('02_BCF2SS'!AS36,$J$5:$J$34,0)),$F$3,$AM$2)))))</f>
        <v/>
      </c>
      <c r="AT19" s="40" t="str">
        <f>IF(AT36="","",IF(ISNUMBER(MATCH('02_BCF2SS'!AT36,$R$5:$R$7,0)),$L$4,IF(ISNUMBER(MATCH('02_BCF2SS'!AT36,$Q$8:$Q$19,0)),$P$5,IF(ISNUMBER(MATCH('02_BCF2SS'!AT36,$Z$5:$Z$14,0)),$Y$5,IF(ISNUMBER(MATCH('02_BCF2SS'!AT36,$J$5:$J$34,0)),$F$3,$AM$2)))))</f>
        <v/>
      </c>
      <c r="AU19" s="40" t="str">
        <f>IF(AU36="","",IF(ISNUMBER(MATCH('02_BCF2SS'!AU36,$R$5:$R$7,0)),$L$4,IF(ISNUMBER(MATCH('02_BCF2SS'!AU36,$Q$8:$Q$19,0)),$P$5,IF(ISNUMBER(MATCH('02_BCF2SS'!AU36,$Z$5:$Z$14,0)),$Y$5,IF(ISNUMBER(MATCH('02_BCF2SS'!AU36,$J$5:$J$34,0)),$F$3,$AM$2)))))</f>
        <v/>
      </c>
      <c r="AV19" s="40" t="str">
        <f>IF(AV36="","",IF(ISNUMBER(MATCH('02_BCF2SS'!AV36,$R$5:$R$7,0)),$L$4,IF(ISNUMBER(MATCH('02_BCF2SS'!AV36,$Q$8:$Q$19,0)),$P$5,IF(ISNUMBER(MATCH('02_BCF2SS'!AV36,$Z$5:$Z$14,0)),$Y$5,IF(ISNUMBER(MATCH('02_BCF2SS'!AV36,$J$5:$J$34,0)),$F$3,$AM$2)))))</f>
        <v/>
      </c>
      <c r="AW19" s="40" t="str">
        <f>IF(AW36="","",IF(ISNUMBER(MATCH('02_BCF2SS'!AW36,$R$5:$R$7,0)),$L$4,IF(ISNUMBER(MATCH('02_BCF2SS'!AW36,$Q$8:$Q$19,0)),$P$5,IF(ISNUMBER(MATCH('02_BCF2SS'!AW36,$Z$5:$Z$14,0)),$Y$5,IF(ISNUMBER(MATCH('02_BCF2SS'!AW36,$J$5:$J$34,0)),$F$3,$AM$2)))))</f>
        <v/>
      </c>
      <c r="AX19" s="40" t="str">
        <f>IF(AX36="","",IF(ISNUMBER(MATCH('02_BCF2SS'!AX36,$R$5:$R$7,0)),$L$4,IF(ISNUMBER(MATCH('02_BCF2SS'!AX36,$Q$8:$Q$19,0)),$P$5,IF(ISNUMBER(MATCH('02_BCF2SS'!AX36,$Z$5:$Z$14,0)),$Y$5,IF(ISNUMBER(MATCH('02_BCF2SS'!AX36,$J$5:$J$34,0)),$F$3,$AM$2)))))</f>
        <v/>
      </c>
      <c r="AY19" s="40" t="str">
        <f>IF(AY36="","",IF(ISNUMBER(MATCH('02_BCF2SS'!AY36,$R$5:$R$7,0)),$L$4,IF(ISNUMBER(MATCH('02_BCF2SS'!AY36,$Q$8:$Q$19,0)),$P$5,IF(ISNUMBER(MATCH('02_BCF2SS'!AY36,$Z$5:$Z$14,0)),$Y$5,IF(ISNUMBER(MATCH('02_BCF2SS'!AY36,$J$5:$J$34,0)),$F$3,$AM$2)))))</f>
        <v/>
      </c>
      <c r="AZ19" s="40" t="str">
        <f>IF(AZ36="","",IF(ISNUMBER(MATCH('02_BCF2SS'!AZ36,$R$5:$R$7,0)),$L$4,IF(ISNUMBER(MATCH('02_BCF2SS'!AZ36,$Q$8:$Q$19,0)),$P$5,IF(ISNUMBER(MATCH('02_BCF2SS'!AZ36,$Z$5:$Z$14,0)),$Y$5,IF(ISNUMBER(MATCH('02_BCF2SS'!AZ36,$J$5:$J$34,0)),$F$3,$AM$2)))))</f>
        <v/>
      </c>
      <c r="BA19" s="5"/>
      <c r="ES19" s="5"/>
      <c r="ET19" s="5"/>
      <c r="EU19" s="5"/>
      <c r="EV19" s="5"/>
      <c r="EW19" s="5"/>
      <c r="EX19" s="5"/>
      <c r="EY19" s="5"/>
      <c r="EZ19" s="5"/>
      <c r="FA19" s="5"/>
      <c r="FB19" s="5"/>
      <c r="FC19" s="5"/>
      <c r="FD19" s="5"/>
      <c r="FE19" s="5"/>
      <c r="FF19" s="5"/>
      <c r="FG19" s="5"/>
      <c r="FH19" s="5"/>
      <c r="FI19" s="5"/>
      <c r="FJ19" s="5"/>
      <c r="FK19" s="5"/>
      <c r="FL19" s="5"/>
      <c r="FM19" s="5"/>
      <c r="FN19" s="5"/>
      <c r="FO19" s="5"/>
      <c r="FP19" s="5"/>
      <c r="FQ19" s="5"/>
      <c r="FR19" s="5"/>
      <c r="FS19" s="5"/>
      <c r="FT19" s="5"/>
      <c r="FU19" s="5"/>
      <c r="FV19" s="5"/>
      <c r="FW19" s="5"/>
      <c r="FX19" s="5"/>
      <c r="FY19" s="5"/>
      <c r="FZ19" s="5"/>
      <c r="GA19" s="5"/>
      <c r="GB19" s="5"/>
      <c r="GC19" s="5"/>
      <c r="GD19" s="5"/>
      <c r="GE19" s="5"/>
      <c r="GF19" s="5"/>
      <c r="GG19" s="5"/>
      <c r="GH19" s="5"/>
      <c r="GI19" s="5"/>
      <c r="GJ19" s="5"/>
      <c r="GK19" s="5"/>
      <c r="GL19" s="5"/>
    </row>
    <row r="20" spans="1:194" ht="11.25" customHeight="1">
      <c r="A20" s="48"/>
      <c r="B20" s="43"/>
      <c r="C20" s="5"/>
      <c r="D20" s="5"/>
      <c r="E20" s="38"/>
      <c r="F20" s="352"/>
      <c r="G20" s="352"/>
      <c r="H20" s="347"/>
      <c r="I20" s="347"/>
      <c r="J20" s="9"/>
      <c r="K20" s="5"/>
      <c r="L20" s="5"/>
      <c r="M20" s="5"/>
      <c r="N20" s="5"/>
      <c r="O20" s="5"/>
      <c r="P20" s="5"/>
      <c r="Q20" s="5"/>
      <c r="R20" s="5"/>
      <c r="S20" s="5"/>
      <c r="T20" s="5"/>
      <c r="U20" s="5"/>
      <c r="V20" s="5"/>
      <c r="W20" s="5"/>
      <c r="X20" s="5"/>
      <c r="Y20" s="5"/>
      <c r="Z20" s="5"/>
      <c r="AA20" s="5"/>
      <c r="AB20" s="5"/>
      <c r="AC20" s="5"/>
      <c r="AD20" s="5"/>
      <c r="AE20" s="5"/>
      <c r="AF20" s="5"/>
      <c r="AG20" s="5"/>
      <c r="AH20" s="5"/>
      <c r="AI20" s="5"/>
      <c r="AJ20" s="5"/>
      <c r="AK20" s="5">
        <f t="shared" si="6"/>
        <v>15</v>
      </c>
      <c r="AL20" s="40" t="str">
        <f>IF(AL37="","",IF(ISNUMBER(MATCH('02_BCF2SS'!AL37,$R$5:$R$7,0)),$L$4,IF(ISNUMBER(MATCH('02_BCF2SS'!AL37,$Q$8:$Q$19,0)),$P$5,IF(ISNUMBER(MATCH('02_BCF2SS'!AL37,$Z$5:$Z$14,0)),$Y$5,IF(ISNUMBER(MATCH('02_BCF2SS'!AL37,$J$5:$J$34,0)),$F$3,$AM$2)))))</f>
        <v/>
      </c>
      <c r="AM20" s="40" t="str">
        <f>IF(AM37="","",IF(ISNUMBER(MATCH('02_BCF2SS'!AM37,$R$5:$R$7,0)),$L$4,IF(ISNUMBER(MATCH('02_BCF2SS'!AM37,$Q$8:$Q$19,0)),$P$5,IF(ISNUMBER(MATCH('02_BCF2SS'!AM37,$Z$5:$Z$14,0)),$Y$5,IF(ISNUMBER(MATCH('02_BCF2SS'!AM37,$J$5:$J$34,0)),$F$3,$AM$2)))))</f>
        <v/>
      </c>
      <c r="AN20" s="40" t="str">
        <f>IF(AN37="","",IF(ISNUMBER(MATCH('02_BCF2SS'!AN37,$R$5:$R$7,0)),$L$4,IF(ISNUMBER(MATCH('02_BCF2SS'!AN37,$Q$8:$Q$19,0)),$P$5,IF(ISNUMBER(MATCH('02_BCF2SS'!AN37,$Z$5:$Z$14,0)),$Y$5,IF(ISNUMBER(MATCH('02_BCF2SS'!AN37,$J$5:$J$34,0)),$F$3,$AM$2)))))</f>
        <v/>
      </c>
      <c r="AO20" s="40" t="str">
        <f>IF(AO37="","",IF(ISNUMBER(MATCH('02_BCF2SS'!AO37,$R$5:$R$7,0)),$L$4,IF(ISNUMBER(MATCH('02_BCF2SS'!AO37,$Q$8:$Q$19,0)),$P$5,IF(ISNUMBER(MATCH('02_BCF2SS'!AO37,$Z$5:$Z$14,0)),$Y$5,IF(ISNUMBER(MATCH('02_BCF2SS'!AO37,$J$5:$J$34,0)),$F$3,$AM$2)))))</f>
        <v/>
      </c>
      <c r="AP20" s="40" t="str">
        <f>IF(AP37="","",IF(ISNUMBER(MATCH('02_BCF2SS'!AP37,$R$5:$R$7,0)),$L$4,IF(ISNUMBER(MATCH('02_BCF2SS'!AP37,$Q$8:$Q$19,0)),$P$5,IF(ISNUMBER(MATCH('02_BCF2SS'!AP37,$Z$5:$Z$14,0)),$Y$5,IF(ISNUMBER(MATCH('02_BCF2SS'!AP37,$J$5:$J$34,0)),$F$3,$AM$2)))))</f>
        <v/>
      </c>
      <c r="AQ20" s="40" t="str">
        <f>IF(AQ37="","",IF(ISNUMBER(MATCH('02_BCF2SS'!AQ37,$R$5:$R$7,0)),$L$4,IF(ISNUMBER(MATCH('02_BCF2SS'!AQ37,$Q$8:$Q$19,0)),$P$5,IF(ISNUMBER(MATCH('02_BCF2SS'!AQ37,$Z$5:$Z$14,0)),$Y$5,IF(ISNUMBER(MATCH('02_BCF2SS'!AQ37,$J$5:$J$34,0)),$F$3,$AM$2)))))</f>
        <v/>
      </c>
      <c r="AR20" s="40" t="str">
        <f>IF(AR37="","",IF(ISNUMBER(MATCH('02_BCF2SS'!AR37,$R$5:$R$7,0)),$L$4,IF(ISNUMBER(MATCH('02_BCF2SS'!AR37,$Q$8:$Q$19,0)),$P$5,IF(ISNUMBER(MATCH('02_BCF2SS'!AR37,$Z$5:$Z$14,0)),$Y$5,IF(ISNUMBER(MATCH('02_BCF2SS'!AR37,$J$5:$J$34,0)),$F$3,$AM$2)))))</f>
        <v/>
      </c>
      <c r="AS20" s="40" t="str">
        <f>IF(AS37="","",IF(ISNUMBER(MATCH('02_BCF2SS'!AS37,$R$5:$R$7,0)),$L$4,IF(ISNUMBER(MATCH('02_BCF2SS'!AS37,$Q$8:$Q$19,0)),$P$5,IF(ISNUMBER(MATCH('02_BCF2SS'!AS37,$Z$5:$Z$14,0)),$Y$5,IF(ISNUMBER(MATCH('02_BCF2SS'!AS37,$J$5:$J$34,0)),$F$3,$AM$2)))))</f>
        <v/>
      </c>
      <c r="AT20" s="40" t="str">
        <f>IF(AT37="","",IF(ISNUMBER(MATCH('02_BCF2SS'!AT37,$R$5:$R$7,0)),$L$4,IF(ISNUMBER(MATCH('02_BCF2SS'!AT37,$Q$8:$Q$19,0)),$P$5,IF(ISNUMBER(MATCH('02_BCF2SS'!AT37,$Z$5:$Z$14,0)),$Y$5,IF(ISNUMBER(MATCH('02_BCF2SS'!AT37,$J$5:$J$34,0)),$F$3,$AM$2)))))</f>
        <v/>
      </c>
      <c r="AU20" s="40" t="str">
        <f>IF(AU37="","",IF(ISNUMBER(MATCH('02_BCF2SS'!AU37,$R$5:$R$7,0)),$L$4,IF(ISNUMBER(MATCH('02_BCF2SS'!AU37,$Q$8:$Q$19,0)),$P$5,IF(ISNUMBER(MATCH('02_BCF2SS'!AU37,$Z$5:$Z$14,0)),$Y$5,IF(ISNUMBER(MATCH('02_BCF2SS'!AU37,$J$5:$J$34,0)),$F$3,$AM$2)))))</f>
        <v/>
      </c>
      <c r="AV20" s="40" t="str">
        <f>IF(AV37="","",IF(ISNUMBER(MATCH('02_BCF2SS'!AV37,$R$5:$R$7,0)),$L$4,IF(ISNUMBER(MATCH('02_BCF2SS'!AV37,$Q$8:$Q$19,0)),$P$5,IF(ISNUMBER(MATCH('02_BCF2SS'!AV37,$Z$5:$Z$14,0)),$Y$5,IF(ISNUMBER(MATCH('02_BCF2SS'!AV37,$J$5:$J$34,0)),$F$3,$AM$2)))))</f>
        <v/>
      </c>
      <c r="AW20" s="40" t="str">
        <f>IF(AW37="","",IF(ISNUMBER(MATCH('02_BCF2SS'!AW37,$R$5:$R$7,0)),$L$4,IF(ISNUMBER(MATCH('02_BCF2SS'!AW37,$Q$8:$Q$19,0)),$P$5,IF(ISNUMBER(MATCH('02_BCF2SS'!AW37,$Z$5:$Z$14,0)),$Y$5,IF(ISNUMBER(MATCH('02_BCF2SS'!AW37,$J$5:$J$34,0)),$F$3,$AM$2)))))</f>
        <v/>
      </c>
      <c r="AX20" s="40" t="str">
        <f>IF(AX37="","",IF(ISNUMBER(MATCH('02_BCF2SS'!AX37,$R$5:$R$7,0)),$L$4,IF(ISNUMBER(MATCH('02_BCF2SS'!AX37,$Q$8:$Q$19,0)),$P$5,IF(ISNUMBER(MATCH('02_BCF2SS'!AX37,$Z$5:$Z$14,0)),$Y$5,IF(ISNUMBER(MATCH('02_BCF2SS'!AX37,$J$5:$J$34,0)),$F$3,$AM$2)))))</f>
        <v/>
      </c>
      <c r="AY20" s="40" t="str">
        <f>IF(AY37="","",IF(ISNUMBER(MATCH('02_BCF2SS'!AY37,$R$5:$R$7,0)),$L$4,IF(ISNUMBER(MATCH('02_BCF2SS'!AY37,$Q$8:$Q$19,0)),$P$5,IF(ISNUMBER(MATCH('02_BCF2SS'!AY37,$Z$5:$Z$14,0)),$Y$5,IF(ISNUMBER(MATCH('02_BCF2SS'!AY37,$J$5:$J$34,0)),$F$3,$AM$2)))))</f>
        <v/>
      </c>
      <c r="AZ20" s="40" t="str">
        <f>IF(AZ37="","",IF(ISNUMBER(MATCH('02_BCF2SS'!AZ37,$R$5:$R$7,0)),$L$4,IF(ISNUMBER(MATCH('02_BCF2SS'!AZ37,$Q$8:$Q$19,0)),$P$5,IF(ISNUMBER(MATCH('02_BCF2SS'!AZ37,$Z$5:$Z$14,0)),$Y$5,IF(ISNUMBER(MATCH('02_BCF2SS'!AZ37,$J$5:$J$34,0)),$F$3,$AM$2)))))</f>
        <v/>
      </c>
      <c r="BA20" s="5"/>
      <c r="ES20" s="5"/>
      <c r="ET20" s="5"/>
      <c r="EU20" s="5"/>
      <c r="EV20" s="5"/>
      <c r="EW20" s="5"/>
      <c r="EX20" s="5"/>
      <c r="EY20" s="5"/>
      <c r="EZ20" s="5"/>
      <c r="FA20" s="5"/>
      <c r="FB20" s="5"/>
      <c r="FC20" s="5"/>
      <c r="FD20" s="5"/>
      <c r="FE20" s="5"/>
      <c r="FF20" s="5"/>
      <c r="FG20" s="5"/>
      <c r="FH20" s="5"/>
      <c r="FI20" s="5"/>
      <c r="FJ20" s="5"/>
      <c r="FK20" s="5"/>
      <c r="FL20" s="5"/>
      <c r="FM20" s="5"/>
      <c r="FN20" s="5"/>
      <c r="FO20" s="5"/>
      <c r="FP20" s="5"/>
      <c r="FQ20" s="5"/>
      <c r="FR20" s="5"/>
      <c r="FS20" s="5"/>
      <c r="FT20" s="5"/>
      <c r="FU20" s="5"/>
      <c r="FV20" s="5"/>
      <c r="FW20" s="5"/>
      <c r="FX20" s="5"/>
      <c r="FY20" s="5"/>
      <c r="FZ20" s="5"/>
      <c r="GA20" s="5"/>
      <c r="GB20" s="5"/>
      <c r="GC20" s="5"/>
      <c r="GD20" s="5"/>
      <c r="GE20" s="5"/>
      <c r="GF20" s="5"/>
      <c r="GG20" s="5"/>
      <c r="GH20" s="5"/>
      <c r="GI20" s="5"/>
      <c r="GJ20" s="5"/>
      <c r="GK20" s="5"/>
      <c r="GL20" s="5"/>
    </row>
    <row r="21" spans="1:194">
      <c r="A21" s="43"/>
      <c r="B21" s="43"/>
      <c r="C21" s="5"/>
      <c r="D21" s="5"/>
      <c r="E21" s="38"/>
      <c r="F21" s="352"/>
      <c r="G21" s="352"/>
      <c r="H21" s="347"/>
      <c r="I21" s="347"/>
      <c r="J21" s="9"/>
      <c r="K21" s="5"/>
      <c r="L21" s="5"/>
      <c r="M21" s="5"/>
      <c r="N21" s="5"/>
      <c r="O21" s="5"/>
      <c r="P21" s="5"/>
      <c r="Q21" s="5"/>
      <c r="R21" s="5"/>
      <c r="S21" s="5"/>
      <c r="T21" s="5"/>
      <c r="U21" s="5"/>
      <c r="V21" s="5"/>
      <c r="W21" s="5"/>
      <c r="X21" s="5"/>
      <c r="Y21" s="5"/>
      <c r="Z21" s="5"/>
      <c r="AA21" s="5"/>
      <c r="AB21" s="5"/>
      <c r="AC21" s="5"/>
      <c r="AD21" s="5"/>
      <c r="AE21" s="5"/>
      <c r="AF21" s="5"/>
      <c r="AG21" s="5"/>
      <c r="AH21" s="5"/>
      <c r="AI21" s="5"/>
      <c r="AJ21" s="5"/>
      <c r="AK21" s="5"/>
      <c r="AL21" s="5"/>
      <c r="AM21" s="5"/>
      <c r="AN21" s="5"/>
      <c r="AO21" s="5"/>
      <c r="AP21" s="5"/>
      <c r="AQ21" s="5"/>
      <c r="AR21" s="5"/>
      <c r="AS21" s="5"/>
      <c r="AT21" s="5"/>
      <c r="AU21" s="5"/>
      <c r="AV21" s="5"/>
      <c r="AW21" s="5"/>
      <c r="AX21" s="5"/>
      <c r="AY21" s="5"/>
      <c r="AZ21" s="5"/>
      <c r="BA21" s="5"/>
      <c r="ES21" s="5"/>
      <c r="ET21" s="5"/>
      <c r="EU21" s="5"/>
      <c r="EV21" s="5"/>
      <c r="EW21" s="5"/>
      <c r="EX21" s="5"/>
      <c r="EY21" s="5"/>
      <c r="EZ21" s="5"/>
      <c r="FA21" s="5"/>
      <c r="FB21" s="5"/>
      <c r="FC21" s="5"/>
      <c r="FD21" s="5"/>
      <c r="FE21" s="5"/>
      <c r="FF21" s="5"/>
      <c r="FG21" s="5"/>
      <c r="FH21" s="5"/>
      <c r="FI21" s="5"/>
      <c r="FJ21" s="5"/>
      <c r="FK21" s="5"/>
      <c r="FL21" s="5"/>
      <c r="FM21" s="5"/>
      <c r="FN21" s="5"/>
      <c r="FO21" s="5"/>
      <c r="FP21" s="5"/>
      <c r="FQ21" s="5"/>
      <c r="FR21" s="5"/>
      <c r="FS21" s="5"/>
      <c r="FT21" s="5"/>
      <c r="FU21" s="5"/>
      <c r="FV21" s="5"/>
      <c r="FW21" s="5"/>
      <c r="FX21" s="5"/>
      <c r="FY21" s="5"/>
      <c r="FZ21" s="5"/>
      <c r="GA21" s="5"/>
      <c r="GB21" s="5"/>
      <c r="GC21" s="5"/>
      <c r="GD21" s="5"/>
      <c r="GE21" s="5"/>
      <c r="GF21" s="5"/>
      <c r="GG21" s="5"/>
      <c r="GH21" s="5"/>
      <c r="GI21" s="5"/>
      <c r="GJ21" s="5"/>
      <c r="GK21" s="5"/>
      <c r="GL21" s="5"/>
    </row>
    <row r="22" spans="1:194">
      <c r="A22" s="43"/>
      <c r="B22" s="43"/>
      <c r="C22" s="5"/>
      <c r="D22" s="5"/>
      <c r="E22" s="38"/>
      <c r="F22" s="352"/>
      <c r="G22" s="352"/>
      <c r="H22" s="347"/>
      <c r="I22" s="347"/>
      <c r="J22" s="9"/>
      <c r="K22" s="5"/>
      <c r="L22" s="42">
        <v>1</v>
      </c>
      <c r="M22" s="28">
        <f t="array" ref="M22:R22">TRANSPOSE(AH6:AH11)</f>
        <v>150</v>
      </c>
      <c r="N22" s="13">
        <v>50</v>
      </c>
      <c r="O22" s="13">
        <v>-50</v>
      </c>
      <c r="P22" s="13">
        <v>0</v>
      </c>
      <c r="Q22" s="13">
        <v>0</v>
      </c>
      <c r="R22" s="13">
        <v>0</v>
      </c>
      <c r="S22" s="5">
        <v>1</v>
      </c>
      <c r="T22" s="5"/>
      <c r="U22" s="5"/>
      <c r="V22" s="5"/>
      <c r="W22" s="5"/>
      <c r="X22" s="5"/>
      <c r="Y22" s="5"/>
      <c r="Z22" s="5"/>
      <c r="AA22" s="5"/>
      <c r="AB22" s="5"/>
      <c r="AC22" s="5"/>
      <c r="AD22" s="5"/>
      <c r="AE22" s="5"/>
      <c r="AF22" s="5"/>
      <c r="AG22" s="5"/>
      <c r="AH22" s="5"/>
      <c r="AI22" s="5"/>
      <c r="AJ22" s="5"/>
      <c r="AK22" s="1"/>
      <c r="AL22" s="11">
        <f>ROW()</f>
        <v>22</v>
      </c>
      <c r="AM22" s="11">
        <f>ROW()</f>
        <v>22</v>
      </c>
      <c r="AN22" s="11">
        <f>ROW()</f>
        <v>22</v>
      </c>
      <c r="AO22" s="11">
        <f>ROW()</f>
        <v>22</v>
      </c>
      <c r="AP22" s="11">
        <f>ROW()</f>
        <v>22</v>
      </c>
      <c r="AQ22" s="11">
        <f>ROW()</f>
        <v>22</v>
      </c>
      <c r="AR22" s="11">
        <f>ROW()</f>
        <v>22</v>
      </c>
      <c r="AS22" s="11">
        <f>ROW()</f>
        <v>22</v>
      </c>
      <c r="AT22" s="11">
        <f>ROW()</f>
        <v>22</v>
      </c>
      <c r="AU22" s="11">
        <f>ROW()</f>
        <v>22</v>
      </c>
      <c r="AV22" s="11">
        <f>ROW()</f>
        <v>22</v>
      </c>
      <c r="AW22" s="11">
        <f>ROW()</f>
        <v>22</v>
      </c>
      <c r="AX22" s="11">
        <f>ROW()</f>
        <v>22</v>
      </c>
      <c r="AY22" s="11">
        <f>ROW()</f>
        <v>22</v>
      </c>
      <c r="AZ22" s="11">
        <f>ROW()</f>
        <v>22</v>
      </c>
      <c r="BA22" s="5"/>
      <c r="ES22" s="5"/>
      <c r="ET22" s="386">
        <v>2</v>
      </c>
      <c r="EU22" s="5"/>
      <c r="EV22" s="5"/>
      <c r="EW22" s="5"/>
      <c r="EX22" s="5"/>
      <c r="EY22" s="5"/>
      <c r="EZ22" s="5"/>
      <c r="FA22" s="5"/>
      <c r="FB22" s="5"/>
      <c r="FC22" s="5"/>
      <c r="FD22" s="5"/>
      <c r="FE22" s="5"/>
      <c r="FF22" s="5"/>
      <c r="FG22" s="5"/>
      <c r="FH22" s="5"/>
      <c r="FI22" s="5"/>
      <c r="FJ22" s="5"/>
      <c r="FK22" s="5"/>
      <c r="FL22" s="5"/>
      <c r="FM22" s="5"/>
      <c r="FN22" s="5"/>
      <c r="FO22" s="5"/>
      <c r="FP22" s="5"/>
      <c r="FQ22" s="5"/>
      <c r="FR22" s="5"/>
      <c r="FS22" s="5"/>
      <c r="FT22" s="5"/>
      <c r="FU22" s="5"/>
      <c r="FV22" s="5"/>
      <c r="FW22" s="5"/>
      <c r="FX22" s="5"/>
      <c r="FY22" s="5"/>
      <c r="FZ22" s="5"/>
      <c r="GA22" s="5"/>
      <c r="GB22" s="5"/>
      <c r="GC22" s="5"/>
      <c r="GD22" s="5"/>
      <c r="GE22" s="5"/>
      <c r="GF22" s="5"/>
      <c r="GG22" s="5"/>
      <c r="GH22" s="5"/>
      <c r="GI22" s="5"/>
      <c r="GJ22" s="5"/>
      <c r="GK22" s="5"/>
      <c r="GL22" s="5"/>
    </row>
    <row r="23" spans="1:194" ht="10.5" customHeight="1">
      <c r="A23" s="5"/>
      <c r="B23" s="5"/>
      <c r="C23" s="5"/>
      <c r="D23" s="5"/>
      <c r="E23" s="38"/>
      <c r="F23" s="352"/>
      <c r="G23" s="352"/>
      <c r="H23" s="347"/>
      <c r="I23" s="347"/>
      <c r="J23" s="9"/>
      <c r="K23" s="5"/>
      <c r="L23" s="42">
        <v>2</v>
      </c>
      <c r="M23" s="49">
        <f t="shared" ref="M23:R27" si="7">M22</f>
        <v>150</v>
      </c>
      <c r="N23" s="49">
        <f t="shared" si="7"/>
        <v>50</v>
      </c>
      <c r="O23" s="49">
        <f t="shared" si="7"/>
        <v>-50</v>
      </c>
      <c r="P23" s="49">
        <f t="shared" si="7"/>
        <v>0</v>
      </c>
      <c r="Q23" s="49">
        <f t="shared" si="7"/>
        <v>0</v>
      </c>
      <c r="R23" s="49">
        <f t="shared" si="7"/>
        <v>0</v>
      </c>
      <c r="S23" s="5">
        <v>2</v>
      </c>
      <c r="T23" s="5"/>
      <c r="U23" s="5"/>
      <c r="V23" s="5"/>
      <c r="W23" s="5"/>
      <c r="X23" s="5"/>
      <c r="Y23" s="5"/>
      <c r="Z23" s="5"/>
      <c r="AA23" s="5"/>
      <c r="AB23" s="5"/>
      <c r="AC23" s="5"/>
      <c r="AD23" s="5"/>
      <c r="AE23" s="5"/>
      <c r="AF23" s="5"/>
      <c r="AG23" s="5"/>
      <c r="AH23" s="5"/>
      <c r="AI23" s="5"/>
      <c r="AJ23" s="5">
        <v>1</v>
      </c>
      <c r="AK23" s="11">
        <f>COLUMN()</f>
        <v>37</v>
      </c>
      <c r="AL23" s="10" t="str">
        <f t="shared" ref="AL23:AZ32" si="8">_xlfn.CONCAT(COLUMN()-$AK23,",",ROW()-AL$22)</f>
        <v>1,1</v>
      </c>
      <c r="AM23" s="10" t="str">
        <f t="shared" si="8"/>
        <v>2,1</v>
      </c>
      <c r="AN23" s="10" t="str">
        <f t="shared" si="8"/>
        <v>3,1</v>
      </c>
      <c r="AO23" s="10" t="str">
        <f t="shared" si="8"/>
        <v>4,1</v>
      </c>
      <c r="AP23" s="10" t="str">
        <f t="shared" si="8"/>
        <v>5,1</v>
      </c>
      <c r="AQ23" s="10" t="str">
        <f t="shared" si="8"/>
        <v>6,1</v>
      </c>
      <c r="AR23" s="10" t="str">
        <f t="shared" si="8"/>
        <v>7,1</v>
      </c>
      <c r="AS23" s="10" t="str">
        <f t="shared" si="8"/>
        <v>8,1</v>
      </c>
      <c r="AT23" s="10" t="str">
        <f t="shared" si="8"/>
        <v>9,1</v>
      </c>
      <c r="AU23" s="10" t="str">
        <f t="shared" si="8"/>
        <v>10,1</v>
      </c>
      <c r="AV23" s="10" t="str">
        <f t="shared" si="8"/>
        <v>11,1</v>
      </c>
      <c r="AW23" s="10" t="str">
        <f t="shared" si="8"/>
        <v>12,1</v>
      </c>
      <c r="AX23" s="10" t="str">
        <f t="shared" si="8"/>
        <v>13,1</v>
      </c>
      <c r="AY23" s="10" t="str">
        <f t="shared" si="8"/>
        <v>14,1</v>
      </c>
      <c r="AZ23" s="10" t="str">
        <f t="shared" si="8"/>
        <v>15,1</v>
      </c>
      <c r="BA23" s="5"/>
      <c r="ES23" s="5"/>
      <c r="ET23" s="5">
        <f>INDEX($E$43:$EX$44,$ET$22,MATCH(AL48,$E$38:$EX$38,0)-1)</f>
        <v>55.954510868866102</v>
      </c>
      <c r="EU23" s="5">
        <f t="shared" ref="EU23:FH23" si="9">INDEX($E$43:$EX$44,$ET$22,MATCH(AM48,$E$38:$EX$38,0)-1)</f>
        <v>54.669904571811699</v>
      </c>
      <c r="EV23" s="5">
        <f t="shared" si="9"/>
        <v>52.556421058464501</v>
      </c>
      <c r="EW23" s="5">
        <f t="shared" si="9"/>
        <v>50.973780568101098</v>
      </c>
      <c r="EX23" s="5">
        <f t="shared" si="9"/>
        <v>52.5480372754188</v>
      </c>
      <c r="EY23" s="5">
        <f t="shared" si="9"/>
        <v>54.642868446884002</v>
      </c>
      <c r="EZ23" s="5">
        <f t="shared" si="9"/>
        <v>55.873483984750798</v>
      </c>
      <c r="FA23" s="5">
        <f t="shared" si="9"/>
        <v>55.710018377355297</v>
      </c>
      <c r="FB23" s="5">
        <f t="shared" si="9"/>
        <v>53.935237778501303</v>
      </c>
      <c r="FC23" s="5">
        <f t="shared" si="9"/>
        <v>50.382696820799801</v>
      </c>
      <c r="FD23" s="5">
        <f t="shared" si="9"/>
        <v>44.8036547898935</v>
      </c>
      <c r="FE23" s="5">
        <f t="shared" si="9"/>
        <v>36.8011973264231</v>
      </c>
      <c r="FF23" s="5">
        <f t="shared" si="9"/>
        <v>26.8003888152465</v>
      </c>
      <c r="FG23" s="5">
        <f t="shared" si="9"/>
        <v>14.800116566119</v>
      </c>
      <c r="FH23" s="5">
        <f t="shared" si="9"/>
        <v>0.80000520836775202</v>
      </c>
      <c r="FI23" s="5"/>
      <c r="FJ23" s="5"/>
      <c r="FK23" s="5"/>
      <c r="FL23" s="5"/>
      <c r="FM23" s="5"/>
      <c r="FN23" s="5"/>
      <c r="FO23" s="5"/>
      <c r="FP23" s="5"/>
      <c r="FQ23" s="5"/>
      <c r="FR23" s="5"/>
      <c r="FS23" s="5"/>
      <c r="FT23" s="5"/>
      <c r="FU23" s="5"/>
      <c r="FV23" s="5"/>
      <c r="FW23" s="5"/>
      <c r="FX23" s="5"/>
      <c r="FY23" s="5"/>
      <c r="FZ23" s="5"/>
      <c r="GA23" s="5"/>
      <c r="GB23" s="5"/>
      <c r="GC23" s="5"/>
      <c r="GD23" s="5"/>
      <c r="GE23" s="5"/>
      <c r="GF23" s="5"/>
      <c r="GG23" s="5"/>
      <c r="GH23" s="5"/>
      <c r="GI23" s="5"/>
      <c r="GJ23" s="5"/>
      <c r="GK23" s="5"/>
      <c r="GL23" s="5"/>
    </row>
    <row r="24" spans="1:194" ht="10.5" customHeight="1">
      <c r="A24" s="5"/>
      <c r="B24" s="5"/>
      <c r="C24" s="5"/>
      <c r="D24" s="5"/>
      <c r="E24" s="38"/>
      <c r="F24" s="352"/>
      <c r="G24" s="352"/>
      <c r="H24" s="347"/>
      <c r="I24" s="347"/>
      <c r="J24" s="9"/>
      <c r="K24" s="5"/>
      <c r="L24" s="42">
        <v>3</v>
      </c>
      <c r="M24" s="49">
        <f t="shared" si="7"/>
        <v>150</v>
      </c>
      <c r="N24" s="49">
        <f t="shared" si="7"/>
        <v>50</v>
      </c>
      <c r="O24" s="49">
        <f t="shared" si="7"/>
        <v>-50</v>
      </c>
      <c r="P24" s="49">
        <f t="shared" si="7"/>
        <v>0</v>
      </c>
      <c r="Q24" s="49">
        <f t="shared" si="7"/>
        <v>0</v>
      </c>
      <c r="R24" s="49">
        <f t="shared" si="7"/>
        <v>0</v>
      </c>
      <c r="S24" s="5">
        <v>3</v>
      </c>
      <c r="T24" s="5"/>
      <c r="U24" s="5"/>
      <c r="V24" s="5"/>
      <c r="W24" s="5"/>
      <c r="X24" s="5"/>
      <c r="Y24" s="5"/>
      <c r="Z24" s="5"/>
      <c r="AA24" s="5"/>
      <c r="AB24" s="5"/>
      <c r="AC24" s="5"/>
      <c r="AD24" s="5"/>
      <c r="AE24" s="5"/>
      <c r="AF24" s="5"/>
      <c r="AG24" s="5"/>
      <c r="AH24" s="5"/>
      <c r="AI24" s="5"/>
      <c r="AJ24" s="5">
        <f>AJ23+1</f>
        <v>2</v>
      </c>
      <c r="AK24" s="11">
        <f>COLUMN()</f>
        <v>37</v>
      </c>
      <c r="AL24" s="10" t="str">
        <f t="shared" si="8"/>
        <v>1,2</v>
      </c>
      <c r="AM24" s="10" t="str">
        <f t="shared" si="8"/>
        <v>2,2</v>
      </c>
      <c r="AN24" s="10" t="str">
        <f t="shared" si="8"/>
        <v>3,2</v>
      </c>
      <c r="AO24" s="10" t="str">
        <f t="shared" si="8"/>
        <v>4,2</v>
      </c>
      <c r="AP24" s="10" t="str">
        <f t="shared" si="8"/>
        <v>5,2</v>
      </c>
      <c r="AQ24" s="10" t="str">
        <f t="shared" si="8"/>
        <v>6,2</v>
      </c>
      <c r="AR24" s="10" t="str">
        <f t="shared" si="8"/>
        <v>7,2</v>
      </c>
      <c r="AS24" s="10" t="str">
        <f t="shared" si="8"/>
        <v>8,2</v>
      </c>
      <c r="AT24" s="10" t="str">
        <f t="shared" si="8"/>
        <v>9,2</v>
      </c>
      <c r="AU24" s="10" t="str">
        <f t="shared" si="8"/>
        <v>10,2</v>
      </c>
      <c r="AV24" s="10" t="str">
        <f t="shared" si="8"/>
        <v>11,2</v>
      </c>
      <c r="AW24" s="10" t="str">
        <f t="shared" si="8"/>
        <v>12,2</v>
      </c>
      <c r="AX24" s="10" t="str">
        <f t="shared" si="8"/>
        <v>13,2</v>
      </c>
      <c r="AY24" s="10" t="str">
        <f t="shared" si="8"/>
        <v>14,2</v>
      </c>
      <c r="AZ24" s="10" t="str">
        <f t="shared" si="8"/>
        <v>15,2</v>
      </c>
      <c r="BA24" s="5"/>
      <c r="ES24" s="5"/>
      <c r="ET24" s="5">
        <f t="shared" ref="ET24:FH24" si="10">INDEX($E$43:$EX$44,$ET$22,MATCH(AL49,$E$38:$EX$38,0)-1)</f>
        <v>55.527923091760499</v>
      </c>
      <c r="EU24" s="5">
        <f t="shared" si="10"/>
        <v>53.723379459014303</v>
      </c>
      <c r="EV24" s="5">
        <f t="shared" si="10"/>
        <v>50.135777324032503</v>
      </c>
      <c r="EW24" s="5">
        <f t="shared" si="10"/>
        <v>45.838317391681102</v>
      </c>
      <c r="EX24" s="5">
        <f t="shared" si="10"/>
        <v>50.138343217190702</v>
      </c>
      <c r="EY24" s="5">
        <f t="shared" si="10"/>
        <v>53.732221838710601</v>
      </c>
      <c r="EZ24" s="5">
        <f t="shared" si="10"/>
        <v>55.554490942337601</v>
      </c>
      <c r="FA24" s="5">
        <f t="shared" si="10"/>
        <v>55.601753711703097</v>
      </c>
      <c r="FB24" s="5">
        <f t="shared" si="10"/>
        <v>53.898332098130403</v>
      </c>
      <c r="FC24" s="5">
        <f t="shared" si="10"/>
        <v>50.369664740897498</v>
      </c>
      <c r="FD24" s="5">
        <f t="shared" si="10"/>
        <v>44.7986348903313</v>
      </c>
      <c r="FE24" s="5">
        <f t="shared" si="10"/>
        <v>36.799548373947403</v>
      </c>
      <c r="FF24" s="5">
        <f t="shared" si="10"/>
        <v>26.79985255323</v>
      </c>
      <c r="FG24" s="5">
        <f t="shared" si="10"/>
        <v>14.7999556749846</v>
      </c>
      <c r="FH24" s="5">
        <f t="shared" si="10"/>
        <v>0.79999801871248799</v>
      </c>
      <c r="FI24" s="5"/>
      <c r="FJ24" s="5"/>
      <c r="FK24" s="5"/>
      <c r="FL24" s="5"/>
      <c r="FM24" s="5"/>
      <c r="FN24" s="5"/>
      <c r="FO24" s="5"/>
      <c r="FP24" s="5"/>
      <c r="FQ24" s="5"/>
      <c r="FR24" s="5"/>
      <c r="FS24" s="5"/>
      <c r="FT24" s="5"/>
      <c r="FU24" s="5"/>
      <c r="FV24" s="5"/>
      <c r="FW24" s="5"/>
      <c r="FX24" s="5"/>
      <c r="FY24" s="5"/>
      <c r="FZ24" s="5"/>
      <c r="GA24" s="5"/>
      <c r="GB24" s="5"/>
      <c r="GC24" s="5"/>
      <c r="GD24" s="5"/>
      <c r="GE24" s="5"/>
      <c r="GF24" s="5"/>
      <c r="GG24" s="5"/>
      <c r="GH24" s="5"/>
      <c r="GI24" s="5"/>
      <c r="GJ24" s="5"/>
      <c r="GK24" s="5"/>
      <c r="GL24" s="5"/>
    </row>
    <row r="25" spans="1:194" ht="10.5" customHeight="1">
      <c r="A25" s="5"/>
      <c r="B25" s="5"/>
      <c r="C25" s="5"/>
      <c r="D25" s="5"/>
      <c r="E25" s="38"/>
      <c r="F25" s="352"/>
      <c r="G25" s="352"/>
      <c r="H25" s="347"/>
      <c r="I25" s="347"/>
      <c r="J25" s="9"/>
      <c r="K25" s="5"/>
      <c r="L25" s="42">
        <v>4</v>
      </c>
      <c r="M25" s="49">
        <f t="shared" si="7"/>
        <v>150</v>
      </c>
      <c r="N25" s="49">
        <f t="shared" si="7"/>
        <v>50</v>
      </c>
      <c r="O25" s="49">
        <f t="shared" si="7"/>
        <v>-50</v>
      </c>
      <c r="P25" s="49">
        <f t="shared" si="7"/>
        <v>0</v>
      </c>
      <c r="Q25" s="49">
        <f t="shared" si="7"/>
        <v>0</v>
      </c>
      <c r="R25" s="49">
        <f t="shared" si="7"/>
        <v>0</v>
      </c>
      <c r="S25" s="5">
        <v>4</v>
      </c>
      <c r="T25" s="5"/>
      <c r="U25" s="5"/>
      <c r="V25" s="5"/>
      <c r="W25" s="5"/>
      <c r="X25" s="5"/>
      <c r="Y25" s="5"/>
      <c r="Z25" s="5"/>
      <c r="AA25" s="5"/>
      <c r="AB25" s="5"/>
      <c r="AC25" s="5"/>
      <c r="AD25" s="5"/>
      <c r="AE25" s="5"/>
      <c r="AF25" s="5"/>
      <c r="AG25" s="5"/>
      <c r="AH25" s="5"/>
      <c r="AI25" s="5"/>
      <c r="AJ25" s="5">
        <f t="shared" ref="AJ25:AJ32" si="11">AJ24+1</f>
        <v>3</v>
      </c>
      <c r="AK25" s="11">
        <f>COLUMN()</f>
        <v>37</v>
      </c>
      <c r="AL25" s="10" t="str">
        <f t="shared" si="8"/>
        <v>1,3</v>
      </c>
      <c r="AM25" s="10" t="str">
        <f t="shared" si="8"/>
        <v>2,3</v>
      </c>
      <c r="AN25" s="10" t="str">
        <f t="shared" si="8"/>
        <v>3,3</v>
      </c>
      <c r="AO25" s="10" t="str">
        <f t="shared" si="8"/>
        <v>4,3</v>
      </c>
      <c r="AP25" s="10" t="str">
        <f t="shared" si="8"/>
        <v>5,3</v>
      </c>
      <c r="AQ25" s="10" t="str">
        <f t="shared" si="8"/>
        <v>6,3</v>
      </c>
      <c r="AR25" s="10" t="str">
        <f t="shared" si="8"/>
        <v>7,3</v>
      </c>
      <c r="AS25" s="10" t="str">
        <f t="shared" si="8"/>
        <v>8,3</v>
      </c>
      <c r="AT25" s="10" t="str">
        <f t="shared" si="8"/>
        <v>9,3</v>
      </c>
      <c r="AU25" s="10" t="str">
        <f t="shared" si="8"/>
        <v>10,3</v>
      </c>
      <c r="AV25" s="10" t="str">
        <f t="shared" si="8"/>
        <v>11,3</v>
      </c>
      <c r="AW25" s="10" t="str">
        <f t="shared" si="8"/>
        <v>12,3</v>
      </c>
      <c r="AX25" s="10" t="str">
        <f t="shared" si="8"/>
        <v>13,3</v>
      </c>
      <c r="AY25" s="10" t="str">
        <f t="shared" si="8"/>
        <v>14,3</v>
      </c>
      <c r="AZ25" s="10" t="str">
        <f t="shared" si="8"/>
        <v>15,3</v>
      </c>
      <c r="BA25" s="5"/>
      <c r="ES25" s="5"/>
      <c r="ET25" s="5">
        <f t="shared" ref="ET25:FH25" si="12">INDEX($E$43:$EX$44,$ET$22,MATCH(AL50,$E$38:$EX$38,0)-1)</f>
        <v>55.173292592971698</v>
      </c>
      <c r="EU25" s="5">
        <f t="shared" si="12"/>
        <v>52.711332781689102</v>
      </c>
      <c r="EV25" s="5">
        <f t="shared" si="12"/>
        <v>46.279780510018199</v>
      </c>
      <c r="EW25" s="5">
        <f t="shared" si="12"/>
        <v>29.4656162888141</v>
      </c>
      <c r="EX25" s="5">
        <f t="shared" si="12"/>
        <v>46.289776518618197</v>
      </c>
      <c r="EY25" s="5">
        <f t="shared" si="12"/>
        <v>52.745176225719099</v>
      </c>
      <c r="EZ25" s="5">
        <f t="shared" si="12"/>
        <v>55.2805262960078</v>
      </c>
      <c r="FA25" s="5">
        <f t="shared" si="12"/>
        <v>55.520870034452798</v>
      </c>
      <c r="FB25" s="5">
        <f t="shared" si="12"/>
        <v>53.872934889990098</v>
      </c>
      <c r="FC25" s="5">
        <f t="shared" si="12"/>
        <v>50.361109002745501</v>
      </c>
      <c r="FD25" s="5">
        <f t="shared" si="12"/>
        <v>44.7954208072521</v>
      </c>
      <c r="FE25" s="5">
        <f t="shared" si="12"/>
        <v>36.798508726050798</v>
      </c>
      <c r="FF25" s="5">
        <f t="shared" si="12"/>
        <v>26.7995173485603</v>
      </c>
      <c r="FG25" s="5">
        <f t="shared" si="12"/>
        <v>14.799855561590199</v>
      </c>
      <c r="FH25" s="5">
        <f t="shared" si="12"/>
        <v>0.79999354774932696</v>
      </c>
      <c r="FI25" s="5"/>
      <c r="FJ25" s="5"/>
      <c r="FK25" s="5"/>
      <c r="FL25" s="5"/>
      <c r="FM25" s="5"/>
      <c r="FN25" s="5"/>
      <c r="FO25" s="5"/>
      <c r="FP25" s="5"/>
      <c r="FQ25" s="5"/>
      <c r="FR25" s="5"/>
      <c r="FS25" s="5"/>
      <c r="FT25" s="5"/>
      <c r="FU25" s="5"/>
      <c r="FV25" s="5"/>
      <c r="FW25" s="5"/>
      <c r="FX25" s="5"/>
      <c r="FY25" s="5"/>
      <c r="FZ25" s="5"/>
      <c r="GA25" s="5"/>
      <c r="GB25" s="5"/>
      <c r="GC25" s="5"/>
      <c r="GD25" s="5"/>
      <c r="GE25" s="5"/>
      <c r="GF25" s="5"/>
      <c r="GG25" s="5"/>
      <c r="GH25" s="5"/>
      <c r="GI25" s="5"/>
      <c r="GJ25" s="5"/>
      <c r="GK25" s="5"/>
      <c r="GL25" s="5"/>
    </row>
    <row r="26" spans="1:194" ht="10.5" customHeight="1">
      <c r="A26" s="5"/>
      <c r="B26" s="5"/>
      <c r="C26" s="5"/>
      <c r="D26" s="5"/>
      <c r="E26" s="38"/>
      <c r="F26" s="352"/>
      <c r="G26" s="352"/>
      <c r="H26" s="347"/>
      <c r="I26" s="347"/>
      <c r="J26" s="9"/>
      <c r="K26" s="5"/>
      <c r="L26" s="42">
        <v>5</v>
      </c>
      <c r="M26" s="49">
        <f t="shared" si="7"/>
        <v>150</v>
      </c>
      <c r="N26" s="49">
        <f t="shared" si="7"/>
        <v>50</v>
      </c>
      <c r="O26" s="49">
        <f t="shared" si="7"/>
        <v>-50</v>
      </c>
      <c r="P26" s="49">
        <f t="shared" si="7"/>
        <v>0</v>
      </c>
      <c r="Q26" s="49">
        <f t="shared" si="7"/>
        <v>0</v>
      </c>
      <c r="R26" s="49">
        <f t="shared" si="7"/>
        <v>0</v>
      </c>
      <c r="S26" s="5">
        <v>5</v>
      </c>
      <c r="T26" s="5"/>
      <c r="U26" s="5"/>
      <c r="V26" s="5"/>
      <c r="W26" s="5"/>
      <c r="X26" s="5"/>
      <c r="Y26" s="5"/>
      <c r="Z26" s="5"/>
      <c r="AA26" s="5"/>
      <c r="AB26" s="5"/>
      <c r="AC26" s="5"/>
      <c r="AD26" s="5"/>
      <c r="AE26" s="5"/>
      <c r="AF26" s="5"/>
      <c r="AG26" s="5"/>
      <c r="AH26" s="5"/>
      <c r="AI26" s="5"/>
      <c r="AJ26" s="5">
        <f t="shared" si="11"/>
        <v>4</v>
      </c>
      <c r="AK26" s="11">
        <f>COLUMN()</f>
        <v>37</v>
      </c>
      <c r="AL26" s="10" t="str">
        <f t="shared" si="8"/>
        <v>1,4</v>
      </c>
      <c r="AM26" s="10" t="str">
        <f t="shared" si="8"/>
        <v>2,4</v>
      </c>
      <c r="AN26" s="10" t="str">
        <f t="shared" si="8"/>
        <v>3,4</v>
      </c>
      <c r="AO26" s="10" t="str">
        <f t="shared" si="8"/>
        <v>4,4</v>
      </c>
      <c r="AP26" s="10" t="str">
        <f t="shared" si="8"/>
        <v>5,4</v>
      </c>
      <c r="AQ26" s="10" t="str">
        <f t="shared" si="8"/>
        <v>6,4</v>
      </c>
      <c r="AR26" s="10" t="str">
        <f t="shared" si="8"/>
        <v>7,4</v>
      </c>
      <c r="AS26" s="10" t="str">
        <f t="shared" si="8"/>
        <v>8,4</v>
      </c>
      <c r="AT26" s="10" t="str">
        <f t="shared" si="8"/>
        <v>9,4</v>
      </c>
      <c r="AU26" s="10" t="str">
        <f t="shared" si="8"/>
        <v>10,4</v>
      </c>
      <c r="AV26" s="10" t="str">
        <f t="shared" si="8"/>
        <v>11,4</v>
      </c>
      <c r="AW26" s="10" t="str">
        <f t="shared" si="8"/>
        <v>12,4</v>
      </c>
      <c r="AX26" s="10" t="str">
        <f t="shared" si="8"/>
        <v>13,4</v>
      </c>
      <c r="AY26" s="10" t="str">
        <f t="shared" si="8"/>
        <v>14,4</v>
      </c>
      <c r="AZ26" s="10" t="str">
        <f t="shared" si="8"/>
        <v>15,4</v>
      </c>
      <c r="BA26" s="5"/>
      <c r="ES26" s="5"/>
      <c r="ET26" s="5">
        <f t="shared" ref="ET26:FH26" si="13">INDEX($E$43:$EX$44,$ET$22,MATCH(AL51,$E$38:$EX$38,0)-1)</f>
        <v>55.5279230923461</v>
      </c>
      <c r="EU26" s="5">
        <f t="shared" si="13"/>
        <v>53.723379459678704</v>
      </c>
      <c r="EV26" s="5">
        <f t="shared" si="13"/>
        <v>50.1357773244141</v>
      </c>
      <c r="EW26" s="5">
        <f t="shared" si="13"/>
        <v>45.838317389864798</v>
      </c>
      <c r="EX26" s="5">
        <f t="shared" si="13"/>
        <v>50.1383432137239</v>
      </c>
      <c r="EY26" s="5">
        <f t="shared" si="13"/>
        <v>53.732221835839702</v>
      </c>
      <c r="EZ26" s="5">
        <f t="shared" si="13"/>
        <v>55.554490940287003</v>
      </c>
      <c r="FA26" s="5">
        <f t="shared" si="13"/>
        <v>55.601753710223598</v>
      </c>
      <c r="FB26" s="5">
        <f t="shared" si="13"/>
        <v>53.898332097031698</v>
      </c>
      <c r="FC26" s="5">
        <f t="shared" si="13"/>
        <v>50.369664740106003</v>
      </c>
      <c r="FD26" s="5">
        <f t="shared" si="13"/>
        <v>44.7986348898242</v>
      </c>
      <c r="FE26" s="5">
        <f t="shared" si="13"/>
        <v>36.799548373931302</v>
      </c>
      <c r="FF26" s="5">
        <f t="shared" si="13"/>
        <v>26.799852553201301</v>
      </c>
      <c r="FG26" s="5">
        <f t="shared" si="13"/>
        <v>14.7999556749413</v>
      </c>
      <c r="FH26" s="5">
        <f t="shared" si="13"/>
        <v>0.799998018707201</v>
      </c>
      <c r="FI26" s="5"/>
      <c r="FJ26" s="5"/>
      <c r="FK26" s="5"/>
      <c r="FL26" s="5"/>
      <c r="FM26" s="5"/>
      <c r="FN26" s="5"/>
      <c r="FO26" s="5"/>
      <c r="FP26" s="5"/>
      <c r="FQ26" s="5"/>
      <c r="FR26" s="5"/>
      <c r="FS26" s="5"/>
      <c r="FT26" s="5"/>
      <c r="FU26" s="5"/>
      <c r="FV26" s="5"/>
      <c r="FW26" s="5"/>
      <c r="FX26" s="5"/>
      <c r="FY26" s="5"/>
      <c r="FZ26" s="5"/>
      <c r="GA26" s="5"/>
      <c r="GB26" s="5"/>
      <c r="GC26" s="5"/>
      <c r="GD26" s="5"/>
      <c r="GE26" s="5"/>
      <c r="GF26" s="5"/>
      <c r="GG26" s="5"/>
      <c r="GH26" s="5"/>
      <c r="GI26" s="5"/>
      <c r="GJ26" s="5"/>
      <c r="GK26" s="5"/>
      <c r="GL26" s="5"/>
    </row>
    <row r="27" spans="1:194" ht="10.5" customHeight="1">
      <c r="A27" s="5"/>
      <c r="B27" s="5"/>
      <c r="C27" s="5"/>
      <c r="D27" s="5"/>
      <c r="E27" s="38"/>
      <c r="F27" s="352"/>
      <c r="G27" s="352"/>
      <c r="H27" s="347"/>
      <c r="I27" s="347"/>
      <c r="J27" s="9"/>
      <c r="K27" s="5"/>
      <c r="L27" s="42">
        <v>6</v>
      </c>
      <c r="M27" s="49">
        <f t="shared" si="7"/>
        <v>150</v>
      </c>
      <c r="N27" s="49">
        <f t="shared" si="7"/>
        <v>50</v>
      </c>
      <c r="O27" s="49">
        <f t="shared" si="7"/>
        <v>-50</v>
      </c>
      <c r="P27" s="49">
        <f t="shared" si="7"/>
        <v>0</v>
      </c>
      <c r="Q27" s="49">
        <f t="shared" si="7"/>
        <v>0</v>
      </c>
      <c r="R27" s="49">
        <f t="shared" si="7"/>
        <v>0</v>
      </c>
      <c r="S27" s="5">
        <v>6</v>
      </c>
      <c r="T27" s="5"/>
      <c r="U27" s="5"/>
      <c r="V27" s="5"/>
      <c r="W27" s="5"/>
      <c r="X27" s="5"/>
      <c r="Y27" s="5"/>
      <c r="Z27" s="5"/>
      <c r="AA27" s="5"/>
      <c r="AB27" s="5"/>
      <c r="AC27" s="5"/>
      <c r="AD27" s="5"/>
      <c r="AE27" s="5"/>
      <c r="AF27" s="5"/>
      <c r="AG27" s="5"/>
      <c r="AH27" s="5"/>
      <c r="AI27" s="5"/>
      <c r="AJ27" s="5">
        <f t="shared" si="11"/>
        <v>5</v>
      </c>
      <c r="AK27" s="11">
        <f>COLUMN()</f>
        <v>37</v>
      </c>
      <c r="AL27" s="10" t="str">
        <f t="shared" si="8"/>
        <v>1,5</v>
      </c>
      <c r="AM27" s="10" t="str">
        <f t="shared" si="8"/>
        <v>2,5</v>
      </c>
      <c r="AN27" s="10" t="str">
        <f t="shared" si="8"/>
        <v>3,5</v>
      </c>
      <c r="AO27" s="10" t="str">
        <f t="shared" si="8"/>
        <v>4,5</v>
      </c>
      <c r="AP27" s="10" t="str">
        <f t="shared" si="8"/>
        <v>5,5</v>
      </c>
      <c r="AQ27" s="10" t="str">
        <f t="shared" si="8"/>
        <v>6,5</v>
      </c>
      <c r="AR27" s="10" t="str">
        <f t="shared" si="8"/>
        <v>7,5</v>
      </c>
      <c r="AS27" s="10" t="str">
        <f t="shared" si="8"/>
        <v>8,5</v>
      </c>
      <c r="AT27" s="10" t="str">
        <f t="shared" si="8"/>
        <v>9,5</v>
      </c>
      <c r="AU27" s="10" t="str">
        <f t="shared" si="8"/>
        <v>10,5</v>
      </c>
      <c r="AV27" s="10" t="str">
        <f t="shared" si="8"/>
        <v>11,5</v>
      </c>
      <c r="AW27" s="10" t="str">
        <f t="shared" si="8"/>
        <v>12,5</v>
      </c>
      <c r="AX27" s="10" t="str">
        <f t="shared" si="8"/>
        <v>13,5</v>
      </c>
      <c r="AY27" s="10" t="str">
        <f t="shared" si="8"/>
        <v>14,5</v>
      </c>
      <c r="AZ27" s="10" t="str">
        <f t="shared" si="8"/>
        <v>15,5</v>
      </c>
      <c r="BA27" s="5"/>
      <c r="ES27" s="5"/>
      <c r="ET27" s="5">
        <f t="shared" ref="ET27:FH27" si="14">INDEX($E$43:$EX$44,$ET$22,MATCH(AL52,$E$38:$EX$38,0)-1)</f>
        <v>55.954510869398902</v>
      </c>
      <c r="EU27" s="5">
        <f t="shared" si="14"/>
        <v>54.6699045719823</v>
      </c>
      <c r="EV27" s="5">
        <f t="shared" si="14"/>
        <v>52.556421057763401</v>
      </c>
      <c r="EW27" s="5">
        <f t="shared" si="14"/>
        <v>50.973780565331502</v>
      </c>
      <c r="EX27" s="5">
        <f t="shared" si="14"/>
        <v>52.548037270914797</v>
      </c>
      <c r="EY27" s="5">
        <f t="shared" si="14"/>
        <v>54.6428684425223</v>
      </c>
      <c r="EZ27" s="5">
        <f t="shared" si="14"/>
        <v>55.873483981142797</v>
      </c>
      <c r="FA27" s="5">
        <f t="shared" si="14"/>
        <v>55.710018374551801</v>
      </c>
      <c r="FB27" s="5">
        <f t="shared" si="14"/>
        <v>53.935237776403604</v>
      </c>
      <c r="FC27" s="5">
        <f t="shared" si="14"/>
        <v>50.382696819292697</v>
      </c>
      <c r="FD27" s="5">
        <f t="shared" si="14"/>
        <v>44.803654788870901</v>
      </c>
      <c r="FE27" s="5">
        <f t="shared" si="14"/>
        <v>36.801197326147999</v>
      </c>
      <c r="FF27" s="5">
        <f t="shared" si="14"/>
        <v>26.8003888152424</v>
      </c>
      <c r="FG27" s="5">
        <f t="shared" si="14"/>
        <v>14.800116566209899</v>
      </c>
      <c r="FH27" s="5">
        <f t="shared" si="14"/>
        <v>0.80000520837023703</v>
      </c>
      <c r="FI27" s="5"/>
      <c r="FJ27" s="5"/>
      <c r="FK27" s="5"/>
      <c r="FL27" s="5"/>
      <c r="FM27" s="5"/>
      <c r="FN27" s="5"/>
      <c r="FO27" s="5"/>
      <c r="FP27" s="5"/>
      <c r="FQ27" s="5"/>
      <c r="FR27" s="5"/>
      <c r="FS27" s="5"/>
      <c r="FT27" s="5"/>
      <c r="FU27" s="5"/>
      <c r="FV27" s="5"/>
      <c r="FW27" s="5"/>
      <c r="FX27" s="5"/>
      <c r="FY27" s="5"/>
      <c r="FZ27" s="5"/>
      <c r="GA27" s="5"/>
      <c r="GB27" s="5"/>
      <c r="GC27" s="5"/>
      <c r="GD27" s="5"/>
      <c r="GE27" s="5"/>
      <c r="GF27" s="5"/>
      <c r="GG27" s="5"/>
      <c r="GH27" s="5"/>
      <c r="GI27" s="5"/>
      <c r="GJ27" s="5"/>
      <c r="GK27" s="5"/>
      <c r="GL27" s="5"/>
    </row>
    <row r="28" spans="1:194" ht="10.5" customHeight="1">
      <c r="A28" s="5"/>
      <c r="B28" s="5"/>
      <c r="C28" s="5"/>
      <c r="D28" s="5"/>
      <c r="E28" s="38"/>
      <c r="F28" s="352"/>
      <c r="G28" s="352"/>
      <c r="H28" s="347"/>
      <c r="I28" s="347"/>
      <c r="J28" s="9"/>
      <c r="K28" s="5"/>
      <c r="L28" s="5"/>
      <c r="M28" s="5"/>
      <c r="N28" s="5"/>
      <c r="O28" s="5"/>
      <c r="P28" s="5"/>
      <c r="Q28" s="5"/>
      <c r="R28" s="5"/>
      <c r="S28" s="5"/>
      <c r="T28" s="5"/>
      <c r="U28" s="5"/>
      <c r="V28" s="5"/>
      <c r="W28" s="5"/>
      <c r="X28" s="5"/>
      <c r="Y28" s="5"/>
      <c r="Z28" s="5"/>
      <c r="AA28" s="5"/>
      <c r="AB28" s="5"/>
      <c r="AC28" s="5"/>
      <c r="AD28" s="5"/>
      <c r="AE28" s="5"/>
      <c r="AF28" s="5"/>
      <c r="AG28" s="5"/>
      <c r="AH28" s="5"/>
      <c r="AI28" s="5"/>
      <c r="AJ28" s="5">
        <f t="shared" si="11"/>
        <v>6</v>
      </c>
      <c r="AK28" s="11">
        <f>COLUMN()</f>
        <v>37</v>
      </c>
      <c r="AL28" s="10" t="str">
        <f t="shared" si="8"/>
        <v>1,6</v>
      </c>
      <c r="AM28" s="10" t="str">
        <f t="shared" si="8"/>
        <v>2,6</v>
      </c>
      <c r="AN28" s="10" t="str">
        <f t="shared" si="8"/>
        <v>3,6</v>
      </c>
      <c r="AO28" s="10" t="str">
        <f t="shared" si="8"/>
        <v>4,6</v>
      </c>
      <c r="AP28" s="10" t="str">
        <f t="shared" si="8"/>
        <v>5,6</v>
      </c>
      <c r="AQ28" s="10" t="str">
        <f t="shared" si="8"/>
        <v>6,6</v>
      </c>
      <c r="AR28" s="10" t="str">
        <f t="shared" si="8"/>
        <v>7,6</v>
      </c>
      <c r="AS28" s="10" t="str">
        <f t="shared" si="8"/>
        <v>8,6</v>
      </c>
      <c r="AT28" s="10" t="str">
        <f t="shared" si="8"/>
        <v>9,6</v>
      </c>
      <c r="AU28" s="10" t="str">
        <f t="shared" si="8"/>
        <v>10,6</v>
      </c>
      <c r="AV28" s="10" t="str">
        <f t="shared" si="8"/>
        <v>11,6</v>
      </c>
      <c r="AW28" s="10" t="str">
        <f t="shared" si="8"/>
        <v>12,6</v>
      </c>
      <c r="AX28" s="10" t="str">
        <f t="shared" si="8"/>
        <v>13,6</v>
      </c>
      <c r="AY28" s="10" t="str">
        <f t="shared" si="8"/>
        <v>14,6</v>
      </c>
      <c r="AZ28" s="10" t="str">
        <f t="shared" si="8"/>
        <v>15,6</v>
      </c>
      <c r="BA28" s="5"/>
      <c r="ES28" s="5"/>
      <c r="ET28" s="5">
        <f t="shared" ref="ET28:FH28" si="15">INDEX($E$43:$EX$44,$ET$22,MATCH(AL53,$E$38:$EX$38,0)-1)</f>
        <v>55.954510868827498</v>
      </c>
      <c r="EU28" s="5">
        <f t="shared" si="15"/>
        <v>54.669904571285002</v>
      </c>
      <c r="EV28" s="5">
        <f t="shared" si="15"/>
        <v>52.556421056956701</v>
      </c>
      <c r="EW28" s="5">
        <f t="shared" si="15"/>
        <v>50.973780564939197</v>
      </c>
      <c r="EX28" s="5">
        <f t="shared" si="15"/>
        <v>52.548037270806098</v>
      </c>
      <c r="EY28" s="5">
        <f t="shared" si="15"/>
        <v>54.642868442060603</v>
      </c>
      <c r="EZ28" s="5">
        <f t="shared" si="15"/>
        <v>55.873483980529798</v>
      </c>
      <c r="FA28" s="5">
        <f t="shared" si="15"/>
        <v>55.7100183739459</v>
      </c>
      <c r="FB28" s="5">
        <f t="shared" si="15"/>
        <v>53.935237775876899</v>
      </c>
      <c r="FC28" s="5">
        <f t="shared" si="15"/>
        <v>50.382696818875999</v>
      </c>
      <c r="FD28" s="5">
        <f t="shared" si="15"/>
        <v>44.803654788569403</v>
      </c>
      <c r="FE28" s="5">
        <f t="shared" si="15"/>
        <v>36.801197325986998</v>
      </c>
      <c r="FF28" s="5">
        <f t="shared" si="15"/>
        <v>26.8003888152024</v>
      </c>
      <c r="FG28" s="5">
        <f t="shared" si="15"/>
        <v>14.8001165662159</v>
      </c>
      <c r="FH28" s="5">
        <f t="shared" si="15"/>
        <v>0.80000520837447797</v>
      </c>
      <c r="FI28" s="5"/>
      <c r="FJ28" s="5"/>
      <c r="FK28" s="5"/>
      <c r="FL28" s="5"/>
      <c r="FM28" s="5"/>
      <c r="FN28" s="5"/>
      <c r="FO28" s="5"/>
      <c r="FP28" s="5"/>
      <c r="FQ28" s="5"/>
      <c r="FR28" s="5"/>
      <c r="FS28" s="5"/>
      <c r="FT28" s="5"/>
      <c r="FU28" s="5"/>
      <c r="FV28" s="5"/>
      <c r="FW28" s="5"/>
      <c r="FX28" s="5"/>
      <c r="FY28" s="5"/>
      <c r="FZ28" s="5"/>
      <c r="GA28" s="5"/>
      <c r="GB28" s="5"/>
      <c r="GC28" s="5"/>
      <c r="GD28" s="5"/>
      <c r="GE28" s="5"/>
      <c r="GF28" s="5"/>
      <c r="GG28" s="5"/>
      <c r="GH28" s="5"/>
      <c r="GI28" s="5"/>
      <c r="GJ28" s="5"/>
      <c r="GK28" s="5"/>
      <c r="GL28" s="5"/>
    </row>
    <row r="29" spans="1:194" ht="10.5" customHeight="1">
      <c r="A29" s="5"/>
      <c r="B29" s="5"/>
      <c r="C29" s="5"/>
      <c r="D29" s="5"/>
      <c r="E29" s="38"/>
      <c r="F29" s="352"/>
      <c r="G29" s="352"/>
      <c r="H29" s="347"/>
      <c r="I29" s="347"/>
      <c r="J29" s="9"/>
      <c r="K29" s="5"/>
      <c r="L29" s="5"/>
      <c r="M29" s="5"/>
      <c r="N29" s="5"/>
      <c r="O29" s="5"/>
      <c r="P29" s="5"/>
      <c r="Q29" s="5"/>
      <c r="R29" s="5"/>
      <c r="S29" s="5"/>
      <c r="T29" s="5"/>
      <c r="U29" s="5"/>
      <c r="V29" s="5"/>
      <c r="W29" s="5"/>
      <c r="X29" s="5"/>
      <c r="Y29" s="5"/>
      <c r="Z29" s="5"/>
      <c r="AA29" s="5"/>
      <c r="AB29" s="5"/>
      <c r="AC29" s="5"/>
      <c r="AD29" s="5"/>
      <c r="AE29" s="5"/>
      <c r="AF29" s="5"/>
      <c r="AG29" s="5"/>
      <c r="AH29" s="5"/>
      <c r="AI29" s="5"/>
      <c r="AJ29" s="5">
        <f t="shared" si="11"/>
        <v>7</v>
      </c>
      <c r="AK29" s="11">
        <f>COLUMN()</f>
        <v>37</v>
      </c>
      <c r="AL29" s="10" t="str">
        <f t="shared" si="8"/>
        <v>1,7</v>
      </c>
      <c r="AM29" s="10" t="str">
        <f t="shared" si="8"/>
        <v>2,7</v>
      </c>
      <c r="AN29" s="10" t="str">
        <f t="shared" si="8"/>
        <v>3,7</v>
      </c>
      <c r="AO29" s="10" t="str">
        <f t="shared" si="8"/>
        <v>4,7</v>
      </c>
      <c r="AP29" s="10" t="str">
        <f t="shared" si="8"/>
        <v>5,7</v>
      </c>
      <c r="AQ29" s="10" t="str">
        <f t="shared" si="8"/>
        <v>6,7</v>
      </c>
      <c r="AR29" s="10" t="str">
        <f t="shared" si="8"/>
        <v>7,7</v>
      </c>
      <c r="AS29" s="10" t="str">
        <f t="shared" si="8"/>
        <v>8,7</v>
      </c>
      <c r="AT29" s="10" t="str">
        <f t="shared" si="8"/>
        <v>9,7</v>
      </c>
      <c r="AU29" s="10" t="str">
        <f t="shared" si="8"/>
        <v>10,7</v>
      </c>
      <c r="AV29" s="10" t="str">
        <f t="shared" si="8"/>
        <v>11,7</v>
      </c>
      <c r="AW29" s="10" t="str">
        <f t="shared" si="8"/>
        <v>12,7</v>
      </c>
      <c r="AX29" s="10" t="str">
        <f t="shared" si="8"/>
        <v>13,7</v>
      </c>
      <c r="AY29" s="10" t="str">
        <f t="shared" si="8"/>
        <v>14,7</v>
      </c>
      <c r="AZ29" s="10" t="str">
        <f t="shared" si="8"/>
        <v>15,7</v>
      </c>
      <c r="BA29" s="5"/>
      <c r="ES29" s="5"/>
      <c r="ET29" s="5">
        <f t="shared" ref="ET29:FH29" si="16">INDEX($E$43:$EX$44,$ET$22,MATCH(AL54,$E$38:$EX$38,0)-1)</f>
        <v>55.527923091041004</v>
      </c>
      <c r="EU29" s="5">
        <f t="shared" si="16"/>
        <v>53.723379457976598</v>
      </c>
      <c r="EV29" s="5">
        <f t="shared" si="16"/>
        <v>50.135777322331698</v>
      </c>
      <c r="EW29" s="5">
        <f t="shared" si="16"/>
        <v>45.838317388679002</v>
      </c>
      <c r="EX29" s="5">
        <f t="shared" si="16"/>
        <v>50.138343212799398</v>
      </c>
      <c r="EY29" s="5">
        <f t="shared" si="16"/>
        <v>53.732221834183001</v>
      </c>
      <c r="EZ29" s="5">
        <f t="shared" si="16"/>
        <v>55.5544909382889</v>
      </c>
      <c r="FA29" s="5">
        <f t="shared" si="16"/>
        <v>55.601753708349698</v>
      </c>
      <c r="FB29" s="5">
        <f t="shared" si="16"/>
        <v>53.898332095479397</v>
      </c>
      <c r="FC29" s="5">
        <f t="shared" si="16"/>
        <v>50.369664738918097</v>
      </c>
      <c r="FD29" s="5">
        <f t="shared" si="16"/>
        <v>44.7986348889781</v>
      </c>
      <c r="FE29" s="5">
        <f t="shared" si="16"/>
        <v>36.799548373470799</v>
      </c>
      <c r="FF29" s="5">
        <f t="shared" si="16"/>
        <v>26.7998525530754</v>
      </c>
      <c r="FG29" s="5">
        <f t="shared" si="16"/>
        <v>14.7999556749508</v>
      </c>
      <c r="FH29" s="5">
        <f t="shared" si="16"/>
        <v>0.79999801872044995</v>
      </c>
      <c r="FI29" s="5"/>
      <c r="FJ29" s="5"/>
      <c r="FK29" s="5"/>
      <c r="FL29" s="5"/>
      <c r="FM29" s="5"/>
      <c r="FN29" s="5"/>
      <c r="FO29" s="5"/>
      <c r="FP29" s="5"/>
      <c r="FQ29" s="5"/>
      <c r="FR29" s="5"/>
      <c r="FS29" s="5"/>
      <c r="FT29" s="5"/>
      <c r="FU29" s="5"/>
      <c r="FV29" s="5"/>
      <c r="FW29" s="5"/>
      <c r="FX29" s="5"/>
      <c r="FY29" s="5"/>
      <c r="FZ29" s="5"/>
      <c r="GA29" s="5"/>
      <c r="GB29" s="5"/>
      <c r="GC29" s="5"/>
      <c r="GD29" s="5"/>
      <c r="GE29" s="5"/>
      <c r="GF29" s="5"/>
      <c r="GG29" s="5"/>
      <c r="GH29" s="5"/>
      <c r="GI29" s="5"/>
      <c r="GJ29" s="5"/>
      <c r="GK29" s="5"/>
      <c r="GL29" s="5"/>
    </row>
    <row r="30" spans="1:194" ht="10.5" customHeight="1">
      <c r="A30" s="5"/>
      <c r="B30" s="5"/>
      <c r="C30" s="5"/>
      <c r="D30" s="5"/>
      <c r="E30" s="38"/>
      <c r="F30" s="352"/>
      <c r="G30" s="352"/>
      <c r="H30" s="347"/>
      <c r="I30" s="347"/>
      <c r="J30" s="9"/>
      <c r="K30" s="5"/>
      <c r="L30" s="5"/>
      <c r="M30" s="5"/>
      <c r="N30" s="5"/>
      <c r="O30" s="5"/>
      <c r="P30" s="5"/>
      <c r="Q30" s="5"/>
      <c r="R30" s="5"/>
      <c r="S30" s="5"/>
      <c r="T30" s="5"/>
      <c r="U30" s="5"/>
      <c r="V30" s="5"/>
      <c r="W30" s="5"/>
      <c r="X30" s="5"/>
      <c r="Y30" s="5"/>
      <c r="Z30" s="5"/>
      <c r="AA30" s="5"/>
      <c r="AB30" s="5"/>
      <c r="AC30" s="5"/>
      <c r="AD30" s="5"/>
      <c r="AE30" s="5"/>
      <c r="AF30" s="5"/>
      <c r="AG30" s="5"/>
      <c r="AH30" s="5"/>
      <c r="AI30" s="5"/>
      <c r="AJ30" s="5">
        <f t="shared" si="11"/>
        <v>8</v>
      </c>
      <c r="AK30" s="11">
        <f>COLUMN()</f>
        <v>37</v>
      </c>
      <c r="AL30" s="10" t="str">
        <f t="shared" si="8"/>
        <v>1,8</v>
      </c>
      <c r="AM30" s="10" t="str">
        <f t="shared" si="8"/>
        <v>2,8</v>
      </c>
      <c r="AN30" s="10" t="str">
        <f t="shared" si="8"/>
        <v>3,8</v>
      </c>
      <c r="AO30" s="10" t="str">
        <f t="shared" si="8"/>
        <v>4,8</v>
      </c>
      <c r="AP30" s="10" t="str">
        <f t="shared" si="8"/>
        <v>5,8</v>
      </c>
      <c r="AQ30" s="10" t="str">
        <f t="shared" si="8"/>
        <v>6,8</v>
      </c>
      <c r="AR30" s="10" t="str">
        <f t="shared" si="8"/>
        <v>7,8</v>
      </c>
      <c r="AS30" s="10" t="str">
        <f t="shared" si="8"/>
        <v>8,8</v>
      </c>
      <c r="AT30" s="10" t="str">
        <f t="shared" si="8"/>
        <v>9,8</v>
      </c>
      <c r="AU30" s="10" t="str">
        <f t="shared" si="8"/>
        <v>10,8</v>
      </c>
      <c r="AV30" s="10" t="str">
        <f t="shared" si="8"/>
        <v>11,8</v>
      </c>
      <c r="AW30" s="10" t="str">
        <f t="shared" si="8"/>
        <v>12,8</v>
      </c>
      <c r="AX30" s="10" t="str">
        <f t="shared" si="8"/>
        <v>13,8</v>
      </c>
      <c r="AY30" s="10" t="str">
        <f t="shared" si="8"/>
        <v>14,8</v>
      </c>
      <c r="AZ30" s="10" t="str">
        <f t="shared" si="8"/>
        <v>15,8</v>
      </c>
      <c r="BA30" s="5"/>
      <c r="ES30" s="5"/>
      <c r="ET30" s="5">
        <f t="shared" ref="ET30:FH30" si="17">INDEX($E$43:$EX$44,$ET$22,MATCH(AL55,$E$38:$EX$38,0)-1)</f>
        <v>55.173292591635303</v>
      </c>
      <c r="EU30" s="5">
        <f t="shared" si="17"/>
        <v>52.711332780109501</v>
      </c>
      <c r="EV30" s="5">
        <f t="shared" si="17"/>
        <v>46.2797805079244</v>
      </c>
      <c r="EW30" s="5">
        <f t="shared" si="17"/>
        <v>29.465616285399701</v>
      </c>
      <c r="EX30" s="5">
        <f t="shared" si="17"/>
        <v>46.289776514726199</v>
      </c>
      <c r="EY30" s="5">
        <f t="shared" si="17"/>
        <v>52.745176221657303</v>
      </c>
      <c r="EZ30" s="5">
        <f t="shared" si="17"/>
        <v>55.280526292293303</v>
      </c>
      <c r="FA30" s="5">
        <f t="shared" si="17"/>
        <v>55.520870031335797</v>
      </c>
      <c r="FB30" s="5">
        <f t="shared" si="17"/>
        <v>53.872934887488398</v>
      </c>
      <c r="FC30" s="5">
        <f t="shared" si="17"/>
        <v>50.361109000851002</v>
      </c>
      <c r="FD30" s="5">
        <f t="shared" si="17"/>
        <v>44.795420806021902</v>
      </c>
      <c r="FE30" s="5">
        <f t="shared" si="17"/>
        <v>36.798508725354601</v>
      </c>
      <c r="FF30" s="5">
        <f t="shared" si="17"/>
        <v>26.799517348340501</v>
      </c>
      <c r="FG30" s="5">
        <f t="shared" si="17"/>
        <v>14.7998555615866</v>
      </c>
      <c r="FH30" s="5">
        <f t="shared" si="17"/>
        <v>0.79999354777009601</v>
      </c>
      <c r="FI30" s="5"/>
      <c r="FJ30" s="5"/>
      <c r="FK30" s="5"/>
      <c r="FL30" s="5"/>
      <c r="FM30" s="5"/>
      <c r="FN30" s="5"/>
      <c r="FO30" s="5"/>
      <c r="FP30" s="5"/>
      <c r="FQ30" s="5"/>
      <c r="FR30" s="5"/>
      <c r="FS30" s="5"/>
      <c r="FT30" s="5"/>
      <c r="FU30" s="5"/>
      <c r="FV30" s="5"/>
      <c r="FW30" s="5"/>
      <c r="FX30" s="5"/>
      <c r="FY30" s="5"/>
      <c r="FZ30" s="5"/>
      <c r="GA30" s="5"/>
      <c r="GB30" s="5"/>
      <c r="GC30" s="5"/>
      <c r="GD30" s="5"/>
      <c r="GE30" s="5"/>
      <c r="GF30" s="5"/>
      <c r="GG30" s="5"/>
      <c r="GH30" s="5"/>
      <c r="GI30" s="5"/>
      <c r="GJ30" s="5"/>
      <c r="GK30" s="5"/>
      <c r="GL30" s="5"/>
    </row>
    <row r="31" spans="1:194" ht="10.5" customHeight="1">
      <c r="A31" s="5"/>
      <c r="B31" s="5"/>
      <c r="C31" s="5"/>
      <c r="D31" s="5"/>
      <c r="E31" s="38"/>
      <c r="F31" s="352"/>
      <c r="G31" s="352"/>
      <c r="H31" s="347"/>
      <c r="I31" s="347"/>
      <c r="J31" s="9"/>
      <c r="K31" s="5"/>
      <c r="L31" s="5"/>
      <c r="M31" s="5"/>
      <c r="N31" s="5"/>
      <c r="O31" s="5"/>
      <c r="P31" s="5"/>
      <c r="Q31" s="5"/>
      <c r="R31" s="5"/>
      <c r="S31" s="5"/>
      <c r="T31" s="5"/>
      <c r="U31" s="5"/>
      <c r="V31" s="5"/>
      <c r="W31" s="5"/>
      <c r="X31" s="5"/>
      <c r="Y31" s="5"/>
      <c r="Z31" s="5"/>
      <c r="AA31" s="5"/>
      <c r="AB31" s="5"/>
      <c r="AC31" s="5"/>
      <c r="AD31" s="5"/>
      <c r="AE31" s="5"/>
      <c r="AF31" s="5"/>
      <c r="AG31" s="5"/>
      <c r="AH31" s="5"/>
      <c r="AI31" s="5"/>
      <c r="AJ31" s="5">
        <f t="shared" si="11"/>
        <v>9</v>
      </c>
      <c r="AK31" s="11">
        <f>COLUMN()</f>
        <v>37</v>
      </c>
      <c r="AL31" s="10" t="str">
        <f t="shared" si="8"/>
        <v>1,9</v>
      </c>
      <c r="AM31" s="10" t="str">
        <f t="shared" si="8"/>
        <v>2,9</v>
      </c>
      <c r="AN31" s="10" t="str">
        <f t="shared" si="8"/>
        <v>3,9</v>
      </c>
      <c r="AO31" s="10" t="str">
        <f t="shared" si="8"/>
        <v>4,9</v>
      </c>
      <c r="AP31" s="10" t="str">
        <f t="shared" si="8"/>
        <v>5,9</v>
      </c>
      <c r="AQ31" s="10" t="str">
        <f t="shared" si="8"/>
        <v>6,9</v>
      </c>
      <c r="AR31" s="10" t="str">
        <f t="shared" si="8"/>
        <v>7,9</v>
      </c>
      <c r="AS31" s="10" t="str">
        <f t="shared" si="8"/>
        <v>8,9</v>
      </c>
      <c r="AT31" s="10" t="str">
        <f t="shared" si="8"/>
        <v>9,9</v>
      </c>
      <c r="AU31" s="10" t="str">
        <f t="shared" si="8"/>
        <v>10,9</v>
      </c>
      <c r="AV31" s="10" t="str">
        <f t="shared" si="8"/>
        <v>11,9</v>
      </c>
      <c r="AW31" s="10" t="str">
        <f t="shared" si="8"/>
        <v>12,9</v>
      </c>
      <c r="AX31" s="10" t="str">
        <f t="shared" si="8"/>
        <v>13,9</v>
      </c>
      <c r="AY31" s="10" t="str">
        <f t="shared" si="8"/>
        <v>14,9</v>
      </c>
      <c r="AZ31" s="10" t="str">
        <f t="shared" si="8"/>
        <v>15,9</v>
      </c>
      <c r="BA31" s="5"/>
      <c r="ES31" s="5"/>
      <c r="ET31" s="5">
        <f t="shared" ref="ET31:FH31" si="18">INDEX($E$43:$EX$44,$ET$22,MATCH(AL56,$E$38:$EX$38,0)-1)</f>
        <v>55.527923090559199</v>
      </c>
      <c r="EU31" s="5">
        <f t="shared" si="18"/>
        <v>53.723379457699501</v>
      </c>
      <c r="EV31" s="5">
        <f t="shared" si="18"/>
        <v>50.135777322125001</v>
      </c>
      <c r="EW31" s="5">
        <f t="shared" si="18"/>
        <v>45.838317387531397</v>
      </c>
      <c r="EX31" s="5">
        <f t="shared" si="18"/>
        <v>50.138343210966497</v>
      </c>
      <c r="EY31" s="5">
        <f t="shared" si="18"/>
        <v>53.732221832653501</v>
      </c>
      <c r="EZ31" s="5">
        <f t="shared" si="18"/>
        <v>55.554490937155201</v>
      </c>
      <c r="FA31" s="5">
        <f t="shared" si="18"/>
        <v>55.601753707489102</v>
      </c>
      <c r="FB31" s="5">
        <f t="shared" si="18"/>
        <v>53.898332094825001</v>
      </c>
      <c r="FC31" s="5">
        <f t="shared" si="18"/>
        <v>50.369664738440399</v>
      </c>
      <c r="FD31" s="5">
        <f t="shared" si="18"/>
        <v>44.798634888645402</v>
      </c>
      <c r="FE31" s="5">
        <f t="shared" si="18"/>
        <v>36.7995483732089</v>
      </c>
      <c r="FF31" s="5">
        <f t="shared" si="18"/>
        <v>26.799852552992999</v>
      </c>
      <c r="FG31" s="5">
        <f t="shared" si="18"/>
        <v>14.799955674982799</v>
      </c>
      <c r="FH31" s="5">
        <f t="shared" si="18"/>
        <v>0.79999801874350696</v>
      </c>
      <c r="FI31" s="5"/>
      <c r="FJ31" s="5"/>
      <c r="FK31" s="5"/>
      <c r="FL31" s="5"/>
      <c r="FM31" s="5"/>
      <c r="FN31" s="5"/>
      <c r="FO31" s="5"/>
      <c r="FP31" s="5"/>
      <c r="FQ31" s="5"/>
      <c r="FR31" s="5"/>
      <c r="FS31" s="5"/>
      <c r="FT31" s="5"/>
      <c r="FU31" s="5"/>
      <c r="FV31" s="5"/>
      <c r="FW31" s="5"/>
      <c r="FX31" s="5"/>
      <c r="FY31" s="5"/>
      <c r="FZ31" s="5"/>
      <c r="GA31" s="5"/>
      <c r="GB31" s="5"/>
      <c r="GC31" s="5"/>
      <c r="GD31" s="5"/>
      <c r="GE31" s="5"/>
      <c r="GF31" s="5"/>
      <c r="GG31" s="5"/>
      <c r="GH31" s="5"/>
      <c r="GI31" s="5"/>
      <c r="GJ31" s="5"/>
      <c r="GK31" s="5"/>
      <c r="GL31" s="5"/>
    </row>
    <row r="32" spans="1:194" ht="10.5" customHeight="1">
      <c r="A32" s="5"/>
      <c r="B32" s="5"/>
      <c r="C32" s="5"/>
      <c r="D32" s="5"/>
      <c r="E32" s="38"/>
      <c r="F32" s="352"/>
      <c r="G32" s="352"/>
      <c r="H32" s="347"/>
      <c r="I32" s="347"/>
      <c r="J32" s="9"/>
      <c r="K32" s="5"/>
      <c r="L32" s="5"/>
      <c r="M32" s="5"/>
      <c r="N32" s="5"/>
      <c r="O32" s="5"/>
      <c r="P32" s="5"/>
      <c r="Q32" s="5"/>
      <c r="R32" s="5"/>
      <c r="S32" s="5"/>
      <c r="T32" s="5"/>
      <c r="U32" s="5"/>
      <c r="V32" s="5"/>
      <c r="W32" s="5"/>
      <c r="X32" s="5"/>
      <c r="Y32" s="5"/>
      <c r="Z32" s="5"/>
      <c r="AA32" s="5"/>
      <c r="AB32" s="5"/>
      <c r="AC32" s="5"/>
      <c r="AD32" s="5"/>
      <c r="AE32" s="5"/>
      <c r="AF32" s="5"/>
      <c r="AG32" s="5"/>
      <c r="AH32" s="5"/>
      <c r="AI32" s="5"/>
      <c r="AJ32" s="5">
        <f t="shared" si="11"/>
        <v>10</v>
      </c>
      <c r="AK32" s="11">
        <f>COLUMN()</f>
        <v>37</v>
      </c>
      <c r="AL32" s="10" t="str">
        <f t="shared" si="8"/>
        <v>1,10</v>
      </c>
      <c r="AM32" s="10" t="str">
        <f t="shared" si="8"/>
        <v>2,10</v>
      </c>
      <c r="AN32" s="10" t="str">
        <f t="shared" si="8"/>
        <v>3,10</v>
      </c>
      <c r="AO32" s="10" t="str">
        <f t="shared" si="8"/>
        <v>4,10</v>
      </c>
      <c r="AP32" s="10" t="str">
        <f t="shared" si="8"/>
        <v>5,10</v>
      </c>
      <c r="AQ32" s="10" t="str">
        <f t="shared" si="8"/>
        <v>6,10</v>
      </c>
      <c r="AR32" s="10" t="str">
        <f t="shared" si="8"/>
        <v>7,10</v>
      </c>
      <c r="AS32" s="10" t="str">
        <f t="shared" si="8"/>
        <v>8,10</v>
      </c>
      <c r="AT32" s="10" t="str">
        <f t="shared" si="8"/>
        <v>9,10</v>
      </c>
      <c r="AU32" s="10" t="str">
        <f t="shared" si="8"/>
        <v>10,10</v>
      </c>
      <c r="AV32" s="10" t="str">
        <f t="shared" si="8"/>
        <v>11,10</v>
      </c>
      <c r="AW32" s="10" t="str">
        <f t="shared" si="8"/>
        <v>12,10</v>
      </c>
      <c r="AX32" s="10" t="str">
        <f t="shared" si="8"/>
        <v>13,10</v>
      </c>
      <c r="AY32" s="10" t="str">
        <f t="shared" si="8"/>
        <v>14,10</v>
      </c>
      <c r="AZ32" s="10" t="str">
        <f t="shared" si="8"/>
        <v>15,10</v>
      </c>
      <c r="BA32" s="5"/>
      <c r="ES32" s="5"/>
      <c r="ET32" s="5">
        <f t="shared" ref="ET32:FG32" si="19">INDEX($E$43:$EX$44,$ET$22,MATCH(AL57,$E$38:$EX$38,0)-1)</f>
        <v>55.954510867538403</v>
      </c>
      <c r="EU32" s="5">
        <f t="shared" si="19"/>
        <v>54.669904570004803</v>
      </c>
      <c r="EV32" s="5">
        <f t="shared" si="19"/>
        <v>52.556421055721401</v>
      </c>
      <c r="EW32" s="5">
        <f t="shared" si="19"/>
        <v>50.973780563348903</v>
      </c>
      <c r="EX32" s="5">
        <f t="shared" si="19"/>
        <v>52.548037268683302</v>
      </c>
      <c r="EY32" s="5">
        <f t="shared" si="19"/>
        <v>54.642868439990004</v>
      </c>
      <c r="EZ32" s="5">
        <f t="shared" si="19"/>
        <v>55.8734839785945</v>
      </c>
      <c r="FA32" s="5">
        <f t="shared" si="19"/>
        <v>55.7100183722727</v>
      </c>
      <c r="FB32" s="5">
        <f t="shared" si="19"/>
        <v>53.935237774544198</v>
      </c>
      <c r="FC32" s="5">
        <f t="shared" si="19"/>
        <v>50.382696817907899</v>
      </c>
      <c r="FD32" s="5">
        <f t="shared" si="19"/>
        <v>44.803654787957399</v>
      </c>
      <c r="FE32" s="5">
        <f t="shared" si="19"/>
        <v>36.8011973256503</v>
      </c>
      <c r="FF32" s="5">
        <f t="shared" si="19"/>
        <v>26.8003888150302</v>
      </c>
      <c r="FG32" s="5">
        <f t="shared" si="19"/>
        <v>14.8001165662003</v>
      </c>
      <c r="FH32" s="5">
        <f>(FH31+FG32)/2</f>
        <v>7.8000572924719034</v>
      </c>
      <c r="FI32" s="5"/>
      <c r="FJ32" s="5"/>
      <c r="FK32" s="5"/>
      <c r="FL32" s="5"/>
      <c r="FM32" s="5"/>
      <c r="FN32" s="5"/>
      <c r="FO32" s="5"/>
      <c r="FP32" s="5"/>
      <c r="FQ32" s="5"/>
      <c r="FR32" s="5"/>
      <c r="FS32" s="5"/>
      <c r="FT32" s="5"/>
      <c r="FU32" s="5"/>
      <c r="FV32" s="5"/>
      <c r="FW32" s="5"/>
      <c r="FX32" s="5"/>
      <c r="FY32" s="5"/>
      <c r="FZ32" s="5"/>
      <c r="GA32" s="5"/>
      <c r="GB32" s="5"/>
      <c r="GC32" s="5"/>
      <c r="GD32" s="5"/>
      <c r="GE32" s="5"/>
      <c r="GF32" s="5"/>
      <c r="GG32" s="5"/>
      <c r="GH32" s="5"/>
      <c r="GI32" s="5"/>
      <c r="GJ32" s="5"/>
      <c r="GK32" s="5"/>
      <c r="GL32" s="5"/>
    </row>
    <row r="33" spans="1:194" ht="10.5" customHeight="1">
      <c r="A33" s="5"/>
      <c r="B33" s="5"/>
      <c r="C33" s="5"/>
      <c r="D33" s="5"/>
      <c r="E33" s="38"/>
      <c r="F33" s="352"/>
      <c r="G33" s="352"/>
      <c r="H33" s="347"/>
      <c r="I33" s="347"/>
      <c r="J33" s="9"/>
      <c r="K33" s="5"/>
      <c r="L33" s="5"/>
      <c r="M33" s="5"/>
      <c r="N33" s="5"/>
      <c r="O33" s="5"/>
      <c r="P33" s="5"/>
      <c r="Q33" s="5"/>
      <c r="R33" s="5"/>
      <c r="S33" s="5"/>
      <c r="T33" s="5"/>
      <c r="U33" s="5"/>
      <c r="V33" s="5"/>
      <c r="W33" s="5"/>
      <c r="X33" s="5"/>
      <c r="Y33" s="5"/>
      <c r="Z33" s="5"/>
      <c r="AA33" s="5"/>
      <c r="AB33" s="5"/>
      <c r="AC33" s="5"/>
      <c r="AD33" s="5"/>
      <c r="AE33" s="5"/>
      <c r="AF33" s="5"/>
      <c r="AG33" s="5"/>
      <c r="AH33" s="5"/>
      <c r="AI33" s="5"/>
      <c r="AJ33" s="5"/>
      <c r="AK33" s="11"/>
      <c r="AL33" s="10"/>
      <c r="AM33" s="10"/>
      <c r="AN33" s="10"/>
      <c r="AO33" s="10"/>
      <c r="AP33" s="10"/>
      <c r="AQ33" s="10"/>
      <c r="AR33" s="10"/>
      <c r="AS33" s="10"/>
      <c r="AT33" s="10"/>
      <c r="AU33" s="10"/>
      <c r="AV33" s="10"/>
      <c r="AW33" s="10"/>
      <c r="AX33" s="10"/>
      <c r="AY33" s="10"/>
      <c r="AZ33" s="10"/>
      <c r="BA33" s="5"/>
      <c r="ES33" s="5"/>
      <c r="ET33" s="5"/>
      <c r="EU33" s="5"/>
      <c r="EV33" s="5"/>
      <c r="EW33" s="5"/>
      <c r="EX33" s="5"/>
      <c r="EY33" s="5"/>
      <c r="EZ33" s="5"/>
      <c r="FA33" s="5"/>
      <c r="FB33" s="5"/>
      <c r="FC33" s="5"/>
      <c r="FD33" s="5"/>
      <c r="FE33" s="5"/>
      <c r="FF33" s="5"/>
      <c r="FG33" s="5"/>
      <c r="FH33" s="5"/>
      <c r="FI33" s="5"/>
      <c r="FJ33" s="5"/>
      <c r="FK33" s="5"/>
      <c r="FL33" s="5"/>
      <c r="FM33" s="5"/>
      <c r="FN33" s="5"/>
      <c r="FO33" s="5"/>
      <c r="FP33" s="5"/>
      <c r="FQ33" s="5"/>
      <c r="FR33" s="5"/>
      <c r="FS33" s="5"/>
      <c r="FT33" s="5"/>
      <c r="FU33" s="5"/>
      <c r="FV33" s="5"/>
      <c r="FW33" s="5"/>
      <c r="FX33" s="5"/>
      <c r="FY33" s="5"/>
      <c r="FZ33" s="5"/>
      <c r="GA33" s="5"/>
      <c r="GB33" s="5"/>
      <c r="GC33" s="5"/>
      <c r="GD33" s="5"/>
      <c r="GE33" s="5"/>
      <c r="GF33" s="5"/>
      <c r="GG33" s="5"/>
      <c r="GH33" s="5"/>
      <c r="GI33" s="5"/>
      <c r="GJ33" s="5"/>
      <c r="GK33" s="5"/>
      <c r="GL33" s="5"/>
    </row>
    <row r="34" spans="1:194" ht="10.5" customHeight="1">
      <c r="A34" s="5"/>
      <c r="B34" s="5"/>
      <c r="C34" s="5"/>
      <c r="D34" s="5"/>
      <c r="E34" s="38"/>
      <c r="F34" s="352"/>
      <c r="G34" s="352"/>
      <c r="H34" s="347"/>
      <c r="I34" s="347"/>
      <c r="J34" s="9"/>
      <c r="K34" s="5"/>
      <c r="L34" s="5"/>
      <c r="M34" s="5"/>
      <c r="N34" s="5"/>
      <c r="O34" s="5"/>
      <c r="P34" s="5"/>
      <c r="Q34" s="5"/>
      <c r="R34" s="5"/>
      <c r="S34" s="5"/>
      <c r="T34" s="5"/>
      <c r="U34" s="5"/>
      <c r="V34" s="5"/>
      <c r="W34" s="5"/>
      <c r="X34" s="5"/>
      <c r="Y34" s="5"/>
      <c r="Z34" s="5"/>
      <c r="AA34" s="5"/>
      <c r="AB34" s="5"/>
      <c r="AC34" s="5"/>
      <c r="AD34" s="5"/>
      <c r="AE34" s="5"/>
      <c r="AF34" s="5"/>
      <c r="AG34" s="5"/>
      <c r="AH34" s="5"/>
      <c r="AI34" s="5"/>
      <c r="AJ34" s="5"/>
      <c r="AK34" s="11"/>
      <c r="AL34" s="10"/>
      <c r="AM34" s="10"/>
      <c r="AN34" s="10"/>
      <c r="AO34" s="10"/>
      <c r="AP34" s="10"/>
      <c r="AQ34" s="10"/>
      <c r="AR34" s="10"/>
      <c r="AS34" s="10"/>
      <c r="AT34" s="10"/>
      <c r="AU34" s="10"/>
      <c r="AV34" s="10"/>
      <c r="AW34" s="10"/>
      <c r="AX34" s="10"/>
      <c r="AY34" s="10"/>
      <c r="AZ34" s="10"/>
      <c r="BA34" s="5"/>
      <c r="ES34" s="5"/>
      <c r="ET34" s="5"/>
      <c r="EU34" s="5"/>
      <c r="EV34" s="5"/>
      <c r="EW34" s="5"/>
      <c r="EX34" s="5"/>
      <c r="EY34" s="5"/>
      <c r="EZ34" s="5"/>
      <c r="FA34" s="5"/>
      <c r="FB34" s="5"/>
      <c r="FC34" s="5"/>
      <c r="FD34" s="5"/>
      <c r="FE34" s="5"/>
      <c r="FF34" s="5"/>
      <c r="FG34" s="5"/>
      <c r="FH34" s="5"/>
      <c r="FI34" s="5"/>
      <c r="FJ34" s="5"/>
      <c r="FK34" s="5"/>
      <c r="FL34" s="5"/>
      <c r="FM34" s="5"/>
      <c r="FN34" s="5"/>
      <c r="FO34" s="5"/>
      <c r="FP34" s="5"/>
      <c r="FQ34" s="5"/>
      <c r="FR34" s="5"/>
      <c r="FS34" s="5"/>
      <c r="FT34" s="5"/>
      <c r="FU34" s="5"/>
      <c r="FV34" s="5"/>
      <c r="FW34" s="5"/>
      <c r="FX34" s="5"/>
      <c r="FY34" s="5"/>
      <c r="FZ34" s="5"/>
      <c r="GA34" s="5"/>
      <c r="GB34" s="5"/>
      <c r="GC34" s="5"/>
      <c r="GD34" s="5"/>
      <c r="GE34" s="5"/>
      <c r="GF34" s="5"/>
      <c r="GG34" s="5"/>
      <c r="GH34" s="5"/>
      <c r="GI34" s="5"/>
      <c r="GJ34" s="5"/>
      <c r="GK34" s="5"/>
      <c r="GL34" s="5"/>
    </row>
    <row r="35" spans="1:194">
      <c r="A35" s="20"/>
      <c r="B35" s="20"/>
      <c r="C35" s="20"/>
      <c r="D35" s="20"/>
      <c r="E35" s="5"/>
      <c r="F35" s="5"/>
      <c r="G35" s="5"/>
      <c r="H35" s="49"/>
      <c r="I35" s="49"/>
      <c r="J35" s="5"/>
      <c r="K35" s="5"/>
      <c r="L35" s="5"/>
      <c r="M35" s="5"/>
      <c r="N35" s="5"/>
      <c r="O35" s="5"/>
      <c r="P35" s="5"/>
      <c r="Q35" s="5"/>
      <c r="R35" s="5"/>
      <c r="S35" s="5"/>
      <c r="T35" s="5"/>
      <c r="U35" s="5"/>
      <c r="V35" s="5"/>
      <c r="W35" s="5"/>
      <c r="X35" s="5"/>
      <c r="Y35" s="5"/>
      <c r="Z35" s="5"/>
      <c r="AA35" s="5"/>
      <c r="AB35" s="5"/>
      <c r="AC35" s="5"/>
      <c r="AD35" s="5"/>
      <c r="AE35" s="5"/>
      <c r="AF35" s="5"/>
      <c r="AG35" s="5"/>
      <c r="AH35" s="5"/>
      <c r="AI35" s="5"/>
      <c r="AJ35" s="5"/>
      <c r="AK35" s="11"/>
      <c r="AL35" s="10"/>
      <c r="AM35" s="10"/>
      <c r="AN35" s="10"/>
      <c r="AO35" s="10"/>
      <c r="AP35" s="10"/>
      <c r="AQ35" s="10"/>
      <c r="AR35" s="10"/>
      <c r="AS35" s="10"/>
      <c r="AT35" s="10"/>
      <c r="AU35" s="10"/>
      <c r="AV35" s="10"/>
      <c r="AW35" s="10"/>
      <c r="AX35" s="10"/>
      <c r="AY35" s="10"/>
      <c r="AZ35" s="10"/>
      <c r="BA35" s="5"/>
      <c r="ES35" s="5"/>
      <c r="ET35" s="5"/>
      <c r="EU35" s="5"/>
      <c r="EV35" s="5"/>
      <c r="EW35" s="5"/>
      <c r="EX35" s="5"/>
      <c r="EY35" s="5"/>
      <c r="EZ35" s="5"/>
      <c r="FA35" s="5"/>
      <c r="FB35" s="5"/>
      <c r="FC35" s="5"/>
      <c r="FD35" s="5"/>
      <c r="FE35" s="5"/>
      <c r="FF35" s="5"/>
      <c r="FG35" s="5"/>
      <c r="FH35" s="5"/>
      <c r="FI35" s="5"/>
      <c r="FJ35" s="5"/>
      <c r="FK35" s="5"/>
      <c r="FL35" s="5"/>
      <c r="FM35" s="5"/>
      <c r="FN35" s="5"/>
      <c r="FO35" s="5"/>
      <c r="FP35" s="5"/>
      <c r="FQ35" s="5"/>
      <c r="FR35" s="5"/>
      <c r="FS35" s="5"/>
      <c r="FT35" s="5"/>
      <c r="FU35" s="5"/>
      <c r="FV35" s="5"/>
      <c r="FW35" s="5"/>
      <c r="FX35" s="5"/>
      <c r="FY35" s="5"/>
      <c r="FZ35" s="5"/>
      <c r="GA35" s="5"/>
      <c r="GB35" s="5"/>
      <c r="GC35" s="5"/>
      <c r="GD35" s="5"/>
      <c r="GE35" s="5"/>
      <c r="GF35" s="5"/>
      <c r="GG35" s="5"/>
      <c r="GH35" s="5"/>
      <c r="GI35" s="5"/>
      <c r="GJ35" s="5"/>
      <c r="GK35" s="5"/>
      <c r="GL35" s="5"/>
    </row>
    <row r="36" spans="1:194">
      <c r="A36" s="387" t="s">
        <v>667</v>
      </c>
      <c r="B36" s="387"/>
      <c r="C36" s="387"/>
      <c r="D36" s="387"/>
      <c r="E36" s="5"/>
      <c r="F36" s="5"/>
      <c r="G36" s="5"/>
      <c r="H36" s="5"/>
      <c r="I36" s="5"/>
      <c r="J36" s="5"/>
      <c r="K36" s="5"/>
      <c r="L36" s="5"/>
      <c r="M36" s="5"/>
      <c r="N36" s="5"/>
      <c r="O36" s="5"/>
      <c r="P36" s="5"/>
      <c r="Q36" s="5"/>
      <c r="R36" s="5"/>
      <c r="S36" s="5"/>
      <c r="T36" s="5"/>
      <c r="U36" s="5"/>
      <c r="V36" s="5"/>
      <c r="W36" s="5"/>
      <c r="X36" s="5"/>
      <c r="Y36" s="5"/>
      <c r="Z36" s="5"/>
      <c r="AA36" s="5"/>
      <c r="AB36" s="5"/>
      <c r="AC36" s="5"/>
      <c r="AD36" s="5"/>
      <c r="AE36" s="5"/>
      <c r="AF36" s="5"/>
      <c r="AG36" s="5"/>
      <c r="AH36" s="5"/>
      <c r="AI36" s="5"/>
      <c r="AJ36" s="5"/>
      <c r="AK36" s="11"/>
      <c r="AL36" s="10"/>
      <c r="AM36" s="10"/>
      <c r="AN36" s="10"/>
      <c r="AO36" s="10"/>
      <c r="AP36" s="10"/>
      <c r="AQ36" s="10"/>
      <c r="AR36" s="10"/>
      <c r="AS36" s="10"/>
      <c r="AT36" s="10"/>
      <c r="AU36" s="10"/>
      <c r="AV36" s="10"/>
      <c r="AW36" s="10"/>
      <c r="AX36" s="10"/>
      <c r="AY36" s="10"/>
      <c r="AZ36" s="10"/>
      <c r="BA36" s="5"/>
      <c r="ES36" s="5"/>
      <c r="ET36" s="5"/>
      <c r="EU36" s="5"/>
      <c r="EV36" s="5"/>
      <c r="EW36" s="5"/>
      <c r="EX36" s="5"/>
      <c r="EY36" s="5"/>
      <c r="EZ36" s="5"/>
      <c r="FA36" s="5"/>
      <c r="FB36" s="5"/>
      <c r="FC36" s="5"/>
      <c r="FD36" s="5"/>
      <c r="FE36" s="5"/>
      <c r="FF36" s="5"/>
      <c r="FG36" s="5"/>
      <c r="FH36" s="5"/>
      <c r="FI36" s="5"/>
      <c r="FJ36" s="5"/>
      <c r="FK36" s="5"/>
      <c r="FL36" s="5"/>
      <c r="FM36" s="5"/>
      <c r="FN36" s="5"/>
      <c r="FO36" s="5"/>
      <c r="FP36" s="5"/>
      <c r="FQ36" s="5"/>
      <c r="FR36" s="5"/>
      <c r="FS36" s="5"/>
      <c r="FT36" s="5"/>
      <c r="FU36" s="5"/>
      <c r="FV36" s="5"/>
      <c r="FW36" s="5"/>
      <c r="FX36" s="5"/>
      <c r="FY36" s="5"/>
      <c r="FZ36" s="5"/>
      <c r="GA36" s="5"/>
      <c r="GB36" s="5"/>
      <c r="GC36" s="5"/>
      <c r="GD36" s="5"/>
      <c r="GE36" s="5"/>
      <c r="GF36" s="5"/>
      <c r="GG36" s="5"/>
      <c r="GH36" s="5"/>
      <c r="GI36" s="5"/>
      <c r="GJ36" s="5"/>
      <c r="GK36" s="5"/>
      <c r="GL36" s="5"/>
    </row>
    <row r="37" spans="1:194">
      <c r="A37" s="20"/>
      <c r="B37" s="20"/>
      <c r="C37" s="20"/>
      <c r="D37" s="387"/>
      <c r="E37" s="5"/>
      <c r="F37" s="5"/>
      <c r="G37" s="5"/>
      <c r="H37" s="5"/>
      <c r="I37" s="5"/>
      <c r="J37" s="5"/>
      <c r="K37" s="5"/>
      <c r="L37" s="5"/>
      <c r="M37" s="5"/>
      <c r="N37" s="5"/>
      <c r="O37" s="5"/>
      <c r="P37" s="5"/>
      <c r="Q37" s="5"/>
      <c r="R37" s="5"/>
      <c r="S37" s="5"/>
      <c r="T37" s="5"/>
      <c r="U37" s="5"/>
      <c r="V37" s="5"/>
      <c r="W37" s="5"/>
      <c r="X37" s="5"/>
      <c r="Y37" s="5"/>
      <c r="Z37" s="5"/>
      <c r="AA37" s="5"/>
      <c r="AB37" s="5"/>
      <c r="AC37" s="5"/>
      <c r="AD37" s="5"/>
      <c r="AE37" s="5"/>
      <c r="AF37" s="5"/>
      <c r="AG37" s="5"/>
      <c r="AH37" s="5"/>
      <c r="AI37" s="5"/>
      <c r="AJ37" s="5"/>
      <c r="AK37" s="11"/>
      <c r="AL37" s="10"/>
      <c r="AM37" s="10"/>
      <c r="AN37" s="10"/>
      <c r="AO37" s="10"/>
      <c r="AP37" s="10"/>
      <c r="AQ37" s="10"/>
      <c r="AR37" s="10"/>
      <c r="AS37" s="10"/>
      <c r="AT37" s="10"/>
      <c r="AU37" s="10"/>
      <c r="AV37" s="10"/>
      <c r="AW37" s="10"/>
      <c r="AX37" s="10"/>
      <c r="AY37" s="10"/>
      <c r="AZ37" s="10"/>
      <c r="BA37" s="5"/>
      <c r="ES37" s="5"/>
      <c r="ET37" s="5"/>
      <c r="EU37" s="5"/>
      <c r="EV37" s="5"/>
      <c r="EW37" s="5"/>
      <c r="EX37" s="5"/>
      <c r="EY37" s="5"/>
      <c r="EZ37" s="5"/>
      <c r="FA37" s="5"/>
      <c r="FB37" s="5"/>
      <c r="FC37" s="5"/>
      <c r="FD37" s="5"/>
      <c r="FE37" s="5"/>
      <c r="FF37" s="5"/>
      <c r="FG37" s="5"/>
      <c r="FH37" s="5"/>
      <c r="FI37" s="5"/>
      <c r="FJ37" s="5"/>
      <c r="FK37" s="5"/>
      <c r="FL37" s="5"/>
      <c r="FM37" s="5"/>
      <c r="FN37" s="5"/>
      <c r="FO37" s="5"/>
      <c r="FP37" s="5"/>
      <c r="FQ37" s="5"/>
      <c r="FR37" s="5"/>
      <c r="FS37" s="5"/>
      <c r="FT37" s="5"/>
      <c r="FU37" s="5"/>
      <c r="FV37" s="5"/>
      <c r="FW37" s="5"/>
      <c r="FX37" s="5"/>
      <c r="FY37" s="5"/>
      <c r="FZ37" s="5"/>
      <c r="GA37" s="5"/>
      <c r="GB37" s="5"/>
      <c r="GC37" s="5"/>
      <c r="GD37" s="5"/>
      <c r="GE37" s="5"/>
      <c r="GF37" s="5"/>
      <c r="GG37" s="5"/>
      <c r="GH37" s="5"/>
      <c r="GI37" s="5"/>
      <c r="GJ37" s="5"/>
      <c r="GK37" s="5"/>
      <c r="GL37" s="5"/>
    </row>
    <row r="38" spans="1:194">
      <c r="A38" s="22">
        <v>0.8</v>
      </c>
      <c r="B38" s="22">
        <v>0.5</v>
      </c>
      <c r="C38" s="22">
        <v>0.2</v>
      </c>
      <c r="D38" s="387"/>
      <c r="E38" s="24">
        <v>0</v>
      </c>
      <c r="F38" s="24">
        <v>1</v>
      </c>
      <c r="G38" s="24">
        <v>2</v>
      </c>
      <c r="H38" s="24">
        <v>3</v>
      </c>
      <c r="I38" s="24">
        <v>4</v>
      </c>
      <c r="J38" s="24">
        <v>5</v>
      </c>
      <c r="K38" s="24">
        <v>6</v>
      </c>
      <c r="L38" s="24">
        <v>7</v>
      </c>
      <c r="M38" s="24">
        <v>8</v>
      </c>
      <c r="N38" s="24">
        <v>9</v>
      </c>
      <c r="O38" s="24">
        <v>10</v>
      </c>
      <c r="P38" s="24">
        <v>11</v>
      </c>
      <c r="Q38" s="25">
        <v>12</v>
      </c>
      <c r="R38" s="25">
        <v>13</v>
      </c>
      <c r="S38" s="24">
        <v>14</v>
      </c>
      <c r="T38" s="24">
        <v>15</v>
      </c>
      <c r="U38" s="24">
        <v>16</v>
      </c>
      <c r="V38" s="24">
        <v>17</v>
      </c>
      <c r="W38" s="24">
        <v>18</v>
      </c>
      <c r="X38" s="24">
        <v>19</v>
      </c>
      <c r="Y38" s="24">
        <v>20</v>
      </c>
      <c r="Z38" s="24">
        <v>21</v>
      </c>
      <c r="AA38" s="24">
        <v>22</v>
      </c>
      <c r="AB38" s="24">
        <v>23</v>
      </c>
      <c r="AC38" s="24">
        <v>24</v>
      </c>
      <c r="AD38" s="24">
        <v>25</v>
      </c>
      <c r="AE38" s="24">
        <v>26</v>
      </c>
      <c r="AF38" s="24">
        <v>27</v>
      </c>
      <c r="AG38" s="24">
        <v>28</v>
      </c>
      <c r="AH38" s="24">
        <v>29</v>
      </c>
      <c r="AI38" s="24">
        <v>30</v>
      </c>
      <c r="AJ38" s="24">
        <v>31</v>
      </c>
      <c r="AK38" s="24">
        <v>32</v>
      </c>
      <c r="AL38" s="24">
        <v>33</v>
      </c>
      <c r="AM38" s="24">
        <v>34</v>
      </c>
      <c r="AN38" s="24">
        <v>35</v>
      </c>
      <c r="AO38" s="24">
        <v>36</v>
      </c>
      <c r="AP38" s="24">
        <v>37</v>
      </c>
      <c r="AQ38" s="24">
        <v>38</v>
      </c>
      <c r="AR38" s="24">
        <v>39</v>
      </c>
      <c r="AS38" s="24">
        <v>40</v>
      </c>
      <c r="AT38" s="24">
        <v>41</v>
      </c>
      <c r="AU38" s="24">
        <v>42</v>
      </c>
      <c r="AV38" s="24">
        <v>43</v>
      </c>
      <c r="AW38" s="24">
        <v>44</v>
      </c>
      <c r="AX38" s="24">
        <v>45</v>
      </c>
      <c r="AY38" s="24">
        <v>46</v>
      </c>
      <c r="AZ38" s="24">
        <v>47</v>
      </c>
      <c r="BA38" s="24">
        <v>48</v>
      </c>
      <c r="BB38" s="24">
        <v>49</v>
      </c>
      <c r="BC38" s="24">
        <v>50</v>
      </c>
      <c r="BD38" s="24">
        <v>51</v>
      </c>
      <c r="BE38" s="24">
        <v>52</v>
      </c>
      <c r="BF38" s="24">
        <v>53</v>
      </c>
      <c r="BG38" s="24">
        <v>54</v>
      </c>
      <c r="BH38" s="24">
        <v>55</v>
      </c>
      <c r="BI38" s="24">
        <v>56</v>
      </c>
      <c r="BJ38" s="24">
        <v>57</v>
      </c>
      <c r="BK38" s="24">
        <v>58</v>
      </c>
      <c r="BL38" s="24">
        <v>59</v>
      </c>
      <c r="BM38" s="24">
        <v>60</v>
      </c>
      <c r="BN38" s="24">
        <v>61</v>
      </c>
      <c r="BO38" s="24">
        <v>62</v>
      </c>
      <c r="BP38" s="24">
        <v>63</v>
      </c>
      <c r="BQ38" s="24">
        <v>64</v>
      </c>
      <c r="BR38" s="24">
        <v>65</v>
      </c>
      <c r="BS38" s="24">
        <v>66</v>
      </c>
      <c r="BT38" s="24">
        <v>67</v>
      </c>
      <c r="BU38" s="24">
        <v>68</v>
      </c>
      <c r="BV38" s="24">
        <v>69</v>
      </c>
      <c r="BW38" s="24">
        <v>70</v>
      </c>
      <c r="BX38" s="24">
        <v>71</v>
      </c>
      <c r="BY38" s="24">
        <v>72</v>
      </c>
      <c r="BZ38" s="24">
        <v>73</v>
      </c>
      <c r="CA38" s="24">
        <v>74</v>
      </c>
      <c r="CB38" s="24">
        <v>75</v>
      </c>
      <c r="CC38" s="24">
        <v>76</v>
      </c>
      <c r="CD38" s="24">
        <v>77</v>
      </c>
      <c r="CE38" s="24">
        <v>78</v>
      </c>
      <c r="CF38" s="24">
        <v>79</v>
      </c>
      <c r="CG38" s="24">
        <v>80</v>
      </c>
      <c r="CH38" s="24">
        <v>81</v>
      </c>
      <c r="CI38" s="24">
        <v>82</v>
      </c>
      <c r="CJ38" s="24">
        <v>83</v>
      </c>
      <c r="CK38" s="24">
        <v>84</v>
      </c>
      <c r="CL38" s="24">
        <v>85</v>
      </c>
      <c r="CM38" s="24">
        <v>86</v>
      </c>
      <c r="CN38" s="24">
        <v>87</v>
      </c>
      <c r="CO38" s="24">
        <v>88</v>
      </c>
      <c r="CP38" s="24">
        <v>89</v>
      </c>
      <c r="CQ38" s="24">
        <v>90</v>
      </c>
      <c r="CR38" s="24">
        <v>91</v>
      </c>
      <c r="CS38" s="24">
        <v>92</v>
      </c>
      <c r="CT38" s="24">
        <v>93</v>
      </c>
      <c r="CU38" s="24">
        <v>94</v>
      </c>
      <c r="CV38" s="24">
        <v>95</v>
      </c>
      <c r="CW38" s="24">
        <v>96</v>
      </c>
      <c r="CX38" s="24">
        <v>97</v>
      </c>
      <c r="CY38" s="24">
        <v>98</v>
      </c>
      <c r="CZ38" s="24">
        <v>99</v>
      </c>
      <c r="DA38" s="24">
        <v>100</v>
      </c>
      <c r="DB38" s="24">
        <v>101</v>
      </c>
      <c r="DC38" s="24">
        <v>102</v>
      </c>
      <c r="DD38" s="24">
        <v>103</v>
      </c>
      <c r="DE38" s="24">
        <v>104</v>
      </c>
      <c r="DF38" s="24">
        <v>105</v>
      </c>
      <c r="DG38" s="24">
        <v>106</v>
      </c>
      <c r="DH38" s="24">
        <v>107</v>
      </c>
      <c r="DI38" s="24">
        <v>108</v>
      </c>
      <c r="DJ38" s="24">
        <v>109</v>
      </c>
      <c r="DK38" s="24">
        <v>110</v>
      </c>
      <c r="DL38" s="24">
        <v>111</v>
      </c>
      <c r="DM38" s="24">
        <v>112</v>
      </c>
      <c r="DN38" s="24">
        <v>113</v>
      </c>
      <c r="DO38" s="24">
        <v>114</v>
      </c>
      <c r="DP38" s="24">
        <v>115</v>
      </c>
      <c r="DQ38" s="24">
        <v>116</v>
      </c>
      <c r="DR38" s="24">
        <v>117</v>
      </c>
      <c r="DS38" s="24">
        <v>118</v>
      </c>
      <c r="DT38" s="24">
        <v>119</v>
      </c>
      <c r="DU38" s="24">
        <v>120</v>
      </c>
      <c r="DV38" s="24">
        <v>121</v>
      </c>
      <c r="DW38" s="24">
        <v>122</v>
      </c>
      <c r="DX38" s="24">
        <v>123</v>
      </c>
      <c r="DY38" s="24">
        <v>124</v>
      </c>
      <c r="DZ38" s="24">
        <v>125</v>
      </c>
      <c r="EA38" s="24">
        <v>126</v>
      </c>
      <c r="EB38" s="24">
        <v>127</v>
      </c>
      <c r="EC38" s="24">
        <v>128</v>
      </c>
      <c r="ED38" s="24">
        <v>129</v>
      </c>
      <c r="EE38" s="24">
        <v>130</v>
      </c>
      <c r="EF38" s="24">
        <v>131</v>
      </c>
      <c r="EG38" s="24">
        <v>132</v>
      </c>
      <c r="EH38" s="24">
        <v>133</v>
      </c>
      <c r="EI38" s="24">
        <v>134</v>
      </c>
      <c r="EJ38" s="24">
        <v>135</v>
      </c>
      <c r="EK38" s="24">
        <v>136</v>
      </c>
      <c r="EL38" s="24">
        <v>137</v>
      </c>
      <c r="EM38" s="24">
        <v>138</v>
      </c>
      <c r="EN38" s="24">
        <v>139</v>
      </c>
      <c r="EO38" s="24">
        <v>140</v>
      </c>
      <c r="EP38" s="24">
        <v>141</v>
      </c>
      <c r="EQ38" s="24">
        <v>142</v>
      </c>
      <c r="ER38" s="24">
        <v>143</v>
      </c>
      <c r="ES38" s="24">
        <v>144</v>
      </c>
      <c r="ET38" s="24">
        <v>145</v>
      </c>
      <c r="EU38" s="24">
        <v>146</v>
      </c>
      <c r="EV38" s="24">
        <v>147</v>
      </c>
      <c r="EW38" s="24">
        <v>148</v>
      </c>
      <c r="EX38" s="24">
        <v>149</v>
      </c>
      <c r="EY38" s="24"/>
      <c r="EZ38" s="24"/>
      <c r="FA38" s="24"/>
      <c r="FB38" s="24"/>
      <c r="FC38" s="24"/>
      <c r="FD38" s="24"/>
      <c r="FE38" s="24"/>
      <c r="FF38" s="24"/>
      <c r="FG38" s="24"/>
      <c r="FH38" s="24"/>
      <c r="FI38" s="24"/>
      <c r="FJ38" s="24"/>
      <c r="FK38" s="24"/>
      <c r="FL38" s="24"/>
      <c r="FM38" s="24"/>
      <c r="FN38" s="24"/>
      <c r="FO38" s="24"/>
      <c r="FP38" s="24"/>
      <c r="FQ38" s="24"/>
      <c r="FR38" s="24"/>
      <c r="FS38" s="24"/>
      <c r="FT38" s="24"/>
      <c r="FU38" s="24"/>
      <c r="FV38" s="24"/>
      <c r="FW38" s="24"/>
      <c r="FX38" s="24"/>
      <c r="FY38" s="24"/>
      <c r="FZ38" s="24"/>
      <c r="GA38" s="24"/>
      <c r="GB38" s="24"/>
      <c r="GC38" s="24"/>
      <c r="GD38" s="24"/>
      <c r="GE38" s="24"/>
      <c r="GF38" s="24"/>
      <c r="GG38" s="24"/>
      <c r="GH38" s="24"/>
      <c r="GI38" s="24"/>
      <c r="GJ38" s="24"/>
      <c r="GK38" s="24"/>
      <c r="GL38" s="24"/>
    </row>
    <row r="39" spans="1:194" ht="11.25" customHeight="1">
      <c r="A39" s="385">
        <f t="shared" ref="A39:C40" si="20">_xlfn.PERCENTILE.INC($F39:$FT39,A$38)</f>
        <v>-1E+30</v>
      </c>
      <c r="B39" s="385">
        <f t="shared" si="20"/>
        <v>-1E+30</v>
      </c>
      <c r="C39" s="385">
        <f t="shared" si="20"/>
        <v>-1E+30</v>
      </c>
      <c r="D39" s="388">
        <v>0</v>
      </c>
      <c r="E39" s="389">
        <v>-1E+30</v>
      </c>
      <c r="F39" s="389">
        <v>-1E+30</v>
      </c>
      <c r="G39" s="389">
        <v>-1E+30</v>
      </c>
      <c r="H39" s="389">
        <v>-1E+30</v>
      </c>
      <c r="I39" s="389">
        <v>-1E+30</v>
      </c>
      <c r="J39" s="389">
        <v>-1E+30</v>
      </c>
      <c r="K39" s="389">
        <v>-1E+30</v>
      </c>
      <c r="L39" s="389">
        <v>-1E+30</v>
      </c>
      <c r="M39" s="389">
        <v>-1E+30</v>
      </c>
      <c r="N39" s="389">
        <v>-1E+30</v>
      </c>
      <c r="O39" s="389">
        <v>-1E+30</v>
      </c>
      <c r="P39" s="389">
        <v>-1E+30</v>
      </c>
      <c r="Q39" s="389">
        <v>-1E+30</v>
      </c>
      <c r="R39" s="389">
        <v>-1E+30</v>
      </c>
      <c r="S39" s="389">
        <v>-1E+30</v>
      </c>
      <c r="T39" s="389">
        <v>-1E+30</v>
      </c>
      <c r="U39" s="389">
        <v>-1E+30</v>
      </c>
      <c r="V39" s="389">
        <v>-1E+30</v>
      </c>
      <c r="W39" s="389">
        <v>-1E+30</v>
      </c>
      <c r="X39" s="389">
        <v>-1E+30</v>
      </c>
      <c r="Y39" s="389">
        <v>-1E+30</v>
      </c>
      <c r="Z39" s="389">
        <v>-1E+30</v>
      </c>
      <c r="AA39" s="389">
        <v>-1E+30</v>
      </c>
      <c r="AB39" s="389">
        <v>-1E+30</v>
      </c>
      <c r="AC39" s="389">
        <v>-1E+30</v>
      </c>
      <c r="AD39" s="389">
        <v>-1E+30</v>
      </c>
      <c r="AE39" s="389">
        <v>-1E+30</v>
      </c>
      <c r="AF39" s="389">
        <v>-1E+30</v>
      </c>
      <c r="AG39" s="389">
        <v>-1E+30</v>
      </c>
      <c r="AH39" s="389">
        <v>-1E+30</v>
      </c>
      <c r="AI39" s="389">
        <v>-1E+30</v>
      </c>
      <c r="AJ39" s="389">
        <v>-1E+30</v>
      </c>
      <c r="AK39" s="389">
        <v>-1E+30</v>
      </c>
      <c r="AL39" s="389">
        <v>-1E+30</v>
      </c>
      <c r="AM39" s="389">
        <v>-1E+30</v>
      </c>
      <c r="AN39" s="389">
        <v>-1E+30</v>
      </c>
      <c r="AO39" s="389">
        <v>-1E+30</v>
      </c>
      <c r="AP39" s="389">
        <v>-1E+30</v>
      </c>
      <c r="AQ39" s="389">
        <v>-1E+30</v>
      </c>
      <c r="AR39" s="389">
        <v>-1E+30</v>
      </c>
      <c r="AS39" s="389">
        <v>-1E+30</v>
      </c>
      <c r="AT39" s="389">
        <v>-1E+30</v>
      </c>
      <c r="AU39" s="389">
        <v>-1E+30</v>
      </c>
      <c r="AV39" s="389">
        <v>-1E+30</v>
      </c>
      <c r="AW39" s="389">
        <v>-1E+30</v>
      </c>
      <c r="AX39" s="389">
        <v>-1E+30</v>
      </c>
      <c r="AY39" s="389">
        <v>-1E+30</v>
      </c>
      <c r="AZ39" s="389">
        <v>-1E+30</v>
      </c>
      <c r="BA39" s="389">
        <v>-1E+30</v>
      </c>
      <c r="BB39" s="389">
        <v>-1E+30</v>
      </c>
      <c r="BC39" s="389">
        <v>-1E+30</v>
      </c>
      <c r="BD39" s="389">
        <v>-1E+30</v>
      </c>
      <c r="BE39" s="389">
        <v>-1E+30</v>
      </c>
      <c r="BF39" s="389">
        <v>-1E+30</v>
      </c>
      <c r="BG39" s="389">
        <v>-1E+30</v>
      </c>
      <c r="BH39" s="389">
        <v>-1E+30</v>
      </c>
      <c r="BI39" s="389">
        <v>-1E+30</v>
      </c>
      <c r="BJ39" s="389">
        <v>-1E+30</v>
      </c>
      <c r="BK39" s="389">
        <v>-1E+30</v>
      </c>
      <c r="BL39" s="389">
        <v>-1E+30</v>
      </c>
      <c r="BM39" s="389">
        <v>-1E+30</v>
      </c>
      <c r="BN39" s="389">
        <v>-1E+30</v>
      </c>
      <c r="BO39" s="389">
        <v>-1E+30</v>
      </c>
      <c r="BP39" s="389">
        <v>-1E+30</v>
      </c>
      <c r="BQ39" s="389">
        <v>-1E+30</v>
      </c>
      <c r="BR39" s="389">
        <v>-1E+30</v>
      </c>
      <c r="BS39" s="389">
        <v>-1E+30</v>
      </c>
      <c r="BT39" s="389">
        <v>-1E+30</v>
      </c>
      <c r="BU39" s="389">
        <v>-1E+30</v>
      </c>
      <c r="BV39" s="389">
        <v>-1E+30</v>
      </c>
      <c r="BW39" s="389">
        <v>-1E+30</v>
      </c>
      <c r="BX39" s="389">
        <v>-1E+30</v>
      </c>
      <c r="BY39" s="389">
        <v>-1E+30</v>
      </c>
      <c r="BZ39" s="389">
        <v>-1E+30</v>
      </c>
      <c r="CA39" s="389">
        <v>-1E+30</v>
      </c>
      <c r="CB39" s="389">
        <v>-1E+30</v>
      </c>
      <c r="CC39" s="389">
        <v>-1E+30</v>
      </c>
      <c r="CD39" s="389">
        <v>-1E+30</v>
      </c>
      <c r="CE39" s="389">
        <v>-1E+30</v>
      </c>
      <c r="CF39" s="389">
        <v>-1E+30</v>
      </c>
      <c r="CG39" s="389">
        <v>-1E+30</v>
      </c>
      <c r="CH39" s="389">
        <v>-1E+30</v>
      </c>
      <c r="CI39" s="389">
        <v>-1E+30</v>
      </c>
      <c r="CJ39" s="389">
        <v>-1E+30</v>
      </c>
      <c r="CK39" s="389">
        <v>-1E+30</v>
      </c>
      <c r="CL39" s="389">
        <v>-1E+30</v>
      </c>
      <c r="CM39" s="389">
        <v>-1E+30</v>
      </c>
      <c r="CN39" s="389">
        <v>-1E+30</v>
      </c>
      <c r="CO39" s="389">
        <v>-1E+30</v>
      </c>
      <c r="CP39" s="389">
        <v>-1E+30</v>
      </c>
      <c r="CQ39" s="389">
        <v>-1E+30</v>
      </c>
      <c r="CR39" s="389">
        <v>-1E+30</v>
      </c>
      <c r="CS39" s="389">
        <v>-1E+30</v>
      </c>
      <c r="CT39" s="389">
        <v>-1E+30</v>
      </c>
      <c r="CU39" s="389">
        <v>-1E+30</v>
      </c>
      <c r="CV39" s="389">
        <v>-1E+30</v>
      </c>
      <c r="CW39" s="389">
        <v>-1E+30</v>
      </c>
      <c r="CX39" s="389">
        <v>-1E+30</v>
      </c>
      <c r="CY39" s="389">
        <v>-1E+30</v>
      </c>
      <c r="CZ39" s="389">
        <v>-1E+30</v>
      </c>
      <c r="DA39" s="389">
        <v>-1E+30</v>
      </c>
      <c r="DB39" s="389">
        <v>-1E+30</v>
      </c>
      <c r="DC39" s="389">
        <v>-1E+30</v>
      </c>
      <c r="DD39" s="389">
        <v>-1E+30</v>
      </c>
      <c r="DE39" s="389">
        <v>-1E+30</v>
      </c>
      <c r="DF39" s="389">
        <v>-1E+30</v>
      </c>
      <c r="DG39" s="389">
        <v>-1E+30</v>
      </c>
      <c r="DH39" s="389">
        <v>-1E+30</v>
      </c>
      <c r="DI39" s="389">
        <v>-1E+30</v>
      </c>
      <c r="DJ39" s="389">
        <v>-1E+30</v>
      </c>
      <c r="DK39" s="389">
        <v>-1E+30</v>
      </c>
      <c r="DL39" s="389">
        <v>-1E+30</v>
      </c>
      <c r="DM39" s="389">
        <v>-1E+30</v>
      </c>
      <c r="DN39" s="389">
        <v>-1E+30</v>
      </c>
      <c r="DO39" s="389">
        <v>-1E+30</v>
      </c>
      <c r="DP39" s="389">
        <v>-1E+30</v>
      </c>
      <c r="DQ39" s="389">
        <v>-1E+30</v>
      </c>
      <c r="DR39" s="389">
        <v>-1E+30</v>
      </c>
      <c r="DS39" s="389">
        <v>-1E+30</v>
      </c>
      <c r="DT39" s="389">
        <v>-1E+30</v>
      </c>
      <c r="DU39" s="389">
        <v>-1E+30</v>
      </c>
      <c r="DV39" s="389">
        <v>-1E+30</v>
      </c>
      <c r="DW39" s="389">
        <v>-1E+30</v>
      </c>
      <c r="DX39" s="389">
        <v>-1E+30</v>
      </c>
      <c r="DY39" s="389">
        <v>-1E+30</v>
      </c>
      <c r="DZ39" s="389">
        <v>-1E+30</v>
      </c>
      <c r="EA39" s="389">
        <v>-1E+30</v>
      </c>
      <c r="EB39" s="389">
        <v>-1E+30</v>
      </c>
      <c r="EC39" s="389">
        <v>-1E+30</v>
      </c>
      <c r="ED39" s="389">
        <v>-1E+30</v>
      </c>
      <c r="EE39" s="389">
        <v>-1E+30</v>
      </c>
      <c r="EF39" s="389">
        <v>-1E+30</v>
      </c>
      <c r="EG39" s="389">
        <v>-1E+30</v>
      </c>
      <c r="EH39" s="389">
        <v>-1E+30</v>
      </c>
      <c r="EI39" s="389">
        <v>-1E+30</v>
      </c>
      <c r="EJ39" s="389">
        <v>-1E+30</v>
      </c>
      <c r="EK39" s="389">
        <v>-1E+30</v>
      </c>
      <c r="EL39" s="389">
        <v>-1E+30</v>
      </c>
      <c r="EM39" s="389">
        <v>-1E+30</v>
      </c>
      <c r="EN39" s="389">
        <v>-1E+30</v>
      </c>
      <c r="EO39" s="389">
        <v>-1E+30</v>
      </c>
      <c r="EP39" s="389">
        <v>-1E+30</v>
      </c>
      <c r="EQ39" s="389">
        <v>-1E+30</v>
      </c>
      <c r="ER39" s="389">
        <v>-1E+30</v>
      </c>
      <c r="ES39" s="389">
        <v>-1E+30</v>
      </c>
      <c r="ET39" s="389">
        <v>-1E+30</v>
      </c>
      <c r="EU39" s="389">
        <v>-1E+30</v>
      </c>
      <c r="EV39" s="389">
        <v>-1E+30</v>
      </c>
      <c r="EW39" s="389">
        <v>-1E+30</v>
      </c>
      <c r="EX39" s="389">
        <v>-1E+30</v>
      </c>
      <c r="EY39" s="23"/>
      <c r="EZ39" s="23"/>
      <c r="FA39" s="23"/>
      <c r="FB39" s="23"/>
      <c r="FC39" s="23"/>
      <c r="FD39" s="23"/>
      <c r="FE39" s="23"/>
      <c r="FF39" s="23"/>
      <c r="FG39" s="23"/>
      <c r="FH39" s="23"/>
      <c r="FI39" s="23"/>
      <c r="FJ39" s="23"/>
      <c r="FK39" s="23"/>
      <c r="FL39" s="23"/>
      <c r="FM39" s="23"/>
      <c r="FN39" s="23"/>
      <c r="FO39" s="23"/>
      <c r="FP39" s="23"/>
      <c r="FQ39" s="23"/>
      <c r="FR39" s="23"/>
      <c r="FS39" s="23"/>
      <c r="FT39" s="23"/>
      <c r="FU39" s="23"/>
      <c r="FV39" s="23"/>
      <c r="FW39" s="23"/>
      <c r="FX39" s="23"/>
      <c r="FY39" s="23"/>
      <c r="FZ39" s="23"/>
      <c r="GA39" s="23"/>
      <c r="GB39" s="23"/>
      <c r="GC39" s="23"/>
      <c r="GD39" s="23"/>
      <c r="GE39" s="23"/>
      <c r="GF39" s="23"/>
      <c r="GG39" s="23"/>
      <c r="GH39" s="23"/>
      <c r="GI39" s="23"/>
      <c r="GJ39" s="23"/>
      <c r="GK39" s="23"/>
      <c r="GL39" s="23"/>
    </row>
    <row r="40" spans="1:194" ht="11.25" customHeight="1">
      <c r="A40" s="21">
        <f t="shared" si="20"/>
        <v>55.665279023361279</v>
      </c>
      <c r="B40" s="21">
        <f t="shared" si="20"/>
        <v>50.810165351522699</v>
      </c>
      <c r="C40" s="21">
        <f t="shared" si="20"/>
        <v>28.237491626705445</v>
      </c>
      <c r="D40" s="25">
        <v>1</v>
      </c>
      <c r="E40" s="23">
        <v>57.174679026283101</v>
      </c>
      <c r="F40" s="23">
        <v>55.665279021726398</v>
      </c>
      <c r="G40" s="23">
        <v>53.2260838262495</v>
      </c>
      <c r="H40" s="23">
        <v>51.461327157551501</v>
      </c>
      <c r="I40" s="23">
        <v>53.2170162047586</v>
      </c>
      <c r="J40" s="23">
        <v>55.634750920280602</v>
      </c>
      <c r="K40" s="23">
        <v>57.081278548939103</v>
      </c>
      <c r="L40" s="23">
        <v>56.8935562764811</v>
      </c>
      <c r="M40" s="23">
        <v>54.830899017319801</v>
      </c>
      <c r="N40" s="23">
        <v>50.810165351522699</v>
      </c>
      <c r="O40" s="23">
        <v>44.803336723417701</v>
      </c>
      <c r="P40" s="23">
        <v>36.801092995630803</v>
      </c>
      <c r="Q40" s="23">
        <v>26.800354905542701</v>
      </c>
      <c r="R40" s="23">
        <v>14.800106393194</v>
      </c>
      <c r="S40" s="23">
        <v>0.80000475380009195</v>
      </c>
      <c r="T40" s="23">
        <v>56.684079030839797</v>
      </c>
      <c r="U40" s="23">
        <v>54.595074212915399</v>
      </c>
      <c r="V40" s="23">
        <v>50.5516452998774</v>
      </c>
      <c r="W40" s="23">
        <v>45.940881442045097</v>
      </c>
      <c r="X40" s="23">
        <v>50.554970536733599</v>
      </c>
      <c r="Y40" s="23">
        <v>54.6059580074688</v>
      </c>
      <c r="Z40" s="23">
        <v>56.715528450369703</v>
      </c>
      <c r="AA40" s="23">
        <v>56.768491263448603</v>
      </c>
      <c r="AB40" s="23">
        <v>54.788975424197197</v>
      </c>
      <c r="AC40" s="23">
        <v>50.7962603139039</v>
      </c>
      <c r="AD40" s="23">
        <v>44.798751823043503</v>
      </c>
      <c r="AE40" s="23">
        <v>36.7995873578787</v>
      </c>
      <c r="AF40" s="23">
        <v>26.799865327835601</v>
      </c>
      <c r="AG40" s="23">
        <v>14.799959520362499</v>
      </c>
      <c r="AH40" s="23">
        <v>0.79999819063927102</v>
      </c>
      <c r="AI40" s="23">
        <v>56.282483853738</v>
      </c>
      <c r="AJ40" s="23">
        <v>53.479293499554601</v>
      </c>
      <c r="AK40" s="23">
        <v>46.444541718430102</v>
      </c>
      <c r="AL40" s="23">
        <v>29.195582773917401</v>
      </c>
      <c r="AM40" s="23">
        <v>46.456026492604401</v>
      </c>
      <c r="AN40" s="23">
        <v>53.518582122425698</v>
      </c>
      <c r="AO40" s="23">
        <v>56.406385981624602</v>
      </c>
      <c r="AP40" s="23">
        <v>56.67590490277</v>
      </c>
      <c r="AQ40" s="23">
        <v>54.760251102072203</v>
      </c>
      <c r="AR40" s="23">
        <v>50.787148656715402</v>
      </c>
      <c r="AS40" s="23">
        <v>44.795822896938603</v>
      </c>
      <c r="AT40" s="23">
        <v>36.798639285053497</v>
      </c>
      <c r="AU40" s="23">
        <v>26.799559527622701</v>
      </c>
      <c r="AV40" s="23">
        <v>14.799868169822</v>
      </c>
      <c r="AW40" s="23">
        <v>0.79999411090108696</v>
      </c>
      <c r="AX40" s="23">
        <v>56.684079031256999</v>
      </c>
      <c r="AY40" s="23">
        <v>54.595074213429598</v>
      </c>
      <c r="AZ40" s="23">
        <v>50.551645300417498</v>
      </c>
      <c r="BA40" s="23">
        <v>45.940881442527797</v>
      </c>
      <c r="BB40" s="23">
        <v>50.554970537193803</v>
      </c>
      <c r="BC40" s="23">
        <v>54.605958007942498</v>
      </c>
      <c r="BD40" s="23">
        <v>56.715528450841397</v>
      </c>
      <c r="BE40" s="23">
        <v>56.768491263866103</v>
      </c>
      <c r="BF40" s="23">
        <v>54.788975424427399</v>
      </c>
      <c r="BG40" s="23">
        <v>50.796260313961298</v>
      </c>
      <c r="BH40" s="23">
        <v>44.7987518230291</v>
      </c>
      <c r="BI40" s="23">
        <v>36.799587357868099</v>
      </c>
      <c r="BJ40" s="23">
        <v>26.799865327862001</v>
      </c>
      <c r="BK40" s="23">
        <v>14.7999595204013</v>
      </c>
      <c r="BL40" s="23">
        <v>0.79999819064283395</v>
      </c>
      <c r="BM40" s="23">
        <v>57.1746790270359</v>
      </c>
      <c r="BN40" s="23">
        <v>55.665279022701199</v>
      </c>
      <c r="BO40" s="23">
        <v>53.226083827271601</v>
      </c>
      <c r="BP40" s="23">
        <v>51.461327158519097</v>
      </c>
      <c r="BQ40" s="23">
        <v>53.217016205672699</v>
      </c>
      <c r="BR40" s="23">
        <v>55.6347509211895</v>
      </c>
      <c r="BS40" s="23">
        <v>57.081278549801802</v>
      </c>
      <c r="BT40" s="23">
        <v>56.893556277172699</v>
      </c>
      <c r="BU40" s="23">
        <v>54.830899017785299</v>
      </c>
      <c r="BV40" s="23">
        <v>50.810165351733303</v>
      </c>
      <c r="BW40" s="23">
        <v>44.803336723467901</v>
      </c>
      <c r="BX40" s="23">
        <v>36.801092995645803</v>
      </c>
      <c r="BY40" s="23">
        <v>26.800354905600901</v>
      </c>
      <c r="BZ40" s="23">
        <v>14.800106393274101</v>
      </c>
      <c r="CA40" s="23">
        <v>0.800004753803786</v>
      </c>
      <c r="CB40" s="23">
        <v>57.174679027504801</v>
      </c>
      <c r="CC40" s="23">
        <v>55.665279023028603</v>
      </c>
      <c r="CD40" s="23">
        <v>53.226083827502997</v>
      </c>
      <c r="CE40" s="23">
        <v>51.461327158677001</v>
      </c>
      <c r="CF40" s="23">
        <v>53.217016205771998</v>
      </c>
      <c r="CG40" s="23">
        <v>55.634750921222299</v>
      </c>
      <c r="CH40" s="23">
        <v>57.081278549776499</v>
      </c>
      <c r="CI40" s="23">
        <v>56.893556277153401</v>
      </c>
      <c r="CJ40" s="23">
        <v>54.830899017802402</v>
      </c>
      <c r="CK40" s="23">
        <v>50.810165351796996</v>
      </c>
      <c r="CL40" s="23">
        <v>44.803336723547098</v>
      </c>
      <c r="CM40" s="23">
        <v>36.801092995725398</v>
      </c>
      <c r="CN40" s="23">
        <v>26.8003549056534</v>
      </c>
      <c r="CO40" s="23">
        <v>14.800106393298099</v>
      </c>
      <c r="CP40" s="23">
        <v>0.80000475380798997</v>
      </c>
      <c r="CQ40" s="23">
        <v>56.684079032481897</v>
      </c>
      <c r="CR40" s="23">
        <v>54.595074214446797</v>
      </c>
      <c r="CS40" s="23">
        <v>50.551645301128502</v>
      </c>
      <c r="CT40" s="23">
        <v>45.9408814430032</v>
      </c>
      <c r="CU40" s="23">
        <v>50.554970537474802</v>
      </c>
      <c r="CV40" s="23">
        <v>54.605958008075199</v>
      </c>
      <c r="CW40" s="23">
        <v>56.715528450867502</v>
      </c>
      <c r="CX40" s="23">
        <v>56.768491263850898</v>
      </c>
      <c r="CY40" s="23">
        <v>54.788975424497103</v>
      </c>
      <c r="CZ40" s="23">
        <v>50.796260314119799</v>
      </c>
      <c r="DA40" s="23">
        <v>44.798751823246697</v>
      </c>
      <c r="DB40" s="23">
        <v>36.799587358085198</v>
      </c>
      <c r="DC40" s="23">
        <v>26.799865328013901</v>
      </c>
      <c r="DD40" s="23">
        <v>14.7999595204746</v>
      </c>
      <c r="DE40" s="23">
        <v>0.79999819065494604</v>
      </c>
      <c r="DF40" s="23">
        <v>56.282483855536597</v>
      </c>
      <c r="DG40" s="23">
        <v>53.479293501132503</v>
      </c>
      <c r="DH40" s="23">
        <v>46.4445417196292</v>
      </c>
      <c r="DI40" s="23">
        <v>29.195582774727502</v>
      </c>
      <c r="DJ40" s="23">
        <v>46.456026493131802</v>
      </c>
      <c r="DK40" s="23">
        <v>53.518582122758502</v>
      </c>
      <c r="DL40" s="23">
        <v>56.406385981829501</v>
      </c>
      <c r="DM40" s="23">
        <v>56.675904902921197</v>
      </c>
      <c r="DN40" s="23">
        <v>54.760251102215001</v>
      </c>
      <c r="DO40" s="23">
        <v>50.787148656941199</v>
      </c>
      <c r="DP40" s="23">
        <v>44.7958228972333</v>
      </c>
      <c r="DQ40" s="23">
        <v>36.798639285353602</v>
      </c>
      <c r="DR40" s="23">
        <v>26.799559527862201</v>
      </c>
      <c r="DS40" s="23">
        <v>14.7998681699518</v>
      </c>
      <c r="DT40" s="23">
        <v>0.79999411092034101</v>
      </c>
      <c r="DU40" s="23">
        <v>56.6840790329641</v>
      </c>
      <c r="DV40" s="23">
        <v>54.595074214874899</v>
      </c>
      <c r="DW40" s="23">
        <v>50.551645301488399</v>
      </c>
      <c r="DX40" s="23">
        <v>45.940881443261297</v>
      </c>
      <c r="DY40" s="23">
        <v>50.554970537626801</v>
      </c>
      <c r="DZ40" s="23">
        <v>54.605958008117803</v>
      </c>
      <c r="EA40" s="23">
        <v>56.715528450868199</v>
      </c>
      <c r="EB40" s="23">
        <v>56.768491263850997</v>
      </c>
      <c r="EC40" s="23">
        <v>54.788975424526299</v>
      </c>
      <c r="ED40" s="23">
        <v>50.796260314200602</v>
      </c>
      <c r="EE40" s="23">
        <v>44.798751823369201</v>
      </c>
      <c r="EF40" s="23">
        <v>36.799587358220698</v>
      </c>
      <c r="EG40" s="23">
        <v>26.799865328135699</v>
      </c>
      <c r="EH40" s="23">
        <v>14.799959520548301</v>
      </c>
      <c r="EI40" s="23">
        <v>0.79999819066136801</v>
      </c>
      <c r="EJ40" s="23">
        <v>57.174679028422503</v>
      </c>
      <c r="EK40" s="23">
        <v>55.6652790238603</v>
      </c>
      <c r="EL40" s="23">
        <v>53.226083828226102</v>
      </c>
      <c r="EM40" s="23">
        <v>51.461327159222499</v>
      </c>
      <c r="EN40" s="23">
        <v>53.217016206077403</v>
      </c>
      <c r="EO40" s="23">
        <v>55.634750921336703</v>
      </c>
      <c r="EP40" s="23">
        <v>57.081278549796998</v>
      </c>
      <c r="EQ40" s="23">
        <v>56.893556277182398</v>
      </c>
      <c r="ER40" s="23">
        <v>54.830899017901103</v>
      </c>
      <c r="ES40" s="23">
        <v>50.810165351985397</v>
      </c>
      <c r="ET40" s="23">
        <v>44.803336723806403</v>
      </c>
      <c r="EU40" s="23">
        <v>36.8010929959949</v>
      </c>
      <c r="EV40" s="23">
        <v>26.800354905887499</v>
      </c>
      <c r="EW40" s="23">
        <v>14.800106393445301</v>
      </c>
      <c r="EX40" s="23">
        <v>0.80000475382303404</v>
      </c>
      <c r="EY40" s="23"/>
      <c r="EZ40" s="23"/>
      <c r="FA40" s="23"/>
      <c r="FB40" s="23"/>
      <c r="FC40" s="23"/>
      <c r="FD40" s="23"/>
      <c r="FE40" s="23"/>
      <c r="FF40" s="23"/>
      <c r="FG40" s="23"/>
      <c r="FH40" s="23"/>
      <c r="FI40" s="23"/>
      <c r="FJ40" s="23"/>
      <c r="FK40" s="23"/>
      <c r="FL40" s="23"/>
      <c r="FM40" s="23"/>
      <c r="FN40" s="23"/>
      <c r="FO40" s="23"/>
      <c r="FP40" s="23"/>
      <c r="FQ40" s="23"/>
      <c r="FR40" s="23"/>
      <c r="FS40" s="23"/>
      <c r="FT40" s="23"/>
      <c r="FU40" s="23"/>
      <c r="FV40" s="23"/>
      <c r="FW40" s="23"/>
      <c r="FX40" s="23"/>
      <c r="FY40" s="23"/>
      <c r="FZ40" s="23"/>
      <c r="GA40" s="23"/>
      <c r="GB40" s="23"/>
      <c r="GC40" s="23"/>
      <c r="GD40" s="23"/>
      <c r="GE40" s="23"/>
      <c r="GF40" s="23"/>
      <c r="GG40" s="23"/>
      <c r="GH40" s="23"/>
      <c r="GI40" s="23"/>
      <c r="GJ40" s="23"/>
      <c r="GK40" s="23"/>
      <c r="GL40" s="23"/>
    </row>
    <row r="41" spans="1:194" ht="11.25" customHeight="1">
      <c r="A41" s="21"/>
      <c r="B41" s="21"/>
      <c r="C41" s="21"/>
      <c r="D41" s="25"/>
      <c r="E41" s="23"/>
      <c r="F41" s="23"/>
      <c r="G41" s="23"/>
      <c r="H41" s="23"/>
      <c r="I41" s="23"/>
      <c r="J41" s="23"/>
      <c r="K41" s="23"/>
      <c r="L41" s="23"/>
      <c r="M41" s="23"/>
      <c r="N41" s="23"/>
      <c r="O41" s="23"/>
      <c r="P41" s="23"/>
      <c r="Q41" s="23"/>
      <c r="R41" s="23"/>
      <c r="S41" s="23"/>
      <c r="T41" s="23"/>
      <c r="U41" s="23"/>
      <c r="V41" s="23"/>
      <c r="W41" s="23"/>
      <c r="X41" s="23"/>
      <c r="Y41" s="23"/>
      <c r="Z41" s="23"/>
      <c r="AA41" s="23"/>
      <c r="AB41" s="23"/>
      <c r="AC41" s="23"/>
      <c r="AD41" s="23"/>
      <c r="AE41" s="23"/>
      <c r="AF41" s="23"/>
      <c r="AG41" s="23"/>
      <c r="AH41" s="23"/>
      <c r="AI41" s="23"/>
      <c r="AJ41" s="23"/>
      <c r="AK41" s="23"/>
      <c r="AL41" s="23"/>
      <c r="AM41" s="23"/>
      <c r="AN41" s="23"/>
      <c r="AO41" s="23"/>
      <c r="AP41" s="23"/>
      <c r="AQ41" s="23"/>
      <c r="AR41" s="23"/>
      <c r="AS41" s="23"/>
      <c r="AT41" s="23"/>
      <c r="AU41" s="23"/>
      <c r="AV41" s="23"/>
      <c r="AW41" s="23"/>
      <c r="AX41" s="23"/>
      <c r="AY41" s="23"/>
      <c r="AZ41" s="23"/>
      <c r="BA41" s="23"/>
      <c r="BB41" s="23"/>
      <c r="BC41" s="23"/>
      <c r="BD41" s="23"/>
      <c r="BE41" s="23"/>
      <c r="BF41" s="23"/>
      <c r="BG41" s="23"/>
      <c r="BH41" s="23"/>
      <c r="BI41" s="23"/>
      <c r="BJ41" s="23"/>
      <c r="BK41" s="23"/>
      <c r="BL41" s="23"/>
      <c r="BM41" s="23"/>
      <c r="BN41" s="23"/>
      <c r="BO41" s="23"/>
      <c r="BP41" s="23"/>
      <c r="BQ41" s="23"/>
      <c r="BR41" s="23"/>
      <c r="BS41" s="23"/>
      <c r="BT41" s="23"/>
      <c r="BU41" s="23"/>
      <c r="BV41" s="23"/>
      <c r="BW41" s="23"/>
      <c r="BX41" s="23"/>
      <c r="BY41" s="23"/>
      <c r="BZ41" s="23"/>
      <c r="CA41" s="23"/>
      <c r="CB41" s="23"/>
      <c r="CC41" s="23"/>
      <c r="CD41" s="23"/>
      <c r="CE41" s="23"/>
      <c r="CF41" s="23"/>
      <c r="CG41" s="23"/>
      <c r="CH41" s="23"/>
      <c r="CI41" s="23"/>
      <c r="CJ41" s="23"/>
      <c r="CK41" s="23"/>
      <c r="CL41" s="23"/>
      <c r="CM41" s="23"/>
      <c r="CN41" s="23"/>
      <c r="CO41" s="23"/>
      <c r="CP41" s="23"/>
      <c r="CQ41" s="23"/>
      <c r="CR41" s="23"/>
      <c r="CS41" s="23"/>
      <c r="CT41" s="23"/>
      <c r="CU41" s="23"/>
      <c r="CV41" s="23"/>
      <c r="CW41" s="23"/>
      <c r="CX41" s="23"/>
      <c r="CY41" s="23"/>
      <c r="CZ41" s="23"/>
      <c r="DA41" s="23"/>
      <c r="DB41" s="23"/>
      <c r="DC41" s="23"/>
      <c r="DD41" s="23"/>
      <c r="DE41" s="23"/>
      <c r="DF41" s="23"/>
      <c r="DG41" s="23"/>
      <c r="DH41" s="23"/>
      <c r="DI41" s="23"/>
      <c r="DJ41" s="23"/>
      <c r="DK41" s="23"/>
      <c r="DL41" s="23"/>
      <c r="DM41" s="23"/>
      <c r="DN41" s="23"/>
      <c r="DO41" s="23"/>
      <c r="DP41" s="23"/>
      <c r="DQ41" s="23"/>
      <c r="DR41" s="23"/>
      <c r="DS41" s="23"/>
      <c r="DT41" s="23"/>
      <c r="DU41" s="23"/>
      <c r="DV41" s="23"/>
      <c r="DW41" s="23"/>
      <c r="DX41" s="23"/>
      <c r="DY41" s="23"/>
      <c r="DZ41" s="23"/>
      <c r="EA41" s="23"/>
      <c r="EB41" s="23"/>
      <c r="EC41" s="23"/>
      <c r="ED41" s="23"/>
      <c r="EE41" s="23"/>
      <c r="EF41" s="23"/>
      <c r="EG41" s="23"/>
      <c r="EH41" s="23"/>
      <c r="EI41" s="23"/>
      <c r="EJ41" s="23"/>
      <c r="EK41" s="23"/>
      <c r="EL41" s="23"/>
      <c r="EM41" s="23"/>
      <c r="EN41" s="23"/>
      <c r="EO41" s="23"/>
      <c r="EP41" s="23"/>
      <c r="EQ41" s="23"/>
      <c r="ER41" s="23"/>
      <c r="ES41" s="23"/>
      <c r="ET41" s="23"/>
      <c r="EU41" s="23"/>
      <c r="EV41" s="23"/>
      <c r="EW41" s="23"/>
      <c r="EX41" s="23"/>
      <c r="EY41" s="23"/>
      <c r="EZ41" s="23"/>
      <c r="FA41" s="23"/>
      <c r="FB41" s="23"/>
      <c r="FC41" s="23"/>
      <c r="FD41" s="23"/>
      <c r="FE41" s="23"/>
      <c r="FF41" s="23"/>
      <c r="FG41" s="23"/>
      <c r="FH41" s="23"/>
      <c r="FI41" s="23"/>
      <c r="FJ41" s="23"/>
      <c r="FK41" s="23"/>
      <c r="FL41" s="23"/>
      <c r="FM41" s="23"/>
      <c r="FN41" s="23"/>
      <c r="FO41" s="23"/>
      <c r="FP41" s="23"/>
      <c r="FQ41" s="23"/>
      <c r="FR41" s="23"/>
      <c r="FS41" s="23"/>
      <c r="FT41" s="23"/>
      <c r="FU41" s="23"/>
      <c r="FV41" s="23"/>
      <c r="FW41" s="23"/>
      <c r="FX41" s="23"/>
      <c r="FY41" s="23"/>
      <c r="FZ41" s="23"/>
      <c r="GA41" s="23"/>
      <c r="GB41" s="23"/>
      <c r="GC41" s="23"/>
      <c r="GD41" s="23"/>
      <c r="GE41" s="23"/>
      <c r="GF41" s="23"/>
      <c r="GG41" s="23"/>
      <c r="GH41" s="23"/>
      <c r="GI41" s="23"/>
      <c r="GJ41" s="23"/>
      <c r="GK41" s="23"/>
      <c r="GL41" s="23"/>
    </row>
    <row r="42" spans="1:194" ht="11.25" customHeight="1">
      <c r="A42" s="22">
        <v>0.8</v>
      </c>
      <c r="B42" s="22">
        <v>0.5</v>
      </c>
      <c r="C42" s="22">
        <v>0.2</v>
      </c>
      <c r="D42" s="25"/>
      <c r="E42" s="24">
        <v>0</v>
      </c>
      <c r="F42" s="24">
        <v>1</v>
      </c>
      <c r="G42" s="24">
        <v>2</v>
      </c>
      <c r="H42" s="24">
        <v>3</v>
      </c>
      <c r="I42" s="24">
        <v>4</v>
      </c>
      <c r="J42" s="24">
        <v>5</v>
      </c>
      <c r="K42" s="24">
        <v>6</v>
      </c>
      <c r="L42" s="24">
        <v>7</v>
      </c>
      <c r="M42" s="24">
        <v>8</v>
      </c>
      <c r="N42" s="24">
        <v>9</v>
      </c>
      <c r="O42" s="24">
        <v>10</v>
      </c>
      <c r="P42" s="24">
        <v>11</v>
      </c>
      <c r="Q42" s="25">
        <v>12</v>
      </c>
      <c r="R42" s="25">
        <v>13</v>
      </c>
      <c r="S42" s="24">
        <v>14</v>
      </c>
      <c r="T42" s="24">
        <v>15</v>
      </c>
      <c r="U42" s="24">
        <v>16</v>
      </c>
      <c r="V42" s="24">
        <v>17</v>
      </c>
      <c r="W42" s="24">
        <v>18</v>
      </c>
      <c r="X42" s="24">
        <v>19</v>
      </c>
      <c r="Y42" s="24">
        <v>20</v>
      </c>
      <c r="Z42" s="24">
        <v>21</v>
      </c>
      <c r="AA42" s="24">
        <v>22</v>
      </c>
      <c r="AB42" s="24">
        <v>23</v>
      </c>
      <c r="AC42" s="24">
        <v>24</v>
      </c>
      <c r="AD42" s="24">
        <v>25</v>
      </c>
      <c r="AE42" s="24">
        <v>26</v>
      </c>
      <c r="AF42" s="24">
        <v>27</v>
      </c>
      <c r="AG42" s="24">
        <v>28</v>
      </c>
      <c r="AH42" s="24">
        <v>29</v>
      </c>
      <c r="AI42" s="24">
        <v>30</v>
      </c>
      <c r="AJ42" s="24">
        <v>31</v>
      </c>
      <c r="AK42" s="24">
        <v>32</v>
      </c>
      <c r="AL42" s="24">
        <v>33</v>
      </c>
      <c r="AM42" s="24">
        <v>34</v>
      </c>
      <c r="AN42" s="24">
        <v>35</v>
      </c>
      <c r="AO42" s="24">
        <v>36</v>
      </c>
      <c r="AP42" s="24">
        <v>37</v>
      </c>
      <c r="AQ42" s="24">
        <v>38</v>
      </c>
      <c r="AR42" s="24">
        <v>39</v>
      </c>
      <c r="AS42" s="24">
        <v>40</v>
      </c>
      <c r="AT42" s="24">
        <v>41</v>
      </c>
      <c r="AU42" s="24">
        <v>42</v>
      </c>
      <c r="AV42" s="24">
        <v>43</v>
      </c>
      <c r="AW42" s="24">
        <v>44</v>
      </c>
      <c r="AX42" s="24">
        <v>45</v>
      </c>
      <c r="AY42" s="24">
        <v>46</v>
      </c>
      <c r="AZ42" s="24">
        <v>47</v>
      </c>
      <c r="BA42" s="24">
        <v>48</v>
      </c>
      <c r="BB42" s="24">
        <v>49</v>
      </c>
      <c r="BC42" s="24">
        <v>50</v>
      </c>
      <c r="BD42" s="24">
        <v>51</v>
      </c>
      <c r="BE42" s="24">
        <v>52</v>
      </c>
      <c r="BF42" s="24">
        <v>53</v>
      </c>
      <c r="BG42" s="24">
        <v>54</v>
      </c>
      <c r="BH42" s="24">
        <v>55</v>
      </c>
      <c r="BI42" s="24">
        <v>56</v>
      </c>
      <c r="BJ42" s="24">
        <v>57</v>
      </c>
      <c r="BK42" s="24">
        <v>58</v>
      </c>
      <c r="BL42" s="24">
        <v>59</v>
      </c>
      <c r="BM42" s="24">
        <v>60</v>
      </c>
      <c r="BN42" s="24">
        <v>61</v>
      </c>
      <c r="BO42" s="24">
        <v>62</v>
      </c>
      <c r="BP42" s="24">
        <v>63</v>
      </c>
      <c r="BQ42" s="24">
        <v>64</v>
      </c>
      <c r="BR42" s="24">
        <v>65</v>
      </c>
      <c r="BS42" s="24">
        <v>66</v>
      </c>
      <c r="BT42" s="24">
        <v>67</v>
      </c>
      <c r="BU42" s="24">
        <v>68</v>
      </c>
      <c r="BV42" s="24">
        <v>69</v>
      </c>
      <c r="BW42" s="24">
        <v>70</v>
      </c>
      <c r="BX42" s="24">
        <v>71</v>
      </c>
      <c r="BY42" s="24">
        <v>72</v>
      </c>
      <c r="BZ42" s="24">
        <v>73</v>
      </c>
      <c r="CA42" s="24">
        <v>74</v>
      </c>
      <c r="CB42" s="24">
        <v>75</v>
      </c>
      <c r="CC42" s="24">
        <v>76</v>
      </c>
      <c r="CD42" s="24">
        <v>77</v>
      </c>
      <c r="CE42" s="24">
        <v>78</v>
      </c>
      <c r="CF42" s="24">
        <v>79</v>
      </c>
      <c r="CG42" s="24">
        <v>80</v>
      </c>
      <c r="CH42" s="24">
        <v>81</v>
      </c>
      <c r="CI42" s="24">
        <v>82</v>
      </c>
      <c r="CJ42" s="24">
        <v>83</v>
      </c>
      <c r="CK42" s="24">
        <v>84</v>
      </c>
      <c r="CL42" s="24">
        <v>85</v>
      </c>
      <c r="CM42" s="24">
        <v>86</v>
      </c>
      <c r="CN42" s="24">
        <v>87</v>
      </c>
      <c r="CO42" s="24">
        <v>88</v>
      </c>
      <c r="CP42" s="24">
        <v>89</v>
      </c>
      <c r="CQ42" s="24">
        <v>90</v>
      </c>
      <c r="CR42" s="24">
        <v>91</v>
      </c>
      <c r="CS42" s="24">
        <v>92</v>
      </c>
      <c r="CT42" s="24">
        <v>93</v>
      </c>
      <c r="CU42" s="24">
        <v>94</v>
      </c>
      <c r="CV42" s="24">
        <v>95</v>
      </c>
      <c r="CW42" s="24">
        <v>96</v>
      </c>
      <c r="CX42" s="24">
        <v>97</v>
      </c>
      <c r="CY42" s="24">
        <v>98</v>
      </c>
      <c r="CZ42" s="24">
        <v>99</v>
      </c>
      <c r="DA42" s="24">
        <v>100</v>
      </c>
      <c r="DB42" s="24">
        <v>101</v>
      </c>
      <c r="DC42" s="24">
        <v>102</v>
      </c>
      <c r="DD42" s="24">
        <v>103</v>
      </c>
      <c r="DE42" s="24">
        <v>104</v>
      </c>
      <c r="DF42" s="24">
        <v>105</v>
      </c>
      <c r="DG42" s="24">
        <v>106</v>
      </c>
      <c r="DH42" s="24">
        <v>107</v>
      </c>
      <c r="DI42" s="24">
        <v>108</v>
      </c>
      <c r="DJ42" s="24">
        <v>109</v>
      </c>
      <c r="DK42" s="24">
        <v>110</v>
      </c>
      <c r="DL42" s="24">
        <v>111</v>
      </c>
      <c r="DM42" s="24">
        <v>112</v>
      </c>
      <c r="DN42" s="24">
        <v>113</v>
      </c>
      <c r="DO42" s="24">
        <v>114</v>
      </c>
      <c r="DP42" s="24">
        <v>115</v>
      </c>
      <c r="DQ42" s="24">
        <v>116</v>
      </c>
      <c r="DR42" s="24">
        <v>117</v>
      </c>
      <c r="DS42" s="24">
        <v>118</v>
      </c>
      <c r="DT42" s="24">
        <v>119</v>
      </c>
      <c r="DU42" s="24">
        <v>120</v>
      </c>
      <c r="DV42" s="24">
        <v>121</v>
      </c>
      <c r="DW42" s="24">
        <v>122</v>
      </c>
      <c r="DX42" s="24">
        <v>123</v>
      </c>
      <c r="DY42" s="24">
        <v>124</v>
      </c>
      <c r="DZ42" s="24">
        <v>125</v>
      </c>
      <c r="EA42" s="24">
        <v>126</v>
      </c>
      <c r="EB42" s="24">
        <v>127</v>
      </c>
      <c r="EC42" s="24">
        <v>128</v>
      </c>
      <c r="ED42" s="24">
        <v>129</v>
      </c>
      <c r="EE42" s="24">
        <v>130</v>
      </c>
      <c r="EF42" s="24">
        <v>131</v>
      </c>
      <c r="EG42" s="24">
        <v>132</v>
      </c>
      <c r="EH42" s="24">
        <v>133</v>
      </c>
      <c r="EI42" s="24">
        <v>134</v>
      </c>
      <c r="EJ42" s="24">
        <v>135</v>
      </c>
      <c r="EK42" s="24">
        <v>136</v>
      </c>
      <c r="EL42" s="24">
        <v>137</v>
      </c>
      <c r="EM42" s="24">
        <v>138</v>
      </c>
      <c r="EN42" s="24">
        <v>139</v>
      </c>
      <c r="EO42" s="24">
        <v>140</v>
      </c>
      <c r="EP42" s="24">
        <v>141</v>
      </c>
      <c r="EQ42" s="24">
        <v>142</v>
      </c>
      <c r="ER42" s="24">
        <v>143</v>
      </c>
      <c r="ES42" s="24">
        <v>144</v>
      </c>
      <c r="ET42" s="24">
        <v>145</v>
      </c>
      <c r="EU42" s="24">
        <v>146</v>
      </c>
      <c r="EV42" s="24">
        <v>147</v>
      </c>
      <c r="EW42" s="24">
        <v>148</v>
      </c>
      <c r="EX42" s="24">
        <v>149</v>
      </c>
      <c r="EY42" s="24"/>
      <c r="EZ42" s="24"/>
      <c r="FA42" s="24"/>
      <c r="FB42" s="24"/>
      <c r="FC42" s="24"/>
      <c r="FD42" s="24"/>
      <c r="FE42" s="24"/>
      <c r="FF42" s="24"/>
      <c r="FG42" s="24"/>
      <c r="FH42" s="24"/>
      <c r="FI42" s="24"/>
      <c r="FJ42" s="24"/>
      <c r="FK42" s="24"/>
      <c r="FL42" s="24"/>
      <c r="FM42" s="24"/>
      <c r="FN42" s="24"/>
      <c r="FO42" s="24"/>
      <c r="FP42" s="24"/>
      <c r="FQ42" s="24"/>
      <c r="FR42" s="24"/>
      <c r="FS42" s="24"/>
      <c r="FT42" s="24"/>
      <c r="FU42" s="24"/>
      <c r="FV42" s="24"/>
      <c r="FW42" s="24"/>
      <c r="FX42" s="24"/>
      <c r="FY42" s="24"/>
      <c r="FZ42" s="24"/>
      <c r="GA42" s="24"/>
      <c r="GB42" s="24"/>
      <c r="GC42" s="24"/>
      <c r="GD42" s="24"/>
      <c r="GE42" s="24"/>
      <c r="GF42" s="24"/>
      <c r="GG42" s="24"/>
      <c r="GH42" s="24"/>
      <c r="GI42" s="24"/>
      <c r="GJ42" s="24"/>
      <c r="GK42" s="24"/>
      <c r="GL42" s="24"/>
    </row>
    <row r="43" spans="1:194" ht="11.25" customHeight="1">
      <c r="A43" s="385">
        <f t="shared" ref="A43:C44" si="21">_xlfn.PERCENTILE.INC($F43:$FT43,A$38)</f>
        <v>58.220709229089636</v>
      </c>
      <c r="B43" s="385">
        <f t="shared" si="21"/>
        <v>54.461763123286602</v>
      </c>
      <c r="C43" s="385">
        <f t="shared" si="21"/>
        <v>34.339053260757929</v>
      </c>
      <c r="D43" s="25">
        <v>0</v>
      </c>
      <c r="E43" s="23">
        <v>59.376899016286302</v>
      </c>
      <c r="F43" s="23">
        <v>58.220709228970797</v>
      </c>
      <c r="G43" s="23">
        <v>56.336022479407902</v>
      </c>
      <c r="H43" s="23">
        <v>54.930912522674703</v>
      </c>
      <c r="I43" s="23">
        <v>56.326276458524802</v>
      </c>
      <c r="J43" s="23">
        <v>58.192592927192898</v>
      </c>
      <c r="K43" s="23">
        <v>59.299632357845098</v>
      </c>
      <c r="L43" s="23">
        <v>59.149177690004102</v>
      </c>
      <c r="M43" s="23">
        <v>57.564569855921</v>
      </c>
      <c r="N43" s="23">
        <v>54.461763126392</v>
      </c>
      <c r="O43" s="23">
        <v>49.660525453802499</v>
      </c>
      <c r="P43" s="23">
        <v>40.801197326773298</v>
      </c>
      <c r="Q43" s="23">
        <v>30.800388815484499</v>
      </c>
      <c r="R43" s="23">
        <v>18.800116566241599</v>
      </c>
      <c r="S43" s="23">
        <v>4.80000520837359</v>
      </c>
      <c r="T43" s="23">
        <v>58.993095799047303</v>
      </c>
      <c r="U43" s="23">
        <v>57.420539592255899</v>
      </c>
      <c r="V43" s="23">
        <v>54.426199078840902</v>
      </c>
      <c r="W43" s="23">
        <v>51.117821727938001</v>
      </c>
      <c r="X43" s="23">
        <v>54.428382899495602</v>
      </c>
      <c r="Y43" s="23">
        <v>57.428238880790602</v>
      </c>
      <c r="Z43" s="23">
        <v>59.014446817171397</v>
      </c>
      <c r="AA43" s="23">
        <v>59.048360500023598</v>
      </c>
      <c r="AB43" s="23">
        <v>57.5258066405218</v>
      </c>
      <c r="AC43" s="23">
        <v>54.445437043799899</v>
      </c>
      <c r="AD43" s="23">
        <v>49.651136588992699</v>
      </c>
      <c r="AE43" s="23">
        <v>40.799548374297601</v>
      </c>
      <c r="AF43" s="23">
        <v>30.7998525534679</v>
      </c>
      <c r="AG43" s="23">
        <v>18.799955675107199</v>
      </c>
      <c r="AH43" s="23">
        <v>4.7999980187183198</v>
      </c>
      <c r="AI43" s="23">
        <v>58.678690216727198</v>
      </c>
      <c r="AJ43" s="23">
        <v>56.602330990705703</v>
      </c>
      <c r="AK43" s="23">
        <v>51.621017149875399</v>
      </c>
      <c r="AL43" s="23">
        <v>36.698162890940203</v>
      </c>
      <c r="AM43" s="23">
        <v>51.633030777049498</v>
      </c>
      <c r="AN43" s="23">
        <v>56.637093051238303</v>
      </c>
      <c r="AO43" s="23">
        <v>58.774680376918099</v>
      </c>
      <c r="AP43" s="23">
        <v>58.973893093430597</v>
      </c>
      <c r="AQ43" s="23">
        <v>57.499127544640899</v>
      </c>
      <c r="AR43" s="23">
        <v>54.434610667675798</v>
      </c>
      <c r="AS43" s="23">
        <v>49.645012248560299</v>
      </c>
      <c r="AT43" s="23">
        <v>40.798508726401003</v>
      </c>
      <c r="AU43" s="23">
        <v>30.799517348798201</v>
      </c>
      <c r="AV43" s="23">
        <v>18.799855561712899</v>
      </c>
      <c r="AW43" s="23">
        <v>4.7999935477551698</v>
      </c>
      <c r="AX43" s="23">
        <v>58.993095799663998</v>
      </c>
      <c r="AY43" s="23">
        <v>57.420539592989101</v>
      </c>
      <c r="AZ43" s="23">
        <v>54.4261990797282</v>
      </c>
      <c r="BA43" s="23">
        <v>51.117821727495702</v>
      </c>
      <c r="BB43" s="23">
        <v>54.428382896833597</v>
      </c>
      <c r="BC43" s="23">
        <v>57.428238878529598</v>
      </c>
      <c r="BD43" s="23">
        <v>59.014446815428599</v>
      </c>
      <c r="BE43" s="23">
        <v>59.048360498640399</v>
      </c>
      <c r="BF43" s="23">
        <v>57.525806639422299</v>
      </c>
      <c r="BG43" s="23">
        <v>54.445437042967001</v>
      </c>
      <c r="BH43" s="23">
        <v>49.651136588355101</v>
      </c>
      <c r="BI43" s="23">
        <v>40.7995483742815</v>
      </c>
      <c r="BJ43" s="23">
        <v>30.799852553439202</v>
      </c>
      <c r="BK43" s="23">
        <v>18.799955675063899</v>
      </c>
      <c r="BL43" s="23">
        <v>4.7999980187130404</v>
      </c>
      <c r="BM43" s="23">
        <v>59.376899016881602</v>
      </c>
      <c r="BN43" s="23">
        <v>58.220709229267896</v>
      </c>
      <c r="BO43" s="23">
        <v>56.336022478984603</v>
      </c>
      <c r="BP43" s="23">
        <v>54.930912520527997</v>
      </c>
      <c r="BQ43" s="23">
        <v>56.326276454961203</v>
      </c>
      <c r="BR43" s="23">
        <v>58.192592923604899</v>
      </c>
      <c r="BS43" s="23">
        <v>59.299632354691099</v>
      </c>
      <c r="BT43" s="23">
        <v>59.1491776874702</v>
      </c>
      <c r="BU43" s="23">
        <v>57.564569853906697</v>
      </c>
      <c r="BV43" s="23">
        <v>54.461763124797898</v>
      </c>
      <c r="BW43" s="23">
        <v>49.660525452458401</v>
      </c>
      <c r="BX43" s="23">
        <v>40.801197326498198</v>
      </c>
      <c r="BY43" s="23">
        <v>30.8003888154803</v>
      </c>
      <c r="BZ43" s="23">
        <v>18.800116566332601</v>
      </c>
      <c r="CA43" s="23">
        <v>4.8000052083760796</v>
      </c>
      <c r="CB43" s="23">
        <v>59.376899016367297</v>
      </c>
      <c r="CC43" s="23">
        <v>58.220709228649397</v>
      </c>
      <c r="CD43" s="23">
        <v>56.336022478181398</v>
      </c>
      <c r="CE43" s="23">
        <v>54.930912519911502</v>
      </c>
      <c r="CF43" s="23">
        <v>56.3262764545862</v>
      </c>
      <c r="CG43" s="23">
        <v>58.192592923032898</v>
      </c>
      <c r="CH43" s="23">
        <v>59.299632354057302</v>
      </c>
      <c r="CI43" s="23">
        <v>59.149177686828999</v>
      </c>
      <c r="CJ43" s="23">
        <v>57.564569853345603</v>
      </c>
      <c r="CK43" s="23">
        <v>54.461763124361099</v>
      </c>
      <c r="CL43" s="23">
        <v>49.660525452071397</v>
      </c>
      <c r="CM43" s="23">
        <v>40.801197326337103</v>
      </c>
      <c r="CN43" s="23">
        <v>30.8003888154404</v>
      </c>
      <c r="CO43" s="23">
        <v>18.800116566338499</v>
      </c>
      <c r="CP43" s="23">
        <v>4.8000052083803197</v>
      </c>
      <c r="CQ43" s="23">
        <v>58.993095798495197</v>
      </c>
      <c r="CR43" s="23">
        <v>57.420539591428103</v>
      </c>
      <c r="CS43" s="23">
        <v>54.426199077502297</v>
      </c>
      <c r="CT43" s="23">
        <v>51.117821725685097</v>
      </c>
      <c r="CU43" s="23">
        <v>54.428382895527598</v>
      </c>
      <c r="CV43" s="23">
        <v>57.428238876546999</v>
      </c>
      <c r="CW43" s="23">
        <v>59.014446813318699</v>
      </c>
      <c r="CX43" s="23">
        <v>59.048360496766101</v>
      </c>
      <c r="CY43" s="23">
        <v>57.525806637842599</v>
      </c>
      <c r="CZ43" s="23">
        <v>54.445437041683199</v>
      </c>
      <c r="DA43" s="23">
        <v>49.6511365872231</v>
      </c>
      <c r="DB43" s="23">
        <v>40.799548373820997</v>
      </c>
      <c r="DC43" s="23">
        <v>30.799852553313301</v>
      </c>
      <c r="DD43" s="23">
        <v>18.799955675073399</v>
      </c>
      <c r="DE43" s="23">
        <v>4.7999980187262903</v>
      </c>
      <c r="DF43" s="23">
        <v>58.6786902155782</v>
      </c>
      <c r="DG43" s="23">
        <v>56.6023309893923</v>
      </c>
      <c r="DH43" s="23">
        <v>51.6210171486644</v>
      </c>
      <c r="DI43" s="23">
        <v>36.698162900027</v>
      </c>
      <c r="DJ43" s="23">
        <v>51.6330307727019</v>
      </c>
      <c r="DK43" s="23">
        <v>56.637093047050698</v>
      </c>
      <c r="DL43" s="23">
        <v>58.774680373235803</v>
      </c>
      <c r="DM43" s="23">
        <v>58.973893090326499</v>
      </c>
      <c r="DN43" s="23">
        <v>57.499127542074199</v>
      </c>
      <c r="DO43" s="23">
        <v>54.434610665626103</v>
      </c>
      <c r="DP43" s="23">
        <v>49.6450122468421</v>
      </c>
      <c r="DQ43" s="23">
        <v>40.798508725704799</v>
      </c>
      <c r="DR43" s="23">
        <v>30.799517348578501</v>
      </c>
      <c r="DS43" s="23">
        <v>18.7998555617093</v>
      </c>
      <c r="DT43" s="23">
        <v>4.7999935477759399</v>
      </c>
      <c r="DU43" s="23">
        <v>58.993095798065198</v>
      </c>
      <c r="DV43" s="23">
        <v>57.420539591206101</v>
      </c>
      <c r="DW43" s="23">
        <v>54.4261990776753</v>
      </c>
      <c r="DX43" s="23">
        <v>51.117821725284003</v>
      </c>
      <c r="DY43" s="23">
        <v>54.428382893654302</v>
      </c>
      <c r="DZ43" s="23">
        <v>57.428238875111397</v>
      </c>
      <c r="EA43" s="23">
        <v>59.014446812219603</v>
      </c>
      <c r="EB43" s="23">
        <v>59.048360495875102</v>
      </c>
      <c r="EC43" s="23">
        <v>57.525806637133797</v>
      </c>
      <c r="ED43" s="23">
        <v>54.445437041128798</v>
      </c>
      <c r="EE43" s="23">
        <v>49.651136586712397</v>
      </c>
      <c r="EF43" s="23">
        <v>40.799548373559098</v>
      </c>
      <c r="EG43" s="23">
        <v>30.799852553230899</v>
      </c>
      <c r="EH43" s="23">
        <v>18.799955675105501</v>
      </c>
      <c r="EI43" s="23">
        <v>4.7999980187493501</v>
      </c>
      <c r="EJ43" s="23">
        <v>59.376899015163502</v>
      </c>
      <c r="EK43" s="23">
        <v>58.220709227408499</v>
      </c>
      <c r="EL43" s="23">
        <v>56.336022476936797</v>
      </c>
      <c r="EM43" s="23">
        <v>54.930912518221099</v>
      </c>
      <c r="EN43" s="23">
        <v>56.326276452284802</v>
      </c>
      <c r="EO43" s="23">
        <v>58.192592920790098</v>
      </c>
      <c r="EP43" s="23">
        <v>59.299632352037399</v>
      </c>
      <c r="EQ43" s="23">
        <v>59.149177685144402</v>
      </c>
      <c r="ER43" s="23">
        <v>57.564569851986199</v>
      </c>
      <c r="ES43" s="23">
        <v>54.461763123286602</v>
      </c>
      <c r="ET43" s="23">
        <v>49.660525451099097</v>
      </c>
      <c r="EU43" s="23">
        <v>40.801197326000498</v>
      </c>
      <c r="EV43" s="23">
        <v>30.8003888152681</v>
      </c>
      <c r="EW43" s="23">
        <v>18.800116566322899</v>
      </c>
      <c r="EX43" s="23">
        <v>4.8000052084126397</v>
      </c>
      <c r="EY43" s="23"/>
      <c r="EZ43" s="23"/>
      <c r="FA43" s="23"/>
      <c r="FB43" s="23"/>
      <c r="FC43" s="23"/>
      <c r="FD43" s="23"/>
      <c r="FE43" s="23"/>
      <c r="FF43" s="23"/>
      <c r="FG43" s="23"/>
      <c r="FH43" s="23"/>
      <c r="FI43" s="23"/>
      <c r="FJ43" s="23"/>
      <c r="FK43" s="23"/>
      <c r="FL43" s="23"/>
      <c r="FM43" s="23"/>
      <c r="FN43" s="23"/>
      <c r="FO43" s="23"/>
      <c r="FP43" s="23"/>
      <c r="FQ43" s="23"/>
      <c r="FR43" s="23"/>
      <c r="FS43" s="23"/>
      <c r="FT43" s="23"/>
      <c r="FU43" s="23"/>
      <c r="FV43" s="23"/>
      <c r="FW43" s="23"/>
      <c r="FX43" s="23"/>
      <c r="FY43" s="23"/>
      <c r="FZ43" s="23"/>
      <c r="GA43" s="23"/>
      <c r="GB43" s="23"/>
      <c r="GC43" s="23"/>
      <c r="GD43" s="23"/>
      <c r="GE43" s="23"/>
      <c r="GF43" s="23"/>
      <c r="GG43" s="23"/>
      <c r="GH43" s="23"/>
      <c r="GI43" s="23"/>
      <c r="GJ43" s="23"/>
      <c r="GK43" s="23"/>
      <c r="GL43" s="23"/>
    </row>
    <row r="44" spans="1:194">
      <c r="A44" s="21">
        <f t="shared" si="21"/>
        <v>54.66990457187994</v>
      </c>
      <c r="B44" s="21">
        <f t="shared" si="21"/>
        <v>50.382696817907899</v>
      </c>
      <c r="C44" s="21">
        <f t="shared" si="21"/>
        <v>28.399525297338425</v>
      </c>
      <c r="D44" s="25">
        <v>1</v>
      </c>
      <c r="E44" s="23">
        <v>55.954510868866102</v>
      </c>
      <c r="F44" s="23">
        <v>54.669904571811699</v>
      </c>
      <c r="G44" s="23">
        <v>52.556421058464501</v>
      </c>
      <c r="H44" s="23">
        <v>50.973780568101098</v>
      </c>
      <c r="I44" s="23">
        <v>52.5480372754188</v>
      </c>
      <c r="J44" s="23">
        <v>54.642868446884002</v>
      </c>
      <c r="K44" s="23">
        <v>55.873483984750798</v>
      </c>
      <c r="L44" s="23">
        <v>55.710018377355297</v>
      </c>
      <c r="M44" s="23">
        <v>53.935237778501303</v>
      </c>
      <c r="N44" s="23">
        <v>50.382696820799801</v>
      </c>
      <c r="O44" s="23">
        <v>44.8036547898935</v>
      </c>
      <c r="P44" s="23">
        <v>36.8011973264231</v>
      </c>
      <c r="Q44" s="23">
        <v>26.8003888152465</v>
      </c>
      <c r="R44" s="23">
        <v>14.800116566119</v>
      </c>
      <c r="S44" s="23">
        <v>0.80000520836775202</v>
      </c>
      <c r="T44" s="23">
        <v>55.527923091760499</v>
      </c>
      <c r="U44" s="23">
        <v>53.723379459014303</v>
      </c>
      <c r="V44" s="23">
        <v>50.135777324032503</v>
      </c>
      <c r="W44" s="23">
        <v>45.838317391681102</v>
      </c>
      <c r="X44" s="23">
        <v>50.138343217190702</v>
      </c>
      <c r="Y44" s="23">
        <v>53.732221838710601</v>
      </c>
      <c r="Z44" s="23">
        <v>55.554490942337601</v>
      </c>
      <c r="AA44" s="23">
        <v>55.601753711703097</v>
      </c>
      <c r="AB44" s="23">
        <v>53.898332098130403</v>
      </c>
      <c r="AC44" s="23">
        <v>50.369664740897498</v>
      </c>
      <c r="AD44" s="23">
        <v>44.7986348903313</v>
      </c>
      <c r="AE44" s="23">
        <v>36.799548373947403</v>
      </c>
      <c r="AF44" s="23">
        <v>26.79985255323</v>
      </c>
      <c r="AG44" s="23">
        <v>14.7999556749846</v>
      </c>
      <c r="AH44" s="23">
        <v>0.79999801871248799</v>
      </c>
      <c r="AI44" s="23">
        <v>55.173292592971698</v>
      </c>
      <c r="AJ44" s="23">
        <v>52.711332781689102</v>
      </c>
      <c r="AK44" s="23">
        <v>46.279780510018199</v>
      </c>
      <c r="AL44" s="23">
        <v>29.4656162888141</v>
      </c>
      <c r="AM44" s="23">
        <v>46.289776518618197</v>
      </c>
      <c r="AN44" s="23">
        <v>52.745176225719099</v>
      </c>
      <c r="AO44" s="23">
        <v>55.2805262960078</v>
      </c>
      <c r="AP44" s="23">
        <v>55.520870034452798</v>
      </c>
      <c r="AQ44" s="23">
        <v>53.872934889990098</v>
      </c>
      <c r="AR44" s="23">
        <v>50.361109002745501</v>
      </c>
      <c r="AS44" s="23">
        <v>44.7954208072521</v>
      </c>
      <c r="AT44" s="23">
        <v>36.798508726050798</v>
      </c>
      <c r="AU44" s="23">
        <v>26.7995173485603</v>
      </c>
      <c r="AV44" s="23">
        <v>14.799855561590199</v>
      </c>
      <c r="AW44" s="23">
        <v>0.79999354774932696</v>
      </c>
      <c r="AX44" s="23">
        <v>55.5279230923461</v>
      </c>
      <c r="AY44" s="23">
        <v>53.723379459678704</v>
      </c>
      <c r="AZ44" s="23">
        <v>50.1357773244141</v>
      </c>
      <c r="BA44" s="23">
        <v>45.838317389864798</v>
      </c>
      <c r="BB44" s="23">
        <v>50.1383432137239</v>
      </c>
      <c r="BC44" s="23">
        <v>53.732221835839702</v>
      </c>
      <c r="BD44" s="23">
        <v>55.554490940287003</v>
      </c>
      <c r="BE44" s="23">
        <v>55.601753710223598</v>
      </c>
      <c r="BF44" s="23">
        <v>53.898332097031698</v>
      </c>
      <c r="BG44" s="23">
        <v>50.369664740106003</v>
      </c>
      <c r="BH44" s="23">
        <v>44.7986348898242</v>
      </c>
      <c r="BI44" s="23">
        <v>36.799548373931302</v>
      </c>
      <c r="BJ44" s="23">
        <v>26.799852553201301</v>
      </c>
      <c r="BK44" s="23">
        <v>14.7999556749413</v>
      </c>
      <c r="BL44" s="23">
        <v>0.799998018707201</v>
      </c>
      <c r="BM44" s="23">
        <v>55.954510869398902</v>
      </c>
      <c r="BN44" s="23">
        <v>54.6699045719823</v>
      </c>
      <c r="BO44" s="23">
        <v>52.556421057763401</v>
      </c>
      <c r="BP44" s="23">
        <v>50.973780565331502</v>
      </c>
      <c r="BQ44" s="23">
        <v>52.548037270914797</v>
      </c>
      <c r="BR44" s="23">
        <v>54.6428684425223</v>
      </c>
      <c r="BS44" s="23">
        <v>55.873483981142797</v>
      </c>
      <c r="BT44" s="23">
        <v>55.710018374551801</v>
      </c>
      <c r="BU44" s="23">
        <v>53.935237776403604</v>
      </c>
      <c r="BV44" s="23">
        <v>50.382696819292697</v>
      </c>
      <c r="BW44" s="23">
        <v>44.803654788870901</v>
      </c>
      <c r="BX44" s="23">
        <v>36.801197326147999</v>
      </c>
      <c r="BY44" s="23">
        <v>26.8003888152424</v>
      </c>
      <c r="BZ44" s="23">
        <v>14.800116566209899</v>
      </c>
      <c r="CA44" s="23">
        <v>0.80000520837023703</v>
      </c>
      <c r="CB44" s="23">
        <v>55.954510868827498</v>
      </c>
      <c r="CC44" s="23">
        <v>54.669904571285002</v>
      </c>
      <c r="CD44" s="23">
        <v>52.556421056956701</v>
      </c>
      <c r="CE44" s="23">
        <v>50.973780564939197</v>
      </c>
      <c r="CF44" s="23">
        <v>52.548037270806098</v>
      </c>
      <c r="CG44" s="23">
        <v>54.642868442060603</v>
      </c>
      <c r="CH44" s="23">
        <v>55.873483980529798</v>
      </c>
      <c r="CI44" s="23">
        <v>55.7100183739459</v>
      </c>
      <c r="CJ44" s="23">
        <v>53.935237775876899</v>
      </c>
      <c r="CK44" s="23">
        <v>50.382696818875999</v>
      </c>
      <c r="CL44" s="23">
        <v>44.803654788569403</v>
      </c>
      <c r="CM44" s="23">
        <v>36.801197325986998</v>
      </c>
      <c r="CN44" s="23">
        <v>26.8003888152024</v>
      </c>
      <c r="CO44" s="23">
        <v>14.8001165662159</v>
      </c>
      <c r="CP44" s="23">
        <v>0.80000520837447797</v>
      </c>
      <c r="CQ44" s="23">
        <v>55.527923091041004</v>
      </c>
      <c r="CR44" s="23">
        <v>53.723379457976598</v>
      </c>
      <c r="CS44" s="23">
        <v>50.135777322331698</v>
      </c>
      <c r="CT44" s="23">
        <v>45.838317388679002</v>
      </c>
      <c r="CU44" s="23">
        <v>50.138343212799398</v>
      </c>
      <c r="CV44" s="23">
        <v>53.732221834183001</v>
      </c>
      <c r="CW44" s="23">
        <v>55.5544909382889</v>
      </c>
      <c r="CX44" s="23">
        <v>55.601753708349698</v>
      </c>
      <c r="CY44" s="23">
        <v>53.898332095479397</v>
      </c>
      <c r="CZ44" s="23">
        <v>50.369664738918097</v>
      </c>
      <c r="DA44" s="23">
        <v>44.7986348889781</v>
      </c>
      <c r="DB44" s="23">
        <v>36.799548373470799</v>
      </c>
      <c r="DC44" s="23">
        <v>26.7998525530754</v>
      </c>
      <c r="DD44" s="23">
        <v>14.7999556749508</v>
      </c>
      <c r="DE44" s="23">
        <v>0.79999801872044995</v>
      </c>
      <c r="DF44" s="23">
        <v>55.173292591635303</v>
      </c>
      <c r="DG44" s="23">
        <v>52.711332780109501</v>
      </c>
      <c r="DH44" s="23">
        <v>46.2797805079244</v>
      </c>
      <c r="DI44" s="23">
        <v>29.465616285399701</v>
      </c>
      <c r="DJ44" s="23">
        <v>46.289776514726199</v>
      </c>
      <c r="DK44" s="23">
        <v>52.745176221657303</v>
      </c>
      <c r="DL44" s="23">
        <v>55.280526292293303</v>
      </c>
      <c r="DM44" s="23">
        <v>55.520870031335797</v>
      </c>
      <c r="DN44" s="23">
        <v>53.872934887488398</v>
      </c>
      <c r="DO44" s="23">
        <v>50.361109000851002</v>
      </c>
      <c r="DP44" s="23">
        <v>44.795420806021902</v>
      </c>
      <c r="DQ44" s="23">
        <v>36.798508725354601</v>
      </c>
      <c r="DR44" s="23">
        <v>26.799517348340501</v>
      </c>
      <c r="DS44" s="23">
        <v>14.7998555615866</v>
      </c>
      <c r="DT44" s="23">
        <v>0.79999354777009601</v>
      </c>
      <c r="DU44" s="23">
        <v>55.527923090559199</v>
      </c>
      <c r="DV44" s="23">
        <v>53.723379457699501</v>
      </c>
      <c r="DW44" s="23">
        <v>50.135777322125001</v>
      </c>
      <c r="DX44" s="23">
        <v>45.838317387531397</v>
      </c>
      <c r="DY44" s="23">
        <v>50.138343210966497</v>
      </c>
      <c r="DZ44" s="23">
        <v>53.732221832653501</v>
      </c>
      <c r="EA44" s="23">
        <v>55.554490937155201</v>
      </c>
      <c r="EB44" s="23">
        <v>55.601753707489102</v>
      </c>
      <c r="EC44" s="23">
        <v>53.898332094825001</v>
      </c>
      <c r="ED44" s="23">
        <v>50.369664738440399</v>
      </c>
      <c r="EE44" s="23">
        <v>44.798634888645402</v>
      </c>
      <c r="EF44" s="23">
        <v>36.7995483732089</v>
      </c>
      <c r="EG44" s="23">
        <v>26.799852552992999</v>
      </c>
      <c r="EH44" s="23">
        <v>14.799955674982799</v>
      </c>
      <c r="EI44" s="23">
        <v>0.79999801874350696</v>
      </c>
      <c r="EJ44" s="23">
        <v>55.954510867538403</v>
      </c>
      <c r="EK44" s="23">
        <v>54.669904570004803</v>
      </c>
      <c r="EL44" s="23">
        <v>52.556421055721401</v>
      </c>
      <c r="EM44" s="23">
        <v>50.973780563348903</v>
      </c>
      <c r="EN44" s="23">
        <v>52.548037268683302</v>
      </c>
      <c r="EO44" s="23">
        <v>54.642868439990004</v>
      </c>
      <c r="EP44" s="23">
        <v>55.8734839785945</v>
      </c>
      <c r="EQ44" s="23">
        <v>55.7100183722727</v>
      </c>
      <c r="ER44" s="23">
        <v>53.935237774544198</v>
      </c>
      <c r="ES44" s="23">
        <v>50.382696817907899</v>
      </c>
      <c r="ET44" s="23">
        <v>44.803654787957399</v>
      </c>
      <c r="EU44" s="23">
        <v>36.8011973256503</v>
      </c>
      <c r="EV44" s="23">
        <v>26.8003888150302</v>
      </c>
      <c r="EW44" s="23">
        <v>14.8001165662003</v>
      </c>
      <c r="EX44" s="23">
        <v>0.80000520840679901</v>
      </c>
      <c r="EY44" s="23"/>
      <c r="EZ44" s="23"/>
      <c r="FA44" s="23"/>
      <c r="FB44" s="23"/>
      <c r="FC44" s="23"/>
      <c r="FD44" s="23"/>
      <c r="FE44" s="23"/>
      <c r="FF44" s="23"/>
      <c r="FG44" s="23"/>
      <c r="FH44" s="23"/>
      <c r="FI44" s="23"/>
      <c r="FJ44" s="23"/>
      <c r="FK44" s="23"/>
      <c r="FL44" s="23"/>
      <c r="FM44" s="23"/>
      <c r="FN44" s="23"/>
      <c r="FO44" s="23"/>
      <c r="FP44" s="23"/>
      <c r="FQ44" s="23"/>
      <c r="FR44" s="23"/>
      <c r="FS44" s="23"/>
      <c r="FT44" s="23"/>
      <c r="FU44" s="23"/>
      <c r="FV44" s="23"/>
      <c r="FW44" s="23"/>
      <c r="FX44" s="23"/>
      <c r="FY44" s="23"/>
      <c r="FZ44" s="23"/>
      <c r="GA44" s="23"/>
      <c r="GB44" s="23"/>
      <c r="GC44" s="23"/>
      <c r="GD44" s="23"/>
      <c r="GE44" s="23"/>
      <c r="GF44" s="23"/>
      <c r="GG44" s="23"/>
      <c r="GH44" s="23"/>
      <c r="GI44" s="23"/>
      <c r="GJ44" s="23"/>
      <c r="GK44" s="23"/>
      <c r="GL44" s="23"/>
    </row>
    <row r="45" spans="1:194">
      <c r="A45" s="21"/>
      <c r="B45" s="21"/>
      <c r="C45" s="21"/>
      <c r="D45" s="25"/>
      <c r="E45" s="23"/>
      <c r="F45" s="23"/>
      <c r="G45" s="23"/>
      <c r="H45" s="23"/>
      <c r="I45" s="23"/>
      <c r="J45" s="23"/>
      <c r="K45" s="23"/>
      <c r="L45" s="23"/>
      <c r="M45" s="23"/>
      <c r="N45" s="23"/>
      <c r="O45" s="23"/>
      <c r="P45" s="23"/>
      <c r="Q45" s="23"/>
      <c r="R45" s="23"/>
      <c r="S45" s="23"/>
      <c r="T45" s="23"/>
      <c r="U45" s="23"/>
      <c r="V45" s="23"/>
      <c r="W45" s="23"/>
      <c r="X45" s="23"/>
      <c r="Y45" s="23"/>
      <c r="Z45" s="23"/>
      <c r="AA45" s="23"/>
      <c r="AB45" s="23"/>
      <c r="AC45" s="23"/>
      <c r="AD45" s="23"/>
      <c r="AE45" s="23"/>
      <c r="AF45" s="23"/>
      <c r="AG45" s="23"/>
      <c r="AH45" s="23"/>
      <c r="AI45" s="23"/>
      <c r="AJ45" s="23"/>
      <c r="AK45" s="23"/>
      <c r="AL45" s="23"/>
      <c r="AM45" s="23"/>
      <c r="AN45" s="23"/>
      <c r="AO45" s="23"/>
      <c r="AP45" s="23"/>
      <c r="AQ45" s="23"/>
      <c r="AR45" s="23"/>
      <c r="AS45" s="23"/>
      <c r="AT45" s="23"/>
      <c r="AU45" s="23"/>
      <c r="AV45" s="23"/>
      <c r="AW45" s="23"/>
      <c r="AX45" s="23"/>
      <c r="AY45" s="23"/>
      <c r="AZ45" s="23"/>
      <c r="BA45" s="23"/>
      <c r="BB45" s="23"/>
      <c r="BC45" s="23"/>
      <c r="BD45" s="23"/>
      <c r="BE45" s="23"/>
      <c r="BF45" s="23"/>
      <c r="BG45" s="23"/>
      <c r="BH45" s="23"/>
      <c r="BI45" s="23"/>
      <c r="BJ45" s="23"/>
      <c r="BK45" s="23"/>
      <c r="BL45" s="23"/>
      <c r="BM45" s="23"/>
      <c r="BN45" s="23"/>
      <c r="BO45" s="23"/>
      <c r="BP45" s="23"/>
      <c r="BQ45" s="23"/>
      <c r="BR45" s="23"/>
      <c r="BS45" s="23"/>
      <c r="BT45" s="23"/>
      <c r="BU45" s="23"/>
      <c r="BV45" s="23"/>
      <c r="BW45" s="23"/>
      <c r="BX45" s="23"/>
      <c r="BY45" s="23"/>
      <c r="BZ45" s="23"/>
      <c r="CA45" s="23"/>
      <c r="CB45" s="23"/>
      <c r="CC45" s="23"/>
      <c r="CD45" s="23"/>
      <c r="CE45" s="23"/>
      <c r="CF45" s="23"/>
      <c r="CG45" s="23"/>
      <c r="CH45" s="23"/>
      <c r="CI45" s="23"/>
      <c r="CJ45" s="23"/>
      <c r="CK45" s="23"/>
      <c r="CL45" s="23"/>
      <c r="CM45" s="23"/>
      <c r="CN45" s="23"/>
      <c r="CO45" s="23"/>
      <c r="CP45" s="23"/>
      <c r="CQ45" s="23"/>
      <c r="CR45" s="23"/>
      <c r="CS45" s="23"/>
      <c r="CT45" s="23"/>
      <c r="CU45" s="23"/>
      <c r="CV45" s="23"/>
      <c r="CW45" s="23"/>
      <c r="CX45" s="23"/>
      <c r="CY45" s="23"/>
      <c r="CZ45" s="23"/>
      <c r="DA45" s="23"/>
      <c r="DB45" s="23"/>
      <c r="DC45" s="23"/>
      <c r="DD45" s="23"/>
      <c r="DE45" s="23"/>
      <c r="DF45" s="23"/>
      <c r="DG45" s="23"/>
      <c r="DH45" s="23"/>
      <c r="DI45" s="23"/>
      <c r="DJ45" s="23"/>
      <c r="DK45" s="23"/>
      <c r="DL45" s="23"/>
      <c r="DM45" s="23"/>
      <c r="DN45" s="23"/>
      <c r="DO45" s="23"/>
      <c r="DP45" s="23"/>
      <c r="DQ45" s="23"/>
      <c r="DR45" s="23"/>
      <c r="DS45" s="23"/>
      <c r="DT45" s="23"/>
      <c r="DU45" s="23"/>
      <c r="DV45" s="23"/>
      <c r="DW45" s="23"/>
      <c r="DX45" s="23"/>
      <c r="DY45" s="23"/>
      <c r="DZ45" s="23"/>
      <c r="EA45" s="23"/>
      <c r="EB45" s="23"/>
      <c r="EC45" s="23"/>
      <c r="ED45" s="23"/>
      <c r="EE45" s="23"/>
      <c r="EF45" s="23"/>
      <c r="EG45" s="23"/>
      <c r="EH45" s="23"/>
      <c r="EI45" s="23"/>
      <c r="EJ45" s="23"/>
      <c r="EK45" s="23"/>
      <c r="EL45" s="23"/>
      <c r="EM45" s="23"/>
      <c r="EN45" s="23"/>
      <c r="EO45" s="23"/>
      <c r="EP45" s="23"/>
      <c r="EQ45" s="23"/>
      <c r="ER45" s="23"/>
      <c r="ES45" s="23"/>
      <c r="ET45" s="23"/>
      <c r="EU45" s="23"/>
      <c r="EV45" s="23"/>
      <c r="EW45" s="23"/>
      <c r="EX45" s="23"/>
      <c r="EY45" s="23"/>
      <c r="EZ45" s="23"/>
      <c r="FA45" s="23"/>
      <c r="FB45" s="23"/>
      <c r="FC45" s="23"/>
      <c r="FD45" s="23"/>
      <c r="FE45" s="23"/>
      <c r="FF45" s="23"/>
      <c r="FG45" s="23"/>
      <c r="FH45" s="23"/>
      <c r="FI45" s="23"/>
      <c r="FJ45" s="23"/>
      <c r="FK45" s="23"/>
      <c r="FL45" s="23"/>
      <c r="FM45" s="23"/>
      <c r="FN45" s="23"/>
      <c r="FO45" s="23"/>
      <c r="FP45" s="23"/>
      <c r="FQ45" s="23"/>
      <c r="FR45" s="23"/>
      <c r="FS45" s="23"/>
      <c r="FT45" s="23"/>
      <c r="FU45" s="23"/>
      <c r="FV45" s="23"/>
      <c r="FW45" s="23"/>
      <c r="FX45" s="23"/>
      <c r="FY45" s="23"/>
      <c r="FZ45" s="23"/>
      <c r="GA45" s="23"/>
      <c r="GB45" s="23"/>
      <c r="GC45" s="23"/>
      <c r="GD45" s="23"/>
      <c r="GE45" s="23"/>
      <c r="GF45" s="23"/>
      <c r="GG45" s="23"/>
      <c r="GH45" s="23"/>
      <c r="GI45" s="23"/>
      <c r="GJ45" s="23"/>
      <c r="GK45" s="23"/>
      <c r="GL45" s="23"/>
    </row>
    <row r="46" spans="1:194">
      <c r="A46" s="5"/>
      <c r="B46" s="5"/>
      <c r="C46" s="5"/>
      <c r="D46" s="5"/>
      <c r="E46" s="5"/>
      <c r="F46" s="5"/>
      <c r="G46" s="5"/>
      <c r="H46" s="5"/>
      <c r="I46" s="5"/>
      <c r="J46" s="5"/>
      <c r="K46" s="5"/>
      <c r="L46" s="5"/>
      <c r="M46" s="5"/>
      <c r="N46" s="5"/>
      <c r="O46" s="5"/>
      <c r="P46" s="5"/>
      <c r="Q46" s="5"/>
      <c r="R46" s="5"/>
      <c r="S46" s="5"/>
      <c r="T46" s="5"/>
      <c r="U46" s="5"/>
      <c r="V46" s="5"/>
      <c r="W46" s="5"/>
      <c r="X46" s="5"/>
      <c r="Y46" s="5"/>
      <c r="Z46" s="5"/>
      <c r="AA46" s="5"/>
      <c r="AB46" s="5"/>
      <c r="AC46" s="5"/>
      <c r="AD46" s="5"/>
      <c r="AE46" s="5"/>
      <c r="AF46" s="5"/>
      <c r="AG46" s="5"/>
      <c r="AH46" s="5"/>
      <c r="AI46" s="5"/>
      <c r="AJ46" s="5"/>
      <c r="AK46" s="5"/>
      <c r="AL46" s="5">
        <f>AL5</f>
        <v>1</v>
      </c>
      <c r="AM46" s="5">
        <f t="shared" ref="AM46:AZ46" si="22">AM5</f>
        <v>2</v>
      </c>
      <c r="AN46" s="5">
        <f t="shared" si="22"/>
        <v>3</v>
      </c>
      <c r="AO46" s="5">
        <f t="shared" si="22"/>
        <v>4</v>
      </c>
      <c r="AP46" s="5">
        <f t="shared" si="22"/>
        <v>5</v>
      </c>
      <c r="AQ46" s="5">
        <f t="shared" si="22"/>
        <v>6</v>
      </c>
      <c r="AR46" s="5">
        <f t="shared" si="22"/>
        <v>7</v>
      </c>
      <c r="AS46" s="5">
        <f t="shared" si="22"/>
        <v>8</v>
      </c>
      <c r="AT46" s="5">
        <f t="shared" si="22"/>
        <v>9</v>
      </c>
      <c r="AU46" s="5">
        <f t="shared" si="22"/>
        <v>10</v>
      </c>
      <c r="AV46" s="5">
        <f t="shared" si="22"/>
        <v>11</v>
      </c>
      <c r="AW46" s="5">
        <f t="shared" si="22"/>
        <v>12</v>
      </c>
      <c r="AX46" s="5">
        <f t="shared" si="22"/>
        <v>13</v>
      </c>
      <c r="AY46" s="5">
        <f t="shared" si="22"/>
        <v>14</v>
      </c>
      <c r="AZ46" s="5">
        <f t="shared" si="22"/>
        <v>15</v>
      </c>
      <c r="BA46" s="5"/>
      <c r="ES46" s="5"/>
      <c r="EY46" s="5"/>
      <c r="EZ46" s="5"/>
      <c r="FA46" s="5"/>
      <c r="FB46" s="5"/>
      <c r="FC46" s="5"/>
      <c r="FD46" s="5"/>
      <c r="FE46" s="5"/>
      <c r="FF46" s="5"/>
      <c r="FG46" s="5"/>
      <c r="FH46" s="5"/>
      <c r="FI46" s="5"/>
      <c r="FJ46" s="5"/>
      <c r="FK46" s="5"/>
      <c r="FL46" s="5"/>
      <c r="FM46" s="5"/>
      <c r="FN46" s="5"/>
      <c r="FO46" s="5"/>
      <c r="FP46" s="5"/>
      <c r="FQ46" s="5"/>
      <c r="FR46" s="5"/>
      <c r="FS46" s="5"/>
      <c r="FT46" s="5"/>
      <c r="FU46" s="5"/>
      <c r="FV46" s="5"/>
      <c r="FW46" s="5"/>
      <c r="FX46" s="5"/>
      <c r="FY46" s="5"/>
      <c r="FZ46" s="5"/>
      <c r="GA46" s="5"/>
      <c r="GB46" s="5"/>
      <c r="GC46" s="5"/>
      <c r="GD46" s="5"/>
      <c r="GE46" s="5"/>
      <c r="GF46" s="5"/>
      <c r="GG46" s="5"/>
      <c r="GH46" s="5"/>
      <c r="GI46" s="5"/>
      <c r="GJ46" s="5"/>
      <c r="GK46" s="5"/>
      <c r="GL46" s="5"/>
    </row>
    <row r="47" spans="1:194">
      <c r="A47" s="5"/>
      <c r="B47" s="5"/>
      <c r="C47" s="5"/>
      <c r="D47" s="5"/>
      <c r="E47" s="5"/>
      <c r="F47" s="5"/>
      <c r="G47" s="5"/>
      <c r="H47" s="5"/>
      <c r="I47" s="5"/>
      <c r="J47" s="5"/>
      <c r="K47" s="5"/>
      <c r="L47" s="5"/>
      <c r="M47" s="5"/>
      <c r="N47" s="5"/>
      <c r="O47" s="5"/>
      <c r="P47" s="5"/>
      <c r="Q47" s="5"/>
      <c r="R47" s="5"/>
      <c r="S47" s="5"/>
      <c r="T47" s="5"/>
      <c r="U47" s="5"/>
      <c r="V47" s="5"/>
      <c r="W47" s="5"/>
      <c r="X47" s="5"/>
      <c r="Y47" s="5"/>
      <c r="Z47" s="5"/>
      <c r="AA47" s="5"/>
      <c r="AB47" s="5"/>
      <c r="AC47" s="5"/>
      <c r="AD47" s="5"/>
      <c r="AE47" s="5"/>
      <c r="AF47" s="5"/>
      <c r="AG47" s="5"/>
      <c r="AH47" s="5"/>
      <c r="AI47" s="5"/>
      <c r="AJ47" s="5"/>
      <c r="AK47" s="165"/>
      <c r="AL47" s="165"/>
      <c r="AM47" s="165"/>
      <c r="AN47" s="165"/>
      <c r="AO47" s="165"/>
      <c r="AP47" s="165"/>
      <c r="AQ47" s="165"/>
      <c r="AR47" s="165"/>
      <c r="AS47" s="165"/>
      <c r="AT47" s="165"/>
      <c r="AU47" s="165"/>
      <c r="AV47" s="165"/>
      <c r="AW47" s="165"/>
      <c r="AX47" s="165"/>
      <c r="AY47" s="165"/>
      <c r="AZ47" s="165"/>
      <c r="BA47" s="165"/>
      <c r="ES47" s="165"/>
      <c r="EY47" s="165"/>
      <c r="EZ47" s="165"/>
      <c r="FA47" s="165"/>
      <c r="FB47" s="165"/>
      <c r="FC47" s="165"/>
      <c r="FD47" s="165"/>
      <c r="FE47" s="165"/>
      <c r="FF47" s="165"/>
      <c r="FG47" s="165"/>
      <c r="FH47" s="165"/>
      <c r="FI47" s="165"/>
      <c r="FJ47" s="165"/>
      <c r="FK47" s="165"/>
      <c r="FL47" s="165"/>
      <c r="FM47" s="165"/>
      <c r="FN47" s="165"/>
      <c r="FO47" s="165"/>
      <c r="FP47" s="165"/>
      <c r="FQ47" s="165"/>
      <c r="FR47" s="165"/>
      <c r="FS47" s="165"/>
      <c r="FT47" s="165"/>
      <c r="FU47" s="165"/>
      <c r="FV47" s="165"/>
      <c r="FW47" s="165"/>
      <c r="FX47" s="165"/>
      <c r="FY47" s="165"/>
      <c r="FZ47" s="165"/>
      <c r="GA47" s="165"/>
      <c r="GB47" s="165"/>
      <c r="GC47" s="165"/>
      <c r="GD47" s="165"/>
      <c r="GE47" s="165"/>
      <c r="GF47" s="165"/>
      <c r="GG47" s="165"/>
      <c r="GH47" s="165"/>
      <c r="GI47" s="165"/>
      <c r="GJ47" s="165"/>
      <c r="GK47" s="165"/>
      <c r="GL47" s="165"/>
    </row>
    <row r="48" spans="1:194">
      <c r="A48" s="5"/>
      <c r="B48" s="5"/>
      <c r="C48" s="5"/>
      <c r="D48" s="5"/>
      <c r="E48" s="5"/>
      <c r="F48" s="5"/>
      <c r="G48" s="5"/>
      <c r="H48" s="5"/>
      <c r="I48" s="5"/>
      <c r="J48" s="5"/>
      <c r="K48" s="5"/>
      <c r="L48" s="5"/>
      <c r="M48" s="5"/>
      <c r="N48" s="5"/>
      <c r="O48" s="5"/>
      <c r="P48" s="5"/>
      <c r="Q48" s="5"/>
      <c r="R48" s="5"/>
      <c r="S48" s="5"/>
      <c r="T48" s="5"/>
      <c r="U48" s="5"/>
      <c r="V48" s="5"/>
      <c r="W48" s="5"/>
      <c r="X48" s="5"/>
      <c r="Y48" s="5"/>
      <c r="Z48" s="5"/>
      <c r="AA48" s="5"/>
      <c r="AB48" s="5"/>
      <c r="AC48" s="5"/>
      <c r="AD48" s="5"/>
      <c r="AE48" s="5"/>
      <c r="AF48" s="5"/>
      <c r="AG48" s="5"/>
      <c r="AH48" s="5"/>
      <c r="AI48" s="5"/>
      <c r="AJ48" s="5">
        <f>AK6</f>
        <v>1</v>
      </c>
      <c r="AK48" s="165"/>
      <c r="AL48" s="10">
        <f>AK48+1+IF(AK48=0,MAX($AL47:$AZ47),0)</f>
        <v>1</v>
      </c>
      <c r="AM48" s="10">
        <f t="shared" ref="AM48:AZ48" si="23">AL48+1+IF(AL48=0,MAX($AL47:$AZ47),0)</f>
        <v>2</v>
      </c>
      <c r="AN48" s="10">
        <f t="shared" si="23"/>
        <v>3</v>
      </c>
      <c r="AO48" s="10">
        <f t="shared" si="23"/>
        <v>4</v>
      </c>
      <c r="AP48" s="10">
        <f t="shared" si="23"/>
        <v>5</v>
      </c>
      <c r="AQ48" s="10">
        <f t="shared" si="23"/>
        <v>6</v>
      </c>
      <c r="AR48" s="10">
        <f t="shared" si="23"/>
        <v>7</v>
      </c>
      <c r="AS48" s="10">
        <f t="shared" si="23"/>
        <v>8</v>
      </c>
      <c r="AT48" s="10">
        <f t="shared" si="23"/>
        <v>9</v>
      </c>
      <c r="AU48" s="10">
        <f t="shared" si="23"/>
        <v>10</v>
      </c>
      <c r="AV48" s="10">
        <f t="shared" si="23"/>
        <v>11</v>
      </c>
      <c r="AW48" s="10">
        <f t="shared" si="23"/>
        <v>12</v>
      </c>
      <c r="AX48" s="10">
        <f t="shared" si="23"/>
        <v>13</v>
      </c>
      <c r="AY48" s="10">
        <f t="shared" si="23"/>
        <v>14</v>
      </c>
      <c r="AZ48" s="10">
        <f t="shared" si="23"/>
        <v>15</v>
      </c>
      <c r="BA48" s="165"/>
      <c r="ES48" s="165"/>
      <c r="EY48" s="165"/>
      <c r="EZ48" s="165"/>
      <c r="FA48" s="165"/>
      <c r="FB48" s="165"/>
      <c r="FC48" s="165"/>
      <c r="FD48" s="165"/>
      <c r="FE48" s="165"/>
      <c r="FF48" s="165"/>
      <c r="FG48" s="165"/>
      <c r="FH48" s="165"/>
      <c r="FI48" s="165"/>
      <c r="FJ48" s="165"/>
      <c r="FK48" s="165"/>
      <c r="FL48" s="165"/>
      <c r="FM48" s="165"/>
      <c r="FN48" s="165"/>
      <c r="FO48" s="165"/>
      <c r="FP48" s="165"/>
      <c r="FQ48" s="165"/>
      <c r="FR48" s="165"/>
      <c r="FS48" s="165"/>
      <c r="FT48" s="165"/>
      <c r="FU48" s="165"/>
      <c r="FV48" s="165"/>
      <c r="FW48" s="165"/>
      <c r="FX48" s="165"/>
      <c r="FY48" s="165"/>
      <c r="FZ48" s="165"/>
      <c r="GA48" s="165"/>
      <c r="GB48" s="165"/>
      <c r="GC48" s="165"/>
      <c r="GD48" s="165"/>
      <c r="GE48" s="165"/>
      <c r="GF48" s="165"/>
      <c r="GG48" s="165"/>
      <c r="GH48" s="165"/>
      <c r="GI48" s="165"/>
      <c r="GJ48" s="165"/>
      <c r="GK48" s="165"/>
      <c r="GL48" s="165"/>
    </row>
    <row r="49" spans="1:194">
      <c r="A49" s="5"/>
      <c r="B49" s="5"/>
      <c r="C49" s="5"/>
      <c r="D49" s="5"/>
      <c r="E49" s="5"/>
      <c r="F49" s="5"/>
      <c r="G49" s="5"/>
      <c r="H49" s="5"/>
      <c r="I49" s="5"/>
      <c r="J49" s="5"/>
      <c r="K49" s="5"/>
      <c r="L49" s="5"/>
      <c r="M49" s="5"/>
      <c r="N49" s="5"/>
      <c r="O49" s="5"/>
      <c r="P49" s="5"/>
      <c r="Q49" s="5"/>
      <c r="R49" s="5"/>
      <c r="S49" s="5"/>
      <c r="T49" s="5"/>
      <c r="U49" s="5"/>
      <c r="V49" s="5"/>
      <c r="W49" s="5"/>
      <c r="X49" s="5"/>
      <c r="Y49" s="5"/>
      <c r="Z49" s="5"/>
      <c r="AA49" s="5"/>
      <c r="AB49" s="5"/>
      <c r="AC49" s="5"/>
      <c r="AD49" s="5"/>
      <c r="AE49" s="5"/>
      <c r="AF49" s="5"/>
      <c r="AG49" s="5"/>
      <c r="AH49" s="5"/>
      <c r="AI49" s="5"/>
      <c r="AJ49" s="5">
        <f t="shared" ref="AJ49:AJ57" si="24">AK7</f>
        <v>2</v>
      </c>
      <c r="AK49" s="165"/>
      <c r="AL49" s="10">
        <f t="shared" ref="AL49:AZ49" si="25">AK49+1+IF(AK49=0,MAX($AL48:$AZ48),0)</f>
        <v>16</v>
      </c>
      <c r="AM49" s="10">
        <f t="shared" si="25"/>
        <v>17</v>
      </c>
      <c r="AN49" s="10">
        <f t="shared" si="25"/>
        <v>18</v>
      </c>
      <c r="AO49" s="10">
        <f t="shared" si="25"/>
        <v>19</v>
      </c>
      <c r="AP49" s="10">
        <f t="shared" si="25"/>
        <v>20</v>
      </c>
      <c r="AQ49" s="10">
        <f t="shared" si="25"/>
        <v>21</v>
      </c>
      <c r="AR49" s="10">
        <f t="shared" si="25"/>
        <v>22</v>
      </c>
      <c r="AS49" s="10">
        <f t="shared" si="25"/>
        <v>23</v>
      </c>
      <c r="AT49" s="10">
        <f t="shared" si="25"/>
        <v>24</v>
      </c>
      <c r="AU49" s="10">
        <f t="shared" si="25"/>
        <v>25</v>
      </c>
      <c r="AV49" s="10">
        <f t="shared" si="25"/>
        <v>26</v>
      </c>
      <c r="AW49" s="10">
        <f t="shared" si="25"/>
        <v>27</v>
      </c>
      <c r="AX49" s="10">
        <f t="shared" si="25"/>
        <v>28</v>
      </c>
      <c r="AY49" s="10">
        <f t="shared" si="25"/>
        <v>29</v>
      </c>
      <c r="AZ49" s="10">
        <f t="shared" si="25"/>
        <v>30</v>
      </c>
      <c r="BA49" s="165"/>
      <c r="ES49" s="165"/>
      <c r="EY49" s="165"/>
      <c r="EZ49" s="165"/>
      <c r="FA49" s="165"/>
      <c r="FB49" s="165"/>
      <c r="FC49" s="165"/>
      <c r="FD49" s="165"/>
      <c r="FE49" s="165"/>
      <c r="FF49" s="165"/>
      <c r="FG49" s="165"/>
      <c r="FH49" s="165"/>
      <c r="FI49" s="165"/>
      <c r="FJ49" s="165"/>
      <c r="FK49" s="165"/>
      <c r="FL49" s="165"/>
      <c r="FM49" s="165"/>
      <c r="FN49" s="165"/>
      <c r="FO49" s="165"/>
      <c r="FP49" s="165"/>
      <c r="FQ49" s="165"/>
      <c r="FR49" s="165"/>
      <c r="FS49" s="165"/>
      <c r="FT49" s="165"/>
      <c r="FU49" s="165"/>
      <c r="FV49" s="165"/>
      <c r="FW49" s="165"/>
      <c r="FX49" s="165"/>
      <c r="FY49" s="165"/>
      <c r="FZ49" s="165"/>
      <c r="GA49" s="165"/>
      <c r="GB49" s="165"/>
      <c r="GC49" s="165"/>
      <c r="GD49" s="165"/>
      <c r="GE49" s="165"/>
      <c r="GF49" s="165"/>
      <c r="GG49" s="165"/>
      <c r="GH49" s="165"/>
      <c r="GI49" s="165"/>
      <c r="GJ49" s="165"/>
      <c r="GK49" s="165"/>
      <c r="GL49" s="165"/>
    </row>
    <row r="50" spans="1:194">
      <c r="A50" s="5"/>
      <c r="B50" s="5"/>
      <c r="C50" s="5"/>
      <c r="D50" s="5"/>
      <c r="E50" s="5"/>
      <c r="F50" s="5"/>
      <c r="G50" s="5"/>
      <c r="H50" s="5"/>
      <c r="I50" s="5"/>
      <c r="J50" s="5"/>
      <c r="K50" s="5"/>
      <c r="L50" s="5"/>
      <c r="M50" s="5"/>
      <c r="N50" s="5"/>
      <c r="O50" s="5"/>
      <c r="P50" s="5"/>
      <c r="Q50" s="5"/>
      <c r="R50" s="5"/>
      <c r="S50" s="5"/>
      <c r="T50" s="5"/>
      <c r="U50" s="5"/>
      <c r="V50" s="5"/>
      <c r="W50" s="5"/>
      <c r="X50" s="5"/>
      <c r="Y50" s="5"/>
      <c r="Z50" s="5"/>
      <c r="AA50" s="5"/>
      <c r="AB50" s="5"/>
      <c r="AC50" s="5"/>
      <c r="AD50" s="5"/>
      <c r="AE50" s="5"/>
      <c r="AF50" s="5"/>
      <c r="AG50" s="5"/>
      <c r="AH50" s="5"/>
      <c r="AI50" s="5"/>
      <c r="AJ50" s="5">
        <f t="shared" si="24"/>
        <v>3</v>
      </c>
      <c r="AK50" s="165"/>
      <c r="AL50" s="10">
        <f t="shared" ref="AL50:AZ50" si="26">AK50+1+IF(AK50=0,MAX($AL49:$AZ49),0)</f>
        <v>31</v>
      </c>
      <c r="AM50" s="10">
        <f t="shared" si="26"/>
        <v>32</v>
      </c>
      <c r="AN50" s="10">
        <f t="shared" si="26"/>
        <v>33</v>
      </c>
      <c r="AO50" s="10">
        <f t="shared" si="26"/>
        <v>34</v>
      </c>
      <c r="AP50" s="10">
        <f t="shared" si="26"/>
        <v>35</v>
      </c>
      <c r="AQ50" s="10">
        <f t="shared" si="26"/>
        <v>36</v>
      </c>
      <c r="AR50" s="10">
        <f t="shared" si="26"/>
        <v>37</v>
      </c>
      <c r="AS50" s="10">
        <f t="shared" si="26"/>
        <v>38</v>
      </c>
      <c r="AT50" s="10">
        <f t="shared" si="26"/>
        <v>39</v>
      </c>
      <c r="AU50" s="10">
        <f t="shared" si="26"/>
        <v>40</v>
      </c>
      <c r="AV50" s="10">
        <f t="shared" si="26"/>
        <v>41</v>
      </c>
      <c r="AW50" s="10">
        <f t="shared" si="26"/>
        <v>42</v>
      </c>
      <c r="AX50" s="10">
        <f t="shared" si="26"/>
        <v>43</v>
      </c>
      <c r="AY50" s="10">
        <f t="shared" si="26"/>
        <v>44</v>
      </c>
      <c r="AZ50" s="10">
        <f t="shared" si="26"/>
        <v>45</v>
      </c>
      <c r="BA50" s="165"/>
      <c r="ES50" s="165"/>
      <c r="EY50" s="165"/>
      <c r="EZ50" s="165"/>
      <c r="FA50" s="165"/>
      <c r="FB50" s="165"/>
      <c r="FC50" s="165"/>
      <c r="FD50" s="165"/>
      <c r="FE50" s="165"/>
      <c r="FF50" s="165"/>
      <c r="FG50" s="165"/>
      <c r="FH50" s="165"/>
      <c r="FI50" s="165"/>
      <c r="FJ50" s="165"/>
      <c r="FK50" s="165"/>
      <c r="FL50" s="165"/>
      <c r="FM50" s="165"/>
      <c r="FN50" s="165"/>
      <c r="FO50" s="165"/>
      <c r="FP50" s="165"/>
      <c r="FQ50" s="165"/>
      <c r="FR50" s="165"/>
      <c r="FS50" s="165"/>
      <c r="FT50" s="165"/>
      <c r="FU50" s="165"/>
      <c r="FV50" s="165"/>
      <c r="FW50" s="165"/>
      <c r="FX50" s="165"/>
      <c r="FY50" s="165"/>
      <c r="FZ50" s="165"/>
      <c r="GA50" s="165"/>
      <c r="GB50" s="165"/>
      <c r="GC50" s="165"/>
      <c r="GD50" s="165"/>
      <c r="GE50" s="165"/>
      <c r="GF50" s="165"/>
      <c r="GG50" s="165"/>
      <c r="GH50" s="165"/>
      <c r="GI50" s="165"/>
      <c r="GJ50" s="165"/>
      <c r="GK50" s="165"/>
      <c r="GL50" s="165"/>
    </row>
    <row r="51" spans="1:194">
      <c r="A51" s="5"/>
      <c r="B51" s="5"/>
      <c r="C51" s="5"/>
      <c r="D51" s="5"/>
      <c r="E51" s="5"/>
      <c r="F51" s="5"/>
      <c r="G51" s="5"/>
      <c r="H51" s="5"/>
      <c r="I51" s="5"/>
      <c r="J51" s="5"/>
      <c r="K51" s="5"/>
      <c r="L51" s="5"/>
      <c r="M51" s="5"/>
      <c r="N51" s="5"/>
      <c r="O51" s="5"/>
      <c r="P51" s="5"/>
      <c r="Q51" s="5"/>
      <c r="R51" s="5"/>
      <c r="S51" s="5"/>
      <c r="T51" s="5"/>
      <c r="U51" s="5"/>
      <c r="V51" s="5"/>
      <c r="W51" s="5"/>
      <c r="X51" s="5"/>
      <c r="Y51" s="5"/>
      <c r="Z51" s="5"/>
      <c r="AA51" s="5"/>
      <c r="AB51" s="5"/>
      <c r="AC51" s="5"/>
      <c r="AD51" s="5"/>
      <c r="AE51" s="5"/>
      <c r="AF51" s="5"/>
      <c r="AG51" s="5"/>
      <c r="AH51" s="5"/>
      <c r="AI51" s="5"/>
      <c r="AJ51" s="5">
        <f t="shared" si="24"/>
        <v>4</v>
      </c>
      <c r="AK51" s="165"/>
      <c r="AL51" s="10">
        <f t="shared" ref="AL51:AZ51" si="27">AK51+1+IF(AK51=0,MAX($AL50:$AZ50),0)</f>
        <v>46</v>
      </c>
      <c r="AM51" s="10">
        <f t="shared" si="27"/>
        <v>47</v>
      </c>
      <c r="AN51" s="10">
        <f t="shared" si="27"/>
        <v>48</v>
      </c>
      <c r="AO51" s="10">
        <f t="shared" si="27"/>
        <v>49</v>
      </c>
      <c r="AP51" s="10">
        <f t="shared" si="27"/>
        <v>50</v>
      </c>
      <c r="AQ51" s="10">
        <f t="shared" si="27"/>
        <v>51</v>
      </c>
      <c r="AR51" s="10">
        <f t="shared" si="27"/>
        <v>52</v>
      </c>
      <c r="AS51" s="10">
        <f t="shared" si="27"/>
        <v>53</v>
      </c>
      <c r="AT51" s="10">
        <f t="shared" si="27"/>
        <v>54</v>
      </c>
      <c r="AU51" s="10">
        <f t="shared" si="27"/>
        <v>55</v>
      </c>
      <c r="AV51" s="10">
        <f t="shared" si="27"/>
        <v>56</v>
      </c>
      <c r="AW51" s="10">
        <f t="shared" si="27"/>
        <v>57</v>
      </c>
      <c r="AX51" s="10">
        <f t="shared" si="27"/>
        <v>58</v>
      </c>
      <c r="AY51" s="10">
        <f t="shared" si="27"/>
        <v>59</v>
      </c>
      <c r="AZ51" s="10">
        <f t="shared" si="27"/>
        <v>60</v>
      </c>
      <c r="BA51" s="165"/>
      <c r="ES51" s="165"/>
      <c r="EY51" s="165"/>
      <c r="EZ51" s="165"/>
      <c r="FA51" s="165"/>
      <c r="FB51" s="165"/>
      <c r="FC51" s="165"/>
      <c r="FD51" s="165"/>
      <c r="FE51" s="165"/>
      <c r="FF51" s="165"/>
      <c r="FG51" s="165"/>
      <c r="FH51" s="165"/>
      <c r="FI51" s="165"/>
      <c r="FJ51" s="165"/>
      <c r="FK51" s="165"/>
      <c r="FL51" s="165"/>
      <c r="FM51" s="165"/>
      <c r="FN51" s="165"/>
      <c r="FO51" s="165"/>
      <c r="FP51" s="165"/>
      <c r="FQ51" s="165"/>
      <c r="FR51" s="165"/>
      <c r="FS51" s="165"/>
      <c r="FT51" s="165"/>
      <c r="FU51" s="165"/>
      <c r="FV51" s="165"/>
      <c r="FW51" s="165"/>
      <c r="FX51" s="165"/>
      <c r="FY51" s="165"/>
      <c r="FZ51" s="165"/>
      <c r="GA51" s="165"/>
      <c r="GB51" s="165"/>
      <c r="GC51" s="165"/>
      <c r="GD51" s="165"/>
      <c r="GE51" s="165"/>
      <c r="GF51" s="165"/>
      <c r="GG51" s="165"/>
      <c r="GH51" s="165"/>
      <c r="GI51" s="165"/>
      <c r="GJ51" s="165"/>
      <c r="GK51" s="165"/>
      <c r="GL51" s="165"/>
    </row>
    <row r="52" spans="1:194">
      <c r="A52" s="5"/>
      <c r="B52" s="5"/>
      <c r="C52" s="5"/>
      <c r="D52" s="5"/>
      <c r="E52" s="5"/>
      <c r="F52" s="5"/>
      <c r="G52" s="5"/>
      <c r="H52" s="5"/>
      <c r="I52" s="5"/>
      <c r="J52" s="5"/>
      <c r="K52" s="5"/>
      <c r="L52" s="5"/>
      <c r="M52" s="5"/>
      <c r="N52" s="5"/>
      <c r="O52" s="5"/>
      <c r="P52" s="5"/>
      <c r="Q52" s="5"/>
      <c r="R52" s="5"/>
      <c r="S52" s="5"/>
      <c r="T52" s="5"/>
      <c r="U52" s="5"/>
      <c r="V52" s="5"/>
      <c r="W52" s="5"/>
      <c r="X52" s="5"/>
      <c r="Y52" s="5"/>
      <c r="Z52" s="5"/>
      <c r="AA52" s="5"/>
      <c r="AB52" s="5"/>
      <c r="AC52" s="5"/>
      <c r="AD52" s="5"/>
      <c r="AE52" s="5"/>
      <c r="AF52" s="5"/>
      <c r="AG52" s="5"/>
      <c r="AH52" s="5"/>
      <c r="AI52" s="5"/>
      <c r="AJ52" s="5">
        <f t="shared" si="24"/>
        <v>5</v>
      </c>
      <c r="AK52" s="165"/>
      <c r="AL52" s="10">
        <f t="shared" ref="AL52:AZ52" si="28">AK52+1+IF(AK52=0,MAX($AL51:$AZ51),0)</f>
        <v>61</v>
      </c>
      <c r="AM52" s="10">
        <f t="shared" si="28"/>
        <v>62</v>
      </c>
      <c r="AN52" s="10">
        <f t="shared" si="28"/>
        <v>63</v>
      </c>
      <c r="AO52" s="10">
        <f t="shared" si="28"/>
        <v>64</v>
      </c>
      <c r="AP52" s="10">
        <f t="shared" si="28"/>
        <v>65</v>
      </c>
      <c r="AQ52" s="10">
        <f t="shared" si="28"/>
        <v>66</v>
      </c>
      <c r="AR52" s="10">
        <f t="shared" si="28"/>
        <v>67</v>
      </c>
      <c r="AS52" s="10">
        <f t="shared" si="28"/>
        <v>68</v>
      </c>
      <c r="AT52" s="10">
        <f t="shared" si="28"/>
        <v>69</v>
      </c>
      <c r="AU52" s="10">
        <f t="shared" si="28"/>
        <v>70</v>
      </c>
      <c r="AV52" s="10">
        <f t="shared" si="28"/>
        <v>71</v>
      </c>
      <c r="AW52" s="10">
        <f t="shared" si="28"/>
        <v>72</v>
      </c>
      <c r="AX52" s="10">
        <f t="shared" si="28"/>
        <v>73</v>
      </c>
      <c r="AY52" s="10">
        <f t="shared" si="28"/>
        <v>74</v>
      </c>
      <c r="AZ52" s="10">
        <f t="shared" si="28"/>
        <v>75</v>
      </c>
      <c r="BA52" s="165"/>
      <c r="ES52" s="165"/>
      <c r="EY52" s="165"/>
      <c r="EZ52" s="165"/>
      <c r="FA52" s="165"/>
      <c r="FB52" s="165"/>
      <c r="FC52" s="165"/>
      <c r="FD52" s="165"/>
      <c r="FE52" s="165"/>
      <c r="FF52" s="165"/>
      <c r="FG52" s="165"/>
      <c r="FH52" s="165"/>
      <c r="FI52" s="165"/>
      <c r="FJ52" s="165"/>
      <c r="FK52" s="165"/>
      <c r="FL52" s="165"/>
      <c r="FM52" s="165"/>
      <c r="FN52" s="165"/>
      <c r="FO52" s="165"/>
      <c r="FP52" s="165"/>
      <c r="FQ52" s="165"/>
      <c r="FR52" s="165"/>
      <c r="FS52" s="165"/>
      <c r="FT52" s="165"/>
      <c r="FU52" s="165"/>
      <c r="FV52" s="165"/>
      <c r="FW52" s="165"/>
      <c r="FX52" s="165"/>
      <c r="FY52" s="165"/>
      <c r="FZ52" s="165"/>
      <c r="GA52" s="165"/>
      <c r="GB52" s="165"/>
      <c r="GC52" s="165"/>
      <c r="GD52" s="165"/>
      <c r="GE52" s="165"/>
      <c r="GF52" s="165"/>
      <c r="GG52" s="165"/>
      <c r="GH52" s="165"/>
      <c r="GI52" s="165"/>
      <c r="GJ52" s="165"/>
      <c r="GK52" s="165"/>
      <c r="GL52" s="165"/>
    </row>
    <row r="53" spans="1:194">
      <c r="A53" s="5"/>
      <c r="B53" s="5"/>
      <c r="C53" s="5"/>
      <c r="D53" s="5"/>
      <c r="E53" s="5"/>
      <c r="F53" s="5"/>
      <c r="G53" s="5"/>
      <c r="H53" s="5"/>
      <c r="I53" s="5"/>
      <c r="J53" s="5"/>
      <c r="K53" s="5"/>
      <c r="L53" s="5"/>
      <c r="M53" s="5"/>
      <c r="N53" s="5"/>
      <c r="O53" s="5"/>
      <c r="P53" s="5"/>
      <c r="Q53" s="5"/>
      <c r="R53" s="5"/>
      <c r="S53" s="5"/>
      <c r="T53" s="5"/>
      <c r="U53" s="5"/>
      <c r="V53" s="5"/>
      <c r="W53" s="5"/>
      <c r="X53" s="5"/>
      <c r="Y53" s="5"/>
      <c r="Z53" s="5"/>
      <c r="AA53" s="5"/>
      <c r="AB53" s="5"/>
      <c r="AC53" s="5"/>
      <c r="AD53" s="5"/>
      <c r="AE53" s="5"/>
      <c r="AF53" s="5"/>
      <c r="AG53" s="5"/>
      <c r="AH53" s="5"/>
      <c r="AI53" s="5"/>
      <c r="AJ53" s="5">
        <f t="shared" si="24"/>
        <v>6</v>
      </c>
      <c r="AK53" s="165"/>
      <c r="AL53" s="10">
        <f t="shared" ref="AL53:AZ53" si="29">AK53+1+IF(AK53=0,MAX($AL52:$AZ52),0)</f>
        <v>76</v>
      </c>
      <c r="AM53" s="10">
        <f t="shared" si="29"/>
        <v>77</v>
      </c>
      <c r="AN53" s="10">
        <f t="shared" si="29"/>
        <v>78</v>
      </c>
      <c r="AO53" s="10">
        <f t="shared" si="29"/>
        <v>79</v>
      </c>
      <c r="AP53" s="10">
        <f t="shared" si="29"/>
        <v>80</v>
      </c>
      <c r="AQ53" s="10">
        <f t="shared" si="29"/>
        <v>81</v>
      </c>
      <c r="AR53" s="10">
        <f t="shared" si="29"/>
        <v>82</v>
      </c>
      <c r="AS53" s="10">
        <f t="shared" si="29"/>
        <v>83</v>
      </c>
      <c r="AT53" s="10">
        <f t="shared" si="29"/>
        <v>84</v>
      </c>
      <c r="AU53" s="10">
        <f t="shared" si="29"/>
        <v>85</v>
      </c>
      <c r="AV53" s="10">
        <f t="shared" si="29"/>
        <v>86</v>
      </c>
      <c r="AW53" s="10">
        <f t="shared" si="29"/>
        <v>87</v>
      </c>
      <c r="AX53" s="10">
        <f t="shared" si="29"/>
        <v>88</v>
      </c>
      <c r="AY53" s="10">
        <f t="shared" si="29"/>
        <v>89</v>
      </c>
      <c r="AZ53" s="10">
        <f t="shared" si="29"/>
        <v>90</v>
      </c>
      <c r="BA53" s="165"/>
      <c r="ES53" s="165"/>
      <c r="EY53" s="165"/>
      <c r="EZ53" s="165"/>
      <c r="FA53" s="165"/>
      <c r="FB53" s="165"/>
      <c r="FC53" s="165"/>
      <c r="FD53" s="165"/>
      <c r="FE53" s="165"/>
      <c r="FF53" s="165"/>
      <c r="FG53" s="165"/>
      <c r="FH53" s="165"/>
      <c r="FI53" s="165"/>
      <c r="FJ53" s="165"/>
      <c r="FK53" s="165"/>
      <c r="FL53" s="165"/>
      <c r="FM53" s="165"/>
      <c r="FN53" s="165"/>
      <c r="FO53" s="165"/>
      <c r="FP53" s="165"/>
      <c r="FQ53" s="165"/>
      <c r="FR53" s="165"/>
      <c r="FS53" s="165"/>
      <c r="FT53" s="165"/>
      <c r="FU53" s="165"/>
      <c r="FV53" s="165"/>
      <c r="FW53" s="165"/>
      <c r="FX53" s="165"/>
      <c r="FY53" s="165"/>
      <c r="FZ53" s="165"/>
      <c r="GA53" s="165"/>
      <c r="GB53" s="165"/>
      <c r="GC53" s="165"/>
      <c r="GD53" s="165"/>
      <c r="GE53" s="165"/>
      <c r="GF53" s="165"/>
      <c r="GG53" s="165"/>
      <c r="GH53" s="165"/>
      <c r="GI53" s="165"/>
      <c r="GJ53" s="165"/>
      <c r="GK53" s="165"/>
      <c r="GL53" s="165"/>
    </row>
    <row r="54" spans="1:194">
      <c r="A54" s="5"/>
      <c r="B54" s="5"/>
      <c r="C54" s="5"/>
      <c r="D54" s="5"/>
      <c r="E54" s="5"/>
      <c r="F54" s="5"/>
      <c r="G54" s="5"/>
      <c r="H54" s="5"/>
      <c r="I54" s="5"/>
      <c r="J54" s="5"/>
      <c r="K54" s="5"/>
      <c r="L54" s="5"/>
      <c r="M54" s="5"/>
      <c r="N54" s="5"/>
      <c r="O54" s="5"/>
      <c r="P54" s="5"/>
      <c r="Q54" s="5"/>
      <c r="R54" s="5"/>
      <c r="S54" s="5"/>
      <c r="T54" s="5"/>
      <c r="U54" s="5"/>
      <c r="V54" s="5"/>
      <c r="W54" s="5"/>
      <c r="X54" s="5"/>
      <c r="Y54" s="5"/>
      <c r="Z54" s="5"/>
      <c r="AA54" s="5"/>
      <c r="AB54" s="5"/>
      <c r="AC54" s="5"/>
      <c r="AD54" s="5"/>
      <c r="AE54" s="5"/>
      <c r="AF54" s="5"/>
      <c r="AG54" s="5"/>
      <c r="AH54" s="5"/>
      <c r="AI54" s="5"/>
      <c r="AJ54" s="5">
        <f t="shared" si="24"/>
        <v>7</v>
      </c>
      <c r="AK54" s="165"/>
      <c r="AL54" s="10">
        <f t="shared" ref="AL54:AZ54" si="30">AK54+1+IF(AK54=0,MAX($AL53:$AZ53),0)</f>
        <v>91</v>
      </c>
      <c r="AM54" s="10">
        <f t="shared" si="30"/>
        <v>92</v>
      </c>
      <c r="AN54" s="10">
        <f t="shared" si="30"/>
        <v>93</v>
      </c>
      <c r="AO54" s="10">
        <f t="shared" si="30"/>
        <v>94</v>
      </c>
      <c r="AP54" s="10">
        <f t="shared" si="30"/>
        <v>95</v>
      </c>
      <c r="AQ54" s="10">
        <f t="shared" si="30"/>
        <v>96</v>
      </c>
      <c r="AR54" s="10">
        <f t="shared" si="30"/>
        <v>97</v>
      </c>
      <c r="AS54" s="10">
        <f t="shared" si="30"/>
        <v>98</v>
      </c>
      <c r="AT54" s="10">
        <f t="shared" si="30"/>
        <v>99</v>
      </c>
      <c r="AU54" s="10">
        <f t="shared" si="30"/>
        <v>100</v>
      </c>
      <c r="AV54" s="10">
        <f t="shared" si="30"/>
        <v>101</v>
      </c>
      <c r="AW54" s="10">
        <f t="shared" si="30"/>
        <v>102</v>
      </c>
      <c r="AX54" s="10">
        <f t="shared" si="30"/>
        <v>103</v>
      </c>
      <c r="AY54" s="10">
        <f t="shared" si="30"/>
        <v>104</v>
      </c>
      <c r="AZ54" s="10">
        <f t="shared" si="30"/>
        <v>105</v>
      </c>
      <c r="BA54" s="165"/>
      <c r="ES54" s="165"/>
      <c r="EY54" s="165"/>
      <c r="EZ54" s="165"/>
      <c r="FA54" s="165"/>
      <c r="FB54" s="165"/>
      <c r="FC54" s="165"/>
      <c r="FD54" s="165"/>
      <c r="FE54" s="165"/>
      <c r="FF54" s="165"/>
      <c r="FG54" s="165"/>
      <c r="FH54" s="165"/>
      <c r="FI54" s="165"/>
      <c r="FJ54" s="165"/>
      <c r="FK54" s="165"/>
      <c r="FL54" s="165"/>
      <c r="FM54" s="165"/>
      <c r="FN54" s="165"/>
      <c r="FO54" s="165"/>
      <c r="FP54" s="165"/>
      <c r="FQ54" s="165"/>
      <c r="FR54" s="165"/>
      <c r="FS54" s="165"/>
      <c r="FT54" s="165"/>
      <c r="FU54" s="165"/>
      <c r="FV54" s="165"/>
      <c r="FW54" s="165"/>
      <c r="FX54" s="165"/>
      <c r="FY54" s="165"/>
      <c r="FZ54" s="165"/>
      <c r="GA54" s="165"/>
      <c r="GB54" s="165"/>
      <c r="GC54" s="165"/>
      <c r="GD54" s="165"/>
      <c r="GE54" s="165"/>
      <c r="GF54" s="165"/>
      <c r="GG54" s="165"/>
      <c r="GH54" s="165"/>
      <c r="GI54" s="165"/>
      <c r="GJ54" s="165"/>
      <c r="GK54" s="165"/>
      <c r="GL54" s="165"/>
    </row>
    <row r="55" spans="1:194">
      <c r="A55" s="5"/>
      <c r="B55" s="5"/>
      <c r="C55" s="5"/>
      <c r="D55" s="5"/>
      <c r="E55" s="5"/>
      <c r="F55" s="5"/>
      <c r="G55" s="5"/>
      <c r="H55" s="5"/>
      <c r="I55" s="5"/>
      <c r="J55" s="5"/>
      <c r="K55" s="5"/>
      <c r="L55" s="5"/>
      <c r="M55" s="5"/>
      <c r="N55" s="5"/>
      <c r="O55" s="5"/>
      <c r="P55" s="5"/>
      <c r="Q55" s="5"/>
      <c r="R55" s="5"/>
      <c r="S55" s="5"/>
      <c r="T55" s="5"/>
      <c r="U55" s="5"/>
      <c r="V55" s="5"/>
      <c r="W55" s="5"/>
      <c r="X55" s="5"/>
      <c r="Y55" s="5"/>
      <c r="Z55" s="5"/>
      <c r="AA55" s="5"/>
      <c r="AB55" s="5"/>
      <c r="AC55" s="5"/>
      <c r="AD55" s="5"/>
      <c r="AE55" s="5"/>
      <c r="AF55" s="5"/>
      <c r="AG55" s="5"/>
      <c r="AH55" s="5"/>
      <c r="AI55" s="5"/>
      <c r="AJ55" s="5">
        <f t="shared" si="24"/>
        <v>8</v>
      </c>
      <c r="AK55" s="165"/>
      <c r="AL55" s="10">
        <f t="shared" ref="AL55:AZ55" si="31">AK55+1+IF(AK55=0,MAX($AL54:$AZ54),0)</f>
        <v>106</v>
      </c>
      <c r="AM55" s="10">
        <f t="shared" si="31"/>
        <v>107</v>
      </c>
      <c r="AN55" s="10">
        <f t="shared" si="31"/>
        <v>108</v>
      </c>
      <c r="AO55" s="10">
        <f t="shared" si="31"/>
        <v>109</v>
      </c>
      <c r="AP55" s="10">
        <f t="shared" si="31"/>
        <v>110</v>
      </c>
      <c r="AQ55" s="10">
        <f t="shared" si="31"/>
        <v>111</v>
      </c>
      <c r="AR55" s="10">
        <f t="shared" si="31"/>
        <v>112</v>
      </c>
      <c r="AS55" s="10">
        <f t="shared" si="31"/>
        <v>113</v>
      </c>
      <c r="AT55" s="10">
        <f t="shared" si="31"/>
        <v>114</v>
      </c>
      <c r="AU55" s="10">
        <f t="shared" si="31"/>
        <v>115</v>
      </c>
      <c r="AV55" s="10">
        <f t="shared" si="31"/>
        <v>116</v>
      </c>
      <c r="AW55" s="10">
        <f t="shared" si="31"/>
        <v>117</v>
      </c>
      <c r="AX55" s="10">
        <f t="shared" si="31"/>
        <v>118</v>
      </c>
      <c r="AY55" s="10">
        <f t="shared" si="31"/>
        <v>119</v>
      </c>
      <c r="AZ55" s="10">
        <f t="shared" si="31"/>
        <v>120</v>
      </c>
      <c r="BA55" s="165"/>
      <c r="ES55" s="165"/>
      <c r="EY55" s="165"/>
      <c r="EZ55" s="165"/>
      <c r="FA55" s="165"/>
      <c r="FB55" s="165"/>
      <c r="FC55" s="165"/>
      <c r="FD55" s="165"/>
      <c r="FE55" s="165"/>
      <c r="FF55" s="165"/>
      <c r="FG55" s="165"/>
      <c r="FH55" s="165"/>
      <c r="FI55" s="165"/>
      <c r="FJ55" s="165"/>
      <c r="FK55" s="165"/>
      <c r="FL55" s="165"/>
      <c r="FM55" s="165"/>
      <c r="FN55" s="165"/>
      <c r="FO55" s="165"/>
      <c r="FP55" s="165"/>
      <c r="FQ55" s="165"/>
      <c r="FR55" s="165"/>
      <c r="FS55" s="165"/>
      <c r="FT55" s="165"/>
      <c r="FU55" s="165"/>
      <c r="FV55" s="165"/>
      <c r="FW55" s="165"/>
      <c r="FX55" s="165"/>
      <c r="FY55" s="165"/>
      <c r="FZ55" s="165"/>
      <c r="GA55" s="165"/>
      <c r="GB55" s="165"/>
      <c r="GC55" s="165"/>
      <c r="GD55" s="165"/>
      <c r="GE55" s="165"/>
      <c r="GF55" s="165"/>
      <c r="GG55" s="165"/>
      <c r="GH55" s="165"/>
      <c r="GI55" s="165"/>
      <c r="GJ55" s="165"/>
      <c r="GK55" s="165"/>
      <c r="GL55" s="165"/>
    </row>
    <row r="56" spans="1:194">
      <c r="A56" s="5"/>
      <c r="B56" s="5"/>
      <c r="C56" s="5"/>
      <c r="D56" s="5"/>
      <c r="E56" s="5"/>
      <c r="F56" s="5"/>
      <c r="G56" s="5"/>
      <c r="H56" s="5"/>
      <c r="I56" s="5"/>
      <c r="J56" s="5"/>
      <c r="K56" s="5"/>
      <c r="L56" s="5"/>
      <c r="M56" s="5"/>
      <c r="N56" s="5"/>
      <c r="O56" s="5"/>
      <c r="P56" s="5"/>
      <c r="Q56" s="5"/>
      <c r="R56" s="5"/>
      <c r="S56" s="5"/>
      <c r="T56" s="5"/>
      <c r="U56" s="5"/>
      <c r="V56" s="5"/>
      <c r="W56" s="5"/>
      <c r="X56" s="5"/>
      <c r="Y56" s="5"/>
      <c r="Z56" s="5"/>
      <c r="AA56" s="5"/>
      <c r="AB56" s="5"/>
      <c r="AC56" s="5"/>
      <c r="AD56" s="5"/>
      <c r="AE56" s="5"/>
      <c r="AF56" s="5"/>
      <c r="AG56" s="5"/>
      <c r="AH56" s="5"/>
      <c r="AI56" s="5"/>
      <c r="AJ56" s="5">
        <f t="shared" si="24"/>
        <v>9</v>
      </c>
      <c r="AK56" s="165"/>
      <c r="AL56" s="10">
        <f t="shared" ref="AL56:AZ56" si="32">AK56+1+IF(AK56=0,MAX($AL55:$AZ55),0)</f>
        <v>121</v>
      </c>
      <c r="AM56" s="10">
        <f t="shared" si="32"/>
        <v>122</v>
      </c>
      <c r="AN56" s="10">
        <f t="shared" si="32"/>
        <v>123</v>
      </c>
      <c r="AO56" s="10">
        <f t="shared" si="32"/>
        <v>124</v>
      </c>
      <c r="AP56" s="10">
        <f t="shared" si="32"/>
        <v>125</v>
      </c>
      <c r="AQ56" s="10">
        <f t="shared" si="32"/>
        <v>126</v>
      </c>
      <c r="AR56" s="10">
        <f t="shared" si="32"/>
        <v>127</v>
      </c>
      <c r="AS56" s="10">
        <f t="shared" si="32"/>
        <v>128</v>
      </c>
      <c r="AT56" s="10">
        <f t="shared" si="32"/>
        <v>129</v>
      </c>
      <c r="AU56" s="10">
        <f t="shared" si="32"/>
        <v>130</v>
      </c>
      <c r="AV56" s="10">
        <f t="shared" si="32"/>
        <v>131</v>
      </c>
      <c r="AW56" s="10">
        <f t="shared" si="32"/>
        <v>132</v>
      </c>
      <c r="AX56" s="10">
        <f t="shared" si="32"/>
        <v>133</v>
      </c>
      <c r="AY56" s="10">
        <f t="shared" si="32"/>
        <v>134</v>
      </c>
      <c r="AZ56" s="10">
        <f t="shared" si="32"/>
        <v>135</v>
      </c>
      <c r="BA56" s="165"/>
      <c r="ES56" s="165"/>
      <c r="EY56" s="165"/>
      <c r="EZ56" s="165"/>
      <c r="FA56" s="165"/>
      <c r="FB56" s="165"/>
      <c r="FC56" s="165"/>
      <c r="FD56" s="165"/>
      <c r="FE56" s="165"/>
      <c r="FF56" s="165"/>
      <c r="FG56" s="165"/>
      <c r="FH56" s="165"/>
      <c r="FI56" s="165"/>
      <c r="FJ56" s="165"/>
      <c r="FK56" s="165"/>
      <c r="FL56" s="165"/>
      <c r="FM56" s="165"/>
      <c r="FN56" s="165"/>
      <c r="FO56" s="165"/>
      <c r="FP56" s="165"/>
      <c r="FQ56" s="165"/>
      <c r="FR56" s="165"/>
      <c r="FS56" s="165"/>
      <c r="FT56" s="165"/>
      <c r="FU56" s="165"/>
      <c r="FV56" s="165"/>
      <c r="FW56" s="165"/>
      <c r="FX56" s="165"/>
      <c r="FY56" s="165"/>
      <c r="FZ56" s="165"/>
      <c r="GA56" s="165"/>
      <c r="GB56" s="165"/>
      <c r="GC56" s="165"/>
      <c r="GD56" s="165"/>
      <c r="GE56" s="165"/>
      <c r="GF56" s="165"/>
      <c r="GG56" s="165"/>
      <c r="GH56" s="165"/>
      <c r="GI56" s="165"/>
      <c r="GJ56" s="165"/>
      <c r="GK56" s="165"/>
      <c r="GL56" s="165"/>
    </row>
    <row r="57" spans="1:194">
      <c r="A57" s="5"/>
      <c r="B57" s="5"/>
      <c r="C57" s="5"/>
      <c r="D57" s="5"/>
      <c r="E57" s="5"/>
      <c r="F57" s="5"/>
      <c r="G57" s="5"/>
      <c r="H57" s="5"/>
      <c r="I57" s="5"/>
      <c r="J57" s="5"/>
      <c r="K57" s="5"/>
      <c r="L57" s="5"/>
      <c r="M57" s="5"/>
      <c r="N57" s="5"/>
      <c r="O57" s="5"/>
      <c r="P57" s="5"/>
      <c r="Q57" s="5"/>
      <c r="R57" s="5"/>
      <c r="S57" s="5"/>
      <c r="T57" s="5"/>
      <c r="U57" s="5"/>
      <c r="V57" s="5"/>
      <c r="W57" s="5"/>
      <c r="X57" s="5"/>
      <c r="Y57" s="5"/>
      <c r="Z57" s="5"/>
      <c r="AA57" s="5"/>
      <c r="AB57" s="5"/>
      <c r="AC57" s="5"/>
      <c r="AD57" s="5"/>
      <c r="AE57" s="5"/>
      <c r="AF57" s="5"/>
      <c r="AG57" s="5"/>
      <c r="AH57" s="5"/>
      <c r="AI57" s="5"/>
      <c r="AJ57" s="5">
        <f t="shared" si="24"/>
        <v>10</v>
      </c>
      <c r="AK57" s="165"/>
      <c r="AL57" s="10">
        <f t="shared" ref="AL57:AZ57" si="33">AK57+1+IF(AK57=0,MAX($AL56:$AZ56),0)</f>
        <v>136</v>
      </c>
      <c r="AM57" s="10">
        <f t="shared" si="33"/>
        <v>137</v>
      </c>
      <c r="AN57" s="10">
        <f t="shared" si="33"/>
        <v>138</v>
      </c>
      <c r="AO57" s="10">
        <f t="shared" si="33"/>
        <v>139</v>
      </c>
      <c r="AP57" s="10">
        <f t="shared" si="33"/>
        <v>140</v>
      </c>
      <c r="AQ57" s="10">
        <f t="shared" si="33"/>
        <v>141</v>
      </c>
      <c r="AR57" s="10">
        <f t="shared" si="33"/>
        <v>142</v>
      </c>
      <c r="AS57" s="10">
        <f t="shared" si="33"/>
        <v>143</v>
      </c>
      <c r="AT57" s="10">
        <f t="shared" si="33"/>
        <v>144</v>
      </c>
      <c r="AU57" s="10">
        <f t="shared" si="33"/>
        <v>145</v>
      </c>
      <c r="AV57" s="10">
        <f t="shared" si="33"/>
        <v>146</v>
      </c>
      <c r="AW57" s="10">
        <f t="shared" si="33"/>
        <v>147</v>
      </c>
      <c r="AX57" s="10">
        <f t="shared" si="33"/>
        <v>148</v>
      </c>
      <c r="AY57" s="10">
        <f t="shared" si="33"/>
        <v>149</v>
      </c>
      <c r="AZ57" s="10">
        <f t="shared" si="33"/>
        <v>150</v>
      </c>
      <c r="BA57" s="165"/>
      <c r="ES57" s="165"/>
      <c r="EY57" s="165"/>
      <c r="EZ57" s="165"/>
      <c r="FA57" s="165"/>
      <c r="FB57" s="165"/>
      <c r="FC57" s="165"/>
      <c r="FD57" s="165"/>
      <c r="FE57" s="165"/>
      <c r="FF57" s="165"/>
      <c r="FG57" s="165"/>
      <c r="FH57" s="165"/>
      <c r="FI57" s="165"/>
      <c r="FJ57" s="165"/>
      <c r="FK57" s="165"/>
      <c r="FL57" s="165"/>
      <c r="FM57" s="165"/>
      <c r="FN57" s="165"/>
      <c r="FO57" s="165"/>
      <c r="FP57" s="165"/>
      <c r="FQ57" s="165"/>
      <c r="FR57" s="165"/>
      <c r="FS57" s="165"/>
      <c r="FT57" s="165"/>
      <c r="FU57" s="165"/>
      <c r="FV57" s="165"/>
      <c r="FW57" s="165"/>
      <c r="FX57" s="165"/>
      <c r="FY57" s="165"/>
      <c r="FZ57" s="165"/>
      <c r="GA57" s="165"/>
      <c r="GB57" s="165"/>
      <c r="GC57" s="165"/>
      <c r="GD57" s="165"/>
      <c r="GE57" s="165"/>
      <c r="GF57" s="165"/>
      <c r="GG57" s="165"/>
      <c r="GH57" s="165"/>
      <c r="GI57" s="165"/>
      <c r="GJ57" s="165"/>
      <c r="GK57" s="165"/>
      <c r="GL57" s="165"/>
    </row>
    <row r="58" spans="1:194">
      <c r="A58" s="5"/>
      <c r="B58" s="5"/>
      <c r="C58" s="5"/>
      <c r="D58" s="5"/>
      <c r="E58" s="5"/>
      <c r="F58" s="5"/>
      <c r="G58" s="5"/>
      <c r="H58" s="5"/>
      <c r="I58" s="5"/>
      <c r="J58" s="5"/>
      <c r="K58" s="5"/>
      <c r="L58" s="5"/>
      <c r="M58" s="5"/>
      <c r="N58" s="5"/>
      <c r="O58" s="5"/>
      <c r="P58" s="5"/>
      <c r="Q58" s="5"/>
      <c r="R58" s="5"/>
      <c r="S58" s="5"/>
      <c r="T58" s="5"/>
      <c r="U58" s="5"/>
      <c r="V58" s="5"/>
      <c r="W58" s="5"/>
      <c r="X58" s="5"/>
      <c r="Y58" s="5"/>
      <c r="Z58" s="5"/>
      <c r="AA58" s="5"/>
      <c r="AB58" s="5"/>
      <c r="AC58" s="5"/>
      <c r="AD58" s="5"/>
      <c r="AE58" s="5"/>
      <c r="AF58" s="5"/>
      <c r="AG58" s="5"/>
      <c r="AH58" s="5"/>
      <c r="AI58" s="5"/>
      <c r="AJ58" s="5"/>
      <c r="AK58" s="165"/>
      <c r="AL58" s="165"/>
      <c r="AM58" s="165"/>
      <c r="AN58" s="165"/>
      <c r="AO58" s="165"/>
      <c r="AP58" s="165"/>
      <c r="AQ58" s="165"/>
      <c r="AR58" s="165"/>
      <c r="AS58" s="165"/>
      <c r="AT58" s="165"/>
      <c r="AU58" s="165"/>
      <c r="AV58" s="165"/>
      <c r="AW58" s="165"/>
      <c r="AX58" s="165"/>
      <c r="AY58" s="165"/>
      <c r="AZ58" s="165"/>
      <c r="BA58" s="165"/>
      <c r="ES58" s="165"/>
      <c r="EY58" s="165"/>
      <c r="EZ58" s="165"/>
      <c r="FA58" s="165"/>
      <c r="FB58" s="165"/>
      <c r="FC58" s="165"/>
      <c r="FD58" s="165"/>
      <c r="FE58" s="165"/>
      <c r="FF58" s="165"/>
      <c r="FG58" s="165"/>
      <c r="FH58" s="165"/>
      <c r="FI58" s="165"/>
      <c r="FJ58" s="165"/>
      <c r="FK58" s="165"/>
      <c r="FL58" s="165"/>
      <c r="FM58" s="165"/>
      <c r="FN58" s="165"/>
      <c r="FO58" s="165"/>
      <c r="FP58" s="165"/>
      <c r="FQ58" s="165"/>
      <c r="FR58" s="165"/>
      <c r="FS58" s="165"/>
      <c r="FT58" s="165"/>
      <c r="FU58" s="165"/>
      <c r="FV58" s="165"/>
      <c r="FW58" s="165"/>
      <c r="FX58" s="165"/>
      <c r="FY58" s="165"/>
      <c r="FZ58" s="165"/>
      <c r="GA58" s="165"/>
      <c r="GB58" s="165"/>
      <c r="GC58" s="165"/>
      <c r="GD58" s="165"/>
      <c r="GE58" s="165"/>
      <c r="GF58" s="165"/>
      <c r="GG58" s="165"/>
      <c r="GH58" s="165"/>
      <c r="GI58" s="165"/>
      <c r="GJ58" s="165"/>
      <c r="GK58" s="165"/>
      <c r="GL58" s="165"/>
    </row>
    <row r="59" spans="1:194">
      <c r="A59" s="5"/>
      <c r="B59" s="5"/>
      <c r="C59" s="5"/>
      <c r="D59" s="5"/>
      <c r="E59" s="5"/>
      <c r="F59" s="5"/>
      <c r="G59" s="5"/>
      <c r="H59" s="5"/>
      <c r="I59" s="5"/>
      <c r="J59" s="5"/>
      <c r="K59" s="5"/>
      <c r="L59" s="5"/>
      <c r="M59" s="5"/>
      <c r="N59" s="5"/>
      <c r="O59" s="5"/>
      <c r="P59" s="5"/>
      <c r="Q59" s="5"/>
      <c r="R59" s="5"/>
      <c r="S59" s="5"/>
      <c r="T59" s="5"/>
      <c r="U59" s="5"/>
      <c r="V59" s="5"/>
      <c r="W59" s="5"/>
      <c r="X59" s="5"/>
      <c r="Y59" s="5"/>
      <c r="Z59" s="5"/>
      <c r="AA59" s="5"/>
      <c r="AB59" s="5"/>
      <c r="AC59" s="5"/>
      <c r="AD59" s="5"/>
      <c r="AE59" s="5"/>
      <c r="AF59" s="5"/>
      <c r="AG59" s="5"/>
      <c r="AH59" s="5"/>
      <c r="AI59" s="5"/>
      <c r="AJ59" s="5"/>
      <c r="AK59" s="5"/>
      <c r="AL59" s="5"/>
      <c r="AM59" s="5"/>
      <c r="AN59" s="5"/>
      <c r="AO59" s="5"/>
      <c r="AP59" s="5"/>
      <c r="AQ59" s="5"/>
      <c r="AR59" s="5"/>
      <c r="AS59" s="5"/>
      <c r="AT59" s="5"/>
      <c r="AU59" s="5"/>
      <c r="AV59" s="5"/>
      <c r="AW59" s="5"/>
      <c r="AX59" s="5"/>
      <c r="AY59" s="5"/>
      <c r="AZ59" s="5"/>
      <c r="BA59" s="5"/>
      <c r="ES59" s="5"/>
      <c r="EY59" s="5"/>
      <c r="EZ59" s="5"/>
      <c r="FA59" s="5"/>
      <c r="FB59" s="5"/>
      <c r="FC59" s="5"/>
      <c r="FD59" s="5"/>
      <c r="FE59" s="5"/>
      <c r="FF59" s="5"/>
      <c r="FG59" s="5"/>
      <c r="FH59" s="5"/>
      <c r="FI59" s="5"/>
      <c r="FJ59" s="5"/>
      <c r="FK59" s="5"/>
      <c r="FL59" s="5"/>
      <c r="FM59" s="5"/>
      <c r="FN59" s="5"/>
      <c r="FO59" s="5"/>
      <c r="FP59" s="5"/>
      <c r="FQ59" s="5"/>
      <c r="FR59" s="5"/>
      <c r="FS59" s="5"/>
      <c r="FT59" s="5"/>
      <c r="FU59" s="5"/>
      <c r="FV59" s="5"/>
      <c r="FW59" s="5"/>
      <c r="FX59" s="5"/>
      <c r="FY59" s="5"/>
      <c r="FZ59" s="5"/>
      <c r="GA59" s="5"/>
      <c r="GB59" s="5"/>
      <c r="GC59" s="5"/>
      <c r="GD59" s="5"/>
      <c r="GE59" s="5"/>
      <c r="GF59" s="5"/>
      <c r="GG59" s="5"/>
      <c r="GH59" s="5"/>
      <c r="GI59" s="5"/>
      <c r="GJ59" s="5"/>
      <c r="GK59" s="5"/>
      <c r="GL59" s="5"/>
    </row>
    <row r="60" spans="1:194">
      <c r="A60" s="5"/>
      <c r="B60" s="5"/>
      <c r="C60" s="5"/>
      <c r="D60" s="5"/>
      <c r="E60" s="5"/>
      <c r="F60" s="5"/>
      <c r="G60" s="5"/>
      <c r="H60" s="5"/>
      <c r="I60" s="5"/>
      <c r="J60" s="5"/>
      <c r="K60" s="5"/>
      <c r="L60" s="5"/>
      <c r="M60" s="5"/>
      <c r="N60" s="5"/>
      <c r="O60" s="5"/>
      <c r="P60" s="5"/>
      <c r="Q60" s="5"/>
      <c r="R60" s="5"/>
      <c r="S60" s="5"/>
      <c r="T60" s="5"/>
      <c r="U60" s="5"/>
      <c r="V60" s="5"/>
      <c r="W60" s="5"/>
      <c r="X60" s="5"/>
      <c r="Y60" s="5"/>
      <c r="Z60" s="5"/>
      <c r="AA60" s="5"/>
      <c r="AB60" s="5"/>
      <c r="AC60" s="5"/>
      <c r="AD60" s="5"/>
      <c r="AE60" s="5"/>
      <c r="AF60" s="5"/>
      <c r="AG60" s="5"/>
      <c r="AH60" s="5"/>
      <c r="AI60" s="5"/>
      <c r="AJ60" s="5"/>
      <c r="AK60" s="5"/>
      <c r="AL60" s="5"/>
      <c r="AM60" s="5"/>
      <c r="AN60" s="5"/>
      <c r="AO60" s="5"/>
      <c r="AP60" s="5"/>
      <c r="AQ60" s="5"/>
      <c r="AR60" s="5"/>
      <c r="AS60" s="5"/>
      <c r="AT60" s="5"/>
      <c r="AU60" s="5"/>
      <c r="AV60" s="5"/>
      <c r="AW60" s="5"/>
      <c r="AX60" s="5"/>
      <c r="AY60" s="5"/>
      <c r="AZ60" s="5"/>
      <c r="BA60" s="5"/>
      <c r="ES60" s="5"/>
      <c r="EY60" s="5"/>
      <c r="EZ60" s="5"/>
      <c r="FA60" s="5"/>
      <c r="FB60" s="5"/>
      <c r="FC60" s="5"/>
      <c r="FD60" s="5"/>
      <c r="FE60" s="5"/>
      <c r="FF60" s="5"/>
      <c r="FG60" s="5"/>
      <c r="FH60" s="5"/>
      <c r="FI60" s="5"/>
      <c r="FJ60" s="5"/>
      <c r="FK60" s="5"/>
      <c r="FL60" s="5"/>
      <c r="FM60" s="5"/>
      <c r="FN60" s="5"/>
      <c r="FO60" s="5"/>
      <c r="FP60" s="5"/>
      <c r="FQ60" s="5"/>
      <c r="FR60" s="5"/>
      <c r="FS60" s="5"/>
      <c r="FT60" s="5"/>
      <c r="FU60" s="5"/>
      <c r="FV60" s="5"/>
      <c r="FW60" s="5"/>
      <c r="FX60" s="5"/>
      <c r="FY60" s="5"/>
      <c r="FZ60" s="5"/>
      <c r="GA60" s="5"/>
      <c r="GB60" s="5"/>
      <c r="GC60" s="5"/>
      <c r="GD60" s="5"/>
      <c r="GE60" s="5"/>
      <c r="GF60" s="5"/>
      <c r="GG60" s="5"/>
      <c r="GH60" s="5"/>
      <c r="GI60" s="5"/>
      <c r="GJ60" s="5"/>
      <c r="GK60" s="5"/>
      <c r="GL60" s="5"/>
    </row>
    <row r="61" spans="1:194">
      <c r="A61" s="5"/>
      <c r="B61" s="5"/>
      <c r="C61" s="5"/>
      <c r="D61" s="5"/>
      <c r="E61" s="5"/>
      <c r="F61" s="5"/>
      <c r="G61" s="5"/>
      <c r="H61" s="5"/>
      <c r="I61" s="5"/>
      <c r="J61" s="5"/>
      <c r="K61" s="5"/>
      <c r="L61" s="5"/>
      <c r="M61" s="5"/>
      <c r="N61" s="5"/>
      <c r="O61" s="5"/>
      <c r="P61" s="5"/>
      <c r="Q61" s="5"/>
      <c r="R61" s="5"/>
      <c r="S61" s="5"/>
      <c r="T61" s="5"/>
      <c r="U61" s="5"/>
      <c r="V61" s="5"/>
      <c r="W61" s="5"/>
      <c r="X61" s="5"/>
      <c r="Y61" s="5"/>
      <c r="Z61" s="5"/>
      <c r="AA61" s="5"/>
      <c r="AB61" s="5"/>
      <c r="AC61" s="5"/>
      <c r="AD61" s="5"/>
      <c r="AE61" s="5"/>
      <c r="AF61" s="5"/>
      <c r="AG61" s="5"/>
      <c r="AH61" s="5"/>
      <c r="AI61" s="5"/>
      <c r="AJ61" s="5"/>
      <c r="AK61" s="5"/>
      <c r="AL61" s="5"/>
      <c r="AM61" s="5"/>
      <c r="AN61" s="5"/>
      <c r="AO61" s="5"/>
      <c r="AP61" s="5"/>
      <c r="AQ61" s="5"/>
      <c r="AR61" s="5"/>
      <c r="AS61" s="5"/>
      <c r="AT61" s="5"/>
      <c r="AU61" s="5"/>
      <c r="AV61" s="5"/>
      <c r="AW61" s="5"/>
      <c r="AX61" s="5"/>
      <c r="AY61" s="5"/>
      <c r="AZ61" s="5"/>
      <c r="BA61" s="5"/>
      <c r="ES61" s="5"/>
      <c r="EY61" s="5"/>
      <c r="EZ61" s="5"/>
      <c r="FA61" s="5"/>
      <c r="FB61" s="5"/>
      <c r="FC61" s="5"/>
      <c r="FD61" s="5"/>
      <c r="FE61" s="5"/>
      <c r="FF61" s="5"/>
      <c r="FG61" s="5"/>
      <c r="FH61" s="5"/>
      <c r="FI61" s="5"/>
      <c r="FJ61" s="5"/>
      <c r="FK61" s="5"/>
      <c r="FL61" s="5"/>
      <c r="FM61" s="5"/>
      <c r="FN61" s="5"/>
      <c r="FO61" s="5"/>
      <c r="FP61" s="5"/>
      <c r="FQ61" s="5"/>
      <c r="FR61" s="5"/>
      <c r="FS61" s="5"/>
      <c r="FT61" s="5"/>
      <c r="FU61" s="5"/>
      <c r="FV61" s="5"/>
      <c r="FW61" s="5"/>
      <c r="FX61" s="5"/>
      <c r="FY61" s="5"/>
      <c r="FZ61" s="5"/>
      <c r="GA61" s="5"/>
      <c r="GB61" s="5"/>
      <c r="GC61" s="5"/>
      <c r="GD61" s="5"/>
      <c r="GE61" s="5"/>
      <c r="GF61" s="5"/>
      <c r="GG61" s="5"/>
      <c r="GH61" s="5"/>
      <c r="GI61" s="5"/>
      <c r="GJ61" s="5"/>
      <c r="GK61" s="5"/>
      <c r="GL61" s="5"/>
    </row>
    <row r="62" spans="1:194">
      <c r="A62" s="5"/>
      <c r="B62" s="5"/>
      <c r="C62" s="5"/>
      <c r="D62" s="5"/>
      <c r="E62" s="5"/>
      <c r="F62" s="5"/>
      <c r="G62" s="5"/>
      <c r="H62" s="5"/>
      <c r="I62" s="5"/>
      <c r="J62" s="5"/>
      <c r="K62" s="5"/>
      <c r="L62" s="5"/>
      <c r="M62" s="5"/>
      <c r="N62" s="5"/>
      <c r="O62" s="5"/>
      <c r="P62" s="5"/>
      <c r="Q62" s="5"/>
      <c r="R62" s="5"/>
      <c r="S62" s="5"/>
      <c r="T62" s="5"/>
      <c r="U62" s="5"/>
      <c r="V62" s="5"/>
      <c r="W62" s="5"/>
      <c r="X62" s="5"/>
      <c r="Y62" s="5"/>
      <c r="Z62" s="5"/>
      <c r="AA62" s="5"/>
      <c r="AB62" s="5"/>
      <c r="AC62" s="5"/>
      <c r="AD62" s="5"/>
      <c r="AE62" s="5"/>
      <c r="AF62" s="5"/>
      <c r="AG62" s="5"/>
      <c r="AH62" s="5"/>
      <c r="AI62" s="5"/>
      <c r="AJ62" s="5"/>
      <c r="AK62" s="5"/>
      <c r="AL62" s="5"/>
      <c r="AM62" s="5"/>
      <c r="AN62" s="5"/>
      <c r="AO62" s="5"/>
      <c r="AP62" s="5"/>
      <c r="AQ62" s="5"/>
      <c r="AR62" s="5"/>
      <c r="AS62" s="5"/>
      <c r="AT62" s="5"/>
      <c r="AU62" s="5"/>
      <c r="AV62" s="5"/>
      <c r="AW62" s="5"/>
      <c r="AX62" s="5"/>
      <c r="AY62" s="5"/>
      <c r="AZ62" s="5"/>
      <c r="BA62" s="5"/>
      <c r="ES62" s="5"/>
      <c r="EY62" s="5"/>
      <c r="EZ62" s="5"/>
      <c r="FA62" s="5"/>
      <c r="FB62" s="5"/>
      <c r="FC62" s="5"/>
      <c r="FD62" s="5"/>
      <c r="FE62" s="5"/>
      <c r="FF62" s="5"/>
      <c r="FG62" s="5"/>
      <c r="FH62" s="5"/>
      <c r="FI62" s="5"/>
      <c r="FJ62" s="5"/>
      <c r="FK62" s="5"/>
      <c r="FL62" s="5"/>
      <c r="FM62" s="5"/>
      <c r="FN62" s="5"/>
      <c r="FO62" s="5"/>
      <c r="FP62" s="5"/>
      <c r="FQ62" s="5"/>
      <c r="FR62" s="5"/>
      <c r="FS62" s="5"/>
      <c r="FT62" s="5"/>
      <c r="FU62" s="5"/>
      <c r="FV62" s="5"/>
      <c r="FW62" s="5"/>
      <c r="FX62" s="5"/>
      <c r="FY62" s="5"/>
      <c r="FZ62" s="5"/>
      <c r="GA62" s="5"/>
      <c r="GB62" s="5"/>
      <c r="GC62" s="5"/>
      <c r="GD62" s="5"/>
      <c r="GE62" s="5"/>
      <c r="GF62" s="5"/>
      <c r="GG62" s="5"/>
      <c r="GH62" s="5"/>
      <c r="GI62" s="5"/>
      <c r="GJ62" s="5"/>
      <c r="GK62" s="5"/>
      <c r="GL62" s="5"/>
    </row>
    <row r="63" spans="1:194">
      <c r="A63" s="5"/>
      <c r="B63" s="5"/>
      <c r="C63" s="5"/>
      <c r="D63" s="5"/>
      <c r="E63" s="5"/>
      <c r="F63" s="5"/>
      <c r="G63" s="5"/>
      <c r="H63" s="5"/>
      <c r="I63" s="5"/>
      <c r="J63" s="5"/>
      <c r="K63" s="5"/>
      <c r="L63" s="5"/>
      <c r="M63" s="5"/>
      <c r="N63" s="5"/>
      <c r="O63" s="5"/>
      <c r="P63" s="5"/>
      <c r="Q63" s="5"/>
      <c r="R63" s="5"/>
      <c r="S63" s="5"/>
      <c r="T63" s="5"/>
      <c r="U63" s="5"/>
      <c r="V63" s="5"/>
      <c r="W63" s="5"/>
      <c r="X63" s="5"/>
      <c r="Y63" s="5"/>
      <c r="Z63" s="5"/>
      <c r="AA63" s="5"/>
      <c r="AB63" s="5"/>
      <c r="AC63" s="5"/>
      <c r="AD63" s="5"/>
      <c r="AE63" s="5"/>
      <c r="AF63" s="5"/>
      <c r="AG63" s="5"/>
      <c r="AH63" s="5"/>
      <c r="AI63" s="5"/>
      <c r="AJ63" s="5"/>
      <c r="AK63" s="5"/>
      <c r="AL63" s="5"/>
      <c r="AM63" s="5"/>
      <c r="AN63" s="5"/>
      <c r="AO63" s="5"/>
      <c r="AP63" s="5"/>
      <c r="AQ63" s="5"/>
      <c r="AR63" s="5"/>
      <c r="AS63" s="5"/>
      <c r="AT63" s="5"/>
      <c r="AU63" s="5"/>
      <c r="AV63" s="5"/>
      <c r="AW63" s="5"/>
      <c r="AX63" s="5"/>
      <c r="AY63" s="5"/>
      <c r="AZ63" s="5"/>
      <c r="BA63" s="5"/>
      <c r="ES63" s="5"/>
      <c r="EY63" s="5"/>
      <c r="EZ63" s="5"/>
      <c r="FA63" s="5"/>
      <c r="FB63" s="5"/>
      <c r="FC63" s="5"/>
      <c r="FD63" s="5"/>
      <c r="FE63" s="5"/>
      <c r="FF63" s="5"/>
      <c r="FG63" s="5"/>
      <c r="FH63" s="5"/>
      <c r="FI63" s="5"/>
      <c r="FJ63" s="5"/>
      <c r="FK63" s="5"/>
      <c r="FL63" s="5"/>
      <c r="FM63" s="5"/>
      <c r="FN63" s="5"/>
      <c r="FO63" s="5"/>
      <c r="FP63" s="5"/>
      <c r="FQ63" s="5"/>
      <c r="FR63" s="5"/>
      <c r="FS63" s="5"/>
      <c r="FT63" s="5"/>
      <c r="FU63" s="5"/>
      <c r="FV63" s="5"/>
      <c r="FW63" s="5"/>
      <c r="FX63" s="5"/>
      <c r="FY63" s="5"/>
      <c r="FZ63" s="5"/>
      <c r="GA63" s="5"/>
      <c r="GB63" s="5"/>
      <c r="GC63" s="5"/>
      <c r="GD63" s="5"/>
      <c r="GE63" s="5"/>
      <c r="GF63" s="5"/>
      <c r="GG63" s="5"/>
      <c r="GH63" s="5"/>
      <c r="GI63" s="5"/>
      <c r="GJ63" s="5"/>
      <c r="GK63" s="5"/>
      <c r="GL63" s="5"/>
    </row>
    <row r="64" spans="1:194">
      <c r="A64" s="5"/>
      <c r="B64" s="5"/>
      <c r="C64" s="5"/>
      <c r="D64" s="5"/>
      <c r="E64" s="5"/>
      <c r="F64" s="5"/>
      <c r="G64" s="5"/>
      <c r="H64" s="5"/>
      <c r="I64" s="5"/>
      <c r="J64" s="5"/>
      <c r="K64" s="5"/>
      <c r="L64" s="5"/>
      <c r="M64" s="5"/>
      <c r="N64" s="5"/>
      <c r="O64" s="5"/>
      <c r="P64" s="5"/>
      <c r="Q64" s="5"/>
      <c r="R64" s="5"/>
      <c r="S64" s="5"/>
      <c r="T64" s="5"/>
      <c r="U64" s="5"/>
      <c r="V64" s="5"/>
      <c r="W64" s="5"/>
      <c r="X64" s="5"/>
      <c r="Y64" s="5"/>
      <c r="Z64" s="5"/>
      <c r="AA64" s="5"/>
      <c r="AB64" s="5"/>
      <c r="AC64" s="5"/>
      <c r="AD64" s="5"/>
      <c r="AE64" s="5"/>
      <c r="AF64" s="5"/>
      <c r="AG64" s="5"/>
      <c r="AH64" s="5"/>
      <c r="AI64" s="5"/>
      <c r="AJ64" s="5"/>
      <c r="AK64" s="5"/>
      <c r="AL64" s="5"/>
      <c r="AM64" s="5"/>
      <c r="AN64" s="5"/>
      <c r="AO64" s="5"/>
      <c r="AP64" s="5"/>
      <c r="AQ64" s="5"/>
      <c r="AR64" s="5"/>
      <c r="AS64" s="5"/>
      <c r="AT64" s="5"/>
      <c r="AU64" s="5"/>
      <c r="AV64" s="5"/>
      <c r="AW64" s="5"/>
      <c r="AX64" s="5"/>
      <c r="AY64" s="5"/>
      <c r="AZ64" s="5"/>
      <c r="BA64" s="5"/>
      <c r="ES64" s="5"/>
      <c r="EY64" s="5"/>
      <c r="EZ64" s="5"/>
      <c r="FA64" s="5"/>
      <c r="FB64" s="5"/>
      <c r="FC64" s="5"/>
      <c r="FD64" s="5"/>
      <c r="FE64" s="5"/>
      <c r="FF64" s="5"/>
      <c r="FG64" s="5"/>
      <c r="FH64" s="5"/>
      <c r="FI64" s="5"/>
      <c r="FJ64" s="5"/>
      <c r="FK64" s="5"/>
      <c r="FL64" s="5"/>
      <c r="FM64" s="5"/>
      <c r="FN64" s="5"/>
      <c r="FO64" s="5"/>
      <c r="FP64" s="5"/>
      <c r="FQ64" s="5"/>
      <c r="FR64" s="5"/>
      <c r="FS64" s="5"/>
      <c r="FT64" s="5"/>
      <c r="FU64" s="5"/>
      <c r="FV64" s="5"/>
      <c r="FW64" s="5"/>
      <c r="FX64" s="5"/>
      <c r="FY64" s="5"/>
      <c r="FZ64" s="5"/>
      <c r="GA64" s="5"/>
      <c r="GB64" s="5"/>
      <c r="GC64" s="5"/>
      <c r="GD64" s="5"/>
      <c r="GE64" s="5"/>
      <c r="GF64" s="5"/>
      <c r="GG64" s="5"/>
      <c r="GH64" s="5"/>
      <c r="GI64" s="5"/>
      <c r="GJ64" s="5"/>
      <c r="GK64" s="5"/>
      <c r="GL64" s="5"/>
    </row>
    <row r="65" spans="1:194">
      <c r="A65" s="5"/>
      <c r="B65" s="5"/>
      <c r="C65" s="5"/>
      <c r="D65" s="5"/>
      <c r="E65" s="5"/>
      <c r="F65" s="5"/>
      <c r="G65" s="5"/>
      <c r="H65" s="5"/>
      <c r="I65" s="5"/>
      <c r="J65" s="5"/>
      <c r="K65" s="5"/>
      <c r="L65" s="5"/>
      <c r="M65" s="5"/>
      <c r="N65" s="5"/>
      <c r="O65" s="5"/>
      <c r="P65" s="5"/>
      <c r="Q65" s="5"/>
      <c r="R65" s="5"/>
      <c r="S65" s="5"/>
      <c r="T65" s="5"/>
      <c r="U65" s="5"/>
      <c r="V65" s="5"/>
      <c r="W65" s="5"/>
      <c r="X65" s="5"/>
      <c r="Y65" s="5"/>
      <c r="Z65" s="5"/>
      <c r="AA65" s="5"/>
      <c r="AB65" s="5"/>
      <c r="AC65" s="5"/>
      <c r="AD65" s="5"/>
      <c r="AE65" s="5"/>
      <c r="AF65" s="5"/>
      <c r="AG65" s="5"/>
      <c r="AH65" s="5"/>
      <c r="AI65" s="5"/>
      <c r="AJ65" s="5"/>
      <c r="AK65" s="5"/>
      <c r="AL65" s="5"/>
      <c r="AM65" s="5"/>
      <c r="AN65" s="5"/>
      <c r="AO65" s="5"/>
      <c r="AP65" s="5"/>
      <c r="AQ65" s="5"/>
      <c r="AR65" s="5"/>
      <c r="AS65" s="5"/>
      <c r="AT65" s="5"/>
      <c r="AU65" s="5"/>
      <c r="AV65" s="5"/>
      <c r="AW65" s="5"/>
      <c r="AX65" s="5"/>
      <c r="AY65" s="5"/>
      <c r="AZ65" s="5"/>
      <c r="BA65" s="5"/>
      <c r="ES65" s="5"/>
      <c r="EY65" s="5"/>
      <c r="EZ65" s="5"/>
      <c r="FA65" s="5"/>
      <c r="FB65" s="5"/>
      <c r="FC65" s="5"/>
      <c r="FD65" s="5"/>
      <c r="FE65" s="5"/>
      <c r="FF65" s="5"/>
      <c r="FG65" s="5"/>
      <c r="FH65" s="5"/>
      <c r="FI65" s="5"/>
      <c r="FJ65" s="5"/>
      <c r="FK65" s="5"/>
      <c r="FL65" s="5"/>
      <c r="FM65" s="5"/>
      <c r="FN65" s="5"/>
      <c r="FO65" s="5"/>
      <c r="FP65" s="5"/>
      <c r="FQ65" s="5"/>
      <c r="FR65" s="5"/>
      <c r="FS65" s="5"/>
      <c r="FT65" s="5"/>
      <c r="FU65" s="5"/>
      <c r="FV65" s="5"/>
      <c r="FW65" s="5"/>
      <c r="FX65" s="5"/>
      <c r="FY65" s="5"/>
      <c r="FZ65" s="5"/>
      <c r="GA65" s="5"/>
      <c r="GB65" s="5"/>
      <c r="GC65" s="5"/>
      <c r="GD65" s="5"/>
      <c r="GE65" s="5"/>
      <c r="GF65" s="5"/>
      <c r="GG65" s="5"/>
      <c r="GH65" s="5"/>
      <c r="GI65" s="5"/>
      <c r="GJ65" s="5"/>
      <c r="GK65" s="5"/>
      <c r="GL65" s="5"/>
    </row>
    <row r="66" spans="1:194">
      <c r="A66" s="5"/>
      <c r="B66" s="5"/>
      <c r="C66" s="5"/>
      <c r="D66" s="5"/>
      <c r="E66" s="5"/>
      <c r="F66" s="5"/>
      <c r="G66" s="5"/>
      <c r="H66" s="5"/>
      <c r="I66" s="5"/>
      <c r="J66" s="5"/>
      <c r="K66" s="5"/>
      <c r="L66" s="5"/>
      <c r="M66" s="5"/>
      <c r="N66" s="5"/>
      <c r="O66" s="5"/>
      <c r="P66" s="5"/>
      <c r="Q66" s="5"/>
      <c r="R66" s="5"/>
      <c r="S66" s="5"/>
      <c r="T66" s="5"/>
      <c r="U66" s="5"/>
      <c r="V66" s="5"/>
      <c r="W66" s="5"/>
      <c r="X66" s="5"/>
      <c r="Y66" s="5"/>
      <c r="Z66" s="5"/>
      <c r="AA66" s="5"/>
      <c r="AB66" s="5"/>
      <c r="AC66" s="5"/>
      <c r="AD66" s="5"/>
      <c r="AE66" s="5"/>
      <c r="AF66" s="5"/>
      <c r="AG66" s="5"/>
      <c r="AH66" s="5"/>
      <c r="AI66" s="5"/>
      <c r="AJ66" s="5"/>
      <c r="AK66" s="5"/>
      <c r="AL66" s="5"/>
      <c r="AM66" s="5"/>
      <c r="AN66" s="5"/>
      <c r="AO66" s="5"/>
      <c r="AP66" s="5"/>
      <c r="AQ66" s="5"/>
      <c r="AR66" s="5"/>
      <c r="AS66" s="5"/>
      <c r="AT66" s="5"/>
      <c r="AU66" s="5"/>
      <c r="AV66" s="5"/>
      <c r="AW66" s="5"/>
      <c r="AX66" s="5"/>
      <c r="AY66" s="5"/>
      <c r="AZ66" s="5"/>
      <c r="BA66" s="5"/>
      <c r="ES66" s="5"/>
      <c r="EY66" s="5"/>
      <c r="EZ66" s="5"/>
      <c r="FA66" s="5"/>
      <c r="FB66" s="5"/>
      <c r="FC66" s="5"/>
      <c r="FD66" s="5"/>
      <c r="FE66" s="5"/>
      <c r="FF66" s="5"/>
      <c r="FG66" s="5"/>
      <c r="FH66" s="5"/>
      <c r="FI66" s="5"/>
      <c r="FJ66" s="5"/>
      <c r="FK66" s="5"/>
      <c r="FL66" s="5"/>
      <c r="FM66" s="5"/>
      <c r="FN66" s="5"/>
      <c r="FO66" s="5"/>
      <c r="FP66" s="5"/>
      <c r="FQ66" s="5"/>
      <c r="FR66" s="5"/>
      <c r="FS66" s="5"/>
      <c r="FT66" s="5"/>
      <c r="FU66" s="5"/>
      <c r="FV66" s="5"/>
      <c r="FW66" s="5"/>
      <c r="FX66" s="5"/>
      <c r="FY66" s="5"/>
      <c r="FZ66" s="5"/>
      <c r="GA66" s="5"/>
      <c r="GB66" s="5"/>
      <c r="GC66" s="5"/>
      <c r="GD66" s="5"/>
      <c r="GE66" s="5"/>
      <c r="GF66" s="5"/>
      <c r="GG66" s="5"/>
      <c r="GH66" s="5"/>
      <c r="GI66" s="5"/>
      <c r="GJ66" s="5"/>
      <c r="GK66" s="5"/>
      <c r="GL66" s="5"/>
    </row>
    <row r="67" spans="1:194">
      <c r="A67" s="5"/>
      <c r="B67" s="5"/>
      <c r="C67" s="5"/>
      <c r="D67" s="5"/>
      <c r="E67" s="5"/>
      <c r="F67" s="5"/>
      <c r="G67" s="5"/>
      <c r="H67" s="5"/>
      <c r="I67" s="5"/>
      <c r="J67" s="5"/>
      <c r="K67" s="5"/>
      <c r="L67" s="5"/>
      <c r="M67" s="5"/>
      <c r="N67" s="5"/>
      <c r="O67" s="5"/>
      <c r="P67" s="5"/>
      <c r="Q67" s="5"/>
      <c r="R67" s="5"/>
      <c r="S67" s="5"/>
      <c r="T67" s="5"/>
      <c r="U67" s="5"/>
      <c r="V67" s="5"/>
      <c r="W67" s="5"/>
      <c r="X67" s="5"/>
      <c r="Y67" s="5"/>
      <c r="Z67" s="5"/>
      <c r="AA67" s="5"/>
      <c r="AB67" s="5"/>
      <c r="AC67" s="5"/>
      <c r="AD67" s="5"/>
      <c r="AE67" s="5"/>
      <c r="AF67" s="5"/>
      <c r="AG67" s="5"/>
      <c r="AH67" s="5"/>
      <c r="AI67" s="5"/>
      <c r="AJ67" s="5"/>
      <c r="AK67" s="5"/>
      <c r="AL67" s="5"/>
      <c r="AM67" s="5"/>
      <c r="AN67" s="5"/>
      <c r="AO67" s="5"/>
      <c r="AP67" s="5"/>
      <c r="AQ67" s="5"/>
      <c r="AR67" s="5"/>
      <c r="AS67" s="5"/>
      <c r="AT67" s="5"/>
      <c r="AU67" s="5"/>
      <c r="AV67" s="5"/>
      <c r="AW67" s="5"/>
      <c r="AX67" s="5"/>
      <c r="AY67" s="5"/>
      <c r="AZ67" s="5"/>
      <c r="BA67" s="5"/>
      <c r="ES67" s="5"/>
      <c r="EY67" s="5"/>
      <c r="EZ67" s="5"/>
      <c r="FA67" s="5"/>
      <c r="FB67" s="5"/>
      <c r="FC67" s="5"/>
      <c r="FD67" s="5"/>
      <c r="FE67" s="5"/>
      <c r="FF67" s="5"/>
      <c r="FG67" s="5"/>
      <c r="FH67" s="5"/>
      <c r="FI67" s="5"/>
      <c r="FJ67" s="5"/>
      <c r="FK67" s="5"/>
      <c r="FL67" s="5"/>
      <c r="FM67" s="5"/>
      <c r="FN67" s="5"/>
      <c r="FO67" s="5"/>
      <c r="FP67" s="5"/>
      <c r="FQ67" s="5"/>
      <c r="FR67" s="5"/>
      <c r="FS67" s="5"/>
      <c r="FT67" s="5"/>
      <c r="FU67" s="5"/>
      <c r="FV67" s="5"/>
      <c r="FW67" s="5"/>
      <c r="FX67" s="5"/>
      <c r="FY67" s="5"/>
      <c r="FZ67" s="5"/>
      <c r="GA67" s="5"/>
      <c r="GB67" s="5"/>
      <c r="GC67" s="5"/>
      <c r="GD67" s="5"/>
      <c r="GE67" s="5"/>
      <c r="GF67" s="5"/>
      <c r="GG67" s="5"/>
      <c r="GH67" s="5"/>
      <c r="GI67" s="5"/>
      <c r="GJ67" s="5"/>
      <c r="GK67" s="5"/>
      <c r="GL67" s="5"/>
    </row>
    <row r="68" spans="1:194">
      <c r="A68" s="5"/>
      <c r="B68" s="5"/>
      <c r="C68" s="5"/>
      <c r="D68" s="5"/>
      <c r="E68" s="5"/>
      <c r="F68" s="5"/>
      <c r="G68" s="5"/>
      <c r="H68" s="5"/>
      <c r="I68" s="5"/>
      <c r="J68" s="5"/>
      <c r="K68" s="5"/>
      <c r="L68" s="5"/>
      <c r="M68" s="5"/>
      <c r="N68" s="5"/>
      <c r="O68" s="5"/>
      <c r="P68" s="5"/>
      <c r="Q68" s="5"/>
      <c r="R68" s="5"/>
      <c r="S68" s="5"/>
      <c r="T68" s="5"/>
      <c r="U68" s="5"/>
      <c r="V68" s="5"/>
      <c r="W68" s="5"/>
      <c r="X68" s="5"/>
      <c r="Y68" s="5"/>
      <c r="Z68" s="5"/>
      <c r="AA68" s="5"/>
      <c r="AB68" s="5"/>
      <c r="AC68" s="5"/>
      <c r="AD68" s="5"/>
      <c r="AE68" s="5"/>
      <c r="AF68" s="5"/>
      <c r="AG68" s="5"/>
      <c r="AH68" s="5"/>
      <c r="AI68" s="5"/>
      <c r="AJ68" s="5"/>
      <c r="AK68" s="5"/>
      <c r="AL68" s="5"/>
      <c r="AM68" s="5"/>
      <c r="AN68" s="5"/>
      <c r="AO68" s="5"/>
      <c r="AP68" s="5"/>
      <c r="AQ68" s="5"/>
      <c r="AR68" s="5"/>
      <c r="AS68" s="5"/>
      <c r="AT68" s="5"/>
      <c r="AU68" s="5"/>
      <c r="AV68" s="5"/>
      <c r="AW68" s="5"/>
      <c r="AX68" s="5"/>
      <c r="AY68" s="5"/>
      <c r="AZ68" s="5"/>
      <c r="BA68" s="5"/>
      <c r="ES68" s="5"/>
      <c r="EY68" s="5"/>
      <c r="EZ68" s="5"/>
      <c r="FA68" s="5"/>
      <c r="FB68" s="5"/>
      <c r="FC68" s="5"/>
      <c r="FD68" s="5"/>
      <c r="FE68" s="5"/>
      <c r="FF68" s="5"/>
      <c r="FG68" s="5"/>
      <c r="FH68" s="5"/>
      <c r="FI68" s="5"/>
      <c r="FJ68" s="5"/>
      <c r="FK68" s="5"/>
      <c r="FL68" s="5"/>
      <c r="FM68" s="5"/>
      <c r="FN68" s="5"/>
      <c r="FO68" s="5"/>
      <c r="FP68" s="5"/>
      <c r="FQ68" s="5"/>
      <c r="FR68" s="5"/>
      <c r="FS68" s="5"/>
      <c r="FT68" s="5"/>
      <c r="FU68" s="5"/>
      <c r="FV68" s="5"/>
      <c r="FW68" s="5"/>
      <c r="FX68" s="5"/>
      <c r="FY68" s="5"/>
      <c r="FZ68" s="5"/>
      <c r="GA68" s="5"/>
      <c r="GB68" s="5"/>
      <c r="GC68" s="5"/>
      <c r="GD68" s="5"/>
      <c r="GE68" s="5"/>
      <c r="GF68" s="5"/>
      <c r="GG68" s="5"/>
      <c r="GH68" s="5"/>
      <c r="GI68" s="5"/>
      <c r="GJ68" s="5"/>
      <c r="GK68" s="5"/>
      <c r="GL68" s="5"/>
    </row>
    <row r="69" spans="1:194">
      <c r="A69" s="5"/>
      <c r="B69" s="5"/>
      <c r="C69" s="5"/>
      <c r="D69" s="5"/>
      <c r="E69" s="5"/>
      <c r="F69" s="5"/>
      <c r="G69" s="5"/>
      <c r="H69" s="5"/>
      <c r="I69" s="5"/>
      <c r="J69" s="5"/>
      <c r="K69" s="5"/>
      <c r="L69" s="5"/>
      <c r="M69" s="5"/>
      <c r="N69" s="5"/>
      <c r="O69" s="5"/>
      <c r="P69" s="5"/>
      <c r="Q69" s="5"/>
      <c r="R69" s="5"/>
      <c r="S69" s="5"/>
      <c r="T69" s="5"/>
      <c r="U69" s="5"/>
      <c r="V69" s="5"/>
      <c r="W69" s="5"/>
      <c r="X69" s="5"/>
      <c r="Y69" s="5"/>
      <c r="Z69" s="5"/>
      <c r="AA69" s="5"/>
      <c r="AB69" s="5"/>
      <c r="AC69" s="5"/>
      <c r="AD69" s="5"/>
      <c r="AE69" s="5"/>
      <c r="AF69" s="5"/>
      <c r="AG69" s="5"/>
      <c r="AH69" s="5"/>
      <c r="AI69" s="5"/>
      <c r="AJ69" s="5"/>
      <c r="AK69" s="5"/>
      <c r="AL69" s="5"/>
      <c r="AM69" s="5"/>
      <c r="AN69" s="5"/>
      <c r="AO69" s="5"/>
      <c r="AP69" s="5"/>
      <c r="AQ69" s="5"/>
      <c r="AR69" s="5"/>
      <c r="AS69" s="5"/>
      <c r="AT69" s="5"/>
      <c r="AU69" s="5"/>
      <c r="AV69" s="5"/>
      <c r="AW69" s="5"/>
      <c r="AX69" s="5"/>
      <c r="AY69" s="5"/>
      <c r="AZ69" s="5"/>
      <c r="BA69" s="5"/>
      <c r="ES69" s="5"/>
      <c r="EY69" s="5"/>
      <c r="EZ69" s="5"/>
      <c r="FA69" s="5"/>
      <c r="FB69" s="5"/>
      <c r="FC69" s="5"/>
      <c r="FD69" s="5"/>
      <c r="FE69" s="5"/>
      <c r="FF69" s="5"/>
      <c r="FG69" s="5"/>
      <c r="FH69" s="5"/>
      <c r="FI69" s="5"/>
      <c r="FJ69" s="5"/>
      <c r="FK69" s="5"/>
      <c r="FL69" s="5"/>
      <c r="FM69" s="5"/>
      <c r="FN69" s="5"/>
      <c r="FO69" s="5"/>
      <c r="FP69" s="5"/>
      <c r="FQ69" s="5"/>
      <c r="FR69" s="5"/>
      <c r="FS69" s="5"/>
      <c r="FT69" s="5"/>
      <c r="FU69" s="5"/>
      <c r="FV69" s="5"/>
      <c r="FW69" s="5"/>
      <c r="FX69" s="5"/>
      <c r="FY69" s="5"/>
      <c r="FZ69" s="5"/>
      <c r="GA69" s="5"/>
      <c r="GB69" s="5"/>
      <c r="GC69" s="5"/>
      <c r="GD69" s="5"/>
      <c r="GE69" s="5"/>
      <c r="GF69" s="5"/>
      <c r="GG69" s="5"/>
      <c r="GH69" s="5"/>
      <c r="GI69" s="5"/>
      <c r="GJ69" s="5"/>
      <c r="GK69" s="5"/>
      <c r="GL69" s="5"/>
    </row>
    <row r="70" spans="1:194">
      <c r="A70" s="5"/>
      <c r="B70" s="5"/>
      <c r="C70" s="5"/>
      <c r="D70" s="5"/>
      <c r="E70" s="5"/>
      <c r="F70" s="5"/>
      <c r="G70" s="5"/>
      <c r="H70" s="5"/>
      <c r="I70" s="5"/>
      <c r="J70" s="5"/>
      <c r="K70" s="5"/>
      <c r="L70" s="5"/>
      <c r="M70" s="5"/>
      <c r="N70" s="5"/>
      <c r="O70" s="5"/>
      <c r="P70" s="5"/>
      <c r="Q70" s="5"/>
      <c r="R70" s="5"/>
      <c r="S70" s="5"/>
      <c r="T70" s="5"/>
      <c r="U70" s="5"/>
      <c r="V70" s="5"/>
      <c r="W70" s="5"/>
      <c r="X70" s="5"/>
      <c r="Y70" s="5"/>
      <c r="Z70" s="5"/>
      <c r="AA70" s="5"/>
      <c r="AB70" s="5"/>
      <c r="AC70" s="5"/>
      <c r="AD70" s="5"/>
      <c r="AE70" s="5"/>
      <c r="AF70" s="5"/>
      <c r="AG70" s="5"/>
      <c r="AH70" s="5"/>
      <c r="AI70" s="5"/>
      <c r="AJ70" s="5"/>
      <c r="AK70" s="5"/>
      <c r="AL70" s="5"/>
      <c r="AM70" s="5"/>
      <c r="AN70" s="5"/>
      <c r="AO70" s="5"/>
      <c r="AP70" s="5"/>
      <c r="AQ70" s="5"/>
      <c r="AR70" s="5"/>
      <c r="AS70" s="5"/>
      <c r="AT70" s="5"/>
      <c r="AU70" s="5"/>
      <c r="AV70" s="5"/>
      <c r="AW70" s="5"/>
      <c r="AX70" s="5"/>
      <c r="AY70" s="5"/>
      <c r="AZ70" s="5"/>
      <c r="BA70" s="5"/>
      <c r="ES70" s="5"/>
      <c r="EY70" s="5"/>
      <c r="EZ70" s="5"/>
      <c r="FA70" s="5"/>
      <c r="FB70" s="5"/>
      <c r="FC70" s="5"/>
      <c r="FD70" s="5"/>
      <c r="FE70" s="5"/>
      <c r="FF70" s="5"/>
      <c r="FG70" s="5"/>
      <c r="FH70" s="5"/>
      <c r="FI70" s="5"/>
      <c r="FJ70" s="5"/>
      <c r="FK70" s="5"/>
      <c r="FL70" s="5"/>
      <c r="FM70" s="5"/>
      <c r="FN70" s="5"/>
      <c r="FO70" s="5"/>
      <c r="FP70" s="5"/>
      <c r="FQ70" s="5"/>
      <c r="FR70" s="5"/>
      <c r="FS70" s="5"/>
      <c r="FT70" s="5"/>
      <c r="FU70" s="5"/>
      <c r="FV70" s="5"/>
      <c r="FW70" s="5"/>
      <c r="FX70" s="5"/>
      <c r="FY70" s="5"/>
      <c r="FZ70" s="5"/>
      <c r="GA70" s="5"/>
      <c r="GB70" s="5"/>
      <c r="GC70" s="5"/>
      <c r="GD70" s="5"/>
      <c r="GE70" s="5"/>
      <c r="GF70" s="5"/>
      <c r="GG70" s="5"/>
      <c r="GH70" s="5"/>
      <c r="GI70" s="5"/>
      <c r="GJ70" s="5"/>
      <c r="GK70" s="5"/>
      <c r="GL70" s="5"/>
    </row>
    <row r="71" spans="1:194">
      <c r="A71" s="5"/>
      <c r="B71" s="5"/>
      <c r="C71" s="5"/>
      <c r="D71" s="5"/>
      <c r="E71" s="5"/>
      <c r="F71" s="5"/>
      <c r="G71" s="5"/>
      <c r="H71" s="5"/>
      <c r="I71" s="5"/>
      <c r="J71" s="5"/>
      <c r="K71" s="5"/>
      <c r="L71" s="5"/>
      <c r="M71" s="5"/>
      <c r="N71" s="5"/>
      <c r="O71" s="5"/>
      <c r="P71" s="5"/>
      <c r="Q71" s="5"/>
      <c r="R71" s="5"/>
      <c r="S71" s="5"/>
      <c r="T71" s="5"/>
      <c r="U71" s="5"/>
      <c r="V71" s="5"/>
      <c r="W71" s="5"/>
      <c r="X71" s="5"/>
      <c r="Y71" s="5"/>
      <c r="Z71" s="5"/>
      <c r="AA71" s="5"/>
      <c r="AB71" s="5"/>
      <c r="AC71" s="5"/>
      <c r="AD71" s="5"/>
      <c r="AE71" s="5"/>
      <c r="AF71" s="5"/>
      <c r="AG71" s="5"/>
      <c r="AH71" s="5"/>
      <c r="AI71" s="5"/>
      <c r="AJ71" s="5"/>
      <c r="AK71" s="5"/>
      <c r="AL71" s="5"/>
      <c r="AM71" s="5"/>
      <c r="AN71" s="5"/>
      <c r="AO71" s="5"/>
      <c r="AP71" s="5"/>
      <c r="AQ71" s="5"/>
      <c r="AR71" s="5"/>
      <c r="AS71" s="5"/>
      <c r="AT71" s="5"/>
      <c r="AU71" s="5"/>
      <c r="AV71" s="5"/>
      <c r="AW71" s="5"/>
      <c r="AX71" s="5"/>
      <c r="AY71" s="5"/>
      <c r="AZ71" s="5"/>
      <c r="BA71" s="5"/>
      <c r="ES71" s="5"/>
      <c r="EY71" s="5"/>
      <c r="EZ71" s="5"/>
      <c r="FA71" s="5"/>
      <c r="FB71" s="5"/>
      <c r="FC71" s="5"/>
      <c r="FD71" s="5"/>
      <c r="FE71" s="5"/>
      <c r="FF71" s="5"/>
      <c r="FG71" s="5"/>
      <c r="FH71" s="5"/>
      <c r="FI71" s="5"/>
      <c r="FJ71" s="5"/>
      <c r="FK71" s="5"/>
      <c r="FL71" s="5"/>
      <c r="FM71" s="5"/>
      <c r="FN71" s="5"/>
      <c r="FO71" s="5"/>
      <c r="FP71" s="5"/>
      <c r="FQ71" s="5"/>
      <c r="FR71" s="5"/>
      <c r="FS71" s="5"/>
      <c r="FT71" s="5"/>
      <c r="FU71" s="5"/>
      <c r="FV71" s="5"/>
      <c r="FW71" s="5"/>
      <c r="FX71" s="5"/>
      <c r="FY71" s="5"/>
      <c r="FZ71" s="5"/>
      <c r="GA71" s="5"/>
      <c r="GB71" s="5"/>
      <c r="GC71" s="5"/>
      <c r="GD71" s="5"/>
      <c r="GE71" s="5"/>
      <c r="GF71" s="5"/>
      <c r="GG71" s="5"/>
      <c r="GH71" s="5"/>
      <c r="GI71" s="5"/>
      <c r="GJ71" s="5"/>
      <c r="GK71" s="5"/>
      <c r="GL71" s="5"/>
    </row>
    <row r="72" spans="1:194">
      <c r="A72" s="5"/>
      <c r="B72" s="5"/>
      <c r="C72" s="5"/>
      <c r="D72" s="5"/>
      <c r="E72" s="5"/>
      <c r="F72" s="5"/>
      <c r="G72" s="5"/>
      <c r="H72" s="5"/>
      <c r="I72" s="5"/>
      <c r="J72" s="5"/>
      <c r="K72" s="5"/>
      <c r="L72" s="5"/>
      <c r="M72" s="5"/>
      <c r="N72" s="5"/>
      <c r="O72" s="5"/>
      <c r="P72" s="5"/>
      <c r="Q72" s="5"/>
      <c r="R72" s="5"/>
      <c r="S72" s="5"/>
      <c r="T72" s="5"/>
      <c r="U72" s="5"/>
      <c r="V72" s="5"/>
      <c r="W72" s="5"/>
      <c r="X72" s="5"/>
      <c r="Y72" s="5"/>
      <c r="Z72" s="5"/>
      <c r="AA72" s="5"/>
      <c r="AB72" s="5"/>
      <c r="AC72" s="5"/>
      <c r="AD72" s="5"/>
      <c r="AE72" s="5"/>
      <c r="AF72" s="5"/>
      <c r="AG72" s="5"/>
      <c r="AH72" s="5"/>
      <c r="AI72" s="5"/>
      <c r="AJ72" s="5"/>
      <c r="AK72" s="5"/>
      <c r="AL72" s="5"/>
      <c r="AM72" s="5"/>
      <c r="AN72" s="5"/>
      <c r="AO72" s="5"/>
      <c r="AP72" s="5"/>
      <c r="AQ72" s="5"/>
      <c r="AR72" s="5"/>
      <c r="AS72" s="5"/>
      <c r="AT72" s="5"/>
      <c r="AU72" s="5"/>
      <c r="AV72" s="5"/>
      <c r="AW72" s="5"/>
      <c r="AX72" s="5"/>
      <c r="AY72" s="5"/>
      <c r="AZ72" s="5"/>
      <c r="BA72" s="5"/>
      <c r="ES72" s="5"/>
      <c r="EY72" s="5"/>
      <c r="EZ72" s="5"/>
      <c r="FA72" s="5"/>
      <c r="FB72" s="5"/>
      <c r="FC72" s="5"/>
      <c r="FD72" s="5"/>
      <c r="FE72" s="5"/>
      <c r="FF72" s="5"/>
      <c r="FG72" s="5"/>
      <c r="FH72" s="5"/>
      <c r="FI72" s="5"/>
      <c r="FJ72" s="5"/>
      <c r="FK72" s="5"/>
      <c r="FL72" s="5"/>
      <c r="FM72" s="5"/>
      <c r="FN72" s="5"/>
      <c r="FO72" s="5"/>
      <c r="FP72" s="5"/>
      <c r="FQ72" s="5"/>
      <c r="FR72" s="5"/>
      <c r="FS72" s="5"/>
      <c r="FT72" s="5"/>
      <c r="FU72" s="5"/>
      <c r="FV72" s="5"/>
      <c r="FW72" s="5"/>
      <c r="FX72" s="5"/>
      <c r="FY72" s="5"/>
      <c r="FZ72" s="5"/>
      <c r="GA72" s="5"/>
      <c r="GB72" s="5"/>
      <c r="GC72" s="5"/>
      <c r="GD72" s="5"/>
      <c r="GE72" s="5"/>
      <c r="GF72" s="5"/>
      <c r="GG72" s="5"/>
      <c r="GH72" s="5"/>
      <c r="GI72" s="5"/>
      <c r="GJ72" s="5"/>
      <c r="GK72" s="5"/>
      <c r="GL72" s="5"/>
    </row>
    <row r="73" spans="1:194">
      <c r="A73" s="5"/>
      <c r="B73" s="5"/>
      <c r="C73" s="5"/>
      <c r="D73" s="5"/>
      <c r="E73" s="5"/>
      <c r="F73" s="5"/>
      <c r="G73" s="5"/>
      <c r="H73" s="5"/>
      <c r="I73" s="5"/>
      <c r="J73" s="5"/>
      <c r="K73" s="5"/>
      <c r="L73" s="5"/>
      <c r="M73" s="5"/>
      <c r="N73" s="5"/>
      <c r="O73" s="5"/>
      <c r="P73" s="5"/>
      <c r="Q73" s="5"/>
      <c r="R73" s="5"/>
      <c r="S73" s="5"/>
      <c r="T73" s="5"/>
      <c r="U73" s="5"/>
      <c r="V73" s="5"/>
      <c r="W73" s="5"/>
      <c r="X73" s="5"/>
      <c r="Y73" s="5"/>
      <c r="Z73" s="5"/>
      <c r="AA73" s="5"/>
      <c r="AB73" s="5"/>
      <c r="AC73" s="5"/>
      <c r="AD73" s="5"/>
      <c r="AE73" s="5"/>
      <c r="AF73" s="5"/>
      <c r="AG73" s="5"/>
      <c r="AH73" s="5"/>
      <c r="AI73" s="5"/>
      <c r="AJ73" s="5"/>
      <c r="AK73" s="5"/>
      <c r="AL73" s="5"/>
      <c r="AM73" s="5"/>
      <c r="AN73" s="5"/>
      <c r="AO73" s="5"/>
      <c r="AP73" s="5"/>
      <c r="AQ73" s="5"/>
      <c r="AR73" s="5"/>
      <c r="AS73" s="5"/>
      <c r="AT73" s="5"/>
      <c r="AU73" s="5"/>
      <c r="AV73" s="5"/>
      <c r="AW73" s="5"/>
      <c r="AX73" s="5"/>
      <c r="AY73" s="5"/>
      <c r="AZ73" s="5"/>
      <c r="BA73" s="5"/>
      <c r="ES73" s="5"/>
      <c r="EY73" s="5"/>
      <c r="EZ73" s="5"/>
      <c r="FA73" s="5"/>
      <c r="FB73" s="5"/>
      <c r="FC73" s="5"/>
      <c r="FD73" s="5"/>
      <c r="FE73" s="5"/>
      <c r="FF73" s="5"/>
      <c r="FG73" s="5"/>
      <c r="FH73" s="5"/>
      <c r="FI73" s="5"/>
      <c r="FJ73" s="5"/>
      <c r="FK73" s="5"/>
      <c r="FL73" s="5"/>
      <c r="FM73" s="5"/>
      <c r="FN73" s="5"/>
      <c r="FO73" s="5"/>
      <c r="FP73" s="5"/>
      <c r="FQ73" s="5"/>
      <c r="FR73" s="5"/>
      <c r="FS73" s="5"/>
      <c r="FT73" s="5"/>
      <c r="FU73" s="5"/>
      <c r="FV73" s="5"/>
      <c r="FW73" s="5"/>
      <c r="FX73" s="5"/>
      <c r="FY73" s="5"/>
      <c r="FZ73" s="5"/>
      <c r="GA73" s="5"/>
      <c r="GB73" s="5"/>
      <c r="GC73" s="5"/>
      <c r="GD73" s="5"/>
      <c r="GE73" s="5"/>
      <c r="GF73" s="5"/>
      <c r="GG73" s="5"/>
      <c r="GH73" s="5"/>
      <c r="GI73" s="5"/>
      <c r="GJ73" s="5"/>
      <c r="GK73" s="5"/>
      <c r="GL73" s="5"/>
    </row>
    <row r="74" spans="1:194">
      <c r="A74" s="5"/>
      <c r="B74" s="5"/>
      <c r="C74" s="5"/>
      <c r="D74" s="5"/>
      <c r="E74" s="5"/>
      <c r="F74" s="5"/>
      <c r="G74" s="5"/>
      <c r="H74" s="5"/>
      <c r="I74" s="5"/>
      <c r="J74" s="5"/>
      <c r="K74" s="5"/>
      <c r="L74" s="5"/>
      <c r="M74" s="5"/>
      <c r="N74" s="5"/>
      <c r="O74" s="5"/>
      <c r="P74" s="5"/>
      <c r="Q74" s="5"/>
      <c r="R74" s="5"/>
      <c r="S74" s="5"/>
      <c r="T74" s="5"/>
      <c r="U74" s="5"/>
      <c r="V74" s="5"/>
      <c r="W74" s="5"/>
      <c r="X74" s="5"/>
      <c r="Y74" s="5"/>
      <c r="Z74" s="5"/>
      <c r="AA74" s="5"/>
      <c r="AB74" s="5"/>
      <c r="AC74" s="5"/>
      <c r="AD74" s="5"/>
      <c r="AE74" s="5"/>
      <c r="AF74" s="5"/>
      <c r="AG74" s="5"/>
      <c r="AH74" s="5"/>
      <c r="AI74" s="5"/>
      <c r="AJ74" s="5"/>
      <c r="AK74" s="5"/>
      <c r="AL74" s="5"/>
      <c r="AM74" s="5"/>
      <c r="AN74" s="5"/>
      <c r="AO74" s="5"/>
      <c r="AP74" s="5"/>
      <c r="AQ74" s="5"/>
      <c r="AR74" s="5"/>
      <c r="AS74" s="5"/>
      <c r="AT74" s="5"/>
      <c r="AU74" s="5"/>
      <c r="AV74" s="5"/>
      <c r="AW74" s="5"/>
      <c r="AX74" s="5"/>
      <c r="AY74" s="5"/>
      <c r="AZ74" s="5"/>
      <c r="BA74" s="5"/>
      <c r="ES74" s="5"/>
      <c r="EY74" s="5"/>
      <c r="EZ74" s="5"/>
      <c r="FA74" s="5"/>
      <c r="FB74" s="5"/>
      <c r="FC74" s="5"/>
      <c r="FD74" s="5"/>
      <c r="FE74" s="5"/>
      <c r="FF74" s="5"/>
      <c r="FG74" s="5"/>
      <c r="FH74" s="5"/>
      <c r="FI74" s="5"/>
      <c r="FJ74" s="5"/>
      <c r="FK74" s="5"/>
      <c r="FL74" s="5"/>
      <c r="FM74" s="5"/>
      <c r="FN74" s="5"/>
      <c r="FO74" s="5"/>
      <c r="FP74" s="5"/>
      <c r="FQ74" s="5"/>
      <c r="FR74" s="5"/>
      <c r="FS74" s="5"/>
      <c r="FT74" s="5"/>
      <c r="FU74" s="5"/>
      <c r="FV74" s="5"/>
      <c r="FW74" s="5"/>
      <c r="FX74" s="5"/>
      <c r="FY74" s="5"/>
      <c r="FZ74" s="5"/>
      <c r="GA74" s="5"/>
      <c r="GB74" s="5"/>
      <c r="GC74" s="5"/>
      <c r="GD74" s="5"/>
      <c r="GE74" s="5"/>
      <c r="GF74" s="5"/>
      <c r="GG74" s="5"/>
      <c r="GH74" s="5"/>
      <c r="GI74" s="5"/>
      <c r="GJ74" s="5"/>
      <c r="GK74" s="5"/>
      <c r="GL74" s="5"/>
    </row>
    <row r="75" spans="1:194">
      <c r="A75" s="5"/>
      <c r="B75" s="5"/>
      <c r="C75" s="5"/>
      <c r="D75" s="5"/>
      <c r="E75" s="5"/>
      <c r="F75" s="5"/>
      <c r="G75" s="5"/>
      <c r="H75" s="5"/>
      <c r="I75" s="5"/>
      <c r="J75" s="5"/>
      <c r="K75" s="5"/>
      <c r="L75" s="5"/>
      <c r="M75" s="5"/>
      <c r="N75" s="5"/>
      <c r="O75" s="5"/>
      <c r="P75" s="5"/>
      <c r="Q75" s="5"/>
      <c r="R75" s="5"/>
      <c r="S75" s="5"/>
      <c r="T75" s="5"/>
      <c r="U75" s="5"/>
      <c r="V75" s="5"/>
      <c r="W75" s="5"/>
      <c r="X75" s="5"/>
      <c r="Y75" s="5"/>
      <c r="Z75" s="5"/>
      <c r="AA75" s="5"/>
      <c r="AB75" s="5"/>
      <c r="AC75" s="5"/>
      <c r="AD75" s="5"/>
      <c r="AE75" s="5"/>
      <c r="AF75" s="5"/>
      <c r="AG75" s="5"/>
      <c r="AH75" s="5"/>
      <c r="AI75" s="5"/>
      <c r="AJ75" s="5"/>
      <c r="AK75" s="5"/>
      <c r="AL75" s="5"/>
      <c r="AM75" s="5"/>
      <c r="AN75" s="5"/>
      <c r="AO75" s="5"/>
      <c r="AP75" s="5"/>
      <c r="AQ75" s="5"/>
      <c r="AR75" s="5"/>
      <c r="AS75" s="5"/>
      <c r="AT75" s="5"/>
      <c r="AU75" s="5"/>
      <c r="AV75" s="5"/>
      <c r="AW75" s="5"/>
      <c r="AX75" s="5"/>
      <c r="AY75" s="5"/>
      <c r="AZ75" s="5"/>
      <c r="BA75" s="5"/>
      <c r="ES75" s="5"/>
      <c r="EY75" s="5"/>
      <c r="EZ75" s="5"/>
      <c r="FA75" s="5"/>
      <c r="FB75" s="5"/>
      <c r="FC75" s="5"/>
      <c r="FD75" s="5"/>
      <c r="FE75" s="5"/>
      <c r="FF75" s="5"/>
      <c r="FG75" s="5"/>
      <c r="FH75" s="5"/>
      <c r="FI75" s="5"/>
      <c r="FJ75" s="5"/>
      <c r="FK75" s="5"/>
      <c r="FL75" s="5"/>
      <c r="FM75" s="5"/>
      <c r="FN75" s="5"/>
      <c r="FO75" s="5"/>
      <c r="FP75" s="5"/>
      <c r="FQ75" s="5"/>
      <c r="FR75" s="5"/>
      <c r="FS75" s="5"/>
      <c r="FT75" s="5"/>
      <c r="FU75" s="5"/>
      <c r="FV75" s="5"/>
      <c r="FW75" s="5"/>
      <c r="FX75" s="5"/>
      <c r="FY75" s="5"/>
      <c r="FZ75" s="5"/>
      <c r="GA75" s="5"/>
      <c r="GB75" s="5"/>
      <c r="GC75" s="5"/>
      <c r="GD75" s="5"/>
      <c r="GE75" s="5"/>
      <c r="GF75" s="5"/>
      <c r="GG75" s="5"/>
      <c r="GH75" s="5"/>
      <c r="GI75" s="5"/>
      <c r="GJ75" s="5"/>
      <c r="GK75" s="5"/>
      <c r="GL75" s="5"/>
    </row>
    <row r="76" spans="1:194">
      <c r="A76" s="5"/>
      <c r="B76" s="5"/>
      <c r="C76" s="5"/>
      <c r="D76" s="5"/>
      <c r="E76" s="5"/>
      <c r="F76" s="5"/>
      <c r="G76" s="5"/>
      <c r="H76" s="5"/>
      <c r="I76" s="5"/>
      <c r="J76" s="5"/>
      <c r="K76" s="5"/>
      <c r="L76" s="5"/>
      <c r="M76" s="5"/>
      <c r="N76" s="5"/>
      <c r="O76" s="5"/>
      <c r="P76" s="5"/>
      <c r="Q76" s="5"/>
      <c r="R76" s="5"/>
      <c r="S76" s="5"/>
      <c r="T76" s="5"/>
      <c r="U76" s="5"/>
      <c r="V76" s="5"/>
      <c r="W76" s="5"/>
      <c r="X76" s="5"/>
      <c r="Y76" s="5"/>
      <c r="Z76" s="5"/>
      <c r="AA76" s="5"/>
      <c r="AB76" s="5"/>
      <c r="AC76" s="5"/>
      <c r="AD76" s="5"/>
      <c r="AE76" s="5"/>
      <c r="AF76" s="5"/>
      <c r="AG76" s="5"/>
      <c r="AH76" s="5"/>
      <c r="AI76" s="5"/>
      <c r="AJ76" s="5"/>
      <c r="AK76" s="5"/>
      <c r="AL76" s="5"/>
      <c r="AM76" s="5"/>
      <c r="AN76" s="5"/>
      <c r="AO76" s="5"/>
      <c r="AP76" s="5"/>
      <c r="AQ76" s="5"/>
      <c r="AR76" s="5"/>
      <c r="AS76" s="5"/>
      <c r="AT76" s="5"/>
      <c r="AU76" s="5"/>
      <c r="AV76" s="5"/>
      <c r="AW76" s="5"/>
      <c r="AX76" s="5"/>
      <c r="AY76" s="5"/>
      <c r="AZ76" s="5"/>
      <c r="BA76" s="5"/>
      <c r="ES76" s="5"/>
      <c r="EY76" s="5"/>
      <c r="EZ76" s="5"/>
      <c r="FA76" s="5"/>
      <c r="FB76" s="5"/>
      <c r="FC76" s="5"/>
      <c r="FD76" s="5"/>
      <c r="FE76" s="5"/>
      <c r="FF76" s="5"/>
      <c r="FG76" s="5"/>
      <c r="FH76" s="5"/>
      <c r="FI76" s="5"/>
      <c r="FJ76" s="5"/>
      <c r="FK76" s="5"/>
      <c r="FL76" s="5"/>
      <c r="FM76" s="5"/>
      <c r="FN76" s="5"/>
      <c r="FO76" s="5"/>
      <c r="FP76" s="5"/>
      <c r="FQ76" s="5"/>
      <c r="FR76" s="5"/>
      <c r="FS76" s="5"/>
      <c r="FT76" s="5"/>
      <c r="FU76" s="5"/>
      <c r="FV76" s="5"/>
      <c r="FW76" s="5"/>
      <c r="FX76" s="5"/>
      <c r="FY76" s="5"/>
      <c r="FZ76" s="5"/>
      <c r="GA76" s="5"/>
      <c r="GB76" s="5"/>
      <c r="GC76" s="5"/>
      <c r="GD76" s="5"/>
      <c r="GE76" s="5"/>
      <c r="GF76" s="5"/>
      <c r="GG76" s="5"/>
      <c r="GH76" s="5"/>
      <c r="GI76" s="5"/>
      <c r="GJ76" s="5"/>
      <c r="GK76" s="5"/>
      <c r="GL76" s="5"/>
    </row>
    <row r="77" spans="1:194">
      <c r="A77" s="5"/>
      <c r="B77" s="5"/>
      <c r="C77" s="5"/>
      <c r="D77" s="5"/>
      <c r="E77" s="5"/>
      <c r="F77" s="5"/>
      <c r="G77" s="5"/>
      <c r="H77" s="5"/>
      <c r="I77" s="5"/>
      <c r="J77" s="5"/>
      <c r="K77" s="5"/>
      <c r="L77" s="5"/>
      <c r="M77" s="5"/>
      <c r="N77" s="5"/>
      <c r="O77" s="5"/>
      <c r="P77" s="5"/>
      <c r="Q77" s="5"/>
      <c r="R77" s="5"/>
      <c r="S77" s="5"/>
      <c r="T77" s="5"/>
      <c r="U77" s="5"/>
      <c r="V77" s="5"/>
      <c r="W77" s="5"/>
      <c r="X77" s="5"/>
      <c r="Y77" s="5"/>
      <c r="Z77" s="5"/>
      <c r="AA77" s="5"/>
      <c r="AB77" s="5"/>
      <c r="AC77" s="5"/>
      <c r="AD77" s="5"/>
      <c r="AE77" s="5"/>
      <c r="AF77" s="5"/>
      <c r="AG77" s="5"/>
      <c r="AH77" s="5"/>
      <c r="AI77" s="5"/>
      <c r="AJ77" s="5"/>
      <c r="AK77" s="5"/>
      <c r="AL77" s="5"/>
      <c r="AM77" s="5"/>
      <c r="AN77" s="5"/>
      <c r="AO77" s="5"/>
      <c r="AP77" s="5"/>
      <c r="AQ77" s="5"/>
      <c r="AR77" s="5"/>
      <c r="AS77" s="5"/>
      <c r="AT77" s="5"/>
      <c r="AU77" s="5"/>
      <c r="AV77" s="5"/>
      <c r="AW77" s="5"/>
      <c r="AX77" s="5"/>
      <c r="AY77" s="5"/>
      <c r="AZ77" s="5"/>
      <c r="BA77" s="5"/>
      <c r="ES77" s="5"/>
      <c r="EY77" s="5"/>
      <c r="EZ77" s="5"/>
      <c r="FA77" s="5"/>
      <c r="FB77" s="5"/>
      <c r="FC77" s="5"/>
      <c r="FD77" s="5"/>
      <c r="FE77" s="5"/>
      <c r="FF77" s="5"/>
      <c r="FG77" s="5"/>
      <c r="FH77" s="5"/>
      <c r="FI77" s="5"/>
      <c r="FJ77" s="5"/>
      <c r="FK77" s="5"/>
      <c r="FL77" s="5"/>
      <c r="FM77" s="5"/>
      <c r="FN77" s="5"/>
      <c r="FO77" s="5"/>
      <c r="FP77" s="5"/>
      <c r="FQ77" s="5"/>
      <c r="FR77" s="5"/>
      <c r="FS77" s="5"/>
      <c r="FT77" s="5"/>
      <c r="FU77" s="5"/>
      <c r="FV77" s="5"/>
      <c r="FW77" s="5"/>
      <c r="FX77" s="5"/>
      <c r="FY77" s="5"/>
      <c r="FZ77" s="5"/>
      <c r="GA77" s="5"/>
      <c r="GB77" s="5"/>
      <c r="GC77" s="5"/>
      <c r="GD77" s="5"/>
      <c r="GE77" s="5"/>
      <c r="GF77" s="5"/>
      <c r="GG77" s="5"/>
      <c r="GH77" s="5"/>
      <c r="GI77" s="5"/>
      <c r="GJ77" s="5"/>
      <c r="GK77" s="5"/>
      <c r="GL77" s="5"/>
    </row>
    <row r="78" spans="1:194">
      <c r="A78" s="5"/>
      <c r="B78" s="5"/>
      <c r="C78" s="5"/>
      <c r="D78" s="5"/>
      <c r="E78" s="5"/>
      <c r="F78" s="5"/>
      <c r="G78" s="5"/>
      <c r="H78" s="5"/>
      <c r="I78" s="5"/>
      <c r="J78" s="5"/>
      <c r="K78" s="5"/>
      <c r="L78" s="5"/>
      <c r="M78" s="5"/>
      <c r="N78" s="5"/>
      <c r="O78" s="5"/>
      <c r="P78" s="5"/>
      <c r="Q78" s="5"/>
      <c r="R78" s="5"/>
      <c r="S78" s="5"/>
      <c r="T78" s="5"/>
      <c r="U78" s="5"/>
      <c r="V78" s="5"/>
      <c r="W78" s="5"/>
      <c r="X78" s="5"/>
      <c r="Y78" s="5"/>
      <c r="Z78" s="5"/>
      <c r="AA78" s="5"/>
      <c r="AB78" s="5"/>
      <c r="AC78" s="5"/>
      <c r="AD78" s="5"/>
      <c r="AE78" s="5"/>
      <c r="AF78" s="5"/>
      <c r="AG78" s="5"/>
      <c r="AH78" s="5"/>
      <c r="AI78" s="5"/>
      <c r="AJ78" s="5"/>
      <c r="AK78" s="5"/>
      <c r="AL78" s="5"/>
      <c r="AM78" s="5"/>
      <c r="AN78" s="5"/>
      <c r="AO78" s="5"/>
      <c r="AP78" s="5"/>
      <c r="AQ78" s="5"/>
      <c r="AR78" s="5"/>
      <c r="AS78" s="5"/>
      <c r="AT78" s="5"/>
      <c r="AU78" s="5"/>
      <c r="AV78" s="5"/>
      <c r="AW78" s="5"/>
      <c r="AX78" s="5"/>
      <c r="AY78" s="5"/>
      <c r="AZ78" s="5"/>
      <c r="BA78" s="5"/>
      <c r="ES78" s="5"/>
      <c r="EY78" s="5"/>
      <c r="EZ78" s="5"/>
      <c r="FA78" s="5"/>
      <c r="FB78" s="5"/>
      <c r="FC78" s="5"/>
      <c r="FD78" s="5"/>
      <c r="FE78" s="5"/>
      <c r="FF78" s="5"/>
      <c r="FG78" s="5"/>
      <c r="FH78" s="5"/>
      <c r="FI78" s="5"/>
      <c r="FJ78" s="5"/>
      <c r="FK78" s="5"/>
      <c r="FL78" s="5"/>
      <c r="FM78" s="5"/>
      <c r="FN78" s="5"/>
      <c r="FO78" s="5"/>
      <c r="FP78" s="5"/>
      <c r="FQ78" s="5"/>
      <c r="FR78" s="5"/>
      <c r="FS78" s="5"/>
      <c r="FT78" s="5"/>
      <c r="FU78" s="5"/>
      <c r="FV78" s="5"/>
      <c r="FW78" s="5"/>
      <c r="FX78" s="5"/>
      <c r="FY78" s="5"/>
      <c r="FZ78" s="5"/>
      <c r="GA78" s="5"/>
      <c r="GB78" s="5"/>
      <c r="GC78" s="5"/>
      <c r="GD78" s="5"/>
      <c r="GE78" s="5"/>
      <c r="GF78" s="5"/>
      <c r="GG78" s="5"/>
      <c r="GH78" s="5"/>
      <c r="GI78" s="5"/>
      <c r="GJ78" s="5"/>
      <c r="GK78" s="5"/>
      <c r="GL78" s="5"/>
    </row>
    <row r="79" spans="1:194">
      <c r="A79" s="5"/>
      <c r="B79" s="5"/>
      <c r="C79" s="5"/>
      <c r="D79" s="5"/>
      <c r="E79" s="5"/>
      <c r="F79" s="5"/>
      <c r="G79" s="5"/>
      <c r="H79" s="5"/>
      <c r="I79" s="5"/>
      <c r="J79" s="5"/>
      <c r="K79" s="5"/>
      <c r="L79" s="5"/>
      <c r="M79" s="5"/>
      <c r="N79" s="5"/>
      <c r="O79" s="5"/>
      <c r="P79" s="5"/>
      <c r="Q79" s="5"/>
      <c r="R79" s="5"/>
      <c r="S79" s="5"/>
      <c r="T79" s="5"/>
      <c r="U79" s="5"/>
      <c r="V79" s="5"/>
      <c r="W79" s="5"/>
      <c r="X79" s="5"/>
      <c r="Y79" s="5"/>
      <c r="Z79" s="5"/>
      <c r="AA79" s="5"/>
      <c r="AB79" s="5"/>
      <c r="AC79" s="5"/>
      <c r="AD79" s="5"/>
      <c r="AE79" s="5"/>
      <c r="AF79" s="5"/>
      <c r="AG79" s="5"/>
      <c r="AH79" s="5"/>
      <c r="AI79" s="5"/>
      <c r="AJ79" s="5"/>
      <c r="AK79" s="5"/>
      <c r="AL79" s="5"/>
      <c r="AM79" s="5"/>
      <c r="AN79" s="5"/>
      <c r="AO79" s="5"/>
      <c r="AP79" s="5"/>
      <c r="AQ79" s="5"/>
      <c r="AR79" s="5"/>
      <c r="AS79" s="5"/>
      <c r="AT79" s="5"/>
      <c r="AU79" s="5"/>
      <c r="AV79" s="5"/>
      <c r="AW79" s="5"/>
      <c r="AX79" s="5"/>
      <c r="AY79" s="5"/>
      <c r="AZ79" s="5"/>
      <c r="BA79" s="5"/>
      <c r="ES79" s="5"/>
      <c r="EY79" s="5"/>
      <c r="EZ79" s="5"/>
      <c r="FA79" s="5"/>
      <c r="FB79" s="5"/>
      <c r="FC79" s="5"/>
      <c r="FD79" s="5"/>
      <c r="FE79" s="5"/>
      <c r="FF79" s="5"/>
      <c r="FG79" s="5"/>
      <c r="FH79" s="5"/>
      <c r="FI79" s="5"/>
      <c r="FJ79" s="5"/>
      <c r="FK79" s="5"/>
      <c r="FL79" s="5"/>
      <c r="FM79" s="5"/>
      <c r="FN79" s="5"/>
      <c r="FO79" s="5"/>
      <c r="FP79" s="5"/>
      <c r="FQ79" s="5"/>
      <c r="FR79" s="5"/>
      <c r="FS79" s="5"/>
      <c r="FT79" s="5"/>
      <c r="FU79" s="5"/>
      <c r="FV79" s="5"/>
      <c r="FW79" s="5"/>
      <c r="FX79" s="5"/>
      <c r="FY79" s="5"/>
      <c r="FZ79" s="5"/>
      <c r="GA79" s="5"/>
      <c r="GB79" s="5"/>
      <c r="GC79" s="5"/>
      <c r="GD79" s="5"/>
      <c r="GE79" s="5"/>
      <c r="GF79" s="5"/>
      <c r="GG79" s="5"/>
      <c r="GH79" s="5"/>
      <c r="GI79" s="5"/>
      <c r="GJ79" s="5"/>
      <c r="GK79" s="5"/>
      <c r="GL79" s="5"/>
    </row>
    <row r="80" spans="1:194">
      <c r="A80" s="5"/>
      <c r="B80" s="5"/>
      <c r="C80" s="5"/>
      <c r="D80" s="5"/>
      <c r="E80" s="5"/>
      <c r="F80" s="5"/>
      <c r="G80" s="5"/>
      <c r="H80" s="5"/>
      <c r="I80" s="5"/>
      <c r="J80" s="5"/>
      <c r="K80" s="5"/>
      <c r="L80" s="5"/>
      <c r="M80" s="5"/>
      <c r="N80" s="5"/>
      <c r="O80" s="5"/>
      <c r="P80" s="5"/>
      <c r="Q80" s="5"/>
      <c r="R80" s="5"/>
      <c r="S80" s="5"/>
      <c r="T80" s="5"/>
      <c r="U80" s="5"/>
      <c r="V80" s="5"/>
      <c r="W80" s="5"/>
      <c r="X80" s="5"/>
      <c r="Y80" s="5"/>
      <c r="Z80" s="5"/>
      <c r="AA80" s="5"/>
      <c r="AB80" s="5"/>
      <c r="AC80" s="5"/>
      <c r="AD80" s="5"/>
      <c r="AE80" s="5"/>
      <c r="AF80" s="5"/>
      <c r="AG80" s="5"/>
      <c r="AH80" s="5"/>
      <c r="AI80" s="5"/>
      <c r="AJ80" s="5"/>
      <c r="AK80" s="5"/>
      <c r="AL80" s="5"/>
      <c r="AM80" s="5"/>
      <c r="AN80" s="5"/>
      <c r="AO80" s="5"/>
      <c r="AP80" s="5"/>
      <c r="AQ80" s="5"/>
      <c r="AR80" s="5"/>
      <c r="AS80" s="5"/>
      <c r="AT80" s="5"/>
      <c r="AU80" s="5"/>
      <c r="AV80" s="5"/>
      <c r="AW80" s="5"/>
      <c r="AX80" s="5"/>
      <c r="AY80" s="5"/>
      <c r="AZ80" s="5"/>
      <c r="BA80" s="5"/>
      <c r="ES80" s="5"/>
      <c r="EY80" s="5"/>
      <c r="EZ80" s="5"/>
      <c r="FA80" s="5"/>
      <c r="FB80" s="5"/>
      <c r="FC80" s="5"/>
      <c r="FD80" s="5"/>
      <c r="FE80" s="5"/>
      <c r="FF80" s="5"/>
      <c r="FG80" s="5"/>
      <c r="FH80" s="5"/>
      <c r="FI80" s="5"/>
      <c r="FJ80" s="5"/>
      <c r="FK80" s="5"/>
      <c r="FL80" s="5"/>
      <c r="FM80" s="5"/>
      <c r="FN80" s="5"/>
      <c r="FO80" s="5"/>
      <c r="FP80" s="5"/>
      <c r="FQ80" s="5"/>
      <c r="FR80" s="5"/>
      <c r="FS80" s="5"/>
      <c r="FT80" s="5"/>
      <c r="FU80" s="5"/>
      <c r="FV80" s="5"/>
      <c r="FW80" s="5"/>
      <c r="FX80" s="5"/>
      <c r="FY80" s="5"/>
      <c r="FZ80" s="5"/>
      <c r="GA80" s="5"/>
      <c r="GB80" s="5"/>
      <c r="GC80" s="5"/>
      <c r="GD80" s="5"/>
      <c r="GE80" s="5"/>
      <c r="GF80" s="5"/>
      <c r="GG80" s="5"/>
      <c r="GH80" s="5"/>
      <c r="GI80" s="5"/>
      <c r="GJ80" s="5"/>
      <c r="GK80" s="5"/>
      <c r="GL80" s="5"/>
    </row>
    <row r="81" spans="1:194">
      <c r="A81" s="5"/>
      <c r="B81" s="5"/>
      <c r="C81" s="5"/>
      <c r="D81" s="5"/>
      <c r="E81" s="5"/>
      <c r="F81" s="5"/>
      <c r="G81" s="5"/>
      <c r="H81" s="5"/>
      <c r="I81" s="5"/>
      <c r="J81" s="5"/>
      <c r="K81" s="5"/>
      <c r="L81" s="5"/>
      <c r="M81" s="5"/>
      <c r="N81" s="5"/>
      <c r="O81" s="5"/>
      <c r="P81" s="5"/>
      <c r="Q81" s="5"/>
      <c r="R81" s="5"/>
      <c r="S81" s="5"/>
      <c r="T81" s="5"/>
      <c r="U81" s="5"/>
      <c r="V81" s="5"/>
      <c r="W81" s="5"/>
      <c r="X81" s="5"/>
      <c r="Y81" s="5"/>
      <c r="Z81" s="5"/>
      <c r="AA81" s="5"/>
      <c r="AB81" s="5"/>
      <c r="AC81" s="5"/>
      <c r="AD81" s="5"/>
      <c r="AE81" s="5"/>
      <c r="AF81" s="5"/>
      <c r="AG81" s="5"/>
      <c r="AH81" s="5"/>
      <c r="AI81" s="5"/>
      <c r="AJ81" s="5"/>
      <c r="AK81" s="5"/>
      <c r="AL81" s="5"/>
      <c r="AM81" s="5"/>
      <c r="AN81" s="5"/>
      <c r="AO81" s="5"/>
      <c r="AP81" s="5"/>
      <c r="AQ81" s="5"/>
      <c r="AR81" s="5"/>
      <c r="AS81" s="5"/>
      <c r="AT81" s="5"/>
      <c r="AU81" s="5"/>
      <c r="AV81" s="5"/>
      <c r="AW81" s="5"/>
      <c r="AX81" s="5"/>
      <c r="AY81" s="5"/>
      <c r="AZ81" s="5"/>
      <c r="BA81" s="5"/>
      <c r="ES81" s="5"/>
      <c r="EY81" s="5"/>
      <c r="EZ81" s="5"/>
      <c r="FA81" s="5"/>
      <c r="FB81" s="5"/>
      <c r="FC81" s="5"/>
      <c r="FD81" s="5"/>
      <c r="FE81" s="5"/>
      <c r="FF81" s="5"/>
      <c r="FG81" s="5"/>
      <c r="FH81" s="5"/>
      <c r="FI81" s="5"/>
      <c r="FJ81" s="5"/>
      <c r="FK81" s="5"/>
      <c r="FL81" s="5"/>
      <c r="FM81" s="5"/>
      <c r="FN81" s="5"/>
      <c r="FO81" s="5"/>
      <c r="FP81" s="5"/>
      <c r="FQ81" s="5"/>
      <c r="FR81" s="5"/>
      <c r="FS81" s="5"/>
      <c r="FT81" s="5"/>
      <c r="FU81" s="5"/>
      <c r="FV81" s="5"/>
      <c r="FW81" s="5"/>
      <c r="FX81" s="5"/>
      <c r="FY81" s="5"/>
      <c r="FZ81" s="5"/>
      <c r="GA81" s="5"/>
      <c r="GB81" s="5"/>
      <c r="GC81" s="5"/>
      <c r="GD81" s="5"/>
      <c r="GE81" s="5"/>
      <c r="GF81" s="5"/>
      <c r="GG81" s="5"/>
      <c r="GH81" s="5"/>
      <c r="GI81" s="5"/>
      <c r="GJ81" s="5"/>
      <c r="GK81" s="5"/>
      <c r="GL81" s="5"/>
    </row>
    <row r="82" spans="1:194">
      <c r="A82" s="5"/>
      <c r="B82" s="5"/>
      <c r="C82" s="5"/>
      <c r="D82" s="5"/>
      <c r="E82" s="5"/>
      <c r="F82" s="5"/>
      <c r="G82" s="5"/>
      <c r="H82" s="5"/>
      <c r="I82" s="5"/>
      <c r="J82" s="5"/>
      <c r="K82" s="5"/>
      <c r="L82" s="5"/>
      <c r="M82" s="5"/>
      <c r="N82" s="5"/>
      <c r="O82" s="5"/>
      <c r="P82" s="5"/>
      <c r="Q82" s="5"/>
      <c r="R82" s="5"/>
      <c r="S82" s="5"/>
      <c r="T82" s="5"/>
      <c r="U82" s="5"/>
      <c r="V82" s="5"/>
      <c r="W82" s="5"/>
      <c r="X82" s="5"/>
      <c r="Y82" s="5"/>
      <c r="Z82" s="5"/>
      <c r="AA82" s="5"/>
      <c r="AB82" s="5"/>
      <c r="AC82" s="5"/>
      <c r="AD82" s="5"/>
      <c r="AE82" s="5"/>
      <c r="AF82" s="5"/>
      <c r="AG82" s="5"/>
      <c r="AH82" s="5"/>
      <c r="AI82" s="5"/>
      <c r="AJ82" s="5"/>
      <c r="AK82" s="5"/>
      <c r="AL82" s="5"/>
      <c r="AM82" s="5"/>
      <c r="AN82" s="5"/>
      <c r="AO82" s="5"/>
      <c r="AP82" s="5"/>
      <c r="AQ82" s="5"/>
      <c r="AR82" s="5"/>
      <c r="AS82" s="5"/>
      <c r="AT82" s="5"/>
      <c r="AU82" s="5"/>
      <c r="AV82" s="5"/>
      <c r="AW82" s="5"/>
      <c r="AX82" s="5"/>
      <c r="AY82" s="5"/>
      <c r="AZ82" s="5"/>
      <c r="BA82" s="5"/>
      <c r="ES82" s="5"/>
      <c r="EY82" s="5"/>
      <c r="EZ82" s="5"/>
      <c r="FA82" s="5"/>
      <c r="FB82" s="5"/>
      <c r="FC82" s="5"/>
      <c r="FD82" s="5"/>
      <c r="FE82" s="5"/>
      <c r="FF82" s="5"/>
      <c r="FG82" s="5"/>
      <c r="FH82" s="5"/>
      <c r="FI82" s="5"/>
      <c r="FJ82" s="5"/>
      <c r="FK82" s="5"/>
      <c r="FL82" s="5"/>
      <c r="FM82" s="5"/>
      <c r="FN82" s="5"/>
      <c r="FO82" s="5"/>
      <c r="FP82" s="5"/>
      <c r="FQ82" s="5"/>
      <c r="FR82" s="5"/>
      <c r="FS82" s="5"/>
      <c r="FT82" s="5"/>
      <c r="FU82" s="5"/>
      <c r="FV82" s="5"/>
      <c r="FW82" s="5"/>
      <c r="FX82" s="5"/>
      <c r="FY82" s="5"/>
      <c r="FZ82" s="5"/>
      <c r="GA82" s="5"/>
      <c r="GB82" s="5"/>
      <c r="GC82" s="5"/>
      <c r="GD82" s="5"/>
      <c r="GE82" s="5"/>
      <c r="GF82" s="5"/>
      <c r="GG82" s="5"/>
      <c r="GH82" s="5"/>
      <c r="GI82" s="5"/>
      <c r="GJ82" s="5"/>
      <c r="GK82" s="5"/>
      <c r="GL82" s="5"/>
    </row>
    <row r="83" spans="1:194">
      <c r="A83" s="5"/>
      <c r="B83" s="5"/>
      <c r="C83" s="5"/>
      <c r="D83" s="5"/>
      <c r="E83" s="5"/>
      <c r="F83" s="5"/>
      <c r="G83" s="5"/>
      <c r="H83" s="5"/>
      <c r="I83" s="5"/>
      <c r="J83" s="5"/>
      <c r="K83" s="5"/>
      <c r="L83" s="5"/>
      <c r="M83" s="5"/>
      <c r="N83" s="5"/>
      <c r="O83" s="5"/>
      <c r="P83" s="5"/>
      <c r="Q83" s="5"/>
      <c r="R83" s="5"/>
      <c r="S83" s="5"/>
      <c r="T83" s="5"/>
      <c r="U83" s="5"/>
      <c r="V83" s="5"/>
      <c r="W83" s="5"/>
      <c r="X83" s="5"/>
      <c r="Y83" s="5"/>
      <c r="Z83" s="5"/>
      <c r="AA83" s="5"/>
      <c r="AB83" s="5"/>
      <c r="AC83" s="5"/>
      <c r="AD83" s="5"/>
      <c r="AE83" s="5"/>
      <c r="AF83" s="5"/>
      <c r="AG83" s="5"/>
      <c r="AH83" s="5"/>
      <c r="AI83" s="5"/>
      <c r="AJ83" s="5"/>
      <c r="AK83" s="5"/>
      <c r="AL83" s="5"/>
      <c r="AM83" s="5"/>
      <c r="AN83" s="5"/>
      <c r="AO83" s="5"/>
      <c r="AP83" s="5"/>
      <c r="AQ83" s="5"/>
      <c r="AR83" s="5"/>
      <c r="AS83" s="5"/>
      <c r="AT83" s="5"/>
      <c r="AU83" s="5"/>
      <c r="AV83" s="5"/>
      <c r="AW83" s="5"/>
      <c r="AX83" s="5"/>
      <c r="AY83" s="5"/>
      <c r="AZ83" s="5"/>
      <c r="BA83" s="5"/>
      <c r="ES83" s="5"/>
      <c r="EY83" s="5"/>
      <c r="EZ83" s="5"/>
      <c r="FA83" s="5"/>
      <c r="FB83" s="5"/>
      <c r="FC83" s="5"/>
      <c r="FD83" s="5"/>
      <c r="FE83" s="5"/>
      <c r="FF83" s="5"/>
      <c r="FG83" s="5"/>
      <c r="FH83" s="5"/>
      <c r="FI83" s="5"/>
      <c r="FJ83" s="5"/>
      <c r="FK83" s="5"/>
      <c r="FL83" s="5"/>
      <c r="FM83" s="5"/>
      <c r="FN83" s="5"/>
      <c r="FO83" s="5"/>
      <c r="FP83" s="5"/>
      <c r="FQ83" s="5"/>
      <c r="FR83" s="5"/>
      <c r="FS83" s="5"/>
      <c r="FT83" s="5"/>
      <c r="FU83" s="5"/>
      <c r="FV83" s="5"/>
      <c r="FW83" s="5"/>
      <c r="FX83" s="5"/>
      <c r="FY83" s="5"/>
      <c r="FZ83" s="5"/>
      <c r="GA83" s="5"/>
      <c r="GB83" s="5"/>
      <c r="GC83" s="5"/>
      <c r="GD83" s="5"/>
      <c r="GE83" s="5"/>
      <c r="GF83" s="5"/>
      <c r="GG83" s="5"/>
      <c r="GH83" s="5"/>
      <c r="GI83" s="5"/>
      <c r="GJ83" s="5"/>
      <c r="GK83" s="5"/>
      <c r="GL83" s="5"/>
    </row>
    <row r="84" spans="1:194">
      <c r="A84" s="5"/>
      <c r="B84" s="5"/>
      <c r="C84" s="5"/>
      <c r="D84" s="5"/>
      <c r="E84" s="5"/>
      <c r="F84" s="5"/>
      <c r="G84" s="5"/>
      <c r="H84" s="5"/>
      <c r="I84" s="5"/>
      <c r="J84" s="5"/>
      <c r="K84" s="5"/>
      <c r="L84" s="5"/>
      <c r="M84" s="5"/>
      <c r="N84" s="5"/>
      <c r="O84" s="5"/>
      <c r="P84" s="5"/>
      <c r="Q84" s="5"/>
      <c r="R84" s="5"/>
      <c r="S84" s="5"/>
      <c r="T84" s="5"/>
      <c r="U84" s="5"/>
      <c r="V84" s="5"/>
      <c r="W84" s="5"/>
      <c r="X84" s="5"/>
      <c r="Y84" s="5"/>
      <c r="Z84" s="5"/>
      <c r="AA84" s="5"/>
      <c r="AB84" s="5"/>
      <c r="AC84" s="5"/>
      <c r="AD84" s="5"/>
      <c r="AE84" s="5"/>
      <c r="AF84" s="5"/>
      <c r="AG84" s="5"/>
      <c r="AH84" s="5"/>
      <c r="AI84" s="5"/>
      <c r="AJ84" s="5"/>
      <c r="AK84" s="5"/>
      <c r="AL84" s="5"/>
      <c r="AM84" s="5"/>
      <c r="AN84" s="5"/>
      <c r="AO84" s="5"/>
      <c r="AP84" s="5"/>
      <c r="AQ84" s="5"/>
      <c r="AR84" s="5"/>
      <c r="AS84" s="5"/>
      <c r="AT84" s="5"/>
      <c r="AU84" s="5"/>
      <c r="AV84" s="5"/>
      <c r="AW84" s="5"/>
      <c r="AX84" s="5"/>
      <c r="AY84" s="5"/>
      <c r="AZ84" s="5"/>
      <c r="BA84" s="5"/>
      <c r="ES84" s="5"/>
      <c r="EY84" s="5"/>
      <c r="EZ84" s="5"/>
      <c r="FA84" s="5"/>
      <c r="FB84" s="5"/>
      <c r="FC84" s="5"/>
      <c r="FD84" s="5"/>
      <c r="FE84" s="5"/>
      <c r="FF84" s="5"/>
      <c r="FG84" s="5"/>
      <c r="FH84" s="5"/>
      <c r="FI84" s="5"/>
      <c r="FJ84" s="5"/>
      <c r="FK84" s="5"/>
      <c r="FL84" s="5"/>
      <c r="FM84" s="5"/>
      <c r="FN84" s="5"/>
      <c r="FO84" s="5"/>
      <c r="FP84" s="5"/>
      <c r="FQ84" s="5"/>
      <c r="FR84" s="5"/>
      <c r="FS84" s="5"/>
      <c r="FT84" s="5"/>
      <c r="FU84" s="5"/>
      <c r="FV84" s="5"/>
      <c r="FW84" s="5"/>
      <c r="FX84" s="5"/>
      <c r="FY84" s="5"/>
      <c r="FZ84" s="5"/>
      <c r="GA84" s="5"/>
      <c r="GB84" s="5"/>
      <c r="GC84" s="5"/>
      <c r="GD84" s="5"/>
      <c r="GE84" s="5"/>
      <c r="GF84" s="5"/>
      <c r="GG84" s="5"/>
      <c r="GH84" s="5"/>
      <c r="GI84" s="5"/>
      <c r="GJ84" s="5"/>
      <c r="GK84" s="5"/>
      <c r="GL84" s="5"/>
    </row>
    <row r="85" spans="1:194">
      <c r="A85" s="5"/>
      <c r="B85" s="5"/>
      <c r="C85" s="5"/>
      <c r="D85" s="5"/>
      <c r="E85" s="5"/>
      <c r="F85" s="5"/>
      <c r="G85" s="5"/>
      <c r="H85" s="5"/>
      <c r="I85" s="5"/>
      <c r="J85" s="5"/>
      <c r="K85" s="5"/>
      <c r="L85" s="5"/>
      <c r="M85" s="5"/>
      <c r="N85" s="5"/>
      <c r="O85" s="5"/>
      <c r="P85" s="5"/>
      <c r="Q85" s="5"/>
      <c r="R85" s="5"/>
      <c r="S85" s="5"/>
      <c r="T85" s="5"/>
      <c r="U85" s="5"/>
      <c r="V85" s="5"/>
      <c r="W85" s="5"/>
      <c r="X85" s="5"/>
      <c r="Y85" s="5"/>
      <c r="Z85" s="5"/>
      <c r="AA85" s="5"/>
      <c r="AB85" s="5"/>
      <c r="AC85" s="5"/>
      <c r="AD85" s="5"/>
      <c r="AE85" s="5"/>
      <c r="AF85" s="5"/>
      <c r="AG85" s="5"/>
      <c r="AH85" s="5"/>
      <c r="AI85" s="5"/>
      <c r="AJ85" s="5"/>
      <c r="AK85" s="5"/>
      <c r="AL85" s="5"/>
      <c r="AM85" s="5"/>
      <c r="AN85" s="5"/>
      <c r="AO85" s="5"/>
      <c r="AP85" s="5"/>
      <c r="AQ85" s="5"/>
      <c r="AR85" s="5"/>
      <c r="AS85" s="5"/>
      <c r="AT85" s="5"/>
      <c r="AU85" s="5"/>
      <c r="AV85" s="5"/>
      <c r="AW85" s="5"/>
      <c r="AX85" s="5"/>
      <c r="AY85" s="5"/>
      <c r="AZ85" s="5"/>
      <c r="BA85" s="5"/>
      <c r="ES85" s="5"/>
      <c r="EY85" s="5"/>
      <c r="EZ85" s="5"/>
      <c r="FA85" s="5"/>
      <c r="FB85" s="5"/>
      <c r="FC85" s="5"/>
      <c r="FD85" s="5"/>
      <c r="FE85" s="5"/>
      <c r="FF85" s="5"/>
      <c r="FG85" s="5"/>
      <c r="FH85" s="5"/>
      <c r="FI85" s="5"/>
      <c r="FJ85" s="5"/>
      <c r="FK85" s="5"/>
      <c r="FL85" s="5"/>
      <c r="FM85" s="5"/>
      <c r="FN85" s="5"/>
      <c r="FO85" s="5"/>
      <c r="FP85" s="5"/>
      <c r="FQ85" s="5"/>
      <c r="FR85" s="5"/>
      <c r="FS85" s="5"/>
      <c r="FT85" s="5"/>
      <c r="FU85" s="5"/>
      <c r="FV85" s="5"/>
      <c r="FW85" s="5"/>
      <c r="FX85" s="5"/>
      <c r="FY85" s="5"/>
      <c r="FZ85" s="5"/>
      <c r="GA85" s="5"/>
      <c r="GB85" s="5"/>
      <c r="GC85" s="5"/>
      <c r="GD85" s="5"/>
      <c r="GE85" s="5"/>
      <c r="GF85" s="5"/>
      <c r="GG85" s="5"/>
      <c r="GH85" s="5"/>
      <c r="GI85" s="5"/>
      <c r="GJ85" s="5"/>
      <c r="GK85" s="5"/>
      <c r="GL85" s="5"/>
    </row>
  </sheetData>
  <conditionalFormatting sqref="A39:C41 A43:C45">
    <cfRule type="colorScale" priority="15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F5:F34">
    <cfRule type="colorScale" priority="13">
      <colorScale>
        <cfvo type="min"/>
        <cfvo type="max"/>
        <color rgb="FF63BE7B"/>
        <color rgb="FFFCFCFF"/>
      </colorScale>
    </cfRule>
  </conditionalFormatting>
  <conditionalFormatting sqref="G5:G34">
    <cfRule type="colorScale" priority="14">
      <colorScale>
        <cfvo type="min"/>
        <cfvo type="max"/>
        <color rgb="FFFCFCFF"/>
        <color rgb="FF63BE7B"/>
      </colorScale>
    </cfRule>
  </conditionalFormatting>
  <conditionalFormatting sqref="N22:R22">
    <cfRule type="colorScale" priority="16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AH7:AH8 AK5 AL16:AZ20">
    <cfRule type="colorScale" priority="25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AK58:BA58 AK55:AK58">
    <cfRule type="colorScale" priority="7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AL24:AN24 AM23:AN23">
    <cfRule type="colorScale" priority="30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AL3:AY3">
    <cfRule type="colorScale" priority="21">
      <colorScale>
        <cfvo type="min"/>
        <cfvo type="percentile" val="50"/>
        <cfvo type="max"/>
        <color rgb="FF5A8AC6"/>
        <color rgb="FFFCFCFF"/>
        <color rgb="FFF8696B"/>
      </colorScale>
    </cfRule>
    <cfRule type="colorScale" priority="22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AL6:AZ20">
    <cfRule type="colorScale" priority="1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AL16:AZ20 AK5">
    <cfRule type="colorScale" priority="27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AL23:AZ37">
    <cfRule type="colorScale" priority="29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AL48:AZ57">
    <cfRule type="colorScale" priority="9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AL56:AZ56 AU47:AZ55">
    <cfRule type="colorScale" priority="11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BA47:BA57">
    <cfRule type="colorScale" priority="8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ES47:ES57">
    <cfRule type="colorScale" priority="2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ES58">
    <cfRule type="colorScale" priority="3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ET6:FH15">
    <cfRule type="colorScale" priority="17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ET23:FH32">
    <cfRule type="colorScale" priority="6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EY47:GL57">
    <cfRule type="colorScale" priority="209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EY58:GL58">
    <cfRule type="colorScale" priority="210">
      <colorScale>
        <cfvo type="min"/>
        <cfvo type="percentile" val="50"/>
        <cfvo type="max"/>
        <color rgb="FFF8696B"/>
        <color rgb="FFFFEB84"/>
        <color rgb="FF63BE7B"/>
      </colorScale>
    </cfRule>
  </conditionalFormatting>
  <pageMargins left="0.7" right="0.7" top="0.75" bottom="0.75" header="0.3" footer="0.3"/>
  <pageSetup paperSize="9" orientation="portrait" r:id="rId1"/>
  <drawing r:id="rId2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9FCAD0D-2219-414E-ACDE-BFCE1CAC53D4}">
  <dimension ref="A1:DP517"/>
  <sheetViews>
    <sheetView zoomScale="140" zoomScaleNormal="140" workbookViewId="0">
      <selection activeCell="AY7" sqref="AY7"/>
    </sheetView>
  </sheetViews>
  <sheetFormatPr defaultRowHeight="2.1" customHeight="1"/>
  <cols>
    <col min="1" max="1" width="4" style="71" customWidth="1"/>
    <col min="2" max="10" width="5.5703125" customWidth="1"/>
    <col min="11" max="110" width="0.7109375" customWidth="1"/>
    <col min="114" max="116" width="1.42578125" customWidth="1"/>
    <col min="117" max="117" width="4.42578125" customWidth="1"/>
  </cols>
  <sheetData>
    <row r="1" spans="1:120" ht="26.25" customHeight="1">
      <c r="A1" s="58"/>
      <c r="B1" s="20"/>
      <c r="C1" s="20"/>
      <c r="D1" s="20"/>
      <c r="E1" s="20"/>
      <c r="F1" s="20"/>
      <c r="G1" s="20"/>
      <c r="H1" s="20"/>
      <c r="I1" s="20"/>
      <c r="J1" s="20"/>
      <c r="K1" s="20"/>
      <c r="L1" s="20"/>
      <c r="M1" s="20"/>
      <c r="N1" s="20"/>
      <c r="O1" s="20"/>
      <c r="P1" s="20"/>
      <c r="Q1" s="20"/>
      <c r="R1" s="20"/>
      <c r="S1" s="20"/>
      <c r="T1" s="20"/>
      <c r="U1" s="20"/>
      <c r="V1" s="20"/>
      <c r="W1" s="20"/>
      <c r="X1" s="20"/>
      <c r="Y1" s="20"/>
      <c r="Z1" s="20"/>
      <c r="AA1" s="20"/>
      <c r="AB1" s="20"/>
      <c r="AC1" s="20"/>
      <c r="AD1" s="20"/>
      <c r="AE1" s="20"/>
      <c r="AF1" s="20"/>
      <c r="AG1" s="20"/>
      <c r="AH1" s="20"/>
      <c r="AI1" s="20"/>
      <c r="AJ1" s="20"/>
      <c r="AK1" s="20"/>
      <c r="AL1" s="20"/>
      <c r="AM1" s="20"/>
      <c r="AN1" s="20"/>
      <c r="AO1" s="20"/>
      <c r="AP1" s="20"/>
      <c r="AQ1" s="20"/>
      <c r="AR1" s="20"/>
      <c r="AS1" s="20"/>
      <c r="AT1" s="20"/>
      <c r="AU1" s="20"/>
      <c r="AV1" s="20"/>
      <c r="AW1" s="20"/>
      <c r="AX1" s="20"/>
      <c r="AY1" s="20"/>
      <c r="AZ1" s="20"/>
      <c r="BA1" s="20"/>
      <c r="BB1" s="20"/>
      <c r="BC1" s="20"/>
      <c r="BD1" s="20"/>
      <c r="BE1" s="20"/>
      <c r="BF1" s="20"/>
      <c r="BG1" s="20"/>
      <c r="BH1" s="20"/>
      <c r="BI1" s="20"/>
      <c r="BJ1" s="20"/>
      <c r="BK1" s="20"/>
      <c r="BL1" s="20"/>
      <c r="BM1" s="20"/>
      <c r="BN1" s="20"/>
      <c r="BO1" s="20"/>
      <c r="BP1" s="20"/>
      <c r="BQ1" s="20"/>
      <c r="BR1" s="20"/>
      <c r="BS1" s="20"/>
      <c r="BT1" s="20"/>
      <c r="BU1" s="20"/>
      <c r="BV1" s="20"/>
      <c r="BW1" s="20"/>
      <c r="BX1" s="20"/>
      <c r="BY1" s="20"/>
      <c r="BZ1" s="20"/>
      <c r="CA1" s="20"/>
      <c r="CB1" s="20"/>
      <c r="CC1" s="20"/>
      <c r="CD1" s="20"/>
      <c r="CE1" s="20"/>
      <c r="CF1" s="20"/>
      <c r="CG1" s="20"/>
      <c r="CH1" s="20"/>
      <c r="CI1" s="20"/>
      <c r="CJ1" s="20"/>
      <c r="CK1" s="20"/>
      <c r="CL1" s="20"/>
      <c r="CM1" s="20"/>
      <c r="CN1" s="20"/>
      <c r="CO1" s="20"/>
      <c r="CP1" s="20"/>
      <c r="CQ1" s="20"/>
      <c r="CR1" s="20"/>
      <c r="CS1" s="20"/>
      <c r="CT1" s="20"/>
      <c r="CU1" s="20"/>
      <c r="CV1" s="20"/>
      <c r="CW1" s="20"/>
      <c r="CX1" s="20"/>
      <c r="CY1" s="20"/>
      <c r="CZ1" s="20"/>
      <c r="DA1" s="20"/>
      <c r="DB1" s="20"/>
      <c r="DC1" s="20"/>
      <c r="DD1" s="20"/>
      <c r="DE1" s="20"/>
      <c r="DF1" s="20"/>
      <c r="DG1" s="20"/>
      <c r="DH1" s="20"/>
      <c r="DI1" s="20"/>
      <c r="DJ1" s="20"/>
      <c r="DK1" s="20"/>
      <c r="DL1" s="20"/>
      <c r="DM1" s="20"/>
      <c r="DN1" s="20"/>
      <c r="DO1" s="20"/>
      <c r="DP1" s="20"/>
    </row>
    <row r="2" spans="1:120" ht="26.25" customHeight="1">
      <c r="A2" s="58"/>
      <c r="B2" s="20"/>
      <c r="C2" s="20"/>
      <c r="D2" s="20"/>
      <c r="E2" s="20"/>
      <c r="F2" s="20"/>
      <c r="G2" s="20"/>
      <c r="H2" s="20"/>
      <c r="I2" s="20"/>
      <c r="J2" s="20"/>
      <c r="K2" s="20"/>
      <c r="L2" s="20"/>
      <c r="M2" s="20"/>
      <c r="N2" s="20"/>
      <c r="O2" s="20"/>
      <c r="P2" s="20"/>
      <c r="Q2" s="20"/>
      <c r="R2" s="20"/>
      <c r="S2" s="20"/>
      <c r="T2" s="20"/>
      <c r="U2" s="20"/>
      <c r="V2" s="20"/>
      <c r="W2" s="20"/>
      <c r="X2" s="20"/>
      <c r="Y2" s="20"/>
      <c r="Z2" s="20"/>
      <c r="AA2" s="20"/>
      <c r="AB2" s="20"/>
      <c r="AC2" s="20"/>
      <c r="AD2" s="20"/>
      <c r="AE2" s="20"/>
      <c r="AF2" s="20"/>
      <c r="AG2" s="20"/>
      <c r="AH2" s="20"/>
      <c r="AI2" s="20"/>
      <c r="AJ2" s="20"/>
      <c r="AK2" s="20"/>
      <c r="AL2" s="20"/>
      <c r="AM2" s="20"/>
      <c r="AN2" s="20"/>
      <c r="AO2" s="20"/>
      <c r="AP2" s="20"/>
      <c r="AQ2" s="20"/>
      <c r="AR2" s="20"/>
      <c r="AS2" s="20"/>
      <c r="AT2" s="20"/>
      <c r="AU2" s="20"/>
      <c r="AV2" s="20"/>
      <c r="AW2" s="20"/>
      <c r="AX2" s="20"/>
      <c r="AY2" s="20"/>
      <c r="AZ2" s="20"/>
      <c r="BA2" s="20"/>
      <c r="BB2" s="20"/>
      <c r="BC2" s="20"/>
      <c r="BD2" s="20"/>
      <c r="BE2" s="20"/>
      <c r="BF2" s="20"/>
      <c r="BG2" s="20"/>
      <c r="BH2" s="20"/>
      <c r="BI2" s="20"/>
      <c r="BJ2" s="20"/>
      <c r="BK2" s="20"/>
      <c r="BL2" s="20"/>
      <c r="BM2" s="20"/>
      <c r="BN2" s="20"/>
      <c r="BO2" s="20"/>
      <c r="BP2" s="20"/>
      <c r="BQ2" s="20"/>
      <c r="BR2" s="20"/>
      <c r="BS2" s="20"/>
      <c r="BT2" s="20"/>
      <c r="BU2" s="20"/>
      <c r="BV2" s="20"/>
      <c r="BW2" s="20"/>
      <c r="BX2" s="20"/>
      <c r="BY2" s="20"/>
      <c r="BZ2" s="20"/>
      <c r="CA2" s="20"/>
      <c r="CB2" s="20"/>
      <c r="CC2" s="20"/>
      <c r="CD2" s="20"/>
      <c r="CE2" s="20"/>
      <c r="CF2" s="20"/>
      <c r="CG2" s="20"/>
      <c r="CH2" s="20"/>
      <c r="CI2" s="20"/>
      <c r="CJ2" s="20"/>
      <c r="CK2" s="20"/>
      <c r="CL2" s="20"/>
      <c r="CM2" s="20"/>
      <c r="CN2" s="20"/>
      <c r="CO2" s="20"/>
      <c r="CP2" s="20"/>
      <c r="CQ2" s="20"/>
      <c r="CR2" s="20"/>
      <c r="CS2" s="20"/>
      <c r="CT2" s="20"/>
      <c r="CU2" s="20"/>
      <c r="CV2" s="20"/>
      <c r="CW2" s="20"/>
      <c r="CX2" s="20"/>
      <c r="CY2" s="20"/>
      <c r="CZ2" s="20"/>
      <c r="DA2" s="20"/>
      <c r="DB2" s="20"/>
      <c r="DC2" s="20"/>
      <c r="DD2" s="20"/>
      <c r="DE2" s="20"/>
      <c r="DF2" s="20"/>
      <c r="DG2" s="20"/>
      <c r="DH2" s="20"/>
      <c r="DI2" s="20"/>
      <c r="DJ2" s="20"/>
      <c r="DK2" s="20"/>
      <c r="DL2" s="20"/>
      <c r="DM2" s="20"/>
      <c r="DN2" s="20"/>
      <c r="DO2" s="20"/>
      <c r="DP2" s="20"/>
    </row>
    <row r="3" spans="1:120" ht="15.75" customHeight="1">
      <c r="A3" s="58"/>
      <c r="B3" s="20">
        <f t="shared" ref="B3:B8" si="0">B203</f>
        <v>300</v>
      </c>
      <c r="C3" s="20"/>
      <c r="D3" s="20"/>
      <c r="E3" s="20"/>
      <c r="F3" s="20"/>
      <c r="G3" s="20"/>
      <c r="H3" s="20"/>
      <c r="I3" s="20"/>
      <c r="J3" s="20"/>
      <c r="K3" s="20"/>
      <c r="L3" s="20"/>
      <c r="M3" s="20"/>
      <c r="N3" s="20"/>
      <c r="O3" s="20"/>
      <c r="P3" s="20"/>
      <c r="Q3" s="20"/>
      <c r="R3" s="20"/>
      <c r="S3" s="20"/>
      <c r="T3" s="20"/>
      <c r="U3" s="20"/>
      <c r="V3" s="20"/>
      <c r="W3" s="20"/>
      <c r="X3" s="20"/>
      <c r="Y3" s="20"/>
      <c r="Z3" s="20"/>
      <c r="AA3" s="20"/>
      <c r="AB3" s="20"/>
      <c r="AC3" s="20"/>
      <c r="AD3" s="20"/>
      <c r="AE3" s="20"/>
      <c r="AF3" s="20"/>
      <c r="AG3" s="20"/>
      <c r="AH3" s="20"/>
      <c r="AI3" s="20"/>
      <c r="AJ3" s="20"/>
      <c r="AK3" s="20"/>
      <c r="AL3" s="20"/>
      <c r="AM3" s="20"/>
      <c r="AN3" s="20"/>
      <c r="AO3" s="20"/>
      <c r="AP3" s="20"/>
      <c r="AQ3" s="20"/>
      <c r="AR3" s="20"/>
      <c r="AS3" s="20"/>
      <c r="AT3" s="20"/>
      <c r="AU3" s="20"/>
      <c r="AV3" s="20"/>
      <c r="AW3" s="20"/>
      <c r="AX3" s="20"/>
      <c r="AY3" s="20"/>
      <c r="AZ3" s="20"/>
      <c r="BA3" s="20"/>
      <c r="BB3" s="20"/>
      <c r="BC3" s="20"/>
      <c r="BD3" s="20"/>
      <c r="BE3" s="20"/>
      <c r="BF3" s="20"/>
      <c r="BG3" s="20"/>
      <c r="BH3" s="20"/>
      <c r="BI3" s="20"/>
      <c r="BJ3" s="20"/>
      <c r="BK3" s="20"/>
      <c r="BL3" s="20"/>
      <c r="BM3" s="20"/>
      <c r="BN3" s="20"/>
      <c r="BO3" s="20"/>
      <c r="BP3" s="20"/>
      <c r="BQ3" s="20"/>
      <c r="BR3" s="20"/>
      <c r="BS3" s="20"/>
      <c r="BT3" s="20"/>
      <c r="BU3" s="20"/>
      <c r="BV3" s="20"/>
      <c r="BW3" s="20"/>
      <c r="BX3" s="20"/>
      <c r="BY3" s="20"/>
      <c r="BZ3" s="20"/>
      <c r="CA3" s="20"/>
      <c r="CB3" s="20"/>
      <c r="CC3" s="20"/>
      <c r="CD3" s="20"/>
      <c r="CE3" s="20"/>
      <c r="CF3" s="20"/>
      <c r="CG3" s="20"/>
      <c r="CH3" s="20"/>
      <c r="CI3" s="20"/>
      <c r="CJ3" s="20"/>
      <c r="CK3" s="20"/>
      <c r="CL3" s="20"/>
      <c r="CM3" s="20"/>
      <c r="CN3" s="20"/>
      <c r="CO3" s="20"/>
      <c r="CP3" s="20"/>
      <c r="CQ3" s="20"/>
      <c r="CR3" s="20"/>
      <c r="CS3" s="20"/>
      <c r="CT3" s="20"/>
      <c r="CU3" s="20"/>
      <c r="CV3" s="20"/>
      <c r="CW3" s="20"/>
      <c r="CX3" s="20"/>
      <c r="CY3" s="20"/>
      <c r="CZ3" s="20"/>
      <c r="DA3" s="20"/>
      <c r="DB3" s="20"/>
      <c r="DC3" s="20"/>
      <c r="DD3" s="20"/>
      <c r="DE3" s="20"/>
      <c r="DF3" s="20"/>
      <c r="DG3" s="20"/>
      <c r="DH3" s="20"/>
      <c r="DI3" s="20"/>
      <c r="DJ3" s="20"/>
      <c r="DK3" s="20"/>
      <c r="DL3" s="20"/>
      <c r="DM3" s="20"/>
      <c r="DN3" s="20"/>
      <c r="DO3" s="20"/>
      <c r="DP3" s="20"/>
    </row>
    <row r="4" spans="1:120" ht="15.75" customHeight="1">
      <c r="A4" s="58"/>
      <c r="B4" s="20">
        <f t="shared" si="0"/>
        <v>250</v>
      </c>
      <c r="C4" s="20"/>
      <c r="D4" s="20"/>
      <c r="E4" s="20"/>
      <c r="F4" s="20"/>
      <c r="G4" s="20"/>
      <c r="H4" s="20"/>
      <c r="I4" s="20"/>
      <c r="J4" s="20"/>
      <c r="K4" s="250">
        <v>1</v>
      </c>
      <c r="L4" s="250">
        <f>K4+1</f>
        <v>2</v>
      </c>
      <c r="M4" s="250">
        <f t="shared" ref="M4:BX4" si="1">L4+1</f>
        <v>3</v>
      </c>
      <c r="N4" s="250">
        <f t="shared" si="1"/>
        <v>4</v>
      </c>
      <c r="O4" s="250">
        <f t="shared" si="1"/>
        <v>5</v>
      </c>
      <c r="P4" s="250">
        <f t="shared" si="1"/>
        <v>6</v>
      </c>
      <c r="Q4" s="250">
        <f t="shared" si="1"/>
        <v>7</v>
      </c>
      <c r="R4" s="250">
        <f t="shared" si="1"/>
        <v>8</v>
      </c>
      <c r="S4" s="250">
        <f t="shared" si="1"/>
        <v>9</v>
      </c>
      <c r="T4" s="250">
        <f t="shared" si="1"/>
        <v>10</v>
      </c>
      <c r="U4" s="250">
        <f t="shared" si="1"/>
        <v>11</v>
      </c>
      <c r="V4" s="250">
        <f t="shared" si="1"/>
        <v>12</v>
      </c>
      <c r="W4" s="250">
        <f t="shared" si="1"/>
        <v>13</v>
      </c>
      <c r="X4" s="250">
        <f t="shared" si="1"/>
        <v>14</v>
      </c>
      <c r="Y4" s="250">
        <f t="shared" si="1"/>
        <v>15</v>
      </c>
      <c r="Z4" s="250">
        <f t="shared" si="1"/>
        <v>16</v>
      </c>
      <c r="AA4" s="250">
        <f t="shared" si="1"/>
        <v>17</v>
      </c>
      <c r="AB4" s="250">
        <f t="shared" si="1"/>
        <v>18</v>
      </c>
      <c r="AC4" s="250">
        <f t="shared" si="1"/>
        <v>19</v>
      </c>
      <c r="AD4" s="250">
        <f t="shared" si="1"/>
        <v>20</v>
      </c>
      <c r="AE4" s="250">
        <f t="shared" si="1"/>
        <v>21</v>
      </c>
      <c r="AF4" s="250">
        <f t="shared" si="1"/>
        <v>22</v>
      </c>
      <c r="AG4" s="250">
        <f t="shared" si="1"/>
        <v>23</v>
      </c>
      <c r="AH4" s="250">
        <f t="shared" si="1"/>
        <v>24</v>
      </c>
      <c r="AI4" s="250">
        <f t="shared" si="1"/>
        <v>25</v>
      </c>
      <c r="AJ4" s="250">
        <f t="shared" si="1"/>
        <v>26</v>
      </c>
      <c r="AK4" s="250">
        <f t="shared" si="1"/>
        <v>27</v>
      </c>
      <c r="AL4" s="250">
        <f t="shared" si="1"/>
        <v>28</v>
      </c>
      <c r="AM4" s="250">
        <f t="shared" si="1"/>
        <v>29</v>
      </c>
      <c r="AN4" s="250">
        <f t="shared" si="1"/>
        <v>30</v>
      </c>
      <c r="AO4" s="250">
        <f t="shared" si="1"/>
        <v>31</v>
      </c>
      <c r="AP4" s="250">
        <f t="shared" si="1"/>
        <v>32</v>
      </c>
      <c r="AQ4" s="250">
        <f t="shared" si="1"/>
        <v>33</v>
      </c>
      <c r="AR4" s="250">
        <f t="shared" si="1"/>
        <v>34</v>
      </c>
      <c r="AS4" s="250">
        <f t="shared" si="1"/>
        <v>35</v>
      </c>
      <c r="AT4" s="250">
        <f t="shared" si="1"/>
        <v>36</v>
      </c>
      <c r="AU4" s="250">
        <f t="shared" si="1"/>
        <v>37</v>
      </c>
      <c r="AV4" s="250">
        <f t="shared" si="1"/>
        <v>38</v>
      </c>
      <c r="AW4" s="250">
        <f t="shared" si="1"/>
        <v>39</v>
      </c>
      <c r="AX4" s="250">
        <f t="shared" si="1"/>
        <v>40</v>
      </c>
      <c r="AY4" s="250">
        <f t="shared" si="1"/>
        <v>41</v>
      </c>
      <c r="AZ4" s="250">
        <f t="shared" si="1"/>
        <v>42</v>
      </c>
      <c r="BA4" s="250">
        <f t="shared" si="1"/>
        <v>43</v>
      </c>
      <c r="BB4" s="250">
        <f t="shared" si="1"/>
        <v>44</v>
      </c>
      <c r="BC4" s="250">
        <f t="shared" si="1"/>
        <v>45</v>
      </c>
      <c r="BD4" s="250">
        <f t="shared" si="1"/>
        <v>46</v>
      </c>
      <c r="BE4" s="250">
        <f t="shared" si="1"/>
        <v>47</v>
      </c>
      <c r="BF4" s="250">
        <f t="shared" si="1"/>
        <v>48</v>
      </c>
      <c r="BG4" s="250">
        <f t="shared" si="1"/>
        <v>49</v>
      </c>
      <c r="BH4" s="250">
        <f t="shared" si="1"/>
        <v>50</v>
      </c>
      <c r="BI4" s="250">
        <f t="shared" si="1"/>
        <v>51</v>
      </c>
      <c r="BJ4" s="250">
        <f t="shared" si="1"/>
        <v>52</v>
      </c>
      <c r="BK4" s="250">
        <f t="shared" si="1"/>
        <v>53</v>
      </c>
      <c r="BL4" s="250">
        <f t="shared" si="1"/>
        <v>54</v>
      </c>
      <c r="BM4" s="250">
        <f t="shared" si="1"/>
        <v>55</v>
      </c>
      <c r="BN4" s="250">
        <f t="shared" si="1"/>
        <v>56</v>
      </c>
      <c r="BO4" s="250">
        <f t="shared" si="1"/>
        <v>57</v>
      </c>
      <c r="BP4" s="250">
        <f t="shared" si="1"/>
        <v>58</v>
      </c>
      <c r="BQ4" s="250">
        <f t="shared" si="1"/>
        <v>59</v>
      </c>
      <c r="BR4" s="250">
        <f t="shared" si="1"/>
        <v>60</v>
      </c>
      <c r="BS4" s="250">
        <f t="shared" si="1"/>
        <v>61</v>
      </c>
      <c r="BT4" s="250">
        <f t="shared" si="1"/>
        <v>62</v>
      </c>
      <c r="BU4" s="250">
        <f t="shared" si="1"/>
        <v>63</v>
      </c>
      <c r="BV4" s="250">
        <f t="shared" si="1"/>
        <v>64</v>
      </c>
      <c r="BW4" s="250">
        <f t="shared" si="1"/>
        <v>65</v>
      </c>
      <c r="BX4" s="250">
        <f t="shared" si="1"/>
        <v>66</v>
      </c>
      <c r="BY4" s="250">
        <f t="shared" ref="BY4:DF4" si="2">BX4+1</f>
        <v>67</v>
      </c>
      <c r="BZ4" s="250">
        <f t="shared" si="2"/>
        <v>68</v>
      </c>
      <c r="CA4" s="250">
        <f t="shared" si="2"/>
        <v>69</v>
      </c>
      <c r="CB4" s="250">
        <f t="shared" si="2"/>
        <v>70</v>
      </c>
      <c r="CC4" s="250">
        <f t="shared" si="2"/>
        <v>71</v>
      </c>
      <c r="CD4" s="250">
        <f t="shared" si="2"/>
        <v>72</v>
      </c>
      <c r="CE4" s="250">
        <f t="shared" si="2"/>
        <v>73</v>
      </c>
      <c r="CF4" s="250">
        <f t="shared" si="2"/>
        <v>74</v>
      </c>
      <c r="CG4" s="250">
        <f t="shared" si="2"/>
        <v>75</v>
      </c>
      <c r="CH4" s="250">
        <f t="shared" si="2"/>
        <v>76</v>
      </c>
      <c r="CI4" s="250">
        <f t="shared" si="2"/>
        <v>77</v>
      </c>
      <c r="CJ4" s="250">
        <f t="shared" si="2"/>
        <v>78</v>
      </c>
      <c r="CK4" s="250">
        <f t="shared" si="2"/>
        <v>79</v>
      </c>
      <c r="CL4" s="250">
        <f t="shared" si="2"/>
        <v>80</v>
      </c>
      <c r="CM4" s="250">
        <f t="shared" si="2"/>
        <v>81</v>
      </c>
      <c r="CN4" s="250">
        <f t="shared" si="2"/>
        <v>82</v>
      </c>
      <c r="CO4" s="250">
        <f t="shared" si="2"/>
        <v>83</v>
      </c>
      <c r="CP4" s="250">
        <f t="shared" si="2"/>
        <v>84</v>
      </c>
      <c r="CQ4" s="250">
        <f t="shared" si="2"/>
        <v>85</v>
      </c>
      <c r="CR4" s="250">
        <f t="shared" si="2"/>
        <v>86</v>
      </c>
      <c r="CS4" s="250">
        <f t="shared" si="2"/>
        <v>87</v>
      </c>
      <c r="CT4" s="250">
        <f t="shared" si="2"/>
        <v>88</v>
      </c>
      <c r="CU4" s="250">
        <f t="shared" si="2"/>
        <v>89</v>
      </c>
      <c r="CV4" s="250">
        <f t="shared" si="2"/>
        <v>90</v>
      </c>
      <c r="CW4" s="250">
        <f t="shared" si="2"/>
        <v>91</v>
      </c>
      <c r="CX4" s="250">
        <f t="shared" si="2"/>
        <v>92</v>
      </c>
      <c r="CY4" s="250">
        <f t="shared" si="2"/>
        <v>93</v>
      </c>
      <c r="CZ4" s="250">
        <f t="shared" si="2"/>
        <v>94</v>
      </c>
      <c r="DA4" s="250">
        <f t="shared" si="2"/>
        <v>95</v>
      </c>
      <c r="DB4" s="250">
        <f t="shared" si="2"/>
        <v>96</v>
      </c>
      <c r="DC4" s="250">
        <f t="shared" si="2"/>
        <v>97</v>
      </c>
      <c r="DD4" s="250">
        <f t="shared" si="2"/>
        <v>98</v>
      </c>
      <c r="DE4" s="250">
        <f t="shared" si="2"/>
        <v>99</v>
      </c>
      <c r="DF4" s="250">
        <f t="shared" si="2"/>
        <v>100</v>
      </c>
      <c r="DG4" s="20"/>
      <c r="DH4" s="20"/>
      <c r="DI4" s="20"/>
      <c r="DJ4" s="20"/>
      <c r="DK4" s="20"/>
      <c r="DL4" s="20"/>
      <c r="DM4" s="20"/>
      <c r="DN4" s="20"/>
      <c r="DO4" s="20"/>
      <c r="DP4" s="20"/>
    </row>
    <row r="5" spans="1:120" ht="11.25" customHeight="1">
      <c r="A5" s="58" t="s">
        <v>29</v>
      </c>
      <c r="B5" s="20">
        <f t="shared" si="0"/>
        <v>200</v>
      </c>
      <c r="C5" s="20"/>
      <c r="D5" s="20"/>
      <c r="E5" s="59" t="s">
        <v>2</v>
      </c>
      <c r="F5" s="60">
        <v>100</v>
      </c>
      <c r="G5" s="59" t="s">
        <v>5</v>
      </c>
      <c r="H5" s="61">
        <v>200</v>
      </c>
      <c r="I5" s="180" t="s">
        <v>196</v>
      </c>
      <c r="J5" s="180" t="s">
        <v>197</v>
      </c>
      <c r="K5" s="20"/>
      <c r="L5" s="20"/>
      <c r="M5" s="20"/>
      <c r="N5" s="20"/>
      <c r="O5" s="20"/>
      <c r="P5" s="20"/>
      <c r="Q5" s="20"/>
      <c r="R5" s="20"/>
      <c r="S5" s="20"/>
      <c r="T5" s="20"/>
      <c r="U5" s="20"/>
      <c r="V5" s="20"/>
      <c r="W5" s="20"/>
      <c r="X5" s="20"/>
      <c r="Y5" s="20"/>
      <c r="Z5" s="20"/>
      <c r="AA5" s="20"/>
      <c r="AB5" s="20"/>
      <c r="AC5" s="20"/>
      <c r="AD5" s="20"/>
      <c r="AE5" s="20"/>
      <c r="AF5" s="20"/>
      <c r="AG5" s="20"/>
      <c r="AH5" s="20"/>
      <c r="AI5" s="20"/>
      <c r="AJ5" s="20"/>
      <c r="AK5" s="20"/>
      <c r="AL5" s="20"/>
      <c r="AM5" s="20"/>
      <c r="AN5" s="20"/>
      <c r="AO5" s="20"/>
      <c r="AP5" s="20"/>
      <c r="AQ5" s="20"/>
      <c r="AR5" s="20"/>
      <c r="AS5" s="20"/>
      <c r="AT5" s="20"/>
      <c r="AU5" s="20"/>
      <c r="AV5" s="20"/>
      <c r="AW5" s="20"/>
      <c r="AX5" s="20"/>
      <c r="AY5" s="20"/>
      <c r="AZ5" s="20"/>
      <c r="BA5" s="20"/>
      <c r="BB5" s="20"/>
      <c r="BC5" s="20"/>
      <c r="BD5" s="20"/>
      <c r="BE5" s="20"/>
      <c r="BF5" s="20"/>
      <c r="BG5" s="20"/>
      <c r="BH5" s="20"/>
      <c r="BI5" s="20"/>
      <c r="BJ5" s="20"/>
      <c r="BK5" s="20"/>
      <c r="BL5" s="20"/>
      <c r="BM5" s="20"/>
      <c r="BN5" s="20"/>
      <c r="BO5" s="20"/>
      <c r="BP5" s="20"/>
      <c r="BQ5" s="20"/>
      <c r="BR5" s="20"/>
      <c r="BS5" s="20"/>
      <c r="BT5" s="20"/>
      <c r="BU5" s="20"/>
      <c r="BV5" s="20"/>
      <c r="BW5" s="20"/>
      <c r="BX5" s="20"/>
      <c r="BY5" s="20"/>
      <c r="BZ5" s="20"/>
      <c r="CA5" s="20"/>
      <c r="CB5" s="20"/>
      <c r="CC5" s="20"/>
      <c r="CD5" s="20"/>
      <c r="CE5" s="20"/>
      <c r="CF5" s="20"/>
      <c r="CG5" s="20"/>
      <c r="CH5" s="20"/>
      <c r="CI5" s="20"/>
      <c r="CJ5" s="20"/>
      <c r="CK5" s="20"/>
      <c r="CL5" s="20"/>
      <c r="CM5" s="20"/>
      <c r="CN5" s="20"/>
      <c r="CO5" s="20"/>
      <c r="CP5" s="20"/>
      <c r="CQ5" s="20"/>
      <c r="CR5" s="20"/>
      <c r="CS5" s="20"/>
      <c r="CT5" s="20"/>
      <c r="CU5" s="20"/>
      <c r="CV5" s="20"/>
      <c r="CW5" s="20"/>
      <c r="CX5" s="20"/>
      <c r="CY5" s="20"/>
      <c r="CZ5" s="20"/>
      <c r="DA5" s="20"/>
      <c r="DB5" s="20"/>
      <c r="DC5" s="20"/>
      <c r="DD5" s="20"/>
      <c r="DE5" s="20"/>
      <c r="DF5" s="20"/>
      <c r="DG5" s="20"/>
      <c r="DH5" s="20"/>
      <c r="DI5" s="20"/>
      <c r="DJ5" s="20"/>
      <c r="DK5" s="20"/>
      <c r="DL5" s="20"/>
      <c r="DM5" s="20"/>
      <c r="DN5" s="20"/>
      <c r="DO5" s="20"/>
      <c r="DP5" s="20"/>
    </row>
    <row r="6" spans="1:120" ht="11.25" customHeight="1">
      <c r="A6" s="58" t="s">
        <v>29</v>
      </c>
      <c r="B6" s="20">
        <f t="shared" si="0"/>
        <v>150</v>
      </c>
      <c r="C6" s="20"/>
      <c r="D6" s="20"/>
      <c r="E6" s="59" t="s">
        <v>3</v>
      </c>
      <c r="F6" s="60">
        <v>1</v>
      </c>
      <c r="G6" s="59" t="s">
        <v>4</v>
      </c>
      <c r="H6" s="61">
        <v>1</v>
      </c>
      <c r="I6" s="180">
        <f>MAX(K10:DF10)</f>
        <v>11014.467570151999</v>
      </c>
      <c r="J6" s="180">
        <f>MIN(K10:DF10)</f>
        <v>9984.2139633322495</v>
      </c>
      <c r="K6" s="20"/>
      <c r="L6" s="20"/>
      <c r="M6" s="20"/>
      <c r="N6" s="20"/>
      <c r="O6" s="20"/>
      <c r="P6" s="20"/>
      <c r="Q6" s="20"/>
      <c r="R6" s="20"/>
      <c r="S6" s="20"/>
      <c r="T6" s="20"/>
      <c r="U6" s="20"/>
      <c r="V6" s="20"/>
      <c r="W6" s="20"/>
      <c r="X6" s="20"/>
      <c r="Y6" s="20"/>
      <c r="Z6" s="20"/>
      <c r="AA6" s="20"/>
      <c r="AB6" s="20"/>
      <c r="AC6" s="20"/>
      <c r="AD6" s="20"/>
      <c r="AE6" s="20"/>
      <c r="AF6" s="20"/>
      <c r="AG6" s="20"/>
      <c r="AH6" s="20"/>
      <c r="AI6" s="20"/>
      <c r="AJ6" s="20"/>
      <c r="AK6" s="20"/>
      <c r="AL6" s="20"/>
      <c r="AM6" s="20"/>
      <c r="AN6" s="20"/>
      <c r="AO6" s="20"/>
      <c r="AP6" s="20"/>
      <c r="AQ6" s="20"/>
      <c r="AR6" s="20"/>
      <c r="AS6" s="20"/>
      <c r="AT6" s="20"/>
      <c r="AU6" s="20"/>
      <c r="AV6" s="20"/>
      <c r="AW6" s="20"/>
      <c r="AX6" s="20"/>
      <c r="AY6" s="20"/>
      <c r="AZ6" s="20"/>
      <c r="BA6" s="20"/>
      <c r="BB6" s="20"/>
      <c r="BC6" s="20"/>
      <c r="BD6" s="20"/>
      <c r="BE6" s="20"/>
      <c r="BF6" s="20"/>
      <c r="BG6" s="20"/>
      <c r="BH6" s="20"/>
      <c r="BI6" s="20"/>
      <c r="BJ6" s="20"/>
      <c r="BK6" s="20"/>
      <c r="BL6" s="20"/>
      <c r="BM6" s="20"/>
      <c r="BN6" s="20"/>
      <c r="BO6" s="20"/>
      <c r="BP6" s="20"/>
      <c r="BQ6" s="20"/>
      <c r="BR6" s="20"/>
      <c r="BS6" s="20"/>
      <c r="BT6" s="20"/>
      <c r="BU6" s="20"/>
      <c r="BV6" s="20"/>
      <c r="BW6" s="20"/>
      <c r="BX6" s="20"/>
      <c r="BY6" s="20"/>
      <c r="BZ6" s="20"/>
      <c r="CA6" s="20"/>
      <c r="CB6" s="20"/>
      <c r="CC6" s="20"/>
      <c r="CD6" s="20"/>
      <c r="CE6" s="20"/>
      <c r="CF6" s="20"/>
      <c r="CG6" s="20"/>
      <c r="CH6" s="20"/>
      <c r="CI6" s="20"/>
      <c r="CJ6" s="20"/>
      <c r="CK6" s="20"/>
      <c r="CL6" s="20"/>
      <c r="CM6" s="20"/>
      <c r="CN6" s="20"/>
      <c r="CO6" s="20"/>
      <c r="CP6" s="20"/>
      <c r="CQ6" s="20"/>
      <c r="CR6" s="20"/>
      <c r="CS6" s="20"/>
      <c r="CT6" s="20"/>
      <c r="CU6" s="20"/>
      <c r="CV6" s="20"/>
      <c r="CW6" s="20"/>
      <c r="CX6" s="20"/>
      <c r="CY6" s="20"/>
      <c r="CZ6" s="20"/>
      <c r="DA6" s="20"/>
      <c r="DB6" s="20"/>
      <c r="DC6" s="20"/>
      <c r="DD6" s="20"/>
      <c r="DE6" s="20"/>
      <c r="DF6" s="20"/>
      <c r="DG6" s="20"/>
      <c r="DH6" s="20"/>
      <c r="DI6" s="20"/>
      <c r="DJ6" s="20"/>
      <c r="DK6" s="20"/>
      <c r="DL6" s="20"/>
      <c r="DM6" s="20"/>
      <c r="DN6" s="20"/>
      <c r="DO6" s="20"/>
      <c r="DP6" s="20"/>
    </row>
    <row r="7" spans="1:120" ht="11.25" customHeight="1">
      <c r="A7" s="58" t="s">
        <v>29</v>
      </c>
      <c r="B7" s="20">
        <f t="shared" si="0"/>
        <v>100</v>
      </c>
      <c r="C7" s="20"/>
      <c r="D7" s="20"/>
      <c r="E7" s="59" t="s">
        <v>1</v>
      </c>
      <c r="F7" s="60">
        <v>200</v>
      </c>
      <c r="G7" s="59" t="s">
        <v>26</v>
      </c>
      <c r="H7" s="60">
        <v>50</v>
      </c>
      <c r="I7" s="180" t="s">
        <v>198</v>
      </c>
      <c r="J7" s="93">
        <v>10010</v>
      </c>
      <c r="K7" s="179">
        <v>0</v>
      </c>
      <c r="L7" s="179">
        <v>9</v>
      </c>
      <c r="M7" s="179">
        <f>L7</f>
        <v>9</v>
      </c>
      <c r="N7" s="179">
        <f t="shared" ref="N7:AW7" si="3">M7</f>
        <v>9</v>
      </c>
      <c r="O7" s="179">
        <f t="shared" si="3"/>
        <v>9</v>
      </c>
      <c r="P7" s="179">
        <f t="shared" si="3"/>
        <v>9</v>
      </c>
      <c r="Q7" s="179">
        <f t="shared" si="3"/>
        <v>9</v>
      </c>
      <c r="R7" s="179">
        <f t="shared" si="3"/>
        <v>9</v>
      </c>
      <c r="S7" s="179">
        <f t="shared" si="3"/>
        <v>9</v>
      </c>
      <c r="T7" s="179">
        <f t="shared" si="3"/>
        <v>9</v>
      </c>
      <c r="U7" s="179">
        <f t="shared" si="3"/>
        <v>9</v>
      </c>
      <c r="V7" s="179">
        <f t="shared" si="3"/>
        <v>9</v>
      </c>
      <c r="W7" s="179">
        <f t="shared" si="3"/>
        <v>9</v>
      </c>
      <c r="X7" s="179">
        <f t="shared" si="3"/>
        <v>9</v>
      </c>
      <c r="Y7" s="179">
        <f t="shared" si="3"/>
        <v>9</v>
      </c>
      <c r="Z7" s="179">
        <f t="shared" si="3"/>
        <v>9</v>
      </c>
      <c r="AA7" s="179">
        <f t="shared" si="3"/>
        <v>9</v>
      </c>
      <c r="AB7" s="179">
        <f t="shared" si="3"/>
        <v>9</v>
      </c>
      <c r="AC7" s="179">
        <f t="shared" si="3"/>
        <v>9</v>
      </c>
      <c r="AD7" s="179">
        <f t="shared" si="3"/>
        <v>9</v>
      </c>
      <c r="AE7" s="179">
        <f t="shared" si="3"/>
        <v>9</v>
      </c>
      <c r="AF7" s="179">
        <f t="shared" si="3"/>
        <v>9</v>
      </c>
      <c r="AG7" s="179">
        <f t="shared" si="3"/>
        <v>9</v>
      </c>
      <c r="AH7" s="179">
        <f t="shared" si="3"/>
        <v>9</v>
      </c>
      <c r="AI7" s="179">
        <f t="shared" si="3"/>
        <v>9</v>
      </c>
      <c r="AJ7" s="179">
        <f t="shared" si="3"/>
        <v>9</v>
      </c>
      <c r="AK7" s="179">
        <f t="shared" si="3"/>
        <v>9</v>
      </c>
      <c r="AL7" s="179">
        <f t="shared" si="3"/>
        <v>9</v>
      </c>
      <c r="AM7" s="179">
        <f t="shared" si="3"/>
        <v>9</v>
      </c>
      <c r="AN7" s="179">
        <f t="shared" si="3"/>
        <v>9</v>
      </c>
      <c r="AO7" s="179">
        <f t="shared" si="3"/>
        <v>9</v>
      </c>
      <c r="AP7" s="179">
        <f t="shared" si="3"/>
        <v>9</v>
      </c>
      <c r="AQ7" s="179">
        <f t="shared" si="3"/>
        <v>9</v>
      </c>
      <c r="AR7" s="179">
        <f t="shared" si="3"/>
        <v>9</v>
      </c>
      <c r="AS7" s="179">
        <f t="shared" si="3"/>
        <v>9</v>
      </c>
      <c r="AT7" s="179">
        <f t="shared" si="3"/>
        <v>9</v>
      </c>
      <c r="AU7" s="179">
        <f t="shared" si="3"/>
        <v>9</v>
      </c>
      <c r="AV7" s="179">
        <f t="shared" si="3"/>
        <v>9</v>
      </c>
      <c r="AW7" s="179">
        <f t="shared" si="3"/>
        <v>9</v>
      </c>
      <c r="AX7" s="179">
        <v>-40</v>
      </c>
      <c r="AY7" s="179">
        <v>-20</v>
      </c>
      <c r="AZ7" s="179">
        <v>-30</v>
      </c>
      <c r="BA7" s="179">
        <v>-20</v>
      </c>
      <c r="BB7" s="179">
        <v>-20</v>
      </c>
      <c r="BC7" s="179">
        <v>10</v>
      </c>
      <c r="BD7" s="179">
        <v>40</v>
      </c>
      <c r="BE7" s="179">
        <v>50</v>
      </c>
      <c r="BF7" s="179">
        <v>60</v>
      </c>
      <c r="BG7" s="179">
        <v>70</v>
      </c>
      <c r="BH7" s="179">
        <v>75</v>
      </c>
      <c r="BI7" s="179">
        <v>70</v>
      </c>
      <c r="BJ7" s="179">
        <v>60</v>
      </c>
      <c r="BK7" s="179">
        <v>50</v>
      </c>
      <c r="BL7" s="179">
        <v>40</v>
      </c>
      <c r="BM7" s="179">
        <v>30</v>
      </c>
      <c r="BN7" s="179">
        <v>10</v>
      </c>
      <c r="BO7" s="179">
        <v>5</v>
      </c>
      <c r="BP7" s="179">
        <v>5</v>
      </c>
      <c r="BQ7" s="179">
        <v>-10</v>
      </c>
      <c r="BR7" s="179">
        <v>-20</v>
      </c>
      <c r="BS7" s="179">
        <v>-30</v>
      </c>
      <c r="BT7" s="179">
        <v>-40</v>
      </c>
      <c r="BU7" s="179">
        <v>-60</v>
      </c>
      <c r="BV7" s="179">
        <v>-80</v>
      </c>
      <c r="BW7" s="179">
        <v>-60</v>
      </c>
      <c r="BX7" s="179">
        <v>-30</v>
      </c>
      <c r="BY7" s="179">
        <v>0</v>
      </c>
      <c r="BZ7" s="179">
        <v>10</v>
      </c>
      <c r="CA7" s="179">
        <v>10</v>
      </c>
      <c r="CB7" s="179">
        <v>20</v>
      </c>
      <c r="CC7" s="179">
        <v>15</v>
      </c>
      <c r="CD7" s="179">
        <v>20</v>
      </c>
      <c r="CE7" s="20" t="s">
        <v>29</v>
      </c>
      <c r="CF7" s="20" t="s">
        <v>29</v>
      </c>
      <c r="CG7" s="20" t="s">
        <v>29</v>
      </c>
      <c r="CH7" s="20" t="s">
        <v>29</v>
      </c>
      <c r="CI7" s="20" t="s">
        <v>29</v>
      </c>
      <c r="CJ7" s="20" t="s">
        <v>29</v>
      </c>
      <c r="CK7" s="20" t="s">
        <v>29</v>
      </c>
      <c r="CL7" s="20" t="s">
        <v>29</v>
      </c>
      <c r="CM7" s="20" t="s">
        <v>29</v>
      </c>
      <c r="CN7" s="20" t="s">
        <v>29</v>
      </c>
      <c r="CO7" s="20" t="s">
        <v>29</v>
      </c>
      <c r="CP7" s="20" t="s">
        <v>29</v>
      </c>
      <c r="CQ7" s="20" t="s">
        <v>29</v>
      </c>
      <c r="CR7" s="20" t="s">
        <v>29</v>
      </c>
      <c r="CS7" s="20" t="s">
        <v>29</v>
      </c>
      <c r="CT7" s="20" t="s">
        <v>29</v>
      </c>
      <c r="CU7" s="20" t="s">
        <v>29</v>
      </c>
      <c r="CV7" s="20" t="s">
        <v>29</v>
      </c>
      <c r="CW7" s="20" t="s">
        <v>29</v>
      </c>
      <c r="CX7" s="20" t="s">
        <v>29</v>
      </c>
      <c r="CY7" s="20" t="s">
        <v>29</v>
      </c>
      <c r="CZ7" s="20" t="s">
        <v>29</v>
      </c>
      <c r="DA7" s="20" t="s">
        <v>29</v>
      </c>
      <c r="DB7" s="20" t="s">
        <v>29</v>
      </c>
      <c r="DC7" s="20" t="s">
        <v>29</v>
      </c>
      <c r="DD7" s="20" t="s">
        <v>29</v>
      </c>
      <c r="DE7" s="20" t="s">
        <v>29</v>
      </c>
      <c r="DF7" s="20" t="s">
        <v>29</v>
      </c>
      <c r="DG7" s="63" t="s">
        <v>23</v>
      </c>
      <c r="DH7" s="63"/>
      <c r="DI7" s="63"/>
      <c r="DJ7" s="63"/>
      <c r="DK7" s="63"/>
      <c r="DL7" s="63"/>
      <c r="DM7" s="63"/>
      <c r="DN7" s="63"/>
      <c r="DO7" s="20"/>
      <c r="DP7" s="20"/>
    </row>
    <row r="8" spans="1:120" ht="11.25" customHeight="1">
      <c r="A8" s="58" t="s">
        <v>29</v>
      </c>
      <c r="B8" s="20">
        <f t="shared" si="0"/>
        <v>50</v>
      </c>
      <c r="C8" s="20"/>
      <c r="D8" s="20"/>
      <c r="E8" s="20"/>
      <c r="F8" s="20"/>
      <c r="G8" s="20"/>
      <c r="H8" s="20"/>
      <c r="I8" s="180">
        <v>250</v>
      </c>
      <c r="J8" s="180">
        <f>I8/2</f>
        <v>125</v>
      </c>
      <c r="K8" s="20">
        <f>J7+K7</f>
        <v>10010</v>
      </c>
      <c r="L8" s="20">
        <f t="shared" ref="L8:BC8" si="4">K8+L7</f>
        <v>10019</v>
      </c>
      <c r="M8" s="20">
        <f t="shared" si="4"/>
        <v>10028</v>
      </c>
      <c r="N8" s="20">
        <f t="shared" si="4"/>
        <v>10037</v>
      </c>
      <c r="O8" s="20">
        <f t="shared" si="4"/>
        <v>10046</v>
      </c>
      <c r="P8" s="20">
        <f t="shared" si="4"/>
        <v>10055</v>
      </c>
      <c r="Q8" s="20">
        <f t="shared" si="4"/>
        <v>10064</v>
      </c>
      <c r="R8" s="20">
        <f t="shared" si="4"/>
        <v>10073</v>
      </c>
      <c r="S8" s="20">
        <f t="shared" si="4"/>
        <v>10082</v>
      </c>
      <c r="T8" s="20">
        <f t="shared" si="4"/>
        <v>10091</v>
      </c>
      <c r="U8" s="20">
        <f t="shared" si="4"/>
        <v>10100</v>
      </c>
      <c r="V8" s="20">
        <f t="shared" si="4"/>
        <v>10109</v>
      </c>
      <c r="W8" s="20">
        <f t="shared" si="4"/>
        <v>10118</v>
      </c>
      <c r="X8" s="20">
        <f t="shared" si="4"/>
        <v>10127</v>
      </c>
      <c r="Y8" s="20">
        <f t="shared" si="4"/>
        <v>10136</v>
      </c>
      <c r="Z8" s="20">
        <f t="shared" si="4"/>
        <v>10145</v>
      </c>
      <c r="AA8" s="20">
        <f t="shared" si="4"/>
        <v>10154</v>
      </c>
      <c r="AB8" s="20">
        <f t="shared" si="4"/>
        <v>10163</v>
      </c>
      <c r="AC8" s="20">
        <f t="shared" si="4"/>
        <v>10172</v>
      </c>
      <c r="AD8" s="20">
        <f t="shared" si="4"/>
        <v>10181</v>
      </c>
      <c r="AE8" s="20">
        <f t="shared" si="4"/>
        <v>10190</v>
      </c>
      <c r="AF8" s="20">
        <f t="shared" si="4"/>
        <v>10199</v>
      </c>
      <c r="AG8" s="20">
        <f t="shared" si="4"/>
        <v>10208</v>
      </c>
      <c r="AH8" s="20">
        <f t="shared" si="4"/>
        <v>10217</v>
      </c>
      <c r="AI8" s="20">
        <f t="shared" si="4"/>
        <v>10226</v>
      </c>
      <c r="AJ8" s="20">
        <f t="shared" si="4"/>
        <v>10235</v>
      </c>
      <c r="AK8" s="20">
        <f t="shared" si="4"/>
        <v>10244</v>
      </c>
      <c r="AL8" s="20">
        <f t="shared" si="4"/>
        <v>10253</v>
      </c>
      <c r="AM8" s="20">
        <f t="shared" si="4"/>
        <v>10262</v>
      </c>
      <c r="AN8" s="20">
        <f t="shared" si="4"/>
        <v>10271</v>
      </c>
      <c r="AO8" s="20">
        <f t="shared" si="4"/>
        <v>10280</v>
      </c>
      <c r="AP8" s="20">
        <f t="shared" si="4"/>
        <v>10289</v>
      </c>
      <c r="AQ8" s="20">
        <f t="shared" si="4"/>
        <v>10298</v>
      </c>
      <c r="AR8" s="20">
        <f t="shared" si="4"/>
        <v>10307</v>
      </c>
      <c r="AS8" s="20">
        <f t="shared" si="4"/>
        <v>10316</v>
      </c>
      <c r="AT8" s="20">
        <f t="shared" si="4"/>
        <v>10325</v>
      </c>
      <c r="AU8" s="20">
        <f t="shared" si="4"/>
        <v>10334</v>
      </c>
      <c r="AV8" s="20">
        <f t="shared" si="4"/>
        <v>10343</v>
      </c>
      <c r="AW8" s="20">
        <f t="shared" si="4"/>
        <v>10352</v>
      </c>
      <c r="AX8" s="20">
        <f t="shared" si="4"/>
        <v>10312</v>
      </c>
      <c r="AY8" s="20">
        <f t="shared" si="4"/>
        <v>10292</v>
      </c>
      <c r="AZ8" s="20">
        <f t="shared" si="4"/>
        <v>10262</v>
      </c>
      <c r="BA8" s="20">
        <f t="shared" si="4"/>
        <v>10242</v>
      </c>
      <c r="BB8" s="20">
        <f t="shared" si="4"/>
        <v>10222</v>
      </c>
      <c r="BC8" s="20">
        <f t="shared" si="4"/>
        <v>10232</v>
      </c>
      <c r="BD8" s="20">
        <f t="shared" ref="BD8:CD8" si="5">BC8+BD7</f>
        <v>10272</v>
      </c>
      <c r="BE8" s="20">
        <f t="shared" si="5"/>
        <v>10322</v>
      </c>
      <c r="BF8" s="20">
        <f t="shared" si="5"/>
        <v>10382</v>
      </c>
      <c r="BG8" s="20">
        <f t="shared" si="5"/>
        <v>10452</v>
      </c>
      <c r="BH8" s="20">
        <f t="shared" si="5"/>
        <v>10527</v>
      </c>
      <c r="BI8" s="20">
        <f t="shared" si="5"/>
        <v>10597</v>
      </c>
      <c r="BJ8" s="20">
        <f t="shared" si="5"/>
        <v>10657</v>
      </c>
      <c r="BK8" s="20">
        <f t="shared" si="5"/>
        <v>10707</v>
      </c>
      <c r="BL8" s="20">
        <f t="shared" si="5"/>
        <v>10747</v>
      </c>
      <c r="BM8" s="20">
        <f t="shared" si="5"/>
        <v>10777</v>
      </c>
      <c r="BN8" s="20">
        <f t="shared" si="5"/>
        <v>10787</v>
      </c>
      <c r="BO8" s="20">
        <f t="shared" si="5"/>
        <v>10792</v>
      </c>
      <c r="BP8" s="20">
        <f t="shared" si="5"/>
        <v>10797</v>
      </c>
      <c r="BQ8" s="20">
        <f t="shared" si="5"/>
        <v>10787</v>
      </c>
      <c r="BR8" s="20">
        <f t="shared" si="5"/>
        <v>10767</v>
      </c>
      <c r="BS8" s="20">
        <f t="shared" si="5"/>
        <v>10737</v>
      </c>
      <c r="BT8" s="20">
        <f t="shared" si="5"/>
        <v>10697</v>
      </c>
      <c r="BU8" s="20">
        <f t="shared" si="5"/>
        <v>10637</v>
      </c>
      <c r="BV8" s="20">
        <f t="shared" si="5"/>
        <v>10557</v>
      </c>
      <c r="BW8" s="20">
        <f t="shared" si="5"/>
        <v>10497</v>
      </c>
      <c r="BX8" s="20">
        <f t="shared" si="5"/>
        <v>10467</v>
      </c>
      <c r="BY8" s="20">
        <f t="shared" si="5"/>
        <v>10467</v>
      </c>
      <c r="BZ8" s="20">
        <f t="shared" si="5"/>
        <v>10477</v>
      </c>
      <c r="CA8" s="20">
        <f t="shared" si="5"/>
        <v>10487</v>
      </c>
      <c r="CB8" s="20">
        <f t="shared" si="5"/>
        <v>10507</v>
      </c>
      <c r="CC8" s="20">
        <f t="shared" si="5"/>
        <v>10522</v>
      </c>
      <c r="CD8" s="20">
        <f t="shared" si="5"/>
        <v>10542</v>
      </c>
      <c r="CE8" s="249" t="e">
        <f>#REF!</f>
        <v>#REF!</v>
      </c>
      <c r="CF8" s="249" t="e">
        <f>#REF!</f>
        <v>#REF!</v>
      </c>
      <c r="CG8" s="249" t="e">
        <f>#REF!</f>
        <v>#REF!</v>
      </c>
      <c r="CH8" s="249" t="e">
        <f>#REF!</f>
        <v>#REF!</v>
      </c>
      <c r="CI8" s="249" t="e">
        <f>#REF!</f>
        <v>#REF!</v>
      </c>
      <c r="CJ8" s="249" t="e">
        <f>#REF!</f>
        <v>#REF!</v>
      </c>
      <c r="CK8" s="249" t="e">
        <f>#REF!</f>
        <v>#REF!</v>
      </c>
      <c r="CL8" s="249" t="e">
        <f>#REF!</f>
        <v>#REF!</v>
      </c>
      <c r="CM8" s="249" t="e">
        <f>#REF!</f>
        <v>#REF!</v>
      </c>
      <c r="CN8" s="249" t="e">
        <f>#REF!</f>
        <v>#REF!</v>
      </c>
      <c r="CO8" s="249" t="e">
        <f>#REF!</f>
        <v>#REF!</v>
      </c>
      <c r="CP8" s="249" t="e">
        <f>#REF!</f>
        <v>#REF!</v>
      </c>
      <c r="CQ8" s="249" t="e">
        <f>#REF!</f>
        <v>#REF!</v>
      </c>
      <c r="CR8" s="249" t="e">
        <f>#REF!</f>
        <v>#REF!</v>
      </c>
      <c r="CS8" s="249" t="e">
        <f>#REF!</f>
        <v>#REF!</v>
      </c>
      <c r="CT8" s="249" t="e">
        <f>#REF!</f>
        <v>#REF!</v>
      </c>
      <c r="CU8" s="249" t="e">
        <f>#REF!</f>
        <v>#REF!</v>
      </c>
      <c r="CV8" s="249" t="e">
        <f>#REF!</f>
        <v>#REF!</v>
      </c>
      <c r="CW8" s="249" t="e">
        <f>#REF!</f>
        <v>#REF!</v>
      </c>
      <c r="CX8" s="249" t="e">
        <f>#REF!</f>
        <v>#REF!</v>
      </c>
      <c r="CY8" s="249" t="e">
        <f>#REF!</f>
        <v>#REF!</v>
      </c>
      <c r="CZ8" s="249" t="e">
        <f>#REF!</f>
        <v>#REF!</v>
      </c>
      <c r="DA8" s="249" t="e">
        <f>#REF!</f>
        <v>#REF!</v>
      </c>
      <c r="DB8" s="249" t="e">
        <f>#REF!</f>
        <v>#REF!</v>
      </c>
      <c r="DC8" s="249" t="e">
        <f>#REF!</f>
        <v>#REF!</v>
      </c>
      <c r="DD8" s="249" t="e">
        <f>#REF!</f>
        <v>#REF!</v>
      </c>
      <c r="DE8" s="249" t="e">
        <f>#REF!</f>
        <v>#REF!</v>
      </c>
      <c r="DF8" s="249" t="e">
        <f>#REF!</f>
        <v>#REF!</v>
      </c>
      <c r="DG8" s="20"/>
      <c r="DH8" s="20"/>
      <c r="DI8" s="20"/>
      <c r="DJ8" s="20"/>
      <c r="DK8" s="63"/>
      <c r="DL8" s="63"/>
      <c r="DM8" s="63"/>
      <c r="DN8" s="63"/>
      <c r="DO8" s="20"/>
      <c r="DP8" s="20"/>
    </row>
    <row r="9" spans="1:120" ht="11.25" customHeight="1">
      <c r="A9" s="58">
        <f>ROW()</f>
        <v>9</v>
      </c>
      <c r="B9" s="60">
        <f>COUNT(B10:B209)</f>
        <v>200</v>
      </c>
      <c r="C9" s="65">
        <v>10</v>
      </c>
      <c r="D9" s="65">
        <v>50</v>
      </c>
      <c r="E9" s="65">
        <v>80</v>
      </c>
      <c r="F9" s="60">
        <f>COUNT(K23:DF23)</f>
        <v>100</v>
      </c>
      <c r="G9" s="66">
        <f>C9</f>
        <v>10</v>
      </c>
      <c r="H9" s="66">
        <f>D9</f>
        <v>50</v>
      </c>
      <c r="I9" s="66">
        <f>E9</f>
        <v>80</v>
      </c>
      <c r="J9" s="20"/>
      <c r="K9" s="64">
        <f t="shared" ref="K9:AP9" ca="1" si="6">K10+RANDBETWEEN(1,1000)-500</f>
        <v>10439.1291478113</v>
      </c>
      <c r="L9" s="64">
        <f t="shared" ca="1" si="6"/>
        <v>10219.8045601187</v>
      </c>
      <c r="M9" s="64">
        <f t="shared" ca="1" si="6"/>
        <v>10306.8310281923</v>
      </c>
      <c r="N9" s="64">
        <f t="shared" ca="1" si="6"/>
        <v>9731.4353277958999</v>
      </c>
      <c r="O9" s="64">
        <f t="shared" ca="1" si="6"/>
        <v>9822.3117565812008</v>
      </c>
      <c r="P9" s="64">
        <f t="shared" ca="1" si="6"/>
        <v>9841.7673701228996</v>
      </c>
      <c r="Q9" s="64">
        <f t="shared" ca="1" si="6"/>
        <v>9944.8286203727002</v>
      </c>
      <c r="R9" s="64">
        <f t="shared" ca="1" si="6"/>
        <v>10664.3026793852</v>
      </c>
      <c r="S9" s="64">
        <f t="shared" ca="1" si="6"/>
        <v>9992.7895855367005</v>
      </c>
      <c r="T9" s="64">
        <f t="shared" ca="1" si="6"/>
        <v>9989.6444471487994</v>
      </c>
      <c r="U9" s="64">
        <f t="shared" ca="1" si="6"/>
        <v>10418.892084307499</v>
      </c>
      <c r="V9" s="64">
        <f t="shared" ca="1" si="6"/>
        <v>10304.099485582599</v>
      </c>
      <c r="W9" s="64">
        <f t="shared" ca="1" si="6"/>
        <v>10116.2141135927</v>
      </c>
      <c r="X9" s="64">
        <f t="shared" ca="1" si="6"/>
        <v>10031.3782445342</v>
      </c>
      <c r="Y9" s="64">
        <f t="shared" ca="1" si="6"/>
        <v>9890.7310364174991</v>
      </c>
      <c r="Z9" s="64">
        <f t="shared" ca="1" si="6"/>
        <v>10027.2107937163</v>
      </c>
      <c r="AA9" s="64">
        <f t="shared" ca="1" si="6"/>
        <v>10311.36988376897</v>
      </c>
      <c r="AB9" s="64">
        <f t="shared" ca="1" si="6"/>
        <v>9527.2139633322495</v>
      </c>
      <c r="AC9" s="64">
        <f t="shared" ca="1" si="6"/>
        <v>9531.0756423989296</v>
      </c>
      <c r="AD9" s="64">
        <f t="shared" ca="1" si="6"/>
        <v>10185.530543184481</v>
      </c>
      <c r="AE9" s="64">
        <f t="shared" ca="1" si="6"/>
        <v>9666.3610417227992</v>
      </c>
      <c r="AF9" s="64">
        <f t="shared" ca="1" si="6"/>
        <v>10480.5699759854</v>
      </c>
      <c r="AG9" s="64">
        <f t="shared" ca="1" si="6"/>
        <v>10324.443457049199</v>
      </c>
      <c r="AH9" s="64">
        <f t="shared" ca="1" si="6"/>
        <v>9697.6588268441992</v>
      </c>
      <c r="AI9" s="64">
        <f t="shared" ca="1" si="6"/>
        <v>10645.4309622274</v>
      </c>
      <c r="AJ9" s="64">
        <f t="shared" ca="1" si="6"/>
        <v>10078.6877097005</v>
      </c>
      <c r="AK9" s="64">
        <f t="shared" ca="1" si="6"/>
        <v>10543.263400150599</v>
      </c>
      <c r="AL9" s="64">
        <f t="shared" ca="1" si="6"/>
        <v>10854.098254132399</v>
      </c>
      <c r="AM9" s="64">
        <f t="shared" ca="1" si="6"/>
        <v>10158.4311171681</v>
      </c>
      <c r="AN9" s="64">
        <f t="shared" ca="1" si="6"/>
        <v>10825.973384680599</v>
      </c>
      <c r="AO9" s="64">
        <f t="shared" ca="1" si="6"/>
        <v>10027.0531610403</v>
      </c>
      <c r="AP9" s="64">
        <f t="shared" ca="1" si="6"/>
        <v>10811.720572157699</v>
      </c>
      <c r="AQ9" s="64">
        <f t="shared" ref="AQ9:BV9" ca="1" si="7">AQ10+RANDBETWEEN(1,1000)-500</f>
        <v>10162.807597987499</v>
      </c>
      <c r="AR9" s="64">
        <f t="shared" ca="1" si="7"/>
        <v>10761.938656099899</v>
      </c>
      <c r="AS9" s="64">
        <f t="shared" ca="1" si="7"/>
        <v>10218.491269660601</v>
      </c>
      <c r="AT9" s="64">
        <f t="shared" ca="1" si="7"/>
        <v>10295.5092973394</v>
      </c>
      <c r="AU9" s="64">
        <f t="shared" ca="1" si="7"/>
        <v>10712.574190792</v>
      </c>
      <c r="AV9" s="64">
        <f t="shared" ca="1" si="7"/>
        <v>10024.6423891949</v>
      </c>
      <c r="AW9" s="64">
        <f t="shared" ca="1" si="7"/>
        <v>10569.8590933424</v>
      </c>
      <c r="AX9" s="64">
        <f t="shared" ca="1" si="7"/>
        <v>10278.3601496621</v>
      </c>
      <c r="AY9" s="64">
        <f t="shared" ca="1" si="7"/>
        <v>10023.0745234612</v>
      </c>
      <c r="AZ9" s="64">
        <f t="shared" ca="1" si="7"/>
        <v>9961.5398036002007</v>
      </c>
      <c r="BA9" s="64">
        <f t="shared" ca="1" si="7"/>
        <v>10537.742359943401</v>
      </c>
      <c r="BB9" s="64">
        <f t="shared" ca="1" si="7"/>
        <v>10665.9922220555</v>
      </c>
      <c r="BC9" s="64">
        <f t="shared" ca="1" si="7"/>
        <v>9984.8405605282005</v>
      </c>
      <c r="BD9" s="64">
        <f t="shared" ca="1" si="7"/>
        <v>10320.0449687823</v>
      </c>
      <c r="BE9" s="64">
        <f t="shared" ca="1" si="7"/>
        <v>10226.584732241499</v>
      </c>
      <c r="BF9" s="64">
        <f t="shared" ca="1" si="7"/>
        <v>9939.7251230742004</v>
      </c>
      <c r="BG9" s="64">
        <f t="shared" ca="1" si="7"/>
        <v>10274.1266705822</v>
      </c>
      <c r="BH9" s="64">
        <f t="shared" ca="1" si="7"/>
        <v>9984.9925243010002</v>
      </c>
      <c r="BI9" s="64">
        <f t="shared" ca="1" si="7"/>
        <v>10967.244627420599</v>
      </c>
      <c r="BJ9" s="64">
        <f t="shared" ca="1" si="7"/>
        <v>10591.7176033756</v>
      </c>
      <c r="BK9" s="64">
        <f t="shared" ca="1" si="7"/>
        <v>10908.358142699801</v>
      </c>
      <c r="BL9" s="64">
        <f t="shared" ca="1" si="7"/>
        <v>10927.4173307827</v>
      </c>
      <c r="BM9" s="64">
        <f t="shared" ca="1" si="7"/>
        <v>11044.623801813599</v>
      </c>
      <c r="BN9" s="64">
        <f t="shared" ca="1" si="7"/>
        <v>10858.3268119607</v>
      </c>
      <c r="BO9" s="64">
        <f t="shared" ca="1" si="7"/>
        <v>10709.600219612599</v>
      </c>
      <c r="BP9" s="64">
        <f t="shared" ca="1" si="7"/>
        <v>11000.3008229755</v>
      </c>
      <c r="BQ9" s="64">
        <f t="shared" ca="1" si="7"/>
        <v>10988.077380344601</v>
      </c>
      <c r="BR9" s="64">
        <f t="shared" ca="1" si="7"/>
        <v>10613.3297448634</v>
      </c>
      <c r="BS9" s="64">
        <f t="shared" ca="1" si="7"/>
        <v>10444.120687868501</v>
      </c>
      <c r="BT9" s="64">
        <f t="shared" ca="1" si="7"/>
        <v>10172.0459650637</v>
      </c>
      <c r="BU9" s="64">
        <f t="shared" ca="1" si="7"/>
        <v>10806.070810044101</v>
      </c>
      <c r="BV9" s="64">
        <f t="shared" ca="1" si="7"/>
        <v>10969.3431544333</v>
      </c>
      <c r="BW9" s="64">
        <f t="shared" ref="BW9:DB9" ca="1" si="8">BW10+RANDBETWEEN(1,1000)-500</f>
        <v>10159.995339883601</v>
      </c>
      <c r="BX9" s="64">
        <f t="shared" ca="1" si="8"/>
        <v>10913.946812088599</v>
      </c>
      <c r="BY9" s="64">
        <f t="shared" ca="1" si="8"/>
        <v>10850.7202250964</v>
      </c>
      <c r="BZ9" s="64">
        <f t="shared" ca="1" si="8"/>
        <v>10009.282539502699</v>
      </c>
      <c r="CA9" s="64">
        <f t="shared" ca="1" si="8"/>
        <v>10907.9211237363</v>
      </c>
      <c r="CB9" s="64">
        <f t="shared" ca="1" si="8"/>
        <v>10627.1626628088</v>
      </c>
      <c r="CC9" s="64">
        <f t="shared" ca="1" si="8"/>
        <v>10505.739982461901</v>
      </c>
      <c r="CD9" s="64">
        <f t="shared" ca="1" si="8"/>
        <v>10369.6088784556</v>
      </c>
      <c r="CE9" s="64">
        <f t="shared" ca="1" si="8"/>
        <v>10864.013890922301</v>
      </c>
      <c r="CF9" s="64">
        <f t="shared" ca="1" si="8"/>
        <v>10794.5988806649</v>
      </c>
      <c r="CG9" s="64">
        <f t="shared" ca="1" si="8"/>
        <v>10638.555442205099</v>
      </c>
      <c r="CH9" s="64">
        <f t="shared" ca="1" si="8"/>
        <v>10407.799805053401</v>
      </c>
      <c r="CI9" s="64">
        <f t="shared" ca="1" si="8"/>
        <v>11044.167080203601</v>
      </c>
      <c r="CJ9" s="64">
        <f t="shared" ca="1" si="8"/>
        <v>10935.610616276001</v>
      </c>
      <c r="CK9" s="64">
        <f t="shared" ca="1" si="8"/>
        <v>11019.3939078813</v>
      </c>
      <c r="CL9" s="64">
        <f t="shared" ca="1" si="8"/>
        <v>10494.262967909601</v>
      </c>
      <c r="CM9" s="64">
        <f t="shared" ca="1" si="8"/>
        <v>10968.5883060251</v>
      </c>
      <c r="CN9" s="64">
        <f t="shared" ca="1" si="8"/>
        <v>10653.467570151999</v>
      </c>
      <c r="CO9" s="64">
        <f t="shared" ca="1" si="8"/>
        <v>10777.782385570399</v>
      </c>
      <c r="CP9" s="64">
        <f t="shared" ca="1" si="8"/>
        <v>10504.205811332</v>
      </c>
      <c r="CQ9" s="64">
        <f t="shared" ca="1" si="8"/>
        <v>11185.159944316199</v>
      </c>
      <c r="CR9" s="64">
        <f t="shared" ca="1" si="8"/>
        <v>11163.7263414438</v>
      </c>
      <c r="CS9" s="64">
        <f t="shared" ca="1" si="8"/>
        <v>11184.514902548201</v>
      </c>
      <c r="CT9" s="64">
        <f t="shared" ca="1" si="8"/>
        <v>11150.499472961799</v>
      </c>
      <c r="CU9" s="64">
        <f t="shared" ca="1" si="8"/>
        <v>11231.8305212003</v>
      </c>
      <c r="CV9" s="64">
        <f t="shared" ca="1" si="8"/>
        <v>10399.6366911647</v>
      </c>
      <c r="CW9" s="64">
        <f t="shared" ca="1" si="8"/>
        <v>10437.827729074301</v>
      </c>
      <c r="CX9" s="64">
        <f t="shared" ca="1" si="8"/>
        <v>10667.9111987499</v>
      </c>
      <c r="CY9" s="64">
        <f t="shared" ca="1" si="8"/>
        <v>11112.8345303387</v>
      </c>
      <c r="CZ9" s="64">
        <f t="shared" ca="1" si="8"/>
        <v>10674.862351821601</v>
      </c>
      <c r="DA9" s="64">
        <f t="shared" ca="1" si="8"/>
        <v>11179.496830182299</v>
      </c>
      <c r="DB9" s="64">
        <f t="shared" ca="1" si="8"/>
        <v>11097.446039943399</v>
      </c>
      <c r="DC9" s="64">
        <f ca="1">DC10+RANDBETWEEN(1,1000)-500</f>
        <v>10771.6423515323</v>
      </c>
      <c r="DD9" s="64">
        <f ca="1">DD10+RANDBETWEEN(1,1000)-500</f>
        <v>10720.3096811952</v>
      </c>
      <c r="DE9" s="64">
        <f ca="1">DE10+RANDBETWEEN(1,1000)-500</f>
        <v>10651.075366392701</v>
      </c>
      <c r="DF9" s="64">
        <f ca="1">DF10+RANDBETWEEN(1,1000)-500</f>
        <v>11005.119619651899</v>
      </c>
      <c r="DG9" s="20"/>
      <c r="DH9" s="63" t="s">
        <v>33</v>
      </c>
      <c r="DI9" s="63" t="s">
        <v>34</v>
      </c>
      <c r="DJ9" s="20"/>
      <c r="DK9" s="63"/>
      <c r="DL9" s="63"/>
      <c r="DM9" s="63"/>
      <c r="DN9" s="63" t="s">
        <v>23</v>
      </c>
      <c r="DO9" s="20"/>
      <c r="DP9" s="20"/>
    </row>
    <row r="10" spans="1:120" ht="11.25" customHeight="1">
      <c r="A10" s="58">
        <f>ROW()-$A$9</f>
        <v>1</v>
      </c>
      <c r="B10" s="20">
        <v>9950</v>
      </c>
      <c r="C10" s="68">
        <f t="shared" ref="C10:C30" si="9">INDEX($K$13:$DF$212,$A10,C$9)</f>
        <v>0.13224375000000199</v>
      </c>
      <c r="D10" s="68">
        <f t="shared" ref="D10:E29" si="10">INDEX($K$13:$DF$212,$A10,D$9)</f>
        <v>-0.297794749999998</v>
      </c>
      <c r="E10" s="68">
        <f t="shared" si="10"/>
        <v>-0.15048600000000001</v>
      </c>
      <c r="F10" s="20"/>
      <c r="G10" s="68">
        <f t="shared" ref="G10:H29" si="11">INDEX($K$236:$DF$435,$A10,G$9)</f>
        <v>0.42814863191602398</v>
      </c>
      <c r="H10" s="68">
        <f t="shared" si="11"/>
        <v>-10.289032461021799</v>
      </c>
      <c r="I10" s="68">
        <f t="shared" ref="I10:I41" si="12">INDEX($K$236:$DF$435,$A10,I$9)</f>
        <v>-6.1864704322446098</v>
      </c>
      <c r="J10" s="20"/>
      <c r="K10" s="76">
        <v>10030.1291478113</v>
      </c>
      <c r="L10" s="76">
        <v>10088.8045601187</v>
      </c>
      <c r="M10" s="76">
        <v>10142.8310281923</v>
      </c>
      <c r="N10" s="76">
        <v>10189.4353277959</v>
      </c>
      <c r="O10" s="76">
        <v>10226.311756581201</v>
      </c>
      <c r="P10" s="76">
        <v>10251.7673701229</v>
      </c>
      <c r="Q10" s="76">
        <v>10264.8286203727</v>
      </c>
      <c r="R10" s="76">
        <v>10265.3026793852</v>
      </c>
      <c r="S10" s="76">
        <v>10253.789585536701</v>
      </c>
      <c r="T10" s="76">
        <v>10231.644447148799</v>
      </c>
      <c r="U10" s="76">
        <v>10200.892084307499</v>
      </c>
      <c r="V10" s="76">
        <v>10164.099485582599</v>
      </c>
      <c r="W10" s="76">
        <v>10124.2141135927</v>
      </c>
      <c r="X10" s="76">
        <v>10084.3782445342</v>
      </c>
      <c r="Y10" s="76">
        <v>10047.731036417499</v>
      </c>
      <c r="Z10" s="76">
        <v>10017.2107937163</v>
      </c>
      <c r="AA10" s="76">
        <v>9995.3698837689699</v>
      </c>
      <c r="AB10" s="76">
        <v>9984.2139633322495</v>
      </c>
      <c r="AC10" s="76">
        <v>9985.0756423989296</v>
      </c>
      <c r="AD10" s="76">
        <v>9998.5305431844808</v>
      </c>
      <c r="AE10" s="76">
        <v>10024.361041722799</v>
      </c>
      <c r="AF10" s="76">
        <v>10061.5699759854</v>
      </c>
      <c r="AG10" s="76">
        <v>10108.443457049199</v>
      </c>
      <c r="AH10" s="76">
        <v>10162.658826844199</v>
      </c>
      <c r="AI10" s="76">
        <v>10221.4309622274</v>
      </c>
      <c r="AJ10" s="76">
        <v>10281.6877097005</v>
      </c>
      <c r="AK10" s="76">
        <v>10340.263400150599</v>
      </c>
      <c r="AL10" s="76">
        <v>10394.098254132399</v>
      </c>
      <c r="AM10" s="76">
        <v>10440.4311171681</v>
      </c>
      <c r="AN10" s="76">
        <v>10476.973384680599</v>
      </c>
      <c r="AO10" s="76">
        <v>10502.0531610403</v>
      </c>
      <c r="AP10" s="76">
        <v>10514.720572157699</v>
      </c>
      <c r="AQ10" s="76">
        <v>10514.807597987499</v>
      </c>
      <c r="AR10" s="76">
        <v>10502.938656099899</v>
      </c>
      <c r="AS10" s="76">
        <v>10480.491269660601</v>
      </c>
      <c r="AT10" s="76">
        <v>10449.5092973394</v>
      </c>
      <c r="AU10" s="76">
        <v>10412.574190792</v>
      </c>
      <c r="AV10" s="76">
        <v>10372.6423891949</v>
      </c>
      <c r="AW10" s="76">
        <v>10332.8590933424</v>
      </c>
      <c r="AX10" s="76">
        <v>10296.3601496621</v>
      </c>
      <c r="AY10" s="76">
        <v>10266.0745234612</v>
      </c>
      <c r="AZ10" s="76">
        <v>10244.539803600201</v>
      </c>
      <c r="BA10" s="76">
        <v>10233.742359943401</v>
      </c>
      <c r="BB10" s="76">
        <v>10234.9922220555</v>
      </c>
      <c r="BC10" s="76">
        <v>10248.840560528201</v>
      </c>
      <c r="BD10" s="76">
        <v>10275.0449687823</v>
      </c>
      <c r="BE10" s="76">
        <v>10312.584732241499</v>
      </c>
      <c r="BF10" s="76">
        <v>10359.7251230742</v>
      </c>
      <c r="BG10" s="76">
        <v>10414.1266705822</v>
      </c>
      <c r="BH10" s="76">
        <v>10472.992524301</v>
      </c>
      <c r="BI10" s="76">
        <v>10533.244627420599</v>
      </c>
      <c r="BJ10" s="76">
        <v>10591.7176033756</v>
      </c>
      <c r="BK10" s="76">
        <v>10645.358142699801</v>
      </c>
      <c r="BL10" s="76">
        <v>10691.4173307827</v>
      </c>
      <c r="BM10" s="76">
        <v>10727.623801813599</v>
      </c>
      <c r="BN10" s="76">
        <v>10752.3268119607</v>
      </c>
      <c r="BO10" s="76">
        <v>10764.600219612599</v>
      </c>
      <c r="BP10" s="76">
        <v>10764.3008229755</v>
      </c>
      <c r="BQ10" s="76">
        <v>10752.077380344601</v>
      </c>
      <c r="BR10" s="76">
        <v>10729.3297448634</v>
      </c>
      <c r="BS10" s="76">
        <v>10698.120687868501</v>
      </c>
      <c r="BT10" s="76">
        <v>10661.0459650637</v>
      </c>
      <c r="BU10" s="76">
        <v>10621.070810044101</v>
      </c>
      <c r="BV10" s="76">
        <v>10581.3431544333</v>
      </c>
      <c r="BW10" s="76">
        <v>10544.995339883601</v>
      </c>
      <c r="BX10" s="76">
        <v>10514.946812088599</v>
      </c>
      <c r="BY10" s="76">
        <v>10493.7202250964</v>
      </c>
      <c r="BZ10" s="76">
        <v>10483.282539502699</v>
      </c>
      <c r="CA10" s="76">
        <v>10484.9211237363</v>
      </c>
      <c r="CB10" s="76">
        <v>10499.1626628088</v>
      </c>
      <c r="CC10" s="76">
        <v>10525.739982461901</v>
      </c>
      <c r="CD10" s="76">
        <v>10563.6088784556</v>
      </c>
      <c r="CE10" s="76">
        <v>10611.013890922301</v>
      </c>
      <c r="CF10" s="76">
        <v>10665.5988806649</v>
      </c>
      <c r="CG10" s="76">
        <v>10724.555442205099</v>
      </c>
      <c r="CH10" s="76">
        <v>10784.799805053401</v>
      </c>
      <c r="CI10" s="76">
        <v>10843.167080203601</v>
      </c>
      <c r="CJ10" s="76">
        <v>10896.610616276001</v>
      </c>
      <c r="CK10" s="76">
        <v>10942.3939078813</v>
      </c>
      <c r="CL10" s="76">
        <v>10978.262967909601</v>
      </c>
      <c r="CM10" s="76">
        <v>11002.5883060251</v>
      </c>
      <c r="CN10" s="76">
        <v>11014.467570151999</v>
      </c>
      <c r="CO10" s="76">
        <v>11013.782385570399</v>
      </c>
      <c r="CP10" s="76">
        <v>11001.205811332</v>
      </c>
      <c r="CQ10" s="76">
        <v>10978.159944316199</v>
      </c>
      <c r="CR10" s="76">
        <v>10946.7263414438</v>
      </c>
      <c r="CS10" s="76">
        <v>10909.514902548201</v>
      </c>
      <c r="CT10" s="76">
        <v>10869.499472961799</v>
      </c>
      <c r="CU10" s="76">
        <v>10829.8305212003</v>
      </c>
      <c r="CV10" s="76">
        <v>10793.6366911647</v>
      </c>
      <c r="CW10" s="76">
        <v>10763.827729074301</v>
      </c>
      <c r="CX10" s="76">
        <v>10742.9111987499</v>
      </c>
      <c r="CY10" s="76">
        <v>10732.8345303387</v>
      </c>
      <c r="CZ10" s="76">
        <v>10734.862351821601</v>
      </c>
      <c r="DA10" s="76">
        <v>10749.496830182299</v>
      </c>
      <c r="DB10" s="76">
        <v>10776.446039943399</v>
      </c>
      <c r="DC10" s="76">
        <v>10814.6423515323</v>
      </c>
      <c r="DD10" s="76">
        <v>10862.3096811952</v>
      </c>
      <c r="DE10" s="76">
        <v>10917.075366392701</v>
      </c>
      <c r="DF10" s="76">
        <v>10976.119619651899</v>
      </c>
      <c r="DG10" s="63" t="s">
        <v>23</v>
      </c>
      <c r="DH10" s="67">
        <v>100</v>
      </c>
      <c r="DI10" s="20">
        <v>10030.1291478113</v>
      </c>
      <c r="DJ10" s="20"/>
      <c r="DK10" s="62">
        <v>0</v>
      </c>
      <c r="DL10" s="62">
        <v>0</v>
      </c>
      <c r="DM10" s="62">
        <v>0</v>
      </c>
      <c r="DN10" s="62">
        <v>10030.1291478113</v>
      </c>
      <c r="DO10" s="20"/>
      <c r="DP10" s="20"/>
    </row>
    <row r="11" spans="1:120" ht="11.25" customHeight="1">
      <c r="A11" s="58">
        <f t="shared" ref="A11:A74" si="13">ROW()-$A$9</f>
        <v>2</v>
      </c>
      <c r="B11" s="20">
        <v>9900</v>
      </c>
      <c r="C11" s="68">
        <f t="shared" si="9"/>
        <v>0.122716116611536</v>
      </c>
      <c r="D11" s="68">
        <f t="shared" si="10"/>
        <v>-0.282497045468448</v>
      </c>
      <c r="E11" s="68">
        <f t="shared" si="10"/>
        <v>-0.143869173302696</v>
      </c>
      <c r="F11" s="20"/>
      <c r="G11" s="68">
        <f t="shared" si="11"/>
        <v>0.30543251530448701</v>
      </c>
      <c r="H11" s="68">
        <f t="shared" si="11"/>
        <v>-10.0065354155533</v>
      </c>
      <c r="I11" s="68">
        <f t="shared" si="12"/>
        <v>-6.04260125894191</v>
      </c>
      <c r="J11" s="20"/>
      <c r="K11" s="69">
        <v>1</v>
      </c>
      <c r="L11" s="69">
        <f>K11+1</f>
        <v>2</v>
      </c>
      <c r="M11" s="69">
        <f t="shared" ref="M11:BX11" si="14">L11+1</f>
        <v>3</v>
      </c>
      <c r="N11" s="69">
        <f t="shared" si="14"/>
        <v>4</v>
      </c>
      <c r="O11" s="69">
        <f t="shared" si="14"/>
        <v>5</v>
      </c>
      <c r="P11" s="69">
        <f t="shared" si="14"/>
        <v>6</v>
      </c>
      <c r="Q11" s="69">
        <f t="shared" si="14"/>
        <v>7</v>
      </c>
      <c r="R11" s="69">
        <f t="shared" si="14"/>
        <v>8</v>
      </c>
      <c r="S11" s="69">
        <f t="shared" si="14"/>
        <v>9</v>
      </c>
      <c r="T11" s="69">
        <f t="shared" si="14"/>
        <v>10</v>
      </c>
      <c r="U11" s="69">
        <f t="shared" si="14"/>
        <v>11</v>
      </c>
      <c r="V11" s="69">
        <f t="shared" si="14"/>
        <v>12</v>
      </c>
      <c r="W11" s="69">
        <f t="shared" si="14"/>
        <v>13</v>
      </c>
      <c r="X11" s="69">
        <f t="shared" si="14"/>
        <v>14</v>
      </c>
      <c r="Y11" s="69">
        <f t="shared" si="14"/>
        <v>15</v>
      </c>
      <c r="Z11" s="69">
        <f t="shared" si="14"/>
        <v>16</v>
      </c>
      <c r="AA11" s="69">
        <f t="shared" si="14"/>
        <v>17</v>
      </c>
      <c r="AB11" s="69">
        <f t="shared" si="14"/>
        <v>18</v>
      </c>
      <c r="AC11" s="69">
        <f t="shared" si="14"/>
        <v>19</v>
      </c>
      <c r="AD11" s="69">
        <f t="shared" si="14"/>
        <v>20</v>
      </c>
      <c r="AE11" s="69">
        <f t="shared" si="14"/>
        <v>21</v>
      </c>
      <c r="AF11" s="69">
        <f t="shared" si="14"/>
        <v>22</v>
      </c>
      <c r="AG11" s="69">
        <f t="shared" si="14"/>
        <v>23</v>
      </c>
      <c r="AH11" s="69">
        <f t="shared" si="14"/>
        <v>24</v>
      </c>
      <c r="AI11" s="69">
        <f t="shared" si="14"/>
        <v>25</v>
      </c>
      <c r="AJ11" s="69">
        <f t="shared" si="14"/>
        <v>26</v>
      </c>
      <c r="AK11" s="69">
        <f t="shared" si="14"/>
        <v>27</v>
      </c>
      <c r="AL11" s="69">
        <f t="shared" si="14"/>
        <v>28</v>
      </c>
      <c r="AM11" s="69">
        <f t="shared" si="14"/>
        <v>29</v>
      </c>
      <c r="AN11" s="69">
        <f t="shared" si="14"/>
        <v>30</v>
      </c>
      <c r="AO11" s="69">
        <f t="shared" si="14"/>
        <v>31</v>
      </c>
      <c r="AP11" s="69">
        <f t="shared" si="14"/>
        <v>32</v>
      </c>
      <c r="AQ11" s="69">
        <f t="shared" si="14"/>
        <v>33</v>
      </c>
      <c r="AR11" s="69">
        <f t="shared" si="14"/>
        <v>34</v>
      </c>
      <c r="AS11" s="69">
        <f t="shared" si="14"/>
        <v>35</v>
      </c>
      <c r="AT11" s="69">
        <f t="shared" si="14"/>
        <v>36</v>
      </c>
      <c r="AU11" s="69">
        <f t="shared" si="14"/>
        <v>37</v>
      </c>
      <c r="AV11" s="69">
        <f t="shared" si="14"/>
        <v>38</v>
      </c>
      <c r="AW11" s="69">
        <f t="shared" si="14"/>
        <v>39</v>
      </c>
      <c r="AX11" s="69">
        <f t="shared" si="14"/>
        <v>40</v>
      </c>
      <c r="AY11" s="69">
        <f t="shared" si="14"/>
        <v>41</v>
      </c>
      <c r="AZ11" s="69">
        <f t="shared" si="14"/>
        <v>42</v>
      </c>
      <c r="BA11" s="69">
        <f t="shared" si="14"/>
        <v>43</v>
      </c>
      <c r="BB11" s="69">
        <f t="shared" si="14"/>
        <v>44</v>
      </c>
      <c r="BC11" s="69">
        <f t="shared" si="14"/>
        <v>45</v>
      </c>
      <c r="BD11" s="69">
        <f t="shared" si="14"/>
        <v>46</v>
      </c>
      <c r="BE11" s="69">
        <f t="shared" si="14"/>
        <v>47</v>
      </c>
      <c r="BF11" s="69">
        <f t="shared" si="14"/>
        <v>48</v>
      </c>
      <c r="BG11" s="69">
        <f t="shared" si="14"/>
        <v>49</v>
      </c>
      <c r="BH11" s="69">
        <f t="shared" si="14"/>
        <v>50</v>
      </c>
      <c r="BI11" s="69">
        <f t="shared" si="14"/>
        <v>51</v>
      </c>
      <c r="BJ11" s="69">
        <f t="shared" si="14"/>
        <v>52</v>
      </c>
      <c r="BK11" s="69">
        <f t="shared" si="14"/>
        <v>53</v>
      </c>
      <c r="BL11" s="69">
        <f t="shared" si="14"/>
        <v>54</v>
      </c>
      <c r="BM11" s="69">
        <f t="shared" si="14"/>
        <v>55</v>
      </c>
      <c r="BN11" s="69">
        <f t="shared" si="14"/>
        <v>56</v>
      </c>
      <c r="BO11" s="69">
        <f t="shared" si="14"/>
        <v>57</v>
      </c>
      <c r="BP11" s="69">
        <f t="shared" si="14"/>
        <v>58</v>
      </c>
      <c r="BQ11" s="69">
        <f t="shared" si="14"/>
        <v>59</v>
      </c>
      <c r="BR11" s="69">
        <f t="shared" si="14"/>
        <v>60</v>
      </c>
      <c r="BS11" s="69">
        <f t="shared" si="14"/>
        <v>61</v>
      </c>
      <c r="BT11" s="69">
        <f t="shared" si="14"/>
        <v>62</v>
      </c>
      <c r="BU11" s="69">
        <f t="shared" si="14"/>
        <v>63</v>
      </c>
      <c r="BV11" s="69">
        <f t="shared" si="14"/>
        <v>64</v>
      </c>
      <c r="BW11" s="69">
        <f t="shared" si="14"/>
        <v>65</v>
      </c>
      <c r="BX11" s="69">
        <f t="shared" si="14"/>
        <v>66</v>
      </c>
      <c r="BY11" s="69">
        <f t="shared" ref="BY11:DF11" si="15">BX11+1</f>
        <v>67</v>
      </c>
      <c r="BZ11" s="69">
        <f t="shared" si="15"/>
        <v>68</v>
      </c>
      <c r="CA11" s="69">
        <f t="shared" si="15"/>
        <v>69</v>
      </c>
      <c r="CB11" s="69">
        <f t="shared" si="15"/>
        <v>70</v>
      </c>
      <c r="CC11" s="69">
        <f t="shared" si="15"/>
        <v>71</v>
      </c>
      <c r="CD11" s="69">
        <f t="shared" si="15"/>
        <v>72</v>
      </c>
      <c r="CE11" s="69">
        <f t="shared" si="15"/>
        <v>73</v>
      </c>
      <c r="CF11" s="69">
        <f t="shared" si="15"/>
        <v>74</v>
      </c>
      <c r="CG11" s="69">
        <f t="shared" si="15"/>
        <v>75</v>
      </c>
      <c r="CH11" s="69">
        <f t="shared" si="15"/>
        <v>76</v>
      </c>
      <c r="CI11" s="69">
        <f t="shared" si="15"/>
        <v>77</v>
      </c>
      <c r="CJ11" s="69">
        <f t="shared" si="15"/>
        <v>78</v>
      </c>
      <c r="CK11" s="69">
        <f t="shared" si="15"/>
        <v>79</v>
      </c>
      <c r="CL11" s="69">
        <f t="shared" si="15"/>
        <v>80</v>
      </c>
      <c r="CM11" s="69">
        <f t="shared" si="15"/>
        <v>81</v>
      </c>
      <c r="CN11" s="69">
        <f t="shared" si="15"/>
        <v>82</v>
      </c>
      <c r="CO11" s="69">
        <f t="shared" si="15"/>
        <v>83</v>
      </c>
      <c r="CP11" s="69">
        <f t="shared" si="15"/>
        <v>84</v>
      </c>
      <c r="CQ11" s="69">
        <f t="shared" si="15"/>
        <v>85</v>
      </c>
      <c r="CR11" s="69">
        <f t="shared" si="15"/>
        <v>86</v>
      </c>
      <c r="CS11" s="69">
        <f t="shared" si="15"/>
        <v>87</v>
      </c>
      <c r="CT11" s="69">
        <f t="shared" si="15"/>
        <v>88</v>
      </c>
      <c r="CU11" s="69">
        <f t="shared" si="15"/>
        <v>89</v>
      </c>
      <c r="CV11" s="69">
        <f t="shared" si="15"/>
        <v>90</v>
      </c>
      <c r="CW11" s="69">
        <f t="shared" si="15"/>
        <v>91</v>
      </c>
      <c r="CX11" s="69">
        <f t="shared" si="15"/>
        <v>92</v>
      </c>
      <c r="CY11" s="69">
        <f t="shared" si="15"/>
        <v>93</v>
      </c>
      <c r="CZ11" s="69">
        <f t="shared" si="15"/>
        <v>94</v>
      </c>
      <c r="DA11" s="69">
        <f t="shared" si="15"/>
        <v>95</v>
      </c>
      <c r="DB11" s="69">
        <f t="shared" si="15"/>
        <v>96</v>
      </c>
      <c r="DC11" s="69">
        <f t="shared" si="15"/>
        <v>97</v>
      </c>
      <c r="DD11" s="69">
        <f t="shared" si="15"/>
        <v>98</v>
      </c>
      <c r="DE11" s="69">
        <f t="shared" si="15"/>
        <v>99</v>
      </c>
      <c r="DF11" s="69">
        <f t="shared" si="15"/>
        <v>100</v>
      </c>
      <c r="DG11" s="70"/>
      <c r="DH11" s="67">
        <v>300</v>
      </c>
      <c r="DI11" s="20">
        <v>10088.8045601187</v>
      </c>
      <c r="DJ11" s="20"/>
      <c r="DK11" s="62">
        <v>0</v>
      </c>
      <c r="DL11" s="62">
        <v>0</v>
      </c>
      <c r="DM11" s="62">
        <v>1</v>
      </c>
      <c r="DN11" s="62">
        <v>10088.8045601187</v>
      </c>
      <c r="DO11" s="20"/>
      <c r="DP11" s="20"/>
    </row>
    <row r="12" spans="1:120" ht="1.1499999999999999" customHeight="1">
      <c r="A12" s="71">
        <f t="shared" si="13"/>
        <v>3</v>
      </c>
      <c r="B12">
        <v>9850</v>
      </c>
      <c r="C12" s="72">
        <f t="shared" si="9"/>
        <v>0.11385781263314999</v>
      </c>
      <c r="D12" s="72">
        <f t="shared" si="10"/>
        <v>-0.26811556673533599</v>
      </c>
      <c r="E12" s="72">
        <f t="shared" si="10"/>
        <v>-0.137624155212452</v>
      </c>
      <c r="G12" s="72">
        <f t="shared" si="11"/>
        <v>0.191574702671337</v>
      </c>
      <c r="H12" s="72">
        <f t="shared" si="11"/>
        <v>-9.7384198488180402</v>
      </c>
      <c r="I12" s="72">
        <f t="shared" si="12"/>
        <v>-5.9049771037294603</v>
      </c>
      <c r="DH12" s="73">
        <v>500</v>
      </c>
      <c r="DI12">
        <v>10142.8310281923</v>
      </c>
      <c r="DK12" s="74">
        <v>0</v>
      </c>
      <c r="DL12" s="74">
        <v>0</v>
      </c>
      <c r="DM12" s="74">
        <v>2</v>
      </c>
      <c r="DN12" s="74">
        <v>10142.8310281923</v>
      </c>
    </row>
    <row r="13" spans="1:120" ht="1.1499999999999999" customHeight="1">
      <c r="A13" s="71">
        <f t="shared" si="13"/>
        <v>4</v>
      </c>
      <c r="B13">
        <v>9800</v>
      </c>
      <c r="C13" s="72">
        <f t="shared" si="9"/>
        <v>0.105623404552097</v>
      </c>
      <c r="D13" s="72">
        <f t="shared" si="10"/>
        <v>-0.25459463079406702</v>
      </c>
      <c r="E13" s="72">
        <f t="shared" si="10"/>
        <v>-0.131728623836111</v>
      </c>
      <c r="G13" s="72">
        <f t="shared" si="11"/>
        <v>8.5951298119239294E-2</v>
      </c>
      <c r="H13" s="72">
        <f t="shared" si="11"/>
        <v>-9.4838252180239699</v>
      </c>
      <c r="I13" s="72">
        <f t="shared" si="12"/>
        <v>-5.7732484798933497</v>
      </c>
      <c r="K13" s="75">
        <v>-0.29337749999999602</v>
      </c>
      <c r="L13" s="75">
        <v>-0.28175475</v>
      </c>
      <c r="M13" s="75">
        <v>-0.25157674999999902</v>
      </c>
      <c r="N13" s="75">
        <v>-0.208701999999998</v>
      </c>
      <c r="O13" s="75">
        <v>-0.155830250000003</v>
      </c>
      <c r="P13" s="75">
        <v>-9.6292000000003097E-2</v>
      </c>
      <c r="Q13" s="75">
        <v>-3.38382499999988E-2</v>
      </c>
      <c r="R13" s="75">
        <v>2.75975000000016E-2</v>
      </c>
      <c r="S13" s="75">
        <v>8.4145750000002406E-2</v>
      </c>
      <c r="T13" s="75">
        <v>0.13224375000000199</v>
      </c>
      <c r="U13" s="75">
        <v>0.16886224999999699</v>
      </c>
      <c r="V13" s="75">
        <v>0.19169499999999901</v>
      </c>
      <c r="W13" s="75">
        <v>0.19930325000000201</v>
      </c>
      <c r="X13" s="75">
        <v>0.19120774999999801</v>
      </c>
      <c r="Y13" s="75">
        <v>0.167918499999996</v>
      </c>
      <c r="Z13" s="75">
        <v>0.13090279999999799</v>
      </c>
      <c r="AA13" s="75">
        <v>8.2492100000003996E-2</v>
      </c>
      <c r="AB13" s="75">
        <v>2.57356000000027E-2</v>
      </c>
      <c r="AC13" s="75">
        <v>-3.5791450000001501E-2</v>
      </c>
      <c r="AD13" s="75">
        <v>-9.82134000000041E-2</v>
      </c>
      <c r="AE13" s="75">
        <v>-0.15759864999999901</v>
      </c>
      <c r="AF13" s="75">
        <v>-0.21020624999999599</v>
      </c>
      <c r="AG13" s="75">
        <v>-0.252721999999998</v>
      </c>
      <c r="AH13" s="75">
        <v>-0.28246875000000199</v>
      </c>
      <c r="AI13" s="75">
        <v>-0.29757225000000198</v>
      </c>
      <c r="AJ13" s="75">
        <v>-0.29708099999999799</v>
      </c>
      <c r="AK13" s="75">
        <v>-0.28102649999999801</v>
      </c>
      <c r="AL13" s="75">
        <v>-0.25041924999999898</v>
      </c>
      <c r="AM13" s="75">
        <v>-0.207187750000002</v>
      </c>
      <c r="AN13" s="75">
        <v>-0.154055250000001</v>
      </c>
      <c r="AO13" s="75">
        <v>-9.4367999999999397E-2</v>
      </c>
      <c r="AP13" s="75">
        <v>-3.1885999999999498E-2</v>
      </c>
      <c r="AQ13" s="75">
        <v>2.9454749999999801E-2</v>
      </c>
      <c r="AR13" s="75">
        <v>8.5790750000000998E-2</v>
      </c>
      <c r="AS13" s="75">
        <v>0.13357350000000201</v>
      </c>
      <c r="AT13" s="75">
        <v>0.16979275000000099</v>
      </c>
      <c r="AU13" s="75">
        <v>0.19216724999999699</v>
      </c>
      <c r="AV13" s="75">
        <v>0.19928774999999799</v>
      </c>
      <c r="AW13" s="75">
        <v>0.19070575000000101</v>
      </c>
      <c r="AX13" s="75">
        <v>0.16696149999999699</v>
      </c>
      <c r="AY13" s="75">
        <v>0.12955074999999799</v>
      </c>
      <c r="AZ13" s="75">
        <v>8.0830250000003601E-2</v>
      </c>
      <c r="BA13" s="75">
        <v>2.3868999999999599E-2</v>
      </c>
      <c r="BB13" s="75">
        <v>-3.7745500000000903E-2</v>
      </c>
      <c r="BC13" s="75">
        <v>-0.100131999999998</v>
      </c>
      <c r="BD13" s="75">
        <v>-0.15936024999999901</v>
      </c>
      <c r="BE13" s="75">
        <v>-0.21170024999999801</v>
      </c>
      <c r="BF13" s="75">
        <v>-0.25385500000000299</v>
      </c>
      <c r="BG13" s="75">
        <v>-0.28316850000000099</v>
      </c>
      <c r="BH13" s="75">
        <v>-0.297794749999998</v>
      </c>
      <c r="BI13" s="75">
        <v>-0.29681274999999901</v>
      </c>
      <c r="BJ13" s="75">
        <v>-0.280283749999998</v>
      </c>
      <c r="BK13" s="75">
        <v>-0.24924924999999801</v>
      </c>
      <c r="BL13" s="75">
        <v>-0.20566424999999899</v>
      </c>
      <c r="BM13" s="75">
        <v>-0.15227375000000301</v>
      </c>
      <c r="BN13" s="75">
        <v>-9.2441000000003395E-2</v>
      </c>
      <c r="BO13" s="75">
        <v>-2.9935000000000399E-2</v>
      </c>
      <c r="BP13" s="75">
        <v>3.1307000000001597E-2</v>
      </c>
      <c r="BQ13" s="75">
        <v>8.7427750000001594E-2</v>
      </c>
      <c r="BR13" s="75">
        <v>0.134891750000001</v>
      </c>
      <c r="BS13" s="75">
        <v>0.17070924999999901</v>
      </c>
      <c r="BT13" s="75">
        <v>0.19262474999999901</v>
      </c>
      <c r="BU13" s="75">
        <v>0.19925700000000199</v>
      </c>
      <c r="BV13" s="75">
        <v>0.19018874999999699</v>
      </c>
      <c r="BW13" s="75">
        <v>0.165990999999999</v>
      </c>
      <c r="BX13" s="75">
        <v>0.12818775000000099</v>
      </c>
      <c r="BY13" s="75">
        <v>7.9160750000000904E-2</v>
      </c>
      <c r="BZ13" s="75">
        <v>2.1997750000000399E-2</v>
      </c>
      <c r="CA13" s="75">
        <v>-3.9700500000003497E-2</v>
      </c>
      <c r="CB13" s="75">
        <v>-0.10204725000000001</v>
      </c>
      <c r="CC13" s="75">
        <v>-0.161115499999996</v>
      </c>
      <c r="CD13" s="75">
        <v>-0.21318475000000001</v>
      </c>
      <c r="CE13" s="75">
        <v>-0.254975000000004</v>
      </c>
      <c r="CF13" s="75">
        <v>-0.28385374999999802</v>
      </c>
      <c r="CG13" s="75">
        <v>-0.29800224999999902</v>
      </c>
      <c r="CH13" s="75">
        <v>-0.29652925000000302</v>
      </c>
      <c r="CI13" s="75">
        <v>-0.27952699999999803</v>
      </c>
      <c r="CJ13" s="75">
        <v>-0.24806699999999601</v>
      </c>
      <c r="CK13" s="75">
        <v>-0.20413100000000201</v>
      </c>
      <c r="CL13" s="75">
        <v>-0.15048600000000001</v>
      </c>
      <c r="CM13" s="75">
        <v>-9.0511499999997802E-2</v>
      </c>
      <c r="CN13" s="75">
        <v>-2.7985250000001499E-2</v>
      </c>
      <c r="CO13" s="75">
        <v>3.3154500000000503E-2</v>
      </c>
      <c r="CP13" s="75">
        <v>8.9056249999998699E-2</v>
      </c>
      <c r="CQ13" s="75">
        <v>0.13619874999999801</v>
      </c>
      <c r="CR13" s="75">
        <v>0.171612500000001</v>
      </c>
      <c r="CS13" s="75">
        <v>0.19306699999999999</v>
      </c>
      <c r="CT13" s="75">
        <v>0.199211</v>
      </c>
      <c r="CU13" s="75">
        <v>0.18965700000000099</v>
      </c>
      <c r="CV13" s="75">
        <v>0.16500699999999999</v>
      </c>
      <c r="CW13" s="75">
        <v>0.12681374999999601</v>
      </c>
      <c r="CX13" s="75">
        <v>7.7482999999997401E-2</v>
      </c>
      <c r="CY13" s="75">
        <v>2.0122000000001201E-2</v>
      </c>
      <c r="CZ13" s="75">
        <v>-4.1655749999999901E-2</v>
      </c>
      <c r="DA13" s="75">
        <v>-0.103958999999999</v>
      </c>
      <c r="DB13" s="75">
        <v>-0.16286399999999901</v>
      </c>
      <c r="DC13" s="75">
        <v>-0.214659249999999</v>
      </c>
      <c r="DD13" s="75">
        <v>-0.25608249999999699</v>
      </c>
      <c r="DE13" s="75">
        <v>-0.28452474999999999</v>
      </c>
      <c r="DF13" s="75">
        <v>-0.29522100000000101</v>
      </c>
      <c r="DH13" s="73">
        <v>700</v>
      </c>
      <c r="DI13">
        <v>10189.4353277959</v>
      </c>
      <c r="DK13" s="74">
        <v>0</v>
      </c>
      <c r="DL13" s="74">
        <v>0</v>
      </c>
      <c r="DM13" s="74">
        <v>3</v>
      </c>
      <c r="DN13" s="74">
        <v>10189.4353277959</v>
      </c>
    </row>
    <row r="14" spans="1:120" ht="1.1499999999999999" customHeight="1">
      <c r="A14" s="71">
        <f t="shared" si="13"/>
        <v>5</v>
      </c>
      <c r="B14">
        <v>9750</v>
      </c>
      <c r="C14" s="72">
        <f t="shared" si="9"/>
        <v>9.7970054609795604E-2</v>
      </c>
      <c r="D14" s="72">
        <f t="shared" si="10"/>
        <v>-0.24188193837890501</v>
      </c>
      <c r="E14" s="72">
        <f t="shared" si="10"/>
        <v>-0.12616162620201499</v>
      </c>
      <c r="G14" s="72">
        <f t="shared" si="11"/>
        <v>-1.2018756490556301E-2</v>
      </c>
      <c r="H14" s="72">
        <f t="shared" si="11"/>
        <v>-9.2419432796450707</v>
      </c>
      <c r="I14" s="72">
        <f t="shared" si="12"/>
        <v>-5.6470868536913299</v>
      </c>
      <c r="K14" s="75">
        <v>-0.23412442604393599</v>
      </c>
      <c r="L14" s="75">
        <v>-0.23708995791786899</v>
      </c>
      <c r="M14" s="75">
        <v>-0.22639629878302001</v>
      </c>
      <c r="N14" s="75">
        <v>-0.1915112871264</v>
      </c>
      <c r="O14" s="75">
        <v>-0.14433044057831901</v>
      </c>
      <c r="P14" s="75">
        <v>-8.9792708422523904E-2</v>
      </c>
      <c r="Q14" s="75">
        <v>-3.1994642568556601E-2</v>
      </c>
      <c r="R14" s="75">
        <v>2.5132057840110002E-2</v>
      </c>
      <c r="S14" s="75">
        <v>7.7838196216134706E-2</v>
      </c>
      <c r="T14" s="75">
        <v>0.122716116611536</v>
      </c>
      <c r="U14" s="75">
        <v>0.156884777148561</v>
      </c>
      <c r="V14" s="75">
        <v>0.17815602853147899</v>
      </c>
      <c r="W14" s="75">
        <v>0.18516456796248801</v>
      </c>
      <c r="X14" s="75">
        <v>0.17745077723644001</v>
      </c>
      <c r="Y14" s="75">
        <v>0.15548711376342</v>
      </c>
      <c r="Z14" s="75">
        <v>0.120646954352641</v>
      </c>
      <c r="AA14" s="75">
        <v>7.5116672291901498E-2</v>
      </c>
      <c r="AB14" s="75">
        <v>2.17576337115497E-2</v>
      </c>
      <c r="AC14" s="75">
        <v>-3.6074222521860898E-2</v>
      </c>
      <c r="AD14" s="75">
        <v>-9.4740361829854E-2</v>
      </c>
      <c r="AE14" s="75">
        <v>-0.15054924142290901</v>
      </c>
      <c r="AF14" s="75">
        <v>-0.199988315387572</v>
      </c>
      <c r="AG14" s="75">
        <v>-0.23994573567629601</v>
      </c>
      <c r="AH14" s="75">
        <v>-0.26790741801234103</v>
      </c>
      <c r="AI14" s="75">
        <v>-0.28211368749455201</v>
      </c>
      <c r="AJ14" s="75">
        <v>-0.28167129807987701</v>
      </c>
      <c r="AK14" s="75">
        <v>-0.26660994881693101</v>
      </c>
      <c r="AL14" s="75">
        <v>-0.237879182889951</v>
      </c>
      <c r="AM14" s="75">
        <v>-0.19729027204360999</v>
      </c>
      <c r="AN14" s="75">
        <v>-0.147401017324095</v>
      </c>
      <c r="AO14" s="75">
        <v>-9.1354497003689999E-2</v>
      </c>
      <c r="AP14" s="75">
        <v>-3.2682110935456803E-2</v>
      </c>
      <c r="AQ14" s="75">
        <v>2.4919440934950202E-2</v>
      </c>
      <c r="AR14" s="75">
        <v>7.78214012512944E-2</v>
      </c>
      <c r="AS14" s="75">
        <v>0.12269093769707499</v>
      </c>
      <c r="AT14" s="75">
        <v>0.156700894667578</v>
      </c>
      <c r="AU14" s="75">
        <v>0.17770861846011399</v>
      </c>
      <c r="AV14" s="75">
        <v>0.18439048151793</v>
      </c>
      <c r="AW14" s="75">
        <v>0.17632519738483499</v>
      </c>
      <c r="AX14" s="75">
        <v>0.15402021401486701</v>
      </c>
      <c r="AY14" s="75">
        <v>0.11888027153208799</v>
      </c>
      <c r="AZ14" s="75">
        <v>7.3118736179567295E-2</v>
      </c>
      <c r="BA14" s="75">
        <v>1.9617934261504998E-2</v>
      </c>
      <c r="BB14" s="75">
        <v>-3.8252666611992898E-2</v>
      </c>
      <c r="BC14" s="75">
        <v>-9.6847877718696504E-2</v>
      </c>
      <c r="BD14" s="75">
        <v>-0.152476609505206</v>
      </c>
      <c r="BE14" s="75">
        <v>-0.20163546049468001</v>
      </c>
      <c r="BF14" s="75">
        <v>-0.241227950252423</v>
      </c>
      <c r="BG14" s="75">
        <v>-0.26875977098102699</v>
      </c>
      <c r="BH14" s="75">
        <v>-0.282497045468448</v>
      </c>
      <c r="BI14" s="75">
        <v>-0.281574697972437</v>
      </c>
      <c r="BJ14" s="75">
        <v>-0.26605043624680502</v>
      </c>
      <c r="BK14" s="75">
        <v>-0.23690232225688701</v>
      </c>
      <c r="BL14" s="75">
        <v>-0.19596643437533601</v>
      </c>
      <c r="BM14" s="75">
        <v>-0.14582096876426401</v>
      </c>
      <c r="BN14" s="75">
        <v>-8.96246002259658E-2</v>
      </c>
      <c r="BO14" s="75">
        <v>-3.09171099726381E-2</v>
      </c>
      <c r="BP14" s="75">
        <v>2.6603688684585899E-2</v>
      </c>
      <c r="BQ14" s="75">
        <v>7.9314994214405493E-2</v>
      </c>
      <c r="BR14" s="75">
        <v>0.123896442426735</v>
      </c>
      <c r="BS14" s="75">
        <v>0.15754011268972101</v>
      </c>
      <c r="BT14" s="75">
        <v>0.17812748441805501</v>
      </c>
      <c r="BU14" s="75">
        <v>0.184361579053088</v>
      </c>
      <c r="BV14" s="75">
        <v>0.175850384324512</v>
      </c>
      <c r="BW14" s="75">
        <v>0.15313027746627</v>
      </c>
      <c r="BX14" s="75">
        <v>0.11763270705093801</v>
      </c>
      <c r="BY14" s="75">
        <v>7.1594497395808504E-2</v>
      </c>
      <c r="BZ14" s="75">
        <v>1.79158439627508E-2</v>
      </c>
      <c r="CA14" s="75">
        <v>-4.0021390785241202E-2</v>
      </c>
      <c r="CB14" s="75">
        <v>-9.8566808900854896E-2</v>
      </c>
      <c r="CC14" s="75">
        <v>-0.15403203051558101</v>
      </c>
      <c r="CD14" s="75">
        <v>-0.20292262098481301</v>
      </c>
      <c r="CE14" s="75">
        <v>-0.24215792766799399</v>
      </c>
      <c r="CF14" s="75">
        <v>-0.26926539270139499</v>
      </c>
      <c r="CG14" s="75">
        <v>-0.28253656381013997</v>
      </c>
      <c r="CH14" s="75">
        <v>-0.28113414124770703</v>
      </c>
      <c r="CI14" s="75">
        <v>-0.26514462326779697</v>
      </c>
      <c r="CJ14" s="75">
        <v>-0.235573839146968</v>
      </c>
      <c r="CK14" s="75">
        <v>-0.19428257070285701</v>
      </c>
      <c r="CL14" s="75">
        <v>-0.143869173302696</v>
      </c>
      <c r="CM14" s="75">
        <v>-8.7506841454623993E-2</v>
      </c>
      <c r="CN14" s="75">
        <v>-2.87427637587097E-2</v>
      </c>
      <c r="CO14" s="75">
        <v>2.8725303337400799E-2</v>
      </c>
      <c r="CP14" s="75">
        <v>8.1281563413017399E-2</v>
      </c>
      <c r="CQ14" s="75">
        <v>0.12562072368179</v>
      </c>
      <c r="CR14" s="75">
        <v>0.15895633761983799</v>
      </c>
      <c r="CS14" s="75">
        <v>0.17919684293562099</v>
      </c>
      <c r="CT14" s="75">
        <v>0.185077729254016</v>
      </c>
      <c r="CU14" s="75">
        <v>0.17624172191317899</v>
      </c>
      <c r="CV14" s="75">
        <v>0.15326361825243101</v>
      </c>
      <c r="CW14" s="75">
        <v>0.117615931949476</v>
      </c>
      <c r="CX14" s="75">
        <v>7.1580173997181196E-2</v>
      </c>
      <c r="CY14" s="75">
        <v>1.8110535987134399E-2</v>
      </c>
      <c r="CZ14" s="75">
        <v>-3.9337547765380801E-2</v>
      </c>
      <c r="DA14" s="75">
        <v>-9.6994599464769599E-2</v>
      </c>
      <c r="DB14" s="75">
        <v>-0.15093807110260499</v>
      </c>
      <c r="DC14" s="75">
        <v>-0.197108856360273</v>
      </c>
      <c r="DD14" s="75">
        <v>-0.23063266341782299</v>
      </c>
      <c r="DE14" s="75">
        <v>-0.23970323770024601</v>
      </c>
      <c r="DF14" s="75">
        <v>-0.23587329584576699</v>
      </c>
      <c r="DH14" s="73">
        <v>900</v>
      </c>
      <c r="DI14">
        <v>10226.311756581201</v>
      </c>
      <c r="DK14" s="74">
        <v>0</v>
      </c>
      <c r="DL14" s="74">
        <v>0</v>
      </c>
      <c r="DM14" s="74">
        <v>4</v>
      </c>
      <c r="DN14" s="74">
        <v>10226.311756581201</v>
      </c>
    </row>
    <row r="15" spans="1:120" ht="1.1499999999999999" customHeight="1">
      <c r="A15" s="71">
        <f t="shared" si="13"/>
        <v>6</v>
      </c>
      <c r="B15">
        <v>9700</v>
      </c>
      <c r="C15" s="72">
        <f t="shared" si="9"/>
        <v>9.0857420020756696E-2</v>
      </c>
      <c r="D15" s="72">
        <f t="shared" si="10"/>
        <v>-0.229928370026041</v>
      </c>
      <c r="E15" s="72">
        <f t="shared" si="10"/>
        <v>-0.120903500777876</v>
      </c>
      <c r="G15" s="72">
        <f t="shared" si="11"/>
        <v>-0.10287617651131301</v>
      </c>
      <c r="H15" s="72">
        <f t="shared" si="11"/>
        <v>-9.0120149096190296</v>
      </c>
      <c r="I15" s="72">
        <f t="shared" si="12"/>
        <v>-5.5261833529134599</v>
      </c>
      <c r="K15" s="75">
        <v>-0.18913342785042001</v>
      </c>
      <c r="L15" s="75">
        <v>-0.20059525282591401</v>
      </c>
      <c r="M15" s="75">
        <v>-0.202727807162527</v>
      </c>
      <c r="N15" s="75">
        <v>-0.175089064841981</v>
      </c>
      <c r="O15" s="75">
        <v>-0.133290438240878</v>
      </c>
      <c r="P15" s="75">
        <v>-8.3497188339301795E-2</v>
      </c>
      <c r="Q15" s="75">
        <v>-3.0109074101860599E-2</v>
      </c>
      <c r="R15" s="75">
        <v>2.29429030340224E-2</v>
      </c>
      <c r="S15" s="75">
        <v>7.2019904287280903E-2</v>
      </c>
      <c r="T15" s="75">
        <v>0.11385781263314999</v>
      </c>
      <c r="U15" s="75">
        <v>0.14571339165418901</v>
      </c>
      <c r="V15" s="75">
        <v>0.16550847585549</v>
      </c>
      <c r="W15" s="75">
        <v>0.17194603144690501</v>
      </c>
      <c r="X15" s="75">
        <v>0.164584420980218</v>
      </c>
      <c r="Y15" s="75">
        <v>0.143860508216657</v>
      </c>
      <c r="Z15" s="75">
        <v>0.11105924136933</v>
      </c>
      <c r="AA15" s="75">
        <v>6.8230542114542894E-2</v>
      </c>
      <c r="AB15" s="75">
        <v>1.8059218438961501E-2</v>
      </c>
      <c r="AC15" s="75">
        <v>-3.6304852111929901E-2</v>
      </c>
      <c r="AD15" s="75">
        <v>-9.1445901765960097E-2</v>
      </c>
      <c r="AE15" s="75">
        <v>-0.14389794545978399</v>
      </c>
      <c r="AF15" s="75">
        <v>-0.19036298380236</v>
      </c>
      <c r="AG15" s="75">
        <v>-0.227919204494091</v>
      </c>
      <c r="AH15" s="75">
        <v>-0.25420579918545599</v>
      </c>
      <c r="AI15" s="75">
        <v>-0.26757066593039303</v>
      </c>
      <c r="AJ15" s="75">
        <v>-0.26717528074494501</v>
      </c>
      <c r="AK15" s="75">
        <v>-0.25304773593352797</v>
      </c>
      <c r="AL15" s="75">
        <v>-0.226080249509436</v>
      </c>
      <c r="AM15" s="75">
        <v>-0.187974065154912</v>
      </c>
      <c r="AN15" s="75">
        <v>-0.14113161340368599</v>
      </c>
      <c r="AO15" s="75">
        <v>-8.8505110191963401E-2</v>
      </c>
      <c r="AP15" s="75">
        <v>-3.3411294263564699E-2</v>
      </c>
      <c r="AQ15" s="75">
        <v>2.0677856520101099E-2</v>
      </c>
      <c r="AR15" s="75">
        <v>7.0354078967056893E-2</v>
      </c>
      <c r="AS15" s="75">
        <v>0.11248709909358599</v>
      </c>
      <c r="AT15" s="75">
        <v>0.14442167876176801</v>
      </c>
      <c r="AU15" s="75">
        <v>0.164145352737846</v>
      </c>
      <c r="AV15" s="75">
        <v>0.17041490911039001</v>
      </c>
      <c r="AW15" s="75">
        <v>0.16283462546050401</v>
      </c>
      <c r="AX15" s="75">
        <v>0.141881112571945</v>
      </c>
      <c r="AY15" s="75">
        <v>0.108873642213879</v>
      </c>
      <c r="AZ15" s="75">
        <v>6.5890926224947105E-2</v>
      </c>
      <c r="BA15" s="75">
        <v>1.5639980983482901E-2</v>
      </c>
      <c r="BB15" s="75">
        <v>-3.8714544743652303E-2</v>
      </c>
      <c r="BC15" s="75">
        <v>-9.3749159907483698E-2</v>
      </c>
      <c r="BD15" s="75">
        <v>-0.145997336015461</v>
      </c>
      <c r="BE15" s="75">
        <v>-0.192168567867715</v>
      </c>
      <c r="BF15" s="75">
        <v>-0.229354691486259</v>
      </c>
      <c r="BG15" s="75">
        <v>-0.25521320030693401</v>
      </c>
      <c r="BH15" s="75">
        <v>-0.26811556673533599</v>
      </c>
      <c r="BI15" s="75">
        <v>-0.26724926516638697</v>
      </c>
      <c r="BJ15" s="75">
        <v>-0.252668612854763</v>
      </c>
      <c r="BK15" s="75">
        <v>-0.22529213006260701</v>
      </c>
      <c r="BL15" s="75">
        <v>-0.18684421729897099</v>
      </c>
      <c r="BM15" s="75">
        <v>-0.139746369088175</v>
      </c>
      <c r="BN15" s="75">
        <v>-8.6965145653875794E-2</v>
      </c>
      <c r="BO15" s="75">
        <v>-3.1825051753885399E-2</v>
      </c>
      <c r="BP15" s="75">
        <v>2.2200970615312999E-2</v>
      </c>
      <c r="BQ15" s="75">
        <v>7.1710354340648305E-2</v>
      </c>
      <c r="BR15" s="75">
        <v>0.113584745612911</v>
      </c>
      <c r="BS15" s="75">
        <v>0.145186993808961</v>
      </c>
      <c r="BT15" s="75">
        <v>0.16452729886446801</v>
      </c>
      <c r="BU15" s="75">
        <v>0.17038773845508301</v>
      </c>
      <c r="BV15" s="75">
        <v>0.16240007490715899</v>
      </c>
      <c r="BW15" s="75">
        <v>0.141068146506972</v>
      </c>
      <c r="BX15" s="75">
        <v>0.107736454382206</v>
      </c>
      <c r="BY15" s="75">
        <v>6.4505772323414007E-2</v>
      </c>
      <c r="BZ15" s="75">
        <v>1.4100099380898399E-2</v>
      </c>
      <c r="CA15" s="75">
        <v>-4.0304269623852598E-2</v>
      </c>
      <c r="CB15" s="75">
        <v>-9.5278879567667896E-2</v>
      </c>
      <c r="CC15" s="75">
        <v>-0.14735947503622801</v>
      </c>
      <c r="CD15" s="75">
        <v>-0.193263946276829</v>
      </c>
      <c r="CE15" s="75">
        <v>-0.23009884441235001</v>
      </c>
      <c r="CF15" s="75">
        <v>-0.25554180339946903</v>
      </c>
      <c r="CG15" s="75">
        <v>-0.26798797713582101</v>
      </c>
      <c r="CH15" s="75">
        <v>-0.26665072499581999</v>
      </c>
      <c r="CI15" s="75">
        <v>-0.25161107439057101</v>
      </c>
      <c r="CJ15" s="75">
        <v>-0.223813208514134</v>
      </c>
      <c r="CK15" s="75">
        <v>-0.185004275435562</v>
      </c>
      <c r="CL15" s="75">
        <v>-0.137624155212452</v>
      </c>
      <c r="CM15" s="75">
        <v>-8.4652290999851998E-2</v>
      </c>
      <c r="CN15" s="75">
        <v>-2.9419276360790701E-2</v>
      </c>
      <c r="CO15" s="75">
        <v>2.4603093314126401E-2</v>
      </c>
      <c r="CP15" s="75">
        <v>7.4020443971630795E-2</v>
      </c>
      <c r="CQ15" s="75">
        <v>0.115730419065203</v>
      </c>
      <c r="CR15" s="75">
        <v>0.147118620449182</v>
      </c>
      <c r="CS15" s="75">
        <v>0.16622416203068399</v>
      </c>
      <c r="CT15" s="75">
        <v>0.171864262961021</v>
      </c>
      <c r="CU15" s="75">
        <v>0.16371032429273699</v>
      </c>
      <c r="CV15" s="75">
        <v>0.142312086288957</v>
      </c>
      <c r="CW15" s="75">
        <v>0.10906736850842599</v>
      </c>
      <c r="CX15" s="75">
        <v>6.6141963559434705E-2</v>
      </c>
      <c r="CY15" s="75">
        <v>1.6347722390087201E-2</v>
      </c>
      <c r="CZ15" s="75">
        <v>-3.7006281919593598E-2</v>
      </c>
      <c r="DA15" s="75">
        <v>-9.0262287582340797E-2</v>
      </c>
      <c r="DB15" s="75">
        <v>-0.13949792914703199</v>
      </c>
      <c r="DC15" s="75">
        <v>-0.18034891441046499</v>
      </c>
      <c r="DD15" s="75">
        <v>-0.20671119633655</v>
      </c>
      <c r="DE15" s="75">
        <v>-0.20305907676724</v>
      </c>
      <c r="DF15" s="75">
        <v>-0.190788933256853</v>
      </c>
      <c r="DH15" s="73">
        <v>1100</v>
      </c>
      <c r="DI15">
        <v>10251.7673701229</v>
      </c>
      <c r="DK15" s="74">
        <v>0</v>
      </c>
      <c r="DL15" s="74">
        <v>0</v>
      </c>
      <c r="DM15" s="74">
        <v>5</v>
      </c>
      <c r="DN15" s="74">
        <v>10251.7673701229</v>
      </c>
    </row>
    <row r="16" spans="1:120" ht="1.1499999999999999" customHeight="1">
      <c r="A16" s="71">
        <f t="shared" si="13"/>
        <v>7</v>
      </c>
      <c r="B16">
        <v>9650</v>
      </c>
      <c r="C16" s="72">
        <f t="shared" si="9"/>
        <v>8.4247564685369897E-2</v>
      </c>
      <c r="D16" s="72">
        <f t="shared" si="10"/>
        <v>-0.218687797320058</v>
      </c>
      <c r="E16" s="72">
        <f t="shared" si="10"/>
        <v>-0.11593578753142</v>
      </c>
      <c r="G16" s="72">
        <f t="shared" si="11"/>
        <v>-0.18712374119668301</v>
      </c>
      <c r="H16" s="72">
        <f t="shared" si="11"/>
        <v>-8.7933271122989698</v>
      </c>
      <c r="I16" s="72">
        <f t="shared" si="12"/>
        <v>-5.4102475653820301</v>
      </c>
      <c r="K16" s="75">
        <v>-0.154530536919355</v>
      </c>
      <c r="L16" s="75">
        <v>-0.170594041865269</v>
      </c>
      <c r="M16" s="75">
        <v>-0.18092002267650001</v>
      </c>
      <c r="N16" s="75">
        <v>-0.15955183082847199</v>
      </c>
      <c r="O16" s="75">
        <v>-0.12275010069761701</v>
      </c>
      <c r="P16" s="75">
        <v>-7.7426350670166302E-2</v>
      </c>
      <c r="Q16" s="75">
        <v>-2.8202494008037302E-2</v>
      </c>
      <c r="R16" s="75">
        <v>2.1002181147187E-2</v>
      </c>
      <c r="S16" s="75">
        <v>6.6654058145222697E-2</v>
      </c>
      <c r="T16" s="75">
        <v>0.105623404552097</v>
      </c>
      <c r="U16" s="75">
        <v>0.13529578594092001</v>
      </c>
      <c r="V16" s="75">
        <v>0.15369577073990501</v>
      </c>
      <c r="W16" s="75">
        <v>0.15958994254960501</v>
      </c>
      <c r="X16" s="75">
        <v>0.15255320887109</v>
      </c>
      <c r="Y16" s="75">
        <v>0.13298873864413499</v>
      </c>
      <c r="Z16" s="75">
        <v>0.10209824317994801</v>
      </c>
      <c r="AA16" s="75">
        <v>6.1803327240936498E-2</v>
      </c>
      <c r="AB16" s="75">
        <v>1.4622850493433299E-2</v>
      </c>
      <c r="AC16" s="75">
        <v>-3.64869206570392E-2</v>
      </c>
      <c r="AD16" s="75">
        <v>-8.8319504231035295E-2</v>
      </c>
      <c r="AE16" s="75">
        <v>-0.13762083778926801</v>
      </c>
      <c r="AF16" s="75">
        <v>-0.18129445443050801</v>
      </c>
      <c r="AG16" s="75">
        <v>-0.216597026013537</v>
      </c>
      <c r="AH16" s="75">
        <v>-0.24131179007029399</v>
      </c>
      <c r="AI16" s="75">
        <v>-0.25388766198928298</v>
      </c>
      <c r="AJ16" s="75">
        <v>-0.25353752494585002</v>
      </c>
      <c r="AK16" s="75">
        <v>-0.24028802093874599</v>
      </c>
      <c r="AL16" s="75">
        <v>-0.21497748589679699</v>
      </c>
      <c r="AM16" s="75">
        <v>-0.17920387565902701</v>
      </c>
      <c r="AN16" s="75">
        <v>-0.13522371312883</v>
      </c>
      <c r="AO16" s="75">
        <v>-8.5809930343761998E-2</v>
      </c>
      <c r="AP16" s="75">
        <v>-3.4077685412398702E-2</v>
      </c>
      <c r="AQ16" s="75">
        <v>1.6712080654729101E-2</v>
      </c>
      <c r="AR16" s="75">
        <v>6.3358207258347607E-2</v>
      </c>
      <c r="AS16" s="75">
        <v>0.102920663646514</v>
      </c>
      <c r="AT16" s="75">
        <v>0.13290564513553299</v>
      </c>
      <c r="AU16" s="75">
        <v>0.15142296967365301</v>
      </c>
      <c r="AV16" s="75">
        <v>0.15730495174680001</v>
      </c>
      <c r="AW16" s="75">
        <v>0.15017988049979</v>
      </c>
      <c r="AX16" s="75">
        <v>0.130495383773964</v>
      </c>
      <c r="AY16" s="75">
        <v>9.9490465971603007E-2</v>
      </c>
      <c r="AZ16" s="75">
        <v>5.9117380715701898E-2</v>
      </c>
      <c r="BA16" s="75">
        <v>1.19185017631298E-2</v>
      </c>
      <c r="BB16" s="75">
        <v>-3.9133916782707202E-2</v>
      </c>
      <c r="BC16" s="75">
        <v>-9.08245940727192E-2</v>
      </c>
      <c r="BD16" s="75">
        <v>-0.13989787142895199</v>
      </c>
      <c r="BE16" s="75">
        <v>-0.183263244637178</v>
      </c>
      <c r="BF16" s="75">
        <v>-0.21818940891609101</v>
      </c>
      <c r="BG16" s="75">
        <v>-0.24247638904128499</v>
      </c>
      <c r="BH16" s="75">
        <v>-0.25459463079406702</v>
      </c>
      <c r="BI16" s="75">
        <v>-0.25378098079855099</v>
      </c>
      <c r="BJ16" s="75">
        <v>-0.240086530438543</v>
      </c>
      <c r="BK16" s="75">
        <v>-0.21437390366630499</v>
      </c>
      <c r="BL16" s="75">
        <v>-0.17826262265238199</v>
      </c>
      <c r="BM16" s="75">
        <v>-0.13402698185850101</v>
      </c>
      <c r="BN16" s="75">
        <v>-8.4453121615138099E-2</v>
      </c>
      <c r="BO16" s="75">
        <v>-3.2663364568202201E-2</v>
      </c>
      <c r="BP16" s="75">
        <v>1.8080542454163101E-2</v>
      </c>
      <c r="BQ16" s="75">
        <v>6.4582901838743906E-2</v>
      </c>
      <c r="BR16" s="75">
        <v>0.103915058034926</v>
      </c>
      <c r="BS16" s="75">
        <v>0.13360024680403901</v>
      </c>
      <c r="BT16" s="75">
        <v>0.151769606429179</v>
      </c>
      <c r="BU16" s="75">
        <v>0.157279405686131</v>
      </c>
      <c r="BV16" s="75">
        <v>0.14978378207280399</v>
      </c>
      <c r="BW16" s="75">
        <v>0.129756001769678</v>
      </c>
      <c r="BX16" s="75">
        <v>9.8458890170095403E-2</v>
      </c>
      <c r="BY16" s="75">
        <v>5.7865484675558E-2</v>
      </c>
      <c r="BZ16" s="75">
        <v>1.0534273908647199E-2</v>
      </c>
      <c r="CA16" s="75">
        <v>-4.0551507675072498E-2</v>
      </c>
      <c r="CB16" s="75">
        <v>-9.21718257106795E-2</v>
      </c>
      <c r="CC16" s="75">
        <v>-0.14107292760495499</v>
      </c>
      <c r="CD16" s="75">
        <v>-0.18417211971911901</v>
      </c>
      <c r="CE16" s="75">
        <v>-0.21875175697624399</v>
      </c>
      <c r="CF16" s="75">
        <v>-0.24263051403908301</v>
      </c>
      <c r="CG16" s="75">
        <v>-0.25430085679647602</v>
      </c>
      <c r="CH16" s="75">
        <v>-0.253023709852218</v>
      </c>
      <c r="CI16" s="75">
        <v>-0.23887491378628001</v>
      </c>
      <c r="CJ16" s="75">
        <v>-0.212740770484801</v>
      </c>
      <c r="CK16" s="75">
        <v>-0.17626168236565701</v>
      </c>
      <c r="CL16" s="75">
        <v>-0.131728623836111</v>
      </c>
      <c r="CM16" s="75">
        <v>-8.1939062628162002E-2</v>
      </c>
      <c r="CN16" s="75">
        <v>-3.00201226519538E-2</v>
      </c>
      <c r="CO16" s="75">
        <v>2.07686961597119E-2</v>
      </c>
      <c r="CP16" s="75">
        <v>6.7241033254986093E-2</v>
      </c>
      <c r="CQ16" s="75">
        <v>0.106485224900493</v>
      </c>
      <c r="CR16" s="75">
        <v>0.136048571181663</v>
      </c>
      <c r="CS16" s="75">
        <v>0.15409307300201799</v>
      </c>
      <c r="CT16" s="75">
        <v>0.15951292408602</v>
      </c>
      <c r="CU16" s="75">
        <v>0.152006695670306</v>
      </c>
      <c r="CV16" s="75">
        <v>0.132100961867813</v>
      </c>
      <c r="CW16" s="75">
        <v>0.10112385037089</v>
      </c>
      <c r="CX16" s="75">
        <v>6.1133053347639299E-2</v>
      </c>
      <c r="CY16" s="75">
        <v>1.48073858046564E-2</v>
      </c>
      <c r="CZ16" s="75">
        <v>-3.4681143961520298E-2</v>
      </c>
      <c r="DA16" s="75">
        <v>-8.3781236086470007E-2</v>
      </c>
      <c r="DB16" s="75">
        <v>-0.128581803342044</v>
      </c>
      <c r="DC16" s="75">
        <v>-0.16449449873382399</v>
      </c>
      <c r="DD16" s="75">
        <v>-0.184665640745829</v>
      </c>
      <c r="DE16" s="75">
        <v>-0.172915788266186</v>
      </c>
      <c r="DF16" s="75">
        <v>-0.15609526670636101</v>
      </c>
      <c r="DH16" s="73">
        <v>1300</v>
      </c>
      <c r="DI16">
        <v>10264.8286203727</v>
      </c>
      <c r="DK16" s="74">
        <v>0</v>
      </c>
      <c r="DL16" s="74">
        <v>0</v>
      </c>
      <c r="DM16" s="74">
        <v>6</v>
      </c>
      <c r="DN16" s="74">
        <v>10264.8286203727</v>
      </c>
    </row>
    <row r="17" spans="1:118" ht="1.1499999999999999" customHeight="1">
      <c r="A17" s="71">
        <f t="shared" si="13"/>
        <v>8</v>
      </c>
      <c r="B17">
        <v>9600</v>
      </c>
      <c r="C17" s="72">
        <f t="shared" si="9"/>
        <v>7.8104855027604503E-2</v>
      </c>
      <c r="D17" s="72">
        <f t="shared" si="10"/>
        <v>-0.20811689635328001</v>
      </c>
      <c r="E17" s="72">
        <f t="shared" si="10"/>
        <v>-0.111241164172256</v>
      </c>
      <c r="G17" s="72">
        <f t="shared" si="11"/>
        <v>-0.26522859622428702</v>
      </c>
      <c r="H17" s="72">
        <f t="shared" si="11"/>
        <v>-8.5852102159456898</v>
      </c>
      <c r="I17" s="72">
        <f t="shared" si="12"/>
        <v>-5.2990064012097804</v>
      </c>
      <c r="K17" s="75">
        <v>-0.12757788897241801</v>
      </c>
      <c r="L17" s="75">
        <v>-0.14578051117162399</v>
      </c>
      <c r="M17" s="75">
        <v>-0.16109312230018899</v>
      </c>
      <c r="N17" s="75">
        <v>-0.144979189882633</v>
      </c>
      <c r="O17" s="75">
        <v>-0.112742387838338</v>
      </c>
      <c r="P17" s="75">
        <v>-7.1599265238482895E-2</v>
      </c>
      <c r="Q17" s="75">
        <v>-2.62947127686948E-2</v>
      </c>
      <c r="R17" s="75">
        <v>1.9283506851697801E-2</v>
      </c>
      <c r="S17" s="75">
        <v>6.1705876068217501E-2</v>
      </c>
      <c r="T17" s="75">
        <v>9.7970054609795604E-2</v>
      </c>
      <c r="U17" s="75">
        <v>0.12558270476736599</v>
      </c>
      <c r="V17" s="75">
        <v>0.142664681283422</v>
      </c>
      <c r="W17" s="75">
        <v>0.14804203309000899</v>
      </c>
      <c r="X17" s="75">
        <v>0.14130498010950299</v>
      </c>
      <c r="Y17" s="75">
        <v>0.12282484578677599</v>
      </c>
      <c r="Z17" s="75">
        <v>9.3725019077619404E-2</v>
      </c>
      <c r="AA17" s="75">
        <v>5.5806460139569899E-2</v>
      </c>
      <c r="AB17" s="75">
        <v>1.14320629204439E-2</v>
      </c>
      <c r="AC17" s="75">
        <v>-3.6623815532680001E-2</v>
      </c>
      <c r="AD17" s="75">
        <v>-8.5351310731743901E-2</v>
      </c>
      <c r="AE17" s="75">
        <v>-0.131695463973378</v>
      </c>
      <c r="AF17" s="75">
        <v>-0.17274911771948101</v>
      </c>
      <c r="AG17" s="75">
        <v>-0.20593658706717599</v>
      </c>
      <c r="AH17" s="75">
        <v>-0.229176463452195</v>
      </c>
      <c r="AI17" s="75">
        <v>-0.24101253535291101</v>
      </c>
      <c r="AJ17" s="75">
        <v>-0.240705980410853</v>
      </c>
      <c r="AK17" s="75">
        <v>-0.22828212059519501</v>
      </c>
      <c r="AL17" s="75">
        <v>-0.204528663861406</v>
      </c>
      <c r="AM17" s="75">
        <v>-0.17094659424345901</v>
      </c>
      <c r="AN17" s="75">
        <v>-0.12965541231186301</v>
      </c>
      <c r="AO17" s="75">
        <v>-8.3259652136607604E-2</v>
      </c>
      <c r="AP17" s="75">
        <v>-3.46851689271125E-2</v>
      </c>
      <c r="AQ17" s="75">
        <v>1.3005284582923099E-2</v>
      </c>
      <c r="AR17" s="75">
        <v>5.6805066560023001E-2</v>
      </c>
      <c r="AS17" s="75">
        <v>9.3952821508119094E-2</v>
      </c>
      <c r="AT17" s="75">
        <v>0.122106340724431</v>
      </c>
      <c r="AU17" s="75">
        <v>0.13949029530042401</v>
      </c>
      <c r="AV17" s="75">
        <v>0.14500793413390001</v>
      </c>
      <c r="AW17" s="75">
        <v>0.13831009813753001</v>
      </c>
      <c r="AX17" s="75">
        <v>0.11981717981806</v>
      </c>
      <c r="AY17" s="75">
        <v>9.0692798680906794E-2</v>
      </c>
      <c r="AZ17" s="75">
        <v>5.2770445671703699E-2</v>
      </c>
      <c r="BA17" s="75">
        <v>8.43786733615161E-3</v>
      </c>
      <c r="BB17" s="75">
        <v>-3.9513398547287498E-2</v>
      </c>
      <c r="BC17" s="75">
        <v>-8.8063616185508994E-2</v>
      </c>
      <c r="BD17" s="75">
        <v>-0.13415515134942299</v>
      </c>
      <c r="BE17" s="75">
        <v>-0.17488537250766001</v>
      </c>
      <c r="BF17" s="75">
        <v>-0.20768907574172299</v>
      </c>
      <c r="BG17" s="75">
        <v>-0.23050012405792999</v>
      </c>
      <c r="BH17" s="75">
        <v>-0.24188193837890501</v>
      </c>
      <c r="BI17" s="75">
        <v>-0.24111774712619499</v>
      </c>
      <c r="BJ17" s="75">
        <v>-0.22825558467641199</v>
      </c>
      <c r="BK17" s="75">
        <v>-0.204105593282774</v>
      </c>
      <c r="BL17" s="75">
        <v>-0.17018880030490799</v>
      </c>
      <c r="BM17" s="75">
        <v>-0.12864123318340701</v>
      </c>
      <c r="BN17" s="75">
        <v>-8.2079590774765093E-2</v>
      </c>
      <c r="BO17" s="75">
        <v>-3.3436310831061702E-2</v>
      </c>
      <c r="BP17" s="75">
        <v>1.4225212400383399E-2</v>
      </c>
      <c r="BQ17" s="75">
        <v>5.7903588723247502E-2</v>
      </c>
      <c r="BR17" s="75">
        <v>9.4848307095780904E-2</v>
      </c>
      <c r="BS17" s="75">
        <v>0.122733239340832</v>
      </c>
      <c r="BT17" s="75">
        <v>0.139803137677108</v>
      </c>
      <c r="BU17" s="75">
        <v>0.14498391327066201</v>
      </c>
      <c r="BV17" s="75">
        <v>0.13795074796673301</v>
      </c>
      <c r="BW17" s="75">
        <v>0.119148189496681</v>
      </c>
      <c r="BX17" s="75">
        <v>8.9762344567266103E-2</v>
      </c>
      <c r="BY17" s="75">
        <v>5.1646308820158901E-2</v>
      </c>
      <c r="BZ17" s="75">
        <v>7.2031083369574799E-3</v>
      </c>
      <c r="CA17" s="75">
        <v>-4.0765337639650102E-2</v>
      </c>
      <c r="CB17" s="75">
        <v>-8.9234723309982597E-2</v>
      </c>
      <c r="CC17" s="75">
        <v>-0.13514900091900001</v>
      </c>
      <c r="CD17" s="75">
        <v>-0.17561276589255101</v>
      </c>
      <c r="CE17" s="75">
        <v>-0.20807347373121499</v>
      </c>
      <c r="CF17" s="75">
        <v>-0.23048225025087901</v>
      </c>
      <c r="CG17" s="75">
        <v>-0.241422956435453</v>
      </c>
      <c r="CH17" s="75">
        <v>-0.24020117419728601</v>
      </c>
      <c r="CI17" s="75">
        <v>-0.226887836100268</v>
      </c>
      <c r="CJ17" s="75">
        <v>-0.20231488963815</v>
      </c>
      <c r="CK17" s="75">
        <v>-0.16802246307448901</v>
      </c>
      <c r="CL17" s="75">
        <v>-0.12616162620201499</v>
      </c>
      <c r="CM17" s="75">
        <v>-7.9358920815989206E-2</v>
      </c>
      <c r="CN17" s="75">
        <v>-3.0550333805936102E-2</v>
      </c>
      <c r="CO17" s="75">
        <v>1.7204081118879899E-2</v>
      </c>
      <c r="CP17" s="75">
        <v>6.0913380910774299E-2</v>
      </c>
      <c r="CQ17" s="75">
        <v>9.7845082854046195E-2</v>
      </c>
      <c r="CR17" s="75">
        <v>0.12569845019869699</v>
      </c>
      <c r="CS17" s="75">
        <v>0.142751026227701</v>
      </c>
      <c r="CT17" s="75">
        <v>0.14796946456922699</v>
      </c>
      <c r="CU17" s="75">
        <v>0.141078034511051</v>
      </c>
      <c r="CV17" s="75">
        <v>0.122581800410675</v>
      </c>
      <c r="CW17" s="75">
        <v>9.3743692496568595E-2</v>
      </c>
      <c r="CX17" s="75">
        <v>5.6520073448446E-2</v>
      </c>
      <c r="CY17" s="75">
        <v>1.34647153379955E-2</v>
      </c>
      <c r="CZ17" s="75">
        <v>-3.2380303176041701E-2</v>
      </c>
      <c r="DA17" s="75">
        <v>-7.7568917412199803E-2</v>
      </c>
      <c r="DB17" s="75">
        <v>-0.118221156733402</v>
      </c>
      <c r="DC17" s="75">
        <v>-0.14962389568019199</v>
      </c>
      <c r="DD17" s="75">
        <v>-0.16461505332221299</v>
      </c>
      <c r="DE17" s="75">
        <v>-0.147967417402837</v>
      </c>
      <c r="DF17" s="75">
        <v>-0.12905518883644601</v>
      </c>
      <c r="DH17" s="73">
        <v>1500</v>
      </c>
      <c r="DI17">
        <v>10265.3026793852</v>
      </c>
      <c r="DK17" s="74">
        <v>0</v>
      </c>
      <c r="DL17" s="74">
        <v>0</v>
      </c>
      <c r="DM17" s="74">
        <v>7</v>
      </c>
      <c r="DN17" s="74">
        <v>10265.3026793852</v>
      </c>
    </row>
    <row r="18" spans="1:118" ht="1.1499999999999999" customHeight="1">
      <c r="A18" s="71">
        <f t="shared" si="13"/>
        <v>9</v>
      </c>
      <c r="B18">
        <v>9550</v>
      </c>
      <c r="C18" s="72">
        <f t="shared" si="9"/>
        <v>7.23958675698122E-2</v>
      </c>
      <c r="D18" s="72">
        <f t="shared" si="10"/>
        <v>-0.198174977729213</v>
      </c>
      <c r="E18" s="72">
        <f t="shared" si="10"/>
        <v>-0.106803374263859</v>
      </c>
      <c r="G18" s="72">
        <f t="shared" si="11"/>
        <v>-0.33762446379409899</v>
      </c>
      <c r="H18" s="72">
        <f t="shared" si="11"/>
        <v>-8.3870352382164697</v>
      </c>
      <c r="I18" s="72">
        <f t="shared" si="12"/>
        <v>-5.1922030269459203</v>
      </c>
      <c r="K18" s="75">
        <v>-0.10632353962148</v>
      </c>
      <c r="L18" s="75">
        <v>-0.125134416451883</v>
      </c>
      <c r="M18" s="75">
        <v>-0.14323038130798499</v>
      </c>
      <c r="N18" s="75">
        <v>-0.13141423147945699</v>
      </c>
      <c r="O18" s="75">
        <v>-0.10329132105434299</v>
      </c>
      <c r="P18" s="75">
        <v>-6.6032267214791301E-2</v>
      </c>
      <c r="Q18" s="75">
        <v>-2.4404039110449902E-2</v>
      </c>
      <c r="R18" s="75">
        <v>1.77620709700522E-2</v>
      </c>
      <c r="S18" s="75">
        <v>5.7142582382079997E-2</v>
      </c>
      <c r="T18" s="75">
        <v>9.0857420020756696E-2</v>
      </c>
      <c r="U18" s="75">
        <v>0.116527789356464</v>
      </c>
      <c r="V18" s="75">
        <v>0.132365130932807</v>
      </c>
      <c r="W18" s="75">
        <v>0.13725127204523599</v>
      </c>
      <c r="X18" s="75">
        <v>0.13079069585682099</v>
      </c>
      <c r="Y18" s="75">
        <v>0.11332468596048299</v>
      </c>
      <c r="Z18" s="75">
        <v>8.5902966401049496E-2</v>
      </c>
      <c r="AA18" s="75">
        <v>5.02130874456315E-2</v>
      </c>
      <c r="AB18" s="75">
        <v>8.4713720364243197E-3</v>
      </c>
      <c r="AC18" s="75">
        <v>-3.6718731702171603E-2</v>
      </c>
      <c r="AD18" s="75">
        <v>-8.2532071986270203E-2</v>
      </c>
      <c r="AE18" s="75">
        <v>-0.126100743556676</v>
      </c>
      <c r="AF18" s="75">
        <v>-0.16469541634325099</v>
      </c>
      <c r="AG18" s="75">
        <v>-0.19589787107266099</v>
      </c>
      <c r="AH18" s="75">
        <v>-0.21775387405035801</v>
      </c>
      <c r="AI18" s="75">
        <v>-0.228896323533131</v>
      </c>
      <c r="AJ18" s="75">
        <v>-0.22863176804570201</v>
      </c>
      <c r="AK18" s="75">
        <v>-0.216984320957158</v>
      </c>
      <c r="AL18" s="75">
        <v>-0.194694130984885</v>
      </c>
      <c r="AM18" s="75">
        <v>-0.16317113294192401</v>
      </c>
      <c r="AN18" s="75">
        <v>-0.12440614843033899</v>
      </c>
      <c r="AO18" s="75">
        <v>-8.08455450297378E-2</v>
      </c>
      <c r="AP18" s="75">
        <v>-3.5237401132731001E-2</v>
      </c>
      <c r="AQ18" s="75">
        <v>9.5416547454942706E-3</v>
      </c>
      <c r="AR18" s="75">
        <v>5.06676762874258E-2</v>
      </c>
      <c r="AS18" s="75">
        <v>8.5547117584628699E-2</v>
      </c>
      <c r="AT18" s="75">
        <v>0.111980132792541</v>
      </c>
      <c r="AU18" s="75">
        <v>0.128299264482234</v>
      </c>
      <c r="AV18" s="75">
        <v>0.133474382599647</v>
      </c>
      <c r="AW18" s="75">
        <v>0.127177507768301</v>
      </c>
      <c r="AX18" s="75">
        <v>0.109803442731731</v>
      </c>
      <c r="AY18" s="75">
        <v>8.2445006241437094E-2</v>
      </c>
      <c r="AZ18" s="75">
        <v>4.6824152095514299E-2</v>
      </c>
      <c r="BA18" s="75">
        <v>5.1834039800405596E-3</v>
      </c>
      <c r="BB18" s="75">
        <v>-3.9855441857298501E-2</v>
      </c>
      <c r="BC18" s="75">
        <v>-8.5456301259328002E-2</v>
      </c>
      <c r="BD18" s="75">
        <v>-0.12874750889355699</v>
      </c>
      <c r="BE18" s="75">
        <v>-0.167002903956527</v>
      </c>
      <c r="BF18" s="75">
        <v>-0.19781328051104</v>
      </c>
      <c r="BG18" s="75">
        <v>-0.219238183838219</v>
      </c>
      <c r="BH18" s="75">
        <v>-0.229928370026041</v>
      </c>
      <c r="BI18" s="75">
        <v>-0.22921063698929101</v>
      </c>
      <c r="BJ18" s="75">
        <v>-0.21713012988136501</v>
      </c>
      <c r="BK18" s="75">
        <v>-0.19444771012779699</v>
      </c>
      <c r="BL18" s="75">
        <v>-0.16259190371240401</v>
      </c>
      <c r="BM18" s="75">
        <v>-0.123568867118706</v>
      </c>
      <c r="BN18" s="75">
        <v>-7.9836165516139701E-2</v>
      </c>
      <c r="BO18" s="75">
        <v>-3.4147900171806203E-2</v>
      </c>
      <c r="BP18" s="75">
        <v>1.06188268269215E-2</v>
      </c>
      <c r="BQ18" s="75">
        <v>5.1645128167688098E-2</v>
      </c>
      <c r="BR18" s="75">
        <v>8.6347792048213703E-2</v>
      </c>
      <c r="BS18" s="75">
        <v>0.112542169749176</v>
      </c>
      <c r="BT18" s="75">
        <v>0.12857973909036399</v>
      </c>
      <c r="BU18" s="75">
        <v>0.13345179455000999</v>
      </c>
      <c r="BV18" s="75">
        <v>0.12685330151191401</v>
      </c>
      <c r="BW18" s="75">
        <v>0.10920183398404699</v>
      </c>
      <c r="BX18" s="75">
        <v>8.1611439508164907E-2</v>
      </c>
      <c r="BY18" s="75">
        <v>4.5822583712979398E-2</v>
      </c>
      <c r="BZ18" s="75">
        <v>4.0922745266516302E-3</v>
      </c>
      <c r="CA18" s="75">
        <v>-4.0947854094051703E-2</v>
      </c>
      <c r="CB18" s="75">
        <v>-8.6457310100254203E-2</v>
      </c>
      <c r="CC18" s="75">
        <v>-0.12956572811766801</v>
      </c>
      <c r="CD18" s="75">
        <v>-0.16755360022347299</v>
      </c>
      <c r="CE18" s="75">
        <v>-0.19802343190562099</v>
      </c>
      <c r="CF18" s="75">
        <v>-0.21905073675011799</v>
      </c>
      <c r="CG18" s="75">
        <v>-0.22930521145664801</v>
      </c>
      <c r="CH18" s="75">
        <v>-0.22813436315813701</v>
      </c>
      <c r="CI18" s="75">
        <v>-0.21560448474508101</v>
      </c>
      <c r="CJ18" s="75">
        <v>-0.19249647547242099</v>
      </c>
      <c r="CK18" s="75">
        <v>-0.16025627084834901</v>
      </c>
      <c r="CL18" s="75">
        <v>-0.120903500777876</v>
      </c>
      <c r="CM18" s="75">
        <v>-7.6904152570241399E-2</v>
      </c>
      <c r="CN18" s="75">
        <v>-3.1014661808862899E-2</v>
      </c>
      <c r="CO18" s="75">
        <v>1.38922849630671E-2</v>
      </c>
      <c r="CP18" s="75">
        <v>5.50093260683161E-2</v>
      </c>
      <c r="CQ18" s="75">
        <v>8.9772334157046302E-2</v>
      </c>
      <c r="CR18" s="75">
        <v>0.116023376989946</v>
      </c>
      <c r="CS18" s="75">
        <v>0.13214861405372999</v>
      </c>
      <c r="CT18" s="75">
        <v>0.13718287088652201</v>
      </c>
      <c r="CU18" s="75">
        <v>0.130874670155917</v>
      </c>
      <c r="CV18" s="75">
        <v>0.113709007830557</v>
      </c>
      <c r="CW18" s="75">
        <v>8.6887639997848903E-2</v>
      </c>
      <c r="CX18" s="75">
        <v>5.2271593253699303E-2</v>
      </c>
      <c r="CY18" s="75">
        <v>1.2296404044000101E-2</v>
      </c>
      <c r="CZ18" s="75">
        <v>-3.0120502146050901E-2</v>
      </c>
      <c r="DA18" s="75">
        <v>-7.1640151147912501E-2</v>
      </c>
      <c r="DB18" s="75">
        <v>-0.108438636900777</v>
      </c>
      <c r="DC18" s="75">
        <v>-0.13577904838535601</v>
      </c>
      <c r="DD18" s="75">
        <v>-0.14654188819695199</v>
      </c>
      <c r="DE18" s="75">
        <v>-0.127193498356787</v>
      </c>
      <c r="DF18" s="75">
        <v>-0.10771694970486299</v>
      </c>
      <c r="DH18" s="73">
        <v>1700</v>
      </c>
      <c r="DI18">
        <v>10253.789585536701</v>
      </c>
      <c r="DK18" s="74">
        <v>0</v>
      </c>
      <c r="DL18" s="74">
        <v>0</v>
      </c>
      <c r="DM18" s="74">
        <v>8</v>
      </c>
      <c r="DN18" s="74">
        <v>10253.789585536701</v>
      </c>
    </row>
    <row r="19" spans="1:118" ht="1.1499999999999999" customHeight="1">
      <c r="A19" s="71">
        <f t="shared" si="13"/>
        <v>10</v>
      </c>
      <c r="B19">
        <v>9500</v>
      </c>
      <c r="C19" s="72">
        <f t="shared" si="9"/>
        <v>6.7089300522079606E-2</v>
      </c>
      <c r="D19" s="72">
        <f t="shared" si="10"/>
        <v>-0.188823826903735</v>
      </c>
      <c r="E19" s="72">
        <f t="shared" si="10"/>
        <v>-0.102607160343222</v>
      </c>
      <c r="G19" s="72">
        <f t="shared" si="11"/>
        <v>-0.404713764316179</v>
      </c>
      <c r="H19" s="72">
        <f t="shared" si="11"/>
        <v>-8.1982114113127391</v>
      </c>
      <c r="I19" s="72">
        <f t="shared" si="12"/>
        <v>-5.0895958666026999</v>
      </c>
      <c r="K19" s="75">
        <v>-8.9363059157303706E-2</v>
      </c>
      <c r="L19" s="75">
        <v>-0.107855607373626</v>
      </c>
      <c r="M19" s="75">
        <v>-0.12723714641661399</v>
      </c>
      <c r="N19" s="75">
        <v>-0.118868447418913</v>
      </c>
      <c r="O19" s="75">
        <v>-9.4411257595161197E-2</v>
      </c>
      <c r="P19" s="75">
        <v>-6.0738341753312802E-2</v>
      </c>
      <c r="Q19" s="75">
        <v>-2.2546981222089899E-2</v>
      </c>
      <c r="R19" s="75">
        <v>1.6414736550900599E-2</v>
      </c>
      <c r="S19" s="75">
        <v>5.2933395734935398E-2</v>
      </c>
      <c r="T19" s="75">
        <v>8.4247564685369897E-2</v>
      </c>
      <c r="U19" s="75">
        <v>0.108087438129446</v>
      </c>
      <c r="V19" s="75">
        <v>0.12275002994872</v>
      </c>
      <c r="W19" s="75">
        <v>0.12716967918960501</v>
      </c>
      <c r="X19" s="75">
        <v>0.12096425172782301</v>
      </c>
      <c r="Y19" s="75">
        <v>0.104446758025728</v>
      </c>
      <c r="Z19" s="75">
        <v>7.8597671414818202E-2</v>
      </c>
      <c r="AA19" s="75">
        <v>4.49979547381417E-2</v>
      </c>
      <c r="AB19" s="75">
        <v>5.7262045735751504E-3</v>
      </c>
      <c r="AC19" s="75">
        <v>-3.6774697822879697E-2</v>
      </c>
      <c r="AD19" s="75">
        <v>-7.9853125939612205E-2</v>
      </c>
      <c r="AE19" s="75">
        <v>-0.120816900510785</v>
      </c>
      <c r="AF19" s="75">
        <v>-0.15710373239243799</v>
      </c>
      <c r="AG19" s="75">
        <v>-0.18644331090185001</v>
      </c>
      <c r="AH19" s="75">
        <v>-0.20700088452073401</v>
      </c>
      <c r="AI19" s="75">
        <v>-0.217493052444624</v>
      </c>
      <c r="AJ19" s="75">
        <v>-0.21726898808005801</v>
      </c>
      <c r="AK19" s="75">
        <v>-0.20635169368073</v>
      </c>
      <c r="AL19" s="75">
        <v>-0.18543664833981399</v>
      </c>
      <c r="AM19" s="75">
        <v>-0.15584829400525901</v>
      </c>
      <c r="AN19" s="75">
        <v>-0.119456608326158</v>
      </c>
      <c r="AO19" s="75">
        <v>-7.8559406649092098E-2</v>
      </c>
      <c r="AP19" s="75">
        <v>-3.5737812209417803E-2</v>
      </c>
      <c r="AQ19" s="75">
        <v>6.3063425782502198E-3</v>
      </c>
      <c r="AR19" s="75">
        <v>4.4920699381000302E-2</v>
      </c>
      <c r="AS19" s="75">
        <v>7.7669316213550693E-2</v>
      </c>
      <c r="AT19" s="75">
        <v>0.102486042742684</v>
      </c>
      <c r="AU19" s="75">
        <v>0.117804733950406</v>
      </c>
      <c r="AV19" s="75">
        <v>0.122657829121999</v>
      </c>
      <c r="AW19" s="75">
        <v>0.116737239441495</v>
      </c>
      <c r="AX19" s="75">
        <v>0.100413726496708</v>
      </c>
      <c r="AY19" s="75">
        <v>7.4713613006770097E-2</v>
      </c>
      <c r="AZ19" s="75">
        <v>4.1254100201385799E-2</v>
      </c>
      <c r="BA19" s="75">
        <v>2.14132013218204E-3</v>
      </c>
      <c r="BB19" s="75">
        <v>-4.0162360489803102E-2</v>
      </c>
      <c r="BC19" s="75">
        <v>-8.2993339927174906E-2</v>
      </c>
      <c r="BD19" s="75">
        <v>-0.123654604896401</v>
      </c>
      <c r="BE19" s="75">
        <v>-0.159585749567008</v>
      </c>
      <c r="BF19" s="75">
        <v>-0.188524078297891</v>
      </c>
      <c r="BG19" s="75">
        <v>-0.208647164240019</v>
      </c>
      <c r="BH19" s="75">
        <v>-0.218687797320058</v>
      </c>
      <c r="BI19" s="75">
        <v>-0.2180137014513</v>
      </c>
      <c r="BJ19" s="75">
        <v>-0.20666729638450701</v>
      </c>
      <c r="BK19" s="75">
        <v>-0.185363165024996</v>
      </c>
      <c r="BL19" s="75">
        <v>-0.155442959518204</v>
      </c>
      <c r="BM19" s="75">
        <v>-0.118790855155716</v>
      </c>
      <c r="BN19" s="75">
        <v>-7.7714962867266799E-2</v>
      </c>
      <c r="BO19" s="75">
        <v>-3.4801892855975798E-2</v>
      </c>
      <c r="BP19" s="75">
        <v>7.24621880241102E-3</v>
      </c>
      <c r="BQ19" s="75">
        <v>4.5781897169158502E-2</v>
      </c>
      <c r="BR19" s="75">
        <v>7.8379047462744905E-2</v>
      </c>
      <c r="BS19" s="75">
        <v>0.102985900644548</v>
      </c>
      <c r="BT19" s="75">
        <v>0.118054185207543</v>
      </c>
      <c r="BU19" s="75">
        <v>0.122636587578126</v>
      </c>
      <c r="BV19" s="75">
        <v>0.116446665556431</v>
      </c>
      <c r="BW19" s="75">
        <v>9.9876660213485596E-2</v>
      </c>
      <c r="BX19" s="75">
        <v>7.3972938644023906E-2</v>
      </c>
      <c r="BY19" s="75">
        <v>4.03701980387495E-2</v>
      </c>
      <c r="BZ19" s="75">
        <v>1.1883033857020501E-3</v>
      </c>
      <c r="CA19" s="75">
        <v>-4.1101037766529701E-2</v>
      </c>
      <c r="CB19" s="75">
        <v>-8.38299609748719E-2</v>
      </c>
      <c r="CC19" s="75">
        <v>-0.124302490894729</v>
      </c>
      <c r="CD19" s="75">
        <v>-0.159964314597909</v>
      </c>
      <c r="CE19" s="75">
        <v>-0.18856354838488601</v>
      </c>
      <c r="CF19" s="75">
        <v>-0.20829252292469799</v>
      </c>
      <c r="CG19" s="75">
        <v>-0.21790154942127099</v>
      </c>
      <c r="CH19" s="75">
        <v>-0.21677749524440901</v>
      </c>
      <c r="CI19" s="75">
        <v>-0.204982269264119</v>
      </c>
      <c r="CJ19" s="75">
        <v>-0.18324882229693601</v>
      </c>
      <c r="CK19" s="75">
        <v>-0.15293461174228901</v>
      </c>
      <c r="CL19" s="75">
        <v>-0.11593578753142</v>
      </c>
      <c r="CM19" s="75">
        <v>-7.4567521644517007E-2</v>
      </c>
      <c r="CN19" s="75">
        <v>-3.1417581995146902E-2</v>
      </c>
      <c r="CO19" s="75">
        <v>1.0817359648990501E-2</v>
      </c>
      <c r="CP19" s="75">
        <v>4.9502399533839697E-2</v>
      </c>
      <c r="CQ19" s="75">
        <v>8.2231584114060702E-2</v>
      </c>
      <c r="CR19" s="75">
        <v>0.106981167481817</v>
      </c>
      <c r="CS19" s="75">
        <v>0.12223939212856701</v>
      </c>
      <c r="CT19" s="75">
        <v>0.12710518083837</v>
      </c>
      <c r="CU19" s="75">
        <v>0.121349889112693</v>
      </c>
      <c r="CV19" s="75">
        <v>0.10543968840507199</v>
      </c>
      <c r="CW19" s="75">
        <v>8.0518754319214098E-2</v>
      </c>
      <c r="CX19" s="75">
        <v>4.8358075190644702E-2</v>
      </c>
      <c r="CY19" s="75">
        <v>1.1280719802221E-2</v>
      </c>
      <c r="CZ19" s="75">
        <v>-2.79167708211434E-2</v>
      </c>
      <c r="DA19" s="75">
        <v>-6.6006461501174202E-2</v>
      </c>
      <c r="DB19" s="75">
        <v>-9.9247261850123294E-2</v>
      </c>
      <c r="DC19" s="75">
        <v>-0.12297026626216299</v>
      </c>
      <c r="DD19" s="75">
        <v>-0.130350723941005</v>
      </c>
      <c r="DE19" s="75">
        <v>-0.109793753532917</v>
      </c>
      <c r="DF19" s="75">
        <v>-9.0676289203802302E-2</v>
      </c>
      <c r="DH19" s="73">
        <v>1900</v>
      </c>
      <c r="DI19">
        <v>10231.644447148799</v>
      </c>
      <c r="DK19" s="74">
        <v>0</v>
      </c>
      <c r="DL19" s="74">
        <v>0</v>
      </c>
      <c r="DM19" s="74">
        <v>9</v>
      </c>
      <c r="DN19" s="74">
        <v>10231.644447148799</v>
      </c>
    </row>
    <row r="20" spans="1:118" ht="1.1499999999999999" customHeight="1">
      <c r="A20" s="71">
        <f t="shared" si="13"/>
        <v>11</v>
      </c>
      <c r="B20">
        <v>9450</v>
      </c>
      <c r="C20" s="72">
        <f t="shared" si="9"/>
        <v>6.21558880412931E-2</v>
      </c>
      <c r="D20" s="72">
        <f t="shared" si="10"/>
        <v>-0.18002755597648901</v>
      </c>
      <c r="E20" s="72">
        <f t="shared" si="10"/>
        <v>-9.8638204037206301E-2</v>
      </c>
      <c r="G20" s="72">
        <f t="shared" si="11"/>
        <v>-0.46686965235747202</v>
      </c>
      <c r="H20" s="72">
        <f t="shared" si="11"/>
        <v>-8.0181838553362503</v>
      </c>
      <c r="I20" s="72">
        <f t="shared" si="12"/>
        <v>-4.9909576625654903</v>
      </c>
      <c r="K20" s="75">
        <v>-7.5676222708543697E-2</v>
      </c>
      <c r="L20" s="75">
        <v>-9.3313826013118106E-2</v>
      </c>
      <c r="M20" s="75">
        <v>-0.11297830245996</v>
      </c>
      <c r="N20" s="75">
        <v>-0.10732819477762801</v>
      </c>
      <c r="O20" s="75">
        <v>-8.6107170827212906E-2</v>
      </c>
      <c r="P20" s="75">
        <v>-5.5726821716516398E-2</v>
      </c>
      <c r="Q20" s="75">
        <v>-2.07380643102624E-2</v>
      </c>
      <c r="R20" s="75">
        <v>1.52200908069517E-2</v>
      </c>
      <c r="S20" s="75">
        <v>4.9049491210939697E-2</v>
      </c>
      <c r="T20" s="75">
        <v>7.8104855027604503E-2</v>
      </c>
      <c r="U20" s="75">
        <v>0.100220666406758</v>
      </c>
      <c r="V20" s="75">
        <v>0.113775113165429</v>
      </c>
      <c r="W20" s="75">
        <v>0.117752152929974</v>
      </c>
      <c r="X20" s="75">
        <v>0.111782312225759</v>
      </c>
      <c r="Y20" s="75">
        <v>9.6152056460659802E-2</v>
      </c>
      <c r="Z20" s="75">
        <v>7.1776790578628596E-2</v>
      </c>
      <c r="AA20" s="75">
        <v>4.0137325313353303E-2</v>
      </c>
      <c r="AB20" s="75">
        <v>3.1828592905003401E-3</v>
      </c>
      <c r="AC20" s="75">
        <v>-3.6794569579346903E-2</v>
      </c>
      <c r="AD20" s="75">
        <v>-7.7306345774199994E-2</v>
      </c>
      <c r="AE20" s="75">
        <v>-0.115825368260175</v>
      </c>
      <c r="AF20" s="75">
        <v>-0.149946255291315</v>
      </c>
      <c r="AG20" s="75">
        <v>-0.17753762885392901</v>
      </c>
      <c r="AH20" s="75">
        <v>-0.196876986175166</v>
      </c>
      <c r="AI20" s="75">
        <v>-0.20675954927665699</v>
      </c>
      <c r="AJ20" s="75">
        <v>-0.20657453719687499</v>
      </c>
      <c r="AK20" s="75">
        <v>-0.196343927668713</v>
      </c>
      <c r="AL20" s="75">
        <v>-0.17672124816781801</v>
      </c>
      <c r="AM20" s="75">
        <v>-0.14895066208770399</v>
      </c>
      <c r="AN20" s="75">
        <v>-0.11478866098048</v>
      </c>
      <c r="AO20" s="75">
        <v>-7.6393540773897206E-2</v>
      </c>
      <c r="AP20" s="75">
        <v>-3.6189630621342901E-2</v>
      </c>
      <c r="AQ20" s="75">
        <v>3.28539568540691E-3</v>
      </c>
      <c r="AR20" s="75">
        <v>3.9540333482477701E-2</v>
      </c>
      <c r="AS20" s="75">
        <v>7.0287259069163999E-2</v>
      </c>
      <c r="AT20" s="75">
        <v>9.3585580255012193E-2</v>
      </c>
      <c r="AU20" s="75">
        <v>0.107964303113449</v>
      </c>
      <c r="AV20" s="75">
        <v>0.112514630308505</v>
      </c>
      <c r="AW20" s="75">
        <v>0.10694715238847401</v>
      </c>
      <c r="AX20" s="75">
        <v>9.1610046316554797E-2</v>
      </c>
      <c r="AY20" s="75">
        <v>6.7467181435995296E-2</v>
      </c>
      <c r="AZ20" s="75">
        <v>3.6037377201400801E-2</v>
      </c>
      <c r="BA20" s="75">
        <v>-7.0133268623976503E-4</v>
      </c>
      <c r="BB20" s="75">
        <v>-4.0436323096328101E-2</v>
      </c>
      <c r="BC20" s="75">
        <v>-8.0665985247264801E-2</v>
      </c>
      <c r="BD20" s="75">
        <v>-0.118857332742295</v>
      </c>
      <c r="BE20" s="75">
        <v>-0.15260564601021501</v>
      </c>
      <c r="BF20" s="75">
        <v>-0.17978582959584799</v>
      </c>
      <c r="BG20" s="75">
        <v>-0.19868629914611999</v>
      </c>
      <c r="BH20" s="75">
        <v>-0.20811689635328001</v>
      </c>
      <c r="BI20" s="75">
        <v>-0.20748378692248401</v>
      </c>
      <c r="BJ20" s="75">
        <v>-0.19682682331287099</v>
      </c>
      <c r="BK20" s="75">
        <v>-0.176817127111148</v>
      </c>
      <c r="BL20" s="75">
        <v>-0.148714760660136</v>
      </c>
      <c r="BM20" s="75">
        <v>-0.114289330700894</v>
      </c>
      <c r="BN20" s="75">
        <v>-7.5708584074268406E-2</v>
      </c>
      <c r="BO20" s="75">
        <v>-3.5401825519324998E-2</v>
      </c>
      <c r="BP20" s="75">
        <v>4.0931381284281098E-3</v>
      </c>
      <c r="BQ20" s="75">
        <v>4.0289826203224903E-2</v>
      </c>
      <c r="BR20" s="75">
        <v>7.0909700068755202E-2</v>
      </c>
      <c r="BS20" s="75">
        <v>9.4025792844031397E-2</v>
      </c>
      <c r="BT20" s="75">
        <v>0.108183999041848</v>
      </c>
      <c r="BU20" s="75">
        <v>0.112494654306801</v>
      </c>
      <c r="BV20" s="75">
        <v>0.106688785776491</v>
      </c>
      <c r="BW20" s="75">
        <v>9.1134843679201299E-2</v>
      </c>
      <c r="BX20" s="75">
        <v>6.6815628436293004E-2</v>
      </c>
      <c r="BY20" s="75">
        <v>3.5266509295729498E-2</v>
      </c>
      <c r="BZ20" s="75">
        <v>-1.5214527080752299E-3</v>
      </c>
      <c r="CA20" s="75">
        <v>-4.1226747069536003E-2</v>
      </c>
      <c r="CB20" s="75">
        <v>-8.1343633867017998E-2</v>
      </c>
      <c r="CC20" s="75">
        <v>-0.119339922572839</v>
      </c>
      <c r="CD20" s="75">
        <v>-0.15281644356722099</v>
      </c>
      <c r="CE20" s="75">
        <v>-0.17965805798228701</v>
      </c>
      <c r="CF20" s="75">
        <v>-0.198166803690455</v>
      </c>
      <c r="CG20" s="75">
        <v>-0.20716870358509301</v>
      </c>
      <c r="CH20" s="75">
        <v>-0.206087578932142</v>
      </c>
      <c r="CI20" s="75">
        <v>-0.19498119758286001</v>
      </c>
      <c r="CJ20" s="75">
        <v>-0.174537468510611</v>
      </c>
      <c r="CK20" s="75">
        <v>-0.1460307394043</v>
      </c>
      <c r="CL20" s="75">
        <v>-0.111241164172256</v>
      </c>
      <c r="CM20" s="75">
        <v>-7.2342248341615206E-2</v>
      </c>
      <c r="CN20" s="75">
        <v>-3.1763317336376502E-2</v>
      </c>
      <c r="CO20" s="75">
        <v>7.9643035621529603E-3</v>
      </c>
      <c r="CP20" s="75">
        <v>4.4367714217664798E-2</v>
      </c>
      <c r="CQ20" s="75">
        <v>7.5189559285936403E-2</v>
      </c>
      <c r="CR20" s="75">
        <v>9.8532169081568102E-2</v>
      </c>
      <c r="CS20" s="75">
        <v>0.112979705262246</v>
      </c>
      <c r="CT20" s="75">
        <v>0.11769131486023</v>
      </c>
      <c r="CU20" s="75">
        <v>0.11245978664600401</v>
      </c>
      <c r="CV20" s="75">
        <v>9.7733527184991495E-2</v>
      </c>
      <c r="CW20" s="75">
        <v>7.4602337394503504E-2</v>
      </c>
      <c r="CX20" s="75">
        <v>4.4751851157370702E-2</v>
      </c>
      <c r="CY20" s="75">
        <v>1.03975576082439E-2</v>
      </c>
      <c r="CZ20" s="75">
        <v>-2.5782257596847501E-2</v>
      </c>
      <c r="DA20" s="75">
        <v>-6.0675820814722101E-2</v>
      </c>
      <c r="DB20" s="75">
        <v>-9.0650802488466894E-2</v>
      </c>
      <c r="DC20" s="75">
        <v>-0.111182863808126</v>
      </c>
      <c r="DD20" s="75">
        <v>-0.11590562519802899</v>
      </c>
      <c r="DE20" s="75">
        <v>-9.5137704025082703E-2</v>
      </c>
      <c r="DF20" s="75">
        <v>-7.6913171751020804E-2</v>
      </c>
      <c r="DH20" s="73">
        <v>2100</v>
      </c>
      <c r="DI20">
        <v>10200.892084307499</v>
      </c>
      <c r="DK20" s="74">
        <v>0</v>
      </c>
      <c r="DL20" s="74">
        <v>0</v>
      </c>
      <c r="DM20" s="74">
        <v>10</v>
      </c>
      <c r="DN20" s="74">
        <v>10200.892084307499</v>
      </c>
    </row>
    <row r="21" spans="1:118" ht="1.1499999999999999" customHeight="1">
      <c r="A21" s="71">
        <f t="shared" si="13"/>
        <v>12</v>
      </c>
      <c r="B21">
        <v>9400</v>
      </c>
      <c r="C21" s="72">
        <f t="shared" si="9"/>
        <v>5.7568311480576902E-2</v>
      </c>
      <c r="D21" s="72">
        <f t="shared" si="10"/>
        <v>-0.17175246152806201</v>
      </c>
      <c r="E21" s="72">
        <f t="shared" si="10"/>
        <v>-9.4883065254211904E-2</v>
      </c>
      <c r="G21" s="72">
        <f t="shared" si="11"/>
        <v>-0.52443796383804897</v>
      </c>
      <c r="H21" s="72">
        <f t="shared" si="11"/>
        <v>-7.8464313938081798</v>
      </c>
      <c r="I21" s="72">
        <f t="shared" si="12"/>
        <v>-4.89607459731128</v>
      </c>
      <c r="K21" s="75">
        <v>-6.4514466954115002E-2</v>
      </c>
      <c r="L21" s="75">
        <v>-8.1010244354374594E-2</v>
      </c>
      <c r="M21" s="75">
        <v>-0.100301621994472</v>
      </c>
      <c r="N21" s="75">
        <v>-9.6761121526360502E-2</v>
      </c>
      <c r="O21" s="75">
        <v>-7.8375541943350904E-2</v>
      </c>
      <c r="P21" s="75">
        <v>-5.1003329147324597E-2</v>
      </c>
      <c r="Q21" s="75">
        <v>-1.8989726350428001E-2</v>
      </c>
      <c r="R21" s="75">
        <v>1.4158485703169301E-2</v>
      </c>
      <c r="S21" s="75">
        <v>4.5463965569101601E-2</v>
      </c>
      <c r="T21" s="75">
        <v>7.23958675698122E-2</v>
      </c>
      <c r="U21" s="75">
        <v>9.2888978077444298E-2</v>
      </c>
      <c r="V21" s="75">
        <v>0.105398786105633</v>
      </c>
      <c r="W21" s="75">
        <v>0.108956305616106</v>
      </c>
      <c r="X21" s="75">
        <v>0.103204148422973</v>
      </c>
      <c r="Y21" s="75">
        <v>8.8403921131775795E-2</v>
      </c>
      <c r="Z21" s="75">
        <v>6.5409923494216801E-2</v>
      </c>
      <c r="AA21" s="75">
        <v>3.56088859976443E-2</v>
      </c>
      <c r="AB21" s="75">
        <v>8.28451116717587E-4</v>
      </c>
      <c r="AC21" s="75">
        <v>-3.67810439216327E-2</v>
      </c>
      <c r="AD21" s="75">
        <v>-7.4884111239189199E-2</v>
      </c>
      <c r="AE21" s="75">
        <v>-0.11110871953491799</v>
      </c>
      <c r="AF21" s="75">
        <v>-0.143196874541272</v>
      </c>
      <c r="AG21" s="75">
        <v>-0.16914769958884701</v>
      </c>
      <c r="AH21" s="75">
        <v>-0.187344140158447</v>
      </c>
      <c r="AI21" s="75">
        <v>-0.19665527225928101</v>
      </c>
      <c r="AJ21" s="75">
        <v>-0.19650793784489901</v>
      </c>
      <c r="AK21" s="75">
        <v>-0.186923167951458</v>
      </c>
      <c r="AL21" s="75">
        <v>-0.16851509328578201</v>
      </c>
      <c r="AM21" s="75">
        <v>-0.14245249295000101</v>
      </c>
      <c r="AN21" s="75">
        <v>-0.11038528219226</v>
      </c>
      <c r="AO21" s="75">
        <v>-7.4340723116165394E-2</v>
      </c>
      <c r="AP21" s="75">
        <v>-3.6595892222326197E-2</v>
      </c>
      <c r="AQ21" s="75">
        <v>4.6570612928917201E-4</v>
      </c>
      <c r="AR21" s="75">
        <v>3.4504219733439603E-2</v>
      </c>
      <c r="AS21" s="75">
        <v>6.3370739980687096E-2</v>
      </c>
      <c r="AT21" s="75">
        <v>8.5242592222616598E-2</v>
      </c>
      <c r="AU21" s="75">
        <v>9.8738146449372802E-2</v>
      </c>
      <c r="AV21" s="75">
        <v>0.103003793735674</v>
      </c>
      <c r="AW21" s="75">
        <v>9.7767666082663698E-2</v>
      </c>
      <c r="AX21" s="75">
        <v>8.3356725155044803E-2</v>
      </c>
      <c r="AY21" s="75">
        <v>6.0676183701743797E-2</v>
      </c>
      <c r="AZ21" s="75">
        <v>3.1152461967922099E-2</v>
      </c>
      <c r="BA21" s="75">
        <v>-3.3567164122951E-3</v>
      </c>
      <c r="BB21" s="75">
        <v>-4.0679367141024103E-2</v>
      </c>
      <c r="BC21" s="75">
        <v>-7.8466023094174497E-2</v>
      </c>
      <c r="BD21" s="75">
        <v>-0.114337747799672</v>
      </c>
      <c r="BE21" s="75">
        <v>-0.146036048558498</v>
      </c>
      <c r="BF21" s="75">
        <v>-0.17156506242317299</v>
      </c>
      <c r="BG21" s="75">
        <v>-0.18931730147425599</v>
      </c>
      <c r="BH21" s="75">
        <v>-0.198174977729213</v>
      </c>
      <c r="BI21" s="75">
        <v>-0.197580364471477</v>
      </c>
      <c r="BJ21" s="75">
        <v>-0.18757089836756199</v>
      </c>
      <c r="BK21" s="75">
        <v>-0.16877688412428599</v>
      </c>
      <c r="BL21" s="75">
        <v>-0.142381755906417</v>
      </c>
      <c r="BM21" s="75">
        <v>-0.110047515224705</v>
      </c>
      <c r="BN21" s="75">
        <v>-7.3810081905789901E-2</v>
      </c>
      <c r="BO21" s="75">
        <v>-3.5951021577498E-2</v>
      </c>
      <c r="BP21" s="75">
        <v>1.14619852184205E-3</v>
      </c>
      <c r="BQ21" s="75">
        <v>3.5146306663023097E-2</v>
      </c>
      <c r="BR21" s="75">
        <v>6.3909342442825604E-2</v>
      </c>
      <c r="BS21" s="75">
        <v>8.56255537640572E-2</v>
      </c>
      <c r="BT21" s="75">
        <v>9.8929284067676204E-2</v>
      </c>
      <c r="BU21" s="75">
        <v>0.10298500710641199</v>
      </c>
      <c r="BV21" s="75">
        <v>9.7540162020682095E-2</v>
      </c>
      <c r="BW21" s="75">
        <v>8.2940857255466599E-2</v>
      </c>
      <c r="BX21" s="75">
        <v>6.01101907915381E-2</v>
      </c>
      <c r="BY21" s="75">
        <v>3.0490249736913E-2</v>
      </c>
      <c r="BZ21" s="75">
        <v>-4.0488748430016104E-3</v>
      </c>
      <c r="CA21" s="75">
        <v>-4.1326730692085201E-2</v>
      </c>
      <c r="CB21" s="75">
        <v>-7.8989839397568096E-2</v>
      </c>
      <c r="CC21" s="75">
        <v>-0.114659836191503</v>
      </c>
      <c r="CD21" s="75">
        <v>-0.146083255045109</v>
      </c>
      <c r="CE21" s="75">
        <v>-0.17127337429293599</v>
      </c>
      <c r="CF21" s="75">
        <v>-0.18863526030240299</v>
      </c>
      <c r="CG21" s="75">
        <v>-0.19706604331715399</v>
      </c>
      <c r="CH21" s="75">
        <v>-0.19602424202126201</v>
      </c>
      <c r="CI21" s="75">
        <v>-0.18556371513832801</v>
      </c>
      <c r="CJ21" s="75">
        <v>-0.16633005639817799</v>
      </c>
      <c r="CK21" s="75">
        <v>-0.13951954532282701</v>
      </c>
      <c r="CL21" s="75">
        <v>-0.106803374263859</v>
      </c>
      <c r="CM21" s="75">
        <v>-7.0221978421577597E-2</v>
      </c>
      <c r="CN21" s="75">
        <v>-3.20558485589435E-2</v>
      </c>
      <c r="CO21" s="75">
        <v>5.3190104837040003E-3</v>
      </c>
      <c r="CP21" s="75">
        <v>3.9581875423587001E-2</v>
      </c>
      <c r="CQ21" s="75">
        <v>6.8614983745942396E-2</v>
      </c>
      <c r="CR21" s="75">
        <v>9.0639109968228604E-2</v>
      </c>
      <c r="CS21" s="75">
        <v>0.10432852035503801</v>
      </c>
      <c r="CT21" s="75">
        <v>0.108898907501447</v>
      </c>
      <c r="CU21" s="75">
        <v>0.10416311347393201</v>
      </c>
      <c r="CV21" s="75">
        <v>9.05526691627528E-2</v>
      </c>
      <c r="CW21" s="75">
        <v>6.9105857767758599E-2</v>
      </c>
      <c r="CX21" s="75">
        <v>4.14271017133842E-2</v>
      </c>
      <c r="CY21" s="75">
        <v>9.6284845355421502E-3</v>
      </c>
      <c r="CZ21" s="75">
        <v>-2.37281297862591E-2</v>
      </c>
      <c r="DA21" s="75">
        <v>-5.56525860923648E-2</v>
      </c>
      <c r="DB21" s="75">
        <v>-8.2644523416715798E-2</v>
      </c>
      <c r="DC21" s="75">
        <v>-0.10038355112485001</v>
      </c>
      <c r="DD21" s="75">
        <v>-0.103053691138125</v>
      </c>
      <c r="DE21" s="75">
        <v>-8.2726227259504403E-2</v>
      </c>
      <c r="DF21" s="75">
        <v>-6.5679092277978204E-2</v>
      </c>
      <c r="DH21" s="73">
        <v>2300</v>
      </c>
      <c r="DI21">
        <v>10164.099485582599</v>
      </c>
      <c r="DK21" s="74">
        <v>0</v>
      </c>
      <c r="DL21" s="74">
        <v>0</v>
      </c>
      <c r="DM21" s="74">
        <v>11</v>
      </c>
      <c r="DN21" s="74">
        <v>10164.099485582599</v>
      </c>
    </row>
    <row r="22" spans="1:118" ht="1.1499999999999999" customHeight="1">
      <c r="A22" s="71">
        <f t="shared" si="13"/>
        <v>13</v>
      </c>
      <c r="B22">
        <v>9350</v>
      </c>
      <c r="C22" s="72">
        <f t="shared" si="9"/>
        <v>5.3301105742188999E-2</v>
      </c>
      <c r="D22" s="72">
        <f t="shared" si="10"/>
        <v>-0.16396688898912001</v>
      </c>
      <c r="E22" s="72">
        <f t="shared" si="10"/>
        <v>-9.1329125960878596E-2</v>
      </c>
      <c r="G22" s="72">
        <f t="shared" si="11"/>
        <v>-0.57773906958023802</v>
      </c>
      <c r="H22" s="72">
        <f t="shared" si="11"/>
        <v>-7.6824645048190598</v>
      </c>
      <c r="I22" s="72">
        <f t="shared" si="12"/>
        <v>-4.8047454713504001</v>
      </c>
      <c r="K22" s="75">
        <v>-5.53229094447397E-2</v>
      </c>
      <c r="L22" s="75">
        <v>-7.0548014228870595E-2</v>
      </c>
      <c r="M22" s="75">
        <v>-8.9051930231653295E-2</v>
      </c>
      <c r="N22" s="75">
        <v>-8.7121860722054398E-2</v>
      </c>
      <c r="O22" s="75">
        <v>-7.1205581051176497E-2</v>
      </c>
      <c r="P22" s="75">
        <v>-4.6569922041398898E-2</v>
      </c>
      <c r="Q22" s="75">
        <v>-1.7312295203178101E-2</v>
      </c>
      <c r="R22" s="75">
        <v>1.32120456707571E-2</v>
      </c>
      <c r="S22" s="75">
        <v>4.2151791492460601E-2</v>
      </c>
      <c r="T22" s="75">
        <v>6.7089300522079606E-2</v>
      </c>
      <c r="U22" s="75">
        <v>8.6056242970525998E-2</v>
      </c>
      <c r="V22" s="75">
        <v>9.7581978754405996E-2</v>
      </c>
      <c r="W22" s="75">
        <v>0.10074230990268</v>
      </c>
      <c r="X22" s="75">
        <v>9.5191487041183798E-2</v>
      </c>
      <c r="Y22" s="75">
        <v>8.1167898033859195E-2</v>
      </c>
      <c r="Z22" s="75">
        <v>5.9468495914970797E-2</v>
      </c>
      <c r="AA22" s="75">
        <v>3.1391660738868198E-2</v>
      </c>
      <c r="AB22" s="75">
        <v>-1.3491392575497199E-3</v>
      </c>
      <c r="AC22" s="75">
        <v>-3.6736670023606102E-2</v>
      </c>
      <c r="AD22" s="75">
        <v>-7.2579279473548003E-2</v>
      </c>
      <c r="AE22" s="75">
        <v>-0.106650598856426</v>
      </c>
      <c r="AF22" s="75">
        <v>-0.13683107781758699</v>
      </c>
      <c r="AG22" s="75">
        <v>-0.161242420404969</v>
      </c>
      <c r="AH22" s="75">
        <v>-0.17836662782187801</v>
      </c>
      <c r="AI22" s="75">
        <v>-0.187142150861905</v>
      </c>
      <c r="AJ22" s="75">
        <v>-0.18703117840720501</v>
      </c>
      <c r="AK22" s="75">
        <v>-0.17805386535766901</v>
      </c>
      <c r="AL22" s="75">
        <v>-0.16078734623464599</v>
      </c>
      <c r="AM22" s="75">
        <v>-0.136329610297761</v>
      </c>
      <c r="AN22" s="75">
        <v>-0.106230485395353</v>
      </c>
      <c r="AO22" s="75">
        <v>-7.2394170705429098E-2</v>
      </c>
      <c r="AP22" s="75">
        <v>-3.6959450148146902E-2</v>
      </c>
      <c r="AQ22" s="75">
        <v>-2.1650392356514199E-3</v>
      </c>
      <c r="AR22" s="75">
        <v>2.97913563439033E-2</v>
      </c>
      <c r="AS22" s="75">
        <v>5.6891387030655001E-2</v>
      </c>
      <c r="AT22" s="75">
        <v>7.7423120981288701E-2</v>
      </c>
      <c r="AU22" s="75">
        <v>9.0088856698157499E-2</v>
      </c>
      <c r="AV22" s="75">
        <v>9.4086815905648102E-2</v>
      </c>
      <c r="AW22" s="75">
        <v>8.9161603068982895E-2</v>
      </c>
      <c r="AX22" s="75">
        <v>7.5620251454934007E-2</v>
      </c>
      <c r="AY22" s="75">
        <v>5.4312883223251403E-2</v>
      </c>
      <c r="AZ22" s="75">
        <v>2.6579137737749E-2</v>
      </c>
      <c r="BA22" s="75">
        <v>-5.8362572318446798E-3</v>
      </c>
      <c r="BB22" s="75">
        <v>-4.0893409772056598E-2</v>
      </c>
      <c r="BC22" s="75">
        <v>-7.6385742378579299E-2</v>
      </c>
      <c r="BD22" s="75">
        <v>-0.110078999375909</v>
      </c>
      <c r="BE22" s="75">
        <v>-0.139852028803779</v>
      </c>
      <c r="BF22" s="75">
        <v>-0.16383034202069199</v>
      </c>
      <c r="BG22" s="75">
        <v>-0.180504213437784</v>
      </c>
      <c r="BH22" s="75">
        <v>-0.188823826903735</v>
      </c>
      <c r="BI22" s="75">
        <v>-0.18826537009657299</v>
      </c>
      <c r="BJ22" s="75">
        <v>-0.178864008311898</v>
      </c>
      <c r="BK22" s="75">
        <v>-0.16121171241253701</v>
      </c>
      <c r="BL22" s="75">
        <v>-0.136419947526283</v>
      </c>
      <c r="BM22" s="75">
        <v>-0.106049650395179</v>
      </c>
      <c r="BN22" s="75">
        <v>-7.2012931492404203E-2</v>
      </c>
      <c r="BO22" s="75">
        <v>-3.6452602417903102E-2</v>
      </c>
      <c r="BP22" s="75">
        <v>-1.6071731093825199E-3</v>
      </c>
      <c r="BQ22" s="75">
        <v>3.0330103294872901E-2</v>
      </c>
      <c r="BR22" s="75">
        <v>5.7349414095697201E-2</v>
      </c>
      <c r="BS22" s="75">
        <v>7.7751094999607598E-2</v>
      </c>
      <c r="BT22" s="75">
        <v>9.0252567018792404E-2</v>
      </c>
      <c r="BU22" s="75">
        <v>9.4069146974916196E-2</v>
      </c>
      <c r="BV22" s="75">
        <v>8.8963691568478595E-2</v>
      </c>
      <c r="BW22" s="75">
        <v>7.5261329262643797E-2</v>
      </c>
      <c r="BX22" s="75">
        <v>5.3829085326215102E-2</v>
      </c>
      <c r="BY22" s="75">
        <v>2.60214402045085E-2</v>
      </c>
      <c r="BZ22" s="75">
        <v>-6.4051266850037704E-3</v>
      </c>
      <c r="CA22" s="75">
        <v>-4.1402636961511197E-2</v>
      </c>
      <c r="CB22" s="75">
        <v>-7.6760610372298199E-2</v>
      </c>
      <c r="CC22" s="75">
        <v>-0.11024515562286</v>
      </c>
      <c r="CD22" s="75">
        <v>-0.13973964660704</v>
      </c>
      <c r="CE22" s="75">
        <v>-0.16337795788119799</v>
      </c>
      <c r="CF22" s="75">
        <v>-0.179661909853193</v>
      </c>
      <c r="CG22" s="75">
        <v>-0.18755541478558799</v>
      </c>
      <c r="CH22" s="75">
        <v>-0.18654957265802199</v>
      </c>
      <c r="CI22" s="75">
        <v>-0.17669455546096699</v>
      </c>
      <c r="CJ22" s="75">
        <v>-0.15859620141155101</v>
      </c>
      <c r="CK22" s="75">
        <v>-0.13337745603426801</v>
      </c>
      <c r="CL22" s="75">
        <v>-0.102607160343222</v>
      </c>
      <c r="CM22" s="75">
        <v>-6.8200755916132005E-2</v>
      </c>
      <c r="CN22" s="75">
        <v>-3.2298926828329903E-2</v>
      </c>
      <c r="CO22" s="75">
        <v>2.8682189570554302E-3</v>
      </c>
      <c r="CP22" s="75">
        <v>3.5122896392722397E-2</v>
      </c>
      <c r="CQ22" s="75">
        <v>6.2478465614231003E-2</v>
      </c>
      <c r="CR22" s="75">
        <v>8.3266961487288405E-2</v>
      </c>
      <c r="CS22" s="75">
        <v>9.6247271935685594E-2</v>
      </c>
      <c r="CT22" s="75">
        <v>0.100688145995854</v>
      </c>
      <c r="CU22" s="75">
        <v>9.6421121237499297E-2</v>
      </c>
      <c r="CV22" s="75">
        <v>8.3861592044690902E-2</v>
      </c>
      <c r="CW22" s="75">
        <v>6.3998867393693204E-2</v>
      </c>
      <c r="CX22" s="75">
        <v>3.8359832588648703E-2</v>
      </c>
      <c r="CY22" s="75">
        <v>8.9567809902064196E-3</v>
      </c>
      <c r="CZ22" s="75">
        <v>-2.1763486500531101E-2</v>
      </c>
      <c r="DA22" s="75">
        <v>-5.0937658479269801E-2</v>
      </c>
      <c r="DB22" s="75">
        <v>-7.5216538029339905E-2</v>
      </c>
      <c r="DC22" s="75">
        <v>-9.0526045833002999E-2</v>
      </c>
      <c r="DD22" s="75">
        <v>-9.1639139449316606E-2</v>
      </c>
      <c r="DE22" s="75">
        <v>-7.2162185026313594E-2</v>
      </c>
      <c r="DF22" s="75">
        <v>-5.6419100299171902E-2</v>
      </c>
      <c r="DH22" s="73">
        <v>2500</v>
      </c>
      <c r="DI22">
        <v>10124.2141135927</v>
      </c>
      <c r="DK22" s="74">
        <v>0</v>
      </c>
      <c r="DL22" s="74">
        <v>0</v>
      </c>
      <c r="DM22" s="74">
        <v>12</v>
      </c>
      <c r="DN22" s="74">
        <v>10124.2141135927</v>
      </c>
    </row>
    <row r="23" spans="1:118" ht="1.1499999999999999" customHeight="1">
      <c r="A23" s="71">
        <f t="shared" si="13"/>
        <v>14</v>
      </c>
      <c r="B23">
        <v>9300</v>
      </c>
      <c r="C23" s="72">
        <f t="shared" si="9"/>
        <v>4.9330566724220197E-2</v>
      </c>
      <c r="D23" s="72">
        <f t="shared" si="10"/>
        <v>-0.156641108527978</v>
      </c>
      <c r="E23" s="72">
        <f t="shared" si="10"/>
        <v>-8.79645420154202E-2</v>
      </c>
      <c r="G23" s="72">
        <f t="shared" si="11"/>
        <v>-0.627069636304459</v>
      </c>
      <c r="H23" s="72">
        <f t="shared" si="11"/>
        <v>-7.5258233962910799</v>
      </c>
      <c r="I23" s="72">
        <f t="shared" si="12"/>
        <v>-4.7167809293349796</v>
      </c>
      <c r="K23" s="75">
        <v>-4.7685930949837703E-2</v>
      </c>
      <c r="L23" s="75">
        <v>-6.1609699719988302E-2</v>
      </c>
      <c r="M23" s="75">
        <v>-7.9079354458208406E-2</v>
      </c>
      <c r="N23" s="75">
        <v>-7.8356738413226601E-2</v>
      </c>
      <c r="O23" s="75">
        <v>-6.4580581050390704E-2</v>
      </c>
      <c r="P23" s="75">
        <v>-4.2425386708182397E-2</v>
      </c>
      <c r="Q23" s="75">
        <v>-1.57140324195961E-2</v>
      </c>
      <c r="R23" s="75">
        <v>1.2364640441814999E-2</v>
      </c>
      <c r="S23" s="75">
        <v>3.9089761173413499E-2</v>
      </c>
      <c r="T23" s="75">
        <v>6.21558880412931E-2</v>
      </c>
      <c r="U23" s="75">
        <v>7.9688581094451302E-2</v>
      </c>
      <c r="V23" s="75">
        <v>9.0288010804260896E-2</v>
      </c>
      <c r="W23" s="75">
        <v>9.3072758461476002E-2</v>
      </c>
      <c r="X23" s="75">
        <v>8.7708373353993896E-2</v>
      </c>
      <c r="Y23" s="75">
        <v>7.4411614988480299E-2</v>
      </c>
      <c r="Z23" s="75">
        <v>5.3925657084910199E-2</v>
      </c>
      <c r="AA23" s="75">
        <v>2.7465935982286201E-2</v>
      </c>
      <c r="AB23" s="75">
        <v>-3.3613065704048398E-3</v>
      </c>
      <c r="AC23" s="75">
        <v>-3.6663853673480802E-2</v>
      </c>
      <c r="AD23" s="75">
        <v>-7.0385152581279697E-2</v>
      </c>
      <c r="AE23" s="75">
        <v>-0.102435655429294</v>
      </c>
      <c r="AF23" s="75">
        <v>-0.13082585297641799</v>
      </c>
      <c r="AG23" s="75">
        <v>-0.153792588458145</v>
      </c>
      <c r="AH23" s="75">
        <v>-0.16991091067327399</v>
      </c>
      <c r="AI23" s="75">
        <v>-0.17818443744559301</v>
      </c>
      <c r="AJ23" s="75">
        <v>-0.17810856591171101</v>
      </c>
      <c r="AK23" s="75">
        <v>-0.169702639157635</v>
      </c>
      <c r="AL23" s="75">
        <v>-0.15350905071576501</v>
      </c>
      <c r="AM23" s="75">
        <v>-0.13055931337797999</v>
      </c>
      <c r="AN23" s="75">
        <v>-0.10230926107930299</v>
      </c>
      <c r="AO23" s="75">
        <v>-7.0547517061918294E-2</v>
      </c>
      <c r="AP23" s="75">
        <v>-3.7282987214102802E-2</v>
      </c>
      <c r="AQ23" s="75">
        <v>-4.6184074436496298E-3</v>
      </c>
      <c r="AR23" s="75">
        <v>2.5382016644580199E-2</v>
      </c>
      <c r="AS23" s="75">
        <v>5.08225524492718E-2</v>
      </c>
      <c r="AT23" s="75">
        <v>7.0095273184679105E-2</v>
      </c>
      <c r="AU23" s="75">
        <v>8.1981300991328596E-2</v>
      </c>
      <c r="AV23" s="75">
        <v>8.5727534671864294E-2</v>
      </c>
      <c r="AW23" s="75">
        <v>8.1094046970297304E-2</v>
      </c>
      <c r="AX23" s="75">
        <v>6.8369151837218797E-2</v>
      </c>
      <c r="AY23" s="75">
        <v>4.8351230129046602E-2</v>
      </c>
      <c r="AZ23" s="75">
        <v>2.2298416877397299E-2</v>
      </c>
      <c r="BA23" s="75">
        <v>-8.1506868336555204E-3</v>
      </c>
      <c r="BB23" s="75">
        <v>-4.1080252256183399E-2</v>
      </c>
      <c r="BC23" s="75">
        <v>-7.4417902271552497E-2</v>
      </c>
      <c r="BD23" s="75">
        <v>-0.106065263101927</v>
      </c>
      <c r="BE23" s="75">
        <v>-0.13403017626864699</v>
      </c>
      <c r="BF23" s="75">
        <v>-0.15655214764733</v>
      </c>
      <c r="BG23" s="75">
        <v>-0.17221326642156301</v>
      </c>
      <c r="BH23" s="75">
        <v>-0.18002755597648901</v>
      </c>
      <c r="BI23" s="75">
        <v>-0.179503057640445</v>
      </c>
      <c r="BJ23" s="75">
        <v>-0.17067280237023599</v>
      </c>
      <c r="BK23" s="75">
        <v>-0.15409275920990601</v>
      </c>
      <c r="BL23" s="75">
        <v>-0.130806799716706</v>
      </c>
      <c r="BM23" s="75">
        <v>-0.10228093866874501</v>
      </c>
      <c r="BN23" s="75">
        <v>-7.0311006836668605E-2</v>
      </c>
      <c r="BO23" s="75">
        <v>-3.6909501066320398E-2</v>
      </c>
      <c r="BP23" s="75">
        <v>-4.1787863698300402E-3</v>
      </c>
      <c r="BQ23" s="75">
        <v>2.5821271324175499E-2</v>
      </c>
      <c r="BR23" s="75">
        <v>5.1203090552153302E-2</v>
      </c>
      <c r="BS23" s="75">
        <v>7.0370400551141701E-2</v>
      </c>
      <c r="BT23" s="75">
        <v>8.2118653591915003E-2</v>
      </c>
      <c r="BU23" s="75">
        <v>8.5710916208877205E-2</v>
      </c>
      <c r="BV23" s="75">
        <v>8.0924527725451306E-2</v>
      </c>
      <c r="BW23" s="75">
        <v>6.8064916659732203E-2</v>
      </c>
      <c r="BX23" s="75">
        <v>4.7946445376428497E-2</v>
      </c>
      <c r="BY23" s="75">
        <v>2.1841315743176801E-2</v>
      </c>
      <c r="BZ23" s="75">
        <v>-8.6006941766254303E-3</v>
      </c>
      <c r="CA23" s="75">
        <v>-4.14560165982766E-2</v>
      </c>
      <c r="CB23" s="75">
        <v>-7.4648468089562797E-2</v>
      </c>
      <c r="CC23" s="75">
        <v>-0.106079847443061</v>
      </c>
      <c r="CD23" s="75">
        <v>-0.133762046301349</v>
      </c>
      <c r="CE23" s="75">
        <v>-0.15594219177333701</v>
      </c>
      <c r="CF23" s="75">
        <v>-0.17121296392102001</v>
      </c>
      <c r="CG23" s="75">
        <v>-0.17860099253086401</v>
      </c>
      <c r="CH23" s="75">
        <v>-0.177627973175012</v>
      </c>
      <c r="CI23" s="75">
        <v>-0.168340604577533</v>
      </c>
      <c r="CJ23" s="75">
        <v>-0.151307374408511</v>
      </c>
      <c r="CK23" s="75">
        <v>-0.127582340680437</v>
      </c>
      <c r="CL23" s="75">
        <v>-9.8638204037206301E-2</v>
      </c>
      <c r="CM23" s="75">
        <v>-6.62730003356682E-2</v>
      </c>
      <c r="CN23" s="75">
        <v>-3.2496089398869103E-2</v>
      </c>
      <c r="CO23" s="75">
        <v>5.9946035069515305E-4</v>
      </c>
      <c r="CP23" s="75">
        <v>3.09701159044561E-2</v>
      </c>
      <c r="CQ23" s="75">
        <v>5.6752390841784198E-2</v>
      </c>
      <c r="CR23" s="75">
        <v>7.6382814581197597E-2</v>
      </c>
      <c r="CS23" s="75">
        <v>8.8699727510311202E-2</v>
      </c>
      <c r="CT23" s="75">
        <v>9.3021628649835195E-2</v>
      </c>
      <c r="CU23" s="75">
        <v>8.9197422105521507E-2</v>
      </c>
      <c r="CV23" s="75">
        <v>7.7626979531673801E-2</v>
      </c>
      <c r="CW23" s="75">
        <v>5.92528995921702E-2</v>
      </c>
      <c r="CX23" s="75">
        <v>3.55278095443054E-2</v>
      </c>
      <c r="CY23" s="75">
        <v>8.3673944014799398E-3</v>
      </c>
      <c r="CZ23" s="75">
        <v>-1.9895453318754301E-2</v>
      </c>
      <c r="DA23" s="75">
        <v>-4.6528714381634001E-2</v>
      </c>
      <c r="DB23" s="75">
        <v>-6.8349148092406706E-2</v>
      </c>
      <c r="DC23" s="75">
        <v>-8.1555811091593503E-2</v>
      </c>
      <c r="DD23" s="75">
        <v>-8.1511479062369205E-2</v>
      </c>
      <c r="DE23" s="75">
        <v>-6.3127858108432494E-2</v>
      </c>
      <c r="DF23" s="75">
        <v>-4.8717442804163499E-2</v>
      </c>
      <c r="DH23" s="73">
        <v>2700</v>
      </c>
      <c r="DI23">
        <v>10084.3782445342</v>
      </c>
      <c r="DK23" s="74">
        <v>0</v>
      </c>
      <c r="DL23" s="74">
        <v>0</v>
      </c>
      <c r="DM23" s="74">
        <v>13</v>
      </c>
      <c r="DN23" s="74">
        <v>10084.3782445342</v>
      </c>
    </row>
    <row r="24" spans="1:118" ht="1.1499999999999999" customHeight="1">
      <c r="A24" s="71">
        <f t="shared" si="13"/>
        <v>15</v>
      </c>
      <c r="B24">
        <v>9250</v>
      </c>
      <c r="C24" s="72">
        <f t="shared" si="9"/>
        <v>4.56346618596353E-2</v>
      </c>
      <c r="D24" s="72">
        <f t="shared" si="10"/>
        <v>-0.14974720027739699</v>
      </c>
      <c r="E24" s="72">
        <f t="shared" si="10"/>
        <v>-8.4778198036483399E-2</v>
      </c>
      <c r="G24" s="72">
        <f t="shared" si="11"/>
        <v>-0.67270429816409405</v>
      </c>
      <c r="H24" s="72">
        <f t="shared" si="11"/>
        <v>-7.37607619601369</v>
      </c>
      <c r="I24" s="72">
        <f t="shared" si="12"/>
        <v>-4.6320027312984902</v>
      </c>
      <c r="K24" s="75">
        <v>-4.1288897532331198E-2</v>
      </c>
      <c r="L24" s="75">
        <v>-5.3939948619690703E-2</v>
      </c>
      <c r="M24" s="75">
        <v>-7.0243790105341694E-2</v>
      </c>
      <c r="N24" s="75">
        <v>-7.0407468633447906E-2</v>
      </c>
      <c r="O24" s="75">
        <v>-5.8479263210829198E-2</v>
      </c>
      <c r="P24" s="75">
        <v>-3.8565612640463702E-2</v>
      </c>
      <c r="Q24" s="75">
        <v>-1.42012272951387E-2</v>
      </c>
      <c r="R24" s="75">
        <v>1.16018320837292E-2</v>
      </c>
      <c r="S24" s="75">
        <v>3.6256421967814201E-2</v>
      </c>
      <c r="T24" s="75">
        <v>5.7568311480576902E-2</v>
      </c>
      <c r="U24" s="75">
        <v>7.3754248173754602E-2</v>
      </c>
      <c r="V24" s="75">
        <v>8.3482461414864706E-2</v>
      </c>
      <c r="W24" s="75">
        <v>8.5912526524070901E-2</v>
      </c>
      <c r="X24" s="75">
        <v>8.0721035659830701E-2</v>
      </c>
      <c r="Y24" s="75">
        <v>6.8104658996221507E-2</v>
      </c>
      <c r="Z24" s="75">
        <v>4.8756177621298698E-2</v>
      </c>
      <c r="AA24" s="75">
        <v>2.3813184782556999E-2</v>
      </c>
      <c r="AB24" s="75">
        <v>-5.2187649056668296E-3</v>
      </c>
      <c r="AC24" s="75">
        <v>-3.6564865715763499E-2</v>
      </c>
      <c r="AD24" s="75">
        <v>-6.8295450383261597E-2</v>
      </c>
      <c r="AE24" s="75">
        <v>-9.8449481994966795E-2</v>
      </c>
      <c r="AF24" s="75">
        <v>-0.12515959662597101</v>
      </c>
      <c r="AG24" s="75">
        <v>-0.146770784835939</v>
      </c>
      <c r="AH24" s="75">
        <v>-0.16194549706136499</v>
      </c>
      <c r="AI24" s="75">
        <v>-0.169748565006311</v>
      </c>
      <c r="AJ24" s="75">
        <v>-0.16970658391181101</v>
      </c>
      <c r="AK24" s="75">
        <v>-0.16183814387419701</v>
      </c>
      <c r="AL24" s="75">
        <v>-0.146653015824008</v>
      </c>
      <c r="AM24" s="75">
        <v>-0.12512028584224399</v>
      </c>
      <c r="AN24" s="75">
        <v>-9.8607515997259698E-2</v>
      </c>
      <c r="AO24" s="75">
        <v>-6.8794785730551603E-2</v>
      </c>
      <c r="AP24" s="75">
        <v>-3.7569025392685897E-2</v>
      </c>
      <c r="AQ24" s="75">
        <v>-6.9052641414373197E-3</v>
      </c>
      <c r="AR24" s="75">
        <v>2.12576718419859E-2</v>
      </c>
      <c r="AS24" s="75">
        <v>4.5139207620413797E-2</v>
      </c>
      <c r="AT24" s="75">
        <v>6.32290937888592E-2</v>
      </c>
      <c r="AU24" s="75">
        <v>7.4382481743055007E-2</v>
      </c>
      <c r="AV24" s="75">
        <v>7.7891985723499604E-2</v>
      </c>
      <c r="AW24" s="75">
        <v>7.3532203546596897E-2</v>
      </c>
      <c r="AX24" s="75">
        <v>6.1573865583140999E-2</v>
      </c>
      <c r="AY24" s="75">
        <v>4.2766757085532799E-2</v>
      </c>
      <c r="AZ24" s="75">
        <v>1.8292464524079101E-2</v>
      </c>
      <c r="BA24" s="75">
        <v>-1.0310086250151399E-2</v>
      </c>
      <c r="BB24" s="75">
        <v>-4.1241588396078402E-2</v>
      </c>
      <c r="BC24" s="75">
        <v>-7.2555704600226797E-2</v>
      </c>
      <c r="BD24" s="75">
        <v>-0.102281679297971</v>
      </c>
      <c r="BE24" s="75">
        <v>-0.12854850658497499</v>
      </c>
      <c r="BF24" s="75">
        <v>-0.149702756235055</v>
      </c>
      <c r="BG24" s="75">
        <v>-0.164412747512797</v>
      </c>
      <c r="BH24" s="75">
        <v>-0.17175246152806201</v>
      </c>
      <c r="BI24" s="75">
        <v>-0.17125985690540799</v>
      </c>
      <c r="BJ24" s="75">
        <v>-0.16296595970903099</v>
      </c>
      <c r="BK24" s="75">
        <v>-0.14739292767841999</v>
      </c>
      <c r="BL24" s="75">
        <v>-0.125521148306902</v>
      </c>
      <c r="BM24" s="75">
        <v>-9.87274835698463E-2</v>
      </c>
      <c r="BN24" s="75">
        <v>-6.8698555591276994E-2</v>
      </c>
      <c r="BO24" s="75">
        <v>-3.7324472948062001E-2</v>
      </c>
      <c r="BP24" s="75">
        <v>-6.5797331953399403E-3</v>
      </c>
      <c r="BQ24" s="75">
        <v>2.16010783398814E-2</v>
      </c>
      <c r="BR24" s="75">
        <v>4.5445177668307198E-2</v>
      </c>
      <c r="BS24" s="75">
        <v>6.3453400173611896E-2</v>
      </c>
      <c r="BT24" s="75">
        <v>7.4494488804953102E-2</v>
      </c>
      <c r="BU24" s="75">
        <v>7.7876354974173403E-2</v>
      </c>
      <c r="BV24" s="75">
        <v>7.3389941509435605E-2</v>
      </c>
      <c r="BW24" s="75">
        <v>6.1322180206752799E-2</v>
      </c>
      <c r="BX24" s="75">
        <v>4.2437974355930198E-2</v>
      </c>
      <c r="BY24" s="75">
        <v>1.7932249830209902E-2</v>
      </c>
      <c r="BZ24" s="75">
        <v>-1.0645428097705001E-2</v>
      </c>
      <c r="CA24" s="75">
        <v>-4.1488329374760699E-2</v>
      </c>
      <c r="CB24" s="75">
        <v>-7.2646393422128294E-2</v>
      </c>
      <c r="CC24" s="75">
        <v>-0.102148858688524</v>
      </c>
      <c r="CD24" s="75">
        <v>-0.12812832047843101</v>
      </c>
      <c r="CE24" s="75">
        <v>-0.14893826431009</v>
      </c>
      <c r="CF24" s="75">
        <v>-0.16325669374854401</v>
      </c>
      <c r="CG24" s="75">
        <v>-0.17016913634521599</v>
      </c>
      <c r="CH24" s="75">
        <v>-0.16922601856981101</v>
      </c>
      <c r="CI24" s="75">
        <v>-0.160470769819162</v>
      </c>
      <c r="CJ24" s="75">
        <v>-0.144436787730232</v>
      </c>
      <c r="CK24" s="75">
        <v>-0.122113420645141</v>
      </c>
      <c r="CL24" s="75">
        <v>-9.4883065254211904E-2</v>
      </c>
      <c r="CM24" s="75">
        <v>-6.4433480290272196E-2</v>
      </c>
      <c r="CN24" s="75">
        <v>-3.2650670839202499E-2</v>
      </c>
      <c r="CO24" s="75">
        <v>-1.4989895248118E-3</v>
      </c>
      <c r="CP24" s="75">
        <v>2.7104117476706002E-2</v>
      </c>
      <c r="CQ24" s="75">
        <v>5.1410817389701102E-2</v>
      </c>
      <c r="CR24" s="75">
        <v>6.9955758900882695E-2</v>
      </c>
      <c r="CS24" s="75">
        <v>8.16518601384041E-2</v>
      </c>
      <c r="CT24" s="75">
        <v>8.5864235577991999E-2</v>
      </c>
      <c r="CU24" s="75">
        <v>8.2457864327247901E-2</v>
      </c>
      <c r="CV24" s="75">
        <v>7.1817605734868201E-2</v>
      </c>
      <c r="CW24" s="75">
        <v>5.4841372220771498E-2</v>
      </c>
      <c r="CX24" s="75">
        <v>3.2910481823287201E-2</v>
      </c>
      <c r="CY24" s="75">
        <v>7.8469096408935006E-3</v>
      </c>
      <c r="CZ24" s="75">
        <v>-1.8129271979464599E-2</v>
      </c>
      <c r="DA24" s="75">
        <v>-4.2420581554606498E-2</v>
      </c>
      <c r="DB24" s="75">
        <v>-6.2020112604691299E-2</v>
      </c>
      <c r="DC24" s="75">
        <v>-7.34137711042194E-2</v>
      </c>
      <c r="DD24" s="75">
        <v>-7.2530020943886497E-2</v>
      </c>
      <c r="DE24" s="75">
        <v>-5.5367610960038199E-2</v>
      </c>
      <c r="DF24" s="75">
        <v>-4.2259326309040203E-2</v>
      </c>
      <c r="DH24" s="73">
        <v>2900</v>
      </c>
      <c r="DI24">
        <v>10047.731036417499</v>
      </c>
      <c r="DK24" s="74">
        <v>0</v>
      </c>
      <c r="DL24" s="74">
        <v>0</v>
      </c>
      <c r="DM24" s="74">
        <v>14</v>
      </c>
      <c r="DN24" s="74">
        <v>10047.731036417499</v>
      </c>
    </row>
    <row r="25" spans="1:118" ht="1.1499999999999999" customHeight="1">
      <c r="A25" s="71">
        <f t="shared" si="13"/>
        <v>16</v>
      </c>
      <c r="B25">
        <v>9200</v>
      </c>
      <c r="C25" s="72">
        <f t="shared" si="9"/>
        <v>4.2192941135299401E-2</v>
      </c>
      <c r="D25" s="72">
        <f t="shared" si="10"/>
        <v>-0.14325894420007901</v>
      </c>
      <c r="E25" s="72">
        <f t="shared" si="10"/>
        <v>-8.1759662221352294E-2</v>
      </c>
      <c r="G25" s="72">
        <f t="shared" si="11"/>
        <v>-0.71489723929939297</v>
      </c>
      <c r="H25" s="72">
        <f t="shared" si="11"/>
        <v>-7.2328172518136098</v>
      </c>
      <c r="I25" s="72">
        <f t="shared" si="12"/>
        <v>-4.5502430690771396</v>
      </c>
      <c r="K25" s="75">
        <v>-3.5891071109135697E-2</v>
      </c>
      <c r="L25" s="75">
        <v>-4.73321652465074E-2</v>
      </c>
      <c r="M25" s="75">
        <v>-6.2416985219447198E-2</v>
      </c>
      <c r="N25" s="75">
        <v>-6.3213946581849895E-2</v>
      </c>
      <c r="O25" s="75">
        <v>-5.2877025066509299E-2</v>
      </c>
      <c r="P25" s="75">
        <v>-3.49840117239546E-2</v>
      </c>
      <c r="Q25" s="75">
        <v>-1.27783363246317E-2</v>
      </c>
      <c r="R25" s="75">
        <v>1.09108014807588E-2</v>
      </c>
      <c r="S25" s="75">
        <v>3.3632004075902798E-2</v>
      </c>
      <c r="T25" s="75">
        <v>5.3301105742188999E-2</v>
      </c>
      <c r="U25" s="75">
        <v>6.8223522971229605E-2</v>
      </c>
      <c r="V25" s="75">
        <v>7.7133044552770105E-2</v>
      </c>
      <c r="W25" s="75">
        <v>7.9228639969323902E-2</v>
      </c>
      <c r="X25" s="75">
        <v>7.4197755712407304E-2</v>
      </c>
      <c r="Y25" s="75">
        <v>6.2218459661412401E-2</v>
      </c>
      <c r="Z25" s="75">
        <v>4.3936352722303097E-2</v>
      </c>
      <c r="AA25" s="75">
        <v>2.04159954273836E-2</v>
      </c>
      <c r="AB25" s="75">
        <v>-6.9315883726540004E-3</v>
      </c>
      <c r="AC25" s="75">
        <v>-3.6441849147376998E-2</v>
      </c>
      <c r="AD25" s="75">
        <v>-6.6304283556673893E-2</v>
      </c>
      <c r="AE25" s="75">
        <v>-9.4678555512828097E-2</v>
      </c>
      <c r="AF25" s="75">
        <v>-0.119812026060303</v>
      </c>
      <c r="AG25" s="75">
        <v>-0.140151263470356</v>
      </c>
      <c r="AH25" s="75">
        <v>-0.154440814813879</v>
      </c>
      <c r="AI25" s="75">
        <v>-0.161803011456258</v>
      </c>
      <c r="AJ25" s="75">
        <v>-0.161793757103491</v>
      </c>
      <c r="AK25" s="75">
        <v>-0.154430942748913</v>
      </c>
      <c r="AL25" s="75">
        <v>-0.140193706355762</v>
      </c>
      <c r="AM25" s="75">
        <v>-0.11999250969252399</v>
      </c>
      <c r="AN25" s="75">
        <v>-9.5112016170628505E-2</v>
      </c>
      <c r="AO25" s="75">
        <v>-6.7130366071642106E-2</v>
      </c>
      <c r="AP25" s="75">
        <v>-3.7819935876018403E-2</v>
      </c>
      <c r="AQ25" s="75">
        <v>-9.0358171999605393E-3</v>
      </c>
      <c r="AR25" s="75">
        <v>1.7400916534652401E-2</v>
      </c>
      <c r="AS25" s="75">
        <v>3.9817842339143601E-2</v>
      </c>
      <c r="AT25" s="75">
        <v>5.6796445479362703E-2</v>
      </c>
      <c r="AU25" s="75">
        <v>6.7261403848533505E-2</v>
      </c>
      <c r="AV25" s="75">
        <v>7.0548265854399606E-2</v>
      </c>
      <c r="AW25" s="75">
        <v>6.6445268591319204E-2</v>
      </c>
      <c r="AX25" s="75">
        <v>5.5206625555529097E-2</v>
      </c>
      <c r="AY25" s="75">
        <v>3.7536480778244299E-2</v>
      </c>
      <c r="AZ25" s="75">
        <v>1.4544526752974799E-2</v>
      </c>
      <c r="BA25" s="75">
        <v>-1.23239265811525E-2</v>
      </c>
      <c r="BB25" s="75">
        <v>-4.1379011482163101E-2</v>
      </c>
      <c r="BC25" s="75">
        <v>-7.0792766509093705E-2</v>
      </c>
      <c r="BD25" s="75">
        <v>-9.8714293225871094E-2</v>
      </c>
      <c r="BE25" s="75">
        <v>-0.123386373124671</v>
      </c>
      <c r="BF25" s="75">
        <v>-0.14325613091494599</v>
      </c>
      <c r="BG25" s="75">
        <v>-0.15707287194804301</v>
      </c>
      <c r="BH25" s="75">
        <v>-0.16396688898912001</v>
      </c>
      <c r="BI25" s="75">
        <v>-0.163504238537657</v>
      </c>
      <c r="BJ25" s="75">
        <v>-0.15571406352360501</v>
      </c>
      <c r="BK25" s="75">
        <v>-0.141086768021878</v>
      </c>
      <c r="BL25" s="75">
        <v>-0.12054311557219</v>
      </c>
      <c r="BM25" s="75">
        <v>-9.5376233687820694E-2</v>
      </c>
      <c r="BN25" s="75">
        <v>-6.7170175973815194E-2</v>
      </c>
      <c r="BO25" s="75">
        <v>-3.7700107192763399E-2</v>
      </c>
      <c r="BP25" s="75">
        <v>-8.8204326098730197E-3</v>
      </c>
      <c r="BQ25" s="75">
        <v>1.7651928960390199E-2</v>
      </c>
      <c r="BR25" s="75">
        <v>4.0052010339095397E-2</v>
      </c>
      <c r="BS25" s="75">
        <v>5.6971848297730499E-2</v>
      </c>
      <c r="BT25" s="75">
        <v>6.7349023655406196E-2</v>
      </c>
      <c r="BU25" s="75">
        <v>7.0533564494030504E-2</v>
      </c>
      <c r="BV25" s="75">
        <v>6.6329190119026799E-2</v>
      </c>
      <c r="BW25" s="75">
        <v>5.50054662485263E-2</v>
      </c>
      <c r="BX25" s="75">
        <v>3.7280847922907E-2</v>
      </c>
      <c r="BY25" s="75">
        <v>1.42776830080993E-2</v>
      </c>
      <c r="BZ25" s="75">
        <v>-1.25485838890199E-2</v>
      </c>
      <c r="CA25" s="75">
        <v>-4.15009494926835E-2</v>
      </c>
      <c r="CB25" s="75">
        <v>-7.0747797861954495E-2</v>
      </c>
      <c r="CC25" s="75">
        <v>-9.8438056143522704E-2</v>
      </c>
      <c r="CD25" s="75">
        <v>-0.122817685229761</v>
      </c>
      <c r="CE25" s="75">
        <v>-0.142340057497572</v>
      </c>
      <c r="CF25" s="75">
        <v>-0.155763301771912</v>
      </c>
      <c r="CG25" s="75">
        <v>-0.162228254373567</v>
      </c>
      <c r="CH25" s="75">
        <v>-0.161312320893994</v>
      </c>
      <c r="CI25" s="75">
        <v>-0.15305585470669</v>
      </c>
      <c r="CJ25" s="75">
        <v>-0.13795928795190299</v>
      </c>
      <c r="CK25" s="75">
        <v>-0.116951185715474</v>
      </c>
      <c r="CL25" s="75">
        <v>-9.1329125960878596E-2</v>
      </c>
      <c r="CM25" s="75">
        <v>-6.2677288545432905E-2</v>
      </c>
      <c r="CN25" s="75">
        <v>-3.2765812480211001E-2</v>
      </c>
      <c r="CO25" s="75">
        <v>-3.4381551240858202E-3</v>
      </c>
      <c r="CP25" s="75">
        <v>2.35066512849289E-2</v>
      </c>
      <c r="CQ25" s="75">
        <v>4.6429369730481E-2</v>
      </c>
      <c r="CR25" s="75">
        <v>6.3956760836526794E-2</v>
      </c>
      <c r="CS25" s="75">
        <v>7.50717203482099E-2</v>
      </c>
      <c r="CT25" s="75">
        <v>7.91830043025811E-2</v>
      </c>
      <c r="CU25" s="75">
        <v>7.6170419264553799E-2</v>
      </c>
      <c r="CV25" s="75">
        <v>6.6404237831197796E-2</v>
      </c>
      <c r="CW25" s="75">
        <v>5.0739513181674703E-2</v>
      </c>
      <c r="CX25" s="75">
        <v>3.0488928502095398E-2</v>
      </c>
      <c r="CY25" s="75">
        <v>7.3834812874474598E-3</v>
      </c>
      <c r="CZ25" s="75">
        <v>-1.6468400138637599E-2</v>
      </c>
      <c r="DA25" s="75">
        <v>-3.8605690317044701E-2</v>
      </c>
      <c r="DB25" s="75">
        <v>-5.6203919774898102E-2</v>
      </c>
      <c r="DC25" s="75">
        <v>-6.6039078524945505E-2</v>
      </c>
      <c r="DD25" s="75">
        <v>-6.4565986284269405E-2</v>
      </c>
      <c r="DE25" s="75">
        <v>-4.8674575945733503E-2</v>
      </c>
      <c r="DF25" s="75">
        <v>-3.6803851523154602E-2</v>
      </c>
      <c r="DH25" s="73">
        <v>3100</v>
      </c>
      <c r="DI25">
        <v>10017.2107937163</v>
      </c>
      <c r="DK25" s="74">
        <v>0</v>
      </c>
      <c r="DL25" s="74">
        <v>0</v>
      </c>
      <c r="DM25" s="74">
        <v>15</v>
      </c>
      <c r="DN25" s="74">
        <v>10017.2107937163</v>
      </c>
    </row>
    <row r="26" spans="1:118" ht="1.1499999999999999" customHeight="1">
      <c r="A26" s="71">
        <f t="shared" si="13"/>
        <v>17</v>
      </c>
      <c r="B26">
        <v>9150</v>
      </c>
      <c r="C26" s="72">
        <f t="shared" si="9"/>
        <v>3.8986448317373197E-2</v>
      </c>
      <c r="D26" s="72">
        <f t="shared" si="10"/>
        <v>-0.13715171512397301</v>
      </c>
      <c r="E26" s="72">
        <f t="shared" si="10"/>
        <v>-7.8899142772433997E-2</v>
      </c>
      <c r="G26" s="72">
        <f t="shared" si="11"/>
        <v>-0.75388368761676705</v>
      </c>
      <c r="H26" s="72">
        <f t="shared" si="11"/>
        <v>-7.09566553668963</v>
      </c>
      <c r="I26" s="72">
        <f t="shared" si="12"/>
        <v>-4.4713439263047103</v>
      </c>
      <c r="K26" s="75">
        <v>-3.1306321374968298E-2</v>
      </c>
      <c r="L26" s="75">
        <v>-4.16182340455543E-2</v>
      </c>
      <c r="M26" s="75">
        <v>-5.54831709288282E-2</v>
      </c>
      <c r="N26" s="75">
        <v>-5.67162928377547E-2</v>
      </c>
      <c r="O26" s="75">
        <v>-4.7747036742807697E-2</v>
      </c>
      <c r="P26" s="75">
        <v>-3.1671953508180098E-2</v>
      </c>
      <c r="Q26" s="75">
        <v>-1.14481558455281E-2</v>
      </c>
      <c r="R26" s="75">
        <v>1.02802612286041E-2</v>
      </c>
      <c r="S26" s="75">
        <v>3.1198343404475901E-2</v>
      </c>
      <c r="T26" s="75">
        <v>4.9330566724220197E-2</v>
      </c>
      <c r="U26" s="75">
        <v>6.3068602152457007E-2</v>
      </c>
      <c r="V26" s="75">
        <v>7.1209494494432798E-2</v>
      </c>
      <c r="W26" s="75">
        <v>7.2990155394809297E-2</v>
      </c>
      <c r="X26" s="75">
        <v>6.8108752338957801E-2</v>
      </c>
      <c r="Y26" s="75">
        <v>5.6726184720619098E-2</v>
      </c>
      <c r="Z26" s="75">
        <v>3.94439158412387E-2</v>
      </c>
      <c r="AA26" s="75">
        <v>1.7258009123120199E-2</v>
      </c>
      <c r="AB26" s="75">
        <v>-8.5092451160426203E-3</v>
      </c>
      <c r="AC26" s="75">
        <v>-3.62968228755789E-2</v>
      </c>
      <c r="AD26" s="75">
        <v>-6.4406126666362903E-2</v>
      </c>
      <c r="AE26" s="75">
        <v>-9.1110180667910698E-2</v>
      </c>
      <c r="AF26" s="75">
        <v>-0.11476409687530099</v>
      </c>
      <c r="AG26" s="75">
        <v>-0.13390984830203201</v>
      </c>
      <c r="AH26" s="75">
        <v>-0.14736909414154001</v>
      </c>
      <c r="AI26" s="75">
        <v>-0.154318175417965</v>
      </c>
      <c r="AJ26" s="75">
        <v>-0.15434052790550101</v>
      </c>
      <c r="AK26" s="75">
        <v>-0.14745339288897399</v>
      </c>
      <c r="AL26" s="75">
        <v>-0.13410714372702301</v>
      </c>
      <c r="AM26" s="75">
        <v>-0.11515718806802799</v>
      </c>
      <c r="AN26" s="75">
        <v>-9.1810336357889294E-2</v>
      </c>
      <c r="AO26" s="75">
        <v>-6.5548992655735605E-2</v>
      </c>
      <c r="AP26" s="75">
        <v>-3.8037949637678099E-2</v>
      </c>
      <c r="AQ26" s="75">
        <v>-1.1019657674205501E-2</v>
      </c>
      <c r="AR26" s="75">
        <v>1.37953999320916E-2</v>
      </c>
      <c r="AS26" s="75">
        <v>3.4836372525578502E-2</v>
      </c>
      <c r="AT26" s="75">
        <v>5.0770898788818998E-2</v>
      </c>
      <c r="AU26" s="75">
        <v>6.0588954181134698E-2</v>
      </c>
      <c r="AV26" s="75">
        <v>6.3666409419697603E-2</v>
      </c>
      <c r="AW26" s="75">
        <v>5.9804309117075703E-2</v>
      </c>
      <c r="AX26" s="75">
        <v>4.9241351692808098E-2</v>
      </c>
      <c r="AY26" s="75">
        <v>3.2638814510696598E-2</v>
      </c>
      <c r="AZ26" s="75">
        <v>1.1038867772940599E-2</v>
      </c>
      <c r="BA26" s="75">
        <v>-1.4201103305354E-2</v>
      </c>
      <c r="BB26" s="75">
        <v>-4.1494017858526598E-2</v>
      </c>
      <c r="BC26" s="75">
        <v>-6.9123092929335106E-2</v>
      </c>
      <c r="BD26" s="75">
        <v>-9.5349998232773001E-2</v>
      </c>
      <c r="BE26" s="75">
        <v>-0.11852438440996101</v>
      </c>
      <c r="BF26" s="75">
        <v>-0.137187817873964</v>
      </c>
      <c r="BG26" s="75">
        <v>-0.15016566585667901</v>
      </c>
      <c r="BH26" s="75">
        <v>-0.156641108527978</v>
      </c>
      <c r="BI26" s="75">
        <v>-0.15620659086782701</v>
      </c>
      <c r="BJ26" s="75">
        <v>-0.14888948674612401</v>
      </c>
      <c r="BK26" s="75">
        <v>-0.135150379191395</v>
      </c>
      <c r="BL26" s="75">
        <v>-0.115854033889791</v>
      </c>
      <c r="BM26" s="75">
        <v>-9.2214933044465403E-2</v>
      </c>
      <c r="BN26" s="75">
        <v>-6.5720797119524804E-2</v>
      </c>
      <c r="BO26" s="75">
        <v>-3.8038838307747902E-2</v>
      </c>
      <c r="BP26" s="75">
        <v>-1.0910672809009101E-2</v>
      </c>
      <c r="BQ26" s="75">
        <v>1.39572952111393E-2</v>
      </c>
      <c r="BR26" s="75">
        <v>3.5001359776265402E-2</v>
      </c>
      <c r="BS26" s="75">
        <v>5.08992138359326E-2</v>
      </c>
      <c r="BT26" s="75">
        <v>6.0653094181707203E-2</v>
      </c>
      <c r="BU26" s="75">
        <v>6.36525832915458E-2</v>
      </c>
      <c r="BV26" s="75">
        <v>5.9713398516455497E-2</v>
      </c>
      <c r="BW26" s="75">
        <v>4.90888011211109E-2</v>
      </c>
      <c r="BX26" s="75">
        <v>3.2453627473332698E-2</v>
      </c>
      <c r="BY26" s="75">
        <v>1.08620605820669E-2</v>
      </c>
      <c r="BZ26" s="75">
        <v>-1.43188554321568E-2</v>
      </c>
      <c r="CA26" s="75">
        <v>-4.1495168019505299E-2</v>
      </c>
      <c r="CB26" s="75">
        <v>-6.8946494371225506E-2</v>
      </c>
      <c r="CC26" s="75">
        <v>-9.4934168132685903E-2</v>
      </c>
      <c r="CD26" s="75">
        <v>-0.117810623401846</v>
      </c>
      <c r="CE26" s="75">
        <v>-0.13612304407596101</v>
      </c>
      <c r="CF26" s="75">
        <v>-0.148704804189251</v>
      </c>
      <c r="CG26" s="75">
        <v>-0.15474867808683401</v>
      </c>
      <c r="CH26" s="75">
        <v>-0.15385740502300399</v>
      </c>
      <c r="CI26" s="75">
        <v>-0.14606844437231301</v>
      </c>
      <c r="CJ26" s="75">
        <v>-0.13185125876478099</v>
      </c>
      <c r="CK26" s="75">
        <v>-0.11207731988899899</v>
      </c>
      <c r="CL26" s="75">
        <v>-8.79645420154202E-2</v>
      </c>
      <c r="CM26" s="75">
        <v>-6.0999821835812297E-2</v>
      </c>
      <c r="CN26" s="75">
        <v>-3.2844471375888099E-2</v>
      </c>
      <c r="CO26" s="75">
        <v>-5.2283998885332E-3</v>
      </c>
      <c r="CP26" s="75">
        <v>2.0160565319247301E-2</v>
      </c>
      <c r="CQ26" s="75">
        <v>4.1785143289166597E-2</v>
      </c>
      <c r="CR26" s="75">
        <v>5.8358548852897901E-2</v>
      </c>
      <c r="CS26" s="75">
        <v>6.8929311508786603E-2</v>
      </c>
      <c r="CT26" s="75">
        <v>7.2947007270240602E-2</v>
      </c>
      <c r="CU26" s="75">
        <v>7.0305067768263105E-2</v>
      </c>
      <c r="CV26" s="75">
        <v>6.1359539237046103E-2</v>
      </c>
      <c r="CW26" s="75">
        <v>4.69242710652042E-2</v>
      </c>
      <c r="CX26" s="75">
        <v>2.8245793453579599E-2</v>
      </c>
      <c r="CY26" s="75">
        <v>6.9667246003746099E-3</v>
      </c>
      <c r="CZ26" s="75">
        <v>-1.49146916519248E-2</v>
      </c>
      <c r="DA26" s="75">
        <v>-3.5074495060089202E-2</v>
      </c>
      <c r="DB26" s="75">
        <v>-5.0872913929801998E-2</v>
      </c>
      <c r="DC26" s="75">
        <v>-5.9371148096638501E-2</v>
      </c>
      <c r="DD26" s="75">
        <v>-5.7503107495531301E-2</v>
      </c>
      <c r="DE26" s="75">
        <v>-4.2880376462521699E-2</v>
      </c>
      <c r="DF26" s="75">
        <v>-3.2164735942824298E-2</v>
      </c>
      <c r="DH26" s="73">
        <v>3300</v>
      </c>
      <c r="DI26">
        <v>9995.3698837689699</v>
      </c>
      <c r="DK26" s="74">
        <v>0</v>
      </c>
      <c r="DL26" s="74">
        <v>0</v>
      </c>
      <c r="DM26" s="74">
        <v>16</v>
      </c>
      <c r="DN26" s="74">
        <v>9995.3698837689699</v>
      </c>
    </row>
    <row r="27" spans="1:118" ht="1.1499999999999999" customHeight="1">
      <c r="A27" s="71">
        <f t="shared" si="13"/>
        <v>18</v>
      </c>
      <c r="B27">
        <v>9100</v>
      </c>
      <c r="C27" s="72">
        <f t="shared" si="9"/>
        <v>3.5997634029335999E-2</v>
      </c>
      <c r="D27" s="72">
        <f t="shared" si="10"/>
        <v>-0.13140238563614201</v>
      </c>
      <c r="E27" s="72">
        <f t="shared" si="10"/>
        <v>-7.6187447292377294E-2</v>
      </c>
      <c r="G27" s="72">
        <f t="shared" si="11"/>
        <v>-0.78988132164610303</v>
      </c>
      <c r="H27" s="72">
        <f t="shared" si="11"/>
        <v>-6.9642631510534896</v>
      </c>
      <c r="I27" s="72">
        <f t="shared" si="12"/>
        <v>-4.3951564790123303</v>
      </c>
      <c r="K27" s="75">
        <v>-2.7389260995723801E-2</v>
      </c>
      <c r="L27" s="75">
        <v>-3.6660557553059303E-2</v>
      </c>
      <c r="M27" s="75">
        <v>-4.9338839701440498E-2</v>
      </c>
      <c r="N27" s="75">
        <v>-5.0856287951987697E-2</v>
      </c>
      <c r="O27" s="75">
        <v>-4.3061163151387499E-2</v>
      </c>
      <c r="P27" s="75">
        <v>-2.8619190186905102E-2</v>
      </c>
      <c r="Q27" s="75">
        <v>-1.02120090216976E-2</v>
      </c>
      <c r="R27" s="75">
        <v>9.7003591144721197E-3</v>
      </c>
      <c r="S27" s="75">
        <v>2.8938800085438698E-2</v>
      </c>
      <c r="T27" s="75">
        <v>4.56346618596353E-2</v>
      </c>
      <c r="U27" s="75">
        <v>5.8263500906486999E-2</v>
      </c>
      <c r="V27" s="75">
        <v>6.5683456931151296E-2</v>
      </c>
      <c r="W27" s="75">
        <v>6.7168047462705494E-2</v>
      </c>
      <c r="X27" s="75">
        <v>6.2426072763332702E-2</v>
      </c>
      <c r="Y27" s="75">
        <v>5.16026412632982E-2</v>
      </c>
      <c r="Z27" s="75">
        <v>3.5257956134441798E-2</v>
      </c>
      <c r="AA27" s="75">
        <v>1.4323859976784601E-2</v>
      </c>
      <c r="AB27" s="75">
        <v>-9.9606310887975207E-3</v>
      </c>
      <c r="AC27" s="75">
        <v>-3.6131687649421998E-2</v>
      </c>
      <c r="AD27" s="75">
        <v>-6.2595795545603294E-2</v>
      </c>
      <c r="AE27" s="75">
        <v>-8.7732439602509593E-2</v>
      </c>
      <c r="AF27" s="75">
        <v>-0.10999792832071301</v>
      </c>
      <c r="AG27" s="75">
        <v>-0.12802383919503799</v>
      </c>
      <c r="AH27" s="75">
        <v>-0.14070425986103599</v>
      </c>
      <c r="AI27" s="75">
        <v>-0.147266261378767</v>
      </c>
      <c r="AJ27" s="75">
        <v>-0.14731914180280001</v>
      </c>
      <c r="AK27" s="75">
        <v>-0.140879538026879</v>
      </c>
      <c r="AL27" s="75">
        <v>-0.12837081292144301</v>
      </c>
      <c r="AM27" s="75">
        <v>-0.110596672175179</v>
      </c>
      <c r="AN27" s="75">
        <v>-8.8690811521419097E-2</v>
      </c>
      <c r="AO27" s="75">
        <v>-6.4045724356178599E-2</v>
      </c>
      <c r="AP27" s="75">
        <v>-3.8225165455091803E-2</v>
      </c>
      <c r="AQ27" s="75">
        <v>-1.28657962049646E-2</v>
      </c>
      <c r="AR27" s="75">
        <v>1.04257633587667E-2</v>
      </c>
      <c r="AS27" s="75">
        <v>3.0174055554416501E-2</v>
      </c>
      <c r="AT27" s="75">
        <v>4.5127630637757599E-2</v>
      </c>
      <c r="AU27" s="75">
        <v>5.4337789766486802E-2</v>
      </c>
      <c r="AV27" s="75">
        <v>5.7218273168459698E-2</v>
      </c>
      <c r="AW27" s="75">
        <v>5.3582152068111101E-2</v>
      </c>
      <c r="AX27" s="75">
        <v>4.3653550659432702E-2</v>
      </c>
      <c r="AY27" s="75">
        <v>2.80534851837273E-2</v>
      </c>
      <c r="AZ27" s="75">
        <v>7.7607094578343097E-3</v>
      </c>
      <c r="BA27" s="75">
        <v>-1.5949970464243901E-2</v>
      </c>
      <c r="BB27" s="75">
        <v>-4.1588012648949103E-2</v>
      </c>
      <c r="BC27" s="75">
        <v>-6.7541053393192593E-2</v>
      </c>
      <c r="BD27" s="75">
        <v>-9.2176485104605493E-2</v>
      </c>
      <c r="BE27" s="75">
        <v>-0.113944329226269</v>
      </c>
      <c r="BF27" s="75">
        <v>-0.131474852000728</v>
      </c>
      <c r="BG27" s="75">
        <v>-0.143664858368833</v>
      </c>
      <c r="BH27" s="75">
        <v>-0.14974720027739699</v>
      </c>
      <c r="BI27" s="75">
        <v>-0.149339105448898</v>
      </c>
      <c r="BJ27" s="75">
        <v>-0.142466285277982</v>
      </c>
      <c r="BK27" s="75">
        <v>-0.129561316583854</v>
      </c>
      <c r="BL27" s="75">
        <v>-0.111436373538563</v>
      </c>
      <c r="BM27" s="75">
        <v>-8.9232073409425502E-2</v>
      </c>
      <c r="BN27" s="75">
        <v>-6.4345659005016306E-2</v>
      </c>
      <c r="BO27" s="75">
        <v>-3.8342955174607597E-2</v>
      </c>
      <c r="BP27" s="75">
        <v>-1.28596486515834E-2</v>
      </c>
      <c r="BQ27" s="75">
        <v>1.0501653130354401E-2</v>
      </c>
      <c r="BR27" s="75">
        <v>3.0272348392745601E-2</v>
      </c>
      <c r="BS27" s="75">
        <v>4.5210578542037097E-2</v>
      </c>
      <c r="BT27" s="75">
        <v>5.4379309350574598E-2</v>
      </c>
      <c r="BU27" s="75">
        <v>5.72052717332871E-2</v>
      </c>
      <c r="BV27" s="75">
        <v>5.3515448280481902E-2</v>
      </c>
      <c r="BW27" s="75">
        <v>4.3547791587066002E-2</v>
      </c>
      <c r="BX27" s="75">
        <v>2.7936178180393598E-2</v>
      </c>
      <c r="BY27" s="75">
        <v>7.6707728656992902E-3</v>
      </c>
      <c r="BZ27" s="75">
        <v>-1.5964408862341701E-2</v>
      </c>
      <c r="CA27" s="75">
        <v>-4.1472197966590997E-2</v>
      </c>
      <c r="CB27" s="75">
        <v>-6.7236672856925001E-2</v>
      </c>
      <c r="CC27" s="75">
        <v>-9.16247322858771E-2</v>
      </c>
      <c r="CD27" s="75">
        <v>-0.11308880881475</v>
      </c>
      <c r="CE27" s="75">
        <v>-0.130264193233838</v>
      </c>
      <c r="CF27" s="75">
        <v>-0.142054923451232</v>
      </c>
      <c r="CG27" s="75">
        <v>-0.14770254739107699</v>
      </c>
      <c r="CH27" s="75">
        <v>-0.14683359324710599</v>
      </c>
      <c r="CI27" s="75">
        <v>-0.13948279763695601</v>
      </c>
      <c r="CJ27" s="75">
        <v>-0.12609052859120301</v>
      </c>
      <c r="CK27" s="75">
        <v>-0.10747463073503601</v>
      </c>
      <c r="CL27" s="75">
        <v>-8.4778198036483399E-2</v>
      </c>
      <c r="CM27" s="75">
        <v>-5.9396762699620902E-2</v>
      </c>
      <c r="CN27" s="75">
        <v>-3.2889428324265203E-2</v>
      </c>
      <c r="CO27" s="75">
        <v>-6.8794597457554098E-3</v>
      </c>
      <c r="CP27" s="75">
        <v>1.704974632642E-2</v>
      </c>
      <c r="CQ27" s="75">
        <v>3.7456621899291297E-2</v>
      </c>
      <c r="CR27" s="75">
        <v>5.31355107047966E-2</v>
      </c>
      <c r="CS27" s="75">
        <v>6.3196473913926604E-2</v>
      </c>
      <c r="CT27" s="75">
        <v>6.71272320668867E-2</v>
      </c>
      <c r="CU27" s="75">
        <v>6.4833684002369399E-2</v>
      </c>
      <c r="CV27" s="75">
        <v>5.6657964603637E-2</v>
      </c>
      <c r="CW27" s="75">
        <v>4.3374218504923102E-2</v>
      </c>
      <c r="CX27" s="75">
        <v>2.6165194484933599E-2</v>
      </c>
      <c r="CY27" s="75">
        <v>6.5876225200509004E-3</v>
      </c>
      <c r="CZ27" s="75">
        <v>-1.34685984995257E-2</v>
      </c>
      <c r="DA27" s="75">
        <v>-3.1815877584403997E-2</v>
      </c>
      <c r="DB27" s="75">
        <v>-4.5998190162008498E-2</v>
      </c>
      <c r="DC27" s="75">
        <v>-5.3351104947305397E-2</v>
      </c>
      <c r="DD27" s="75">
        <v>-5.1237391393492503E-2</v>
      </c>
      <c r="DE27" s="75">
        <v>-3.7847151501741699E-2</v>
      </c>
      <c r="DF27" s="75">
        <v>-2.8196446631063701E-2</v>
      </c>
      <c r="DH27" s="73">
        <v>3500</v>
      </c>
      <c r="DI27">
        <v>9984.2139633322495</v>
      </c>
      <c r="DK27" s="74">
        <v>0</v>
      </c>
      <c r="DL27" s="74">
        <v>0</v>
      </c>
      <c r="DM27" s="74">
        <v>17</v>
      </c>
      <c r="DN27" s="74">
        <v>9984.2139633322495</v>
      </c>
    </row>
    <row r="28" spans="1:118" ht="1.1499999999999999" customHeight="1">
      <c r="A28" s="71">
        <f t="shared" si="13"/>
        <v>19</v>
      </c>
      <c r="B28">
        <v>9050</v>
      </c>
      <c r="C28" s="72">
        <f t="shared" si="9"/>
        <v>3.3210270376744101E-2</v>
      </c>
      <c r="D28" s="72">
        <f t="shared" si="10"/>
        <v>-0.125989236311083</v>
      </c>
      <c r="E28" s="72">
        <f t="shared" si="10"/>
        <v>-7.3615944685652704E-2</v>
      </c>
      <c r="G28" s="72">
        <f t="shared" si="11"/>
        <v>-0.82309159202284699</v>
      </c>
      <c r="H28" s="72">
        <f t="shared" si="11"/>
        <v>-6.8382739147424099</v>
      </c>
      <c r="I28" s="72">
        <f t="shared" si="12"/>
        <v>-4.3215405343266804</v>
      </c>
      <c r="K28" s="75">
        <v>-2.40251709392123E-2</v>
      </c>
      <c r="L28" s="75">
        <v>-3.2345859740771601E-2</v>
      </c>
      <c r="M28" s="75">
        <v>-4.3892050498698099E-2</v>
      </c>
      <c r="N28" s="75">
        <v>-4.5578322644691902E-2</v>
      </c>
      <c r="O28" s="75">
        <v>-3.8790718863956498E-2</v>
      </c>
      <c r="P28" s="75">
        <v>-2.58142527624158E-2</v>
      </c>
      <c r="Q28" s="75">
        <v>-9.0699345284701808E-3</v>
      </c>
      <c r="R28" s="75">
        <v>9.1625715912186899E-3</v>
      </c>
      <c r="S28" s="75">
        <v>2.6838170657965701E-2</v>
      </c>
      <c r="T28" s="75">
        <v>4.2192941135299401E-2</v>
      </c>
      <c r="U28" s="75">
        <v>5.37839543940253E-2</v>
      </c>
      <c r="V28" s="75">
        <v>6.0528380587202203E-2</v>
      </c>
      <c r="W28" s="75">
        <v>6.1735098275753401E-2</v>
      </c>
      <c r="X28" s="75">
        <v>5.7123486077180097E-2</v>
      </c>
      <c r="Y28" s="75">
        <v>4.6824178051783703E-2</v>
      </c>
      <c r="Z28" s="75">
        <v>3.1358836218641897E-2</v>
      </c>
      <c r="AA28" s="75">
        <v>1.1599114413475E-2</v>
      </c>
      <c r="AB28" s="75">
        <v>-1.1294105448678199E-2</v>
      </c>
      <c r="AC28" s="75">
        <v>-3.5948234472939398E-2</v>
      </c>
      <c r="AD28" s="75">
        <v>-6.08684279680392E-2</v>
      </c>
      <c r="AE28" s="75">
        <v>-8.4534145802135696E-2</v>
      </c>
      <c r="AF28" s="75">
        <v>-0.105496733359391</v>
      </c>
      <c r="AG28" s="75">
        <v>-0.122471922679255</v>
      </c>
      <c r="AH28" s="75">
        <v>-0.13442182841609299</v>
      </c>
      <c r="AI28" s="75">
        <v>-0.14062116948363301</v>
      </c>
      <c r="AJ28" s="75">
        <v>-0.14070353685158299</v>
      </c>
      <c r="AK28" s="75">
        <v>-0.13468500466718</v>
      </c>
      <c r="AL28" s="75">
        <v>-0.122963571902691</v>
      </c>
      <c r="AM28" s="75">
        <v>-0.106294389719728</v>
      </c>
      <c r="AN28" s="75">
        <v>-8.5742488774758305E-2</v>
      </c>
      <c r="AO28" s="75">
        <v>-6.2615922861209497E-2</v>
      </c>
      <c r="AP28" s="75">
        <v>-3.8383556379467297E-2</v>
      </c>
      <c r="AQ28" s="75">
        <v>-1.45826970691859E-2</v>
      </c>
      <c r="AR28" s="75">
        <v>7.2775807250354697E-3</v>
      </c>
      <c r="AS28" s="75">
        <v>2.5811408951753899E-2</v>
      </c>
      <c r="AT28" s="75">
        <v>3.9843326372642797E-2</v>
      </c>
      <c r="AU28" s="75">
        <v>4.8482229320124998E-2</v>
      </c>
      <c r="AV28" s="75">
        <v>5.1177424065467603E-2</v>
      </c>
      <c r="AW28" s="75">
        <v>4.7753275416976E-2</v>
      </c>
      <c r="AX28" s="75">
        <v>3.84202170559865E-2</v>
      </c>
      <c r="AY28" s="75">
        <v>2.3761450866522801E-2</v>
      </c>
      <c r="AZ28" s="75">
        <v>4.6961704514251303E-3</v>
      </c>
      <c r="BA28" s="75">
        <v>-1.7578376293322401E-2</v>
      </c>
      <c r="BB28" s="75">
        <v>-4.1662317945651901E-2</v>
      </c>
      <c r="BC28" s="75">
        <v>-6.60413622405258E-2</v>
      </c>
      <c r="BD28" s="75">
        <v>-8.9182195522007499E-2</v>
      </c>
      <c r="BE28" s="75">
        <v>-0.10962910630412299</v>
      </c>
      <c r="BF28" s="75">
        <v>-0.12609566735449301</v>
      </c>
      <c r="BG28" s="75">
        <v>-0.13754577858615899</v>
      </c>
      <c r="BH28" s="75">
        <v>-0.14325894420007901</v>
      </c>
      <c r="BI28" s="75">
        <v>-0.14287566669548499</v>
      </c>
      <c r="BJ28" s="75">
        <v>-0.13642009452853901</v>
      </c>
      <c r="BK28" s="75">
        <v>-0.12429850216722101</v>
      </c>
      <c r="BL28" s="75">
        <v>-0.107273672019846</v>
      </c>
      <c r="BM28" s="75">
        <v>-8.6416847113505293E-2</v>
      </c>
      <c r="BN28" s="75">
        <v>-6.3040291739803203E-2</v>
      </c>
      <c r="BO28" s="75">
        <v>-3.8614608376115002E-2</v>
      </c>
      <c r="BP28" s="75">
        <v>-1.4675996738846999E-2</v>
      </c>
      <c r="BQ28" s="75">
        <v>7.2704222692800604E-3</v>
      </c>
      <c r="BR28" s="75">
        <v>2.58453679494778E-2</v>
      </c>
      <c r="BS28" s="75">
        <v>3.9882538912356699E-2</v>
      </c>
      <c r="BT28" s="75">
        <v>4.8501942490493097E-2</v>
      </c>
      <c r="BU28" s="75">
        <v>5.1165199614165401E-2</v>
      </c>
      <c r="BV28" s="75">
        <v>4.77098686302952E-2</v>
      </c>
      <c r="BW28" s="75">
        <v>3.8359526584354098E-2</v>
      </c>
      <c r="BX28" s="75">
        <v>2.37095876731837E-2</v>
      </c>
      <c r="BY28" s="75">
        <v>4.6900953040085302E-3</v>
      </c>
      <c r="BZ28" s="75">
        <v>-1.7492917705817401E-2</v>
      </c>
      <c r="CA28" s="75">
        <v>-4.1433182138630398E-2</v>
      </c>
      <c r="CB28" s="75">
        <v>-6.5612879494951801E-2</v>
      </c>
      <c r="CC28" s="75">
        <v>-8.8498047499015201E-2</v>
      </c>
      <c r="CD28" s="75">
        <v>-0.108635034579097</v>
      </c>
      <c r="CE28" s="75">
        <v>-0.124741880572214</v>
      </c>
      <c r="CF28" s="75">
        <v>-0.135788985656595</v>
      </c>
      <c r="CG28" s="75">
        <v>-0.14106370113456199</v>
      </c>
      <c r="CH28" s="75">
        <v>-0.14021489477424401</v>
      </c>
      <c r="CI28" s="75">
        <v>-0.13327474245079399</v>
      </c>
      <c r="CJ28" s="75">
        <v>-0.12065627951023999</v>
      </c>
      <c r="CK28" s="75">
        <v>-0.103126978608997</v>
      </c>
      <c r="CL28" s="75">
        <v>-8.1759662221352294E-2</v>
      </c>
      <c r="CM28" s="75">
        <v>-5.7864062171779501E-2</v>
      </c>
      <c r="CN28" s="75">
        <v>-3.2903297178777297E-2</v>
      </c>
      <c r="CO28" s="75">
        <v>-8.40047711649731E-3</v>
      </c>
      <c r="CP28" s="75">
        <v>1.41590634830754E-2</v>
      </c>
      <c r="CQ28" s="75">
        <v>3.3423601776789803E-2</v>
      </c>
      <c r="CR28" s="75">
        <v>4.8263599601473202E-2</v>
      </c>
      <c r="CS28" s="75">
        <v>5.7846779390179098E-2</v>
      </c>
      <c r="CT28" s="75">
        <v>6.1696469578919201E-2</v>
      </c>
      <c r="CU28" s="75">
        <v>5.9729929171280602E-2</v>
      </c>
      <c r="CV28" s="75">
        <v>5.2275657053496599E-2</v>
      </c>
      <c r="CW28" s="75">
        <v>4.0069473255020902E-2</v>
      </c>
      <c r="CX28" s="75">
        <v>2.4232632277830801E-2</v>
      </c>
      <c r="CY28" s="75">
        <v>6.2384394124455804E-3</v>
      </c>
      <c r="CZ28" s="75">
        <v>-1.21293412165277E-2</v>
      </c>
      <c r="DA28" s="75">
        <v>-2.88175519905416E-2</v>
      </c>
      <c r="DB28" s="75">
        <v>-4.1550319719926801E-2</v>
      </c>
      <c r="DC28" s="75">
        <v>-4.79227355134344E-2</v>
      </c>
      <c r="DD28" s="75">
        <v>-4.5676441027330802E-2</v>
      </c>
      <c r="DE28" s="75">
        <v>-3.34613562913273E-2</v>
      </c>
      <c r="DF28" s="75">
        <v>-2.4784117955250599E-2</v>
      </c>
      <c r="DH28" s="73">
        <v>3700</v>
      </c>
      <c r="DI28">
        <v>9985.0756423989296</v>
      </c>
      <c r="DK28" s="74">
        <v>0</v>
      </c>
      <c r="DL28" s="74">
        <v>0</v>
      </c>
      <c r="DM28" s="74">
        <v>18</v>
      </c>
      <c r="DN28" s="74">
        <v>9985.0756423989296</v>
      </c>
    </row>
    <row r="29" spans="1:118" ht="1.1499999999999999" customHeight="1">
      <c r="A29" s="71">
        <f t="shared" si="13"/>
        <v>20</v>
      </c>
      <c r="B29">
        <v>9000</v>
      </c>
      <c r="C29" s="72">
        <f t="shared" si="9"/>
        <v>3.0609365826858199E-2</v>
      </c>
      <c r="D29" s="72">
        <f t="shared" si="10"/>
        <v>-0.120891870654841</v>
      </c>
      <c r="E29" s="72">
        <f t="shared" si="10"/>
        <v>-7.1176529450062795E-2</v>
      </c>
      <c r="G29" s="72">
        <f t="shared" si="11"/>
        <v>-0.85370095784970501</v>
      </c>
      <c r="H29" s="72">
        <f t="shared" si="11"/>
        <v>-6.7173820440875698</v>
      </c>
      <c r="I29" s="72">
        <f t="shared" si="12"/>
        <v>-4.2503640048766202</v>
      </c>
      <c r="K29" s="75">
        <v>-2.1122627501135801E-2</v>
      </c>
      <c r="L29" s="75">
        <v>-2.85803524343828E-2</v>
      </c>
      <c r="M29" s="75">
        <v>-3.9061495442447199E-2</v>
      </c>
      <c r="N29" s="75">
        <v>-4.0829980874441299E-2</v>
      </c>
      <c r="O29" s="75">
        <v>-3.4907075025839701E-2</v>
      </c>
      <c r="P29" s="75">
        <v>-2.3244808242156901E-2</v>
      </c>
      <c r="Q29" s="75">
        <v>-8.0208720702012199E-3</v>
      </c>
      <c r="R29" s="75">
        <v>8.6595887625117007E-3</v>
      </c>
      <c r="S29" s="75">
        <v>2.48825958740462E-2</v>
      </c>
      <c r="T29" s="75">
        <v>3.8986448317373197E-2</v>
      </c>
      <c r="U29" s="75">
        <v>4.96073205971879E-2</v>
      </c>
      <c r="V29" s="75">
        <v>5.5719412317776003E-2</v>
      </c>
      <c r="W29" s="75">
        <v>5.6665791737091201E-2</v>
      </c>
      <c r="X29" s="75">
        <v>5.21763817867167E-2</v>
      </c>
      <c r="Y29" s="75">
        <v>4.23685931825366E-2</v>
      </c>
      <c r="Z29" s="75">
        <v>2.7728115263189398E-2</v>
      </c>
      <c r="AA29" s="75">
        <v>9.07021485141285E-3</v>
      </c>
      <c r="AB29" s="75">
        <v>-1.2517522977132101E-2</v>
      </c>
      <c r="AC29" s="75">
        <v>-3.57481510127945E-2</v>
      </c>
      <c r="AD29" s="75">
        <v>-5.9219463556241803E-2</v>
      </c>
      <c r="AE29" s="75">
        <v>-8.1504798856676594E-2</v>
      </c>
      <c r="AF29" s="75">
        <v>-0.10124475106931601</v>
      </c>
      <c r="AG29" s="75">
        <v>-0.11723408611073401</v>
      </c>
      <c r="AH29" s="75">
        <v>-0.12849880923974</v>
      </c>
      <c r="AI29" s="75">
        <v>-0.134358390447464</v>
      </c>
      <c r="AJ29" s="75">
        <v>-0.13446923871531899</v>
      </c>
      <c r="AK29" s="75">
        <v>-0.12884690373685301</v>
      </c>
      <c r="AL29" s="75">
        <v>-0.117865566137561</v>
      </c>
      <c r="AM29" s="75">
        <v>-0.102234777774365</v>
      </c>
      <c r="AN29" s="75">
        <v>-8.2955082808398306E-2</v>
      </c>
      <c r="AO29" s="75">
        <v>-6.1255233442934598E-2</v>
      </c>
      <c r="AP29" s="75">
        <v>-3.8514977078684703E-2</v>
      </c>
      <c r="AQ29" s="75">
        <v>-1.61783116640754E-2</v>
      </c>
      <c r="AR29" s="75">
        <v>4.3373009822744203E-3</v>
      </c>
      <c r="AS29" s="75">
        <v>2.1730132386373901E-2</v>
      </c>
      <c r="AT29" s="75">
        <v>3.4896086205339898E-2</v>
      </c>
      <c r="AU29" s="75">
        <v>4.2998150034641101E-2</v>
      </c>
      <c r="AV29" s="75">
        <v>4.5519032909178303E-2</v>
      </c>
      <c r="AW29" s="75">
        <v>4.2293705254296501E-2</v>
      </c>
      <c r="AX29" s="75">
        <v>3.3519740432070601E-2</v>
      </c>
      <c r="AY29" s="75">
        <v>1.9744823620203501E-2</v>
      </c>
      <c r="AZ29" s="75">
        <v>1.8322096848396501E-3</v>
      </c>
      <c r="BA29" s="75">
        <v>-1.90936955200731E-2</v>
      </c>
      <c r="BB29" s="75">
        <v>-4.1718178970359003E-2</v>
      </c>
      <c r="BC29" s="75">
        <v>-6.4619058255098005E-2</v>
      </c>
      <c r="BD29" s="75">
        <v>-8.6356276398691895E-2</v>
      </c>
      <c r="BE29" s="75">
        <v>-0.105562656222177</v>
      </c>
      <c r="BF29" s="75">
        <v>-0.121030011041921</v>
      </c>
      <c r="BG29" s="75">
        <v>-0.131785256970779</v>
      </c>
      <c r="BH29" s="75">
        <v>-0.13715171512397301</v>
      </c>
      <c r="BI29" s="75">
        <v>-0.13679174705011499</v>
      </c>
      <c r="BJ29" s="75">
        <v>-0.13072803139856201</v>
      </c>
      <c r="BK29" s="75">
        <v>-0.11934213965491799</v>
      </c>
      <c r="BL29" s="75">
        <v>-0.10335046780816801</v>
      </c>
      <c r="BM29" s="75">
        <v>-8.3759103376969499E-2</v>
      </c>
      <c r="BN29" s="75">
        <v>-6.1800497100434698E-2</v>
      </c>
      <c r="BO29" s="75">
        <v>-3.8855818269989802E-2</v>
      </c>
      <c r="BP29" s="75">
        <v>-1.6367829786513501E-2</v>
      </c>
      <c r="BQ29" s="75">
        <v>4.2499071847305397E-3</v>
      </c>
      <c r="BR29" s="75">
        <v>2.17020008867621E-2</v>
      </c>
      <c r="BS29" s="75">
        <v>3.4893112467052498E-2</v>
      </c>
      <c r="BT29" s="75">
        <v>4.2996828160130403E-2</v>
      </c>
      <c r="BU29" s="75">
        <v>4.5507539726049803E-2</v>
      </c>
      <c r="BV29" s="75">
        <v>4.2272733364729899E-2</v>
      </c>
      <c r="BW29" s="75">
        <v>3.35024844923964E-2</v>
      </c>
      <c r="BX29" s="75">
        <v>1.97560898310166E-2</v>
      </c>
      <c r="BY29" s="75">
        <v>1.90713322259398E-3</v>
      </c>
      <c r="BZ29" s="75">
        <v>-1.89115943851265E-2</v>
      </c>
      <c r="CA29" s="75">
        <v>-4.1379199002549202E-2</v>
      </c>
      <c r="CB29" s="75">
        <v>-6.4069995959807696E-2</v>
      </c>
      <c r="CC29" s="75">
        <v>-8.5543127240216496E-2</v>
      </c>
      <c r="CD29" s="75">
        <v>-0.104433143533801</v>
      </c>
      <c r="CE29" s="75">
        <v>-0.119535800859057</v>
      </c>
      <c r="CF29" s="75">
        <v>-0.12988382188465</v>
      </c>
      <c r="CG29" s="75">
        <v>-0.134807573009461</v>
      </c>
      <c r="CH29" s="75">
        <v>-0.13397690173127999</v>
      </c>
      <c r="CI29" s="75">
        <v>-0.127421577803638</v>
      </c>
      <c r="CJ29" s="75">
        <v>-0.115528961132804</v>
      </c>
      <c r="CK29" s="75">
        <v>-9.9019208760987507E-2</v>
      </c>
      <c r="CL29" s="75">
        <v>-7.8899142772433997E-2</v>
      </c>
      <c r="CM29" s="75">
        <v>-5.6397923838276201E-2</v>
      </c>
      <c r="CN29" s="75">
        <v>-3.2888536451437099E-2</v>
      </c>
      <c r="CO29" s="75">
        <v>-9.8000379710037992E-3</v>
      </c>
      <c r="CP29" s="75">
        <v>1.14743104386161E-2</v>
      </c>
      <c r="CQ29" s="75">
        <v>2.9667116192354102E-2</v>
      </c>
      <c r="CR29" s="75">
        <v>4.3720245274330397E-2</v>
      </c>
      <c r="CS29" s="75">
        <v>5.2855433672366399E-2</v>
      </c>
      <c r="CT29" s="75">
        <v>5.6629212014954598E-2</v>
      </c>
      <c r="CU29" s="75">
        <v>5.4969156004103702E-2</v>
      </c>
      <c r="CV29" s="75">
        <v>4.8190354723956198E-2</v>
      </c>
      <c r="CW29" s="75">
        <v>3.6991622737832498E-2</v>
      </c>
      <c r="CX29" s="75">
        <v>2.2434910450128801E-2</v>
      </c>
      <c r="CY29" s="75">
        <v>5.91260899488588E-3</v>
      </c>
      <c r="CZ29" s="75">
        <v>-1.0895073249116601E-2</v>
      </c>
      <c r="DA29" s="75">
        <v>-2.6066432983575302E-2</v>
      </c>
      <c r="DB29" s="75">
        <v>-3.7499966145546702E-2</v>
      </c>
      <c r="DC29" s="75">
        <v>-4.3033051387315002E-2</v>
      </c>
      <c r="DD29" s="75">
        <v>-4.0738534107413203E-2</v>
      </c>
      <c r="DE29" s="75">
        <v>-2.9628941680484699E-2</v>
      </c>
      <c r="DF29" s="75">
        <v>-2.1836173299925501E-2</v>
      </c>
      <c r="DH29" s="73">
        <v>3900</v>
      </c>
      <c r="DI29">
        <v>9998.5305431844808</v>
      </c>
      <c r="DK29" s="74">
        <v>0</v>
      </c>
      <c r="DL29" s="74">
        <v>0</v>
      </c>
      <c r="DM29" s="74">
        <v>19</v>
      </c>
      <c r="DN29" s="74">
        <v>9998.5305431844808</v>
      </c>
    </row>
    <row r="30" spans="1:118" ht="1.1499999999999999" customHeight="1">
      <c r="A30" s="71">
        <f t="shared" si="13"/>
        <v>21</v>
      </c>
      <c r="B30">
        <v>8950</v>
      </c>
      <c r="C30" s="72">
        <f t="shared" si="9"/>
        <v>2.8181081306283801E-2</v>
      </c>
      <c r="D30" s="72">
        <f>INDEX($K$13:$DF$212,$A30,D$9)</f>
        <v>-0.116091133851286</v>
      </c>
      <c r="E30" s="72">
        <f>INDEX($K$13:$DF$212,$A30,E$9)</f>
        <v>-6.8861589038920104E-2</v>
      </c>
      <c r="G30" s="72">
        <f t="shared" ref="G30:H49" si="16">INDEX($K$236:$DF$435,$A30,G$9)</f>
        <v>-0.88188203915598895</v>
      </c>
      <c r="H30" s="72">
        <f t="shared" si="16"/>
        <v>-6.6012909102362798</v>
      </c>
      <c r="I30" s="72">
        <f t="shared" si="12"/>
        <v>-4.1815024158377003</v>
      </c>
      <c r="K30" s="75">
        <v>-1.86080831263007E-2</v>
      </c>
      <c r="L30" s="75">
        <v>-2.5285955425056201E-2</v>
      </c>
      <c r="M30" s="75">
        <v>-3.4775473172371597E-2</v>
      </c>
      <c r="N30" s="75">
        <v>-3.6562356670215103E-2</v>
      </c>
      <c r="O30" s="75">
        <v>-3.1382133868692097E-2</v>
      </c>
      <c r="P30" s="75">
        <v>-2.0897972564998701E-2</v>
      </c>
      <c r="Q30" s="75">
        <v>-7.0628420718503501E-3</v>
      </c>
      <c r="R30" s="75">
        <v>8.1851970178331603E-3</v>
      </c>
      <c r="S30" s="75">
        <v>2.3059469141698999E-2</v>
      </c>
      <c r="T30" s="75">
        <v>3.5997634029335999E-2</v>
      </c>
      <c r="U30" s="75">
        <v>4.5712487657287901E-2</v>
      </c>
      <c r="V30" s="75">
        <v>5.1233300294065802E-2</v>
      </c>
      <c r="W30" s="75">
        <v>5.1936216707622399E-2</v>
      </c>
      <c r="X30" s="75">
        <v>4.75616768066447E-2</v>
      </c>
      <c r="Y30" s="75">
        <v>3.8215050667972698E-2</v>
      </c>
      <c r="Z30" s="75">
        <v>2.4348480703388301E-2</v>
      </c>
      <c r="AA30" s="75">
        <v>6.7244302458766402E-3</v>
      </c>
      <c r="AB30" s="75">
        <v>-1.3638261624064301E-2</v>
      </c>
      <c r="AC30" s="75">
        <v>-3.5533024916098797E-2</v>
      </c>
      <c r="AD30" s="75">
        <v>-5.7644622666921302E-2</v>
      </c>
      <c r="AE30" s="75">
        <v>-7.86345405739894E-2</v>
      </c>
      <c r="AF30" s="75">
        <v>-9.7227182606770796E-2</v>
      </c>
      <c r="AG30" s="75">
        <v>-0.11229153718583799</v>
      </c>
      <c r="AH30" s="75">
        <v>-0.122913612891666</v>
      </c>
      <c r="AI30" s="75">
        <v>-0.12845490826506101</v>
      </c>
      <c r="AJ30" s="75">
        <v>-0.128593264005539</v>
      </c>
      <c r="AK30" s="75">
        <v>-0.12334374045829</v>
      </c>
      <c r="AL30" s="75">
        <v>-0.113058150665083</v>
      </c>
      <c r="AM30" s="75">
        <v>-9.8403222002680202E-2</v>
      </c>
      <c r="AN30" s="75">
        <v>-8.03189360638452E-2</v>
      </c>
      <c r="AO30" s="75">
        <v>-5.9959568527728997E-2</v>
      </c>
      <c r="AP30" s="75">
        <v>-3.8621171800919001E-2</v>
      </c>
      <c r="AQ30" s="75">
        <v>-1.7660110337328599E-2</v>
      </c>
      <c r="AR30" s="75">
        <v>1.5921944461206299E-3</v>
      </c>
      <c r="AS30" s="75">
        <v>1.7913035533742901E-2</v>
      </c>
      <c r="AT30" s="75">
        <v>3.0265339193183499E-2</v>
      </c>
      <c r="AU30" s="75">
        <v>3.7862893153155698E-2</v>
      </c>
      <c r="AV30" s="75">
        <v>4.0219777489614902E-2</v>
      </c>
      <c r="AW30" s="75">
        <v>3.7180922618827002E-2</v>
      </c>
      <c r="AX30" s="75">
        <v>2.8931821648957301E-2</v>
      </c>
      <c r="AY30" s="75">
        <v>1.59868007208115E-2</v>
      </c>
      <c r="AZ30" s="75">
        <v>-8.4342312217813604E-4</v>
      </c>
      <c r="BA30" s="75">
        <v>-2.0502856457651399E-2</v>
      </c>
      <c r="BB30" s="75">
        <v>-4.1756767107362897E-2</v>
      </c>
      <c r="BC30" s="75">
        <v>-6.3269483444778396E-2</v>
      </c>
      <c r="BD30" s="75">
        <v>-8.3688535645665002E-2</v>
      </c>
      <c r="BE30" s="75">
        <v>-0.10172989683842799</v>
      </c>
      <c r="BF30" s="75">
        <v>-0.11625886242783</v>
      </c>
      <c r="BG30" s="75">
        <v>-0.12636153353531801</v>
      </c>
      <c r="BH30" s="75">
        <v>-0.13140238563614201</v>
      </c>
      <c r="BI30" s="75">
        <v>-0.13106431050053199</v>
      </c>
      <c r="BJ30" s="75">
        <v>-0.125368604441773</v>
      </c>
      <c r="BK30" s="75">
        <v>-0.11467363711775699</v>
      </c>
      <c r="BL30" s="75">
        <v>-9.9652240391528701E-2</v>
      </c>
      <c r="BM30" s="75">
        <v>-8.1249309400604902E-2</v>
      </c>
      <c r="BN30" s="75">
        <v>-6.0622332872476301E-2</v>
      </c>
      <c r="BO30" s="75">
        <v>-3.9068483568325901E-2</v>
      </c>
      <c r="BP30" s="75">
        <v>-1.79427691448108E-2</v>
      </c>
      <c r="BQ30" s="75">
        <v>1.42724290522892E-3</v>
      </c>
      <c r="BR30" s="75">
        <v>1.7824947453855201E-2</v>
      </c>
      <c r="BS30" s="75">
        <v>3.0221651479582699E-2</v>
      </c>
      <c r="BT30" s="75">
        <v>3.7841267908888698E-2</v>
      </c>
      <c r="BU30" s="75">
        <v>4.0208971203323902E-2</v>
      </c>
      <c r="BV30" s="75">
        <v>3.7181567611964901E-2</v>
      </c>
      <c r="BW30" s="75">
        <v>2.89564495101058E-2</v>
      </c>
      <c r="BX30" s="75">
        <v>1.6058996668984901E-2</v>
      </c>
      <c r="BY30" s="75">
        <v>-6.9022645419863601E-4</v>
      </c>
      <c r="BZ30" s="75">
        <v>-2.0227216217353999E-2</v>
      </c>
      <c r="CA30" s="75">
        <v>-4.1311265215513197E-2</v>
      </c>
      <c r="CB30" s="75">
        <v>-6.2603218074141195E-2</v>
      </c>
      <c r="CC30" s="75">
        <v>-8.2749654898893799E-2</v>
      </c>
      <c r="CD30" s="75">
        <v>-0.100467962571374</v>
      </c>
      <c r="CE30" s="75">
        <v>-0.114626885844013</v>
      </c>
      <c r="CF30" s="75">
        <v>-0.124317675610759</v>
      </c>
      <c r="CG30" s="75">
        <v>-0.12891109480100099</v>
      </c>
      <c r="CH30" s="75">
        <v>-0.128096693951297</v>
      </c>
      <c r="CI30" s="75">
        <v>-0.12190198511388101</v>
      </c>
      <c r="CJ30" s="75">
        <v>-0.110690212962799</v>
      </c>
      <c r="CK30" s="75">
        <v>-9.5137089532668098E-2</v>
      </c>
      <c r="CL30" s="75">
        <v>-7.6187447292377294E-2</v>
      </c>
      <c r="CM30" s="75">
        <v>-5.4994788116696301E-2</v>
      </c>
      <c r="CN30" s="75">
        <v>-3.2847460258226401E-2</v>
      </c>
      <c r="CO30" s="75">
        <v>-1.10862081244567E-2</v>
      </c>
      <c r="CP30" s="75">
        <v>8.9821481147146099E-3</v>
      </c>
      <c r="CQ30" s="75">
        <v>2.6169361099673501E-2</v>
      </c>
      <c r="CR30" s="75">
        <v>3.94842683736851E-2</v>
      </c>
      <c r="CS30" s="75">
        <v>4.8199181772297303E-2</v>
      </c>
      <c r="CT30" s="75">
        <v>5.1901557336482197E-2</v>
      </c>
      <c r="CU30" s="75">
        <v>5.0528312258515999E-2</v>
      </c>
      <c r="CV30" s="75">
        <v>4.4381302833662602E-2</v>
      </c>
      <c r="CW30" s="75">
        <v>3.4123632847322297E-2</v>
      </c>
      <c r="CX30" s="75">
        <v>2.0760052719197099E-2</v>
      </c>
      <c r="CY30" s="75">
        <v>5.6046097488797299E-3</v>
      </c>
      <c r="CZ30" s="75">
        <v>-9.763067372578E-3</v>
      </c>
      <c r="DA30" s="75">
        <v>-2.3548935766975702E-2</v>
      </c>
      <c r="DB30" s="75">
        <v>-3.3818379977296899E-2</v>
      </c>
      <c r="DC30" s="75">
        <v>-3.86325936903631E-2</v>
      </c>
      <c r="DD30" s="75">
        <v>-3.6351584707213003E-2</v>
      </c>
      <c r="DE30" s="75">
        <v>-2.62715871094951E-2</v>
      </c>
      <c r="DF30" s="75">
        <v>-1.9278906166045998E-2</v>
      </c>
      <c r="DH30" s="73">
        <v>4100</v>
      </c>
      <c r="DI30">
        <v>10024.361041722799</v>
      </c>
      <c r="DK30" s="74">
        <v>0</v>
      </c>
      <c r="DL30" s="74">
        <v>0</v>
      </c>
      <c r="DM30" s="74">
        <v>20</v>
      </c>
      <c r="DN30" s="74">
        <v>10024.361041722799</v>
      </c>
    </row>
    <row r="31" spans="1:118" ht="1.1499999999999999" customHeight="1">
      <c r="A31" s="71">
        <f t="shared" si="13"/>
        <v>22</v>
      </c>
      <c r="B31">
        <v>8900</v>
      </c>
      <c r="C31" s="72">
        <f t="shared" ref="C31:E50" si="17">INDEX($K$13:$DF$212,$A31,C$9)</f>
        <v>2.5912650370332801E-2</v>
      </c>
      <c r="D31" s="72">
        <f t="shared" si="17"/>
        <v>-0.111569036464661</v>
      </c>
      <c r="E31" s="72">
        <f t="shared" si="17"/>
        <v>-6.6663974226394196E-2</v>
      </c>
      <c r="G31" s="72">
        <f t="shared" si="16"/>
        <v>-0.90779468952632203</v>
      </c>
      <c r="H31" s="72">
        <f t="shared" si="16"/>
        <v>-6.4897218737716198</v>
      </c>
      <c r="I31" s="72">
        <f t="shared" si="12"/>
        <v>-4.1148384416113002</v>
      </c>
      <c r="K31" s="75">
        <v>-1.6421852304083499E-2</v>
      </c>
      <c r="L31" s="75">
        <v>-2.2397323000209302E-2</v>
      </c>
      <c r="M31" s="75">
        <v>-3.09708590830996E-2</v>
      </c>
      <c r="N31" s="75">
        <v>-3.2730180810235598E-2</v>
      </c>
      <c r="O31" s="75">
        <v>-2.8188682391860301E-2</v>
      </c>
      <c r="P31" s="75">
        <v>-1.87605780159492E-2</v>
      </c>
      <c r="Q31" s="75">
        <v>-6.1931162749078797E-3</v>
      </c>
      <c r="R31" s="75">
        <v>7.7341652947234196E-3</v>
      </c>
      <c r="S31" s="75">
        <v>2.13573479068054E-2</v>
      </c>
      <c r="T31" s="75">
        <v>3.3210270376744101E-2</v>
      </c>
      <c r="U31" s="75">
        <v>4.20797855320506E-2</v>
      </c>
      <c r="V31" s="75">
        <v>4.7048304234026499E-2</v>
      </c>
      <c r="W31" s="75">
        <v>4.7523976903212299E-2</v>
      </c>
      <c r="X31" s="75">
        <v>4.3257728594044198E-2</v>
      </c>
      <c r="Y31" s="75">
        <v>3.4344003154296802E-2</v>
      </c>
      <c r="Z31" s="75">
        <v>2.12036852998835E-2</v>
      </c>
      <c r="AA31" s="75">
        <v>4.5498103338695696E-3</v>
      </c>
      <c r="AB31" s="75">
        <v>-1.46632481177812E-2</v>
      </c>
      <c r="AC31" s="75">
        <v>-3.5304346938073598E-2</v>
      </c>
      <c r="AD31" s="75">
        <v>-5.6139886877044701E-2</v>
      </c>
      <c r="AE31" s="75">
        <v>-7.5914114424417603E-2</v>
      </c>
      <c r="AF31" s="75">
        <v>-9.3430132057010201E-2</v>
      </c>
      <c r="AG31" s="75">
        <v>-0.10762662960743</v>
      </c>
      <c r="AH31" s="75">
        <v>-0.117645966172749</v>
      </c>
      <c r="AI31" s="75">
        <v>-0.12288911023691</v>
      </c>
      <c r="AJ31" s="75">
        <v>-0.12305403085904799</v>
      </c>
      <c r="AK31" s="75">
        <v>-0.118155330969934</v>
      </c>
      <c r="AL31" s="75">
        <v>-0.1085238179532</v>
      </c>
      <c r="AM31" s="75">
        <v>-9.4786000295998707E-2</v>
      </c>
      <c r="AN31" s="75">
        <v>-7.7824981685748695E-2</v>
      </c>
      <c r="AO31" s="75">
        <v>-5.8725092264821699E-2</v>
      </c>
      <c r="AP31" s="75">
        <v>-3.8703781480917299E-2</v>
      </c>
      <c r="AQ31" s="75">
        <v>-1.9035111523803602E-2</v>
      </c>
      <c r="AR31" s="75">
        <v>-9.6969650737264599E-4</v>
      </c>
      <c r="AS31" s="75">
        <v>1.43439717050659E-2</v>
      </c>
      <c r="AT31" s="75">
        <v>2.5931764004480998E-2</v>
      </c>
      <c r="AU31" s="75">
        <v>3.3055176934690199E-2</v>
      </c>
      <c r="AV31" s="75">
        <v>3.5257753303126201E-2</v>
      </c>
      <c r="AW31" s="75">
        <v>3.2393777587817502E-2</v>
      </c>
      <c r="AX31" s="75">
        <v>2.4637395738191101E-2</v>
      </c>
      <c r="AY31" s="75">
        <v>1.24716011894179E-2</v>
      </c>
      <c r="AZ31" s="75">
        <v>-3.3422331615247402E-3</v>
      </c>
      <c r="BA31" s="75">
        <v>-2.1812366006920401E-2</v>
      </c>
      <c r="BB31" s="75">
        <v>-4.1779182671466498E-2</v>
      </c>
      <c r="BC31" s="75">
        <v>-6.1988263433722698E-2</v>
      </c>
      <c r="BD31" s="75">
        <v>-8.1169401340998704E-2</v>
      </c>
      <c r="BE31" s="75">
        <v>-9.8116663666137305E-2</v>
      </c>
      <c r="BF31" s="75">
        <v>-0.11176435846005001</v>
      </c>
      <c r="BG31" s="75">
        <v>-0.121254172939616</v>
      </c>
      <c r="BH31" s="75">
        <v>-0.125989236311083</v>
      </c>
      <c r="BI31" s="75">
        <v>-0.125671723407317</v>
      </c>
      <c r="BJ31" s="75">
        <v>-0.120321630756452</v>
      </c>
      <c r="BK31" s="75">
        <v>-0.110275535255145</v>
      </c>
      <c r="BL31" s="75">
        <v>-9.61653546086563E-2</v>
      </c>
      <c r="BM31" s="75">
        <v>-7.8878514224193105E-2</v>
      </c>
      <c r="BN31" s="75">
        <v>-5.9502098232492202E-2</v>
      </c>
      <c r="BO31" s="75">
        <v>-3.9254389012939997E-2</v>
      </c>
      <c r="BP31" s="75">
        <v>-1.9407974450036801E-2</v>
      </c>
      <c r="BQ31" s="75">
        <v>-1.20965507318942E-3</v>
      </c>
      <c r="BR31" s="75">
        <v>1.4197958574259199E-2</v>
      </c>
      <c r="BS31" s="75">
        <v>2.5848763335593501E-2</v>
      </c>
      <c r="BT31" s="75">
        <v>3.3013943393661899E-2</v>
      </c>
      <c r="BU31" s="75">
        <v>3.5247590606600099E-2</v>
      </c>
      <c r="BV31" s="75">
        <v>3.2415262024478503E-2</v>
      </c>
      <c r="BW31" s="75">
        <v>2.4702434433788702E-2</v>
      </c>
      <c r="BX31" s="75">
        <v>1.2602635171774601E-2</v>
      </c>
      <c r="BY31" s="75">
        <v>-3.1133599345776002E-3</v>
      </c>
      <c r="BZ31" s="75">
        <v>-2.14461491592874E-2</v>
      </c>
      <c r="CA31" s="75">
        <v>-4.1230337515012198E-2</v>
      </c>
      <c r="CB31" s="75">
        <v>-6.1208035994604802E-2</v>
      </c>
      <c r="CC31" s="75">
        <v>-8.0107942972604096E-2</v>
      </c>
      <c r="CD31" s="75">
        <v>-9.6725242529805605E-2</v>
      </c>
      <c r="CE31" s="75">
        <v>-0.109997228439897</v>
      </c>
      <c r="CF31" s="75">
        <v>-0.119070116522379</v>
      </c>
      <c r="CG31" s="75">
        <v>-0.123352606011485</v>
      </c>
      <c r="CH31" s="75">
        <v>-0.1225527506263</v>
      </c>
      <c r="CI31" s="75">
        <v>-0.11669594700126699</v>
      </c>
      <c r="CJ31" s="75">
        <v>-0.106122793892477</v>
      </c>
      <c r="CK31" s="75">
        <v>-9.1467256198984603E-2</v>
      </c>
      <c r="CL31" s="75">
        <v>-7.3615944685652704E-2</v>
      </c>
      <c r="CM31" s="75">
        <v>-5.3651315490519602E-2</v>
      </c>
      <c r="CN31" s="75">
        <v>-3.2782245773551003E-2</v>
      </c>
      <c r="CO31" s="75">
        <v>-1.2266564458636799E-2</v>
      </c>
      <c r="CP31" s="75">
        <v>6.6700521322900297E-3</v>
      </c>
      <c r="CQ31" s="75">
        <v>2.2913625142728E-2</v>
      </c>
      <c r="CR31" s="75">
        <v>3.55357987284287E-2</v>
      </c>
      <c r="CS31" s="75">
        <v>4.38562158113927E-2</v>
      </c>
      <c r="CT31" s="75">
        <v>4.7491117403424099E-2</v>
      </c>
      <c r="CU31" s="75">
        <v>4.63858415492404E-2</v>
      </c>
      <c r="CV31" s="75">
        <v>4.0829166689245501E-2</v>
      </c>
      <c r="CW31" s="75">
        <v>3.1449752246421603E-2</v>
      </c>
      <c r="CX31" s="75">
        <v>1.9197208861837602E-2</v>
      </c>
      <c r="CY31" s="75">
        <v>5.3098567642928104E-3</v>
      </c>
      <c r="CZ31" s="75">
        <v>-8.7299048036265908E-3</v>
      </c>
      <c r="DA31" s="75">
        <v>-2.12512236682641E-2</v>
      </c>
      <c r="DB31" s="75">
        <v>-3.04777500290992E-2</v>
      </c>
      <c r="DC31" s="75">
        <v>-3.4675567963190497E-2</v>
      </c>
      <c r="DD31" s="75">
        <v>-3.2452096015322202E-2</v>
      </c>
      <c r="DE31" s="75">
        <v>-2.33237281840456E-2</v>
      </c>
      <c r="DF31" s="75">
        <v>-1.70524722923346E-2</v>
      </c>
      <c r="DH31" s="73">
        <v>4300</v>
      </c>
      <c r="DI31">
        <v>10061.5699759854</v>
      </c>
      <c r="DK31" s="74">
        <v>0</v>
      </c>
      <c r="DL31" s="74">
        <v>0</v>
      </c>
      <c r="DM31" s="74">
        <v>21</v>
      </c>
      <c r="DN31" s="74">
        <v>10061.5699759854</v>
      </c>
    </row>
    <row r="32" spans="1:118" ht="1.1499999999999999" customHeight="1">
      <c r="A32" s="71">
        <f t="shared" si="13"/>
        <v>23</v>
      </c>
      <c r="B32">
        <v>8850</v>
      </c>
      <c r="C32" s="72">
        <f t="shared" si="17"/>
        <v>2.3792304929684101E-2</v>
      </c>
      <c r="D32" s="72">
        <f t="shared" si="17"/>
        <v>-0.107308683844216</v>
      </c>
      <c r="E32" s="72">
        <f t="shared" si="17"/>
        <v>-6.4576971252781695E-2</v>
      </c>
      <c r="G32" s="72">
        <f t="shared" si="16"/>
        <v>-0.93158699445600601</v>
      </c>
      <c r="H32" s="72">
        <f t="shared" si="16"/>
        <v>-6.3824131899273997</v>
      </c>
      <c r="I32" s="72">
        <f t="shared" si="12"/>
        <v>-4.05026147035852</v>
      </c>
      <c r="K32" s="75">
        <v>-1.45150983947587E-2</v>
      </c>
      <c r="L32" s="75">
        <v>-1.9859486547429601E-2</v>
      </c>
      <c r="M32" s="75">
        <v>-2.7592126244699099E-2</v>
      </c>
      <c r="N32" s="75">
        <v>-2.92918113806717E-2</v>
      </c>
      <c r="O32" s="75">
        <v>-2.53006408042574E-2</v>
      </c>
      <c r="P32" s="75">
        <v>-1.6819397710237299E-2</v>
      </c>
      <c r="Q32" s="75">
        <v>-5.4083754897328602E-3</v>
      </c>
      <c r="R32" s="75">
        <v>7.3021372301945997E-3</v>
      </c>
      <c r="S32" s="75">
        <v>1.9765866636121201E-2</v>
      </c>
      <c r="T32" s="75">
        <v>3.0609365826858199E-2</v>
      </c>
      <c r="U32" s="75">
        <v>3.8690899889547797E-2</v>
      </c>
      <c r="V32" s="75">
        <v>4.3144108617061597E-2</v>
      </c>
      <c r="W32" s="75">
        <v>4.3408103355918597E-2</v>
      </c>
      <c r="X32" s="75">
        <v>3.92442508017848E-2</v>
      </c>
      <c r="Y32" s="75">
        <v>3.0737116777640901E-2</v>
      </c>
      <c r="Z32" s="75">
        <v>1.8278485401638098E-2</v>
      </c>
      <c r="AA32" s="75">
        <v>2.5351402433761898E-3</v>
      </c>
      <c r="AB32" s="75">
        <v>-1.55989840909069E-2</v>
      </c>
      <c r="AC32" s="75">
        <v>-3.5063515766960297E-2</v>
      </c>
      <c r="AD32" s="75">
        <v>-5.4701482240179698E-2</v>
      </c>
      <c r="AE32" s="75">
        <v>-7.3334828470829005E-2</v>
      </c>
      <c r="AF32" s="75">
        <v>-8.9840551380052494E-2</v>
      </c>
      <c r="AG32" s="75">
        <v>-0.10322279341291</v>
      </c>
      <c r="AH32" s="75">
        <v>-0.11267683215247799</v>
      </c>
      <c r="AI32" s="75">
        <v>-0.1176407017477</v>
      </c>
      <c r="AJ32" s="75">
        <v>-0.117831273884116</v>
      </c>
      <c r="AK32" s="75">
        <v>-0.11326272279784901</v>
      </c>
      <c r="AL32" s="75">
        <v>-0.104246128856625</v>
      </c>
      <c r="AM32" s="75">
        <v>-9.1370228524624494E-2</v>
      </c>
      <c r="AN32" s="75">
        <v>-7.5464707508103801E-2</v>
      </c>
      <c r="AO32" s="75">
        <v>-5.7548205069188001E-2</v>
      </c>
      <c r="AP32" s="75">
        <v>-3.8764349804155197E-2</v>
      </c>
      <c r="AQ32" s="75">
        <v>-2.0309908890753799E-2</v>
      </c>
      <c r="AR32" s="75">
        <v>-3.35960394701942E-3</v>
      </c>
      <c r="AS32" s="75">
        <v>1.1007774857785001E-2</v>
      </c>
      <c r="AT32" s="75">
        <v>2.1877213381585499E-2</v>
      </c>
      <c r="AU32" s="75">
        <v>2.8555013366362798E-2</v>
      </c>
      <c r="AV32" s="75">
        <v>3.06123878103562E-2</v>
      </c>
      <c r="AW32" s="75">
        <v>2.7912406465220502E-2</v>
      </c>
      <c r="AX32" s="75">
        <v>2.0618557175203001E-2</v>
      </c>
      <c r="AY32" s="75">
        <v>9.1844038425506307E-3</v>
      </c>
      <c r="AZ32" s="75">
        <v>-5.67502574655463E-3</v>
      </c>
      <c r="BA32" s="75">
        <v>-2.3028335229960201E-2</v>
      </c>
      <c r="BB32" s="75">
        <v>-4.17864592829255E-2</v>
      </c>
      <c r="BC32" s="75">
        <v>-6.0771290457646503E-2</v>
      </c>
      <c r="BD32" s="75">
        <v>-7.8789884412208203E-2</v>
      </c>
      <c r="BE32" s="75">
        <v>-9.4709654472171598E-2</v>
      </c>
      <c r="BF32" s="75">
        <v>-0.107529723630696</v>
      </c>
      <c r="BG32" s="75">
        <v>-0.11644398436197601</v>
      </c>
      <c r="BH32" s="75">
        <v>-0.120891870654841</v>
      </c>
      <c r="BI32" s="75">
        <v>-0.120593669781369</v>
      </c>
      <c r="BJ32" s="75">
        <v>-0.11556815675653</v>
      </c>
      <c r="BK32" s="75">
        <v>-0.106131438667357</v>
      </c>
      <c r="BL32" s="75">
        <v>-9.2877006966828005E-2</v>
      </c>
      <c r="BM32" s="75">
        <v>-7.6638313578873699E-2</v>
      </c>
      <c r="BN32" s="75">
        <v>-5.84363191681814E-2</v>
      </c>
      <c r="BO32" s="75">
        <v>-3.9415212048274903E-2</v>
      </c>
      <c r="BP32" s="75">
        <v>-2.0770171184258199E-2</v>
      </c>
      <c r="BQ32" s="75">
        <v>-3.6721378215452201E-3</v>
      </c>
      <c r="BR32" s="75">
        <v>1.0805772132280201E-2</v>
      </c>
      <c r="BS32" s="75">
        <v>2.1756234432996201E-2</v>
      </c>
      <c r="BT32" s="75">
        <v>2.84948330819133E-2</v>
      </c>
      <c r="BU32" s="75">
        <v>3.0602826609078801E-2</v>
      </c>
      <c r="BV32" s="75">
        <v>2.7953990307018999E-2</v>
      </c>
      <c r="BW32" s="75">
        <v>2.07226059438789E-2</v>
      </c>
      <c r="BX32" s="75">
        <v>9.3722853899816903E-3</v>
      </c>
      <c r="BY32" s="75">
        <v>-5.3729511810979604E-3</v>
      </c>
      <c r="BZ32" s="75">
        <v>-2.2574372195413101E-2</v>
      </c>
      <c r="CA32" s="75">
        <v>-4.1137315883675002E-2</v>
      </c>
      <c r="CB32" s="75">
        <v>-5.9880216626311197E-2</v>
      </c>
      <c r="CC32" s="75">
        <v>-7.7608895786934196E-2</v>
      </c>
      <c r="CD32" s="75">
        <v>-9.3191602856754804E-2</v>
      </c>
      <c r="CE32" s="75">
        <v>-0.105630012213887</v>
      </c>
      <c r="CF32" s="75">
        <v>-0.114121959168137</v>
      </c>
      <c r="CG32" s="75">
        <v>-0.118111767416071</v>
      </c>
      <c r="CH32" s="75">
        <v>-0.117324865358668</v>
      </c>
      <c r="CI32" s="75">
        <v>-0.111784669461922</v>
      </c>
      <c r="CJ32" s="75">
        <v>-0.101810515549555</v>
      </c>
      <c r="CK32" s="75">
        <v>-8.7997158689945496E-2</v>
      </c>
      <c r="CL32" s="75">
        <v>-7.1176529450062795E-2</v>
      </c>
      <c r="CM32" s="75">
        <v>-5.2364369867350401E-2</v>
      </c>
      <c r="CN32" s="75">
        <v>-3.26949381137819E-2</v>
      </c>
      <c r="CO32" s="75">
        <v>-1.33482212909302E-2</v>
      </c>
      <c r="CP32" s="75">
        <v>4.5262654529142302E-3</v>
      </c>
      <c r="CQ32" s="75">
        <v>1.9884226051149201E-2</v>
      </c>
      <c r="CR32" s="75">
        <v>3.1856198284604002E-2</v>
      </c>
      <c r="CS32" s="75">
        <v>3.9806089572557497E-2</v>
      </c>
      <c r="CT32" s="75">
        <v>4.3376930110189199E-2</v>
      </c>
      <c r="CU32" s="75">
        <v>4.2521592224020403E-2</v>
      </c>
      <c r="CV32" s="75">
        <v>3.7515946149323999E-2</v>
      </c>
      <c r="CW32" s="75">
        <v>2.8955430623327599E-2</v>
      </c>
      <c r="CX32" s="75">
        <v>1.7736559662876E-2</v>
      </c>
      <c r="CY32" s="75">
        <v>5.0246086465040203E-3</v>
      </c>
      <c r="CZ32" s="75">
        <v>-7.7916340186766301E-3</v>
      </c>
      <c r="DA32" s="75">
        <v>-1.9159431126395201E-2</v>
      </c>
      <c r="DB32" s="75">
        <v>-2.74514324406754E-2</v>
      </c>
      <c r="DC32" s="75">
        <v>-3.1119848677130899E-2</v>
      </c>
      <c r="DD32" s="75">
        <v>-2.8984177545767102E-2</v>
      </c>
      <c r="DE32" s="75">
        <v>-2.0730191602401599E-2</v>
      </c>
      <c r="DF32" s="75">
        <v>-1.51078853654871E-2</v>
      </c>
      <c r="DH32" s="73">
        <v>4500</v>
      </c>
      <c r="DI32">
        <v>10108.443457049199</v>
      </c>
      <c r="DK32" s="74">
        <v>0</v>
      </c>
      <c r="DL32" s="74">
        <v>0</v>
      </c>
      <c r="DM32" s="74">
        <v>22</v>
      </c>
      <c r="DN32" s="74">
        <v>10108.443457049199</v>
      </c>
    </row>
    <row r="33" spans="1:118" ht="1.1499999999999999" customHeight="1">
      <c r="A33" s="71">
        <f t="shared" si="13"/>
        <v>24</v>
      </c>
      <c r="B33">
        <v>8800</v>
      </c>
      <c r="C33" s="72">
        <f t="shared" si="17"/>
        <v>2.1809205225918001E-2</v>
      </c>
      <c r="D33" s="72">
        <f t="shared" si="17"/>
        <v>-0.103294210304843</v>
      </c>
      <c r="E33" s="72">
        <f t="shared" si="17"/>
        <v>-6.2594274751063494E-2</v>
      </c>
      <c r="G33" s="72">
        <f t="shared" si="16"/>
        <v>-0.95339619968192402</v>
      </c>
      <c r="H33" s="72">
        <f t="shared" si="16"/>
        <v>-6.2791189796225604</v>
      </c>
      <c r="I33" s="72">
        <f t="shared" si="12"/>
        <v>-3.9876671956074601</v>
      </c>
      <c r="K33" s="75">
        <v>-1.2847542654681E-2</v>
      </c>
      <c r="L33" s="75">
        <v>-1.7625975590772201E-2</v>
      </c>
      <c r="M33" s="75">
        <v>-2.45904442385881E-2</v>
      </c>
      <c r="N33" s="75">
        <v>-2.6209128939194599E-2</v>
      </c>
      <c r="O33" s="75">
        <v>-2.2693227116769701E-2</v>
      </c>
      <c r="P33" s="75">
        <v>-1.5061331021161001E-2</v>
      </c>
      <c r="Q33" s="75">
        <v>-4.7048509812975597E-3</v>
      </c>
      <c r="R33" s="75">
        <v>6.8855290692545097E-3</v>
      </c>
      <c r="S33" s="75">
        <v>1.8275650291261599E-2</v>
      </c>
      <c r="T33" s="75">
        <v>2.8181081306283801E-2</v>
      </c>
      <c r="U33" s="75">
        <v>3.5528788319147603E-2</v>
      </c>
      <c r="V33" s="75">
        <v>3.95017375841916E-2</v>
      </c>
      <c r="W33" s="75">
        <v>3.9568968892913198E-2</v>
      </c>
      <c r="X33" s="75">
        <v>3.5502231719051397E-2</v>
      </c>
      <c r="Y33" s="75">
        <v>2.7377198223753101E-2</v>
      </c>
      <c r="Z33" s="75">
        <v>1.55585804206975E-2</v>
      </c>
      <c r="AA33" s="75">
        <v>6.6989595255108705E-4</v>
      </c>
      <c r="AB33" s="75">
        <v>-1.64515718483698E-2</v>
      </c>
      <c r="AC33" s="75">
        <v>-3.4811843582974601E-2</v>
      </c>
      <c r="AD33" s="75">
        <v>-5.33258642980627E-2</v>
      </c>
      <c r="AE33" s="75">
        <v>-7.0888520643661607E-2</v>
      </c>
      <c r="AF33" s="75">
        <v>-8.6446188225927395E-2</v>
      </c>
      <c r="AG33" s="75">
        <v>-9.9064468781139101E-2</v>
      </c>
      <c r="AH33" s="75">
        <v>-0.10798833406660301</v>
      </c>
      <c r="AI33" s="75">
        <v>-0.112690624926572</v>
      </c>
      <c r="AJ33" s="75">
        <v>-0.112905962785553</v>
      </c>
      <c r="AK33" s="75">
        <v>-0.108648118705855</v>
      </c>
      <c r="AL33" s="75">
        <v>-0.100209646472658</v>
      </c>
      <c r="AM33" s="75">
        <v>-8.8143808478634997E-2</v>
      </c>
      <c r="AN33" s="75">
        <v>-7.3230121388410202E-2</v>
      </c>
      <c r="AO33" s="75">
        <v>-5.6425528649005997E-2</v>
      </c>
      <c r="AP33" s="75">
        <v>-3.88043289096867E-2</v>
      </c>
      <c r="AQ33" s="75">
        <v>-2.1490697303911399E-2</v>
      </c>
      <c r="AR33" s="75">
        <v>-5.5880789672482899E-3</v>
      </c>
      <c r="AS33" s="75">
        <v>7.8901991310612995E-3</v>
      </c>
      <c r="AT33" s="75">
        <v>1.8084641526384001E-2</v>
      </c>
      <c r="AU33" s="75">
        <v>2.4343627975344999E-2</v>
      </c>
      <c r="AV33" s="75">
        <v>2.6264357763307E-2</v>
      </c>
      <c r="AW33" s="75">
        <v>2.3718151814568902E-2</v>
      </c>
      <c r="AX33" s="75">
        <v>1.68584875732949E-2</v>
      </c>
      <c r="AY33" s="75">
        <v>6.11128713558628E-3</v>
      </c>
      <c r="AZ33" s="75">
        <v>-7.8519505125223005E-3</v>
      </c>
      <c r="BA33" s="75">
        <v>-2.4156504760635401E-2</v>
      </c>
      <c r="BB33" s="75">
        <v>-4.1779568922229303E-2</v>
      </c>
      <c r="BC33" s="75">
        <v>-5.9614707871637598E-2</v>
      </c>
      <c r="BD33" s="75">
        <v>-7.6541543641892501E-2</v>
      </c>
      <c r="BE33" s="75">
        <v>-9.1496376903155499E-2</v>
      </c>
      <c r="BF33" s="75">
        <v>-0.10353920344520701</v>
      </c>
      <c r="BG33" s="75">
        <v>-0.111912945108601</v>
      </c>
      <c r="BH33" s="75">
        <v>-0.116091133851286</v>
      </c>
      <c r="BI33" s="75">
        <v>-0.115811070297218</v>
      </c>
      <c r="BJ33" s="75">
        <v>-0.111090382389484</v>
      </c>
      <c r="BK33" s="75">
        <v>-0.10222594998340299</v>
      </c>
      <c r="BL33" s="75">
        <v>-8.9775174017204307E-2</v>
      </c>
      <c r="BM33" s="75">
        <v>-7.4520815993887393E-2</v>
      </c>
      <c r="BN33" s="75">
        <v>-5.7421734417025597E-2</v>
      </c>
      <c r="BO33" s="75">
        <v>-3.9552529219286002E-2</v>
      </c>
      <c r="BP33" s="75">
        <v>-2.2035677032708902E-2</v>
      </c>
      <c r="BQ33" s="75">
        <v>-5.9708679238519797E-3</v>
      </c>
      <c r="BR33" s="75">
        <v>7.6340519164705203E-3</v>
      </c>
      <c r="BS33" s="75">
        <v>1.79269569301823E-2</v>
      </c>
      <c r="BT33" s="75">
        <v>2.42651318425532E-2</v>
      </c>
      <c r="BU33" s="75">
        <v>2.6255357671134301E-2</v>
      </c>
      <c r="BV33" s="75">
        <v>2.3779129780932599E-2</v>
      </c>
      <c r="BW33" s="75">
        <v>1.7000212551488401E-2</v>
      </c>
      <c r="BX33" s="75">
        <v>6.3541202665919599E-3</v>
      </c>
      <c r="BY33" s="75">
        <v>-7.4790358926566103E-3</v>
      </c>
      <c r="BZ33" s="75">
        <v>-2.3617501869766699E-2</v>
      </c>
      <c r="CA33" s="75">
        <v>-4.1033047311511799E-2</v>
      </c>
      <c r="CB33" s="75">
        <v>-5.8615787111621097E-2</v>
      </c>
      <c r="CC33" s="75">
        <v>-7.5243974166064598E-2</v>
      </c>
      <c r="CD33" s="75">
        <v>-8.9854479496088893E-2</v>
      </c>
      <c r="CE33" s="75">
        <v>-0.101509445123783</v>
      </c>
      <c r="CF33" s="75">
        <v>-0.10945518598069599</v>
      </c>
      <c r="CG33" s="75">
        <v>-0.11316947834751299</v>
      </c>
      <c r="CH33" s="75">
        <v>-0.112394063982765</v>
      </c>
      <c r="CI33" s="75">
        <v>-0.10715050618510299</v>
      </c>
      <c r="CJ33" s="75">
        <v>-9.7738178139552406E-2</v>
      </c>
      <c r="CK33" s="75">
        <v>-8.4715012400320103E-2</v>
      </c>
      <c r="CL33" s="75">
        <v>-6.8861589038920104E-2</v>
      </c>
      <c r="CM33" s="75">
        <v>-5.11310043620005E-2</v>
      </c>
      <c r="CN33" s="75">
        <v>-3.2587455515595103E-2</v>
      </c>
      <c r="CO33" s="75">
        <v>-1.4337855190797199E-2</v>
      </c>
      <c r="CP33" s="75">
        <v>2.5397542710379598E-3</v>
      </c>
      <c r="CQ33" s="75">
        <v>1.7066452256071798E-2</v>
      </c>
      <c r="CR33" s="75">
        <v>2.84279884636271E-2</v>
      </c>
      <c r="CS33" s="75">
        <v>3.6029641936688603E-2</v>
      </c>
      <c r="CT33" s="75">
        <v>3.9539375818362699E-2</v>
      </c>
      <c r="CU33" s="75">
        <v>3.89167392747913E-2</v>
      </c>
      <c r="CV33" s="75">
        <v>3.4424894170406298E-2</v>
      </c>
      <c r="CW33" s="75">
        <v>2.6627248119757401E-2</v>
      </c>
      <c r="CX33" s="75">
        <v>1.63692333111293E-2</v>
      </c>
      <c r="CY33" s="75">
        <v>4.7458699300113897E-3</v>
      </c>
      <c r="CZ33" s="75">
        <v>-6.9438944077046399E-3</v>
      </c>
      <c r="DA33" s="75">
        <v>-1.7259861815787099E-2</v>
      </c>
      <c r="DB33" s="75">
        <v>-2.47141034041987E-2</v>
      </c>
      <c r="DC33" s="75">
        <v>-2.79268751684594E-2</v>
      </c>
      <c r="DD33" s="75">
        <v>-2.5898652585633501E-2</v>
      </c>
      <c r="DE33" s="75">
        <v>-1.8444308914072199E-2</v>
      </c>
      <c r="DF33" s="75">
        <v>-1.3404731594018801E-2</v>
      </c>
      <c r="DH33" s="73">
        <v>4700</v>
      </c>
      <c r="DI33">
        <v>10162.658826844199</v>
      </c>
      <c r="DK33" s="74">
        <v>0</v>
      </c>
      <c r="DL33" s="74">
        <v>0</v>
      </c>
      <c r="DM33" s="74">
        <v>23</v>
      </c>
      <c r="DN33" s="74">
        <v>10162.658826844199</v>
      </c>
    </row>
    <row r="34" spans="1:118" ht="1.1499999999999999" customHeight="1">
      <c r="A34" s="71">
        <f t="shared" si="13"/>
        <v>25</v>
      </c>
      <c r="B34">
        <v>8750</v>
      </c>
      <c r="C34" s="72">
        <f t="shared" si="17"/>
        <v>1.99533718990005E-2</v>
      </c>
      <c r="D34" s="72">
        <f t="shared" si="17"/>
        <v>-9.9510716657405199E-2</v>
      </c>
      <c r="E34" s="72">
        <f t="shared" si="17"/>
        <v>-6.0709961720754102E-2</v>
      </c>
      <c r="G34" s="72">
        <f t="shared" si="16"/>
        <v>-0.97334957158092505</v>
      </c>
      <c r="H34" s="72">
        <f t="shared" si="16"/>
        <v>-6.1796082629651501</v>
      </c>
      <c r="I34" s="72">
        <f t="shared" si="12"/>
        <v>-3.9269572338867</v>
      </c>
      <c r="K34" s="75">
        <v>-1.13857115552127E-2</v>
      </c>
      <c r="L34" s="75">
        <v>-1.5657317059294601E-2</v>
      </c>
      <c r="M34" s="75">
        <v>-2.19228647080126E-2</v>
      </c>
      <c r="N34" s="75">
        <v>-2.34473696189843E-2</v>
      </c>
      <c r="O34" s="75">
        <v>-2.0343058986300001E-2</v>
      </c>
      <c r="P34" s="75">
        <v>-1.3473552745458601E-2</v>
      </c>
      <c r="Q34" s="75">
        <v>-4.0784473684197997E-3</v>
      </c>
      <c r="R34" s="75">
        <v>6.4814332633841296E-3</v>
      </c>
      <c r="S34" s="75">
        <v>1.6878229658482201E-2</v>
      </c>
      <c r="T34" s="75">
        <v>2.5912650370332801E-2</v>
      </c>
      <c r="U34" s="75">
        <v>3.2577600927656901E-2</v>
      </c>
      <c r="V34" s="75">
        <v>3.6103473406828901E-2</v>
      </c>
      <c r="W34" s="75">
        <v>3.5988207186519502E-2</v>
      </c>
      <c r="X34" s="75">
        <v>3.2013858227537599E-2</v>
      </c>
      <c r="Y34" s="75">
        <v>2.4248126563638801E-2</v>
      </c>
      <c r="Z34" s="75">
        <v>1.30305559932821E-2</v>
      </c>
      <c r="AA34" s="75">
        <v>-1.0557971478283401E-3</v>
      </c>
      <c r="AB34" s="75">
        <v>-1.7226737872001598E-2</v>
      </c>
      <c r="AC34" s="75">
        <v>-3.4550560806055702E-2</v>
      </c>
      <c r="AD34" s="75">
        <v>-5.2009703763997002E-2</v>
      </c>
      <c r="AE34" s="75">
        <v>-6.8567525848497998E-2</v>
      </c>
      <c r="AF34" s="75">
        <v>-8.3235536617298697E-2</v>
      </c>
      <c r="AG34" s="75">
        <v>-9.5137043723225304E-2</v>
      </c>
      <c r="AH34" s="75">
        <v>-0.103563683888573</v>
      </c>
      <c r="AI34" s="75">
        <v>-0.108020982363873</v>
      </c>
      <c r="AJ34" s="75">
        <v>-0.10826022606390701</v>
      </c>
      <c r="AK34" s="75">
        <v>-0.10429480536763</v>
      </c>
      <c r="AL34" s="75">
        <v>-9.6399874290250404E-2</v>
      </c>
      <c r="AM34" s="75">
        <v>-8.5095379262052101E-2</v>
      </c>
      <c r="AN34" s="75">
        <v>-7.1113718889255301E-2</v>
      </c>
      <c r="AO34" s="75">
        <v>-5.5353892121611299E-2</v>
      </c>
      <c r="AP34" s="75">
        <v>-3.8825084874324602E-2</v>
      </c>
      <c r="AQ34" s="75">
        <v>-2.2583297278429199E-2</v>
      </c>
      <c r="AR34" s="75">
        <v>-7.6650335157319198E-3</v>
      </c>
      <c r="AS34" s="75">
        <v>4.9778622309304401E-3</v>
      </c>
      <c r="AT34" s="75">
        <v>1.4538036187682299E-2</v>
      </c>
      <c r="AU34" s="75">
        <v>2.0403384884198201E-2</v>
      </c>
      <c r="AV34" s="75">
        <v>2.2195511998829701E-2</v>
      </c>
      <c r="AW34" s="75">
        <v>1.9793487876854601E-2</v>
      </c>
      <c r="AX34" s="75">
        <v>1.33413883692492E-2</v>
      </c>
      <c r="AY34" s="75">
        <v>3.2391732786800202E-3</v>
      </c>
      <c r="AZ34" s="75">
        <v>-9.8825423521566296E-3</v>
      </c>
      <c r="BA34" s="75">
        <v>-2.52022681410062E-2</v>
      </c>
      <c r="BB34" s="75">
        <v>-4.1759426176363301E-2</v>
      </c>
      <c r="BC34" s="75">
        <v>-5.8514895141906803E-2</v>
      </c>
      <c r="BD34" s="75">
        <v>-7.4416452453842694E-2</v>
      </c>
      <c r="BE34" s="75">
        <v>-8.8465099105164799E-2</v>
      </c>
      <c r="BF34" s="75">
        <v>-9.9778001860972798E-2</v>
      </c>
      <c r="BG34" s="75">
        <v>-0.107644128834385</v>
      </c>
      <c r="BH34" s="75">
        <v>-0.111569036464661</v>
      </c>
      <c r="BI34" s="75">
        <v>-0.111306006375762</v>
      </c>
      <c r="BJ34" s="75">
        <v>-0.106871590248742</v>
      </c>
      <c r="BK34" s="75">
        <v>-9.8544608299866901E-2</v>
      </c>
      <c r="BL34" s="75">
        <v>-8.6848564071046894E-2</v>
      </c>
      <c r="BM34" s="75">
        <v>-7.2518611097948396E-2</v>
      </c>
      <c r="BN34" s="75">
        <v>-5.6455282452061502E-2</v>
      </c>
      <c r="BO34" s="75">
        <v>-3.9667822430069402E-2</v>
      </c>
      <c r="BP34" s="75">
        <v>-2.3210426765144801E-2</v>
      </c>
      <c r="BQ34" s="75">
        <v>-8.1158615431513592E-3</v>
      </c>
      <c r="BR34" s="75">
        <v>4.6693306139059098E-3</v>
      </c>
      <c r="BS34" s="75">
        <v>1.43448602455964E-2</v>
      </c>
      <c r="BT34" s="75">
        <v>2.03071755982819E-2</v>
      </c>
      <c r="BU34" s="75">
        <v>2.2187034983398898E-2</v>
      </c>
      <c r="BV34" s="75">
        <v>1.9873187392749899E-2</v>
      </c>
      <c r="BW34" s="75">
        <v>1.3519517804543199E-2</v>
      </c>
      <c r="BX34" s="75">
        <v>3.5351498714635398E-3</v>
      </c>
      <c r="BY34" s="75">
        <v>-9.4410424384159305E-3</v>
      </c>
      <c r="BZ34" s="75">
        <v>-2.45808151718983E-2</v>
      </c>
      <c r="CA34" s="75">
        <v>-4.0918329000414803E-2</v>
      </c>
      <c r="CB34" s="75">
        <v>-5.7411018570046497E-2</v>
      </c>
      <c r="CC34" s="75">
        <v>-7.3005161344372002E-2</v>
      </c>
      <c r="CD34" s="75">
        <v>-8.6702075512744101E-2</v>
      </c>
      <c r="CE34" s="75">
        <v>-9.7620697607758294E-2</v>
      </c>
      <c r="CF34" s="75">
        <v>-0.105052875759561</v>
      </c>
      <c r="CG34" s="75">
        <v>-0.108507799649232</v>
      </c>
      <c r="CH34" s="75">
        <v>-0.107742527200498</v>
      </c>
      <c r="CI34" s="75">
        <v>-0.102776886505967</v>
      </c>
      <c r="CJ34" s="75">
        <v>-9.3891509344771196E-2</v>
      </c>
      <c r="CK34" s="75">
        <v>-8.1609751824253104E-2</v>
      </c>
      <c r="CL34" s="75">
        <v>-6.6663974226394196E-2</v>
      </c>
      <c r="CM34" s="75">
        <v>-4.9948449942826198E-2</v>
      </c>
      <c r="CN34" s="75">
        <v>-3.24615959816901E-2</v>
      </c>
      <c r="CO34" s="75">
        <v>-1.52417304066511E-2</v>
      </c>
      <c r="CP34" s="75">
        <v>7.0016574641613202E-4</v>
      </c>
      <c r="CQ34" s="75">
        <v>1.44465068885301E-2</v>
      </c>
      <c r="CR34" s="75">
        <v>2.52347811372419E-2</v>
      </c>
      <c r="CS34" s="75">
        <v>3.25089253934083E-2</v>
      </c>
      <c r="CT34" s="75">
        <v>3.5960097340139302E-2</v>
      </c>
      <c r="CU34" s="75">
        <v>3.5553711503580401E-2</v>
      </c>
      <c r="CV34" s="75">
        <v>3.1540440285798402E-2</v>
      </c>
      <c r="CW34" s="75">
        <v>2.4452841156676099E-2</v>
      </c>
      <c r="CX34" s="75">
        <v>1.50872329617277E-2</v>
      </c>
      <c r="CY34" s="75">
        <v>4.4712853638247899E-3</v>
      </c>
      <c r="CZ34" s="75">
        <v>-6.1820238442851401E-3</v>
      </c>
      <c r="DA34" s="75">
        <v>-1.5539143267728799E-2</v>
      </c>
      <c r="DB34" s="75">
        <v>-2.2241865390851601E-2</v>
      </c>
      <c r="DC34" s="75">
        <v>-2.5061472080569702E-2</v>
      </c>
      <c r="DD34" s="75">
        <v>-2.3152251434967099E-2</v>
      </c>
      <c r="DE34" s="75">
        <v>-1.6426413673834701E-2</v>
      </c>
      <c r="DF34" s="75">
        <v>-1.1909415614763901E-2</v>
      </c>
      <c r="DH34" s="73">
        <v>4900</v>
      </c>
      <c r="DI34">
        <v>10221.4309622274</v>
      </c>
      <c r="DK34" s="74">
        <v>0</v>
      </c>
      <c r="DL34" s="74">
        <v>0</v>
      </c>
      <c r="DM34" s="74">
        <v>24</v>
      </c>
      <c r="DN34" s="74">
        <v>10221.4309622274</v>
      </c>
    </row>
    <row r="35" spans="1:118" ht="1.1499999999999999" customHeight="1">
      <c r="A35" s="71">
        <f t="shared" si="13"/>
        <v>26</v>
      </c>
      <c r="B35">
        <v>8700</v>
      </c>
      <c r="C35" s="72">
        <f t="shared" si="17"/>
        <v>1.8215619661918901E-2</v>
      </c>
      <c r="D35" s="72">
        <f t="shared" si="17"/>
        <v>-9.5944210690754497E-2</v>
      </c>
      <c r="E35" s="72">
        <f t="shared" si="17"/>
        <v>-5.8918467438256801E-2</v>
      </c>
      <c r="G35" s="72">
        <f t="shared" si="16"/>
        <v>-0.99156519124284404</v>
      </c>
      <c r="H35" s="72">
        <f t="shared" si="16"/>
        <v>-6.0836640522743997</v>
      </c>
      <c r="I35" s="72">
        <f t="shared" si="12"/>
        <v>-3.8680387664484499</v>
      </c>
      <c r="K35" s="75">
        <v>-1.01015928309061E-2</v>
      </c>
      <c r="L35" s="75">
        <v>-1.39198332502564E-2</v>
      </c>
      <c r="M35" s="75">
        <v>-1.9551592859311299E-2</v>
      </c>
      <c r="N35" s="75">
        <v>-2.0974922964910499E-2</v>
      </c>
      <c r="O35" s="75">
        <v>-1.8228207837951201E-2</v>
      </c>
      <c r="P35" s="75">
        <v>-1.20436282028549E-2</v>
      </c>
      <c r="Q35" s="75">
        <v>-3.5248475700200201E-3</v>
      </c>
      <c r="R35" s="75">
        <v>6.0875282950564697E-3</v>
      </c>
      <c r="S35" s="75">
        <v>1.55659608661289E-2</v>
      </c>
      <c r="T35" s="75">
        <v>2.3792304929684101E-2</v>
      </c>
      <c r="U35" s="75">
        <v>2.9822606124889701E-2</v>
      </c>
      <c r="V35" s="75">
        <v>3.2932780019732398E-2</v>
      </c>
      <c r="W35" s="75">
        <v>3.2648637851521001E-2</v>
      </c>
      <c r="X35" s="75">
        <v>2.8762446149003099E-2</v>
      </c>
      <c r="Y35" s="75">
        <v>2.1334790778778302E-2</v>
      </c>
      <c r="Z35" s="75">
        <v>1.06818318939076E-2</v>
      </c>
      <c r="AA35" s="75">
        <v>-2.6512019075653299E-3</v>
      </c>
      <c r="AB35" s="75">
        <v>-1.7929853786226801E-2</v>
      </c>
      <c r="AC35" s="75">
        <v>-3.4280819827954397E-2</v>
      </c>
      <c r="AD35" s="75">
        <v>-5.0749872795336097E-2</v>
      </c>
      <c r="AE35" s="75">
        <v>-6.6364645166336195E-2</v>
      </c>
      <c r="AF35" s="75">
        <v>-8.0197791022892401E-2</v>
      </c>
      <c r="AG35" s="75">
        <v>-9.1426796242303598E-2</v>
      </c>
      <c r="AH35" s="75">
        <v>-9.9387116209877599E-2</v>
      </c>
      <c r="AI35" s="75">
        <v>-0.103614966627164</v>
      </c>
      <c r="AJ35" s="75">
        <v>-0.103877280558026</v>
      </c>
      <c r="AK35" s="75">
        <v>-0.100187087516715</v>
      </c>
      <c r="AL35" s="75">
        <v>-9.2803199131744799E-2</v>
      </c>
      <c r="AM35" s="75">
        <v>-8.2214272497476398E-2</v>
      </c>
      <c r="AN35" s="75">
        <v>-6.9108453486464896E-2</v>
      </c>
      <c r="AO35" s="75">
        <v>-5.4330319154255402E-2</v>
      </c>
      <c r="AP35" s="75">
        <v>-3.8827902657121702E-2</v>
      </c>
      <c r="AQ35" s="75">
        <v>-2.3593177373504599E-2</v>
      </c>
      <c r="AR35" s="75">
        <v>-9.5997787401347501E-3</v>
      </c>
      <c r="AS35" s="75">
        <v>2.2581935647531201E-3</v>
      </c>
      <c r="AT35" s="75">
        <v>1.1222356491234599E-2</v>
      </c>
      <c r="AU35" s="75">
        <v>1.6717718229010602E-2</v>
      </c>
      <c r="AV35" s="75">
        <v>1.8388800823249701E-2</v>
      </c>
      <c r="AW35" s="75">
        <v>1.6121952444245798E-2</v>
      </c>
      <c r="AX35" s="75">
        <v>1.0052419474864099E-2</v>
      </c>
      <c r="AY35" s="75">
        <v>5.5577746329163295E-4</v>
      </c>
      <c r="AZ35" s="75">
        <v>-1.1775758431936E-2</v>
      </c>
      <c r="BA35" s="75">
        <v>-2.61706926595161E-2</v>
      </c>
      <c r="BB35" s="75">
        <v>-4.17268915005388E-2</v>
      </c>
      <c r="BC35" s="75">
        <v>-5.7468453371384301E-2</v>
      </c>
      <c r="BD35" s="75">
        <v>-7.2407167723085794E-2</v>
      </c>
      <c r="BE35" s="75">
        <v>-8.56048037650953E-2</v>
      </c>
      <c r="BF35" s="75">
        <v>-9.6232223300530606E-2</v>
      </c>
      <c r="BG35" s="75">
        <v>-0.103621639100606</v>
      </c>
      <c r="BH35" s="75">
        <v>-0.107308683844216</v>
      </c>
      <c r="BI35" s="75">
        <v>-0.107061650027044</v>
      </c>
      <c r="BJ35" s="75">
        <v>-0.102896080203772</v>
      </c>
      <c r="BK35" s="75">
        <v>-9.50738324811254E-2</v>
      </c>
      <c r="BL35" s="75">
        <v>-8.4086572663150005E-2</v>
      </c>
      <c r="BM35" s="75">
        <v>-7.0624740266684902E-2</v>
      </c>
      <c r="BN35" s="75">
        <v>-5.55340893725315E-2</v>
      </c>
      <c r="BO35" s="75">
        <v>-3.9762484702678097E-2</v>
      </c>
      <c r="BP35" s="75">
        <v>-2.4299995150086001E-2</v>
      </c>
      <c r="BQ35" s="75">
        <v>-1.01165269597186E-2</v>
      </c>
      <c r="BR35" s="75">
        <v>1.89895775790773E-3</v>
      </c>
      <c r="BS35" s="75">
        <v>1.0994848456252799E-2</v>
      </c>
      <c r="BT35" s="75">
        <v>1.6604372251244899E-2</v>
      </c>
      <c r="BU35" s="75">
        <v>1.8380811753313499E-2</v>
      </c>
      <c r="BV35" s="75">
        <v>1.62197320708946E-2</v>
      </c>
      <c r="BW35" s="75">
        <v>1.02657396307404E-2</v>
      </c>
      <c r="BX35" s="75">
        <v>9.0317100483844001E-4</v>
      </c>
      <c r="BY35" s="75">
        <v>-1.1267828851046E-2</v>
      </c>
      <c r="BZ35" s="75">
        <v>-2.54692702831152E-2</v>
      </c>
      <c r="CA35" s="75">
        <v>-4.0793911061305102E-2</v>
      </c>
      <c r="CB35" s="75">
        <v>-5.6262410484455301E-2</v>
      </c>
      <c r="CC35" s="75">
        <v>-7.0884930504148499E-2</v>
      </c>
      <c r="CD35" s="75">
        <v>-8.3723314582989594E-2</v>
      </c>
      <c r="CE35" s="75">
        <v>-9.3949845048173303E-2</v>
      </c>
      <c r="CF35" s="75">
        <v>-0.10089913804586099</v>
      </c>
      <c r="CG35" s="75">
        <v>-0.104109883393589</v>
      </c>
      <c r="CH35" s="75">
        <v>-0.103353519566294</v>
      </c>
      <c r="CI35" s="75">
        <v>-9.8648248482741105E-2</v>
      </c>
      <c r="CJ35" s="75">
        <v>-9.0257106875938006E-2</v>
      </c>
      <c r="CK35" s="75">
        <v>-7.8670986450479097E-2</v>
      </c>
      <c r="CL35" s="75">
        <v>-6.4576971252781695E-2</v>
      </c>
      <c r="CM35" s="75">
        <v>-4.8814105140245298E-2</v>
      </c>
      <c r="CN35" s="75">
        <v>-3.2319044231285197E-2</v>
      </c>
      <c r="CO35" s="75">
        <v>-1.60657242157549E-2</v>
      </c>
      <c r="CP35" s="75">
        <v>-1.0022120582971099E-3</v>
      </c>
      <c r="CQ35" s="75">
        <v>1.2011452529623001E-2</v>
      </c>
      <c r="CR35" s="75">
        <v>2.22612133030861E-2</v>
      </c>
      <c r="CS35" s="75">
        <v>2.9227134459033501E-2</v>
      </c>
      <c r="CT35" s="75">
        <v>3.2621923413717002E-2</v>
      </c>
      <c r="CU35" s="75">
        <v>3.2416115280302603E-2</v>
      </c>
      <c r="CV35" s="75">
        <v>2.88481177338962E-2</v>
      </c>
      <c r="CW35" s="75">
        <v>2.2420821084215201E-2</v>
      </c>
      <c r="CX35" s="75">
        <v>1.3883366193745099E-2</v>
      </c>
      <c r="CY35" s="75">
        <v>4.1990417195665901E-3</v>
      </c>
      <c r="CZ35" s="75">
        <v>-5.5011644352816799E-3</v>
      </c>
      <c r="DA35" s="75">
        <v>-1.39843317776967E-2</v>
      </c>
      <c r="DB35" s="75">
        <v>-2.0012310409674602E-2</v>
      </c>
      <c r="DC35" s="75">
        <v>-2.2491634883840501E-2</v>
      </c>
      <c r="DD35" s="75">
        <v>-2.0706882538725001E-2</v>
      </c>
      <c r="DE35" s="75">
        <v>-1.46426413090284E-2</v>
      </c>
      <c r="DF35" s="75">
        <v>-1.05938105158293E-2</v>
      </c>
      <c r="DH35" s="73">
        <v>5100</v>
      </c>
      <c r="DI35">
        <v>10281.6877097005</v>
      </c>
      <c r="DK35" s="74">
        <v>0</v>
      </c>
      <c r="DL35" s="74">
        <v>0</v>
      </c>
      <c r="DM35" s="74">
        <v>25</v>
      </c>
      <c r="DN35" s="74">
        <v>10281.6877097005</v>
      </c>
    </row>
    <row r="36" spans="1:118" ht="1.1499999999999999" customHeight="1">
      <c r="A36" s="71">
        <f t="shared" si="13"/>
        <v>27</v>
      </c>
      <c r="B36">
        <v>8650</v>
      </c>
      <c r="C36" s="72">
        <f t="shared" si="17"/>
        <v>1.6587494050649999E-2</v>
      </c>
      <c r="D36" s="72">
        <f t="shared" si="17"/>
        <v>-9.2581551248285904E-2</v>
      </c>
      <c r="E36" s="72">
        <f t="shared" si="17"/>
        <v>-5.7214563507909502E-2</v>
      </c>
      <c r="G36" s="72">
        <f t="shared" si="16"/>
        <v>-1.0081526852934899</v>
      </c>
      <c r="H36" s="72">
        <f t="shared" si="16"/>
        <v>-5.99108250102611</v>
      </c>
      <c r="I36" s="72">
        <f t="shared" si="12"/>
        <v>-3.8108242029405401</v>
      </c>
      <c r="K36" s="75">
        <v>-8.97159788663884E-3</v>
      </c>
      <c r="L36" s="75">
        <v>-1.23846722980852E-2</v>
      </c>
      <c r="M36" s="75">
        <v>-1.74433415049134E-2</v>
      </c>
      <c r="N36" s="75">
        <v>-1.8763113631634899E-2</v>
      </c>
      <c r="O36" s="75">
        <v>-1.6328214190211798E-2</v>
      </c>
      <c r="P36" s="75">
        <v>-1.0759597848064E-2</v>
      </c>
      <c r="Q36" s="75">
        <v>-3.0396026755170101E-3</v>
      </c>
      <c r="R36" s="75">
        <v>5.70199531533035E-3</v>
      </c>
      <c r="S36" s="75">
        <v>1.4331950253754199E-2</v>
      </c>
      <c r="T36" s="75">
        <v>2.1809205225918001E-2</v>
      </c>
      <c r="U36" s="75">
        <v>2.7250119974037201E-2</v>
      </c>
      <c r="V36" s="75">
        <v>2.99742309372504E-2</v>
      </c>
      <c r="W36" s="75">
        <v>2.95341963822374E-2</v>
      </c>
      <c r="X36" s="75">
        <v>2.5732374989925099E-2</v>
      </c>
      <c r="Y36" s="75">
        <v>1.8623031332872401E-2</v>
      </c>
      <c r="Z36" s="75">
        <v>8.50061357777121E-3</v>
      </c>
      <c r="AA36" s="75">
        <v>-4.1250044621437996E-3</v>
      </c>
      <c r="AB36" s="75">
        <v>-1.8565955941198801E-2</v>
      </c>
      <c r="AC36" s="75">
        <v>-3.40036984178686E-2</v>
      </c>
      <c r="AD36" s="75">
        <v>-4.9543432072587101E-2</v>
      </c>
      <c r="AE36" s="75">
        <v>-6.4273117143252401E-2</v>
      </c>
      <c r="AF36" s="75">
        <v>-7.7322803604656598E-2</v>
      </c>
      <c r="AG36" s="75">
        <v>-8.7920840403185097E-2</v>
      </c>
      <c r="AH36" s="75">
        <v>-9.5443826580694793E-2</v>
      </c>
      <c r="AI36" s="75">
        <v>-9.9456794617130903E-2</v>
      </c>
      <c r="AJ36" s="75">
        <v>-9.9741365848662999E-2</v>
      </c>
      <c r="AK36" s="75">
        <v>-9.6310226577465893E-2</v>
      </c>
      <c r="AL36" s="75">
        <v>-8.9406837942565195E-2</v>
      </c>
      <c r="AM36" s="75">
        <v>-7.9490470574460195E-2</v>
      </c>
      <c r="AN36" s="75">
        <v>-6.72077087998013E-2</v>
      </c>
      <c r="AO36" s="75">
        <v>-5.3352015906671102E-2</v>
      </c>
      <c r="AP36" s="75">
        <v>-3.8813990575163097E-2</v>
      </c>
      <c r="AQ36" s="75">
        <v>-2.4525474928550402E-2</v>
      </c>
      <c r="AR36" s="75">
        <v>-1.14010605914154E-2</v>
      </c>
      <c r="AS36" s="75">
        <v>-2.8061391602022899E-4</v>
      </c>
      <c r="AT36" s="75">
        <v>8.1234752336103999E-3</v>
      </c>
      <c r="AU36" s="75">
        <v>1.32710684865423E-2</v>
      </c>
      <c r="AV36" s="75">
        <v>1.48282104180134E-2</v>
      </c>
      <c r="AW36" s="75">
        <v>1.2688083574680599E-2</v>
      </c>
      <c r="AX36" s="75">
        <v>6.9776423266785003E-3</v>
      </c>
      <c r="AY36" s="75">
        <v>-1.95043922633885E-3</v>
      </c>
      <c r="AZ36" s="75">
        <v>-1.35400125008891E-2</v>
      </c>
      <c r="BA36" s="75">
        <v>-2.7066538647345598E-2</v>
      </c>
      <c r="BB36" s="75">
        <v>-4.1682774166861197E-2</v>
      </c>
      <c r="BC36" s="75">
        <v>-5.6472191707507502E-2</v>
      </c>
      <c r="BD36" s="75">
        <v>-7.0506700606979306E-2</v>
      </c>
      <c r="BE36" s="75">
        <v>-8.2905145242161707E-2</v>
      </c>
      <c r="BF36" s="75">
        <v>-9.2888818652913804E-2</v>
      </c>
      <c r="BG36" s="75">
        <v>-9.9830547497490402E-2</v>
      </c>
      <c r="BH36" s="75">
        <v>-0.103294210304843</v>
      </c>
      <c r="BI36" s="75">
        <v>-0.103062198411412</v>
      </c>
      <c r="BJ36" s="75">
        <v>-9.9149108496135299E-2</v>
      </c>
      <c r="BK36" s="75">
        <v>-9.1800868404256997E-2</v>
      </c>
      <c r="BL36" s="75">
        <v>-8.1479241068504904E-2</v>
      </c>
      <c r="BM36" s="75">
        <v>-6.8832669139801503E-2</v>
      </c>
      <c r="BN36" s="75">
        <v>-5.4655457429444103E-2</v>
      </c>
      <c r="BO36" s="75">
        <v>-3.9837825452359497E-2</v>
      </c>
      <c r="BP36" s="75">
        <v>-2.53096183240086E-2</v>
      </c>
      <c r="BQ36" s="75">
        <v>-1.19817004187052E-2</v>
      </c>
      <c r="BR36" s="75">
        <v>-6.8894848018771901E-4</v>
      </c>
      <c r="BS36" s="75">
        <v>7.86274236756071E-3</v>
      </c>
      <c r="BT36" s="75">
        <v>1.3141137551069699E-2</v>
      </c>
      <c r="BU36" s="75">
        <v>1.4820677306738601E-2</v>
      </c>
      <c r="BV36" s="75">
        <v>1.2803331689046901E-2</v>
      </c>
      <c r="BW36" s="75">
        <v>7.22499407409941E-3</v>
      </c>
      <c r="BX36" s="75">
        <v>-1.55327925524943E-3</v>
      </c>
      <c r="BY36" s="75">
        <v>-1.2967716867497E-2</v>
      </c>
      <c r="BZ36" s="75">
        <v>-2.6287525902635001E-2</v>
      </c>
      <c r="CA36" s="75">
        <v>-4.0660499371770097E-2</v>
      </c>
      <c r="CB36" s="75">
        <v>-5.5166676380708803E-2</v>
      </c>
      <c r="CC36" s="75">
        <v>-6.8876214308734196E-2</v>
      </c>
      <c r="CD36" s="75">
        <v>-8.0907797037821097E-2</v>
      </c>
      <c r="CE36" s="75">
        <v>-9.04838135536329E-2</v>
      </c>
      <c r="CF36" s="75">
        <v>-9.6979052007341096E-2</v>
      </c>
      <c r="CG36" s="75">
        <v>-9.9959908144001006E-2</v>
      </c>
      <c r="CH36" s="75">
        <v>-9.9211324201923995E-2</v>
      </c>
      <c r="CI36" s="75">
        <v>-9.47499770913873E-2</v>
      </c>
      <c r="CJ36" s="75">
        <v>-8.6822384602000896E-2</v>
      </c>
      <c r="CK36" s="75">
        <v>-7.5888958525060807E-2</v>
      </c>
      <c r="CL36" s="75">
        <v>-6.2594274751063494E-2</v>
      </c>
      <c r="CM36" s="75">
        <v>-4.7725525070140898E-2</v>
      </c>
      <c r="CN36" s="75">
        <v>-3.2161377635675302E-2</v>
      </c>
      <c r="CO36" s="75">
        <v>-1.6815350233614398E-2</v>
      </c>
      <c r="CP36" s="75">
        <v>-2.5764871828687298E-3</v>
      </c>
      <c r="CQ36" s="75">
        <v>9.7491577586788399E-3</v>
      </c>
      <c r="CR36" s="75">
        <v>1.9492886400776101E-2</v>
      </c>
      <c r="CS36" s="75">
        <v>2.6168533748773301E-2</v>
      </c>
      <c r="CT36" s="75">
        <v>2.9508796733789401E-2</v>
      </c>
      <c r="CU36" s="75">
        <v>2.94886562886085E-2</v>
      </c>
      <c r="CV36" s="75">
        <v>2.6334492571209001E-2</v>
      </c>
      <c r="CW36" s="75">
        <v>2.0520696002154101E-2</v>
      </c>
      <c r="CX36" s="75">
        <v>1.2751170666138E-2</v>
      </c>
      <c r="CY36" s="75">
        <v>3.9277894334145396E-3</v>
      </c>
      <c r="CZ36" s="75">
        <v>-4.8963625096621402E-3</v>
      </c>
      <c r="DA36" s="75">
        <v>-1.2582982716576201E-2</v>
      </c>
      <c r="DB36" s="75">
        <v>-1.8004536392081699E-2</v>
      </c>
      <c r="DC36" s="75">
        <v>-2.0188309301943201E-2</v>
      </c>
      <c r="DD36" s="75">
        <v>-1.85289813858798E-2</v>
      </c>
      <c r="DE36" s="75">
        <v>-1.3063962409550999E-2</v>
      </c>
      <c r="DF36" s="75">
        <v>-9.4342152883291393E-3</v>
      </c>
      <c r="DH36" s="73">
        <v>5300</v>
      </c>
      <c r="DI36">
        <v>10340.263400150599</v>
      </c>
      <c r="DK36" s="74">
        <v>0</v>
      </c>
      <c r="DL36" s="74">
        <v>0</v>
      </c>
      <c r="DM36" s="74">
        <v>26</v>
      </c>
      <c r="DN36" s="74">
        <v>10340.263400150599</v>
      </c>
    </row>
    <row r="37" spans="1:118" ht="1.1499999999999999" customHeight="1">
      <c r="A37" s="71">
        <f t="shared" si="13"/>
        <v>28</v>
      </c>
      <c r="B37">
        <v>8600</v>
      </c>
      <c r="C37" s="72">
        <f t="shared" si="17"/>
        <v>1.5061212943401099E-2</v>
      </c>
      <c r="D37" s="72">
        <f t="shared" si="17"/>
        <v>-8.9410396447269697E-2</v>
      </c>
      <c r="E37" s="72">
        <f t="shared" si="17"/>
        <v>-5.5593337253212603E-2</v>
      </c>
      <c r="G37" s="72">
        <f t="shared" si="16"/>
        <v>-1.0232138982368899</v>
      </c>
      <c r="H37" s="72">
        <f t="shared" si="16"/>
        <v>-5.9016721045788403</v>
      </c>
      <c r="I37" s="72">
        <f t="shared" si="12"/>
        <v>-3.7552308656873201</v>
      </c>
      <c r="K37" s="75">
        <v>-7.9757491619693605E-3</v>
      </c>
      <c r="L37" s="75">
        <v>-1.1027019107746099E-2</v>
      </c>
      <c r="M37" s="75">
        <v>-1.55687638263771E-2</v>
      </c>
      <c r="N37" s="75">
        <v>-1.67859785725522E-2</v>
      </c>
      <c r="O37" s="75">
        <v>-1.4624070888417001E-2</v>
      </c>
      <c r="P37" s="75">
        <v>-9.6100368548923103E-3</v>
      </c>
      <c r="Q37" s="75">
        <v>-2.6182097744549501E-3</v>
      </c>
      <c r="R37" s="75">
        <v>5.3234421302340703E-3</v>
      </c>
      <c r="S37" s="75">
        <v>1.31699844241347E-2</v>
      </c>
      <c r="T37" s="75">
        <v>1.99533718990005E-2</v>
      </c>
      <c r="U37" s="75">
        <v>2.4847437195458E-2</v>
      </c>
      <c r="V37" s="75">
        <v>2.7213440209593501E-2</v>
      </c>
      <c r="W37" s="75">
        <v>2.66298670385549E-2</v>
      </c>
      <c r="X37" s="75">
        <v>2.2909024800464899E-2</v>
      </c>
      <c r="Y37" s="75">
        <v>1.6099583931913901E-2</v>
      </c>
      <c r="Z37" s="75">
        <v>6.4758459911035899E-3</v>
      </c>
      <c r="AA37" s="75">
        <v>-5.4853478356881097E-3</v>
      </c>
      <c r="AB37" s="75">
        <v>-1.9139764521296398E-2</v>
      </c>
      <c r="AC37" s="75">
        <v>-3.3720203192565301E-2</v>
      </c>
      <c r="AD37" s="75">
        <v>-4.8387618535111802E-2</v>
      </c>
      <c r="AE37" s="75">
        <v>-6.2286590639846498E-2</v>
      </c>
      <c r="AF37" s="75">
        <v>-7.4601043811007905E-2</v>
      </c>
      <c r="AG37" s="75">
        <v>-8.4607075175017504E-2</v>
      </c>
      <c r="AH37" s="75">
        <v>-9.1719912921953403E-2</v>
      </c>
      <c r="AI37" s="75">
        <v>-9.5531645281462199E-2</v>
      </c>
      <c r="AJ37" s="75">
        <v>-9.5837682095802804E-2</v>
      </c>
      <c r="AK37" s="75">
        <v>-9.2650382480633203E-2</v>
      </c>
      <c r="AL37" s="75">
        <v>-8.6198787331995805E-2</v>
      </c>
      <c r="AM37" s="75">
        <v>-7.6914567152039107E-2</v>
      </c>
      <c r="AN37" s="75">
        <v>-6.5405272462803601E-2</v>
      </c>
      <c r="AO37" s="75">
        <v>-5.2416359833268797E-2</v>
      </c>
      <c r="AP37" s="75">
        <v>-3.8784484798616098E-2</v>
      </c>
      <c r="AQ37" s="75">
        <v>-2.53850160485262E-2</v>
      </c>
      <c r="AR37" s="75">
        <v>-1.30770939964759E-2</v>
      </c>
      <c r="AS37" s="75">
        <v>-2.6496498249298302E-3</v>
      </c>
      <c r="AT37" s="75">
        <v>5.2281237350189202E-3</v>
      </c>
      <c r="AU37" s="75">
        <v>1.0048821672016799E-2</v>
      </c>
      <c r="AV37" s="75">
        <v>1.14987001927011E-2</v>
      </c>
      <c r="AW37" s="75">
        <v>9.4773591350030897E-3</v>
      </c>
      <c r="AX37" s="75">
        <v>4.1039654911037299E-3</v>
      </c>
      <c r="AY37" s="75">
        <v>-4.2903147764718598E-3</v>
      </c>
      <c r="AZ37" s="75">
        <v>-1.51832076801883E-2</v>
      </c>
      <c r="BA37" s="75">
        <v>-2.7894278009598501E-2</v>
      </c>
      <c r="BB37" s="75">
        <v>-4.1627835254866997E-2</v>
      </c>
      <c r="BC37" s="75">
        <v>-5.5523114556690401E-2</v>
      </c>
      <c r="BD37" s="75">
        <v>-6.8708488888350905E-2</v>
      </c>
      <c r="BE37" s="75">
        <v>-8.0356408888355796E-2</v>
      </c>
      <c r="BF37" s="75">
        <v>-8.9735534074829898E-2</v>
      </c>
      <c r="BG37" s="75">
        <v>-9.6256834981340897E-2</v>
      </c>
      <c r="BH37" s="75">
        <v>-9.9510716657405199E-2</v>
      </c>
      <c r="BI37" s="75">
        <v>-9.92928116766916E-2</v>
      </c>
      <c r="BJ37" s="75">
        <v>-9.5616829946116005E-2</v>
      </c>
      <c r="BK37" s="75">
        <v>-8.8713739042432294E-2</v>
      </c>
      <c r="BL37" s="75">
        <v>-7.9017217150749205E-2</v>
      </c>
      <c r="BM37" s="75">
        <v>-6.7136261693713006E-2</v>
      </c>
      <c r="BN37" s="75">
        <v>-5.38168542337416E-2</v>
      </c>
      <c r="BO37" s="75">
        <v>-3.98950757017974E-2</v>
      </c>
      <c r="BP37" s="75">
        <v>-2.62442145026398E-2</v>
      </c>
      <c r="BQ37" s="75">
        <v>-1.3719680675503601E-2</v>
      </c>
      <c r="BR37" s="75">
        <v>-3.10554742226486E-3</v>
      </c>
      <c r="BS37" s="75">
        <v>4.9352243321709403E-3</v>
      </c>
      <c r="BT37" s="75">
        <v>9.90283397942676E-3</v>
      </c>
      <c r="BU37" s="75">
        <v>1.1491594054546099E-2</v>
      </c>
      <c r="BV37" s="75">
        <v>9.6094925920397097E-3</v>
      </c>
      <c r="BW37" s="75">
        <v>4.3842414031314498E-3</v>
      </c>
      <c r="BX37" s="75">
        <v>-3.8449677468997798E-3</v>
      </c>
      <c r="BY37" s="75">
        <v>-1.4548524110437E-2</v>
      </c>
      <c r="BZ37" s="75">
        <v>-2.7039959650314801E-2</v>
      </c>
      <c r="CA37" s="75">
        <v>-4.0518758721082099E-2</v>
      </c>
      <c r="CB37" s="75">
        <v>-5.4120730826098203E-2</v>
      </c>
      <c r="CC37" s="75">
        <v>-6.6972376332132599E-2</v>
      </c>
      <c r="CD37" s="75">
        <v>-7.8245757891395401E-2</v>
      </c>
      <c r="CE37" s="75">
        <v>-8.7210327796919895E-2</v>
      </c>
      <c r="CF37" s="75">
        <v>-9.3278607942656799E-2</v>
      </c>
      <c r="CG37" s="75">
        <v>-9.6043017607721604E-2</v>
      </c>
      <c r="CH37" s="75">
        <v>-9.5301181565528095E-2</v>
      </c>
      <c r="CI37" s="75">
        <v>-9.10683466740147E-2</v>
      </c>
      <c r="CJ37" s="75">
        <v>-8.3575522049136403E-2</v>
      </c>
      <c r="CK37" s="75">
        <v>-7.3254503122402601E-2</v>
      </c>
      <c r="CL37" s="75">
        <v>-6.0709961720754102E-2</v>
      </c>
      <c r="CM37" s="75">
        <v>-4.66804099062346E-2</v>
      </c>
      <c r="CN37" s="75">
        <v>-3.1990071342561301E-2</v>
      </c>
      <c r="CO37" s="75">
        <v>-1.7495778729412399E-2</v>
      </c>
      <c r="CP37" s="75">
        <v>-4.0311979964235403E-3</v>
      </c>
      <c r="CQ37" s="75">
        <v>7.6482479240621596E-3</v>
      </c>
      <c r="CR37" s="75">
        <v>1.6916310442688799E-2</v>
      </c>
      <c r="CS37" s="75">
        <v>2.3318390184213E-2</v>
      </c>
      <c r="CT37" s="75">
        <v>2.6605706982782001E-2</v>
      </c>
      <c r="CU37" s="75">
        <v>2.6757067179951199E-2</v>
      </c>
      <c r="CV37" s="75">
        <v>2.3987094266139999E-2</v>
      </c>
      <c r="CW37" s="75">
        <v>1.8742804639041401E-2</v>
      </c>
      <c r="CX37" s="75">
        <v>1.16848392315296E-2</v>
      </c>
      <c r="CY37" s="75">
        <v>3.6565795271417301E-3</v>
      </c>
      <c r="CZ37" s="75">
        <v>-4.3626510001331499E-3</v>
      </c>
      <c r="DA37" s="75">
        <v>-1.1323205739827201E-2</v>
      </c>
      <c r="DB37" s="75">
        <v>-1.6199122945672498E-2</v>
      </c>
      <c r="DC37" s="75">
        <v>-1.81251735918567E-2</v>
      </c>
      <c r="DD37" s="75">
        <v>-1.6588939323819399E-2</v>
      </c>
      <c r="DE37" s="75">
        <v>-1.16653954522371E-2</v>
      </c>
      <c r="DF37" s="75">
        <v>-8.4105416015427103E-3</v>
      </c>
      <c r="DH37" s="73">
        <v>5500</v>
      </c>
      <c r="DI37">
        <v>10394.098254132399</v>
      </c>
      <c r="DK37" s="74">
        <v>0</v>
      </c>
      <c r="DL37" s="74">
        <v>0</v>
      </c>
      <c r="DM37" s="74">
        <v>27</v>
      </c>
      <c r="DN37" s="74">
        <v>10394.098254132399</v>
      </c>
    </row>
    <row r="38" spans="1:118" ht="1.1499999999999999" customHeight="1">
      <c r="A38" s="71">
        <f t="shared" si="13"/>
        <v>29</v>
      </c>
      <c r="B38">
        <v>8550</v>
      </c>
      <c r="C38" s="72">
        <f t="shared" si="17"/>
        <v>1.36296132142751E-2</v>
      </c>
      <c r="D38" s="72">
        <f t="shared" si="17"/>
        <v>-8.64191557141748E-2</v>
      </c>
      <c r="E38" s="72">
        <f t="shared" si="17"/>
        <v>-5.4050171570001998E-2</v>
      </c>
      <c r="G38" s="72">
        <f t="shared" si="16"/>
        <v>-1.03684351145117</v>
      </c>
      <c r="H38" s="72">
        <f t="shared" si="16"/>
        <v>-5.8152529488646696</v>
      </c>
      <c r="I38" s="72">
        <f t="shared" si="12"/>
        <v>-3.70118069411732</v>
      </c>
      <c r="K38" s="75">
        <v>-7.0970343884346199E-3</v>
      </c>
      <c r="L38" s="75">
        <v>-9.8254494427828798E-3</v>
      </c>
      <c r="M38" s="75">
        <v>-1.39019593584498E-2</v>
      </c>
      <c r="N38" s="75">
        <v>-1.50200460394125E-2</v>
      </c>
      <c r="O38" s="75">
        <v>-1.3098181806594699E-2</v>
      </c>
      <c r="P38" s="75">
        <v>-8.5840953954038901E-3</v>
      </c>
      <c r="Q38" s="75">
        <v>-2.25617886293093E-3</v>
      </c>
      <c r="R38" s="75">
        <v>4.9508352047632799E-3</v>
      </c>
      <c r="S38" s="75">
        <v>1.2074465087157401E-2</v>
      </c>
      <c r="T38" s="75">
        <v>1.8215619661918901E-2</v>
      </c>
      <c r="U38" s="75">
        <v>2.2602763888917202E-2</v>
      </c>
      <c r="V38" s="75">
        <v>2.4636996280209999E-2</v>
      </c>
      <c r="W38" s="75">
        <v>2.39216182557083E-2</v>
      </c>
      <c r="X38" s="75">
        <v>2.0278714851197002E-2</v>
      </c>
      <c r="Y38" s="75">
        <v>1.37520252944341E-2</v>
      </c>
      <c r="Z38" s="75">
        <v>4.5971694896752499E-3</v>
      </c>
      <c r="AA38" s="75">
        <v>-6.7398641529325598E-3</v>
      </c>
      <c r="AB38" s="75">
        <v>-1.96557021037733E-2</v>
      </c>
      <c r="AC38" s="75">
        <v>-3.34312730108604E-2</v>
      </c>
      <c r="AD38" s="75">
        <v>-4.7279833539509999E-2</v>
      </c>
      <c r="AE38" s="75">
        <v>-6.0399098881193797E-2</v>
      </c>
      <c r="AF38" s="75">
        <v>-7.2023559901476797E-2</v>
      </c>
      <c r="AG38" s="75">
        <v>-8.1474135633588907E-2</v>
      </c>
      <c r="AH38" s="75">
        <v>-8.8202319573610993E-2</v>
      </c>
      <c r="AI38" s="75">
        <v>-9.1825600230995397E-2</v>
      </c>
      <c r="AJ38" s="75">
        <v>-9.2152330902563306E-2</v>
      </c>
      <c r="AK38" s="75">
        <v>-8.9194558351004996E-2</v>
      </c>
      <c r="AL38" s="75">
        <v>-8.3167775630163296E-2</v>
      </c>
      <c r="AM38" s="75">
        <v>-7.4477729751811203E-2</v>
      </c>
      <c r="AN38" s="75">
        <v>-6.3695311577939701E-2</v>
      </c>
      <c r="AO38" s="75">
        <v>-5.1520889422413299E-2</v>
      </c>
      <c r="AP38" s="75">
        <v>-3.8740454044513997E-2</v>
      </c>
      <c r="AQ38" s="75">
        <v>-2.6176335087798101E-2</v>
      </c>
      <c r="AR38" s="75">
        <v>-1.46355959191168E-2</v>
      </c>
      <c r="AS38" s="75">
        <v>-4.85933078952257E-3</v>
      </c>
      <c r="AT38" s="75">
        <v>2.5238388288744301E-3</v>
      </c>
      <c r="AU38" s="75">
        <v>7.0372510007928202E-3</v>
      </c>
      <c r="AV38" s="75">
        <v>8.3861427193960402E-3</v>
      </c>
      <c r="AW38" s="75">
        <v>6.4761388505166903E-3</v>
      </c>
      <c r="AX38" s="75">
        <v>1.41909256181406E-3</v>
      </c>
      <c r="AY38" s="75">
        <v>-6.47402925231745E-3</v>
      </c>
      <c r="AZ38" s="75">
        <v>-1.67127677838107E-2</v>
      </c>
      <c r="BA38" s="75">
        <v>-2.8658111923750701E-2</v>
      </c>
      <c r="BB38" s="75">
        <v>-4.15627905244218E-2</v>
      </c>
      <c r="BC38" s="75">
        <v>-5.4618409369577403E-2</v>
      </c>
      <c r="BD38" s="75">
        <v>-6.7006370507492599E-2</v>
      </c>
      <c r="BE38" s="75">
        <v>-7.79494721433866E-2</v>
      </c>
      <c r="BF38" s="75">
        <v>-8.6760862127321106E-2</v>
      </c>
      <c r="BG38" s="75">
        <v>-9.2887335979198696E-2</v>
      </c>
      <c r="BH38" s="75">
        <v>-9.5944210690754497E-2</v>
      </c>
      <c r="BI38" s="75">
        <v>-9.5739553698276705E-2</v>
      </c>
      <c r="BJ38" s="75">
        <v>-9.2286242908239696E-2</v>
      </c>
      <c r="BK38" s="75">
        <v>-8.5801197097030102E-2</v>
      </c>
      <c r="BL38" s="75">
        <v>-7.6691718409274398E-2</v>
      </c>
      <c r="BM38" s="75">
        <v>-6.5529755896573005E-2</v>
      </c>
      <c r="BN38" s="75">
        <v>-5.3015902748879802E-2</v>
      </c>
      <c r="BO38" s="75">
        <v>-3.99353933501925E-2</v>
      </c>
      <c r="BP38" s="75">
        <v>-2.7108404213072299E-2</v>
      </c>
      <c r="BQ38" s="75">
        <v>-1.5338262575251E-2</v>
      </c>
      <c r="BR38" s="75">
        <v>-5.3613204289149497E-3</v>
      </c>
      <c r="BS38" s="75">
        <v>2.1997853197444702E-3</v>
      </c>
      <c r="BT38" s="75">
        <v>6.8757123041677899E-3</v>
      </c>
      <c r="BU38" s="75">
        <v>8.3794371100248104E-3</v>
      </c>
      <c r="BV38" s="75">
        <v>6.6246014335683799E-3</v>
      </c>
      <c r="BW38" s="75">
        <v>1.7312342176364799E-3</v>
      </c>
      <c r="BX38" s="75">
        <v>-5.9820075301922704E-3</v>
      </c>
      <c r="BY38" s="75">
        <v>-1.6017594545196499E-2</v>
      </c>
      <c r="BZ38" s="75">
        <v>-2.7730685300662101E-2</v>
      </c>
      <c r="CA38" s="75">
        <v>-4.0369315753687199E-2</v>
      </c>
      <c r="CB38" s="75">
        <v>-5.3121677368308098E-2</v>
      </c>
      <c r="CC38" s="75">
        <v>-6.5167184292167807E-2</v>
      </c>
      <c r="CD38" s="75">
        <v>-7.5728026896463199E-2</v>
      </c>
      <c r="CE38" s="75">
        <v>-8.4117860802089106E-2</v>
      </c>
      <c r="CF38" s="75">
        <v>-8.9784650806846E-2</v>
      </c>
      <c r="CG38" s="75">
        <v>-9.2345261601271794E-2</v>
      </c>
      <c r="CH38" s="75">
        <v>-9.1609231242982703E-2</v>
      </c>
      <c r="CI38" s="75">
        <v>-8.7590466936958294E-2</v>
      </c>
      <c r="CJ38" s="75">
        <v>-8.0505417252184006E-2</v>
      </c>
      <c r="CK38" s="75">
        <v>-7.0759011347508893E-2</v>
      </c>
      <c r="CL38" s="75">
        <v>-5.8918467438256801E-2</v>
      </c>
      <c r="CM38" s="75">
        <v>-4.5676594306837598E-2</v>
      </c>
      <c r="CN38" s="75">
        <v>-3.18065037329461E-2</v>
      </c>
      <c r="CO38" s="75">
        <v>-1.8111854750818501E-2</v>
      </c>
      <c r="CP38" s="75">
        <v>-5.3743460461964697E-3</v>
      </c>
      <c r="CQ38" s="75">
        <v>5.6980613175710397E-3</v>
      </c>
      <c r="CR38" s="75">
        <v>1.4518851487077799E-2</v>
      </c>
      <c r="CS38" s="75">
        <v>2.0662912972329601E-2</v>
      </c>
      <c r="CT38" s="75">
        <v>2.3898627709259001E-2</v>
      </c>
      <c r="CU38" s="75">
        <v>2.42080451687979E-2</v>
      </c>
      <c r="CV38" s="75">
        <v>2.1794348766129502E-2</v>
      </c>
      <c r="CW38" s="75">
        <v>1.7078259713521199E-2</v>
      </c>
      <c r="CX38" s="75">
        <v>1.06791516047178E-2</v>
      </c>
      <c r="CY38" s="75">
        <v>3.3848033064668901E-3</v>
      </c>
      <c r="CZ38" s="75">
        <v>-3.8951096103846698E-3</v>
      </c>
      <c r="DA38" s="75">
        <v>-1.0193711507477001E-2</v>
      </c>
      <c r="DB38" s="75">
        <v>-1.4578082471821199E-2</v>
      </c>
      <c r="DC38" s="75">
        <v>-1.62784215319061E-2</v>
      </c>
      <c r="DD38" s="75">
        <v>-1.4860608534886501E-2</v>
      </c>
      <c r="DE38" s="75">
        <v>-1.04253612452794E-2</v>
      </c>
      <c r="DF38" s="75">
        <v>-7.5056703912741796E-3</v>
      </c>
      <c r="DH38" s="73">
        <v>5700</v>
      </c>
      <c r="DI38">
        <v>10440.4311171681</v>
      </c>
      <c r="DK38" s="74">
        <v>0</v>
      </c>
      <c r="DL38" s="74">
        <v>0</v>
      </c>
      <c r="DM38" s="74">
        <v>28</v>
      </c>
      <c r="DN38" s="74">
        <v>10440.4311171681</v>
      </c>
    </row>
    <row r="39" spans="1:118" ht="1.1499999999999999" customHeight="1">
      <c r="A39" s="71">
        <f t="shared" si="13"/>
        <v>30</v>
      </c>
      <c r="B39">
        <v>8500</v>
      </c>
      <c r="C39" s="72">
        <f t="shared" si="17"/>
        <v>1.2286101584136301E-2</v>
      </c>
      <c r="D39" s="72">
        <f t="shared" si="17"/>
        <v>-8.3596944725650199E-2</v>
      </c>
      <c r="E39" s="72">
        <f t="shared" si="17"/>
        <v>-5.2580725286656999E-2</v>
      </c>
      <c r="G39" s="72">
        <f t="shared" si="16"/>
        <v>-1.0491296130353001</v>
      </c>
      <c r="H39" s="72">
        <f t="shared" si="16"/>
        <v>-5.7316560041390101</v>
      </c>
      <c r="I39" s="72">
        <f t="shared" si="12"/>
        <v>-3.6485999688306601</v>
      </c>
      <c r="K39" s="75">
        <v>-6.3208905322517201E-3</v>
      </c>
      <c r="L39" s="75">
        <v>-8.7614006988996993E-3</v>
      </c>
      <c r="M39" s="75">
        <v>-1.2420044947625599E-2</v>
      </c>
      <c r="N39" s="75">
        <v>-1.3444120335148E-2</v>
      </c>
      <c r="O39" s="75">
        <v>-1.17343044271228E-2</v>
      </c>
      <c r="P39" s="75">
        <v>-7.6715237413600302E-3</v>
      </c>
      <c r="Q39" s="75">
        <v>-1.9490880589773901E-3</v>
      </c>
      <c r="R39" s="75">
        <v>4.5834401413503596E-3</v>
      </c>
      <c r="S39" s="75">
        <v>1.1040348654955699E-2</v>
      </c>
      <c r="T39" s="75">
        <v>1.6587494050649999E-2</v>
      </c>
      <c r="U39" s="75">
        <v>2.0505153759922901E-2</v>
      </c>
      <c r="V39" s="75">
        <v>2.2232399632725899E-2</v>
      </c>
      <c r="W39" s="75">
        <v>2.1396341457243499E-2</v>
      </c>
      <c r="X39" s="75">
        <v>1.7828645435911301E-2</v>
      </c>
      <c r="Y39" s="75">
        <v>1.15687219620622E-2</v>
      </c>
      <c r="Z39" s="75">
        <v>2.85487842865222E-3</v>
      </c>
      <c r="AA39" s="75">
        <v>-7.8957049453538194E-3</v>
      </c>
      <c r="AB39" s="75">
        <v>-2.0117911195461601E-2</v>
      </c>
      <c r="AC39" s="75">
        <v>-3.31377821565456E-2</v>
      </c>
      <c r="AD39" s="75">
        <v>-4.6217631608728799E-2</v>
      </c>
      <c r="AE39" s="75">
        <v>-5.8605034970678302E-2</v>
      </c>
      <c r="AF39" s="75">
        <v>-6.9581942764107202E-2</v>
      </c>
      <c r="AG39" s="75">
        <v>-7.8511347067405896E-2</v>
      </c>
      <c r="AH39" s="75">
        <v>-8.4878784624283901E-2</v>
      </c>
      <c r="AI39" s="75">
        <v>-8.8325587863801E-2</v>
      </c>
      <c r="AJ39" s="75">
        <v>-8.8672259746626805E-2</v>
      </c>
      <c r="AK39" s="75">
        <v>-8.59305485562845E-2</v>
      </c>
      <c r="AL39" s="75">
        <v>-8.0303217831801693E-2</v>
      </c>
      <c r="AM39" s="75">
        <v>-7.2171664607721994E-2</v>
      </c>
      <c r="AN39" s="75">
        <v>-6.2072349709232998E-2</v>
      </c>
      <c r="AO39" s="75">
        <v>-5.0663294638607102E-2</v>
      </c>
      <c r="AP39" s="75">
        <v>-3.8682904038605498E-2</v>
      </c>
      <c r="AQ39" s="75">
        <v>-2.6903692983928501E-2</v>
      </c>
      <c r="AR39" s="75">
        <v>-1.6083816473778802E-2</v>
      </c>
      <c r="AS39" s="75">
        <v>-6.9194422856298796E-3</v>
      </c>
      <c r="AT39" s="75">
        <v>-1.08698471649407E-6</v>
      </c>
      <c r="AU39" s="75">
        <v>4.2234620882436501E-3</v>
      </c>
      <c r="AV39" s="75">
        <v>5.4772673252818996E-3</v>
      </c>
      <c r="AW39" s="75">
        <v>3.6716098690567299E-3</v>
      </c>
      <c r="AX39" s="75">
        <v>-1.0885267762569099E-3</v>
      </c>
      <c r="AY39" s="75">
        <v>-8.5111451412967602E-3</v>
      </c>
      <c r="AZ39" s="75">
        <v>-1.8135666632556401E-2</v>
      </c>
      <c r="BA39" s="75">
        <v>-2.9361987357851799E-2</v>
      </c>
      <c r="BB39" s="75">
        <v>-4.1488313043141697E-2</v>
      </c>
      <c r="BC39" s="75">
        <v>-5.37554350983145E-2</v>
      </c>
      <c r="BD39" s="75">
        <v>-6.5394558577327094E-2</v>
      </c>
      <c r="BE39" s="75">
        <v>-7.5675767827565299E-2</v>
      </c>
      <c r="BF39" s="75">
        <v>-8.3953995757301503E-2</v>
      </c>
      <c r="BG39" s="75">
        <v>-8.9709685849925294E-2</v>
      </c>
      <c r="BH39" s="75">
        <v>-9.2581551248285904E-2</v>
      </c>
      <c r="BI39" s="75">
        <v>-9.2389336329779304E-2</v>
      </c>
      <c r="BJ39" s="75">
        <v>-8.9145137441410005E-2</v>
      </c>
      <c r="BK39" s="75">
        <v>-8.3052680465552794E-2</v>
      </c>
      <c r="BL39" s="75">
        <v>-7.4494497371992999E-2</v>
      </c>
      <c r="BM39" s="75">
        <v>-6.4007740965766904E-2</v>
      </c>
      <c r="BN39" s="75">
        <v>-5.2250371886611899E-2</v>
      </c>
      <c r="BO39" s="75">
        <v>-3.9959868027058199E-2</v>
      </c>
      <c r="BP39" s="75">
        <v>-2.7906529304123E-2</v>
      </c>
      <c r="BQ39" s="75">
        <v>-1.6844768787859701E-2</v>
      </c>
      <c r="BR39" s="75">
        <v>-7.4661129715468599E-3</v>
      </c>
      <c r="BS39" s="75">
        <v>-3.5532484634131801E-4</v>
      </c>
      <c r="BT39" s="75">
        <v>4.0468568584947203E-3</v>
      </c>
      <c r="BU39" s="75">
        <v>5.47093775242956E-3</v>
      </c>
      <c r="BV39" s="75">
        <v>3.83587047569562E-3</v>
      </c>
      <c r="BW39" s="75">
        <v>-7.45531566044519E-4</v>
      </c>
      <c r="BX39" s="75">
        <v>-7.9738977773331499E-3</v>
      </c>
      <c r="BY39" s="75">
        <v>-1.73818268981949E-2</v>
      </c>
      <c r="BZ39" s="75">
        <v>-2.8363568508939299E-2</v>
      </c>
      <c r="CA39" s="75">
        <v>-4.0212761315228801E-2</v>
      </c>
      <c r="CB39" s="75">
        <v>-5.21667972073055E-2</v>
      </c>
      <c r="CC39" s="75">
        <v>-6.3454785306771497E-2</v>
      </c>
      <c r="CD39" s="75">
        <v>-7.3345991366268196E-2</v>
      </c>
      <c r="CE39" s="75">
        <v>-8.1195586753033205E-2</v>
      </c>
      <c r="CF39" s="75">
        <v>-8.6484826637292803E-2</v>
      </c>
      <c r="CG39" s="75">
        <v>-8.8853539755291394E-2</v>
      </c>
      <c r="CH39" s="75">
        <v>-8.8122456783376005E-2</v>
      </c>
      <c r="CI39" s="75">
        <v>-8.4304232136992105E-2</v>
      </c>
      <c r="CJ39" s="75">
        <v>-7.7601642826361894E-2</v>
      </c>
      <c r="CK39" s="75">
        <v>-6.8394396796265897E-2</v>
      </c>
      <c r="CL39" s="75">
        <v>-5.7214563507909502E-2</v>
      </c>
      <c r="CM39" s="75">
        <v>-4.4712038880061297E-2</v>
      </c>
      <c r="CN39" s="75">
        <v>-3.1611962650240397E-2</v>
      </c>
      <c r="CO39" s="75">
        <v>-1.8668115672435301E-2</v>
      </c>
      <c r="CP39" s="75">
        <v>-6.6134285924817904E-3</v>
      </c>
      <c r="CQ39" s="75">
        <v>3.8886094361441702E-3</v>
      </c>
      <c r="CR39" s="75">
        <v>1.22886805831649E-2</v>
      </c>
      <c r="CS39" s="75">
        <v>1.8189200248116301E-2</v>
      </c>
      <c r="CT39" s="75">
        <v>2.1374455582399601E-2</v>
      </c>
      <c r="CU39" s="75">
        <v>2.1829195927616601E-2</v>
      </c>
      <c r="CV39" s="75">
        <v>1.9745515663330399E-2</v>
      </c>
      <c r="CW39" s="75">
        <v>1.55188921923127E-2</v>
      </c>
      <c r="CX39" s="75">
        <v>9.7294159791454105E-3</v>
      </c>
      <c r="CY39" s="75">
        <v>3.11212976412662E-3</v>
      </c>
      <c r="CZ39" s="75">
        <v>-3.4889088328509299E-3</v>
      </c>
      <c r="DA39" s="75">
        <v>-9.1838438633749294E-3</v>
      </c>
      <c r="DB39" s="75">
        <v>-1.31248012010837E-2</v>
      </c>
      <c r="DC39" s="75">
        <v>-1.4626545806931899E-2</v>
      </c>
      <c r="DD39" s="75">
        <v>-1.33208727677811E-2</v>
      </c>
      <c r="DE39" s="75">
        <v>-9.3251529590497699E-3</v>
      </c>
      <c r="DF39" s="75">
        <v>-6.7049376096747397E-3</v>
      </c>
      <c r="DH39" s="73">
        <v>5900</v>
      </c>
      <c r="DI39">
        <v>10476.973384680599</v>
      </c>
      <c r="DK39" s="74">
        <v>0</v>
      </c>
      <c r="DL39" s="74">
        <v>0</v>
      </c>
      <c r="DM39" s="74">
        <v>29</v>
      </c>
      <c r="DN39" s="74">
        <v>10476.973384680599</v>
      </c>
    </row>
    <row r="40" spans="1:118" ht="1.1499999999999999" customHeight="1">
      <c r="A40" s="71">
        <f t="shared" si="13"/>
        <v>31</v>
      </c>
      <c r="B40">
        <v>8450</v>
      </c>
      <c r="C40" s="72">
        <f t="shared" si="17"/>
        <v>1.10246085432709E-2</v>
      </c>
      <c r="D40" s="72">
        <f t="shared" si="17"/>
        <v>-8.0933542567499905E-2</v>
      </c>
      <c r="E40" s="72">
        <f t="shared" si="17"/>
        <v>-5.1180914978681297E-2</v>
      </c>
      <c r="G40" s="72">
        <f t="shared" si="16"/>
        <v>-1.06015422157857</v>
      </c>
      <c r="H40" s="72">
        <f t="shared" si="16"/>
        <v>-5.6507224615715099</v>
      </c>
      <c r="I40" s="72">
        <f t="shared" si="12"/>
        <v>-3.5974190538519801</v>
      </c>
      <c r="K40" s="75">
        <v>-5.6347922006625504E-3</v>
      </c>
      <c r="L40" s="75">
        <v>-7.8187380384178995E-3</v>
      </c>
      <c r="M40" s="75">
        <v>-1.1102781004979001E-2</v>
      </c>
      <c r="N40" s="75">
        <v>-1.2039075864827199E-2</v>
      </c>
      <c r="O40" s="75">
        <v>-1.0517483605453799E-2</v>
      </c>
      <c r="P40" s="75">
        <v>-6.8626843921720101E-3</v>
      </c>
      <c r="Q40" s="75">
        <v>-1.69262636830808E-3</v>
      </c>
      <c r="R40" s="75">
        <v>4.2207701932284103E-3</v>
      </c>
      <c r="S40" s="75">
        <v>1.00630905542675E-2</v>
      </c>
      <c r="T40" s="75">
        <v>1.5061212943401099E-2</v>
      </c>
      <c r="U40" s="75">
        <v>1.8544449319106201E-2</v>
      </c>
      <c r="V40" s="75">
        <v>1.9988004662018201E-2</v>
      </c>
      <c r="W40" s="75">
        <v>1.9041793882415701E-2</v>
      </c>
      <c r="X40" s="75">
        <v>1.55468438534489E-2</v>
      </c>
      <c r="Y40" s="75">
        <v>9.5387828015918701E-3</v>
      </c>
      <c r="Z40" s="75">
        <v>1.2398825530499299E-3</v>
      </c>
      <c r="AA40" s="75">
        <v>-8.9595694255604E-3</v>
      </c>
      <c r="AB40" s="75">
        <v>-2.0530270596395801E-2</v>
      </c>
      <c r="AC40" s="75">
        <v>-3.28405434635669E-2</v>
      </c>
      <c r="AD40" s="75">
        <v>-4.5198710212694101E-2</v>
      </c>
      <c r="AE40" s="75">
        <v>-5.6899129340672497E-2</v>
      </c>
      <c r="AF40" s="75">
        <v>-6.7268292496096296E-2</v>
      </c>
      <c r="AG40" s="75">
        <v>-7.5708682565491403E-2</v>
      </c>
      <c r="AH40" s="75">
        <v>-8.1737791159266604E-2</v>
      </c>
      <c r="AI40" s="75">
        <v>-8.5019331540165693E-2</v>
      </c>
      <c r="AJ40" s="75">
        <v>-8.5385210386893895E-2</v>
      </c>
      <c r="AK40" s="75">
        <v>-8.2846890432379E-2</v>
      </c>
      <c r="AL40" s="75">
        <v>-7.7595173621812105E-2</v>
      </c>
      <c r="AM40" s="75">
        <v>-6.9988583768131302E-2</v>
      </c>
      <c r="AN40" s="75">
        <v>-6.0531245197721503E-2</v>
      </c>
      <c r="AO40" s="75">
        <v>-4.9841407694070701E-2</v>
      </c>
      <c r="AP40" s="75">
        <v>-3.8612781234037302E-2</v>
      </c>
      <c r="AQ40" s="75">
        <v>-2.7571093779115399E-2</v>
      </c>
      <c r="AR40" s="75">
        <v>-1.7428567302686101E-2</v>
      </c>
      <c r="AS40" s="75">
        <v>-8.8391770113048496E-3</v>
      </c>
      <c r="AT40" s="75">
        <v>-2.3576513788566402E-3</v>
      </c>
      <c r="AU40" s="75">
        <v>1.59534250508386E-3</v>
      </c>
      <c r="AV40" s="75">
        <v>2.7596081109732E-3</v>
      </c>
      <c r="AW40" s="75">
        <v>1.05173650361848E-3</v>
      </c>
      <c r="AX40" s="75">
        <v>-3.42974201071228E-3</v>
      </c>
      <c r="AY40" s="75">
        <v>-1.0410644705184401E-2</v>
      </c>
      <c r="AZ40" s="75">
        <v>-1.94584552059495E-2</v>
      </c>
      <c r="BA40" s="75">
        <v>-3.0009612413923598E-2</v>
      </c>
      <c r="BB40" s="75">
        <v>-4.1405035741104199E-2</v>
      </c>
      <c r="BC40" s="75">
        <v>-5.2931711671039897E-2</v>
      </c>
      <c r="BD40" s="75">
        <v>-6.38676183677898E-2</v>
      </c>
      <c r="BE40" s="75">
        <v>-7.3527250188139895E-2</v>
      </c>
      <c r="BF40" s="75">
        <v>-8.1304785687057096E-2</v>
      </c>
      <c r="BG40" s="75">
        <v>-8.6712272257109299E-2</v>
      </c>
      <c r="BH40" s="75">
        <v>-8.9410396447269697E-2</v>
      </c>
      <c r="BI40" s="75">
        <v>-8.9229867652170405E-2</v>
      </c>
      <c r="BJ40" s="75">
        <v>-8.61820470217117E-2</v>
      </c>
      <c r="BK40" s="75">
        <v>-8.0458270660674305E-2</v>
      </c>
      <c r="BL40" s="75">
        <v>-7.2417809273924799E-2</v>
      </c>
      <c r="BM40" s="75">
        <v>-6.2565136054508905E-2</v>
      </c>
      <c r="BN40" s="75">
        <v>-5.1518167408949003E-2</v>
      </c>
      <c r="BO40" s="75">
        <v>-3.9969525029064201E-2</v>
      </c>
      <c r="BP40" s="75">
        <v>-2.8642669994524101E-2</v>
      </c>
      <c r="BQ40" s="75">
        <v>-1.82460788262051E-2</v>
      </c>
      <c r="BR40" s="75">
        <v>-9.4291733980071506E-3</v>
      </c>
      <c r="BS40" s="75">
        <v>-2.7411433500537799E-3</v>
      </c>
      <c r="BT40" s="75">
        <v>1.4041352726053399E-3</v>
      </c>
      <c r="BU40" s="75">
        <v>2.7536315402812701E-3</v>
      </c>
      <c r="BV40" s="75">
        <v>1.23128716806604E-3</v>
      </c>
      <c r="BW40" s="75">
        <v>-3.05686222049189E-3</v>
      </c>
      <c r="BX40" s="75">
        <v>-9.8295609963861292E-3</v>
      </c>
      <c r="BY40" s="75">
        <v>-1.86477011321858E-2</v>
      </c>
      <c r="BZ40" s="75">
        <v>-2.89422412138583E-2</v>
      </c>
      <c r="CA40" s="75">
        <v>-4.0049652292977897E-2</v>
      </c>
      <c r="CB40" s="75">
        <v>-5.1253538627347502E-2</v>
      </c>
      <c r="CC40" s="75">
        <v>-6.1829683321420803E-2</v>
      </c>
      <c r="CD40" s="75">
        <v>-7.1091562324190796E-2</v>
      </c>
      <c r="CE40" s="75">
        <v>-7.84333378170185E-2</v>
      </c>
      <c r="CF40" s="75">
        <v>-8.3367532940201203E-2</v>
      </c>
      <c r="CG40" s="75">
        <v>-8.5555548838556206E-2</v>
      </c>
      <c r="CH40" s="75">
        <v>-8.4828633932470393E-2</v>
      </c>
      <c r="CI40" s="75">
        <v>-8.1198273138415905E-2</v>
      </c>
      <c r="CJ40" s="75">
        <v>-7.4854404788143203E-2</v>
      </c>
      <c r="CK40" s="75">
        <v>-6.6153064354798494E-2</v>
      </c>
      <c r="CL40" s="75">
        <v>-5.5593337253212603E-2</v>
      </c>
      <c r="CM40" s="75">
        <v>-4.3784823327668997E-2</v>
      </c>
      <c r="CN40" s="75">
        <v>-3.14076514920043E-2</v>
      </c>
      <c r="CO40" s="75">
        <v>-1.91688092040476E-2</v>
      </c>
      <c r="CP40" s="75">
        <v>-7.7554703769874304E-3</v>
      </c>
      <c r="CQ40" s="75">
        <v>2.21053872364791E-3</v>
      </c>
      <c r="CR40" s="75">
        <v>1.0214723840063E-2</v>
      </c>
      <c r="CS40" s="75">
        <v>1.5885188143693E-2</v>
      </c>
      <c r="CT40" s="75">
        <v>1.9020951931383898E-2</v>
      </c>
      <c r="CU40" s="75">
        <v>1.9608977778066201E-2</v>
      </c>
      <c r="CV40" s="75">
        <v>1.7830630370599398E-2</v>
      </c>
      <c r="CW40" s="75">
        <v>1.40571925817448E-2</v>
      </c>
      <c r="CX40" s="75">
        <v>8.8314181320765794E-3</v>
      </c>
      <c r="CY40" s="75">
        <v>2.8384466695024401E-3</v>
      </c>
      <c r="CZ40" s="75">
        <v>-3.13934686329503E-3</v>
      </c>
      <c r="DA40" s="75">
        <v>-8.2835910941548695E-3</v>
      </c>
      <c r="DB40" s="75">
        <v>-1.18239758459458E-2</v>
      </c>
      <c r="DC40" s="75">
        <v>-1.31501278987798E-2</v>
      </c>
      <c r="DD40" s="75">
        <v>-1.1949272201900301E-2</v>
      </c>
      <c r="DE40" s="75">
        <v>-8.3485009291598498E-3</v>
      </c>
      <c r="DF40" s="75">
        <v>-5.99572242071189E-3</v>
      </c>
      <c r="DH40" s="73">
        <v>6100</v>
      </c>
      <c r="DI40">
        <v>10502.0531610403</v>
      </c>
      <c r="DK40" s="74">
        <v>0</v>
      </c>
      <c r="DL40" s="74">
        <v>0</v>
      </c>
      <c r="DM40" s="74">
        <v>30</v>
      </c>
      <c r="DN40" s="74">
        <v>10502.0531610403</v>
      </c>
    </row>
    <row r="41" spans="1:118" ht="1.1499999999999999" customHeight="1">
      <c r="A41" s="71">
        <f t="shared" si="13"/>
        <v>32</v>
      </c>
      <c r="B41">
        <v>8400</v>
      </c>
      <c r="C41" s="72">
        <f t="shared" si="17"/>
        <v>9.8395449186500592E-3</v>
      </c>
      <c r="D41" s="72">
        <f t="shared" si="17"/>
        <v>-7.8419351059678705E-2</v>
      </c>
      <c r="E41" s="72">
        <f t="shared" si="17"/>
        <v>-4.9846899110020701E-2</v>
      </c>
      <c r="G41" s="72">
        <f t="shared" si="16"/>
        <v>-1.0699937664972199</v>
      </c>
      <c r="H41" s="72">
        <f t="shared" si="16"/>
        <v>-5.5723031105118404</v>
      </c>
      <c r="I41" s="72">
        <f t="shared" si="12"/>
        <v>-3.5475721547419599</v>
      </c>
      <c r="K41" s="75">
        <v>-5.0279230046908199E-3</v>
      </c>
      <c r="L41" s="75">
        <v>-6.9833966135820404E-3</v>
      </c>
      <c r="M41" s="75">
        <v>-9.9322445841335105E-3</v>
      </c>
      <c r="N41" s="75">
        <v>-1.0787663907167301E-2</v>
      </c>
      <c r="O41" s="75">
        <v>-9.4339811386180295E-3</v>
      </c>
      <c r="P41" s="75">
        <v>-6.1485526228125297E-3</v>
      </c>
      <c r="Q41" s="75">
        <v>-1.4826249835414201E-3</v>
      </c>
      <c r="R41" s="75">
        <v>3.8625413867976002E-3</v>
      </c>
      <c r="S41" s="75">
        <v>9.13859388932905E-3</v>
      </c>
      <c r="T41" s="75">
        <v>1.36296132142751E-2</v>
      </c>
      <c r="U41" s="75">
        <v>1.6711227828118298E-2</v>
      </c>
      <c r="V41" s="75">
        <v>1.7892965028031501E-2</v>
      </c>
      <c r="W41" s="75">
        <v>1.6846544939508001E-2</v>
      </c>
      <c r="X41" s="75">
        <v>1.34221143172862E-2</v>
      </c>
      <c r="Y41" s="75">
        <v>7.6520147518976903E-3</v>
      </c>
      <c r="Z41" s="75">
        <v>-2.5632941057665402E-4</v>
      </c>
      <c r="AA41" s="75">
        <v>-9.9377311504895201E-3</v>
      </c>
      <c r="AB41" s="75">
        <v>-2.0896410797472498E-2</v>
      </c>
      <c r="AC41" s="75">
        <v>-3.2540311567417997E-2</v>
      </c>
      <c r="AD41" s="75">
        <v>-4.4220900755685702E-2</v>
      </c>
      <c r="AE41" s="75">
        <v>-5.5276429159825897E-2</v>
      </c>
      <c r="AF41" s="75">
        <v>-6.5075187591178293E-2</v>
      </c>
      <c r="AG41" s="75">
        <v>-7.3056723870149595E-2</v>
      </c>
      <c r="AH41" s="75">
        <v>-7.8768522194109195E-2</v>
      </c>
      <c r="AI41" s="75">
        <v>-8.1895301505564899E-2</v>
      </c>
      <c r="AJ41" s="75">
        <v>-8.2279670872853705E-2</v>
      </c>
      <c r="AK41" s="75">
        <v>-7.9932819328523697E-2</v>
      </c>
      <c r="AL41" s="75">
        <v>-7.5034308193057703E-2</v>
      </c>
      <c r="AM41" s="75">
        <v>-6.7921174207040094E-2</v>
      </c>
      <c r="AN41" s="75">
        <v>-5.90671706016246E-2</v>
      </c>
      <c r="AO41" s="75">
        <v>-4.9053194051161798E-2</v>
      </c>
      <c r="AP41" s="75">
        <v>-3.8530975821431598E-2</v>
      </c>
      <c r="AQ41" s="75">
        <v>-2.81822994717595E-2</v>
      </c>
      <c r="AR41" s="75">
        <v>-1.8676247440944201E-2</v>
      </c>
      <c r="AS41" s="75">
        <v>-1.0627170120164901E-2</v>
      </c>
      <c r="AT41" s="75">
        <v>-4.5561844574285703E-3</v>
      </c>
      <c r="AU41" s="75">
        <v>-8.5848480642198395E-4</v>
      </c>
      <c r="AV41" s="75">
        <v>2.2145587963677801E-4</v>
      </c>
      <c r="AW41" s="75">
        <v>-1.39478635767318E-3</v>
      </c>
      <c r="AX41" s="75">
        <v>-5.6147438970356204E-3</v>
      </c>
      <c r="AY41" s="75">
        <v>-1.2180964819754E-2</v>
      </c>
      <c r="AZ41" s="75">
        <v>-2.0687287044020099E-2</v>
      </c>
      <c r="BA41" s="75">
        <v>-3.0604470802268201E-2</v>
      </c>
      <c r="BB41" s="75">
        <v>-4.1313554084204E-2</v>
      </c>
      <c r="BC41" s="75">
        <v>-5.21449105806732E-2</v>
      </c>
      <c r="BD41" s="75">
        <v>-6.2420446273881602E-2</v>
      </c>
      <c r="BE41" s="75">
        <v>-7.1496363610767694E-2</v>
      </c>
      <c r="BF41" s="75">
        <v>-7.8803700998864704E-2</v>
      </c>
      <c r="BG41" s="75">
        <v>-8.3884190147755305E-2</v>
      </c>
      <c r="BH41" s="75">
        <v>-8.64191557141748E-2</v>
      </c>
      <c r="BI41" s="75">
        <v>-8.6249603916271497E-2</v>
      </c>
      <c r="BJ41" s="75">
        <v>-8.33862034928506E-2</v>
      </c>
      <c r="BK41" s="75">
        <v>-7.8008653847541604E-2</v>
      </c>
      <c r="BL41" s="75">
        <v>-7.0454381707868302E-2</v>
      </c>
      <c r="BM41" s="75">
        <v>-6.11971701764423E-2</v>
      </c>
      <c r="BN41" s="75">
        <v>-5.0817323119376798E-2</v>
      </c>
      <c r="BO41" s="75">
        <v>-3.9965328434259297E-2</v>
      </c>
      <c r="BP41" s="75">
        <v>-2.9320660068897199E-2</v>
      </c>
      <c r="BQ41" s="75">
        <v>-1.95486554828266E-2</v>
      </c>
      <c r="BR41" s="75">
        <v>-1.1259188668691401E-2</v>
      </c>
      <c r="BS41" s="75">
        <v>-4.9680368294548298E-3</v>
      </c>
      <c r="BT41" s="75">
        <v>-1.06384795847134E-3</v>
      </c>
      <c r="BU41" s="75">
        <v>2.1581050368240501E-4</v>
      </c>
      <c r="BV41" s="75">
        <v>-1.2004324005511001E-3</v>
      </c>
      <c r="BW41" s="75">
        <v>-5.2129085152546398E-3</v>
      </c>
      <c r="BX41" s="75">
        <v>-1.15573779973283E-2</v>
      </c>
      <c r="BY41" s="75">
        <v>-1.98213035429625E-2</v>
      </c>
      <c r="BZ41" s="75">
        <v>-2.94701152757261E-2</v>
      </c>
      <c r="CA41" s="75">
        <v>-3.9880513280213498E-2</v>
      </c>
      <c r="CB41" s="75">
        <v>-5.0379507119841897E-2</v>
      </c>
      <c r="CC41" s="75">
        <v>-6.0286718307643199E-2</v>
      </c>
      <c r="CD41" s="75">
        <v>-6.8957143610450605E-2</v>
      </c>
      <c r="CE41" s="75">
        <v>-7.5821564835086896E-2</v>
      </c>
      <c r="CF41" s="75">
        <v>-8.0421873115392298E-2</v>
      </c>
      <c r="CG41" s="75">
        <v>-8.2439733977234905E-2</v>
      </c>
      <c r="CH41" s="75">
        <v>-8.1716282273346194E-2</v>
      </c>
      <c r="CI41" s="75">
        <v>-7.82619120226445E-2</v>
      </c>
      <c r="CJ41" s="75">
        <v>-7.2254503627195807E-2</v>
      </c>
      <c r="CK41" s="75">
        <v>-6.4027880152375399E-2</v>
      </c>
      <c r="CL41" s="75">
        <v>-5.4050171570001998E-2</v>
      </c>
      <c r="CM41" s="75">
        <v>-4.28931399752173E-2</v>
      </c>
      <c r="CN41" s="75">
        <v>-3.1194693854927201E-2</v>
      </c>
      <c r="CO41" s="75">
        <v>-1.9617911669533802E-2</v>
      </c>
      <c r="CP41" s="75">
        <v>-8.8070530501135995E-3</v>
      </c>
      <c r="CQ41" s="75">
        <v>6.5509215525253199E-4</v>
      </c>
      <c r="CR41" s="75">
        <v>8.2866150901372698E-3</v>
      </c>
      <c r="CS41" s="75">
        <v>1.37395993190966E-2</v>
      </c>
      <c r="CT41" s="75">
        <v>1.6826687779739499E-2</v>
      </c>
      <c r="CU41" s="75">
        <v>1.75366443167695E-2</v>
      </c>
      <c r="CV41" s="75">
        <v>1.6040450780401401E-2</v>
      </c>
      <c r="CW41" s="75">
        <v>1.26862532016502E-2</v>
      </c>
      <c r="CX41" s="75">
        <v>7.9813734232538902E-3</v>
      </c>
      <c r="CY41" s="75">
        <v>2.5638135883173101E-3</v>
      </c>
      <c r="CZ41" s="75">
        <v>-2.8418833316300098E-3</v>
      </c>
      <c r="DA41" s="75">
        <v>-7.4835785823734102E-3</v>
      </c>
      <c r="DB41" s="75">
        <v>-1.0661544758459001E-2</v>
      </c>
      <c r="DC41" s="75">
        <v>-1.1831642469232901E-2</v>
      </c>
      <c r="DD41" s="75">
        <v>-1.0727674497188601E-2</v>
      </c>
      <c r="DE41" s="75">
        <v>-7.4812134528110599E-3</v>
      </c>
      <c r="DF41" s="75">
        <v>-5.36711770190777E-3</v>
      </c>
      <c r="DH41" s="73">
        <v>6300</v>
      </c>
      <c r="DI41">
        <v>10514.720572157699</v>
      </c>
      <c r="DK41" s="74">
        <v>0</v>
      </c>
      <c r="DL41" s="74">
        <v>0</v>
      </c>
      <c r="DM41" s="74">
        <v>31</v>
      </c>
      <c r="DN41" s="74">
        <v>10514.720572157699</v>
      </c>
    </row>
    <row r="42" spans="1:118" ht="1.1499999999999999" customHeight="1">
      <c r="A42" s="71">
        <f t="shared" si="13"/>
        <v>33</v>
      </c>
      <c r="B42">
        <v>8350</v>
      </c>
      <c r="C42" s="72">
        <f t="shared" si="17"/>
        <v>8.72576132495851E-3</v>
      </c>
      <c r="D42" s="72">
        <f t="shared" si="17"/>
        <v>-7.6045356567296898E-2</v>
      </c>
      <c r="E42" s="72">
        <f t="shared" si="17"/>
        <v>-4.8575064375440798E-2</v>
      </c>
      <c r="G42" s="72">
        <f t="shared" si="16"/>
        <v>-1.0787195278221799</v>
      </c>
      <c r="H42" s="72">
        <f t="shared" si="16"/>
        <v>-5.4962577539445396</v>
      </c>
      <c r="I42" s="72">
        <f t="shared" ref="I42:I73" si="18">INDEX($K$236:$DF$435,$A42,I$9)</f>
        <v>-3.4989970903665202</v>
      </c>
      <c r="K42" s="75">
        <v>-4.4909097024719803E-3</v>
      </c>
      <c r="L42" s="75">
        <v>-6.2430831867550298E-3</v>
      </c>
      <c r="M42" s="75">
        <v>-8.8925435529426892E-3</v>
      </c>
      <c r="N42" s="75">
        <v>-9.67433451639408E-3</v>
      </c>
      <c r="O42" s="75">
        <v>-8.4712031022900099E-3</v>
      </c>
      <c r="P42" s="75">
        <v>-5.5207072476696302E-3</v>
      </c>
      <c r="Q42" s="75">
        <v>-1.31507983682695E-3</v>
      </c>
      <c r="R42" s="75">
        <v>3.5086326707914799E-3</v>
      </c>
      <c r="S42" s="75">
        <v>8.2631620310894497E-3</v>
      </c>
      <c r="T42" s="75">
        <v>1.2286101584136301E-2</v>
      </c>
      <c r="U42" s="75">
        <v>1.49967505480981E-2</v>
      </c>
      <c r="V42" s="75">
        <v>1.5937181326285001E-2</v>
      </c>
      <c r="W42" s="75">
        <v>1.4799925114193599E-2</v>
      </c>
      <c r="X42" s="75">
        <v>1.1443990750763E-2</v>
      </c>
      <c r="Y42" s="75">
        <v>5.8988808711819699E-3</v>
      </c>
      <c r="Z42" s="75">
        <v>-1.6417246379933201E-3</v>
      </c>
      <c r="AA42" s="75">
        <v>-1.08360635014332E-2</v>
      </c>
      <c r="AB42" s="75">
        <v>-2.12197285918682E-2</v>
      </c>
      <c r="AC42" s="75">
        <v>-3.2237786190767101E-2</v>
      </c>
      <c r="AD42" s="75">
        <v>-4.3282160440698998E-2</v>
      </c>
      <c r="AE42" s="75">
        <v>-5.3732279161085902E-2</v>
      </c>
      <c r="AF42" s="75">
        <v>-6.2995656001962705E-2</v>
      </c>
      <c r="AG42" s="75">
        <v>-7.0546624632547697E-2</v>
      </c>
      <c r="AH42" s="75">
        <v>-7.5960818401895197E-2</v>
      </c>
      <c r="AI42" s="75">
        <v>-7.8942669691941705E-2</v>
      </c>
      <c r="AJ42" s="75">
        <v>-7.9344830339537098E-2</v>
      </c>
      <c r="AK42" s="75">
        <v>-7.7178226285768606E-2</v>
      </c>
      <c r="AL42" s="75">
        <v>-7.2611855386185198E-2</v>
      </c>
      <c r="AM42" s="75">
        <v>-6.5962568714698994E-2</v>
      </c>
      <c r="AN42" s="75">
        <v>-5.7675593267272202E-2</v>
      </c>
      <c r="AO42" s="75">
        <v>-4.8296743920409398E-2</v>
      </c>
      <c r="AP42" s="75">
        <v>-3.8438324577027699E-2</v>
      </c>
      <c r="AQ42" s="75">
        <v>-2.8740843992850301E-2</v>
      </c>
      <c r="AR42" s="75">
        <v>-1.9832867643935902E-2</v>
      </c>
      <c r="AS42" s="75">
        <v>-1.2291532422077501E-2</v>
      </c>
      <c r="AT42" s="75">
        <v>-6.6063886400252103E-3</v>
      </c>
      <c r="AU42" s="75">
        <v>-3.1487055029037901E-3</v>
      </c>
      <c r="AV42" s="75">
        <v>-2.1481872153208299E-3</v>
      </c>
      <c r="AW42" s="75">
        <v>-3.67857723628276E-3</v>
      </c>
      <c r="AX42" s="75">
        <v>-7.65310427977056E-3</v>
      </c>
      <c r="AY42" s="75">
        <v>-1.38300300008177E-2</v>
      </c>
      <c r="AZ42" s="75">
        <v>-2.1827942359946E-2</v>
      </c>
      <c r="BA42" s="75">
        <v>-3.11498356270931E-2</v>
      </c>
      <c r="BB42" s="75">
        <v>-4.1214428758789799E-2</v>
      </c>
      <c r="BC42" s="75">
        <v>-5.1392846233816201E-2</v>
      </c>
      <c r="BD42" s="75">
        <v>-6.1048250223234297E-2</v>
      </c>
      <c r="BE42" s="75">
        <v>-6.9576013293149094E-2</v>
      </c>
      <c r="BF42" s="75">
        <v>-7.6441792069463194E-2</v>
      </c>
      <c r="BG42" s="75">
        <v>-8.1215199403459296E-2</v>
      </c>
      <c r="BH42" s="75">
        <v>-8.3596944725650199E-2</v>
      </c>
      <c r="BI42" s="75">
        <v>-8.3437704398716006E-2</v>
      </c>
      <c r="BJ42" s="75">
        <v>-8.0747494639435896E-2</v>
      </c>
      <c r="BK42" s="75">
        <v>-7.5695084034673496E-2</v>
      </c>
      <c r="BL42" s="75">
        <v>-6.8597385954340104E-2</v>
      </c>
      <c r="BM42" s="75">
        <v>-5.9899363341387402E-2</v>
      </c>
      <c r="BN42" s="75">
        <v>-5.0145992667135E-2</v>
      </c>
      <c r="BO42" s="75">
        <v>-3.9948184031190902E-2</v>
      </c>
      <c r="BP42" s="75">
        <v>-2.9944101036944601E-2</v>
      </c>
      <c r="BQ42" s="75">
        <v>-2.0758569590357101E-2</v>
      </c>
      <c r="BR42" s="75">
        <v>-1.2964318087342599E-2</v>
      </c>
      <c r="BS42" s="75">
        <v>-7.0457416131784996E-3</v>
      </c>
      <c r="BT42" s="75">
        <v>-3.3677954218865099E-3</v>
      </c>
      <c r="BU42" s="75">
        <v>-2.1535218991994001E-3</v>
      </c>
      <c r="BV42" s="75">
        <v>-3.4698872279750499E-3</v>
      </c>
      <c r="BW42" s="75">
        <v>-7.2232055461381598E-3</v>
      </c>
      <c r="BX42" s="75">
        <v>-1.3165221119625099E-2</v>
      </c>
      <c r="BY42" s="75">
        <v>-2.0908350925719701E-2</v>
      </c>
      <c r="BZ42" s="75">
        <v>-2.99503957338038E-2</v>
      </c>
      <c r="CA42" s="75">
        <v>-3.9705838241024999E-2</v>
      </c>
      <c r="CB42" s="75">
        <v>-4.9542455903924698E-2</v>
      </c>
      <c r="CC42" s="75">
        <v>-5.8821046421680803E-2</v>
      </c>
      <c r="CD42" s="75">
        <v>-6.6935602861281002E-2</v>
      </c>
      <c r="CE42" s="75">
        <v>-7.3351300733265803E-2</v>
      </c>
      <c r="CF42" s="75">
        <v>-7.7637614038817401E-2</v>
      </c>
      <c r="CG42" s="75">
        <v>-7.9495243310307107E-2</v>
      </c>
      <c r="CH42" s="75">
        <v>-7.8774619913669894E-2</v>
      </c>
      <c r="CI42" s="75">
        <v>-7.5485119180352694E-2</v>
      </c>
      <c r="CJ42" s="75">
        <v>-6.9793297543023894E-2</v>
      </c>
      <c r="CK42" s="75">
        <v>-6.2012142236594597E-2</v>
      </c>
      <c r="CL42" s="75">
        <v>-5.2580725286656999E-2</v>
      </c>
      <c r="CM42" s="75">
        <v>-4.2035286673735697E-2</v>
      </c>
      <c r="CN42" s="75">
        <v>-3.09741364209867E-2</v>
      </c>
      <c r="CO42" s="75">
        <v>-2.0019145516239401E-2</v>
      </c>
      <c r="CP42" s="75">
        <v>-9.7743411339570197E-3</v>
      </c>
      <c r="CQ42" s="75">
        <v>-7.8592885774469295E-4</v>
      </c>
      <c r="CR42" s="75">
        <v>6.49465277367653E-3</v>
      </c>
      <c r="CS42" s="75">
        <v>1.1741891583069399E-2</v>
      </c>
      <c r="CT42" s="75">
        <v>1.4780993288272801E-2</v>
      </c>
      <c r="CU42" s="75">
        <v>1.5602188514249E-2</v>
      </c>
      <c r="CV42" s="75">
        <v>1.4366406986637201E-2</v>
      </c>
      <c r="CW42" s="75">
        <v>1.1399717370045401E-2</v>
      </c>
      <c r="CX42" s="75">
        <v>7.1758796036465299E-3</v>
      </c>
      <c r="CY42" s="75">
        <v>2.2884281643018702E-3</v>
      </c>
      <c r="CZ42" s="75">
        <v>-2.5921675450126698E-3</v>
      </c>
      <c r="DA42" s="75">
        <v>-6.7750520323352197E-3</v>
      </c>
      <c r="DB42" s="75">
        <v>-9.6246123043420007E-3</v>
      </c>
      <c r="DC42" s="75">
        <v>-1.0655279966313101E-2</v>
      </c>
      <c r="DD42" s="75">
        <v>-9.6399880690751106E-3</v>
      </c>
      <c r="DE42" s="75">
        <v>-6.7108772387746204E-3</v>
      </c>
      <c r="DF42" s="75">
        <v>-4.8096646213525596E-3</v>
      </c>
      <c r="DH42" s="73">
        <v>6500</v>
      </c>
      <c r="DI42">
        <v>10514.807597987499</v>
      </c>
      <c r="DK42" s="74">
        <v>0</v>
      </c>
      <c r="DL42" s="74">
        <v>0</v>
      </c>
      <c r="DM42" s="74">
        <v>32</v>
      </c>
      <c r="DN42" s="74">
        <v>10514.807597987499</v>
      </c>
    </row>
    <row r="43" spans="1:118" ht="1.1499999999999999" customHeight="1">
      <c r="A43" s="71">
        <f t="shared" si="13"/>
        <v>34</v>
      </c>
      <c r="B43">
        <v>8300</v>
      </c>
      <c r="C43" s="72">
        <f t="shared" si="17"/>
        <v>7.6785108133299203E-3</v>
      </c>
      <c r="D43" s="72">
        <f t="shared" si="17"/>
        <v>-7.3803094459635704E-2</v>
      </c>
      <c r="E43" s="72">
        <f t="shared" si="17"/>
        <v>-4.7362013103866001E-2</v>
      </c>
      <c r="G43" s="72">
        <f t="shared" si="16"/>
        <v>-1.0863980386355101</v>
      </c>
      <c r="H43" s="72">
        <f t="shared" si="16"/>
        <v>-5.4224546594848997</v>
      </c>
      <c r="I43" s="72">
        <f t="shared" si="18"/>
        <v>-3.4516350772626501</v>
      </c>
      <c r="K43" s="75">
        <v>-4.0156026021941202E-3</v>
      </c>
      <c r="L43" s="75">
        <v>-5.5870247253096703E-3</v>
      </c>
      <c r="M43" s="75">
        <v>-7.9695681681778204E-3</v>
      </c>
      <c r="N43" s="75">
        <v>-8.6850741274702107E-3</v>
      </c>
      <c r="O43" s="75">
        <v>-7.6176255859399999E-3</v>
      </c>
      <c r="P43" s="75">
        <v>-4.9713140870426198E-3</v>
      </c>
      <c r="Q43" s="75">
        <v>-1.1861683807001099E-3</v>
      </c>
      <c r="R43" s="75">
        <v>3.1590503568804701E-3</v>
      </c>
      <c r="S43" s="75">
        <v>7.4334551385163601E-3</v>
      </c>
      <c r="T43" s="75">
        <v>1.10246085432709E-2</v>
      </c>
      <c r="U43" s="75">
        <v>1.33929140821055E-2</v>
      </c>
      <c r="V43" s="75">
        <v>1.41112506610124E-2</v>
      </c>
      <c r="W43" s="75">
        <v>1.28919770281663E-2</v>
      </c>
      <c r="X43" s="75">
        <v>9.6026917118933793E-3</v>
      </c>
      <c r="Y43" s="75">
        <v>4.2704601610057498E-3</v>
      </c>
      <c r="Z43" s="75">
        <v>-2.9237596666007401E-3</v>
      </c>
      <c r="AA43" s="75">
        <v>-1.16600639867374E-2</v>
      </c>
      <c r="AB43" s="75">
        <v>-2.1503400860051401E-2</v>
      </c>
      <c r="AC43" s="75">
        <v>-3.19336151736615E-2</v>
      </c>
      <c r="AD43" s="75">
        <v>-4.2380564490808799E-2</v>
      </c>
      <c r="AE43" s="75">
        <v>-5.2262303300435603E-2</v>
      </c>
      <c r="AF43" s="75">
        <v>-6.1023147438281702E-2</v>
      </c>
      <c r="AG43" s="75">
        <v>-6.8170075349785295E-2</v>
      </c>
      <c r="AH43" s="75">
        <v>-7.3305137904249001E-2</v>
      </c>
      <c r="AI43" s="75">
        <v>-7.6151266754059102E-2</v>
      </c>
      <c r="AJ43" s="75">
        <v>-7.6570536046679002E-2</v>
      </c>
      <c r="AK43" s="75">
        <v>-7.4573617917267201E-2</v>
      </c>
      <c r="AL43" s="75">
        <v>-7.0319582889023804E-2</v>
      </c>
      <c r="AM43" s="75">
        <v>-6.4106318511203395E-2</v>
      </c>
      <c r="AN43" s="75">
        <v>-5.6352257157464003E-2</v>
      </c>
      <c r="AO43" s="75">
        <v>-4.7570264548485203E-2</v>
      </c>
      <c r="AP43" s="75">
        <v>-3.8335614022626002E-2</v>
      </c>
      <c r="AQ43" s="75">
        <v>-2.9250046942674999E-2</v>
      </c>
      <c r="AR43" s="75">
        <v>-2.0904073911310599E-2</v>
      </c>
      <c r="AS43" s="75">
        <v>-1.3839882329721101E-2</v>
      </c>
      <c r="AT43" s="75">
        <v>-8.5173769739731106E-3</v>
      </c>
      <c r="AU43" s="75">
        <v>-5.28535598578855E-3</v>
      </c>
      <c r="AV43" s="75">
        <v>-4.3596510167708399E-3</v>
      </c>
      <c r="AW43" s="75">
        <v>-5.8096100167222102E-3</v>
      </c>
      <c r="AX43" s="75">
        <v>-9.5538140511780504E-3</v>
      </c>
      <c r="AY43" s="75">
        <v>-1.5365283866781199E-2</v>
      </c>
      <c r="AZ43" s="75">
        <v>-2.28858509422343E-2</v>
      </c>
      <c r="BA43" s="75">
        <v>-3.1648782365646097E-2</v>
      </c>
      <c r="BB43" s="75">
        <v>-4.1108188045604899E-2</v>
      </c>
      <c r="BC43" s="75">
        <v>-5.0673467570950301E-2</v>
      </c>
      <c r="BD43" s="75">
        <v>-5.9746530932525202E-2</v>
      </c>
      <c r="BE43" s="75">
        <v>-6.7759537232755004E-2</v>
      </c>
      <c r="BF43" s="75">
        <v>-7.4210655156325606E-2</v>
      </c>
      <c r="BG43" s="75">
        <v>-7.8695684434474E-2</v>
      </c>
      <c r="BH43" s="75">
        <v>-8.0933542567499905E-2</v>
      </c>
      <c r="BI43" s="75">
        <v>-8.0783988622397301E-2</v>
      </c>
      <c r="BJ43" s="75">
        <v>-7.8256424019159498E-2</v>
      </c>
      <c r="BK43" s="75">
        <v>-7.3509348206248395E-2</v>
      </c>
      <c r="BL43" s="75">
        <v>-6.68404098923292E-2</v>
      </c>
      <c r="BM43" s="75">
        <v>-5.8667508962521403E-2</v>
      </c>
      <c r="BN43" s="75">
        <v>-4.9502442271514097E-2</v>
      </c>
      <c r="BO43" s="75">
        <v>-3.9918942622166401E-2</v>
      </c>
      <c r="BP43" s="75">
        <v>-3.0516375953989101E-2</v>
      </c>
      <c r="BQ43" s="75">
        <v>-2.1881523813194598E-2</v>
      </c>
      <c r="BR43" s="75">
        <v>-1.4552225709821801E-2</v>
      </c>
      <c r="BS43" s="75">
        <v>-8.9834024746005495E-3</v>
      </c>
      <c r="BT43" s="75">
        <v>-5.5177590813400403E-3</v>
      </c>
      <c r="BU43" s="75">
        <v>-4.3646939128302604E-3</v>
      </c>
      <c r="BV43" s="75">
        <v>-5.58703296047497E-3</v>
      </c>
      <c r="BW43" s="75">
        <v>-9.0967104182027407E-3</v>
      </c>
      <c r="BX43" s="75">
        <v>-1.46604857694455E-2</v>
      </c>
      <c r="BY43" s="75">
        <v>-2.1914213723407499E-2</v>
      </c>
      <c r="BZ43" s="75">
        <v>-3.0386093626739202E-2</v>
      </c>
      <c r="CA43" s="75">
        <v>-3.95260921408771E-2</v>
      </c>
      <c r="CB43" s="75">
        <v>-4.8740276598673499E-2</v>
      </c>
      <c r="CC43" s="75">
        <v>-5.7428120544186598E-2</v>
      </c>
      <c r="CD43" s="75">
        <v>-6.5020243457706794E-2</v>
      </c>
      <c r="CE43" s="75">
        <v>-7.10141255079315E-2</v>
      </c>
      <c r="CF43" s="75">
        <v>-7.5005145829072695E-2</v>
      </c>
      <c r="CG43" s="75">
        <v>-7.6711885419090298E-2</v>
      </c>
      <c r="CH43" s="75">
        <v>-7.5993520823612895E-2</v>
      </c>
      <c r="CI43" s="75">
        <v>-7.2858473138257898E-2</v>
      </c>
      <c r="CJ43" s="75">
        <v>-6.7462668134944503E-2</v>
      </c>
      <c r="CK43" s="75">
        <v>-6.00995525418829E-2</v>
      </c>
      <c r="CL43" s="75">
        <v>-5.1180914978681297E-2</v>
      </c>
      <c r="CM43" s="75">
        <v>-4.1209659041892298E-2</v>
      </c>
      <c r="CN43" s="75">
        <v>-3.0746951181095002E-2</v>
      </c>
      <c r="CO43" s="75">
        <v>-2.0375995040517399E-2</v>
      </c>
      <c r="CP43" s="75">
        <v>-1.0663105025787401E-2</v>
      </c>
      <c r="CQ43" s="75">
        <v>-2.1202004260612701E-3</v>
      </c>
      <c r="CR43" s="75">
        <v>4.8297610491135796E-3</v>
      </c>
      <c r="CS43" s="75">
        <v>9.8822093818262107E-3</v>
      </c>
      <c r="CT43" s="75">
        <v>1.28739110829701E-2</v>
      </c>
      <c r="CU43" s="75">
        <v>1.37962919783649E-2</v>
      </c>
      <c r="CV43" s="75">
        <v>1.28005530497239E-2</v>
      </c>
      <c r="CW43" s="75">
        <v>1.0191736799743001E-2</v>
      </c>
      <c r="CX43" s="75">
        <v>6.4118721101885899E-3</v>
      </c>
      <c r="CY43" s="75">
        <v>2.0125995867920198E-3</v>
      </c>
      <c r="CZ43" s="75">
        <v>-2.3860574395757699E-3</v>
      </c>
      <c r="DA43" s="75">
        <v>-6.1498593580972703E-3</v>
      </c>
      <c r="DB43" s="75">
        <v>-8.7013689860304996E-3</v>
      </c>
      <c r="DC43" s="75">
        <v>-9.6067855473165702E-3</v>
      </c>
      <c r="DD43" s="75">
        <v>-8.6719146275663593E-3</v>
      </c>
      <c r="DE43" s="75">
        <v>-6.0266052070346602E-3</v>
      </c>
      <c r="DF43" s="75">
        <v>-4.31513483944399E-3</v>
      </c>
      <c r="DH43" s="73">
        <v>6700</v>
      </c>
      <c r="DI43">
        <v>10502.938656099899</v>
      </c>
      <c r="DK43" s="74">
        <v>0</v>
      </c>
      <c r="DL43" s="74">
        <v>0</v>
      </c>
      <c r="DM43" s="74">
        <v>33</v>
      </c>
      <c r="DN43" s="74">
        <v>10502.938656099899</v>
      </c>
    </row>
    <row r="44" spans="1:118" ht="1.1499999999999999" customHeight="1">
      <c r="A44" s="71">
        <f t="shared" si="13"/>
        <v>35</v>
      </c>
      <c r="B44">
        <v>8250</v>
      </c>
      <c r="C44" s="72">
        <f t="shared" si="17"/>
        <v>6.6934146801258896E-3</v>
      </c>
      <c r="D44" s="72">
        <f t="shared" si="17"/>
        <v>-7.1684615971498694E-2</v>
      </c>
      <c r="E44" s="72">
        <f t="shared" si="17"/>
        <v>-4.6204550432498701E-2</v>
      </c>
      <c r="G44" s="72">
        <f t="shared" si="16"/>
        <v>-1.0930914533156399</v>
      </c>
      <c r="H44" s="72">
        <f t="shared" si="16"/>
        <v>-5.3507700435133998</v>
      </c>
      <c r="I44" s="72">
        <f t="shared" si="18"/>
        <v>-3.4054305268301599</v>
      </c>
      <c r="K44" s="75">
        <v>-3.5948916433699101E-3</v>
      </c>
      <c r="L44" s="75">
        <v>-5.0057559886636203E-3</v>
      </c>
      <c r="M44" s="75">
        <v>-7.15077653561365E-3</v>
      </c>
      <c r="N44" s="75">
        <v>-7.8072577301008996E-3</v>
      </c>
      <c r="O44" s="75">
        <v>-6.8627195747876599E-3</v>
      </c>
      <c r="P44" s="75">
        <v>-4.4931047364616403E-3</v>
      </c>
      <c r="Q44" s="75">
        <v>-1.0922623497208401E-3</v>
      </c>
      <c r="R44" s="75">
        <v>2.81389717242746E-3</v>
      </c>
      <c r="S44" s="75">
        <v>6.6464510425839696E-3</v>
      </c>
      <c r="T44" s="75">
        <v>9.8395449186500592E-3</v>
      </c>
      <c r="U44" s="75">
        <v>1.18922037229685E-2</v>
      </c>
      <c r="V44" s="75">
        <v>1.2406418758591799E-2</v>
      </c>
      <c r="W44" s="75">
        <v>1.1113409078679901E-2</v>
      </c>
      <c r="X44" s="75">
        <v>7.8890774342016794E-3</v>
      </c>
      <c r="Y44" s="75">
        <v>2.7584093220047999E-3</v>
      </c>
      <c r="Z44" s="75">
        <v>-4.1094119958506696E-3</v>
      </c>
      <c r="AA44" s="75">
        <v>-1.2414877071510001E-2</v>
      </c>
      <c r="AB44" s="75">
        <v>-2.1750397435243901E-2</v>
      </c>
      <c r="AC44" s="75">
        <v>-3.1628397088670601E-2</v>
      </c>
      <c r="AD44" s="75">
        <v>-4.1514298479119097E-2</v>
      </c>
      <c r="AE44" s="75">
        <v>-5.0862387095898999E-2</v>
      </c>
      <c r="AF44" s="75">
        <v>-5.9151506859716298E-2</v>
      </c>
      <c r="AG44" s="75">
        <v>-6.5919269924988796E-2</v>
      </c>
      <c r="AH44" s="75">
        <v>-7.0792518049693096E-2</v>
      </c>
      <c r="AI44" s="75">
        <v>-7.3511541326943097E-2</v>
      </c>
      <c r="AJ44" s="75">
        <v>-7.3947252696052596E-2</v>
      </c>
      <c r="AK44" s="75">
        <v>-7.21100785068301E-2</v>
      </c>
      <c r="AL44" s="75">
        <v>-6.8149759498860402E-2</v>
      </c>
      <c r="AM44" s="75">
        <v>-6.2346367607724398E-2</v>
      </c>
      <c r="AN44" s="75">
        <v>-5.5093165960361103E-2</v>
      </c>
      <c r="AO44" s="75">
        <v>-4.6872073276526802E-2</v>
      </c>
      <c r="AP44" s="75">
        <v>-3.8223583847293401E-2</v>
      </c>
      <c r="AQ44" s="75">
        <v>-2.9713027031771099E-2</v>
      </c>
      <c r="AR44" s="75">
        <v>-2.1895170125398999E-2</v>
      </c>
      <c r="AS44" s="75">
        <v>-1.52793764147872E-2</v>
      </c>
      <c r="AT44" s="75">
        <v>-1.02977096989434E-2</v>
      </c>
      <c r="AU44" s="75">
        <v>-7.2778635409804296E-3</v>
      </c>
      <c r="AV44" s="75">
        <v>-6.4226385133178999E-3</v>
      </c>
      <c r="AW44" s="75">
        <v>-7.7972536461083999E-3</v>
      </c>
      <c r="AX44" s="75">
        <v>-1.1325318997369299E-2</v>
      </c>
      <c r="AY44" s="75">
        <v>-1.67937187948973E-2</v>
      </c>
      <c r="AZ44" s="75">
        <v>-2.3866113634471699E-2</v>
      </c>
      <c r="BA44" s="75">
        <v>-3.2104200848143499E-2</v>
      </c>
      <c r="BB44" s="75">
        <v>-4.0995329689621898E-2</v>
      </c>
      <c r="BC44" s="75">
        <v>-4.9984849772913502E-2</v>
      </c>
      <c r="BD44" s="75">
        <v>-5.8511063871915202E-2</v>
      </c>
      <c r="BE44" s="75">
        <v>-6.60406794519212E-2</v>
      </c>
      <c r="BF44" s="75">
        <v>-7.2102398598194603E-2</v>
      </c>
      <c r="BG44" s="75">
        <v>-7.6316615674259E-2</v>
      </c>
      <c r="BH44" s="75">
        <v>-7.8419351059678705E-2</v>
      </c>
      <c r="BI44" s="75">
        <v>-7.8278895928924605E-2</v>
      </c>
      <c r="BJ44" s="75">
        <v>-7.5904073110887094E-2</v>
      </c>
      <c r="BK44" s="75">
        <v>-7.1443733473597601E-2</v>
      </c>
      <c r="BL44" s="75">
        <v>-6.5177432506838995E-2</v>
      </c>
      <c r="BM44" s="75">
        <v>-5.7497657476223998E-2</v>
      </c>
      <c r="BN44" s="75">
        <v>-4.8885044308344699E-2</v>
      </c>
      <c r="BO44" s="75">
        <v>-3.9878403704164997E-2</v>
      </c>
      <c r="BP44" s="75">
        <v>-3.1040662928035E-2</v>
      </c>
      <c r="BQ44" s="75">
        <v>-2.2922875410449701E-2</v>
      </c>
      <c r="BR44" s="75">
        <v>-1.60301112240222E-2</v>
      </c>
      <c r="BS44" s="75">
        <v>-1.07896096202193E-2</v>
      </c>
      <c r="BT44" s="75">
        <v>-7.5231807072896097E-3</v>
      </c>
      <c r="BU44" s="75">
        <v>-6.4274066095413203E-3</v>
      </c>
      <c r="BV44" s="75">
        <v>-7.5612212103487696E-3</v>
      </c>
      <c r="BW44" s="75">
        <v>-1.08418375833025E-2</v>
      </c>
      <c r="BX44" s="75">
        <v>-1.6050119894061899E-2</v>
      </c>
      <c r="BY44" s="75">
        <v>-2.2843937708321299E-2</v>
      </c>
      <c r="BZ44" s="75">
        <v>-3.0780038083921601E-2</v>
      </c>
      <c r="CA44" s="75">
        <v>-3.9341712501832202E-2</v>
      </c>
      <c r="CB44" s="75">
        <v>-4.7970990142657599E-2</v>
      </c>
      <c r="CC44" s="75">
        <v>-5.6103671317978297E-2</v>
      </c>
      <c r="CD44" s="75">
        <v>-6.3204777362866393E-2</v>
      </c>
      <c r="CE44" s="75">
        <v>-6.8802132429013896E-2</v>
      </c>
      <c r="CF44" s="75">
        <v>-7.2515443445772598E-2</v>
      </c>
      <c r="CG44" s="75">
        <v>-7.4080089125354798E-2</v>
      </c>
      <c r="CH44" s="75">
        <v>-7.3363474594425396E-2</v>
      </c>
      <c r="CI44" s="75">
        <v>-7.0373123382137207E-2</v>
      </c>
      <c r="CJ44" s="75">
        <v>-6.5254988702840799E-2</v>
      </c>
      <c r="CK44" s="75">
        <v>-5.8284191070579201E-2</v>
      </c>
      <c r="CL44" s="75">
        <v>-4.9846899110020701E-2</v>
      </c>
      <c r="CM44" s="75">
        <v>-4.0414742782872902E-2</v>
      </c>
      <c r="CN44" s="75">
        <v>-3.0514038589635601E-2</v>
      </c>
      <c r="CO44" s="75">
        <v>-2.0691720014315199E-2</v>
      </c>
      <c r="CP44" s="75">
        <v>-1.1478742846225E-2</v>
      </c>
      <c r="CQ44" s="75">
        <v>-3.3549085422691798E-3</v>
      </c>
      <c r="CR44" s="75">
        <v>3.2834534179209999E-3</v>
      </c>
      <c r="CS44" s="75">
        <v>8.1513401046731798E-3</v>
      </c>
      <c r="CT44" s="75">
        <v>1.10961519916008E-2</v>
      </c>
      <c r="CU44" s="75">
        <v>1.2110279904058999E-2</v>
      </c>
      <c r="CV44" s="75">
        <v>1.1335521003406899E-2</v>
      </c>
      <c r="CW44" s="75">
        <v>9.0569332438781205E-3</v>
      </c>
      <c r="CX44" s="75">
        <v>5.6865848950110303E-3</v>
      </c>
      <c r="CY44" s="75">
        <v>1.73672233698653E-3</v>
      </c>
      <c r="CZ44" s="75">
        <v>-2.2196286511962102E-3</v>
      </c>
      <c r="DA44" s="75">
        <v>-5.6004329871711797E-3</v>
      </c>
      <c r="DB44" s="75">
        <v>-7.8810124837127606E-3</v>
      </c>
      <c r="DC44" s="75">
        <v>-8.6733102303060104E-3</v>
      </c>
      <c r="DD44" s="75">
        <v>-7.8107363898152404E-3</v>
      </c>
      <c r="DE44" s="75">
        <v>-5.4188236077379699E-3</v>
      </c>
      <c r="DF44" s="75">
        <v>-3.8763478794498901E-3</v>
      </c>
      <c r="DH44" s="73">
        <v>6900</v>
      </c>
      <c r="DI44">
        <v>10480.491269660601</v>
      </c>
      <c r="DK44" s="74">
        <v>0</v>
      </c>
      <c r="DL44" s="74">
        <v>0</v>
      </c>
      <c r="DM44" s="74">
        <v>34</v>
      </c>
      <c r="DN44" s="74">
        <v>10480.491269660601</v>
      </c>
    </row>
    <row r="45" spans="1:118" ht="1.1499999999999999" customHeight="1">
      <c r="A45" s="71">
        <f t="shared" si="13"/>
        <v>36</v>
      </c>
      <c r="B45">
        <v>8200</v>
      </c>
      <c r="C45" s="72">
        <f t="shared" si="17"/>
        <v>5.7664311114831402E-3</v>
      </c>
      <c r="D45" s="72">
        <f t="shared" si="17"/>
        <v>-6.9682456994209996E-2</v>
      </c>
      <c r="E45" s="72">
        <f t="shared" si="17"/>
        <v>-4.5099670783934002E-2</v>
      </c>
      <c r="G45" s="72">
        <f t="shared" si="16"/>
        <v>-1.09885788442712</v>
      </c>
      <c r="H45" s="72">
        <f t="shared" si="16"/>
        <v>-5.28108758651919</v>
      </c>
      <c r="I45" s="72">
        <f t="shared" si="18"/>
        <v>-3.3603308560462199</v>
      </c>
      <c r="K45" s="75">
        <v>-3.2225527317496002E-3</v>
      </c>
      <c r="L45" s="75">
        <v>-4.49094080049235E-3</v>
      </c>
      <c r="M45" s="75">
        <v>-6.4250094175122199E-3</v>
      </c>
      <c r="N45" s="75">
        <v>-7.0295137949642596E-3</v>
      </c>
      <c r="O45" s="75">
        <v>-6.1968765079745899E-3</v>
      </c>
      <c r="P45" s="75">
        <v>-4.0793526277957404E-3</v>
      </c>
      <c r="Q45" s="75">
        <v>-1.029936728155E-3</v>
      </c>
      <c r="R45" s="75">
        <v>2.4733465584540599E-3</v>
      </c>
      <c r="S45" s="75">
        <v>5.8994107783701096E-3</v>
      </c>
      <c r="T45" s="75">
        <v>8.72576132495851E-3</v>
      </c>
      <c r="U45" s="75">
        <v>1.04876495380494E-2</v>
      </c>
      <c r="V45" s="75">
        <v>1.08145355567194E-2</v>
      </c>
      <c r="W45" s="75">
        <v>9.4555522844075295E-3</v>
      </c>
      <c r="X45" s="75">
        <v>6.2946093311802504E-3</v>
      </c>
      <c r="Y45" s="75">
        <v>1.35492682854874E-3</v>
      </c>
      <c r="Z45" s="75">
        <v>-5.2052094142163597E-3</v>
      </c>
      <c r="AA45" s="75">
        <v>-1.31053153527273E-2</v>
      </c>
      <c r="AB45" s="75">
        <v>-2.19634931291511E-2</v>
      </c>
      <c r="AC45" s="75">
        <v>-3.1322683584444302E-2</v>
      </c>
      <c r="AD45" s="75">
        <v>-4.0681650923520399E-2</v>
      </c>
      <c r="AE45" s="75">
        <v>-4.9528660934652101E-2</v>
      </c>
      <c r="AF45" s="75">
        <v>-5.73749495829406E-2</v>
      </c>
      <c r="AG45" s="75">
        <v>-6.3786874266443194E-2</v>
      </c>
      <c r="AH45" s="75">
        <v>-6.8414539535069693E-2</v>
      </c>
      <c r="AI45" s="75">
        <v>-7.1014521846873305E-2</v>
      </c>
      <c r="AJ45" s="75">
        <v>-7.1466024339879294E-2</v>
      </c>
      <c r="AK45" s="75">
        <v>-6.9779234520697106E-2</v>
      </c>
      <c r="AL45" s="75">
        <v>-6.6095124498983707E-2</v>
      </c>
      <c r="AM45" s="75">
        <v>-6.0677028859090501E-2</v>
      </c>
      <c r="AN45" s="75">
        <v>-5.3894567310226099E-2</v>
      </c>
      <c r="AO45" s="75">
        <v>-4.6200591052293002E-2</v>
      </c>
      <c r="AP45" s="75">
        <v>-3.8102930140539601E-2</v>
      </c>
      <c r="AQ45" s="75">
        <v>-3.0132714696669598E-2</v>
      </c>
      <c r="AR45" s="75">
        <v>-2.28111392181745E-2</v>
      </c>
      <c r="AS45" s="75">
        <v>-1.6616737928275099E-2</v>
      </c>
      <c r="AT45" s="75">
        <v>-1.19554283907109E-2</v>
      </c>
      <c r="AU45" s="75">
        <v>-9.13508383654516E-3</v>
      </c>
      <c r="AV45" s="75">
        <v>-8.3462642321092007E-3</v>
      </c>
      <c r="AW45" s="75">
        <v>-9.6503090947453497E-3</v>
      </c>
      <c r="AX45" s="75">
        <v>-1.29755531295313E-2</v>
      </c>
      <c r="AY45" s="75">
        <v>-1.8121903489400199E-2</v>
      </c>
      <c r="AZ45" s="75">
        <v>-2.4773522264372301E-2</v>
      </c>
      <c r="BA45" s="75">
        <v>-3.2518806256821298E-2</v>
      </c>
      <c r="BB45" s="75">
        <v>-4.0876322392596198E-2</v>
      </c>
      <c r="BC45" s="75">
        <v>-4.9325186262126397E-2</v>
      </c>
      <c r="BD45" s="75">
        <v>-5.7337882230731302E-2</v>
      </c>
      <c r="BE45" s="75">
        <v>-6.4413564842402599E-2</v>
      </c>
      <c r="BF45" s="75">
        <v>-7.01096110623666E-2</v>
      </c>
      <c r="BG45" s="75">
        <v>-7.4069513379117699E-2</v>
      </c>
      <c r="BH45" s="75">
        <v>-7.6045356567296898E-2</v>
      </c>
      <c r="BI45" s="75">
        <v>-7.5913447646498697E-2</v>
      </c>
      <c r="BJ45" s="75">
        <v>-7.3682065979087302E-2</v>
      </c>
      <c r="BK45" s="75">
        <v>-6.9490996375752706E-2</v>
      </c>
      <c r="BL45" s="75">
        <v>-6.3602799964269194E-2</v>
      </c>
      <c r="BM45" s="75">
        <v>-5.6386100938739199E-2</v>
      </c>
      <c r="BN45" s="75">
        <v>-4.8292271369036799E-2</v>
      </c>
      <c r="BO45" s="75">
        <v>-3.9827319083419702E-2</v>
      </c>
      <c r="BP45" s="75">
        <v>-3.1519947858505398E-2</v>
      </c>
      <c r="BQ45" s="75">
        <v>-2.38876574491723E-2</v>
      </c>
      <c r="BR45" s="75">
        <v>-1.7404738635373101E-2</v>
      </c>
      <c r="BS45" s="75">
        <v>-1.2472433138555001E-2</v>
      </c>
      <c r="BT45" s="75">
        <v>-9.3929297184240507E-3</v>
      </c>
      <c r="BU45" s="75">
        <v>-8.3507724660239497E-3</v>
      </c>
      <c r="BV45" s="75">
        <v>-9.4012362816556505E-3</v>
      </c>
      <c r="BW45" s="75">
        <v>-1.2466491584918899E-2</v>
      </c>
      <c r="BX45" s="75">
        <v>-1.73406511059465E-2</v>
      </c>
      <c r="BY45" s="75">
        <v>-2.3702263869476999E-2</v>
      </c>
      <c r="BZ45" s="75">
        <v>-3.1134887502939801E-2</v>
      </c>
      <c r="CA45" s="75">
        <v>-3.9153110959509803E-2</v>
      </c>
      <c r="CB45" s="75">
        <v>-4.7232738338529999E-2</v>
      </c>
      <c r="CC45" s="75">
        <v>-5.48436893185726E-2</v>
      </c>
      <c r="CD45" s="75">
        <v>-6.1483299429842098E-2</v>
      </c>
      <c r="CE45" s="75">
        <v>-6.6707895872909803E-2</v>
      </c>
      <c r="CF45" s="75">
        <v>-7.0160030393458306E-2</v>
      </c>
      <c r="CG45" s="75">
        <v>-7.1590865537627904E-2</v>
      </c>
      <c r="CH45" s="75">
        <v>-7.0875548506410202E-2</v>
      </c>
      <c r="CI45" s="75">
        <v>-6.8020756047858399E-2</v>
      </c>
      <c r="CJ45" s="75">
        <v>-6.3163094777487397E-2</v>
      </c>
      <c r="CK45" s="75">
        <v>-5.6560492711996598E-2</v>
      </c>
      <c r="CL45" s="75">
        <v>-4.8575064375440798E-2</v>
      </c>
      <c r="CM45" s="75">
        <v>-3.9649106877282E-2</v>
      </c>
      <c r="CN45" s="75">
        <v>-3.0276232394771799E-2</v>
      </c>
      <c r="CO45" s="75">
        <v>-2.0969367692191501E-2</v>
      </c>
      <c r="CP45" s="75">
        <v>-1.22263027501276E-2</v>
      </c>
      <c r="CQ45" s="75">
        <v>-4.4967778158161303E-3</v>
      </c>
      <c r="CR45" s="75">
        <v>1.84779697325666E-3</v>
      </c>
      <c r="CS45" s="75">
        <v>6.5406748358554897E-3</v>
      </c>
      <c r="CT45" s="75">
        <v>9.4390521391005608E-3</v>
      </c>
      <c r="CU45" s="75">
        <v>1.0536079215771601E-2</v>
      </c>
      <c r="CV45" s="75">
        <v>9.9644781213100893E-3</v>
      </c>
      <c r="CW45" s="75">
        <v>7.9903597774591602E-3</v>
      </c>
      <c r="CX45" s="75">
        <v>4.99751808206383E-3</v>
      </c>
      <c r="CY45" s="75">
        <v>1.4612484448707601E-3</v>
      </c>
      <c r="CZ45" s="75">
        <v>-2.08917701369045E-3</v>
      </c>
      <c r="DA45" s="75">
        <v>-5.1197693536278099E-3</v>
      </c>
      <c r="DB45" s="75">
        <v>-7.1536737016776797E-3</v>
      </c>
      <c r="DC45" s="75">
        <v>-7.8432721179569793E-3</v>
      </c>
      <c r="DD45" s="75">
        <v>-7.0451316704611602E-3</v>
      </c>
      <c r="DE45" s="75">
        <v>-4.8790931044095402E-3</v>
      </c>
      <c r="DF45" s="75">
        <v>-3.4870164321273399E-3</v>
      </c>
      <c r="DH45" s="73">
        <v>7100</v>
      </c>
      <c r="DI45">
        <v>10449.5092973394</v>
      </c>
      <c r="DK45" s="74">
        <v>0</v>
      </c>
      <c r="DL45" s="74">
        <v>0</v>
      </c>
      <c r="DM45" s="74">
        <v>35</v>
      </c>
      <c r="DN45" s="74">
        <v>10449.5092973394</v>
      </c>
    </row>
    <row r="46" spans="1:118" ht="1.1499999999999999" customHeight="1">
      <c r="A46" s="71">
        <f t="shared" si="13"/>
        <v>37</v>
      </c>
      <c r="B46">
        <v>8150</v>
      </c>
      <c r="C46" s="72">
        <f t="shared" si="17"/>
        <v>4.8938263739864802E-3</v>
      </c>
      <c r="D46" s="72">
        <f t="shared" si="17"/>
        <v>-6.7789608449979805E-2</v>
      </c>
      <c r="E46" s="72">
        <f t="shared" si="17"/>
        <v>-4.40445443051658E-2</v>
      </c>
      <c r="G46" s="72">
        <f t="shared" si="16"/>
        <v>-1.1037517108011099</v>
      </c>
      <c r="H46" s="72">
        <f t="shared" si="16"/>
        <v>-5.2132979780692104</v>
      </c>
      <c r="I46" s="72">
        <f t="shared" si="18"/>
        <v>-3.3162863117410599</v>
      </c>
      <c r="K46" s="75">
        <v>-2.89312096327194E-3</v>
      </c>
      <c r="L46" s="75">
        <v>-4.0352222152796402E-3</v>
      </c>
      <c r="M46" s="75">
        <v>-5.7823291769500398E-3</v>
      </c>
      <c r="N46" s="75">
        <v>-6.34160058182715E-3</v>
      </c>
      <c r="O46" s="75">
        <v>-5.6113365013197797E-3</v>
      </c>
      <c r="P46" s="75">
        <v>-3.7238474787409299E-3</v>
      </c>
      <c r="Q46" s="75">
        <v>-9.9597445636390993E-4</v>
      </c>
      <c r="R46" s="75">
        <v>2.1376221963418998E-3</v>
      </c>
      <c r="S46" s="75">
        <v>5.1898483641161803E-3</v>
      </c>
      <c r="T46" s="75">
        <v>7.6785108133299203E-3</v>
      </c>
      <c r="U46" s="75">
        <v>9.1727858450485599E-3</v>
      </c>
      <c r="V46" s="75">
        <v>9.3280145521111996E-3</v>
      </c>
      <c r="W46" s="75">
        <v>7.9103203994100105E-3</v>
      </c>
      <c r="X46" s="75">
        <v>4.8113120880861901E-3</v>
      </c>
      <c r="Y46" s="75">
        <v>5.2719414698003701E-5</v>
      </c>
      <c r="Z46" s="75">
        <v>-6.2172571034307096E-3</v>
      </c>
      <c r="AA46" s="75">
        <v>-1.37358792453324E-2</v>
      </c>
      <c r="AB46" s="75">
        <v>-2.2145279162932598E-2</v>
      </c>
      <c r="AC46" s="75">
        <v>-3.1016981749389699E-2</v>
      </c>
      <c r="AD46" s="75">
        <v>-3.9881006446862502E-2</v>
      </c>
      <c r="AE46" s="75">
        <v>-4.8257484668242798E-2</v>
      </c>
      <c r="AF46" s="75">
        <v>-5.5688038353268798E-2</v>
      </c>
      <c r="AG46" s="75">
        <v>-6.1765997241764098E-2</v>
      </c>
      <c r="AH46" s="75">
        <v>-6.6163293099430101E-2</v>
      </c>
      <c r="AI46" s="75">
        <v>-6.86517811022304E-2</v>
      </c>
      <c r="AJ46" s="75">
        <v>-6.9118438997802498E-2</v>
      </c>
      <c r="AK46" s="75">
        <v>-6.7573221555730895E-2</v>
      </c>
      <c r="AL46" s="75">
        <v>-6.4148859054612303E-2</v>
      </c>
      <c r="AM46" s="75">
        <v>-5.9092961534802202E-2</v>
      </c>
      <c r="AN46" s="75">
        <v>-5.2752937894174401E-2</v>
      </c>
      <c r="AO46" s="75">
        <v>-4.5554336095947202E-2</v>
      </c>
      <c r="AP46" s="75">
        <v>-3.7974308068992199E-2</v>
      </c>
      <c r="AQ46" s="75">
        <v>-3.0511863509050201E-2</v>
      </c>
      <c r="AR46" s="75">
        <v>-2.3656662505950402E-2</v>
      </c>
      <c r="AS46" s="75">
        <v>-1.7858282934816901E-2</v>
      </c>
      <c r="AT46" s="75">
        <v>-1.34980873519134E-2</v>
      </c>
      <c r="AU46" s="75">
        <v>-1.0865335510966301E-2</v>
      </c>
      <c r="AV46" s="75">
        <v>-1.01390897069313E-2</v>
      </c>
      <c r="AW46" s="75">
        <v>-1.13770434978323E-2</v>
      </c>
      <c r="AX46" s="75">
        <v>-1.45119694858567E-2</v>
      </c>
      <c r="AY46" s="75">
        <v>-1.93560085231183E-2</v>
      </c>
      <c r="AZ46" s="75">
        <v>-2.5612578183563502E-2</v>
      </c>
      <c r="BA46" s="75">
        <v>-3.2895149397704701E-2</v>
      </c>
      <c r="BB46" s="75">
        <v>-4.07516072320959E-2</v>
      </c>
      <c r="BC46" s="75">
        <v>-4.8692781310901399E-2</v>
      </c>
      <c r="BD46" s="75">
        <v>-5.6223261195927902E-2</v>
      </c>
      <c r="BE46" s="75">
        <v>-6.2872675953167298E-2</v>
      </c>
      <c r="BF46" s="75">
        <v>-6.8225332166116398E-2</v>
      </c>
      <c r="BG46" s="75">
        <v>-7.1946414008489196E-2</v>
      </c>
      <c r="BH46" s="75">
        <v>-7.3803094459635704E-2</v>
      </c>
      <c r="BI46" s="75">
        <v>-7.3679211904363898E-2</v>
      </c>
      <c r="BJ46" s="75">
        <v>-7.1582536451669496E-2</v>
      </c>
      <c r="BK46" s="75">
        <v>-6.7644334295896405E-2</v>
      </c>
      <c r="BL46" s="75">
        <v>-6.2111203142285298E-2</v>
      </c>
      <c r="BM46" s="75">
        <v>-5.5329358345893503E-2</v>
      </c>
      <c r="BN46" s="75">
        <v>-4.7722690413429497E-2</v>
      </c>
      <c r="BO46" s="75">
        <v>-3.9766396018921998E-2</v>
      </c>
      <c r="BP46" s="75">
        <v>-3.1957036071230502E-2</v>
      </c>
      <c r="BQ46" s="75">
        <v>-2.4780598190563899E-2</v>
      </c>
      <c r="BR46" s="75">
        <v>-1.8682462444239701E-2</v>
      </c>
      <c r="BS46" s="75">
        <v>-1.40394545229764E-2</v>
      </c>
      <c r="BT46" s="75">
        <v>-1.1135338057174499E-2</v>
      </c>
      <c r="BU46" s="75">
        <v>-1.01433511519962E-2</v>
      </c>
      <c r="BV46" s="75">
        <v>-1.1115329292679201E-2</v>
      </c>
      <c r="BW46" s="75">
        <v>-1.3978097380581801E-2</v>
      </c>
      <c r="BX46" s="75">
        <v>-1.8538211630175199E-2</v>
      </c>
      <c r="BY46" s="75">
        <v>-2.4493646590653902E-2</v>
      </c>
      <c r="BZ46" s="75">
        <v>-3.14531398639201E-2</v>
      </c>
      <c r="CA46" s="75">
        <v>-3.8960674913350798E-2</v>
      </c>
      <c r="CB46" s="75">
        <v>-4.6523776318340399E-2</v>
      </c>
      <c r="CC46" s="75">
        <v>-5.3644408901232003E-2</v>
      </c>
      <c r="CD46" s="75">
        <v>-5.9850263743369297E-2</v>
      </c>
      <c r="CE46" s="75">
        <v>-6.4724441357489004E-2</v>
      </c>
      <c r="CF46" s="75">
        <v>-6.7930944930903903E-2</v>
      </c>
      <c r="CG46" s="75">
        <v>-6.92357722971019E-2</v>
      </c>
      <c r="CH46" s="75">
        <v>-6.8521351822587298E-2</v>
      </c>
      <c r="CI46" s="75">
        <v>-6.5793561896825795E-2</v>
      </c>
      <c r="CJ46" s="75">
        <v>-6.1180256113320799E-2</v>
      </c>
      <c r="CK46" s="75">
        <v>-5.4923226326113697E-2</v>
      </c>
      <c r="CL46" s="75">
        <v>-4.7362013103866001E-2</v>
      </c>
      <c r="CM46" s="75">
        <v>-3.8911398006416603E-2</v>
      </c>
      <c r="CN46" s="75">
        <v>-3.0034305439844498E-2</v>
      </c>
      <c r="CO46" s="75">
        <v>-2.1211784085348798E-2</v>
      </c>
      <c r="CP46" s="75">
        <v>-1.29105058522327E-2</v>
      </c>
      <c r="CQ46" s="75">
        <v>-5.5520977672676901E-3</v>
      </c>
      <c r="CR46" s="75">
        <v>5.1537676453790402E-4</v>
      </c>
      <c r="CS46" s="75">
        <v>5.0421717447079496E-3</v>
      </c>
      <c r="CT46" s="75">
        <v>7.8945315453893203E-3</v>
      </c>
      <c r="CU46" s="75">
        <v>9.06617740750334E-3</v>
      </c>
      <c r="CV46" s="75">
        <v>8.6810881146538992E-3</v>
      </c>
      <c r="CW46" s="75">
        <v>6.9874608600230198E-3</v>
      </c>
      <c r="CX46" s="75">
        <v>4.3424109104853396E-3</v>
      </c>
      <c r="CY46" s="75">
        <v>1.1866618345129599E-3</v>
      </c>
      <c r="CZ46" s="75">
        <v>-1.9912188483294799E-3</v>
      </c>
      <c r="DA46" s="75">
        <v>-4.7014024652207798E-3</v>
      </c>
      <c r="DB46" s="75">
        <v>-6.5103485034796902E-3</v>
      </c>
      <c r="DC46" s="75">
        <v>-7.1062286617052401E-3</v>
      </c>
      <c r="DD46" s="75">
        <v>-6.3650127433675097E-3</v>
      </c>
      <c r="DE46" s="75">
        <v>-4.3999590519433699E-3</v>
      </c>
      <c r="DF46" s="75">
        <v>-3.14161634149058E-3</v>
      </c>
      <c r="DH46" s="73">
        <v>7300</v>
      </c>
      <c r="DI46">
        <v>10412.574190792</v>
      </c>
      <c r="DK46" s="74">
        <v>0</v>
      </c>
      <c r="DL46" s="74">
        <v>0</v>
      </c>
      <c r="DM46" s="74">
        <v>36</v>
      </c>
      <c r="DN46" s="74">
        <v>10412.574190792</v>
      </c>
    </row>
    <row r="47" spans="1:118" ht="1.1499999999999999" customHeight="1">
      <c r="A47" s="71">
        <f t="shared" si="13"/>
        <v>38</v>
      </c>
      <c r="B47">
        <v>8100</v>
      </c>
      <c r="C47" s="72">
        <f t="shared" si="17"/>
        <v>4.0721484688219702E-3</v>
      </c>
      <c r="D47" s="72">
        <f t="shared" si="17"/>
        <v>-6.5999488216102603E-2</v>
      </c>
      <c r="E47" s="72">
        <f t="shared" si="17"/>
        <v>-4.3036504512201597E-2</v>
      </c>
      <c r="G47" s="72">
        <f t="shared" si="16"/>
        <v>-1.1078238592699301</v>
      </c>
      <c r="H47" s="72">
        <f t="shared" si="16"/>
        <v>-5.1472984898531102</v>
      </c>
      <c r="I47" s="72">
        <f t="shared" si="18"/>
        <v>-3.2732498072288498</v>
      </c>
      <c r="K47" s="75">
        <v>-2.6017867366954299E-3</v>
      </c>
      <c r="L47" s="75">
        <v>-3.6320963569187298E-3</v>
      </c>
      <c r="M47" s="75">
        <v>-5.2138782547399296E-3</v>
      </c>
      <c r="N47" s="75">
        <v>-5.7342933490963297E-3</v>
      </c>
      <c r="O47" s="75">
        <v>-5.0981208560506204E-3</v>
      </c>
      <c r="P47" s="75">
        <v>-3.4208685604516999E-3</v>
      </c>
      <c r="Q47" s="75">
        <v>-9.8736678658042291E-4</v>
      </c>
      <c r="R47" s="75">
        <v>1.80698176856367E-3</v>
      </c>
      <c r="S47" s="75">
        <v>4.5155038018992802E-3</v>
      </c>
      <c r="T47" s="75">
        <v>6.6934146801258896E-3</v>
      </c>
      <c r="U47" s="75">
        <v>7.9416140772673293E-3</v>
      </c>
      <c r="V47" s="75">
        <v>7.93979526984003E-3</v>
      </c>
      <c r="W47" s="75">
        <v>6.4701726555040197E-3</v>
      </c>
      <c r="X47" s="75">
        <v>3.4317380647235001E-3</v>
      </c>
      <c r="Y47" s="75">
        <v>-1.15502933193056E-3</v>
      </c>
      <c r="Z47" s="75">
        <v>-7.1512630002189296E-3</v>
      </c>
      <c r="AA47" s="75">
        <v>-1.4310775562957999E-2</v>
      </c>
      <c r="AB47" s="75">
        <v>-2.2298174205734499E-2</v>
      </c>
      <c r="AC47" s="75">
        <v>-3.0711756652431099E-2</v>
      </c>
      <c r="AD47" s="75">
        <v>-3.9110839622135199E-2</v>
      </c>
      <c r="AE47" s="75">
        <v>-4.7045433498010401E-2</v>
      </c>
      <c r="AF47" s="75">
        <v>-5.4085662281927398E-2</v>
      </c>
      <c r="AG47" s="75">
        <v>-5.9850163838250398E-2</v>
      </c>
      <c r="AH47" s="75">
        <v>-6.4031348583321199E-2</v>
      </c>
      <c r="AI47" s="75">
        <v>-6.6415403254795793E-2</v>
      </c>
      <c r="AJ47" s="75">
        <v>-6.6896595718430901E-2</v>
      </c>
      <c r="AK47" s="75">
        <v>-6.54846534742409E-2</v>
      </c>
      <c r="AL47" s="75">
        <v>-6.2304559391873203E-2</v>
      </c>
      <c r="AM47" s="75">
        <v>-5.7589150218304803E-2</v>
      </c>
      <c r="AN47" s="75">
        <v>-5.1664969339512902E-2</v>
      </c>
      <c r="AO47" s="75">
        <v>-4.4931917694757399E-2</v>
      </c>
      <c r="AP47" s="75">
        <v>-3.7838334039479303E-2</v>
      </c>
      <c r="AQ47" s="75">
        <v>-3.0853060512663399E-2</v>
      </c>
      <c r="AR47" s="75">
        <v>-2.4436137436036901E-2</v>
      </c>
      <c r="AS47" s="75">
        <v>-1.90099443854569E-2</v>
      </c>
      <c r="AT47" s="75">
        <v>-1.4932782615474E-2</v>
      </c>
      <c r="AU47" s="75">
        <v>-1.2476432259736599E-2</v>
      </c>
      <c r="AV47" s="75">
        <v>-1.1809156479048301E-2</v>
      </c>
      <c r="AW47" s="75">
        <v>-1.2985221951835201E-2</v>
      </c>
      <c r="AX47" s="75">
        <v>-1.59415688414856E-2</v>
      </c>
      <c r="AY47" s="75">
        <v>-2.0501830229509299E-2</v>
      </c>
      <c r="AZ47" s="75">
        <v>-2.6387509743603901E-2</v>
      </c>
      <c r="BA47" s="75">
        <v>-3.32356265214684E-2</v>
      </c>
      <c r="BB47" s="75">
        <v>-4.0621599206492602E-2</v>
      </c>
      <c r="BC47" s="75">
        <v>-4.8086043344410398E-2</v>
      </c>
      <c r="BD47" s="75">
        <v>-5.5163703515545399E-2</v>
      </c>
      <c r="BE47" s="75">
        <v>-6.1412831617599202E-2</v>
      </c>
      <c r="BF47" s="75">
        <v>-6.6443025334197006E-2</v>
      </c>
      <c r="BG47" s="75">
        <v>-6.9939839009794003E-2</v>
      </c>
      <c r="BH47" s="75">
        <v>-7.1684615971498694E-2</v>
      </c>
      <c r="BI47" s="75">
        <v>-7.1568270787033705E-2</v>
      </c>
      <c r="BJ47" s="75">
        <v>-6.9598097516977694E-2</v>
      </c>
      <c r="BK47" s="75">
        <v>-6.5897358787251503E-2</v>
      </c>
      <c r="BL47" s="75">
        <v>-6.0697656497954999E-2</v>
      </c>
      <c r="BM47" s="75">
        <v>-5.4324161592039601E-2</v>
      </c>
      <c r="BN47" s="75">
        <v>-4.71749569338226E-2</v>
      </c>
      <c r="BO47" s="75">
        <v>-3.96962998732351E-2</v>
      </c>
      <c r="BP47" s="75">
        <v>-3.2354562988821202E-2</v>
      </c>
      <c r="BQ47" s="75">
        <v>-2.5606138965313201E-2</v>
      </c>
      <c r="BR47" s="75">
        <v>-1.9869251714753702E-2</v>
      </c>
      <c r="BS47" s="75">
        <v>-1.5497795645815099E-2</v>
      </c>
      <c r="BT47" s="75">
        <v>-1.27582324203149E-2</v>
      </c>
      <c r="BU47" s="75">
        <v>-1.1813182857640599E-2</v>
      </c>
      <c r="BV47" s="75">
        <v>-1.2711250141933301E-2</v>
      </c>
      <c r="BW47" s="75">
        <v>-1.53836288129377E-2</v>
      </c>
      <c r="BX47" s="75">
        <v>-1.9648561621052E-2</v>
      </c>
      <c r="BY47" s="75">
        <v>-2.52222705155054E-2</v>
      </c>
      <c r="BZ47" s="75">
        <v>-3.1737142348551899E-2</v>
      </c>
      <c r="CA47" s="75">
        <v>-3.87647692109339E-2</v>
      </c>
      <c r="CB47" s="75">
        <v>-4.5842465854629998E-2</v>
      </c>
      <c r="CC47" s="75">
        <v>-5.2502293711850098E-2</v>
      </c>
      <c r="CD47" s="75">
        <v>-5.8300462003662602E-2</v>
      </c>
      <c r="CE47" s="75">
        <v>-6.2845217963285904E-2</v>
      </c>
      <c r="CF47" s="75">
        <v>-6.5820708860328495E-2</v>
      </c>
      <c r="CG47" s="75">
        <v>-6.7006879915943507E-2</v>
      </c>
      <c r="CH47" s="75">
        <v>-6.62930022642194E-2</v>
      </c>
      <c r="CI47" s="75">
        <v>-6.3684205874328603E-2</v>
      </c>
      <c r="CJ47" s="75">
        <v>-5.9300149577675203E-2</v>
      </c>
      <c r="CK47" s="75">
        <v>-5.3367475274321799E-2</v>
      </c>
      <c r="CL47" s="75">
        <v>-4.6204550432498701E-2</v>
      </c>
      <c r="CM47" s="75">
        <v>-3.82003360653334E-2</v>
      </c>
      <c r="CN47" s="75">
        <v>-2.9788974860916799E-2</v>
      </c>
      <c r="CO47" s="75">
        <v>-2.14216252741289E-2</v>
      </c>
      <c r="CP47" s="75">
        <v>-1.35357684443442E-2</v>
      </c>
      <c r="CQ47" s="75">
        <v>-6.5267480509100997E-3</v>
      </c>
      <c r="CR47" s="75">
        <v>-7.2073864893354705E-4</v>
      </c>
      <c r="CS47" s="75">
        <v>3.6483207155106299E-3</v>
      </c>
      <c r="CT47" s="75">
        <v>6.4550550887315702E-3</v>
      </c>
      <c r="CU47" s="75">
        <v>7.6935819842765298E-3</v>
      </c>
      <c r="CV47" s="75">
        <v>7.4794757812378498E-3</v>
      </c>
      <c r="CW47" s="75">
        <v>6.04403430087586E-3</v>
      </c>
      <c r="CX47" s="75">
        <v>3.71921703077077E-3</v>
      </c>
      <c r="CY47" s="75">
        <v>9.1345926922258502E-4</v>
      </c>
      <c r="CZ47" s="75">
        <v>-1.92249130651362E-3</v>
      </c>
      <c r="DA47" s="75">
        <v>-4.3393721569691401E-3</v>
      </c>
      <c r="DB47" s="75">
        <v>-5.9428331267281399E-3</v>
      </c>
      <c r="DC47" s="75">
        <v>-6.4527621313345603E-3</v>
      </c>
      <c r="DD47" s="75">
        <v>-5.7613818921936396E-3</v>
      </c>
      <c r="DE47" s="75">
        <v>-3.9748257203109398E-3</v>
      </c>
      <c r="DF47" s="75">
        <v>-2.8352792808436699E-3</v>
      </c>
      <c r="DH47" s="73">
        <v>7500</v>
      </c>
      <c r="DI47">
        <v>10372.6423891949</v>
      </c>
      <c r="DK47" s="74">
        <v>0</v>
      </c>
      <c r="DL47" s="74">
        <v>0</v>
      </c>
      <c r="DM47" s="74">
        <v>37</v>
      </c>
      <c r="DN47" s="74">
        <v>10372.6423891949</v>
      </c>
    </row>
    <row r="48" spans="1:118" ht="1.1499999999999999" customHeight="1">
      <c r="A48" s="71">
        <f t="shared" si="13"/>
        <v>39</v>
      </c>
      <c r="B48">
        <v>8050</v>
      </c>
      <c r="C48" s="72">
        <f t="shared" si="17"/>
        <v>3.2982032537211101E-3</v>
      </c>
      <c r="D48" s="72">
        <f t="shared" si="17"/>
        <v>-6.4305914774981807E-2</v>
      </c>
      <c r="E48" s="72">
        <f t="shared" si="17"/>
        <v>-4.2073038051080397E-2</v>
      </c>
      <c r="G48" s="72">
        <f t="shared" si="16"/>
        <v>-1.11112206252365</v>
      </c>
      <c r="H48" s="72">
        <f t="shared" si="16"/>
        <v>-5.08299257507813</v>
      </c>
      <c r="I48" s="72">
        <f t="shared" si="18"/>
        <v>-3.23117676917777</v>
      </c>
      <c r="K48" s="75">
        <v>-2.3443096187384001E-3</v>
      </c>
      <c r="L48" s="75">
        <v>-3.2758047928609802E-3</v>
      </c>
      <c r="M48" s="75">
        <v>-4.7117541358011198E-3</v>
      </c>
      <c r="N48" s="75">
        <v>-5.1992824825583704E-3</v>
      </c>
      <c r="O48" s="75">
        <v>-4.64996947070176E-3</v>
      </c>
      <c r="P48" s="75">
        <v>-3.1651569860150601E-3</v>
      </c>
      <c r="Q48" s="75">
        <v>-1.00131004375725E-3</v>
      </c>
      <c r="R48" s="75">
        <v>1.4817034931184001E-3</v>
      </c>
      <c r="S48" s="75">
        <v>3.8743182755251798E-3</v>
      </c>
      <c r="T48" s="75">
        <v>5.7664311114831402E-3</v>
      </c>
      <c r="U48" s="75">
        <v>6.7885684948350896E-3</v>
      </c>
      <c r="V48" s="75">
        <v>6.6433078282898302E-3</v>
      </c>
      <c r="W48" s="75">
        <v>5.12807830683414E-3</v>
      </c>
      <c r="X48" s="75">
        <v>2.14893361244776E-3</v>
      </c>
      <c r="Y48" s="75">
        <v>-2.2746886770710199E-3</v>
      </c>
      <c r="Z48" s="75">
        <v>-8.0125619480622794E-3</v>
      </c>
      <c r="AA48" s="75">
        <v>-1.4833935303772699E-2</v>
      </c>
      <c r="AB48" s="75">
        <v>-2.2424435014049698E-2</v>
      </c>
      <c r="AC48" s="75">
        <v>-3.0407433960949599E-2</v>
      </c>
      <c r="AD48" s="75">
        <v>-3.8369709364437697E-2</v>
      </c>
      <c r="AE48" s="75">
        <v>-4.5889284843601601E-2</v>
      </c>
      <c r="AF48" s="75">
        <v>-5.2563017184043E-2</v>
      </c>
      <c r="AG48" s="75">
        <v>-5.8033290035368702E-2</v>
      </c>
      <c r="AH48" s="75">
        <v>-6.2011725867532702E-2</v>
      </c>
      <c r="AI48" s="75">
        <v>-6.4297952834094702E-2</v>
      </c>
      <c r="AJ48" s="75">
        <v>-6.4793073624295996E-2</v>
      </c>
      <c r="AK48" s="75">
        <v>-6.3506593369238501E-2</v>
      </c>
      <c r="AL48" s="75">
        <v>-6.0556211521443401E-2</v>
      </c>
      <c r="AM48" s="75">
        <v>-5.6160884922796799E-2</v>
      </c>
      <c r="AN48" s="75">
        <v>-5.0627554929355903E-2</v>
      </c>
      <c r="AO48" s="75">
        <v>-4.4332030338791802E-2</v>
      </c>
      <c r="AP48" s="75">
        <v>-3.7695587698531097E-2</v>
      </c>
      <c r="AQ48" s="75">
        <v>-3.1158735965341199E-2</v>
      </c>
      <c r="AR48" s="75">
        <v>-2.51536943510564E-2</v>
      </c>
      <c r="AS48" s="75">
        <v>-2.0077294825305202E-2</v>
      </c>
      <c r="AT48" s="75">
        <v>-1.6266179283916202E-2</v>
      </c>
      <c r="AU48" s="75">
        <v>-1.39757131337455E-2</v>
      </c>
      <c r="AV48" s="75">
        <v>-1.3364017326598501E-2</v>
      </c>
      <c r="AW48" s="75">
        <v>-1.4482137611876099E-2</v>
      </c>
      <c r="AX48" s="75">
        <v>-1.72709268606604E-2</v>
      </c>
      <c r="AY48" s="75">
        <v>-2.1564813326176501E-2</v>
      </c>
      <c r="AZ48" s="75">
        <v>-2.71022889386449E-2</v>
      </c>
      <c r="BA48" s="75">
        <v>-3.3542488790180798E-2</v>
      </c>
      <c r="BB48" s="75">
        <v>-4.0486688866753801E-2</v>
      </c>
      <c r="BC48" s="75">
        <v>-4.7503478744351901E-2</v>
      </c>
      <c r="BD48" s="75">
        <v>-5.4155925999384603E-2</v>
      </c>
      <c r="BE48" s="75">
        <v>-6.0029166967524299E-2</v>
      </c>
      <c r="BF48" s="75">
        <v>-6.4756552408771303E-2</v>
      </c>
      <c r="BG48" s="75">
        <v>-6.8042765533937205E-2</v>
      </c>
      <c r="BH48" s="75">
        <v>-6.9682456994209996E-2</v>
      </c>
      <c r="BI48" s="75">
        <v>-6.9573189358084098E-2</v>
      </c>
      <c r="BJ48" s="75">
        <v>-6.7721812534973599E-2</v>
      </c>
      <c r="BK48" s="75">
        <v>-6.4244070560771402E-2</v>
      </c>
      <c r="BL48" s="75">
        <v>-5.93574782267614E-2</v>
      </c>
      <c r="BM48" s="75">
        <v>-5.3367442176981902E-2</v>
      </c>
      <c r="BN48" s="75">
        <v>-4.66478093234945E-2</v>
      </c>
      <c r="BO48" s="75">
        <v>-3.96176565492578E-2</v>
      </c>
      <c r="BP48" s="75">
        <v>-3.2715004275655699E-2</v>
      </c>
      <c r="BQ48" s="75">
        <v>-2.63684511773635E-2</v>
      </c>
      <c r="BR48" s="75">
        <v>-2.09707128134414E-2</v>
      </c>
      <c r="BS48" s="75">
        <v>-1.6854145976285501E-2</v>
      </c>
      <c r="BT48" s="75">
        <v>-1.42689645294512E-2</v>
      </c>
      <c r="BU48" s="75">
        <v>-1.33678197211565E-2</v>
      </c>
      <c r="BV48" s="75">
        <v>-1.41962778560582E-2</v>
      </c>
      <c r="BW48" s="75">
        <v>-1.6689635791021801E-2</v>
      </c>
      <c r="BX48" s="75">
        <v>-2.0677111375221099E-2</v>
      </c>
      <c r="BY48" s="75">
        <v>-2.58920665061259E-2</v>
      </c>
      <c r="BZ48" s="75">
        <v>-3.1989100389582699E-2</v>
      </c>
      <c r="CA48" s="75">
        <v>-3.8565737655298998E-2</v>
      </c>
      <c r="CB48" s="75">
        <v>-4.5187269132893497E-2</v>
      </c>
      <c r="CC48" s="75">
        <v>-5.1414023334382303E-2</v>
      </c>
      <c r="CD48" s="75">
        <v>-5.6829003424941203E-2</v>
      </c>
      <c r="CE48" s="75">
        <v>-6.1064072847320801E-2</v>
      </c>
      <c r="CF48" s="75">
        <v>-6.3822298565419197E-2</v>
      </c>
      <c r="CG48" s="75">
        <v>-6.4896740093145097E-2</v>
      </c>
      <c r="CH48" s="75">
        <v>-6.4183094710683702E-2</v>
      </c>
      <c r="CI48" s="75">
        <v>-6.1685797861391597E-2</v>
      </c>
      <c r="CJ48" s="75">
        <v>-5.7516833039121501E-2</v>
      </c>
      <c r="CK48" s="75">
        <v>-5.1888618713196499E-2</v>
      </c>
      <c r="CL48" s="75">
        <v>-4.5099670783934002E-2</v>
      </c>
      <c r="CM48" s="75">
        <v>-3.75147103796553E-2</v>
      </c>
      <c r="CN48" s="75">
        <v>-2.9540905449384799E-2</v>
      </c>
      <c r="CO48" s="75">
        <v>-2.16013690739555E-2</v>
      </c>
      <c r="CP48" s="75">
        <v>-1.41062218638717E-2</v>
      </c>
      <c r="CQ48" s="75">
        <v>-7.42622329179539E-3</v>
      </c>
      <c r="CR48" s="75">
        <v>-1.8670289426427099E-3</v>
      </c>
      <c r="CS48" s="75">
        <v>2.3521091958309602E-3</v>
      </c>
      <c r="CT48" s="75">
        <v>5.11359637822352E-3</v>
      </c>
      <c r="CU48" s="75">
        <v>6.4117825134826396E-3</v>
      </c>
      <c r="CV48" s="75">
        <v>6.3541937558738897E-3</v>
      </c>
      <c r="CW48" s="75">
        <v>5.15619888245055E-3</v>
      </c>
      <c r="CX48" s="75">
        <v>3.1260801529651799E-3</v>
      </c>
      <c r="CY48" s="75">
        <v>6.4213906005079399E-4</v>
      </c>
      <c r="CZ48" s="75">
        <v>-1.8799520500897399E-3</v>
      </c>
      <c r="DA48" s="75">
        <v>-4.0281909120221801E-3</v>
      </c>
      <c r="DB48" s="75">
        <v>-5.4436610821494398E-3</v>
      </c>
      <c r="DC48" s="75">
        <v>-5.8743789888148898E-3</v>
      </c>
      <c r="DD48" s="75">
        <v>-5.2262039132983697E-3</v>
      </c>
      <c r="DE48" s="75">
        <v>-3.59784911427595E-3</v>
      </c>
      <c r="DF48" s="75">
        <v>-2.56370520639393E-3</v>
      </c>
      <c r="DH48" s="73">
        <v>7700</v>
      </c>
      <c r="DI48">
        <v>10332.8590933424</v>
      </c>
      <c r="DK48" s="74">
        <v>0</v>
      </c>
      <c r="DL48" s="74">
        <v>0</v>
      </c>
      <c r="DM48" s="74">
        <v>38</v>
      </c>
      <c r="DN48" s="74">
        <v>10332.8590933424</v>
      </c>
    </row>
    <row r="49" spans="1:118" ht="1.1499999999999999" customHeight="1">
      <c r="A49" s="71">
        <f t="shared" si="13"/>
        <v>40</v>
      </c>
      <c r="B49">
        <v>8000</v>
      </c>
      <c r="C49" s="72">
        <f t="shared" si="17"/>
        <v>2.5690328859945999E-3</v>
      </c>
      <c r="D49" s="72">
        <f t="shared" si="17"/>
        <v>-6.2703082728307796E-2</v>
      </c>
      <c r="E49" s="72">
        <f t="shared" si="17"/>
        <v>-4.1151776540496003E-2</v>
      </c>
      <c r="G49" s="72">
        <f t="shared" si="16"/>
        <v>-1.11369109540964</v>
      </c>
      <c r="H49" s="72">
        <f t="shared" si="16"/>
        <v>-5.0202894923498196</v>
      </c>
      <c r="I49" s="72">
        <f t="shared" si="18"/>
        <v>-3.1900249926372801</v>
      </c>
      <c r="K49" s="75">
        <v>-2.1169450052730002E-3</v>
      </c>
      <c r="L49" s="75">
        <v>-2.9612414338407601E-3</v>
      </c>
      <c r="M49" s="75">
        <v>-4.26889923130602E-3</v>
      </c>
      <c r="N49" s="75">
        <v>-4.7290823173807396E-3</v>
      </c>
      <c r="O49" s="75">
        <v>-4.2602827526570701E-3</v>
      </c>
      <c r="P49" s="75">
        <v>-2.95188733042778E-3</v>
      </c>
      <c r="Q49" s="75">
        <v>-1.03520008663053E-3</v>
      </c>
      <c r="R49" s="75">
        <v>1.16207434390616E-3</v>
      </c>
      <c r="S49" s="75">
        <v>3.2644111518266E-3</v>
      </c>
      <c r="T49" s="75">
        <v>4.8938263739864802E-3</v>
      </c>
      <c r="U49" s="75">
        <v>5.7084841536971E-3</v>
      </c>
      <c r="V49" s="75">
        <v>5.4324389391967997E-3</v>
      </c>
      <c r="W49" s="75">
        <v>3.8774825757854998E-3</v>
      </c>
      <c r="X49" s="75">
        <v>9.5640713395823604E-4</v>
      </c>
      <c r="Y49" s="75">
        <v>-3.3122089480821099E-3</v>
      </c>
      <c r="Z49" s="75">
        <v>-8.8061388922869802E-3</v>
      </c>
      <c r="AA49" s="75">
        <v>-1.53090307109596E-2</v>
      </c>
      <c r="AB49" s="75">
        <v>-2.2526166496600102E-2</v>
      </c>
      <c r="AC49" s="75">
        <v>-3.0104402405086099E-2</v>
      </c>
      <c r="AD49" s="75">
        <v>-3.76562536528217E-2</v>
      </c>
      <c r="AE49" s="75">
        <v>-4.4786005869423197E-2</v>
      </c>
      <c r="AF49" s="75">
        <v>-5.1115586865730603E-2</v>
      </c>
      <c r="AG49" s="75">
        <v>-5.6309658943650899E-2</v>
      </c>
      <c r="AH49" s="75">
        <v>-6.0097867304143598E-2</v>
      </c>
      <c r="AI49" s="75">
        <v>-6.2292445330153899E-2</v>
      </c>
      <c r="AJ49" s="75">
        <v>-6.28009025938399E-2</v>
      </c>
      <c r="AK49" s="75">
        <v>-6.1632526112070901E-2</v>
      </c>
      <c r="AL49" s="75">
        <v>-5.8898167375600601E-2</v>
      </c>
      <c r="AM49" s="75">
        <v>-5.4803742388739897E-2</v>
      </c>
      <c r="AN49" s="75">
        <v>-4.9637777220313997E-2</v>
      </c>
      <c r="AO49" s="75">
        <v>-4.3753448395550502E-2</v>
      </c>
      <c r="AP49" s="75">
        <v>-3.7546614063548901E-2</v>
      </c>
      <c r="AQ49" s="75">
        <v>-3.1431172851266599E-2</v>
      </c>
      <c r="AR49" s="75">
        <v>-2.58132127058434E-2</v>
      </c>
      <c r="AS49" s="75">
        <v>-2.1065568224048498E-2</v>
      </c>
      <c r="AT49" s="75">
        <v>-1.7504537691474899E-2</v>
      </c>
      <c r="AU49" s="75">
        <v>-1.53700714955357E-2</v>
      </c>
      <c r="AV49" s="75">
        <v>-1.4810766125001399E-2</v>
      </c>
      <c r="AW49" s="75">
        <v>-1.58746404435532E-2</v>
      </c>
      <c r="AX49" s="75">
        <v>-1.8506219956839199E-2</v>
      </c>
      <c r="AY49" s="75">
        <v>-2.2550072406679601E-2</v>
      </c>
      <c r="AZ49" s="75">
        <v>-2.77606472228899E-2</v>
      </c>
      <c r="BA49" s="75">
        <v>-3.3817851300163897E-2</v>
      </c>
      <c r="BB49" s="75">
        <v>-4.0347243865194199E-2</v>
      </c>
      <c r="BC49" s="75">
        <v>-4.6943685891837901E-2</v>
      </c>
      <c r="BD49" s="75">
        <v>-5.3196846593627903E-2</v>
      </c>
      <c r="BE49" s="75">
        <v>-5.8717114399278202E-2</v>
      </c>
      <c r="BF49" s="75">
        <v>-6.3160149573282004E-2</v>
      </c>
      <c r="BG49" s="75">
        <v>-6.6248598690262894E-2</v>
      </c>
      <c r="BH49" s="75">
        <v>-6.7789608449979805E-2</v>
      </c>
      <c r="BI49" s="75">
        <v>-6.7686986228122803E-2</v>
      </c>
      <c r="BJ49" s="75">
        <v>-6.5947167974554702E-2</v>
      </c>
      <c r="BK49" s="75">
        <v>-6.2678835957672097E-2</v>
      </c>
      <c r="BL49" s="75">
        <v>-5.8086271711485997E-2</v>
      </c>
      <c r="BM49" s="75">
        <v>-5.2456318812842198E-2</v>
      </c>
      <c r="BN49" s="75">
        <v>-4.6140063667603502E-2</v>
      </c>
      <c r="BO49" s="75">
        <v>-3.9531054953385998E-2</v>
      </c>
      <c r="BP49" s="75">
        <v>-3.3040685758355698E-2</v>
      </c>
      <c r="BQ49" s="75">
        <v>-2.7071452854065599E-2</v>
      </c>
      <c r="BR49" s="75">
        <v>-2.1992111361437298E-2</v>
      </c>
      <c r="BS49" s="75">
        <v>-1.8114788628226901E-2</v>
      </c>
      <c r="BT49" s="75">
        <v>-1.56744399252556E-2</v>
      </c>
      <c r="BU49" s="75">
        <v>-1.4814355676044199E-2</v>
      </c>
      <c r="BV49" s="75">
        <v>-1.55772495377505E-2</v>
      </c>
      <c r="BW49" s="75">
        <v>-1.7902270365125299E-2</v>
      </c>
      <c r="BX49" s="75">
        <v>-2.16289426409139E-2</v>
      </c>
      <c r="BY49" s="75">
        <v>-2.65067268989423E-2</v>
      </c>
      <c r="BZ49" s="75">
        <v>-3.2211086191359699E-2</v>
      </c>
      <c r="CA49" s="75">
        <v>-3.8363904151892697E-2</v>
      </c>
      <c r="CB49" s="75">
        <v>-4.4556742625832098E-2</v>
      </c>
      <c r="CC49" s="75">
        <v>-5.03764804669663E-2</v>
      </c>
      <c r="CD49" s="75">
        <v>-5.5431295531252499E-2</v>
      </c>
      <c r="CE49" s="75">
        <v>-5.9375227369314401E-2</v>
      </c>
      <c r="CF49" s="75">
        <v>-6.1929117790732499E-2</v>
      </c>
      <c r="CG49" s="75">
        <v>-6.2898355979896195E-2</v>
      </c>
      <c r="CH49" s="75">
        <v>-6.2184672188786802E-2</v>
      </c>
      <c r="CI49" s="75">
        <v>-5.9791864701810402E-2</v>
      </c>
      <c r="CJ49" s="75">
        <v>-5.5824720938448903E-2</v>
      </c>
      <c r="CK49" s="75">
        <v>-5.0482313417733099E-2</v>
      </c>
      <c r="CL49" s="75">
        <v>-4.40445443051658E-2</v>
      </c>
      <c r="CM49" s="75">
        <v>-3.6853376235444497E-2</v>
      </c>
      <c r="CN49" s="75">
        <v>-2.92907111677232E-2</v>
      </c>
      <c r="CO49" s="75">
        <v>-2.1753326867155899E-2</v>
      </c>
      <c r="CP49" s="75">
        <v>-1.46257293491044E-2</v>
      </c>
      <c r="CQ49" s="75">
        <v>-8.2556573933606995E-3</v>
      </c>
      <c r="CR49" s="75">
        <v>-2.92955043142683E-3</v>
      </c>
      <c r="CS49" s="75">
        <v>1.1469901200052801E-3</v>
      </c>
      <c r="CT49" s="75">
        <v>3.8636042323514602E-3</v>
      </c>
      <c r="CU49" s="75">
        <v>5.2147171962997098E-3</v>
      </c>
      <c r="CV49" s="75">
        <v>5.3001902083405997E-3</v>
      </c>
      <c r="CW49" s="75">
        <v>4.3203686640390501E-3</v>
      </c>
      <c r="CX49" s="75">
        <v>2.5613102121906099E-3</v>
      </c>
      <c r="CY49" s="75">
        <v>3.7319467528959598E-4</v>
      </c>
      <c r="CZ49" s="75">
        <v>-1.8607761332214E-3</v>
      </c>
      <c r="DA49" s="75">
        <v>-3.7628132261625E-3</v>
      </c>
      <c r="DB49" s="75">
        <v>-5.0060411511913096E-3</v>
      </c>
      <c r="DC49" s="75">
        <v>-5.3634213431450898E-3</v>
      </c>
      <c r="DD49" s="75">
        <v>-4.7522945480386602E-3</v>
      </c>
      <c r="DE49" s="75">
        <v>-3.2638440121900199E-3</v>
      </c>
      <c r="DF49" s="75">
        <v>-2.32309033150158E-3</v>
      </c>
      <c r="DH49" s="73">
        <v>7900</v>
      </c>
      <c r="DI49">
        <v>10296.3601496621</v>
      </c>
      <c r="DK49" s="74">
        <v>0</v>
      </c>
      <c r="DL49" s="74">
        <v>0</v>
      </c>
      <c r="DM49" s="74">
        <v>39</v>
      </c>
      <c r="DN49" s="74">
        <v>10296.3601496621</v>
      </c>
    </row>
    <row r="50" spans="1:118" ht="1.1499999999999999" customHeight="1">
      <c r="A50" s="71">
        <f t="shared" si="13"/>
        <v>41</v>
      </c>
      <c r="B50">
        <v>7950</v>
      </c>
      <c r="C50" s="72">
        <f t="shared" si="17"/>
        <v>1.88189620717821E-3</v>
      </c>
      <c r="D50" s="72">
        <f t="shared" si="17"/>
        <v>-6.1185540103315297E-2</v>
      </c>
      <c r="E50" s="72">
        <f t="shared" si="17"/>
        <v>-4.0270489580461699E-2</v>
      </c>
      <c r="G50" s="72">
        <f t="shared" ref="G50:H69" si="19">INDEX($K$236:$DF$435,$A50,G$9)</f>
        <v>-1.11557299161682</v>
      </c>
      <c r="H50" s="72">
        <f t="shared" si="19"/>
        <v>-4.9591039522465099</v>
      </c>
      <c r="I50" s="72">
        <f t="shared" si="18"/>
        <v>-3.1497545030568199</v>
      </c>
      <c r="K50" s="75">
        <v>-1.9163802719685901E-3</v>
      </c>
      <c r="L50" s="75">
        <v>-2.6838715500161901E-3</v>
      </c>
      <c r="M50" s="75">
        <v>-3.8790046800068001E-3</v>
      </c>
      <c r="N50" s="75">
        <v>-4.3169497431199402E-3</v>
      </c>
      <c r="O50" s="75">
        <v>-3.9230671585892196E-3</v>
      </c>
      <c r="P50" s="75">
        <v>-2.7766391046952698E-3</v>
      </c>
      <c r="Q50" s="75">
        <v>-1.08662565680333E-3</v>
      </c>
      <c r="R50" s="75">
        <v>8.48379711828783E-4</v>
      </c>
      <c r="S50" s="75">
        <v>2.6840591212885499E-3</v>
      </c>
      <c r="T50" s="75">
        <v>4.0721484688219702E-3</v>
      </c>
      <c r="U50" s="75">
        <v>4.6965668585062298E-3</v>
      </c>
      <c r="V50" s="75">
        <v>4.3014993917631699E-3</v>
      </c>
      <c r="W50" s="75">
        <v>2.7122742144956601E-3</v>
      </c>
      <c r="X50" s="75">
        <v>-1.5190099733445E-4</v>
      </c>
      <c r="Y50" s="75">
        <v>-4.2731481878172401E-3</v>
      </c>
      <c r="Z50" s="75">
        <v>-9.5366510437361295E-3</v>
      </c>
      <c r="AA50" s="75">
        <v>-1.5739491492372502E-2</v>
      </c>
      <c r="AB50" s="75">
        <v>-2.2605331045315299E-2</v>
      </c>
      <c r="AC50" s="75">
        <v>-2.9803015946576999E-2</v>
      </c>
      <c r="AD50" s="75">
        <v>-3.69691845004399E-2</v>
      </c>
      <c r="AE50" s="75">
        <v>-4.3732741580015499E-2</v>
      </c>
      <c r="AF50" s="75">
        <v>-4.9739125220412399E-2</v>
      </c>
      <c r="AG50" s="75">
        <v>-5.4673898088099103E-2</v>
      </c>
      <c r="AH50" s="75">
        <v>-5.8283611577558E-2</v>
      </c>
      <c r="AI50" s="75">
        <v>-6.0392319325587702E-2</v>
      </c>
      <c r="AJ50" s="75">
        <v>-6.0913535496997601E-2</v>
      </c>
      <c r="AK50" s="75">
        <v>-5.9856332420504199E-2</v>
      </c>
      <c r="AL50" s="75">
        <v>-5.7325122331021702E-2</v>
      </c>
      <c r="AM50" s="75">
        <v>-5.3513568534585797E-2</v>
      </c>
      <c r="AN50" s="75">
        <v>-4.8692896527395502E-2</v>
      </c>
      <c r="AO50" s="75">
        <v>-4.3195021304636601E-2</v>
      </c>
      <c r="AP50" s="75">
        <v>-3.7391925773936199E-2</v>
      </c>
      <c r="AQ50" s="75">
        <v>-3.1672516135040497E-2</v>
      </c>
      <c r="AR50" s="75">
        <v>-2.6418336701935899E-2</v>
      </c>
      <c r="AS50" s="75">
        <v>-2.1979680905506001E-2</v>
      </c>
      <c r="AT50" s="75">
        <v>-1.8653738357857001E-2</v>
      </c>
      <c r="AU50" s="75">
        <v>-1.6665982568742899E-2</v>
      </c>
      <c r="AV50" s="75">
        <v>-1.6156066255266499E-2</v>
      </c>
      <c r="AW50" s="75">
        <v>-1.7169164555975801E-2</v>
      </c>
      <c r="AX50" s="75">
        <v>-1.9653249790203501E-2</v>
      </c>
      <c r="AY50" s="75">
        <v>-2.3462412203825798E-2</v>
      </c>
      <c r="AZ50" s="75">
        <v>-2.83660903749796E-2</v>
      </c>
      <c r="BA50" s="75">
        <v>-3.4063701531090299E-2</v>
      </c>
      <c r="BB50" s="75">
        <v>-4.02036103158388E-2</v>
      </c>
      <c r="BC50" s="75">
        <v>-4.6405349359410999E-2</v>
      </c>
      <c r="BD50" s="75">
        <v>-5.22835719221438E-2</v>
      </c>
      <c r="BE50" s="75">
        <v>-5.7472385359478698E-2</v>
      </c>
      <c r="BF50" s="75">
        <v>-6.16484044662911E-2</v>
      </c>
      <c r="BG50" s="75">
        <v>-6.45511452646087E-2</v>
      </c>
      <c r="BH50" s="75">
        <v>-6.5999488216102603E-2</v>
      </c>
      <c r="BI50" s="75">
        <v>-6.5903105624788599E-2</v>
      </c>
      <c r="BJ50" s="75">
        <v>-6.4268047591608493E-2</v>
      </c>
      <c r="BK50" s="75">
        <v>-6.1196364812963103E-2</v>
      </c>
      <c r="BL50" s="75">
        <v>-5.6879908226082902E-2</v>
      </c>
      <c r="BM50" s="75">
        <v>-5.1588085963708098E-2</v>
      </c>
      <c r="BN50" s="75">
        <v>-4.5650608988712503E-2</v>
      </c>
      <c r="BO50" s="75">
        <v>-3.9437049451339502E-2</v>
      </c>
      <c r="BP50" s="75">
        <v>-3.3333793025371899E-2</v>
      </c>
      <c r="BQ50" s="75">
        <v>-2.7718824649464201E-2</v>
      </c>
      <c r="BR50" s="75">
        <v>-2.2938393385888899E-2</v>
      </c>
      <c r="BS50" s="75">
        <v>-1.9285625294814899E-2</v>
      </c>
      <c r="BT50" s="75">
        <v>-1.6981145309282498E-2</v>
      </c>
      <c r="BU50" s="75">
        <v>-1.61594546371998E-2</v>
      </c>
      <c r="BV50" s="75">
        <v>-1.6860587736532501E-2</v>
      </c>
      <c r="BW50" s="75">
        <v>-1.9027311474760601E-2</v>
      </c>
      <c r="BX50" s="75">
        <v>-2.2508828887080199E-2</v>
      </c>
      <c r="BY50" s="75">
        <v>-2.7069720057365802E-2</v>
      </c>
      <c r="BZ50" s="75">
        <v>-3.2405046743660897E-2</v>
      </c>
      <c r="CA50" s="75">
        <v>-3.8159573522070701E-2</v>
      </c>
      <c r="CB50" s="75">
        <v>-4.3949531020793901E-2</v>
      </c>
      <c r="CC50" s="75">
        <v>-4.9386738353373399E-2</v>
      </c>
      <c r="CD50" s="75">
        <v>-5.4103025581184697E-2</v>
      </c>
      <c r="CE50" s="75">
        <v>-5.7773254489998101E-2</v>
      </c>
      <c r="CF50" s="75">
        <v>-6.0134971753445801E-2</v>
      </c>
      <c r="CG50" s="75">
        <v>-6.1005154442104803E-2</v>
      </c>
      <c r="CH50" s="75">
        <v>-6.0291199063435601E-2</v>
      </c>
      <c r="CI50" s="75">
        <v>-5.7996323863526399E-2</v>
      </c>
      <c r="CJ50" s="75">
        <v>-5.4218562230948897E-2</v>
      </c>
      <c r="CK50" s="75">
        <v>-4.9144476265942101E-2</v>
      </c>
      <c r="CL50" s="75">
        <v>-4.3036504512201597E-2</v>
      </c>
      <c r="CM50" s="75">
        <v>-3.6215251412395399E-2</v>
      </c>
      <c r="CN50" s="75">
        <v>-2.9038955958535499E-2</v>
      </c>
      <c r="CO50" s="75">
        <v>-2.1879655096781699E-2</v>
      </c>
      <c r="CP50" s="75">
        <v>-1.50979006138868E-2</v>
      </c>
      <c r="CQ50" s="75">
        <v>-9.0198467854133903E-3</v>
      </c>
      <c r="CR50" s="75">
        <v>-3.9139617576347497E-3</v>
      </c>
      <c r="CS50" s="75">
        <v>2.6852483774746299E-5</v>
      </c>
      <c r="CT50" s="75">
        <v>2.6989709920781E-3</v>
      </c>
      <c r="CU50" s="75">
        <v>4.0967439320593203E-3</v>
      </c>
      <c r="CV50" s="75">
        <v>4.3127774256572597E-3</v>
      </c>
      <c r="CW50" s="75">
        <v>3.5332316520816599E-3</v>
      </c>
      <c r="CX50" s="75">
        <v>2.0233617831490799E-3</v>
      </c>
      <c r="CY50" s="75">
        <v>1.07109035852772E-4</v>
      </c>
      <c r="CZ50" s="75">
        <v>-1.86234880352458E-3</v>
      </c>
      <c r="DA50" s="75">
        <v>-3.5386088486757199E-3</v>
      </c>
      <c r="DB50" s="75">
        <v>-4.6237980511705202E-3</v>
      </c>
      <c r="DC50" s="75">
        <v>-4.9129872143384998E-3</v>
      </c>
      <c r="DD50" s="75">
        <v>-4.3332240536483298E-3</v>
      </c>
      <c r="DE50" s="75">
        <v>-2.96820252989618E-3</v>
      </c>
      <c r="DF50" s="75">
        <v>-2.1100661083801198E-3</v>
      </c>
      <c r="DH50" s="73">
        <v>8100</v>
      </c>
      <c r="DI50">
        <v>10266.0745234612</v>
      </c>
      <c r="DK50" s="74">
        <v>0</v>
      </c>
      <c r="DL50" s="74">
        <v>0</v>
      </c>
      <c r="DM50" s="74">
        <v>40</v>
      </c>
      <c r="DN50" s="74">
        <v>10266.0745234612</v>
      </c>
    </row>
    <row r="51" spans="1:118" ht="1.1499999999999999" customHeight="1">
      <c r="A51" s="71">
        <f t="shared" si="13"/>
        <v>42</v>
      </c>
      <c r="B51">
        <v>7900</v>
      </c>
      <c r="C51" s="72">
        <f t="shared" ref="C51:E70" si="20">INDEX($K$13:$DF$212,$A51,C$9)</f>
        <v>1.2342506135109899E-3</v>
      </c>
      <c r="D51" s="72">
        <f t="shared" si="20"/>
        <v>-5.9748167185703097E-2</v>
      </c>
      <c r="E51" s="72">
        <f t="shared" si="20"/>
        <v>-3.9427077748991901E-2</v>
      </c>
      <c r="G51" s="72">
        <f t="shared" si="19"/>
        <v>-1.1168072422303299</v>
      </c>
      <c r="H51" s="72">
        <f t="shared" si="19"/>
        <v>-4.8993557850608003</v>
      </c>
      <c r="I51" s="72">
        <f t="shared" si="18"/>
        <v>-3.1103274253078199</v>
      </c>
      <c r="K51" s="75">
        <v>-1.73967907633596E-3</v>
      </c>
      <c r="L51" s="75">
        <v>-2.4396616643116401E-3</v>
      </c>
      <c r="M51" s="75">
        <v>-3.5364267618979198E-3</v>
      </c>
      <c r="N51" s="75">
        <v>-3.9568111556627598E-3</v>
      </c>
      <c r="O51" s="75">
        <v>-3.6328837278278999E-3</v>
      </c>
      <c r="P51" s="75">
        <v>-2.6353687305072501E-3</v>
      </c>
      <c r="Q51" s="75">
        <v>-1.15336124917121E-3</v>
      </c>
      <c r="R51" s="75">
        <v>5.4089490891328696E-4</v>
      </c>
      <c r="S51" s="75">
        <v>2.13167806965884E-3</v>
      </c>
      <c r="T51" s="75">
        <v>3.2982032537211101E-3</v>
      </c>
      <c r="U51" s="75">
        <v>3.7483651219372398E-3</v>
      </c>
      <c r="V51" s="75">
        <v>3.24519353495361E-3</v>
      </c>
      <c r="W51" s="75">
        <v>1.6267551950386401E-3</v>
      </c>
      <c r="X51" s="75">
        <v>-1.18164648150468E-3</v>
      </c>
      <c r="Y51" s="75">
        <v>-5.1626971327641503E-3</v>
      </c>
      <c r="Z51" s="75">
        <v>-1.02084487978981E-2</v>
      </c>
      <c r="AA51" s="75">
        <v>-1.6128520068778001E-2</v>
      </c>
      <c r="AB51" s="75">
        <v>-2.2663757137320301E-2</v>
      </c>
      <c r="AC51" s="75">
        <v>-2.95035957025447E-2</v>
      </c>
      <c r="AD51" s="75">
        <v>-3.6307283264563901E-2</v>
      </c>
      <c r="AE51" s="75">
        <v>-4.27268036339137E-2</v>
      </c>
      <c r="AF51" s="75">
        <v>-4.8429639295804898E-2</v>
      </c>
      <c r="AG51" s="75">
        <v>-5.3120957994933597E-2</v>
      </c>
      <c r="AH51" s="75">
        <v>-5.6563169170335603E-2</v>
      </c>
      <c r="AI51" s="75">
        <v>-5.8591410324752298E-2</v>
      </c>
      <c r="AJ51" s="75">
        <v>-5.9124822078715597E-2</v>
      </c>
      <c r="AK51" s="75">
        <v>-5.8172264486793197E-2</v>
      </c>
      <c r="AL51" s="75">
        <v>-5.5832094115703501E-2</v>
      </c>
      <c r="AM51" s="75">
        <v>-5.2286461989979202E-2</v>
      </c>
      <c r="AN51" s="75">
        <v>-4.7790340123169697E-2</v>
      </c>
      <c r="AO51" s="75">
        <v>-4.2655669082373601E-2</v>
      </c>
      <c r="AP51" s="75">
        <v>-3.7232005205073603E-2</v>
      </c>
      <c r="AQ51" s="75">
        <v>-3.1884781441299297E-2</v>
      </c>
      <c r="AR51" s="75">
        <v>-2.6972489980798799E-2</v>
      </c>
      <c r="AS51" s="75">
        <v>-2.28242512168799E-2</v>
      </c>
      <c r="AT51" s="75">
        <v>-1.9719305385742701E-2</v>
      </c>
      <c r="AU51" s="75">
        <v>-1.7869529231370501E-2</v>
      </c>
      <c r="AV51" s="75">
        <v>-1.74061772258301E-2</v>
      </c>
      <c r="AW51" s="75">
        <v>-1.8371753842930001E-2</v>
      </c>
      <c r="AX51" s="75">
        <v>-2.07174662109036E-2</v>
      </c>
      <c r="AY51" s="75">
        <v>-2.43063464910983E-2</v>
      </c>
      <c r="AZ51" s="75">
        <v>-2.8921912316418399E-2</v>
      </c>
      <c r="BA51" s="75">
        <v>-3.42819071877647E-2</v>
      </c>
      <c r="BB51" s="75">
        <v>-4.0056114017766001E-2</v>
      </c>
      <c r="BC51" s="75">
        <v>-4.5887234379397297E-2</v>
      </c>
      <c r="BD51" s="75">
        <v>-5.14133854543979E-2</v>
      </c>
      <c r="BE51" s="75">
        <v>-5.6290953103134603E-2</v>
      </c>
      <c r="BF51" s="75">
        <v>-6.0216234628633097E-2</v>
      </c>
      <c r="BG51" s="75">
        <v>-6.2944589059606995E-2</v>
      </c>
      <c r="BH51" s="75">
        <v>-6.4305914774981807E-2</v>
      </c>
      <c r="BI51" s="75">
        <v>-6.4215391105062705E-2</v>
      </c>
      <c r="BJ51" s="75">
        <v>-6.2678708086004897E-2</v>
      </c>
      <c r="BK51" s="75">
        <v>-5.9791689642679502E-2</v>
      </c>
      <c r="BL51" s="75">
        <v>-5.5734510783163299E-2</v>
      </c>
      <c r="BM51" s="75">
        <v>-5.0760203202648797E-2</v>
      </c>
      <c r="BN51" s="75">
        <v>-4.51784027991197E-2</v>
      </c>
      <c r="BO51" s="75">
        <v>-3.9336162077574899E-2</v>
      </c>
      <c r="BP51" s="75">
        <v>-3.3596380344556503E-2</v>
      </c>
      <c r="BQ51" s="75">
        <v>-2.8314024866640398E-2</v>
      </c>
      <c r="BR51" s="75">
        <v>-2.38142052742614E-2</v>
      </c>
      <c r="BS51" s="75">
        <v>-2.03721997668662E-2</v>
      </c>
      <c r="BT51" s="75">
        <v>-1.8195174182742399E-2</v>
      </c>
      <c r="BU51" s="75">
        <v>-1.7409376774016799E-2</v>
      </c>
      <c r="BV51" s="75">
        <v>-1.8052325940893701E-2</v>
      </c>
      <c r="BW51" s="75">
        <v>-2.0070188028889699E-2</v>
      </c>
      <c r="BX51" s="75">
        <v>-2.33212542890078E-2</v>
      </c>
      <c r="BY51" s="75">
        <v>-2.7584304138349499E-2</v>
      </c>
      <c r="BZ51" s="75">
        <v>-3.2572811381592098E-2</v>
      </c>
      <c r="CA51" s="75">
        <v>-3.7953032223936103E-2</v>
      </c>
      <c r="CB51" s="75">
        <v>-4.3364361462558898E-2</v>
      </c>
      <c r="CC51" s="75">
        <v>-4.8442048622341603E-2</v>
      </c>
      <c r="CD51" s="75">
        <v>-5.2840142804948302E-2</v>
      </c>
      <c r="CE51" s="75">
        <v>-5.6253057347917003E-2</v>
      </c>
      <c r="CF51" s="75">
        <v>-5.8434042410126397E-2</v>
      </c>
      <c r="CG51" s="75">
        <v>-5.92109603243079E-2</v>
      </c>
      <c r="CH51" s="75">
        <v>-5.84965360658498E-2</v>
      </c>
      <c r="CI51" s="75">
        <v>-5.6293459032485699E-2</v>
      </c>
      <c r="CJ51" s="75">
        <v>-5.2693420796545001E-2</v>
      </c>
      <c r="CK51" s="75">
        <v>-4.7871267606124E-2</v>
      </c>
      <c r="CL51" s="75">
        <v>-4.2073038051080397E-2</v>
      </c>
      <c r="CM51" s="75">
        <v>-3.55993124910855E-2</v>
      </c>
      <c r="CN51" s="75">
        <v>-2.8786155282623401E-2</v>
      </c>
      <c r="CO51" s="75">
        <v>-2.1982365877274701E-2</v>
      </c>
      <c r="CP51" s="75">
        <v>-1.55261056275139E-2</v>
      </c>
      <c r="CQ51" s="75">
        <v>-9.7232722216813207E-3</v>
      </c>
      <c r="CR51" s="75">
        <v>-4.8255480777561303E-3</v>
      </c>
      <c r="CS51" s="75">
        <v>-1.0140057964963399E-3</v>
      </c>
      <c r="CT51" s="75">
        <v>1.61400220931227E-3</v>
      </c>
      <c r="CU51" s="75">
        <v>3.0526139418952801E-3</v>
      </c>
      <c r="CV51" s="75">
        <v>3.38760228515184E-3</v>
      </c>
      <c r="CW51" s="75">
        <v>2.7917293099017099E-3</v>
      </c>
      <c r="CX51" s="75">
        <v>1.51081638073264E-3</v>
      </c>
      <c r="CY51" s="75">
        <v>-1.55652852290586E-4</v>
      </c>
      <c r="CZ51" s="75">
        <v>-1.88225495521692E-3</v>
      </c>
      <c r="DA51" s="75">
        <v>-3.3513383269791999E-3</v>
      </c>
      <c r="DB51" s="75">
        <v>-4.2913179230708899E-3</v>
      </c>
      <c r="DC51" s="75">
        <v>-4.5168568615144896E-3</v>
      </c>
      <c r="DD51" s="75">
        <v>-3.96323409821889E-3</v>
      </c>
      <c r="DE51" s="75">
        <v>-2.7068230059012401E-3</v>
      </c>
      <c r="DF51" s="75">
        <v>-1.9216458438040701E-3</v>
      </c>
      <c r="DH51" s="73">
        <v>8300</v>
      </c>
      <c r="DI51">
        <v>10244.539803600201</v>
      </c>
      <c r="DK51" s="74">
        <v>0</v>
      </c>
      <c r="DL51" s="74">
        <v>0</v>
      </c>
      <c r="DM51" s="74">
        <v>41</v>
      </c>
      <c r="DN51" s="74">
        <v>10244.539803600201</v>
      </c>
    </row>
    <row r="52" spans="1:118" ht="1.1499999999999999" customHeight="1">
      <c r="A52" s="71">
        <f t="shared" si="13"/>
        <v>43</v>
      </c>
      <c r="B52">
        <v>7850</v>
      </c>
      <c r="C52" s="72">
        <f t="shared" si="20"/>
        <v>6.2373513540478595E-4</v>
      </c>
      <c r="D52" s="72">
        <f t="shared" si="20"/>
        <v>-5.8386156573619702E-2</v>
      </c>
      <c r="E52" s="72">
        <f t="shared" si="20"/>
        <v>-3.86195648510511E-2</v>
      </c>
      <c r="G52" s="72">
        <f t="shared" si="19"/>
        <v>-1.11743097736574</v>
      </c>
      <c r="H52" s="72">
        <f t="shared" si="19"/>
        <v>-4.8409696284871799</v>
      </c>
      <c r="I52" s="72">
        <f t="shared" si="18"/>
        <v>-3.0717078604567698</v>
      </c>
      <c r="K52" s="75">
        <v>-1.5842335521301699E-3</v>
      </c>
      <c r="L52" s="75">
        <v>-2.2250193780791899E-3</v>
      </c>
      <c r="M52" s="75">
        <v>-3.2361140485590999E-3</v>
      </c>
      <c r="N52" s="75">
        <v>-3.64319634259572E-3</v>
      </c>
      <c r="O52" s="75">
        <v>-3.3847995958558299E-3</v>
      </c>
      <c r="P52" s="75">
        <v>-2.5243826118094099E-3</v>
      </c>
      <c r="Q52" s="75">
        <v>-1.23335957347535E-3</v>
      </c>
      <c r="R52" s="75">
        <v>2.39878957818291E-4</v>
      </c>
      <c r="S52" s="75">
        <v>1.6058078973401201E-3</v>
      </c>
      <c r="T52" s="75">
        <v>2.5690328859945999E-3</v>
      </c>
      <c r="U52" s="75">
        <v>2.85974419844023E-3</v>
      </c>
      <c r="V52" s="75">
        <v>2.2585912124304698E-3</v>
      </c>
      <c r="W52" s="75">
        <v>6.1561285382595002E-4</v>
      </c>
      <c r="X52" s="75">
        <v>-2.1381071265159299E-3</v>
      </c>
      <c r="Y52" s="75">
        <v>-5.9857025351311597E-3</v>
      </c>
      <c r="Z52" s="75">
        <v>-1.0825595274686701E-2</v>
      </c>
      <c r="AA52" s="75">
        <v>-1.6479105823596001E-2</v>
      </c>
      <c r="AB52" s="75">
        <v>-2.27031473690158E-2</v>
      </c>
      <c r="AC52" s="75">
        <v>-2.9206431789734699E-2</v>
      </c>
      <c r="AD52" s="75">
        <v>-3.5669396421071697E-2</v>
      </c>
      <c r="AE52" s="75">
        <v>-4.1765660054420499E-2</v>
      </c>
      <c r="AF52" s="75">
        <v>-4.7183373549050799E-2</v>
      </c>
      <c r="AG52" s="75">
        <v>-5.1646092261776098E-2</v>
      </c>
      <c r="AH52" s="75">
        <v>-5.4931099579375697E-2</v>
      </c>
      <c r="AI52" s="75">
        <v>-5.6883926407904198E-2</v>
      </c>
      <c r="AJ52" s="75">
        <v>-5.7428984568387E-2</v>
      </c>
      <c r="AK52" s="75">
        <v>-5.6574923176440202E-2</v>
      </c>
      <c r="AL52" s="75">
        <v>-5.4414403059026797E-2</v>
      </c>
      <c r="AM52" s="75">
        <v>-5.1118758616507803E-2</v>
      </c>
      <c r="AN52" s="75">
        <v>-4.6927691991327201E-2</v>
      </c>
      <c r="AO52" s="75">
        <v>-4.2134377930283302E-2</v>
      </c>
      <c r="AP52" s="75">
        <v>-3.70673062120431E-2</v>
      </c>
      <c r="AQ52" s="75">
        <v>-3.2069862893026699E-2</v>
      </c>
      <c r="AR52" s="75">
        <v>-2.7478889083968099E-2</v>
      </c>
      <c r="AS52" s="75">
        <v>-2.3603617660305599E-2</v>
      </c>
      <c r="AT52" s="75">
        <v>-2.07064280604436E-2</v>
      </c>
      <c r="AU52" s="75">
        <v>-1.8986425832404102E-2</v>
      </c>
      <c r="AV52" s="75">
        <v>-1.8566979307602101E-2</v>
      </c>
      <c r="AW52" s="75">
        <v>-1.9488085789148499E-2</v>
      </c>
      <c r="AX52" s="75">
        <v>-2.1703988588897102E-2</v>
      </c>
      <c r="AY52" s="75">
        <v>-2.5086115628378099E-2</v>
      </c>
      <c r="AZ52" s="75">
        <v>-2.9431207924058001E-2</v>
      </c>
      <c r="BA52" s="75">
        <v>-3.44742235082003E-2</v>
      </c>
      <c r="BB52" s="75">
        <v>-3.99050616721024E-2</v>
      </c>
      <c r="BC52" s="75">
        <v>-4.5388181779567202E-2</v>
      </c>
      <c r="BD52" s="75">
        <v>-5.0583736515950398E-2</v>
      </c>
      <c r="BE52" s="75">
        <v>-5.5169036617989997E-2</v>
      </c>
      <c r="BF52" s="75">
        <v>-5.8858867436415399E-2</v>
      </c>
      <c r="BG52" s="75">
        <v>-6.1423467990034598E-2</v>
      </c>
      <c r="BH52" s="75">
        <v>-6.2703082728307796E-2</v>
      </c>
      <c r="BI52" s="75">
        <v>-6.2618061027105695E-2</v>
      </c>
      <c r="BJ52" s="75">
        <v>-6.1173756267521598E-2</v>
      </c>
      <c r="BK52" s="75">
        <v>-5.8460146070897202E-2</v>
      </c>
      <c r="BL52" s="75">
        <v>-5.4646438971812997E-2</v>
      </c>
      <c r="BM52" s="75">
        <v>-4.9970285224953802E-2</v>
      </c>
      <c r="BN52" s="75">
        <v>-4.47224668083663E-2</v>
      </c>
      <c r="BO52" s="75">
        <v>-3.9228884314938997E-2</v>
      </c>
      <c r="BP52" s="75">
        <v>-3.3830378625170798E-2</v>
      </c>
      <c r="BQ52" s="75">
        <v>-2.8860303144456301E-2</v>
      </c>
      <c r="BR52" s="75">
        <v>-2.4623912188098899E-2</v>
      </c>
      <c r="BS52" s="75">
        <v>-2.1379719777773899E-2</v>
      </c>
      <c r="BT52" s="75">
        <v>-1.9322250630116201E-2</v>
      </c>
      <c r="BU52" s="75">
        <v>-1.8570002796841401E-2</v>
      </c>
      <c r="BV52" s="75">
        <v>-1.91581321002013E-2</v>
      </c>
      <c r="BW52" s="75">
        <v>-2.1036000170843099E-2</v>
      </c>
      <c r="BX52" s="75">
        <v>-2.4070431316504201E-2</v>
      </c>
      <c r="BY52" s="75">
        <v>-2.80535400158714E-2</v>
      </c>
      <c r="BZ52" s="75">
        <v>-3.27160989474896E-2</v>
      </c>
      <c r="CA52" s="75">
        <v>-3.7744549254375599E-2</v>
      </c>
      <c r="CB52" s="75">
        <v>-4.2800038424425098E-2</v>
      </c>
      <c r="CC52" s="75">
        <v>-4.7539829879424303E-2</v>
      </c>
      <c r="CD52" s="75">
        <v>-5.1638841850749399E-2</v>
      </c>
      <c r="CE52" s="75">
        <v>-5.4809849054022301E-2</v>
      </c>
      <c r="CF52" s="75">
        <v>-5.6820864911705897E-2</v>
      </c>
      <c r="CG52" s="75">
        <v>-5.7509972569155202E-2</v>
      </c>
      <c r="CH52" s="75">
        <v>-5.67949166020889E-2</v>
      </c>
      <c r="CI52" s="75">
        <v>-5.4677897667975199E-2</v>
      </c>
      <c r="CJ52" s="75">
        <v>-5.1244657663132701E-2</v>
      </c>
      <c r="CK52" s="75">
        <v>-4.66590756363802E-2</v>
      </c>
      <c r="CL52" s="75">
        <v>-4.1151776540496003E-2</v>
      </c>
      <c r="CM52" s="75">
        <v>-3.5004590816815798E-2</v>
      </c>
      <c r="CN52" s="75">
        <v>-2.8532779156575899E-2</v>
      </c>
      <c r="CO52" s="75">
        <v>-2.2063336374894701E-2</v>
      </c>
      <c r="CP52" s="75">
        <v>-1.59134887550317E-2</v>
      </c>
      <c r="CQ52" s="75">
        <v>-1.03701190888386E-2</v>
      </c>
      <c r="CR52" s="75">
        <v>-5.6692445635007898E-3</v>
      </c>
      <c r="CS52" s="75">
        <v>-1.98090374243747E-3</v>
      </c>
      <c r="CT52" s="75">
        <v>6.0338796178712004E-4</v>
      </c>
      <c r="CU52" s="75">
        <v>2.07744569377155E-3</v>
      </c>
      <c r="CV52" s="75">
        <v>2.52061982727354E-3</v>
      </c>
      <c r="CW52" s="75">
        <v>2.0930348608635498E-3</v>
      </c>
      <c r="CX52" s="75">
        <v>1.0223688560336E-3</v>
      </c>
      <c r="CY52" s="75">
        <v>-4.1465221342150399E-4</v>
      </c>
      <c r="CZ52" s="75">
        <v>-1.9182674327112099E-3</v>
      </c>
      <c r="DA52" s="75">
        <v>-3.1971282665926898E-3</v>
      </c>
      <c r="DB52" s="75">
        <v>-4.00349981678573E-3</v>
      </c>
      <c r="DC52" s="75">
        <v>-4.16942422242755E-3</v>
      </c>
      <c r="DD52" s="75">
        <v>-3.6371654163303898E-3</v>
      </c>
      <c r="DE52" s="75">
        <v>-2.4760486420927902E-3</v>
      </c>
      <c r="DF52" s="75">
        <v>-1.7551773377817801E-3</v>
      </c>
      <c r="DH52" s="73">
        <v>8500</v>
      </c>
      <c r="DI52">
        <v>10233.742359943401</v>
      </c>
      <c r="DK52" s="74">
        <v>0</v>
      </c>
      <c r="DL52" s="74">
        <v>0</v>
      </c>
      <c r="DM52" s="74">
        <v>42</v>
      </c>
      <c r="DN52" s="74">
        <v>10233.742359943401</v>
      </c>
    </row>
    <row r="53" spans="1:118" ht="1.1499999999999999" customHeight="1">
      <c r="A53" s="71">
        <f t="shared" si="13"/>
        <v>44</v>
      </c>
      <c r="B53">
        <v>7800</v>
      </c>
      <c r="C53" s="72">
        <f t="shared" si="20"/>
        <v>4.8154754290408101E-5</v>
      </c>
      <c r="D53" s="72">
        <f t="shared" si="20"/>
        <v>-5.7094994257968198E-2</v>
      </c>
      <c r="E53" s="72">
        <f t="shared" si="20"/>
        <v>-3.7846089472927801E-2</v>
      </c>
      <c r="G53" s="72">
        <f t="shared" si="19"/>
        <v>-1.1174791321200299</v>
      </c>
      <c r="H53" s="72">
        <f t="shared" si="19"/>
        <v>-4.7838746342292202</v>
      </c>
      <c r="I53" s="72">
        <f t="shared" si="18"/>
        <v>-3.03386177098385</v>
      </c>
      <c r="K53" s="75">
        <v>-1.4477240095129599E-3</v>
      </c>
      <c r="L53" s="75">
        <v>-2.0367418553041698E-3</v>
      </c>
      <c r="M53" s="75">
        <v>-2.9735432345569198E-3</v>
      </c>
      <c r="N53" s="75">
        <v>-3.3711783889066199E-3</v>
      </c>
      <c r="O53" s="75">
        <v>-3.1743429752441399E-3</v>
      </c>
      <c r="P53" s="75">
        <v>-2.44031168863784E-3</v>
      </c>
      <c r="Q53" s="75">
        <v>-1.3247434204140499E-3</v>
      </c>
      <c r="R53" s="75">
        <v>-5.4429364818133802E-5</v>
      </c>
      <c r="S53" s="75">
        <v>1.10509983511747E-3</v>
      </c>
      <c r="T53" s="75">
        <v>1.88189620717821E-3</v>
      </c>
      <c r="U53" s="75">
        <v>2.0268621127752301E-3</v>
      </c>
      <c r="V53" s="75">
        <v>1.33710217645784E-3</v>
      </c>
      <c r="W53" s="75">
        <v>-3.2610563974230799E-4</v>
      </c>
      <c r="X53" s="75">
        <v>-3.0262071633615001E-3</v>
      </c>
      <c r="Y53" s="75">
        <v>-6.7466890289870204E-3</v>
      </c>
      <c r="Z53" s="75">
        <v>-1.13918845075022E-2</v>
      </c>
      <c r="AA53" s="75">
        <v>-1.6794038426305599E-2</v>
      </c>
      <c r="AB53" s="75">
        <v>-2.2725086112982299E-2</v>
      </c>
      <c r="AC53" s="75">
        <v>-2.8911785212235301E-2</v>
      </c>
      <c r="AD53" s="75">
        <v>-3.5054431798116598E-2</v>
      </c>
      <c r="AE53" s="75">
        <v>-4.0846925838723097E-2</v>
      </c>
      <c r="AF53" s="75">
        <v>-4.5996795328692303E-2</v>
      </c>
      <c r="AG53" s="75">
        <v>-5.0244839093525097E-2</v>
      </c>
      <c r="AH53" s="75">
        <v>-5.33822902020347E-2</v>
      </c>
      <c r="AI53" s="75">
        <v>-5.52644256348548E-2</v>
      </c>
      <c r="AJ53" s="75">
        <v>-5.5820594950046099E-2</v>
      </c>
      <c r="AK53" s="75">
        <v>-5.5059236713964302E-2</v>
      </c>
      <c r="AL53" s="75">
        <v>-5.3067653596326599E-2</v>
      </c>
      <c r="AM53" s="75">
        <v>-5.0007016946396997E-2</v>
      </c>
      <c r="AN53" s="75">
        <v>-4.6102683083395199E-2</v>
      </c>
      <c r="AO53" s="75">
        <v>-4.1630195917677998E-2</v>
      </c>
      <c r="AP53" s="75">
        <v>-3.6898255507048797E-2</v>
      </c>
      <c r="AQ53" s="75">
        <v>-3.2229540139587697E-2</v>
      </c>
      <c r="AR53" s="75">
        <v>-2.7940555727377601E-2</v>
      </c>
      <c r="AS53" s="75">
        <v>-2.4321855566499798E-2</v>
      </c>
      <c r="AT53" s="75">
        <v>-2.1619980776608799E-2</v>
      </c>
      <c r="AU53" s="75">
        <v>-2.00220401753495E-2</v>
      </c>
      <c r="AV53" s="75">
        <v>-1.9643996315803599E-2</v>
      </c>
      <c r="AW53" s="75">
        <v>-2.0523493577165899E-2</v>
      </c>
      <c r="AX53" s="75">
        <v>-2.2617625690691E-2</v>
      </c>
      <c r="AY53" s="75">
        <v>-2.58057029207657E-2</v>
      </c>
      <c r="AZ53" s="75">
        <v>-2.9896884973577401E-2</v>
      </c>
      <c r="BA53" s="75">
        <v>-3.4642300129821703E-2</v>
      </c>
      <c r="BB53" s="75">
        <v>-3.9750742160695102E-2</v>
      </c>
      <c r="BC53" s="75">
        <v>-4.49071034517965E-2</v>
      </c>
      <c r="BD53" s="75">
        <v>-4.9792230196894702E-2</v>
      </c>
      <c r="BE53" s="75">
        <v>-5.4103085727210697E-2</v>
      </c>
      <c r="BF53" s="75">
        <v>-5.7571821468591203E-2</v>
      </c>
      <c r="BG53" s="75">
        <v>-5.9982652845210399E-2</v>
      </c>
      <c r="BH53" s="75">
        <v>-6.1185540103315297E-2</v>
      </c>
      <c r="BI53" s="75">
        <v>-6.1105685740007999E-2</v>
      </c>
      <c r="BJ53" s="75">
        <v>-5.9748127679504201E-2</v>
      </c>
      <c r="BK53" s="75">
        <v>-5.7197354399440799E-2</v>
      </c>
      <c r="BL53" s="75">
        <v>-5.3612274662596E-2</v>
      </c>
      <c r="BM53" s="75">
        <v>-4.9216092430028703E-2</v>
      </c>
      <c r="BN53" s="75">
        <v>-4.4281882784457501E-2</v>
      </c>
      <c r="BO53" s="75">
        <v>-3.9115678512657702E-2</v>
      </c>
      <c r="BP53" s="75">
        <v>-3.4037602487387603E-2</v>
      </c>
      <c r="BQ53" s="75">
        <v>-2.9360712829570701E-2</v>
      </c>
      <c r="BR53" s="75">
        <v>-2.5371614949162902E-2</v>
      </c>
      <c r="BS53" s="75">
        <v>-2.2313077232920399E-2</v>
      </c>
      <c r="BT53" s="75">
        <v>-2.0367751403250599E-2</v>
      </c>
      <c r="BU53" s="75">
        <v>-1.9646856507256401E-2</v>
      </c>
      <c r="BV53" s="75">
        <v>-2.01833304131969E-2</v>
      </c>
      <c r="BW53" s="75">
        <v>-2.1929538890935799E-2</v>
      </c>
      <c r="BX53" s="75">
        <v>-2.47603170229149E-2</v>
      </c>
      <c r="BY53" s="75">
        <v>-2.84803033524758E-2</v>
      </c>
      <c r="BZ53" s="75">
        <v>-3.2836524549356899E-2</v>
      </c>
      <c r="CA53" s="75">
        <v>-3.7534377332340198E-2</v>
      </c>
      <c r="CB53" s="75">
        <v>-4.2255439286586802E-2</v>
      </c>
      <c r="CC53" s="75">
        <v>-4.6677657275640702E-2</v>
      </c>
      <c r="CD53" s="75">
        <v>-5.04955477088469E-2</v>
      </c>
      <c r="CE53" s="75">
        <v>-5.3439133708457098E-2</v>
      </c>
      <c r="CF53" s="75">
        <v>-5.5290305395888001E-2</v>
      </c>
      <c r="CG53" s="75">
        <v>-5.5896741904084501E-2</v>
      </c>
      <c r="CH53" s="75">
        <v>-5.5180923870861903E-2</v>
      </c>
      <c r="CI53" s="75">
        <v>-5.3144590307533601E-2</v>
      </c>
      <c r="CJ53" s="75">
        <v>-4.9867914016040203E-2</v>
      </c>
      <c r="CK53" s="75">
        <v>-4.5504501846330599E-2</v>
      </c>
      <c r="CL53" s="75">
        <v>-4.0270489580461699E-2</v>
      </c>
      <c r="CM53" s="75">
        <v>-3.4430168199955903E-2</v>
      </c>
      <c r="CN53" s="75">
        <v>-2.8279256388045699E-2</v>
      </c>
      <c r="CO53" s="75">
        <v>-2.2124316931190099E-2</v>
      </c>
      <c r="CP53" s="75">
        <v>-1.6262983403194001E-2</v>
      </c>
      <c r="CQ53" s="75">
        <v>-1.0964296411839301E-2</v>
      </c>
      <c r="CR53" s="75">
        <v>-6.4496591617944398E-3</v>
      </c>
      <c r="CS53" s="75">
        <v>-2.8788026807614999E-3</v>
      </c>
      <c r="CT53" s="75">
        <v>-3.3782355693801899E-4</v>
      </c>
      <c r="CU53" s="75">
        <v>1.1666981937105401E-3</v>
      </c>
      <c r="CV53" s="75">
        <v>1.7080703562032699E-3</v>
      </c>
      <c r="CW53" s="75">
        <v>1.4345309486452601E-3</v>
      </c>
      <c r="CX53" s="75">
        <v>5.5681656406704797E-4</v>
      </c>
      <c r="CY53" s="75">
        <v>-6.6948325998055197E-4</v>
      </c>
      <c r="CZ53" s="75">
        <v>-1.9683363330932398E-3</v>
      </c>
      <c r="DA53" s="75">
        <v>-3.0724449185709E-3</v>
      </c>
      <c r="DB53" s="75">
        <v>-3.7557127315858401E-3</v>
      </c>
      <c r="DC53" s="75">
        <v>-3.8656341138494001E-3</v>
      </c>
      <c r="DD53" s="75">
        <v>-3.3503937585737699E-3</v>
      </c>
      <c r="DE53" s="75">
        <v>-2.2726151180404398E-3</v>
      </c>
      <c r="DF53" s="75">
        <v>-1.6083012677063299E-3</v>
      </c>
      <c r="DH53" s="73">
        <v>8700</v>
      </c>
      <c r="DI53">
        <v>10234.9922220555</v>
      </c>
      <c r="DK53" s="74">
        <v>0</v>
      </c>
      <c r="DL53" s="74">
        <v>0</v>
      </c>
      <c r="DM53" s="74">
        <v>43</v>
      </c>
      <c r="DN53" s="74">
        <v>10234.9922220555</v>
      </c>
    </row>
    <row r="54" spans="1:118" ht="1.1499999999999999" customHeight="1">
      <c r="A54" s="71">
        <f t="shared" si="13"/>
        <v>45</v>
      </c>
      <c r="B54">
        <v>7750</v>
      </c>
      <c r="C54" s="72">
        <f t="shared" si="20"/>
        <v>-4.9453381394869199E-4</v>
      </c>
      <c r="D54" s="72">
        <f t="shared" si="20"/>
        <v>-5.5870441690990397E-2</v>
      </c>
      <c r="E54" s="72">
        <f t="shared" si="20"/>
        <v>-3.7104896523942402E-2</v>
      </c>
      <c r="G54" s="72">
        <f t="shared" si="19"/>
        <v>-1.11698459830608</v>
      </c>
      <c r="H54" s="72">
        <f t="shared" si="19"/>
        <v>-4.7280041925382301</v>
      </c>
      <c r="I54" s="72">
        <f t="shared" si="18"/>
        <v>-2.9967568744599</v>
      </c>
      <c r="K54" s="75">
        <v>-1.3280850169849099E-3</v>
      </c>
      <c r="L54" s="75">
        <v>-1.8719713432301401E-3</v>
      </c>
      <c r="M54" s="75">
        <v>-2.7446620020282302E-3</v>
      </c>
      <c r="N54" s="75">
        <v>-3.1363192658090998E-3</v>
      </c>
      <c r="O54" s="75">
        <v>-2.9974621216751901E-3</v>
      </c>
      <c r="P54" s="75">
        <v>-2.38008757004081E-3</v>
      </c>
      <c r="Q54" s="75">
        <v>-1.4257968231640901E-3</v>
      </c>
      <c r="R54" s="75">
        <v>-3.41813812715372E-4</v>
      </c>
      <c r="S54" s="75">
        <v>6.2830535623106701E-4</v>
      </c>
      <c r="T54" s="75">
        <v>1.2342506135109899E-3</v>
      </c>
      <c r="U54" s="75">
        <v>1.24614747418945E-3</v>
      </c>
      <c r="V54" s="75">
        <v>4.7645258782722498E-4</v>
      </c>
      <c r="W54" s="75">
        <v>-1.2030169779154601E-3</v>
      </c>
      <c r="X54" s="75">
        <v>-3.85054022634449E-3</v>
      </c>
      <c r="Y54" s="75">
        <v>-7.4498797911110104E-3</v>
      </c>
      <c r="Z54" s="75">
        <v>-1.19108584219247E-2</v>
      </c>
      <c r="AA54" s="75">
        <v>-1.70759203307898E-2</v>
      </c>
      <c r="AB54" s="75">
        <v>-2.2731046893395598E-2</v>
      </c>
      <c r="AC54" s="75">
        <v>-2.8619889780406901E-2</v>
      </c>
      <c r="AD54" s="75">
        <v>-3.4461355100347597E-2</v>
      </c>
      <c r="AE54" s="75">
        <v>-3.9968354257466601E-2</v>
      </c>
      <c r="AF54" s="75">
        <v>-4.4866581400679E-2</v>
      </c>
      <c r="AG54" s="75">
        <v>-4.8913004074156503E-2</v>
      </c>
      <c r="AH54" s="75">
        <v>-5.1911936601286401E-2</v>
      </c>
      <c r="AI54" s="75">
        <v>-5.3727794937080901E-2</v>
      </c>
      <c r="AJ54" s="75">
        <v>-5.4294553702357001E-2</v>
      </c>
      <c r="AK54" s="75">
        <v>-5.3620440704048603E-2</v>
      </c>
      <c r="AL54" s="75">
        <v>-5.1787716921476198E-2</v>
      </c>
      <c r="AM54" s="75">
        <v>-4.8948004517164898E-2</v>
      </c>
      <c r="AN54" s="75">
        <v>-4.5313182148042801E-2</v>
      </c>
      <c r="AO54" s="75">
        <v>-4.1142228887292701E-2</v>
      </c>
      <c r="AP54" s="75">
        <v>-3.6725253899307898E-2</v>
      </c>
      <c r="AQ54" s="75">
        <v>-3.2365484873353098E-2</v>
      </c>
      <c r="AR54" s="75">
        <v>-2.8360328232679401E-2</v>
      </c>
      <c r="AS54" s="75">
        <v>-2.49827926877151E-2</v>
      </c>
      <c r="AT54" s="75">
        <v>-2.24645417042484E-2</v>
      </c>
      <c r="AU54" s="75">
        <v>-2.0981414085158499E-2</v>
      </c>
      <c r="AV54" s="75">
        <v>-2.0642416910759399E-2</v>
      </c>
      <c r="AW54" s="75">
        <v>-2.1482986808455201E-2</v>
      </c>
      <c r="AX54" s="75">
        <v>-2.3462894374438201E-2</v>
      </c>
      <c r="AY54" s="75">
        <v>-2.6468850013666199E-2</v>
      </c>
      <c r="AZ54" s="75">
        <v>-3.0321675351619799E-2</v>
      </c>
      <c r="BA54" s="75">
        <v>-3.4787687542070601E-2</v>
      </c>
      <c r="BB54" s="75">
        <v>-3.9593427822533098E-2</v>
      </c>
      <c r="BC54" s="75">
        <v>-4.4442978234151199E-2</v>
      </c>
      <c r="BD54" s="75">
        <v>-4.9036618003697102E-2</v>
      </c>
      <c r="BE54" s="75">
        <v>-5.3089767171823003E-2</v>
      </c>
      <c r="BF54" s="75">
        <v>-5.6350889050686401E-2</v>
      </c>
      <c r="BG54" s="75">
        <v>-5.8617327423926301E-2</v>
      </c>
      <c r="BH54" s="75">
        <v>-5.9748167185703097E-2</v>
      </c>
      <c r="BI54" s="75">
        <v>-5.96731663045693E-2</v>
      </c>
      <c r="BJ54" s="75">
        <v>-5.8397066564257298E-2</v>
      </c>
      <c r="BK54" s="75">
        <v>-5.5999202239463503E-2</v>
      </c>
      <c r="BL54" s="75">
        <v>-5.2628808523581899E-2</v>
      </c>
      <c r="BM54" s="75">
        <v>-4.8495522083667301E-2</v>
      </c>
      <c r="BN54" s="75">
        <v>-4.3855788712844498E-2</v>
      </c>
      <c r="BO54" s="75">
        <v>-3.89969792251076E-2</v>
      </c>
      <c r="BP54" s="75">
        <v>-3.4219756793313502E-2</v>
      </c>
      <c r="BQ54" s="75">
        <v>-2.9818122394221901E-2</v>
      </c>
      <c r="BR54" s="75">
        <v>-2.6061165735245501E-2</v>
      </c>
      <c r="BS54" s="75">
        <v>-2.31768671443933E-2</v>
      </c>
      <c r="BT54" s="75">
        <v>-2.1336726675185599E-2</v>
      </c>
      <c r="BU54" s="75">
        <v>-2.0645126049171202E-2</v>
      </c>
      <c r="BV54" s="75">
        <v>-2.1132921800408402E-2</v>
      </c>
      <c r="BW54" s="75">
        <v>-2.2755304340680599E-2</v>
      </c>
      <c r="BX54" s="75">
        <v>-2.5394628266067198E-2</v>
      </c>
      <c r="BY54" s="75">
        <v>-2.8867295834424999E-2</v>
      </c>
      <c r="BZ54" s="75">
        <v>-3.2935605838183599E-2</v>
      </c>
      <c r="CA54" s="75">
        <v>-3.7322754223287097E-2</v>
      </c>
      <c r="CB54" s="75">
        <v>-4.1729510382938297E-2</v>
      </c>
      <c r="CC54" s="75">
        <v>-4.5853253006480299E-2</v>
      </c>
      <c r="CD54" s="75">
        <v>-4.9406902058594798E-2</v>
      </c>
      <c r="CE54" s="75">
        <v>-5.2136688542373098E-2</v>
      </c>
      <c r="CF54" s="75">
        <v>-5.3837540289018701E-2</v>
      </c>
      <c r="CG54" s="75">
        <v>-5.4366149771576597E-2</v>
      </c>
      <c r="CH54" s="75">
        <v>-5.3649468681578501E-2</v>
      </c>
      <c r="CI54" s="75">
        <v>-5.1688791336414297E-2</v>
      </c>
      <c r="CJ54" s="75">
        <v>-4.8559094215938702E-2</v>
      </c>
      <c r="CK54" s="75">
        <v>-4.44043475918579E-2</v>
      </c>
      <c r="CL54" s="75">
        <v>-3.9427077748991901E-2</v>
      </c>
      <c r="CM54" s="75">
        <v>-3.38751726714372E-2</v>
      </c>
      <c r="CN54" s="75">
        <v>-2.80259789647971E-2</v>
      </c>
      <c r="CO54" s="75">
        <v>-2.21669382039772E-2</v>
      </c>
      <c r="CP54" s="75">
        <v>-1.6577326434721699E-2</v>
      </c>
      <c r="CQ54" s="75">
        <v>-1.15094547143871E-2</v>
      </c>
      <c r="CR54" s="75">
        <v>-7.1710939960075801E-3</v>
      </c>
      <c r="CS54" s="75">
        <v>-3.71233109404784E-3</v>
      </c>
      <c r="CT54" s="75">
        <v>-1.2142498021830699E-3</v>
      </c>
      <c r="CU54" s="75">
        <v>3.1614448433629099E-4</v>
      </c>
      <c r="CV54" s="75">
        <v>9.4645936620054198E-4</v>
      </c>
      <c r="CW54" s="75">
        <v>8.1378887636219502E-4</v>
      </c>
      <c r="CX54" s="75">
        <v>1.13049430169667E-4</v>
      </c>
      <c r="CY54" s="75">
        <v>-9.1977640246568597E-4</v>
      </c>
      <c r="CZ54" s="75">
        <v>-2.0305801550421099E-3</v>
      </c>
      <c r="DA54" s="75">
        <v>-2.9740667978285199E-3</v>
      </c>
      <c r="DB54" s="75">
        <v>-3.5437566697692001E-3</v>
      </c>
      <c r="DC54" s="75">
        <v>-3.6009262451443601E-3</v>
      </c>
      <c r="DD54" s="75">
        <v>-3.0987724706119401E-3</v>
      </c>
      <c r="DE54" s="75">
        <v>-2.0936058418556001E-3</v>
      </c>
      <c r="DF54" s="75">
        <v>-1.4789153918627501E-3</v>
      </c>
      <c r="DH54" s="73">
        <v>8900</v>
      </c>
      <c r="DI54">
        <v>10248.840560528201</v>
      </c>
      <c r="DK54" s="74">
        <v>0</v>
      </c>
      <c r="DL54" s="74">
        <v>0</v>
      </c>
      <c r="DM54" s="74">
        <v>44</v>
      </c>
      <c r="DN54" s="74">
        <v>10248.840560528201</v>
      </c>
    </row>
    <row r="55" spans="1:118" ht="1.1499999999999999" customHeight="1">
      <c r="A55" s="71">
        <f t="shared" si="13"/>
        <v>46</v>
      </c>
      <c r="B55">
        <v>7700</v>
      </c>
      <c r="C55" s="72">
        <f t="shared" si="20"/>
        <v>-1.00623468989851E-3</v>
      </c>
      <c r="D55" s="72">
        <f t="shared" si="20"/>
        <v>-5.4708518896127302E-2</v>
      </c>
      <c r="E55" s="72">
        <f t="shared" si="20"/>
        <v>-3.63943295864783E-2</v>
      </c>
      <c r="G55" s="72">
        <f t="shared" si="19"/>
        <v>-1.11597836361618</v>
      </c>
      <c r="H55" s="72">
        <f t="shared" si="19"/>
        <v>-4.6732956736420999</v>
      </c>
      <c r="I55" s="72">
        <f t="shared" si="18"/>
        <v>-2.9603625448734201</v>
      </c>
      <c r="K55" s="75">
        <v>-1.2234762506250199E-3</v>
      </c>
      <c r="L55" s="75">
        <v>-1.72815617311243E-3</v>
      </c>
      <c r="M55" s="75">
        <v>-2.5458379778092398E-3</v>
      </c>
      <c r="N55" s="75">
        <v>-2.9346210326821102E-3</v>
      </c>
      <c r="O55" s="75">
        <v>-2.8504883768982799E-3</v>
      </c>
      <c r="P55" s="75">
        <v>-2.3409200909327399E-3</v>
      </c>
      <c r="Q55" s="75">
        <v>-1.5349556416685999E-3</v>
      </c>
      <c r="R55" s="75">
        <v>-6.2208208664287596E-4</v>
      </c>
      <c r="S55" s="75">
        <v>1.7426585876819401E-4</v>
      </c>
      <c r="T55" s="75">
        <v>6.2373513540478595E-4</v>
      </c>
      <c r="U55" s="75">
        <v>5.1427888725356702E-4</v>
      </c>
      <c r="V55" s="75">
        <v>-3.2733692563397199E-4</v>
      </c>
      <c r="W55" s="75">
        <v>-2.0194240976570601E-3</v>
      </c>
      <c r="X55" s="75">
        <v>-4.6153912418230901E-3</v>
      </c>
      <c r="Y55" s="75">
        <v>-8.0992161401172696E-3</v>
      </c>
      <c r="Z55" s="75">
        <v>-1.2385822755868499E-2</v>
      </c>
      <c r="AA55" s="75">
        <v>-1.7327178522063998E-2</v>
      </c>
      <c r="AB55" s="75">
        <v>-2.2722399455396902E-2</v>
      </c>
      <c r="AC55" s="75">
        <v>-2.8330953951294702E-2</v>
      </c>
      <c r="AD55" s="75">
        <v>-3.3889186510309602E-2</v>
      </c>
      <c r="AE55" s="75">
        <v>-3.9127828574737497E-2</v>
      </c>
      <c r="AF55" s="75">
        <v>-4.3789605256010798E-2</v>
      </c>
      <c r="AG55" s="75">
        <v>-4.7646643892644502E-2</v>
      </c>
      <c r="AH55" s="75">
        <v>-5.0515523826788901E-2</v>
      </c>
      <c r="AI55" s="75">
        <v>-5.22692302039377E-2</v>
      </c>
      <c r="AJ55" s="75">
        <v>-5.2846069799324998E-2</v>
      </c>
      <c r="AK55" s="75">
        <v>-5.2254059341798803E-2</v>
      </c>
      <c r="AL55" s="75">
        <v>-5.05707146912436E-2</v>
      </c>
      <c r="AM55" s="75">
        <v>-4.7938685093745298E-2</v>
      </c>
      <c r="AN55" s="75">
        <v>-4.4557187229179299E-2</v>
      </c>
      <c r="AO55" s="75">
        <v>-4.0669636764910103E-2</v>
      </c>
      <c r="AP55" s="75">
        <v>-3.6548677653122398E-2</v>
      </c>
      <c r="AQ55" s="75">
        <v>-3.2479267159346799E-2</v>
      </c>
      <c r="AR55" s="75">
        <v>-2.8740872482553598E-2</v>
      </c>
      <c r="AS55" s="75">
        <v>-2.55900240976779E-2</v>
      </c>
      <c r="AT55" s="75">
        <v>-2.3244410599618199E-2</v>
      </c>
      <c r="AU55" s="75">
        <v>-2.1869282962693401E-2</v>
      </c>
      <c r="AV55" s="75">
        <v>-2.1567114772583398E-2</v>
      </c>
      <c r="AW55" s="75">
        <v>-2.2371271116507999E-2</v>
      </c>
      <c r="AX55" s="75">
        <v>-2.4244037315461299E-2</v>
      </c>
      <c r="AY55" s="75">
        <v>-2.7079071479561199E-2</v>
      </c>
      <c r="AZ55" s="75">
        <v>-3.07081456109017E-2</v>
      </c>
      <c r="BA55" s="75">
        <v>-3.4911843090144397E-2</v>
      </c>
      <c r="BB55" s="75">
        <v>-3.9433375588582703E-2</v>
      </c>
      <c r="BC55" s="75">
        <v>-4.39948480014027E-2</v>
      </c>
      <c r="BD55" s="75">
        <v>-4.8314789021264903E-2</v>
      </c>
      <c r="BE55" s="75">
        <v>-5.2125951416642197E-2</v>
      </c>
      <c r="BF55" s="75">
        <v>-5.5192119679445498E-2</v>
      </c>
      <c r="BG55" s="75">
        <v>-5.7322969714923601E-2</v>
      </c>
      <c r="BH55" s="75">
        <v>-5.8386156573619702E-2</v>
      </c>
      <c r="BI55" s="75">
        <v>-5.83157145221503E-2</v>
      </c>
      <c r="BJ55" s="75">
        <v>-5.7116107049532697E-2</v>
      </c>
      <c r="BK55" s="75">
        <v>-5.4861828156804203E-2</v>
      </c>
      <c r="BL55" s="75">
        <v>-5.1693027335058997E-2</v>
      </c>
      <c r="BM55" s="75">
        <v>-4.78066000968237E-2</v>
      </c>
      <c r="BN55" s="75">
        <v>-4.3443375397496299E-2</v>
      </c>
      <c r="BO55" s="75">
        <v>-3.8873194751731698E-2</v>
      </c>
      <c r="BP55" s="75">
        <v>-3.4378443020791502E-2</v>
      </c>
      <c r="BQ55" s="75">
        <v>-3.0235226320910399E-2</v>
      </c>
      <c r="BR55" s="75">
        <v>-2.6696182973928399E-2</v>
      </c>
      <c r="BS55" s="75">
        <v>-2.3975405598380298E-2</v>
      </c>
      <c r="BT55" s="75">
        <v>-2.2233919788459299E-2</v>
      </c>
      <c r="BU55" s="75">
        <v>-2.15696842062197E-2</v>
      </c>
      <c r="BV55" s="75">
        <v>-2.2011603396722399E-2</v>
      </c>
      <c r="BW55" s="75">
        <v>-2.3517523181276302E-2</v>
      </c>
      <c r="BX55" s="75">
        <v>-2.59768560897282E-2</v>
      </c>
      <c r="BY55" s="75">
        <v>-2.9217055598178301E-2</v>
      </c>
      <c r="BZ55" s="75">
        <v>-3.3014768727152803E-2</v>
      </c>
      <c r="CA55" s="75">
        <v>-3.7109903941322901E-2</v>
      </c>
      <c r="CB55" s="75">
        <v>-4.1221263120560202E-2</v>
      </c>
      <c r="CC55" s="75">
        <v>-4.5064477504411102E-2</v>
      </c>
      <c r="CD55" s="75">
        <v>-4.8369750703172898E-2</v>
      </c>
      <c r="CE55" s="75">
        <v>-5.08985470422385E-2</v>
      </c>
      <c r="CF55" s="75">
        <v>-5.2458037232840898E-2</v>
      </c>
      <c r="CG55" s="75">
        <v>-5.2913388267702401E-2</v>
      </c>
      <c r="CH55" s="75">
        <v>-5.2195768291558101E-2</v>
      </c>
      <c r="CI55" s="75">
        <v>-5.0306040992418199E-2</v>
      </c>
      <c r="CJ55" s="75">
        <v>-4.7314348725203598E-2</v>
      </c>
      <c r="CK55" s="75">
        <v>-4.3355601911771298E-2</v>
      </c>
      <c r="CL55" s="75">
        <v>-3.86195648510511E-2</v>
      </c>
      <c r="CM55" s="75">
        <v>-3.3338774753742598E-2</v>
      </c>
      <c r="CN55" s="75">
        <v>-2.7773305555306198E-2</v>
      </c>
      <c r="CO55" s="75">
        <v>-2.2192717762986799E-2</v>
      </c>
      <c r="CP55" s="75">
        <v>-1.6859071429225801E-2</v>
      </c>
      <c r="CQ55" s="75">
        <v>-1.2009002741920001E-2</v>
      </c>
      <c r="CR55" s="75">
        <v>-7.8375649190138494E-3</v>
      </c>
      <c r="CS55" s="75">
        <v>-4.48580819831477E-3</v>
      </c>
      <c r="CT55" s="75">
        <v>-2.0301953360240001E-3</v>
      </c>
      <c r="CU55" s="75">
        <v>-4.7815291235565302E-4</v>
      </c>
      <c r="CV55" s="75">
        <v>2.32538948521323E-4</v>
      </c>
      <c r="CW55" s="75">
        <v>2.2855135992358501E-4</v>
      </c>
      <c r="CX55" s="75">
        <v>-3.0996028260687998E-4</v>
      </c>
      <c r="CY55" s="75">
        <v>-1.1651979094540301E-3</v>
      </c>
      <c r="CZ55" s="75">
        <v>-2.1032781452413399E-3</v>
      </c>
      <c r="DA55" s="75">
        <v>-2.8990583623999498E-3</v>
      </c>
      <c r="DB55" s="75">
        <v>-3.3638261455598601E-3</v>
      </c>
      <c r="DC55" s="75">
        <v>-3.37118631306111E-3</v>
      </c>
      <c r="DD55" s="75">
        <v>-2.8785809733153601E-3</v>
      </c>
      <c r="DE55" s="75">
        <v>-1.9364131927477499E-3</v>
      </c>
      <c r="DF55" s="75">
        <v>-1.36514419828927E-3</v>
      </c>
      <c r="DH55" s="73">
        <v>9100</v>
      </c>
      <c r="DI55">
        <v>10275.0449687823</v>
      </c>
      <c r="DK55" s="74">
        <v>0</v>
      </c>
      <c r="DL55" s="74">
        <v>0</v>
      </c>
      <c r="DM55" s="74">
        <v>45</v>
      </c>
      <c r="DN55" s="74">
        <v>10275.0449687823</v>
      </c>
    </row>
    <row r="56" spans="1:118" ht="1.1499999999999999" customHeight="1">
      <c r="A56" s="71">
        <f t="shared" si="13"/>
        <v>47</v>
      </c>
      <c r="B56">
        <v>7650</v>
      </c>
      <c r="C56" s="72">
        <f t="shared" si="20"/>
        <v>-1.4887238334586001E-3</v>
      </c>
      <c r="D56" s="72">
        <f t="shared" si="20"/>
        <v>-5.3605488658740798E-2</v>
      </c>
      <c r="E56" s="72">
        <f t="shared" si="20"/>
        <v>-3.57128245533294E-2</v>
      </c>
      <c r="G56" s="72">
        <f t="shared" si="19"/>
        <v>-1.11448963978272</v>
      </c>
      <c r="H56" s="72">
        <f t="shared" si="19"/>
        <v>-4.6196901849833596</v>
      </c>
      <c r="I56" s="72">
        <f t="shared" si="18"/>
        <v>-2.9246497203201001</v>
      </c>
      <c r="K56" s="75">
        <v>-1.1322566909075201E-3</v>
      </c>
      <c r="L56" s="75">
        <v>-1.6030161692287899E-3</v>
      </c>
      <c r="M56" s="75">
        <v>-2.3738133935239602E-3</v>
      </c>
      <c r="N56" s="75">
        <v>-2.76248243413647E-3</v>
      </c>
      <c r="O56" s="75">
        <v>-2.7301028183501302E-3</v>
      </c>
      <c r="P56" s="75">
        <v>-2.3202760275762499E-3</v>
      </c>
      <c r="Q56" s="75">
        <v>-1.65079788887396E-3</v>
      </c>
      <c r="R56" s="75">
        <v>-8.9506697710930896E-4</v>
      </c>
      <c r="S56" s="75">
        <v>-2.5809721142195399E-4</v>
      </c>
      <c r="T56" s="75">
        <v>4.8154754290408101E-5</v>
      </c>
      <c r="U56" s="75">
        <v>-1.7183409775043399E-4</v>
      </c>
      <c r="V56" s="75">
        <v>-1.0779720123991799E-3</v>
      </c>
      <c r="W56" s="75">
        <v>-2.7793375372721098E-3</v>
      </c>
      <c r="X56" s="75">
        <v>-5.32475721573518E-3</v>
      </c>
      <c r="Y56" s="75">
        <v>-8.6983760535349498E-3</v>
      </c>
      <c r="Z56" s="75">
        <v>-1.2819862033284101E-2</v>
      </c>
      <c r="AA56" s="75">
        <v>-1.7550075560620802E-2</v>
      </c>
      <c r="AB56" s="75">
        <v>-2.27004164495247E-2</v>
      </c>
      <c r="AC56" s="75">
        <v>-2.80451624938905E-2</v>
      </c>
      <c r="AD56" s="75">
        <v>-3.3336997263249901E-2</v>
      </c>
      <c r="AE56" s="75">
        <v>-3.8323354039844097E-2</v>
      </c>
      <c r="AF56" s="75">
        <v>-4.2762925040478801E-2</v>
      </c>
      <c r="AG56" s="75">
        <v>-4.6442050868508798E-2</v>
      </c>
      <c r="AH56" s="75">
        <v>-4.9188808614394397E-2</v>
      </c>
      <c r="AI56" s="75">
        <v>-5.0884217385587301E-2</v>
      </c>
      <c r="AJ56" s="75">
        <v>-5.1470641841383398E-2</v>
      </c>
      <c r="AK56" s="75">
        <v>-5.0955887718828301E-2</v>
      </c>
      <c r="AL56" s="75">
        <v>-4.94130037024069E-2</v>
      </c>
      <c r="AM56" s="75">
        <v>-4.6976206733074802E-2</v>
      </c>
      <c r="AN56" s="75">
        <v>-4.3832817842903701E-2</v>
      </c>
      <c r="AO56" s="75">
        <v>-4.0211630325302297E-2</v>
      </c>
      <c r="AP56" s="75">
        <v>-3.6368880047661999E-2</v>
      </c>
      <c r="AQ56" s="75">
        <v>-3.2572361696152199E-2</v>
      </c>
      <c r="AR56" s="75">
        <v>-2.9084692540050101E-2</v>
      </c>
      <c r="AS56" s="75">
        <v>-2.6146926541682599E-2</v>
      </c>
      <c r="AT56" s="75">
        <v>-2.39636259133067E-2</v>
      </c>
      <c r="AU56" s="75">
        <v>-2.2690094490972101E-2</v>
      </c>
      <c r="AV56" s="75">
        <v>-2.2422667795667602E-2</v>
      </c>
      <c r="AW56" s="75">
        <v>-2.3192766770189301E-2</v>
      </c>
      <c r="AX56" s="75">
        <v>-2.4965039823141501E-2</v>
      </c>
      <c r="AY56" s="75">
        <v>-2.76396686423004E-2</v>
      </c>
      <c r="AZ56" s="75">
        <v>-3.1058706891399099E-2</v>
      </c>
      <c r="BA56" s="75">
        <v>-3.5016136499862099E-2</v>
      </c>
      <c r="BB56" s="75">
        <v>-3.92708278801501E-2</v>
      </c>
      <c r="BC56" s="75">
        <v>-4.3561813828982797E-2</v>
      </c>
      <c r="BD56" s="75">
        <v>-4.7624761446108999E-2</v>
      </c>
      <c r="BE56" s="75">
        <v>-5.1208700047482097E-2</v>
      </c>
      <c r="BF56" s="75">
        <v>-5.4091804180534303E-2</v>
      </c>
      <c r="BG56" s="75">
        <v>-5.6095333941361701E-2</v>
      </c>
      <c r="BH56" s="75">
        <v>-5.7094994257968198E-2</v>
      </c>
      <c r="BI56" s="75">
        <v>-5.7028834114375898E-2</v>
      </c>
      <c r="BJ56" s="75">
        <v>-5.5901055473009303E-2</v>
      </c>
      <c r="BK56" s="75">
        <v>-5.3781606303891699E-2</v>
      </c>
      <c r="BL56" s="75">
        <v>-5.0802102079278398E-2</v>
      </c>
      <c r="BM56" s="75">
        <v>-4.71474733876266E-2</v>
      </c>
      <c r="BN56" s="75">
        <v>-4.3043883503155397E-2</v>
      </c>
      <c r="BO56" s="75">
        <v>-3.8744708949589E-2</v>
      </c>
      <c r="BP56" s="75">
        <v>-3.4515165633269999E-2</v>
      </c>
      <c r="BQ56" s="75">
        <v>-3.0614555661963999E-2</v>
      </c>
      <c r="BR56" s="75">
        <v>-2.7280065619243E-2</v>
      </c>
      <c r="BS56" s="75">
        <v>-2.4712746871682598E-2</v>
      </c>
      <c r="BT56" s="75">
        <v>-2.30637860851402E-2</v>
      </c>
      <c r="BU56" s="75">
        <v>-2.2425107821913998E-2</v>
      </c>
      <c r="BV56" s="75">
        <v>-2.28237871578858E-2</v>
      </c>
      <c r="BW56" s="75">
        <v>-2.42201651311688E-2</v>
      </c>
      <c r="BX56" s="75">
        <v>-2.6510279401300001E-2</v>
      </c>
      <c r="BY56" s="75">
        <v>-2.9531966907889E-2</v>
      </c>
      <c r="BZ56" s="75">
        <v>-3.3075352579285199E-2</v>
      </c>
      <c r="CA56" s="75">
        <v>-3.6896037634078303E-2</v>
      </c>
      <c r="CB56" s="75">
        <v>-4.0729769885851898E-2</v>
      </c>
      <c r="CC56" s="75">
        <v>-4.4309321096252401E-2</v>
      </c>
      <c r="CD56" s="75">
        <v>-4.73811316724186E-2</v>
      </c>
      <c r="CE56" s="75">
        <v>-4.9720982971684799E-2</v>
      </c>
      <c r="CF56" s="75">
        <v>-5.1147537622236998E-2</v>
      </c>
      <c r="CG56" s="75">
        <v>-5.1533940990966497E-2</v>
      </c>
      <c r="CH56" s="75">
        <v>-5.0815326797765001E-2</v>
      </c>
      <c r="CI56" s="75">
        <v>-4.8992148440474899E-2</v>
      </c>
      <c r="CJ56" s="75">
        <v>-4.6130057501200097E-2</v>
      </c>
      <c r="CK56" s="75">
        <v>-4.2355430623219899E-2</v>
      </c>
      <c r="CL56" s="75">
        <v>-3.7846089472927801E-2</v>
      </c>
      <c r="CM56" s="75">
        <v>-3.28201846231468E-2</v>
      </c>
      <c r="CN56" s="75">
        <v>-2.7521563699819999E-2</v>
      </c>
      <c r="CO56" s="75">
        <v>-2.2203066543665901E-2</v>
      </c>
      <c r="CP56" s="75">
        <v>-1.7110600366422601E-2</v>
      </c>
      <c r="CQ56" s="75">
        <v>-1.2466122964337901E-2</v>
      </c>
      <c r="CR56" s="75">
        <v>-8.4528193220830793E-3</v>
      </c>
      <c r="CS56" s="75">
        <v>-5.2032653824517104E-3</v>
      </c>
      <c r="CT56" s="75">
        <v>-2.7896718607917101E-3</v>
      </c>
      <c r="CU56" s="75">
        <v>-1.2198633395200801E-3</v>
      </c>
      <c r="CV56" s="75">
        <v>-4.3671041531069901E-4</v>
      </c>
      <c r="CW56" s="75">
        <v>-3.2328093407158999E-4</v>
      </c>
      <c r="CX56" s="75">
        <v>-7.1316842936994295E-4</v>
      </c>
      <c r="CY56" s="75">
        <v>-1.4054477972740599E-3</v>
      </c>
      <c r="CZ56" s="75">
        <v>-2.1848624749691201E-3</v>
      </c>
      <c r="DA56" s="75">
        <v>-2.8447465618046401E-3</v>
      </c>
      <c r="DB56" s="75">
        <v>-3.21247541397497E-3</v>
      </c>
      <c r="DC56" s="75">
        <v>-3.1727032749586199E-3</v>
      </c>
      <c r="DD56" s="75">
        <v>-2.6864789584305901E-3</v>
      </c>
      <c r="DE56" s="75">
        <v>-1.7987043154425899E-3</v>
      </c>
      <c r="DF56" s="75">
        <v>-1.2653130072521801E-3</v>
      </c>
      <c r="DH56" s="73">
        <v>9300</v>
      </c>
      <c r="DI56">
        <v>10312.584732241499</v>
      </c>
      <c r="DK56" s="74">
        <v>0</v>
      </c>
      <c r="DL56" s="74">
        <v>0</v>
      </c>
      <c r="DM56" s="74">
        <v>46</v>
      </c>
      <c r="DN56" s="74">
        <v>10312.584732241499</v>
      </c>
    </row>
    <row r="57" spans="1:118" ht="1.1499999999999999" customHeight="1">
      <c r="A57" s="71">
        <f t="shared" si="13"/>
        <v>48</v>
      </c>
      <c r="B57">
        <v>7600</v>
      </c>
      <c r="C57" s="72">
        <f t="shared" si="20"/>
        <v>-1.9436588321104799E-3</v>
      </c>
      <c r="D57" s="72">
        <f t="shared" si="20"/>
        <v>-5.2557841759185001E-2</v>
      </c>
      <c r="E57" s="72">
        <f t="shared" si="20"/>
        <v>-3.50589044829712E-2</v>
      </c>
      <c r="G57" s="72">
        <f t="shared" si="19"/>
        <v>-1.11254598095061</v>
      </c>
      <c r="H57" s="72">
        <f t="shared" si="19"/>
        <v>-4.5671323432241699</v>
      </c>
      <c r="I57" s="72">
        <f t="shared" si="18"/>
        <v>-2.8895908158371202</v>
      </c>
      <c r="K57" s="75">
        <v>-1.0529614467395701E-3</v>
      </c>
      <c r="L57" s="75">
        <v>-1.4945119706544501E-3</v>
      </c>
      <c r="M57" s="75">
        <v>-2.2256651880343198E-3</v>
      </c>
      <c r="N57" s="75">
        <v>-2.6166603183128199E-3</v>
      </c>
      <c r="O57" s="75">
        <v>-2.6333057163628799E-3</v>
      </c>
      <c r="P57" s="75">
        <v>-2.3158587716989101E-3</v>
      </c>
      <c r="Q57" s="75">
        <v>-1.77203416579686E-3</v>
      </c>
      <c r="R57" s="75">
        <v>-1.1606273840925399E-3</v>
      </c>
      <c r="S57" s="75">
        <v>-6.6979157322748499E-4</v>
      </c>
      <c r="T57" s="75">
        <v>-4.9453381394869199E-4</v>
      </c>
      <c r="U57" s="75">
        <v>-8.1506845723651998E-4</v>
      </c>
      <c r="V57" s="75">
        <v>-1.7789042211279499E-3</v>
      </c>
      <c r="W57" s="75">
        <v>-3.4864957432318901E-3</v>
      </c>
      <c r="X57" s="75">
        <v>-5.9823667373711904E-3</v>
      </c>
      <c r="Y57" s="75">
        <v>-9.2507914978568802E-3</v>
      </c>
      <c r="Z57" s="75">
        <v>-1.32158536673614E-2</v>
      </c>
      <c r="AA57" s="75">
        <v>-1.7746719980386801E-2</v>
      </c>
      <c r="AB57" s="75">
        <v>-2.26662796855134E-2</v>
      </c>
      <c r="AC57" s="75">
        <v>-2.77626779783577E-2</v>
      </c>
      <c r="AD57" s="75">
        <v>-3.2803906271933497E-2</v>
      </c>
      <c r="AE57" s="75">
        <v>-3.7553050199107901E-2</v>
      </c>
      <c r="AF57" s="75">
        <v>-4.1783772118301303E-2</v>
      </c>
      <c r="AG57" s="75">
        <v>-4.5295738305167102E-2</v>
      </c>
      <c r="AH57" s="75">
        <v>-4.79278024860968E-2</v>
      </c>
      <c r="AI57" s="75">
        <v>-4.9568514594648103E-2</v>
      </c>
      <c r="AJ57" s="75">
        <v>-5.0164040283543702E-2</v>
      </c>
      <c r="AK57" s="75">
        <v>-4.9721975187212497E-2</v>
      </c>
      <c r="AL57" s="75">
        <v>-4.8311161471879097E-2</v>
      </c>
      <c r="AM57" s="75">
        <v>-4.6057890589559003E-2</v>
      </c>
      <c r="AN57" s="75">
        <v>-4.3138307721851503E-2</v>
      </c>
      <c r="AO57" s="75">
        <v>-3.9767468293434798E-2</v>
      </c>
      <c r="AP57" s="75">
        <v>-3.6186193003572897E-2</v>
      </c>
      <c r="AQ57" s="75">
        <v>-3.2646153872110499E-2</v>
      </c>
      <c r="AR57" s="75">
        <v>-2.9394140799104199E-2</v>
      </c>
      <c r="AS57" s="75">
        <v>-2.6656672100398199E-2</v>
      </c>
      <c r="AT57" s="75">
        <v>-2.4625981068479599E-2</v>
      </c>
      <c r="AU57" s="75">
        <v>-2.3448026400269498E-2</v>
      </c>
      <c r="AV57" s="75">
        <v>-2.32133762381454E-2</v>
      </c>
      <c r="AW57" s="75">
        <v>-2.3951626204707199E-2</v>
      </c>
      <c r="AX57" s="75">
        <v>-2.5629645692479198E-2</v>
      </c>
      <c r="AY57" s="75">
        <v>-2.81537426194199E-2</v>
      </c>
      <c r="AZ57" s="75">
        <v>-3.1375624232805398E-2</v>
      </c>
      <c r="BA57" s="75">
        <v>-3.5101854964218498E-2</v>
      </c>
      <c r="BB57" s="75">
        <v>-3.9106013297373399E-2</v>
      </c>
      <c r="BC57" s="75">
        <v>-4.3143032245907299E-2</v>
      </c>
      <c r="BD57" s="75">
        <v>-4.6964674521136597E-2</v>
      </c>
      <c r="BE57" s="75">
        <v>-5.0335253814300797E-2</v>
      </c>
      <c r="BF57" s="75">
        <v>-5.3046459653473897E-2</v>
      </c>
      <c r="BG57" s="75">
        <v>-5.4930433484646497E-2</v>
      </c>
      <c r="BH57" s="75">
        <v>-5.5870441690990397E-2</v>
      </c>
      <c r="BI57" s="75">
        <v>-5.5808302989944401E-2</v>
      </c>
      <c r="BJ57" s="75">
        <v>-5.4747973797538999E-2</v>
      </c>
      <c r="BK57" s="75">
        <v>-5.2755132007600798E-2</v>
      </c>
      <c r="BL57" s="75">
        <v>-4.9953376742782898E-2</v>
      </c>
      <c r="BM57" s="75">
        <v>-4.6516402700822197E-2</v>
      </c>
      <c r="BN57" s="75">
        <v>-4.2656600867257997E-2</v>
      </c>
      <c r="BO57" s="75">
        <v>-3.86118831409294E-2</v>
      </c>
      <c r="BP57" s="75">
        <v>-3.4631338313015403E-2</v>
      </c>
      <c r="BQ57" s="75">
        <v>-3.0958488199716999E-2</v>
      </c>
      <c r="BR57" s="75">
        <v>-2.7816006736538799E-2</v>
      </c>
      <c r="BS57" s="75">
        <v>-2.5392699588460299E-2</v>
      </c>
      <c r="BT57" s="75">
        <v>-2.3830510687448601E-2</v>
      </c>
      <c r="BU57" s="75">
        <v>-2.3215696180545801E-2</v>
      </c>
      <c r="BV57" s="75">
        <v>-2.3573617458227999E-2</v>
      </c>
      <c r="BW57" s="75">
        <v>-2.4866958706675098E-2</v>
      </c>
      <c r="BX57" s="75">
        <v>-2.6997977979781301E-2</v>
      </c>
      <c r="BY57" s="75">
        <v>-2.9814269193925599E-2</v>
      </c>
      <c r="BZ57" s="75">
        <v>-3.3118615030475598E-2</v>
      </c>
      <c r="CA57" s="75">
        <v>-3.6681354148045103E-2</v>
      </c>
      <c r="CB57" s="75">
        <v>-4.0254159739752098E-2</v>
      </c>
      <c r="CC57" s="75">
        <v>-4.3585896047725302E-2</v>
      </c>
      <c r="CD57" s="75">
        <v>-4.6438263688592003E-2</v>
      </c>
      <c r="CE57" s="75">
        <v>-4.86004953143492E-2</v>
      </c>
      <c r="CF57" s="75">
        <v>-4.9902040566535098E-2</v>
      </c>
      <c r="CG57" s="75">
        <v>-5.0223564812326899E-2</v>
      </c>
      <c r="CH57" s="75">
        <v>-4.9503917475699301E-2</v>
      </c>
      <c r="CI57" s="75">
        <v>-4.7743175746390899E-2</v>
      </c>
      <c r="CJ57" s="75">
        <v>-4.5002814663675901E-2</v>
      </c>
      <c r="CK57" s="75">
        <v>-4.1401166515884102E-2</v>
      </c>
      <c r="CL57" s="75">
        <v>-3.7104896523942402E-2</v>
      </c>
      <c r="CM57" s="75">
        <v>-3.2318650231541103E-2</v>
      </c>
      <c r="CN57" s="75">
        <v>-2.72710510289925E-2</v>
      </c>
      <c r="CO57" s="75">
        <v>-2.2199295368641202E-2</v>
      </c>
      <c r="CP57" s="75">
        <v>-1.7334134010920901E-2</v>
      </c>
      <c r="CQ57" s="75">
        <v>-1.28837858369615E-2</v>
      </c>
      <c r="CR57" s="75">
        <v>-9.0203528113715903E-3</v>
      </c>
      <c r="CS57" s="75">
        <v>-5.8684651746943898E-3</v>
      </c>
      <c r="CT57" s="75">
        <v>-3.4964176673611199E-3</v>
      </c>
      <c r="CU57" s="75">
        <v>-1.91240616370578E-3</v>
      </c>
      <c r="CV57" s="75">
        <v>-1.0640978800301999E-3</v>
      </c>
      <c r="CW57" s="75">
        <v>-8.4366043929094301E-4</v>
      </c>
      <c r="CX57" s="75">
        <v>-1.0974686317285799E-3</v>
      </c>
      <c r="CY57" s="75">
        <v>-1.6402581108104601E-3</v>
      </c>
      <c r="CZ57" s="75">
        <v>-2.2739092282472399E-3</v>
      </c>
      <c r="DA57" s="75">
        <v>-2.8087007210569901E-3</v>
      </c>
      <c r="DB57" s="75">
        <v>-3.0865856402351702E-3</v>
      </c>
      <c r="DC57" s="75">
        <v>-3.0021312155486101E-3</v>
      </c>
      <c r="DD57" s="75">
        <v>-2.51946610569575E-3</v>
      </c>
      <c r="DE57" s="75">
        <v>-1.6783905951433501E-3</v>
      </c>
      <c r="DF57" s="75">
        <v>-1.1779253052191E-3</v>
      </c>
      <c r="DH57" s="73">
        <v>9500</v>
      </c>
      <c r="DI57">
        <v>10359.7251230742</v>
      </c>
      <c r="DK57" s="74">
        <v>0</v>
      </c>
      <c r="DL57" s="74">
        <v>0</v>
      </c>
      <c r="DM57" s="74">
        <v>47</v>
      </c>
      <c r="DN57" s="74">
        <v>10359.7251230742</v>
      </c>
    </row>
    <row r="58" spans="1:118" ht="1.1499999999999999" customHeight="1">
      <c r="A58" s="71">
        <f t="shared" si="13"/>
        <v>49</v>
      </c>
      <c r="B58">
        <v>7550</v>
      </c>
      <c r="C58" s="72">
        <f t="shared" si="20"/>
        <v>-2.372587931618E-3</v>
      </c>
      <c r="D58" s="72">
        <f t="shared" si="20"/>
        <v>-5.1562283138900898E-2</v>
      </c>
      <c r="E58" s="72">
        <f t="shared" si="20"/>
        <v>-3.4431175184372401E-2</v>
      </c>
      <c r="G58" s="72">
        <f t="shared" si="19"/>
        <v>-1.1101733930189901</v>
      </c>
      <c r="H58" s="72">
        <f t="shared" si="19"/>
        <v>-4.5155700600852704</v>
      </c>
      <c r="I58" s="72">
        <f t="shared" si="18"/>
        <v>-2.85515964065275</v>
      </c>
      <c r="K58" s="75">
        <v>-9.8428116242757794E-4</v>
      </c>
      <c r="L58" s="75">
        <v>-1.40081810025094E-3</v>
      </c>
      <c r="M58" s="75">
        <v>-2.09877006857368E-3</v>
      </c>
      <c r="N58" s="75">
        <v>-2.49423504573314E-3</v>
      </c>
      <c r="O58" s="75">
        <v>-2.5573880878073298E-3</v>
      </c>
      <c r="P58" s="75">
        <v>-2.3255889515803501E-3</v>
      </c>
      <c r="Q58" s="75">
        <v>-1.8974984883107001E-3</v>
      </c>
      <c r="R58" s="75">
        <v>-1.41864900187101E-3</v>
      </c>
      <c r="S58" s="75">
        <v>-1.06176217480424E-3</v>
      </c>
      <c r="T58" s="75">
        <v>-1.00623468989851E-3</v>
      </c>
      <c r="U58" s="75">
        <v>-1.4181035920455499E-3</v>
      </c>
      <c r="V58" s="75">
        <v>-2.43334939305896E-3</v>
      </c>
      <c r="W58" s="75">
        <v>-4.1443841318596197E-3</v>
      </c>
      <c r="X58" s="75">
        <v>-6.5916980301881202E-3</v>
      </c>
      <c r="Y58" s="75">
        <v>-9.7596645116027492E-3</v>
      </c>
      <c r="Z58" s="75">
        <v>-1.3576481263603399E-2</v>
      </c>
      <c r="AA58" s="75">
        <v>-1.79190761174777E-2</v>
      </c>
      <c r="AB58" s="75">
        <v>-2.2621085978439599E-2</v>
      </c>
      <c r="AC58" s="75">
        <v>-2.7483642175129702E-2</v>
      </c>
      <c r="AD58" s="75">
        <v>-3.2289076989363799E-2</v>
      </c>
      <c r="AE58" s="75">
        <v>-3.6815143698727203E-2</v>
      </c>
      <c r="AF58" s="75">
        <v>-4.0849540382937401E-2</v>
      </c>
      <c r="AG58" s="75">
        <v>-4.4204426795236E-2</v>
      </c>
      <c r="AH58" s="75">
        <v>-4.67287558803582E-2</v>
      </c>
      <c r="AI58" s="75">
        <v>-4.83181352772908E-2</v>
      </c>
      <c r="AJ58" s="75">
        <v>-4.8922290770883503E-2</v>
      </c>
      <c r="AK58" s="75">
        <v>-4.8548609762651698E-2</v>
      </c>
      <c r="AL58" s="75">
        <v>-4.7261972659139201E-2</v>
      </c>
      <c r="AM58" s="75">
        <v>-4.5181220337717598E-2</v>
      </c>
      <c r="AN58" s="75">
        <v>-4.2471997955712999E-2</v>
      </c>
      <c r="AO58" s="75">
        <v>-3.9336454579511099E-2</v>
      </c>
      <c r="AP58" s="75">
        <v>-3.6000928548005497E-2</v>
      </c>
      <c r="AQ58" s="75">
        <v>-3.2701945373510101E-2</v>
      </c>
      <c r="AR58" s="75">
        <v>-2.9671427421717401E-2</v>
      </c>
      <c r="AS58" s="75">
        <v>-2.7122240922258199E-2</v>
      </c>
      <c r="AT58" s="75">
        <v>-2.5235039677513602E-2</v>
      </c>
      <c r="AU58" s="75">
        <v>-2.4147003106254401E-2</v>
      </c>
      <c r="AV58" s="75">
        <v>-2.39432796967321E-2</v>
      </c>
      <c r="AW58" s="75">
        <v>-2.46517503853101E-2</v>
      </c>
      <c r="AX58" s="75">
        <v>-2.6241372022850502E-2</v>
      </c>
      <c r="AY58" s="75">
        <v>-2.86242065687656E-2</v>
      </c>
      <c r="AZ58" s="75">
        <v>-3.1661025338485103E-2</v>
      </c>
      <c r="BA58" s="75">
        <v>-3.5170207904193299E-2</v>
      </c>
      <c r="BB58" s="75">
        <v>-3.8939147222877099E-2</v>
      </c>
      <c r="BC58" s="75">
        <v>-4.2737711699714902E-2</v>
      </c>
      <c r="BD58" s="75">
        <v>-4.63327810054215E-2</v>
      </c>
      <c r="BE58" s="75">
        <v>-4.95030214752432E-2</v>
      </c>
      <c r="BF58" s="75">
        <v>-5.2052815365586799E-2</v>
      </c>
      <c r="BG58" s="75">
        <v>-5.3824524814208401E-2</v>
      </c>
      <c r="BH58" s="75">
        <v>-5.4708518896127302E-2</v>
      </c>
      <c r="BI58" s="75">
        <v>-5.4650156583470499E-2</v>
      </c>
      <c r="BJ58" s="75">
        <v>-5.3653164077368198E-2</v>
      </c>
      <c r="BK58" s="75">
        <v>-5.1779208266543697E-2</v>
      </c>
      <c r="BL58" s="75">
        <v>-4.9144357748414198E-2</v>
      </c>
      <c r="BM58" s="75">
        <v>-4.5911755732681699E-2</v>
      </c>
      <c r="BN58" s="75">
        <v>-4.2280859850738997E-2</v>
      </c>
      <c r="BO58" s="75">
        <v>-3.8475057831210503E-2</v>
      </c>
      <c r="BP58" s="75">
        <v>-3.4728289785893998E-2</v>
      </c>
      <c r="BQ58" s="75">
        <v>-3.1269257990816098E-2</v>
      </c>
      <c r="BR58" s="75">
        <v>-2.8307006209870401E-2</v>
      </c>
      <c r="BS58" s="75">
        <v>-2.6018841747818398E-2</v>
      </c>
      <c r="BT58" s="75">
        <v>-2.4538025055789999E-2</v>
      </c>
      <c r="BU58" s="75">
        <v>-2.3945488135182099E-2</v>
      </c>
      <c r="BV58" s="75">
        <v>-2.42649875061079E-2</v>
      </c>
      <c r="BW58" s="75">
        <v>-2.5461406073122798E-2</v>
      </c>
      <c r="BX58" s="75">
        <v>-2.7442844783608901E-2</v>
      </c>
      <c r="BY58" s="75">
        <v>-3.00660655949468E-2</v>
      </c>
      <c r="BZ58" s="75">
        <v>-3.31457366874474E-2</v>
      </c>
      <c r="CA58" s="75">
        <v>-3.6466040438776798E-2</v>
      </c>
      <c r="CB58" s="75">
        <v>-3.9793614173327101E-2</v>
      </c>
      <c r="CC58" s="75">
        <v>-4.2892429068165198E-2</v>
      </c>
      <c r="CD58" s="75">
        <v>-4.55385348995287E-2</v>
      </c>
      <c r="CE58" s="75">
        <v>-4.75337942339501E-2</v>
      </c>
      <c r="CF58" s="75">
        <v>-4.8717787929785997E-2</v>
      </c>
      <c r="CG58" s="75">
        <v>-4.8978272626068201E-2</v>
      </c>
      <c r="CH58" s="75">
        <v>-4.8257567042951401E-2</v>
      </c>
      <c r="CI58" s="75">
        <v>-4.6555422541518898E-2</v>
      </c>
      <c r="CJ58" s="75">
        <v>-4.3929414985464002E-2</v>
      </c>
      <c r="CK58" s="75">
        <v>-4.0490300225073897E-2</v>
      </c>
      <c r="CL58" s="75">
        <v>-3.63943295864783E-2</v>
      </c>
      <c r="CM58" s="75">
        <v>-3.1833456079739302E-2</v>
      </c>
      <c r="CN58" s="75">
        <v>-2.7022036262574101E-2</v>
      </c>
      <c r="CO58" s="75">
        <v>-2.2182621496062802E-2</v>
      </c>
      <c r="CP58" s="75">
        <v>-1.7531741669276901E-2</v>
      </c>
      <c r="CQ58" s="75">
        <v>-1.32647629547227E-2</v>
      </c>
      <c r="CR58" s="75">
        <v>-9.5434253931853102E-3</v>
      </c>
      <c r="CS58" s="75">
        <v>-6.4849181410136202E-3</v>
      </c>
      <c r="CT58" s="75">
        <v>-4.1539167607424999E-3</v>
      </c>
      <c r="CU58" s="75">
        <v>-2.5589668947168299E-3</v>
      </c>
      <c r="CV58" s="75">
        <v>-1.65223942858574E-3</v>
      </c>
      <c r="CW58" s="75">
        <v>-1.33440322053047E-3</v>
      </c>
      <c r="CX58" s="75">
        <v>-1.4637000164248E-3</v>
      </c>
      <c r="CY58" s="75">
        <v>-1.86939272994095E-3</v>
      </c>
      <c r="CZ58" s="75">
        <v>-2.36912816079893E-3</v>
      </c>
      <c r="DA58" s="75">
        <v>-2.7887148450690801E-3</v>
      </c>
      <c r="DB58" s="75">
        <v>-2.9833346994473601E-3</v>
      </c>
      <c r="DC58" s="75">
        <v>-2.85645439759719E-3</v>
      </c>
      <c r="DD58" s="75">
        <v>-2.3748467837367499E-3</v>
      </c>
      <c r="DE58" s="75">
        <v>-1.5736005092185201E-3</v>
      </c>
      <c r="DF58" s="75">
        <v>-1.1016424029821701E-3</v>
      </c>
      <c r="DH58" s="73">
        <v>9700</v>
      </c>
      <c r="DI58">
        <v>10414.1266705822</v>
      </c>
      <c r="DK58" s="74">
        <v>0</v>
      </c>
      <c r="DL58" s="74">
        <v>0</v>
      </c>
      <c r="DM58" s="74">
        <v>48</v>
      </c>
      <c r="DN58" s="74">
        <v>10414.1266705822</v>
      </c>
    </row>
    <row r="59" spans="1:118" ht="1.1499999999999999" customHeight="1">
      <c r="A59" s="71">
        <f t="shared" si="13"/>
        <v>50</v>
      </c>
      <c r="B59">
        <v>7500</v>
      </c>
      <c r="C59" s="72">
        <f t="shared" si="20"/>
        <v>-2.7769586377826201E-3</v>
      </c>
      <c r="D59" s="72">
        <f t="shared" si="20"/>
        <v>-5.0615718876861102E-2</v>
      </c>
      <c r="E59" s="72">
        <f t="shared" si="20"/>
        <v>-3.38283209483142E-2</v>
      </c>
      <c r="G59" s="72">
        <f t="shared" si="19"/>
        <v>-1.1073964343812099</v>
      </c>
      <c r="H59" s="72">
        <f t="shared" si="19"/>
        <v>-4.4649543412084096</v>
      </c>
      <c r="I59" s="72">
        <f t="shared" si="18"/>
        <v>-2.8213313197044401</v>
      </c>
      <c r="K59" s="75">
        <v>-9.2504420455952598E-4</v>
      </c>
      <c r="L59" s="75">
        <v>-1.3202995873552901E-3</v>
      </c>
      <c r="M59" s="75">
        <v>-1.9907737582570899E-3</v>
      </c>
      <c r="N59" s="75">
        <v>-2.39257909582192E-3</v>
      </c>
      <c r="O59" s="75">
        <v>-2.49990503477874E-3</v>
      </c>
      <c r="P59" s="75">
        <v>-2.3475861753468E-3</v>
      </c>
      <c r="Q59" s="75">
        <v>-2.0261396447449399E-3</v>
      </c>
      <c r="R59" s="75">
        <v>-1.66904436853201E-3</v>
      </c>
      <c r="S59" s="75">
        <v>-1.43489777412924E-3</v>
      </c>
      <c r="T59" s="75">
        <v>-1.4887238334586001E-3</v>
      </c>
      <c r="U59" s="75">
        <v>-1.9834358039361099E-3</v>
      </c>
      <c r="V59" s="75">
        <v>-3.04430469838735E-3</v>
      </c>
      <c r="W59" s="75">
        <v>-4.7562527380250602E-3</v>
      </c>
      <c r="X59" s="75">
        <v>-7.1559955489647097E-3</v>
      </c>
      <c r="Y59" s="75">
        <v>-1.02279821099409E-2</v>
      </c>
      <c r="Z59" s="75">
        <v>-1.39042471929178E-2</v>
      </c>
      <c r="AA59" s="75">
        <v>-1.8068973442982399E-2</v>
      </c>
      <c r="AB59" s="75">
        <v>-2.2565852648526698E-2</v>
      </c>
      <c r="AC59" s="75">
        <v>-2.72081774593016E-2</v>
      </c>
      <c r="AD59" s="75">
        <v>-3.1791714668829602E-2</v>
      </c>
      <c r="AE59" s="75">
        <v>-3.6107961719139797E-2</v>
      </c>
      <c r="AF59" s="75">
        <v>-3.9957776390024201E-2</v>
      </c>
      <c r="AG59" s="75">
        <v>-4.3165031553480698E-2</v>
      </c>
      <c r="AH59" s="75">
        <v>-4.5588143410573101E-2</v>
      </c>
      <c r="AI59" s="75">
        <v>-4.7129332504105101E-2</v>
      </c>
      <c r="AJ59" s="75">
        <v>-4.7741658566073902E-2</v>
      </c>
      <c r="AK59" s="75">
        <v>-4.7432303533882898E-2</v>
      </c>
      <c r="AL59" s="75">
        <v>-4.6262416286608599E-2</v>
      </c>
      <c r="AM59" s="75">
        <v>-4.4343832126119198E-2</v>
      </c>
      <c r="AN59" s="75">
        <v>-4.1832330403799398E-2</v>
      </c>
      <c r="AO59" s="75">
        <v>-3.8917935509357397E-2</v>
      </c>
      <c r="AP59" s="75">
        <v>-3.5813379973283099E-2</v>
      </c>
      <c r="AQ59" s="75">
        <v>-3.2740959199104497E-2</v>
      </c>
      <c r="AR59" s="75">
        <v>-2.99186289236286E-2</v>
      </c>
      <c r="AS59" s="75">
        <v>-2.75464328923089E-2</v>
      </c>
      <c r="AT59" s="75">
        <v>-2.5794149575267499E-2</v>
      </c>
      <c r="AU59" s="75">
        <v>-2.4790711135219599E-2</v>
      </c>
      <c r="AV59" s="75">
        <v>-2.4616172871992598E-2</v>
      </c>
      <c r="AW59" s="75">
        <v>-2.5296803999667598E-2</v>
      </c>
      <c r="AX59" s="75">
        <v>-2.6803523009411901E-2</v>
      </c>
      <c r="AY59" s="75">
        <v>-2.9053797170131401E-2</v>
      </c>
      <c r="AZ59" s="75">
        <v>-3.1916908872553898E-2</v>
      </c>
      <c r="BA59" s="75">
        <v>-3.5222331527329502E-2</v>
      </c>
      <c r="BB59" s="75">
        <v>-3.8770432470123503E-2</v>
      </c>
      <c r="BC59" s="75">
        <v>-4.2345109344350901E-2</v>
      </c>
      <c r="BD59" s="75">
        <v>-4.5727440276896202E-2</v>
      </c>
      <c r="BE59" s="75">
        <v>-4.8709569545035199E-2</v>
      </c>
      <c r="BF59" s="75">
        <v>-5.1107799708511203E-2</v>
      </c>
      <c r="BG59" s="75">
        <v>-5.2774092521372003E-2</v>
      </c>
      <c r="BH59" s="75">
        <v>-5.3605488658740798E-2</v>
      </c>
      <c r="BI59" s="75">
        <v>-5.3550672237906799E-2</v>
      </c>
      <c r="BJ59" s="75">
        <v>-5.2613153916258801E-2</v>
      </c>
      <c r="BK59" s="75">
        <v>-5.0850833101253497E-2</v>
      </c>
      <c r="BL59" s="75">
        <v>-4.8372703960917501E-2</v>
      </c>
      <c r="BM59" s="75">
        <v>-4.5332000481389502E-2</v>
      </c>
      <c r="BN59" s="75">
        <v>-4.1916034591358703E-2</v>
      </c>
      <c r="BO59" s="75">
        <v>-3.8334554044231403E-2</v>
      </c>
      <c r="BP59" s="75">
        <v>-3.4807269046073001E-2</v>
      </c>
      <c r="BQ59" s="75">
        <v>-3.1548964146677398E-2</v>
      </c>
      <c r="BR59" s="75">
        <v>-2.8755882471077701E-2</v>
      </c>
      <c r="BS59" s="75">
        <v>-2.6594534581658901E-2</v>
      </c>
      <c r="BT59" s="75">
        <v>-2.5190022295114401E-2</v>
      </c>
      <c r="BU59" s="75">
        <v>-2.4618277906688399E-2</v>
      </c>
      <c r="BV59" s="75">
        <v>-2.49015545156362E-2</v>
      </c>
      <c r="BW59" s="75">
        <v>-2.6006796951578499E-2</v>
      </c>
      <c r="BX59" s="75">
        <v>-2.78475975090395E-2</v>
      </c>
      <c r="BY59" s="75">
        <v>-3.02893311250227E-2</v>
      </c>
      <c r="BZ59" s="75">
        <v>-3.3157825875009601E-2</v>
      </c>
      <c r="CA59" s="75">
        <v>-3.6250272021061299E-2</v>
      </c>
      <c r="CB59" s="75">
        <v>-3.9347363285523899E-2</v>
      </c>
      <c r="CC59" s="75">
        <v>-4.2227254379613402E-2</v>
      </c>
      <c r="CD59" s="75">
        <v>-4.4679491970041403E-2</v>
      </c>
      <c r="CE59" s="75">
        <v>-4.6517788134087801E-2</v>
      </c>
      <c r="CF59" s="75">
        <v>-4.7591250049549602E-2</v>
      </c>
      <c r="CG59" s="75">
        <v>-4.7794317150237402E-2</v>
      </c>
      <c r="CH59" s="75">
        <v>-4.7072541384977698E-2</v>
      </c>
      <c r="CI59" s="75">
        <v>-4.5425411199767E-2</v>
      </c>
      <c r="CJ59" s="75">
        <v>-4.29068422012642E-2</v>
      </c>
      <c r="CK59" s="75">
        <v>-3.9620471277989899E-2</v>
      </c>
      <c r="CL59" s="75">
        <v>-3.57128245533294E-2</v>
      </c>
      <c r="CM59" s="75">
        <v>-3.1363922104828801E-2</v>
      </c>
      <c r="CN59" s="75">
        <v>-2.67747606353941E-2</v>
      </c>
      <c r="CO59" s="75">
        <v>-2.21541749757398E-2</v>
      </c>
      <c r="CP59" s="75">
        <v>-1.77053508632934E-2</v>
      </c>
      <c r="CQ59" s="75">
        <v>-1.36116393584279E-2</v>
      </c>
      <c r="CR59" s="75">
        <v>-1.00250773855304E-2</v>
      </c>
      <c r="CS59" s="75">
        <v>-7.0558985589923304E-3</v>
      </c>
      <c r="CT59" s="75">
        <v>-4.7654172597867703E-3</v>
      </c>
      <c r="CU59" s="75">
        <v>-3.1625126605104E-3</v>
      </c>
      <c r="CV59" s="75">
        <v>-2.2035733102393298E-3</v>
      </c>
      <c r="CW59" s="75">
        <v>-1.79720012390134E-3</v>
      </c>
      <c r="CX59" s="75">
        <v>-1.81265266117407E-3</v>
      </c>
      <c r="CY59" s="75">
        <v>-2.0926483261791799E-3</v>
      </c>
      <c r="CZ59" s="75">
        <v>-2.4693520645541799E-3</v>
      </c>
      <c r="DA59" s="75">
        <v>-2.7827908945164299E-3</v>
      </c>
      <c r="DB59" s="75">
        <v>-2.90017010412157E-3</v>
      </c>
      <c r="DC59" s="75">
        <v>-2.7329548561056002E-3</v>
      </c>
      <c r="DD59" s="75">
        <v>-2.25019888143833E-3</v>
      </c>
      <c r="DE59" s="75">
        <v>-1.4826558158938399E-3</v>
      </c>
      <c r="DF59" s="75">
        <v>-1.0352651138145999E-3</v>
      </c>
      <c r="DH59" s="73">
        <v>9900</v>
      </c>
      <c r="DI59">
        <v>10472.992524301</v>
      </c>
      <c r="DK59" s="74">
        <v>0</v>
      </c>
      <c r="DL59" s="74">
        <v>0</v>
      </c>
      <c r="DM59" s="74">
        <v>49</v>
      </c>
      <c r="DN59" s="74">
        <v>10472.992524301</v>
      </c>
    </row>
    <row r="60" spans="1:118" ht="1.1499999999999999" customHeight="1">
      <c r="A60" s="71">
        <f t="shared" si="13"/>
        <v>51</v>
      </c>
      <c r="B60">
        <v>7450</v>
      </c>
      <c r="C60" s="72">
        <f t="shared" si="20"/>
        <v>-3.1581259474523899E-3</v>
      </c>
      <c r="D60" s="72">
        <f t="shared" si="20"/>
        <v>-4.9715243896112003E-2</v>
      </c>
      <c r="E60" s="72">
        <f t="shared" si="20"/>
        <v>-3.3249100057459999E-2</v>
      </c>
      <c r="G60" s="72">
        <f t="shared" si="19"/>
        <v>-1.1042383084337599</v>
      </c>
      <c r="H60" s="72">
        <f t="shared" si="19"/>
        <v>-4.4152390973123001</v>
      </c>
      <c r="I60" s="72">
        <f t="shared" si="18"/>
        <v>-2.7880822196469799</v>
      </c>
      <c r="K60" s="75">
        <v>-8.7420159171415403E-4</v>
      </c>
      <c r="L60" s="75">
        <v>-1.25149171118209E-3</v>
      </c>
      <c r="M60" s="75">
        <v>-1.89956356826314E-3</v>
      </c>
      <c r="N60" s="75">
        <v>-2.3093283720709199E-3</v>
      </c>
      <c r="O60" s="75">
        <v>-2.45865099073853E-3</v>
      </c>
      <c r="P60" s="75">
        <v>-2.3801521384530099E-3</v>
      </c>
      <c r="Q60" s="75">
        <v>-2.1570130876261799E-3</v>
      </c>
      <c r="R60" s="75">
        <v>-1.9117521524322E-3</v>
      </c>
      <c r="S60" s="75">
        <v>-1.79003609387109E-3</v>
      </c>
      <c r="T60" s="75">
        <v>-1.9436588321104799E-3</v>
      </c>
      <c r="U60" s="75">
        <v>-2.5133916393815501E-3</v>
      </c>
      <c r="V60" s="75">
        <v>-3.6145643037116299E-3</v>
      </c>
      <c r="W60" s="75">
        <v>-5.3251324377424601E-3</v>
      </c>
      <c r="X60" s="75">
        <v>-7.6782853129498101E-3</v>
      </c>
      <c r="Y60" s="75">
        <v>-1.06585301906852E-2</v>
      </c>
      <c r="Z60" s="75">
        <v>-1.42014844839968E-2</v>
      </c>
      <c r="AA60" s="75">
        <v>-1.8198115430177401E-2</v>
      </c>
      <c r="AB60" s="75">
        <v>-2.25015227224548E-2</v>
      </c>
      <c r="AC60" s="75">
        <v>-2.69363882482321E-2</v>
      </c>
      <c r="AD60" s="75">
        <v>-3.1311064040964898E-2</v>
      </c>
      <c r="AE60" s="75">
        <v>-3.54299260394145E-2</v>
      </c>
      <c r="AF60" s="75">
        <v>-3.9106170259551598E-2</v>
      </c>
      <c r="AG60" s="75">
        <v>-4.2174650716551597E-2</v>
      </c>
      <c r="AH60" s="75">
        <v>-4.4502650222584601E-2</v>
      </c>
      <c r="AI60" s="75">
        <v>-4.59985843416734E-2</v>
      </c>
      <c r="AJ60" s="75">
        <v>-4.6618633994398799E-2</v>
      </c>
      <c r="AK60" s="75">
        <v>-4.6369779016763403E-2</v>
      </c>
      <c r="AL60" s="75">
        <v>-4.5309653737631302E-2</v>
      </c>
      <c r="AM60" s="75">
        <v>-4.35435050525802E-2</v>
      </c>
      <c r="AN60" s="75">
        <v>-4.1217841366255899E-2</v>
      </c>
      <c r="AO60" s="75">
        <v>-3.85112970577665E-2</v>
      </c>
      <c r="AP60" s="75">
        <v>-3.5623822727693502E-2</v>
      </c>
      <c r="AQ60" s="75">
        <v>-3.2764344140691702E-2</v>
      </c>
      <c r="AR60" s="75">
        <v>-3.0137695986741101E-2</v>
      </c>
      <c r="AS60" s="75">
        <v>-2.79318783272447E-2</v>
      </c>
      <c r="AT60" s="75">
        <v>-2.63064557574989E-2</v>
      </c>
      <c r="AU60" s="75">
        <v>-2.5382613432138799E-2</v>
      </c>
      <c r="AV60" s="75">
        <v>-2.5235620241637599E-2</v>
      </c>
      <c r="AW60" s="75">
        <v>-2.5890229599399298E-2</v>
      </c>
      <c r="AX60" s="75">
        <v>-2.7319202797557399E-2</v>
      </c>
      <c r="AY60" s="75">
        <v>-2.9445085402880902E-2</v>
      </c>
      <c r="AZ60" s="75">
        <v>-3.2145152349203197E-2</v>
      </c>
      <c r="BA60" s="75">
        <v>-3.5259293248427602E-2</v>
      </c>
      <c r="BB60" s="75">
        <v>-3.8600060021612898E-2</v>
      </c>
      <c r="BC60" s="75">
        <v>-4.1964528155844998E-2</v>
      </c>
      <c r="BD60" s="75">
        <v>-4.5147112034269403E-2</v>
      </c>
      <c r="BE60" s="75">
        <v>-4.7952612899352903E-2</v>
      </c>
      <c r="BF60" s="75">
        <v>-5.0208528182979502E-2</v>
      </c>
      <c r="BG60" s="75">
        <v>-5.1775835436437698E-2</v>
      </c>
      <c r="BH60" s="75">
        <v>-5.2557841759185001E-2</v>
      </c>
      <c r="BI60" s="75">
        <v>-5.2506354557217402E-2</v>
      </c>
      <c r="BJ60" s="75">
        <v>-5.1624682834708398E-2</v>
      </c>
      <c r="BK60" s="75">
        <v>-4.9967187703864498E-2</v>
      </c>
      <c r="BL60" s="75">
        <v>-4.7636217264252899E-2</v>
      </c>
      <c r="BM60" s="75">
        <v>-4.4775698863913901E-2</v>
      </c>
      <c r="BN60" s="75">
        <v>-4.15615381988527E-2</v>
      </c>
      <c r="BO60" s="75">
        <v>-3.8190674288061902E-2</v>
      </c>
      <c r="BP60" s="75">
        <v>-3.4869449996408501E-2</v>
      </c>
      <c r="BQ60" s="75">
        <v>-3.1799578888167097E-2</v>
      </c>
      <c r="BR60" s="75">
        <v>-2.9165283332986201E-2</v>
      </c>
      <c r="BS60" s="75">
        <v>-2.7122935400116101E-2</v>
      </c>
      <c r="BT60" s="75">
        <v>-2.57899713780852E-2</v>
      </c>
      <c r="BU60" s="75">
        <v>-2.5237629680846099E-2</v>
      </c>
      <c r="BV60" s="75">
        <v>-2.5486753748646101E-2</v>
      </c>
      <c r="BW60" s="75">
        <v>-2.65062215999569E-2</v>
      </c>
      <c r="BX60" s="75">
        <v>-2.8214789357484699E-2</v>
      </c>
      <c r="BY60" s="75">
        <v>-3.04859205122784E-2</v>
      </c>
      <c r="BZ60" s="75">
        <v>-3.31559234316137E-2</v>
      </c>
      <c r="CA60" s="75">
        <v>-3.60342135499786E-2</v>
      </c>
      <c r="CB60" s="75">
        <v>-3.891468262344E-2</v>
      </c>
      <c r="CC60" s="75">
        <v>-4.1588807359066698E-2</v>
      </c>
      <c r="CD60" s="75">
        <v>-4.3858829719106297E-2</v>
      </c>
      <c r="CE60" s="75">
        <v>-4.5549571807173297E-2</v>
      </c>
      <c r="CF60" s="75">
        <v>-4.6519111829688799E-2</v>
      </c>
      <c r="CG60" s="75">
        <v>-4.6668175847203203E-2</v>
      </c>
      <c r="CH60" s="75">
        <v>-4.5945332067772099E-2</v>
      </c>
      <c r="CI60" s="75">
        <v>-4.4349872495617997E-2</v>
      </c>
      <c r="CJ60" s="75">
        <v>-4.1932258624037697E-2</v>
      </c>
      <c r="CK60" s="75">
        <v>-3.8789458976898401E-2</v>
      </c>
      <c r="CL60" s="75">
        <v>-3.50589044829712E-2</v>
      </c>
      <c r="CM60" s="75">
        <v>-3.0909402196270998E-2</v>
      </c>
      <c r="CN60" s="75">
        <v>-2.6529439936211902E-2</v>
      </c>
      <c r="CO60" s="75">
        <v>-2.2115004565839601E-2</v>
      </c>
      <c r="CP60" s="75">
        <v>-1.78567570025643E-2</v>
      </c>
      <c r="CQ60" s="75">
        <v>-1.39268252517922E-2</v>
      </c>
      <c r="CR60" s="75">
        <v>-1.0468144756528E-2</v>
      </c>
      <c r="CS60" s="75">
        <v>-7.5844596134311297E-3</v>
      </c>
      <c r="CT60" s="75">
        <v>-5.3339483838317301E-3</v>
      </c>
      <c r="CU60" s="75">
        <v>-3.7258077930209699E-3</v>
      </c>
      <c r="CV60" s="75">
        <v>-2.72037324157736E-3</v>
      </c>
      <c r="CW60" s="75">
        <v>-2.2336283806544E-3</v>
      </c>
      <c r="CX60" s="75">
        <v>-2.1450713020340099E-3</v>
      </c>
      <c r="CY60" s="75">
        <v>-2.3098551550037802E-3</v>
      </c>
      <c r="CZ60" s="75">
        <v>-2.5735268182552301E-3</v>
      </c>
      <c r="DA60" s="75">
        <v>-2.7891220608262301E-3</v>
      </c>
      <c r="DB60" s="75">
        <v>-2.8347849742385699E-3</v>
      </c>
      <c r="DC60" s="75">
        <v>-2.6291826735086901E-3</v>
      </c>
      <c r="DD60" s="75">
        <v>-2.1433458835554099E-3</v>
      </c>
      <c r="DE60" s="75">
        <v>-1.40405094335619E-3</v>
      </c>
      <c r="DF60" s="75">
        <v>-9.7771763165837894E-4</v>
      </c>
      <c r="DH60" s="73">
        <v>10100</v>
      </c>
      <c r="DI60">
        <v>10533.244627420599</v>
      </c>
      <c r="DK60" s="74">
        <v>0</v>
      </c>
      <c r="DL60" s="74">
        <v>0</v>
      </c>
      <c r="DM60" s="74">
        <v>50</v>
      </c>
      <c r="DN60" s="74">
        <v>10533.244627420599</v>
      </c>
    </row>
    <row r="61" spans="1:118" ht="1.1499999999999999" customHeight="1">
      <c r="A61" s="71">
        <f t="shared" si="13"/>
        <v>52</v>
      </c>
      <c r="B61">
        <v>7400</v>
      </c>
      <c r="C61" s="72">
        <f t="shared" si="20"/>
        <v>-3.5173600269627001E-3</v>
      </c>
      <c r="D61" s="72">
        <f t="shared" si="20"/>
        <v>-4.8858130379740003E-2</v>
      </c>
      <c r="E61" s="72">
        <f t="shared" si="20"/>
        <v>-3.2692340054477402E-2</v>
      </c>
      <c r="G61" s="72">
        <f t="shared" si="19"/>
        <v>-1.1007209484067999</v>
      </c>
      <c r="H61" s="72">
        <f t="shared" si="19"/>
        <v>-4.3663809669325602</v>
      </c>
      <c r="I61" s="72">
        <f t="shared" si="18"/>
        <v>-2.7553898795924998</v>
      </c>
      <c r="K61" s="75">
        <v>-8.3081421017595805E-4</v>
      </c>
      <c r="L61" s="75">
        <v>-1.19308223580446E-3</v>
      </c>
      <c r="M61" s="75">
        <v>-1.82324361947848E-3</v>
      </c>
      <c r="N61" s="75">
        <v>-2.2423560549395898E-3</v>
      </c>
      <c r="O61" s="75">
        <v>-2.4316371974100501E-3</v>
      </c>
      <c r="P61" s="75">
        <v>-2.4217552413892899E-3</v>
      </c>
      <c r="Q61" s="75">
        <v>-2.2892732707214202E-3</v>
      </c>
      <c r="R61" s="75">
        <v>-2.1467358122163201E-3</v>
      </c>
      <c r="S61" s="75">
        <v>-2.1279679712597498E-3</v>
      </c>
      <c r="T61" s="75">
        <v>-2.372587931618E-3</v>
      </c>
      <c r="U61" s="75">
        <v>-3.01014039590427E-3</v>
      </c>
      <c r="V61" s="75">
        <v>-4.1467337796984704E-3</v>
      </c>
      <c r="W61" s="75">
        <v>-5.8538498865573201E-3</v>
      </c>
      <c r="X61" s="75">
        <v>-8.1613892568611797E-3</v>
      </c>
      <c r="Y61" s="75">
        <v>-1.10539066430965E-2</v>
      </c>
      <c r="Z61" s="75">
        <v>-1.4470368040315399E-2</v>
      </c>
      <c r="AA61" s="75">
        <v>-1.8308087925961399E-2</v>
      </c>
      <c r="AB61" s="75">
        <v>-2.2428969840379901E-2</v>
      </c>
      <c r="AC61" s="75">
        <v>-2.6668362418108701E-2</v>
      </c>
      <c r="AD61" s="75">
        <v>-3.0846407282024299E-2</v>
      </c>
      <c r="AE61" s="75">
        <v>-3.4779547586831501E-2</v>
      </c>
      <c r="AF61" s="75">
        <v>-3.8292547181663299E-2</v>
      </c>
      <c r="AG61" s="75">
        <v>-4.1230554431645E-2</v>
      </c>
      <c r="AH61" s="75">
        <v>-4.34691593055185E-2</v>
      </c>
      <c r="AI61" s="75">
        <v>-4.4922580185388999E-2</v>
      </c>
      <c r="AJ61" s="75">
        <v>-4.5549918788187801E-2</v>
      </c>
      <c r="AK61" s="75">
        <v>-4.5357956372249597E-2</v>
      </c>
      <c r="AL61" s="75">
        <v>-4.4401017527789001E-2</v>
      </c>
      <c r="AM61" s="75">
        <v>-4.2778152211371802E-2</v>
      </c>
      <c r="AN61" s="75">
        <v>-4.0627155594779599E-2</v>
      </c>
      <c r="AO61" s="75">
        <v>-3.8115962209171801E-2</v>
      </c>
      <c r="AP61" s="75">
        <v>-3.5432515215766201E-2</v>
      </c>
      <c r="AQ61" s="75">
        <v>-3.2773178946285897E-2</v>
      </c>
      <c r="AR61" s="75">
        <v>-3.0330460737841299E-2</v>
      </c>
      <c r="AS61" s="75">
        <v>-2.8281047944533299E-2</v>
      </c>
      <c r="AT61" s="75">
        <v>-2.6774912460973601E-2</v>
      </c>
      <c r="AU61" s="75">
        <v>-2.5925962768951601E-2</v>
      </c>
      <c r="AV61" s="75">
        <v>-2.58049698478225E-2</v>
      </c>
      <c r="AW61" s="75">
        <v>-2.6435260874427501E-2</v>
      </c>
      <c r="AX61" s="75">
        <v>-2.7791327526142499E-2</v>
      </c>
      <c r="AY61" s="75">
        <v>-2.9800486673229799E-2</v>
      </c>
      <c r="AZ61" s="75">
        <v>-3.2347519619506701E-2</v>
      </c>
      <c r="BA61" s="75">
        <v>-3.5282095950956299E-2</v>
      </c>
      <c r="BB61" s="75">
        <v>-3.84282098026687E-2</v>
      </c>
      <c r="BC61" s="75">
        <v>-4.15953142704256E-2</v>
      </c>
      <c r="BD61" s="75">
        <v>-4.4590350439884699E-2</v>
      </c>
      <c r="BE61" s="75">
        <v>-4.7230006049730898E-2</v>
      </c>
      <c r="BF61" s="75">
        <v>-4.93522922413967E-2</v>
      </c>
      <c r="BG61" s="75">
        <v>-5.0826653696417402E-2</v>
      </c>
      <c r="BH61" s="75">
        <v>-5.1562283138900898E-2</v>
      </c>
      <c r="BI61" s="75">
        <v>-5.1513921625478298E-2</v>
      </c>
      <c r="BJ61" s="75">
        <v>-5.0684689456011199E-2</v>
      </c>
      <c r="BK61" s="75">
        <v>-4.9125625340534398E-2</v>
      </c>
      <c r="BL61" s="75">
        <v>-4.6932833746582199E-2</v>
      </c>
      <c r="BM61" s="75">
        <v>-4.4241500725470298E-2</v>
      </c>
      <c r="BN61" s="75">
        <v>-4.1216820064641897E-2</v>
      </c>
      <c r="BO61" s="75">
        <v>-3.8043703336716098E-2</v>
      </c>
      <c r="BP61" s="75">
        <v>-3.4915935695516903E-2</v>
      </c>
      <c r="BQ61" s="75">
        <v>-3.2022955058814598E-2</v>
      </c>
      <c r="BR61" s="75">
        <v>-2.9537696134971099E-2</v>
      </c>
      <c r="BS61" s="75">
        <v>-2.76070096946614E-2</v>
      </c>
      <c r="BT61" s="75">
        <v>-2.6341130557493601E-2</v>
      </c>
      <c r="BU61" s="75">
        <v>-2.5806891257629999E-2</v>
      </c>
      <c r="BV61" s="75">
        <v>-2.60238116569689E-2</v>
      </c>
      <c r="BW61" s="75">
        <v>-2.6962582944420301E-2</v>
      </c>
      <c r="BX61" s="75">
        <v>-2.8546818995823699E-2</v>
      </c>
      <c r="BY61" s="75">
        <v>-3.0657575672425899E-2</v>
      </c>
      <c r="BZ61" s="75">
        <v>-3.3141007368726598E-2</v>
      </c>
      <c r="CA61" s="75">
        <v>-3.5818019475959702E-2</v>
      </c>
      <c r="CB61" s="75">
        <v>-3.8494890687766098E-2</v>
      </c>
      <c r="CC61" s="75">
        <v>-4.0975618622728603E-2</v>
      </c>
      <c r="CD61" s="75">
        <v>-4.3074381490328002E-2</v>
      </c>
      <c r="CE61" s="75">
        <v>-4.4626415542629701E-2</v>
      </c>
      <c r="CF61" s="75">
        <v>-4.54982591252883E-2</v>
      </c>
      <c r="CG61" s="75">
        <v>-4.5596537027558899E-2</v>
      </c>
      <c r="CH61" s="75">
        <v>-4.4872643079811397E-2</v>
      </c>
      <c r="CI61" s="75">
        <v>-4.3325731926711297E-2</v>
      </c>
      <c r="CJ61" s="75">
        <v>-4.10029953633511E-2</v>
      </c>
      <c r="CK61" s="75">
        <v>-3.79951731420669E-2</v>
      </c>
      <c r="CL61" s="75">
        <v>-3.4431175184372401E-2</v>
      </c>
      <c r="CM61" s="75">
        <v>-3.04692821557591E-2</v>
      </c>
      <c r="CN61" s="75">
        <v>-2.6286266871734298E-2</v>
      </c>
      <c r="CO61" s="75">
        <v>-2.20660830789393E-2</v>
      </c>
      <c r="CP61" s="75">
        <v>-1.7987632712424699E-2</v>
      </c>
      <c r="CQ61" s="75">
        <v>-1.4212567268032199E-2</v>
      </c>
      <c r="CR61" s="75">
        <v>-1.0875273361957601E-2</v>
      </c>
      <c r="CS61" s="75">
        <v>-8.0734483669448309E-3</v>
      </c>
      <c r="CT61" s="75">
        <v>-5.8623355946474404E-3</v>
      </c>
      <c r="CU61" s="75">
        <v>-4.2514293176100096E-3</v>
      </c>
      <c r="CV61" s="75">
        <v>-3.2047596598613298E-3</v>
      </c>
      <c r="CW61" s="75">
        <v>-2.64516257091145E-3</v>
      </c>
      <c r="CX61" s="75">
        <v>-2.4616583928809598E-3</v>
      </c>
      <c r="CY61" s="75">
        <v>-2.5208764854824E-3</v>
      </c>
      <c r="CZ61" s="75">
        <v>-2.6807027826271199E-3</v>
      </c>
      <c r="DA61" s="75">
        <v>-2.8060760519292602E-3</v>
      </c>
      <c r="DB61" s="75">
        <v>-2.7850964411436502E-3</v>
      </c>
      <c r="DC61" s="75">
        <v>-2.5429293830757098E-3</v>
      </c>
      <c r="DD61" s="75">
        <v>-2.0523315685386399E-3</v>
      </c>
      <c r="DE61" s="75">
        <v>-1.3364351576547E-3</v>
      </c>
      <c r="DF61" s="75">
        <v>-9.2803387557978498E-4</v>
      </c>
      <c r="DH61" s="73">
        <v>10300</v>
      </c>
      <c r="DI61">
        <v>10591.7176033756</v>
      </c>
      <c r="DK61" s="74">
        <v>0</v>
      </c>
      <c r="DL61" s="74">
        <v>0</v>
      </c>
      <c r="DM61" s="74">
        <v>51</v>
      </c>
      <c r="DN61" s="74">
        <v>10591.7176033756</v>
      </c>
    </row>
    <row r="62" spans="1:118" ht="1.1499999999999999" customHeight="1">
      <c r="A62" s="71">
        <f t="shared" si="13"/>
        <v>53</v>
      </c>
      <c r="B62">
        <v>7350</v>
      </c>
      <c r="C62" s="72">
        <f t="shared" si="20"/>
        <v>-3.8558530818227099E-3</v>
      </c>
      <c r="D62" s="72">
        <f t="shared" si="20"/>
        <v>-4.8041816909362697E-2</v>
      </c>
      <c r="E62" s="72">
        <f t="shared" si="20"/>
        <v>-3.2156933023934402E-2</v>
      </c>
      <c r="G62" s="72">
        <f t="shared" si="19"/>
        <v>-1.0968650953249699</v>
      </c>
      <c r="H62" s="72">
        <f t="shared" si="19"/>
        <v>-4.3183391500231902</v>
      </c>
      <c r="I62" s="72">
        <f t="shared" si="18"/>
        <v>-2.7232329465685599</v>
      </c>
      <c r="K62" s="75">
        <v>-7.9404160699596098E-4</v>
      </c>
      <c r="L62" s="75">
        <v>-1.14389552330521E-3</v>
      </c>
      <c r="M62" s="75">
        <v>-1.7601123725899E-3</v>
      </c>
      <c r="N62" s="75">
        <v>-2.1897490467063102E-3</v>
      </c>
      <c r="O62" s="75">
        <v>-2.4170716174421601E-3</v>
      </c>
      <c r="P62" s="75">
        <v>-2.4710166589147699E-3</v>
      </c>
      <c r="Q62" s="75">
        <v>-2.4221663077833001E-3</v>
      </c>
      <c r="R62" s="75">
        <v>-2.3739819413822198E-3</v>
      </c>
      <c r="S62" s="75">
        <v>-2.4494410408215099E-3</v>
      </c>
      <c r="T62" s="75">
        <v>-2.7769586377826201E-3</v>
      </c>
      <c r="U62" s="75">
        <v>-3.4757059484763798E-3</v>
      </c>
      <c r="V62" s="75">
        <v>-4.6432434076359597E-3</v>
      </c>
      <c r="W62" s="75">
        <v>-6.3450413805230697E-3</v>
      </c>
      <c r="X62" s="75">
        <v>-8.6079388325606392E-3</v>
      </c>
      <c r="Y62" s="75">
        <v>-1.1416533790602401E-2</v>
      </c>
      <c r="Z62" s="75">
        <v>-1.4712925147437E-2</v>
      </c>
      <c r="AA62" s="75">
        <v>-1.8400366964015102E-2</v>
      </c>
      <c r="AB62" s="75">
        <v>-2.2349002847731701E-2</v>
      </c>
      <c r="AC62" s="75">
        <v>-2.6404172612442298E-2</v>
      </c>
      <c r="AD62" s="75">
        <v>-3.0397062088513799E-2</v>
      </c>
      <c r="AE62" s="75">
        <v>-3.4155421277146103E-2</v>
      </c>
      <c r="AF62" s="75">
        <v>-3.7514859344673801E-2</v>
      </c>
      <c r="AG62" s="75">
        <v>-4.0330174537943998E-2</v>
      </c>
      <c r="AH62" s="75">
        <v>-4.2484739573492303E-2</v>
      </c>
      <c r="AI62" s="75">
        <v>-4.3898207913334701E-2</v>
      </c>
      <c r="AJ62" s="75">
        <v>-4.4532413214997103E-2</v>
      </c>
      <c r="AK62" s="75">
        <v>-4.43939414060378E-2</v>
      </c>
      <c r="AL62" s="75">
        <v>-4.3534000839049403E-2</v>
      </c>
      <c r="AM62" s="75">
        <v>-4.2045812369342399E-2</v>
      </c>
      <c r="AN62" s="75">
        <v>-4.0058980736589499E-2</v>
      </c>
      <c r="AO62" s="75">
        <v>-3.7731388578717898E-2</v>
      </c>
      <c r="AP62" s="75">
        <v>-3.5239699693197499E-2</v>
      </c>
      <c r="AQ62" s="75">
        <v>-3.27684763874867E-2</v>
      </c>
      <c r="AR62" s="75">
        <v>-3.0498643734194902E-2</v>
      </c>
      <c r="AS62" s="75">
        <v>-2.8596262353430501E-2</v>
      </c>
      <c r="AT62" s="75">
        <v>-2.72022946176275E-2</v>
      </c>
      <c r="AU62" s="75">
        <v>-2.6423814454974399E-2</v>
      </c>
      <c r="AV62" s="75">
        <v>-2.6327366377472499E-2</v>
      </c>
      <c r="AW62" s="75">
        <v>-2.6934935214944701E-2</v>
      </c>
      <c r="AX62" s="75">
        <v>-2.8222636660261698E-2</v>
      </c>
      <c r="AY62" s="75">
        <v>-3.0122270315268901E-2</v>
      </c>
      <c r="AZ62" s="75">
        <v>-3.2525667917170702E-2</v>
      </c>
      <c r="BA62" s="75">
        <v>-3.5291682015240397E-2</v>
      </c>
      <c r="BB62" s="75">
        <v>-3.8255051390096897E-2</v>
      </c>
      <c r="BC62" s="75">
        <v>-4.1236854407161398E-2</v>
      </c>
      <c r="BD62" s="75">
        <v>-4.4055798518474999E-2</v>
      </c>
      <c r="BE62" s="75">
        <v>-4.6539734871703299E-2</v>
      </c>
      <c r="BF62" s="75">
        <v>-4.8536548779038603E-2</v>
      </c>
      <c r="BG62" s="75">
        <v>-4.9923636596126898E-2</v>
      </c>
      <c r="BH62" s="75">
        <v>-5.0615718876861102E-2</v>
      </c>
      <c r="BI62" s="75">
        <v>-5.0570291997537403E-2</v>
      </c>
      <c r="BJ62" s="75">
        <v>-4.9790299431865602E-2</v>
      </c>
      <c r="BK62" s="75">
        <v>-4.8323660957744298E-2</v>
      </c>
      <c r="BL62" s="75">
        <v>-4.6260615516839597E-2</v>
      </c>
      <c r="BM62" s="75">
        <v>-4.3728138357678199E-2</v>
      </c>
      <c r="BN62" s="75">
        <v>-4.0881363466532997E-2</v>
      </c>
      <c r="BO62" s="75">
        <v>-3.7893909045701502E-2</v>
      </c>
      <c r="BP62" s="75">
        <v>-3.4947762436367998E-2</v>
      </c>
      <c r="BQ62" s="75">
        <v>-3.2220833289315999E-2</v>
      </c>
      <c r="BR62" s="75">
        <v>-2.98754573941005E-2</v>
      </c>
      <c r="BS62" s="75">
        <v>-2.80495427240566E-2</v>
      </c>
      <c r="BT62" s="75">
        <v>-2.6846560183867E-2</v>
      </c>
      <c r="BU62" s="75">
        <v>-2.6329206990926599E-2</v>
      </c>
      <c r="BV62" s="75">
        <v>-2.6515758356113101E-2</v>
      </c>
      <c r="BW62" s="75">
        <v>-2.73786079480078E-2</v>
      </c>
      <c r="BX62" s="75">
        <v>-2.8845939737020598E-2</v>
      </c>
      <c r="BY62" s="75">
        <v>-3.0805932739458499E-2</v>
      </c>
      <c r="BZ62" s="75">
        <v>-3.3113997127011303E-2</v>
      </c>
      <c r="CA62" s="75">
        <v>-3.56018346378459E-2</v>
      </c>
      <c r="CB62" s="75">
        <v>-3.8087346892034399E-2</v>
      </c>
      <c r="CC62" s="75">
        <v>-4.03863083441365E-2</v>
      </c>
      <c r="CD62" s="75">
        <v>-4.2324110377644497E-2</v>
      </c>
      <c r="CE62" s="75">
        <v>-4.37457549750115E-2</v>
      </c>
      <c r="CF62" s="75">
        <v>-4.4525765586854497E-2</v>
      </c>
      <c r="CG62" s="75">
        <v>-4.4576287159575199E-2</v>
      </c>
      <c r="CH62" s="75">
        <v>-4.3851377604564701E-2</v>
      </c>
      <c r="CI62" s="75">
        <v>-4.23500970319673E-2</v>
      </c>
      <c r="CJ62" s="75">
        <v>-4.0116542606365303E-2</v>
      </c>
      <c r="CK62" s="75">
        <v>-3.7235645089212899E-2</v>
      </c>
      <c r="CL62" s="75">
        <v>-3.38283209483142E-2</v>
      </c>
      <c r="CM62" s="75">
        <v>-3.0042977289226599E-2</v>
      </c>
      <c r="CN62" s="75">
        <v>-2.60454132620179E-2</v>
      </c>
      <c r="CO62" s="75">
        <v>-2.2008312202324298E-2</v>
      </c>
      <c r="CP62" s="75">
        <v>-1.8099536360969001E-2</v>
      </c>
      <c r="CQ62" s="75">
        <v>-1.44709592658773E-2</v>
      </c>
      <c r="CR62" s="75">
        <v>-1.1248931741279101E-2</v>
      </c>
      <c r="CS62" s="75">
        <v>-8.5255202328244194E-3</v>
      </c>
      <c r="CT62" s="75">
        <v>-6.3532140329198199E-3</v>
      </c>
      <c r="CU62" s="75">
        <v>-4.7417815095832302E-3</v>
      </c>
      <c r="CV62" s="75">
        <v>-3.6587098903510099E-3</v>
      </c>
      <c r="CW62" s="75">
        <v>-3.0331838228266801E-3</v>
      </c>
      <c r="CX62" s="75">
        <v>-2.7630774656745398E-3</v>
      </c>
      <c r="CY62" s="75">
        <v>-2.7256063681124899E-3</v>
      </c>
      <c r="CZ62" s="75">
        <v>-2.7900274774356102E-3</v>
      </c>
      <c r="DA62" s="75">
        <v>-2.83217917021374E-3</v>
      </c>
      <c r="DB62" s="75">
        <v>-2.74922573001276E-3</v>
      </c>
      <c r="DC62" s="75">
        <v>-2.4722046994429502E-3</v>
      </c>
      <c r="DD62" s="75">
        <v>-1.9753970879810298E-3</v>
      </c>
      <c r="DE62" s="75">
        <v>-1.27859686790088E-3</v>
      </c>
      <c r="DF62" s="75">
        <v>-8.8534626851469503E-4</v>
      </c>
      <c r="DH62" s="73">
        <v>10500</v>
      </c>
      <c r="DI62">
        <v>10645.358142699801</v>
      </c>
      <c r="DK62" s="74">
        <v>0</v>
      </c>
      <c r="DL62" s="74">
        <v>0</v>
      </c>
      <c r="DM62" s="74">
        <v>52</v>
      </c>
      <c r="DN62" s="74">
        <v>10645.358142699801</v>
      </c>
    </row>
    <row r="63" spans="1:118" ht="1.1499999999999999" customHeight="1">
      <c r="A63" s="71">
        <f t="shared" si="13"/>
        <v>54</v>
      </c>
      <c r="B63">
        <v>7300</v>
      </c>
      <c r="C63" s="72">
        <f t="shared" si="20"/>
        <v>-4.1747252758659601E-3</v>
      </c>
      <c r="D63" s="72">
        <f t="shared" si="20"/>
        <v>-4.7263898328938E-2</v>
      </c>
      <c r="E63" s="72">
        <f t="shared" si="20"/>
        <v>-3.1641831225733698E-2</v>
      </c>
      <c r="G63" s="72">
        <f t="shared" si="19"/>
        <v>-1.09269037004911</v>
      </c>
      <c r="H63" s="72">
        <f t="shared" si="19"/>
        <v>-4.2710752516942598</v>
      </c>
      <c r="I63" s="72">
        <f t="shared" si="18"/>
        <v>-2.6915911153428298</v>
      </c>
      <c r="K63" s="75">
        <v>-7.6313174199640302E-4</v>
      </c>
      <c r="L63" s="75">
        <v>-1.10287813026388E-3</v>
      </c>
      <c r="M63" s="75">
        <v>-1.7086424049557499E-3</v>
      </c>
      <c r="N63" s="75">
        <v>-2.1497870134908198E-3</v>
      </c>
      <c r="O63" s="75">
        <v>-2.4133411636694199E-3</v>
      </c>
      <c r="P63" s="75">
        <v>-2.5266976105785899E-3</v>
      </c>
      <c r="Q63" s="75">
        <v>-2.5550228510883202E-3</v>
      </c>
      <c r="R63" s="75">
        <v>-2.59349860707061E-3</v>
      </c>
      <c r="S63" s="75">
        <v>-2.7551633310577001E-3</v>
      </c>
      <c r="T63" s="75">
        <v>-3.1581259474523899E-3</v>
      </c>
      <c r="U63" s="75">
        <v>-3.9119778578424304E-3</v>
      </c>
      <c r="V63" s="75">
        <v>-5.1063605169747398E-3</v>
      </c>
      <c r="W63" s="75">
        <v>-6.8011658161003597E-3</v>
      </c>
      <c r="X63" s="75">
        <v>-9.02038795557473E-3</v>
      </c>
      <c r="Y63" s="75">
        <v>-1.17486701903771E-2</v>
      </c>
      <c r="Z63" s="75">
        <v>-1.49310452339886E-2</v>
      </c>
      <c r="AA63" s="75">
        <v>-1.8476325977376199E-2</v>
      </c>
      <c r="AB63" s="75">
        <v>-2.2262370064468E-2</v>
      </c>
      <c r="AC63" s="75">
        <v>-2.6143877393533299E-2</v>
      </c>
      <c r="AD63" s="75">
        <v>-2.99623797274398E-2</v>
      </c>
      <c r="AE63" s="75">
        <v>-3.3556221015473897E-2</v>
      </c>
      <c r="AF63" s="75">
        <v>-3.6771178189142099E-2</v>
      </c>
      <c r="AG63" s="75">
        <v>-3.9471094726395602E-2</v>
      </c>
      <c r="AH63" s="75">
        <v>-4.1546634588830698E-2</v>
      </c>
      <c r="AI63" s="75">
        <v>-4.2922541763109598E-2</v>
      </c>
      <c r="AJ63" s="75">
        <v>-4.3563203914622997E-2</v>
      </c>
      <c r="AK63" s="75">
        <v>-4.3475014279292699E-2</v>
      </c>
      <c r="AL63" s="75">
        <v>-4.2706247777673498E-2</v>
      </c>
      <c r="AM63" s="75">
        <v>-4.1344642277381299E-2</v>
      </c>
      <c r="AN63" s="75">
        <v>-3.9512102239818797E-2</v>
      </c>
      <c r="AO63" s="75">
        <v>-3.7357066334525298E-2</v>
      </c>
      <c r="AP63" s="75">
        <v>-3.5045603322000698E-2</v>
      </c>
      <c r="AQ63" s="75">
        <v>-3.2751187322187403E-2</v>
      </c>
      <c r="AR63" s="75">
        <v>-3.0643860760919701E-2</v>
      </c>
      <c r="AS63" s="75">
        <v>-2.8879701179725999E-2</v>
      </c>
      <c r="AT63" s="75">
        <v>-2.75912087883716E-2</v>
      </c>
      <c r="AU63" s="75">
        <v>-2.68790384334943E-2</v>
      </c>
      <c r="AV63" s="75">
        <v>-2.68057636054027E-2</v>
      </c>
      <c r="AW63" s="75">
        <v>-2.7392105629128301E-2</v>
      </c>
      <c r="AX63" s="75">
        <v>-2.8615703663349399E-2</v>
      </c>
      <c r="AY63" s="75">
        <v>-3.04125684689825E-2</v>
      </c>
      <c r="AZ63" s="75">
        <v>-3.2681154420752097E-2</v>
      </c>
      <c r="BA63" s="75">
        <v>-3.5288937051705001E-2</v>
      </c>
      <c r="BB63" s="75">
        <v>-3.8080744591507003E-2</v>
      </c>
      <c r="BC63" s="75">
        <v>-4.0888573299766903E-2</v>
      </c>
      <c r="BD63" s="75">
        <v>-4.3542182706746597E-2</v>
      </c>
      <c r="BE63" s="75">
        <v>-4.5879908649421798E-2</v>
      </c>
      <c r="BF63" s="75">
        <v>-4.7758910131069497E-2</v>
      </c>
      <c r="BG63" s="75">
        <v>-4.9064051104674003E-2</v>
      </c>
      <c r="BH63" s="75">
        <v>-4.9715243896112003E-2</v>
      </c>
      <c r="BI63" s="75">
        <v>-4.96725724069619E-2</v>
      </c>
      <c r="BJ63" s="75">
        <v>-4.89388140519849E-2</v>
      </c>
      <c r="BK63" s="75">
        <v>-4.7558961430458999E-2</v>
      </c>
      <c r="BL63" s="75">
        <v>-4.5617743120019399E-2</v>
      </c>
      <c r="BM63" s="75">
        <v>-4.3234421546526298E-2</v>
      </c>
      <c r="BN63" s="75">
        <v>-4.05546835383074E-2</v>
      </c>
      <c r="BO63" s="75">
        <v>-3.7741543315864802E-2</v>
      </c>
      <c r="BP63" s="75">
        <v>-3.4965903777024299E-2</v>
      </c>
      <c r="BQ63" s="75">
        <v>-3.2394848892163201E-2</v>
      </c>
      <c r="BR63" s="75">
        <v>-3.01807620285762E-2</v>
      </c>
      <c r="BS63" s="75">
        <v>-2.8453150648520002E-2</v>
      </c>
      <c r="BT63" s="75">
        <v>-2.73091349789274E-2</v>
      </c>
      <c r="BU63" s="75">
        <v>-2.6807530135124501E-2</v>
      </c>
      <c r="BV63" s="75">
        <v>-2.6965439566174601E-2</v>
      </c>
      <c r="BW63" s="75">
        <v>-2.7756858280677001E-2</v>
      </c>
      <c r="BX63" s="75">
        <v>-2.9114268027337801E-2</v>
      </c>
      <c r="BY63" s="75">
        <v>-3.0932528602115698E-2</v>
      </c>
      <c r="BZ63" s="75">
        <v>-3.3075757228498301E-2</v>
      </c>
      <c r="CA63" s="75">
        <v>-3.5385794696262497E-2</v>
      </c>
      <c r="CB63" s="75">
        <v>-3.7691449675612602E-2</v>
      </c>
      <c r="CC63" s="75">
        <v>-3.98195806381045E-2</v>
      </c>
      <c r="CD63" s="75">
        <v>-4.1606101329562002E-2</v>
      </c>
      <c r="CE63" s="75">
        <v>-4.2905181429577999E-2</v>
      </c>
      <c r="CF63" s="75">
        <v>-4.3598880286453999E-2</v>
      </c>
      <c r="CG63" s="75">
        <v>-4.3604499306807099E-2</v>
      </c>
      <c r="CH63" s="75">
        <v>-4.2878625016473902E-2</v>
      </c>
      <c r="CI63" s="75">
        <v>-4.1420246001634901E-2</v>
      </c>
      <c r="CJ63" s="75">
        <v>-3.9270539800868302E-2</v>
      </c>
      <c r="CK63" s="75">
        <v>-3.6509019359364098E-2</v>
      </c>
      <c r="CL63" s="75">
        <v>-3.3249100057459999E-2</v>
      </c>
      <c r="CM63" s="75">
        <v>-2.9629930056357799E-2</v>
      </c>
      <c r="CN63" s="75">
        <v>-2.5807031700228401E-2</v>
      </c>
      <c r="CO63" s="75">
        <v>-2.19425269695602E-2</v>
      </c>
      <c r="CP63" s="75">
        <v>-1.8193919550721999E-2</v>
      </c>
      <c r="CQ63" s="75">
        <v>-1.4703952535041901E-2</v>
      </c>
      <c r="CR63" s="75">
        <v>-1.1591422559736201E-2</v>
      </c>
      <c r="CS63" s="75">
        <v>-8.9431524402516505E-3</v>
      </c>
      <c r="CT63" s="75">
        <v>-6.80904085910242E-3</v>
      </c>
      <c r="CU63" s="75">
        <v>-5.1991087198848601E-3</v>
      </c>
      <c r="CV63" s="75">
        <v>-4.0840681138297396E-3</v>
      </c>
      <c r="CW63" s="75">
        <v>-3.3989868512935501E-3</v>
      </c>
      <c r="CX63" s="75">
        <v>-3.04995709634567E-3</v>
      </c>
      <c r="CY63" s="75">
        <v>-2.9239664209126199E-3</v>
      </c>
      <c r="CZ63" s="75">
        <v>-2.9007389336857098E-3</v>
      </c>
      <c r="DA63" s="75">
        <v>-2.8661020751132998E-3</v>
      </c>
      <c r="DB63" s="75">
        <v>-2.7254794277359901E-3</v>
      </c>
      <c r="DC63" s="75">
        <v>-2.4152162373547899E-3</v>
      </c>
      <c r="DD63" s="75">
        <v>-1.91096045955418E-3</v>
      </c>
      <c r="DE63" s="75">
        <v>-1.2294494380557801E-3</v>
      </c>
      <c r="DF63" s="75">
        <v>-8.4887647682080499E-4</v>
      </c>
      <c r="DH63" s="73">
        <v>10700</v>
      </c>
      <c r="DI63">
        <v>10691.4173307827</v>
      </c>
      <c r="DK63" s="74">
        <v>0</v>
      </c>
      <c r="DL63" s="74">
        <v>0</v>
      </c>
      <c r="DM63" s="74">
        <v>53</v>
      </c>
      <c r="DN63" s="74">
        <v>10691.4173307827</v>
      </c>
    </row>
    <row r="64" spans="1:118" ht="1.1499999999999999" customHeight="1">
      <c r="A64" s="71">
        <f t="shared" si="13"/>
        <v>55</v>
      </c>
      <c r="B64">
        <v>7250</v>
      </c>
      <c r="C64" s="72">
        <f t="shared" si="20"/>
        <v>-4.4750297734935801E-3</v>
      </c>
      <c r="D64" s="72">
        <f t="shared" si="20"/>
        <v>-4.6522116295504901E-2</v>
      </c>
      <c r="E64" s="72">
        <f t="shared" si="20"/>
        <v>-3.11460433113325E-2</v>
      </c>
      <c r="G64" s="72">
        <f t="shared" si="19"/>
        <v>-1.0882153402756101</v>
      </c>
      <c r="H64" s="72">
        <f t="shared" si="19"/>
        <v>-4.2245531353987502</v>
      </c>
      <c r="I64" s="72">
        <f t="shared" si="18"/>
        <v>-2.6604450720315</v>
      </c>
      <c r="K64" s="75">
        <v>-7.3741142532526198E-4</v>
      </c>
      <c r="L64" s="75">
        <v>-1.06908576892692E-3</v>
      </c>
      <c r="M64" s="75">
        <v>-1.6674624584493299E-3</v>
      </c>
      <c r="N64" s="75">
        <v>-2.1209238332312399E-3</v>
      </c>
      <c r="O64" s="75">
        <v>-2.4189958163879002E-3</v>
      </c>
      <c r="P64" s="75">
        <v>-2.58768751112256E-3</v>
      </c>
      <c r="Q64" s="75">
        <v>-2.6872511558030899E-3</v>
      </c>
      <c r="R64" s="75">
        <v>-2.8053138534369199E-3</v>
      </c>
      <c r="S64" s="75">
        <v>-3.0458068566531402E-3</v>
      </c>
      <c r="T64" s="75">
        <v>-3.5173600269627001E-3</v>
      </c>
      <c r="U64" s="75">
        <v>-4.3207215969687197E-3</v>
      </c>
      <c r="V64" s="75">
        <v>-5.5382009324648597E-3</v>
      </c>
      <c r="W64" s="75">
        <v>-7.2245168482277201E-3</v>
      </c>
      <c r="X64" s="75">
        <v>-9.4010252535599598E-3</v>
      </c>
      <c r="Y64" s="75">
        <v>-1.20524217347201E-2</v>
      </c>
      <c r="Z64" s="75">
        <v>-1.5126488891655699E-2</v>
      </c>
      <c r="AA64" s="75">
        <v>-1.8537242434135799E-2</v>
      </c>
      <c r="AB64" s="75">
        <v>-2.2169763266797399E-2</v>
      </c>
      <c r="AC64" s="75">
        <v>-2.5887522262642002E-2</v>
      </c>
      <c r="AD64" s="75">
        <v>-2.9541743048644001E-2</v>
      </c>
      <c r="AE64" s="75">
        <v>-3.2980694849034001E-2</v>
      </c>
      <c r="AF64" s="75">
        <v>-3.6059687013143903E-2</v>
      </c>
      <c r="AG64" s="75">
        <v>-3.8651041180946699E-2</v>
      </c>
      <c r="AH64" s="75">
        <v>-4.0652251887322501E-2</v>
      </c>
      <c r="AI64" s="75">
        <v>-4.1992830898038798E-2</v>
      </c>
      <c r="AJ64" s="75">
        <v>-4.2639552420419002E-2</v>
      </c>
      <c r="AK64" s="75">
        <v>-4.2598618876613703E-2</v>
      </c>
      <c r="AL64" s="75">
        <v>-4.1915544281832799E-2</v>
      </c>
      <c r="AM64" s="75">
        <v>-4.0672909554064003E-2</v>
      </c>
      <c r="AN64" s="75">
        <v>-3.8985378657839603E-2</v>
      </c>
      <c r="AO64" s="75">
        <v>-3.6992516342720501E-2</v>
      </c>
      <c r="AP64" s="75">
        <v>-3.4850439304723299E-2</v>
      </c>
      <c r="AQ64" s="75">
        <v>-3.2722204680271698E-2</v>
      </c>
      <c r="AR64" s="75">
        <v>-3.0767629376841701E-2</v>
      </c>
      <c r="AS64" s="75">
        <v>-2.91334117728092E-2</v>
      </c>
      <c r="AT64" s="75">
        <v>-2.7944103534678098E-2</v>
      </c>
      <c r="AU64" s="75">
        <v>-2.7294330721961101E-2</v>
      </c>
      <c r="AV64" s="75">
        <v>-2.72429361637796E-2</v>
      </c>
      <c r="AW64" s="75">
        <v>-2.7809452006590601E-2</v>
      </c>
      <c r="AX64" s="75">
        <v>-2.8972946023027302E-2</v>
      </c>
      <c r="AY64" s="75">
        <v>-3.06733843472238E-2</v>
      </c>
      <c r="AZ64" s="75">
        <v>-3.28154423286059E-2</v>
      </c>
      <c r="BA64" s="75">
        <v>-3.52746933360049E-2</v>
      </c>
      <c r="BB64" s="75">
        <v>-3.79054399122924E-2</v>
      </c>
      <c r="BC64" s="75">
        <v>-4.0549931169662101E-2</v>
      </c>
      <c r="BD64" s="75">
        <v>-4.3048307575386302E-2</v>
      </c>
      <c r="BE64" s="75">
        <v>-4.5248752430784397E-2</v>
      </c>
      <c r="BF64" s="75">
        <v>-4.7017134545417297E-2</v>
      </c>
      <c r="BG64" s="75">
        <v>-4.82453310119672E-2</v>
      </c>
      <c r="BH64" s="75">
        <v>-4.8858130379740003E-2</v>
      </c>
      <c r="BI64" s="75">
        <v>-4.8818046181204403E-2</v>
      </c>
      <c r="BJ64" s="75">
        <v>-4.8127699504061601E-2</v>
      </c>
      <c r="BK64" s="75">
        <v>-4.6829336377536397E-2</v>
      </c>
      <c r="BL64" s="75">
        <v>-4.50025084570779E-2</v>
      </c>
      <c r="BM64" s="75">
        <v>-4.2759233055726299E-2</v>
      </c>
      <c r="BN64" s="75">
        <v>-4.0236325527507603E-2</v>
      </c>
      <c r="BO64" s="75">
        <v>-3.75868431692606E-2</v>
      </c>
      <c r="BP64" s="75">
        <v>-3.4971274494387201E-2</v>
      </c>
      <c r="BQ64" s="75">
        <v>-3.25465384263861E-2</v>
      </c>
      <c r="BR64" s="75">
        <v>-3.0455672086295599E-2</v>
      </c>
      <c r="BS64" s="75">
        <v>-2.88202911183498E-2</v>
      </c>
      <c r="BT64" s="75">
        <v>-2.77315556568783E-2</v>
      </c>
      <c r="BU64" s="75">
        <v>-2.7244634579778899E-2</v>
      </c>
      <c r="BV64" s="75">
        <v>-2.73755280343084E-2</v>
      </c>
      <c r="BW64" s="75">
        <v>-2.8099740327502301E-2</v>
      </c>
      <c r="BX64" s="75">
        <v>-2.935379138195E-2</v>
      </c>
      <c r="BY64" s="75">
        <v>-3.1038806963579101E-2</v>
      </c>
      <c r="BZ64" s="75">
        <v>-3.3027100299113897E-2</v>
      </c>
      <c r="CA64" s="75">
        <v>-3.5170026429618702E-2</v>
      </c>
      <c r="CB64" s="75">
        <v>-3.7306634522760701E-2</v>
      </c>
      <c r="CC64" s="75">
        <v>-3.9274217980059797E-2</v>
      </c>
      <c r="CD64" s="75">
        <v>-4.0918554051727299E-2</v>
      </c>
      <c r="CE64" s="75">
        <v>-4.2102432569231497E-2</v>
      </c>
      <c r="CF64" s="75">
        <v>-4.2715016433135099E-2</v>
      </c>
      <c r="CG64" s="75">
        <v>-4.2678422482035697E-2</v>
      </c>
      <c r="CH64" s="75">
        <v>-4.19516485220583E-2</v>
      </c>
      <c r="CI64" s="75">
        <v>-4.0533617646897203E-2</v>
      </c>
      <c r="CJ64" s="75">
        <v>-3.8462765944564097E-2</v>
      </c>
      <c r="CK64" s="75">
        <v>-3.5813546571434901E-2</v>
      </c>
      <c r="CL64" s="75">
        <v>-3.2692340054477402E-2</v>
      </c>
      <c r="CM64" s="75">
        <v>-2.9229608185501001E-2</v>
      </c>
      <c r="CN64" s="75">
        <v>-2.55712566288138E-2</v>
      </c>
      <c r="CO64" s="75">
        <v>-2.1869500079801499E-2</v>
      </c>
      <c r="CP64" s="75">
        <v>-1.8272133697923802E-2</v>
      </c>
      <c r="CQ64" s="75">
        <v>-1.49133652959017E-2</v>
      </c>
      <c r="CR64" s="75">
        <v>-1.1904893133882899E-2</v>
      </c>
      <c r="CS64" s="75">
        <v>-9.3286561301920302E-3</v>
      </c>
      <c r="CT64" s="75">
        <v>-7.23210717570509E-3</v>
      </c>
      <c r="CU64" s="75">
        <v>-5.6255062465197601E-3</v>
      </c>
      <c r="CV64" s="75">
        <v>-4.4825555343868404E-3</v>
      </c>
      <c r="CW64" s="75">
        <v>-3.7437853556639301E-3</v>
      </c>
      <c r="CX64" s="75">
        <v>-3.32289508185567E-3</v>
      </c>
      <c r="CY64" s="75">
        <v>-3.11590275215621E-3</v>
      </c>
      <c r="CZ64" s="75">
        <v>-3.0121590376120302E-3</v>
      </c>
      <c r="DA64" s="75">
        <v>-2.9066476152411198E-3</v>
      </c>
      <c r="DB64" s="75">
        <v>-2.71233188889254E-3</v>
      </c>
      <c r="DC64" s="75">
        <v>-2.3703514503358699E-3</v>
      </c>
      <c r="DD64" s="75">
        <v>-1.85759854135085E-3</v>
      </c>
      <c r="DE64" s="75">
        <v>-1.18801811020148E-3</v>
      </c>
      <c r="DF64" s="75">
        <v>-8.1792734576083596E-4</v>
      </c>
      <c r="DH64" s="73">
        <v>10900</v>
      </c>
      <c r="DI64">
        <v>10727.623801813599</v>
      </c>
      <c r="DK64" s="74">
        <v>0</v>
      </c>
      <c r="DL64" s="74">
        <v>0</v>
      </c>
      <c r="DM64" s="74">
        <v>54</v>
      </c>
      <c r="DN64" s="74">
        <v>10727.623801813599</v>
      </c>
    </row>
    <row r="65" spans="1:118" ht="1.1499999999999999" customHeight="1">
      <c r="A65" s="71">
        <f t="shared" si="13"/>
        <v>56</v>
      </c>
      <c r="B65">
        <v>7200</v>
      </c>
      <c r="C65" s="72">
        <f t="shared" si="20"/>
        <v>-4.7577571608735502E-3</v>
      </c>
      <c r="D65" s="72">
        <f t="shared" si="20"/>
        <v>-4.5814350436489799E-2</v>
      </c>
      <c r="E65" s="72">
        <f t="shared" si="20"/>
        <v>-3.0668631154021499E-2</v>
      </c>
      <c r="G65" s="72">
        <f t="shared" si="19"/>
        <v>-1.0834575831147399</v>
      </c>
      <c r="H65" s="72">
        <f t="shared" si="19"/>
        <v>-4.1787387849622597</v>
      </c>
      <c r="I65" s="72">
        <f t="shared" si="18"/>
        <v>-2.62977644087748</v>
      </c>
      <c r="K65" s="75">
        <v>-7.1627753030042995E-4</v>
      </c>
      <c r="L65" s="75">
        <v>-1.04167168469757E-3</v>
      </c>
      <c r="M65" s="75">
        <v>-1.6353416755873599E-3</v>
      </c>
      <c r="N65" s="75">
        <v>-2.1017710636988302E-3</v>
      </c>
      <c r="O65" s="75">
        <v>-2.4327340869467599E-3</v>
      </c>
      <c r="P65" s="75">
        <v>-2.65299276250516E-3</v>
      </c>
      <c r="Q65" s="75">
        <v>-2.8183303853711499E-3</v>
      </c>
      <c r="R65" s="75">
        <v>-3.0094743690824502E-3</v>
      </c>
      <c r="S65" s="75">
        <v>-3.3220110335514599E-3</v>
      </c>
      <c r="T65" s="75">
        <v>-3.8558530818227099E-3</v>
      </c>
      <c r="U65" s="75">
        <v>-4.7035877496773501E-3</v>
      </c>
      <c r="V65" s="75">
        <v>-5.9407395806238099E-3</v>
      </c>
      <c r="W65" s="75">
        <v>-7.6172342826248398E-3</v>
      </c>
      <c r="X65" s="75">
        <v>-9.7519855126120096E-3</v>
      </c>
      <c r="Y65" s="75">
        <v>-1.2329751988527199E-2</v>
      </c>
      <c r="Z65" s="75">
        <v>-1.5300896224889501E-2</v>
      </c>
      <c r="AA65" s="75">
        <v>-1.85843039879455E-2</v>
      </c>
      <c r="AB65" s="75">
        <v>-2.20718214469297E-2</v>
      </c>
      <c r="AC65" s="75">
        <v>-2.5635140630511099E-2</v>
      </c>
      <c r="AD65" s="75">
        <v>-2.91345645478122E-2</v>
      </c>
      <c r="AE65" s="75">
        <v>-3.2427660358794103E-2</v>
      </c>
      <c r="AF65" s="75">
        <v>-3.5378674029252502E-2</v>
      </c>
      <c r="AG65" s="75">
        <v>-3.7867873780387501E-2</v>
      </c>
      <c r="AH65" s="75">
        <v>-3.9799152932259801E-2</v>
      </c>
      <c r="AI65" s="75">
        <v>-4.1106488672344302E-2</v>
      </c>
      <c r="AJ65" s="75">
        <v>-4.1758884371697599E-2</v>
      </c>
      <c r="AK65" s="75">
        <v>-4.17623527924115E-2</v>
      </c>
      <c r="AL65" s="75">
        <v>-4.1159809587225003E-2</v>
      </c>
      <c r="AM65" s="75">
        <v>-4.0028986035508703E-2</v>
      </c>
      <c r="AN65" s="75">
        <v>-3.8477737239691098E-2</v>
      </c>
      <c r="AO65" s="75">
        <v>-3.6637288394513197E-2</v>
      </c>
      <c r="AP65" s="75">
        <v>-3.46544079344221E-2</v>
      </c>
      <c r="AQ65" s="75">
        <v>-3.2682367210359102E-2</v>
      </c>
      <c r="AR65" s="75">
        <v>-3.08713750596371E-2</v>
      </c>
      <c r="AS65" s="75">
        <v>-2.9359317364164701E-2</v>
      </c>
      <c r="AT65" s="75">
        <v>-2.8263279117809299E-2</v>
      </c>
      <c r="AU65" s="75">
        <v>-2.7672224101097501E-2</v>
      </c>
      <c r="AV65" s="75">
        <v>-2.7641490561704798E-2</v>
      </c>
      <c r="AW65" s="75">
        <v>-2.81894916923374E-2</v>
      </c>
      <c r="AX65" s="75">
        <v>-2.9296634646657299E-2</v>
      </c>
      <c r="AY65" s="75">
        <v>-3.0906599935865399E-2</v>
      </c>
      <c r="AZ65" s="75">
        <v>-3.2929906494086898E-2</v>
      </c>
      <c r="BA65" s="75">
        <v>-3.5249733002024101E-2</v>
      </c>
      <c r="BB65" s="75">
        <v>-3.7729278993424403E-2</v>
      </c>
      <c r="BC65" s="75">
        <v>-4.02204213492586E-2</v>
      </c>
      <c r="BD65" s="75">
        <v>-4.2573050835230698E-2</v>
      </c>
      <c r="BE65" s="75">
        <v>-4.4644599781809097E-2</v>
      </c>
      <c r="BF65" s="75">
        <v>-4.6309117183977802E-2</v>
      </c>
      <c r="BG65" s="75">
        <v>-4.7465066726672299E-2</v>
      </c>
      <c r="BH65" s="75">
        <v>-4.8041816909362697E-2</v>
      </c>
      <c r="BI65" s="75">
        <v>-4.8004162375937E-2</v>
      </c>
      <c r="BJ65" s="75">
        <v>-4.73545767659607E-2</v>
      </c>
      <c r="BK65" s="75">
        <v>-4.6132729473501902E-2</v>
      </c>
      <c r="BL65" s="75">
        <v>-4.4413308090865897E-2</v>
      </c>
      <c r="BM65" s="75">
        <v>-4.2301524387594297E-2</v>
      </c>
      <c r="BN65" s="75">
        <v>-3.9925863176345E-2</v>
      </c>
      <c r="BO65" s="75">
        <v>-3.7430031804551601E-2</v>
      </c>
      <c r="BP65" s="75">
        <v>-3.4964734339928298E-2</v>
      </c>
      <c r="BQ65" s="75">
        <v>-3.2677345809320198E-2</v>
      </c>
      <c r="BR65" s="75">
        <v>-3.0702124866634199E-2</v>
      </c>
      <c r="BS65" s="75">
        <v>-2.9153273163919899E-2</v>
      </c>
      <c r="BT65" s="75">
        <v>-2.8116359729597199E-2</v>
      </c>
      <c r="BU65" s="75">
        <v>-2.7643125887448099E-2</v>
      </c>
      <c r="BV65" s="75">
        <v>-2.7748534368502002E-2</v>
      </c>
      <c r="BW65" s="75">
        <v>-2.84095145595301E-2</v>
      </c>
      <c r="BX65" s="75">
        <v>-2.9566375935405599E-2</v>
      </c>
      <c r="BY65" s="75">
        <v>-3.1126124001289099E-2</v>
      </c>
      <c r="BZ65" s="75">
        <v>-3.2968789621786503E-2</v>
      </c>
      <c r="CA65" s="75">
        <v>-3.4954648028920003E-2</v>
      </c>
      <c r="CB65" s="75">
        <v>-3.6932371777129401E-2</v>
      </c>
      <c r="CC65" s="75">
        <v>-3.8749075784607998E-2</v>
      </c>
      <c r="CD65" s="75">
        <v>-4.02597765406289E-2</v>
      </c>
      <c r="CE65" s="75">
        <v>-4.1335383247887797E-2</v>
      </c>
      <c r="CF65" s="75">
        <v>-4.1871741311956603E-2</v>
      </c>
      <c r="CG65" s="75">
        <v>-4.1795471600967103E-2</v>
      </c>
      <c r="CH65" s="75">
        <v>-4.10678738463639E-2</v>
      </c>
      <c r="CI65" s="75">
        <v>-3.9687802482289897E-2</v>
      </c>
      <c r="CJ65" s="75">
        <v>-3.7691130363905298E-2</v>
      </c>
      <c r="CK65" s="75">
        <v>-3.5147577416000698E-2</v>
      </c>
      <c r="CL65" s="75">
        <v>-3.2156933023934402E-2</v>
      </c>
      <c r="CM65" s="75">
        <v>-2.8841503424232501E-2</v>
      </c>
      <c r="CN65" s="75">
        <v>-2.5338205073644499E-2</v>
      </c>
      <c r="CO65" s="75">
        <v>-2.1789946173353201E-2</v>
      </c>
      <c r="CP65" s="75">
        <v>-1.83354360647035E-2</v>
      </c>
      <c r="CQ65" s="75">
        <v>-1.51008914712019E-2</v>
      </c>
      <c r="CR65" s="75">
        <v>-1.21913455236335E-2</v>
      </c>
      <c r="CS65" s="75">
        <v>-9.68418710314836E-3</v>
      </c>
      <c r="CT65" s="75">
        <v>-7.6245498572779903E-3</v>
      </c>
      <c r="CU65" s="75">
        <v>-6.0229297084242704E-3</v>
      </c>
      <c r="CV65" s="75">
        <v>-4.8557804942947697E-3</v>
      </c>
      <c r="CW65" s="75">
        <v>-4.0687168109025101E-3</v>
      </c>
      <c r="CX65" s="75">
        <v>-3.5824620953690098E-3</v>
      </c>
      <c r="CY65" s="75">
        <v>-3.3013838567148902E-3</v>
      </c>
      <c r="CZ65" s="75">
        <v>-3.1236865369737598E-3</v>
      </c>
      <c r="DA65" s="75">
        <v>-2.9527403970405399E-3</v>
      </c>
      <c r="DB65" s="75">
        <v>-2.7084090729385898E-3</v>
      </c>
      <c r="DC65" s="75">
        <v>-2.3361609646144598E-3</v>
      </c>
      <c r="DD65" s="75">
        <v>-1.8140313815183599E-3</v>
      </c>
      <c r="DE65" s="75">
        <v>-1.15342796333607E-3</v>
      </c>
      <c r="DF65" s="75">
        <v>-7.9187529952832797E-4</v>
      </c>
      <c r="DH65" s="73">
        <v>11100</v>
      </c>
      <c r="DI65">
        <v>10752.3268119607</v>
      </c>
      <c r="DK65" s="74">
        <v>0</v>
      </c>
      <c r="DL65" s="74">
        <v>0</v>
      </c>
      <c r="DM65" s="74">
        <v>55</v>
      </c>
      <c r="DN65" s="74">
        <v>10752.3268119607</v>
      </c>
    </row>
    <row r="66" spans="1:118" ht="1.1499999999999999" customHeight="1">
      <c r="A66" s="71">
        <f t="shared" si="13"/>
        <v>57</v>
      </c>
      <c r="B66">
        <v>7150</v>
      </c>
      <c r="C66" s="72">
        <f t="shared" si="20"/>
        <v>-5.0238395537007801E-3</v>
      </c>
      <c r="D66" s="72">
        <f t="shared" si="20"/>
        <v>-4.5138610018839197E-2</v>
      </c>
      <c r="E66" s="72">
        <f t="shared" si="20"/>
        <v>-3.0208707149122299E-2</v>
      </c>
      <c r="G66" s="72">
        <f t="shared" si="19"/>
        <v>-1.07843374356104</v>
      </c>
      <c r="H66" s="72">
        <f t="shared" si="19"/>
        <v>-4.1336001749434201</v>
      </c>
      <c r="I66" s="72">
        <f t="shared" si="18"/>
        <v>-2.5995677337283598</v>
      </c>
      <c r="K66" s="75">
        <v>-6.9918923260956899E-4</v>
      </c>
      <c r="L66" s="75">
        <v>-1.0198764936558201E-3</v>
      </c>
      <c r="M66" s="75">
        <v>-1.61117575897606E-3</v>
      </c>
      <c r="N66" s="75">
        <v>-2.0910829824606399E-3</v>
      </c>
      <c r="O66" s="75">
        <v>-2.4533894136266098E-3</v>
      </c>
      <c r="P66" s="75">
        <v>-2.72172612915255E-3</v>
      </c>
      <c r="Q66" s="75">
        <v>-2.94780428276681E-3</v>
      </c>
      <c r="R66" s="75">
        <v>-3.2060442119518401E-3</v>
      </c>
      <c r="S66" s="75">
        <v>-3.5843856598739799E-3</v>
      </c>
      <c r="T66" s="75">
        <v>-4.1747252758659601E-3</v>
      </c>
      <c r="U66" s="75">
        <v>-5.0621201801550296E-3</v>
      </c>
      <c r="V66" s="75">
        <v>-6.3158203167131399E-3</v>
      </c>
      <c r="W66" s="75">
        <v>-7.98131471561646E-3</v>
      </c>
      <c r="X66" s="75">
        <v>-1.00752602463762E-2</v>
      </c>
      <c r="Y66" s="75">
        <v>-1.25824917453155E-2</v>
      </c>
      <c r="Z66" s="75">
        <v>-1.5455794649355901E-2</v>
      </c>
      <c r="AA66" s="75">
        <v>-1.86186142674796E-2</v>
      </c>
      <c r="AB66" s="75">
        <v>-2.1969134411365301E-2</v>
      </c>
      <c r="AC66" s="75">
        <v>-2.53867548154403E-2</v>
      </c>
      <c r="AD66" s="75">
        <v>-2.87402845947963E-2</v>
      </c>
      <c r="AE66" s="75">
        <v>-3.1896000393985498E-2</v>
      </c>
      <c r="AF66" s="75">
        <v>-3.47265259629784E-2</v>
      </c>
      <c r="AG66" s="75">
        <v>-3.7119577934922703E-2</v>
      </c>
      <c r="AH66" s="75">
        <v>-3.8985043730731299E-2</v>
      </c>
      <c r="AI66" s="75">
        <v>-4.0261082604028997E-2</v>
      </c>
      <c r="AJ66" s="75">
        <v>-4.0918779423582199E-2</v>
      </c>
      <c r="AK66" s="75">
        <v>-4.0963957908111297E-2</v>
      </c>
      <c r="AL66" s="75">
        <v>-4.0437088169519401E-2</v>
      </c>
      <c r="AM66" s="75">
        <v>-3.9411341493419003E-2</v>
      </c>
      <c r="AN66" s="75">
        <v>-3.7988169712984902E-2</v>
      </c>
      <c r="AO66" s="75">
        <v>-3.6290959405655403E-2</v>
      </c>
      <c r="AP66" s="75">
        <v>-3.4457697429133897E-2</v>
      </c>
      <c r="AQ66" s="75">
        <v>-3.2632462857172799E-2</v>
      </c>
      <c r="AR66" s="75">
        <v>-3.0956436836122501E-2</v>
      </c>
      <c r="AS66" s="75">
        <v>-2.95592245841544E-2</v>
      </c>
      <c r="AT66" s="75">
        <v>-2.85508964574273E-2</v>
      </c>
      <c r="AU66" s="75">
        <v>-2.8015098002942902E-2</v>
      </c>
      <c r="AV66" s="75">
        <v>-2.8003875419053598E-2</v>
      </c>
      <c r="AW66" s="75">
        <v>-2.8534589365667599E-2</v>
      </c>
      <c r="AX66" s="75">
        <v>-2.9588902668128799E-2</v>
      </c>
      <c r="AY66" s="75">
        <v>-3.1113983202021699E-2</v>
      </c>
      <c r="AZ66" s="75">
        <v>-3.3025838699227199E-2</v>
      </c>
      <c r="BA66" s="75">
        <v>-3.5214791067555699E-2</v>
      </c>
      <c r="BB66" s="75">
        <v>-3.7552395108177698E-2</v>
      </c>
      <c r="BC66" s="75">
        <v>-3.9899568163391401E-2</v>
      </c>
      <c r="BD66" s="75">
        <v>-4.2115358741839297E-2</v>
      </c>
      <c r="BE66" s="75">
        <v>-4.4065886039975299E-2</v>
      </c>
      <c r="BF66" s="75">
        <v>-4.5632881714959599E-2</v>
      </c>
      <c r="BG66" s="75">
        <v>-4.6720995746459201E-2</v>
      </c>
      <c r="BH66" s="75">
        <v>-4.7263898328938E-2</v>
      </c>
      <c r="BI66" s="75">
        <v>-4.7228525630512101E-2</v>
      </c>
      <c r="BJ66" s="75">
        <v>-4.6617212116134399E-2</v>
      </c>
      <c r="BK66" s="75">
        <v>-4.54672102115046E-2</v>
      </c>
      <c r="BL66" s="75">
        <v>-4.3848636852471798E-2</v>
      </c>
      <c r="BM66" s="75">
        <v>-4.1860311686568799E-2</v>
      </c>
      <c r="BN66" s="75">
        <v>-3.9622897075223498E-2</v>
      </c>
      <c r="BO66" s="75">
        <v>-3.72713195072083E-2</v>
      </c>
      <c r="BP66" s="75">
        <v>-3.4947091489066197E-2</v>
      </c>
      <c r="BQ66" s="75">
        <v>-3.2788627898339598E-2</v>
      </c>
      <c r="BR66" s="75">
        <v>-3.0921940388848199E-2</v>
      </c>
      <c r="BS66" s="75">
        <v>-2.9454266296720499E-2</v>
      </c>
      <c r="BT66" s="75">
        <v>-2.84659314020154E-2</v>
      </c>
      <c r="BU66" s="75">
        <v>-2.8005451576796001E-2</v>
      </c>
      <c r="BV66" s="75">
        <v>-2.80868171934207E-2</v>
      </c>
      <c r="BW66" s="75">
        <v>-2.8688304296138001E-2</v>
      </c>
      <c r="BX66" s="75">
        <v>-2.9753773743141199E-2</v>
      </c>
      <c r="BY66" s="75">
        <v>-3.1195753712640901E-2</v>
      </c>
      <c r="BZ66" s="75">
        <v>-3.2901541485362E-2</v>
      </c>
      <c r="CA66" s="75">
        <v>-3.4739769554885197E-2</v>
      </c>
      <c r="CB66" s="75">
        <v>-3.6568164282493799E-2</v>
      </c>
      <c r="CC66" s="75">
        <v>-3.8243077358879399E-2</v>
      </c>
      <c r="CD66" s="75">
        <v>-3.9628179032088102E-2</v>
      </c>
      <c r="CE66" s="75">
        <v>-4.0602036598920602E-2</v>
      </c>
      <c r="CF66" s="75">
        <v>-4.10667673394573E-2</v>
      </c>
      <c r="CG66" s="75">
        <v>-4.0953217716864797E-2</v>
      </c>
      <c r="CH66" s="75">
        <v>-4.0224879147240197E-2</v>
      </c>
      <c r="CI66" s="75">
        <v>-3.8880534446129697E-2</v>
      </c>
      <c r="CJ66" s="75">
        <v>-3.6953664314819397E-2</v>
      </c>
      <c r="CK66" s="75">
        <v>-3.4509557448936898E-2</v>
      </c>
      <c r="CL66" s="75">
        <v>-3.1641831225733698E-2</v>
      </c>
      <c r="CM66" s="75">
        <v>-2.84651307860667E-2</v>
      </c>
      <c r="CN66" s="75">
        <v>-2.5107977380312101E-2</v>
      </c>
      <c r="CO66" s="75">
        <v>-2.1704526040230099E-2</v>
      </c>
      <c r="CP66" s="75">
        <v>-1.83849956020685E-2</v>
      </c>
      <c r="CQ66" s="75">
        <v>-1.52681088202007E-2</v>
      </c>
      <c r="CR66" s="75">
        <v>-1.24526464174368E-2</v>
      </c>
      <c r="CS66" s="75">
        <v>-1.0011755599493801E-2</v>
      </c>
      <c r="CT66" s="75">
        <v>-7.9883631029770107E-3</v>
      </c>
      <c r="CU66" s="75">
        <v>-6.3932037421318396E-3</v>
      </c>
      <c r="CV66" s="75">
        <v>-5.2052478713494497E-3</v>
      </c>
      <c r="CW66" s="75">
        <v>-4.3748475574920996E-3</v>
      </c>
      <c r="CX66" s="75">
        <v>-3.829204250369E-3</v>
      </c>
      <c r="CY66" s="75">
        <v>-3.4803996000755399E-3</v>
      </c>
      <c r="CZ66" s="75">
        <v>-3.2347898898433401E-3</v>
      </c>
      <c r="DA66" s="75">
        <v>-3.0034172915747999E-3</v>
      </c>
      <c r="DB66" s="75">
        <v>-2.71247415605103E-3</v>
      </c>
      <c r="DC66" s="75">
        <v>-2.3113428008764399E-3</v>
      </c>
      <c r="DD66" s="75">
        <v>-1.7791085925910001E-3</v>
      </c>
      <c r="DE66" s="75">
        <v>-1.12489305965027E-3</v>
      </c>
      <c r="DF66" s="75">
        <v>-7.7016279768940803E-4</v>
      </c>
      <c r="DH66" s="73">
        <v>11300</v>
      </c>
      <c r="DI66">
        <v>10764.600219612599</v>
      </c>
      <c r="DK66" s="74">
        <v>0</v>
      </c>
      <c r="DL66" s="74">
        <v>0</v>
      </c>
      <c r="DM66" s="74">
        <v>56</v>
      </c>
      <c r="DN66" s="74">
        <v>10764.600219612599</v>
      </c>
    </row>
    <row r="67" spans="1:118" ht="1.1499999999999999" customHeight="1">
      <c r="A67" s="71">
        <f t="shared" si="13"/>
        <v>58</v>
      </c>
      <c r="B67">
        <v>7100</v>
      </c>
      <c r="C67" s="72">
        <f t="shared" si="20"/>
        <v>-5.2741546062316002E-3</v>
      </c>
      <c r="D67" s="72">
        <f t="shared" si="20"/>
        <v>-4.4493026054801703E-2</v>
      </c>
      <c r="E67" s="72">
        <f t="shared" si="20"/>
        <v>-2.9765431763808001E-2</v>
      </c>
      <c r="G67" s="72">
        <f t="shared" si="19"/>
        <v>-1.07315958895481</v>
      </c>
      <c r="H67" s="72">
        <f t="shared" si="19"/>
        <v>-4.0891071488886199</v>
      </c>
      <c r="I67" s="72">
        <f t="shared" si="18"/>
        <v>-2.56980230196455</v>
      </c>
      <c r="K67" s="75">
        <v>-6.8566143407224403E-4</v>
      </c>
      <c r="L67" s="75">
        <v>-1.00301938386564E-3</v>
      </c>
      <c r="M67" s="75">
        <v>-1.59397466605696E-3</v>
      </c>
      <c r="N67" s="75">
        <v>-2.0877428519679598E-3</v>
      </c>
      <c r="O67" s="75">
        <v>-2.47991734597235E-3</v>
      </c>
      <c r="P67" s="75">
        <v>-2.79309680679034E-3</v>
      </c>
      <c r="Q67" s="75">
        <v>-3.0752753476645002E-3</v>
      </c>
      <c r="R67" s="75">
        <v>-3.3951034779829501E-3</v>
      </c>
      <c r="S67" s="75">
        <v>-3.8335132982956501E-3</v>
      </c>
      <c r="T67" s="75">
        <v>-4.4750297734935801E-3</v>
      </c>
      <c r="U67" s="75">
        <v>-5.3977633475869799E-3</v>
      </c>
      <c r="V67" s="75">
        <v>-6.6651650601352204E-3</v>
      </c>
      <c r="W67" s="75">
        <v>-8.3186214452825799E-3</v>
      </c>
      <c r="X67" s="75">
        <v>-1.03727073972231E-2</v>
      </c>
      <c r="Y67" s="75">
        <v>-1.28123478530915E-2</v>
      </c>
      <c r="Z67" s="75">
        <v>-1.5592606262744E-2</v>
      </c>
      <c r="AA67" s="75">
        <v>-1.8641198404311499E-2</v>
      </c>
      <c r="AB67" s="75">
        <v>-2.18622462338726E-2</v>
      </c>
      <c r="AC67" s="75">
        <v>-2.5142377089773599E-2</v>
      </c>
      <c r="AD67" s="75">
        <v>-2.8358369893876401E-2</v>
      </c>
      <c r="AE67" s="75">
        <v>-3.13846591951642E-2</v>
      </c>
      <c r="AF67" s="75">
        <v>-3.4101722200603E-2</v>
      </c>
      <c r="AG67" s="75">
        <v>-3.6404257059793901E-2</v>
      </c>
      <c r="AH67" s="75">
        <v>-3.8207766102027502E-2</v>
      </c>
      <c r="AI67" s="75">
        <v>-3.9454325030478597E-2</v>
      </c>
      <c r="AJ67" s="75">
        <v>-4.0116961837561499E-2</v>
      </c>
      <c r="AK67" s="75">
        <v>-4.0201311539708497E-2</v>
      </c>
      <c r="AL67" s="75">
        <v>-3.9745542115710998E-2</v>
      </c>
      <c r="AM67" s="75">
        <v>-3.8818537670808798E-2</v>
      </c>
      <c r="AN67" s="75">
        <v>-3.7515728235807698E-2</v>
      </c>
      <c r="AO67" s="75">
        <v>-3.5953131574619802E-2</v>
      </c>
      <c r="AP67" s="75">
        <v>-3.4260484528135703E-2</v>
      </c>
      <c r="AQ67" s="75">
        <v>-3.2573231751930498E-2</v>
      </c>
      <c r="AR67" s="75">
        <v>-3.1024072400678001E-2</v>
      </c>
      <c r="AS67" s="75">
        <v>-2.9734830359484401E-2</v>
      </c>
      <c r="AT67" s="75">
        <v>-2.8808985387786298E-2</v>
      </c>
      <c r="AU67" s="75">
        <v>-2.8325187645323199E-2</v>
      </c>
      <c r="AV67" s="75">
        <v>-2.8332390958475999E-2</v>
      </c>
      <c r="AW67" s="75">
        <v>-2.8846966268956699E-2</v>
      </c>
      <c r="AX67" s="75">
        <v>-2.9851753731436399E-2</v>
      </c>
      <c r="AY67" s="75">
        <v>-3.1297194892408599E-2</v>
      </c>
      <c r="AZ67" s="75">
        <v>-3.3104452637026001E-2</v>
      </c>
      <c r="BA67" s="75">
        <v>-3.51705583381954E-2</v>
      </c>
      <c r="BB67" s="75">
        <v>-3.7374913751355002E-2</v>
      </c>
      <c r="BC67" s="75">
        <v>-3.9586925104626899E-2</v>
      </c>
      <c r="BD67" s="75">
        <v>-4.1674241938553597E-2</v>
      </c>
      <c r="BE67" s="75">
        <v>-4.3511142101692699E-2</v>
      </c>
      <c r="BF67" s="75">
        <v>-4.4986572506250003E-2</v>
      </c>
      <c r="BG67" s="75">
        <v>-4.6010993775298603E-2</v>
      </c>
      <c r="BH67" s="75">
        <v>-4.6522116295504901E-2</v>
      </c>
      <c r="BI67" s="75">
        <v>-4.6488886715833302E-2</v>
      </c>
      <c r="BJ67" s="75">
        <v>-4.59135082455168E-2</v>
      </c>
      <c r="BK67" s="75">
        <v>-4.48309661098392E-2</v>
      </c>
      <c r="BL67" s="75">
        <v>-4.3307081730576999E-2</v>
      </c>
      <c r="BM67" s="75">
        <v>-4.1434671736369597E-2</v>
      </c>
      <c r="BN67" s="75">
        <v>-3.9327052933963297E-2</v>
      </c>
      <c r="BO67" s="75">
        <v>-3.7110904378005197E-2</v>
      </c>
      <c r="BP67" s="75">
        <v>-3.4919105663084302E-2</v>
      </c>
      <c r="BQ67" s="75">
        <v>-3.28816595771695E-2</v>
      </c>
      <c r="BR67" s="75">
        <v>-3.1116828283293201E-2</v>
      </c>
      <c r="BS67" s="75">
        <v>-2.9725308862052699E-2</v>
      </c>
      <c r="BT67" s="75">
        <v>-2.8782510605128601E-2</v>
      </c>
      <c r="BU67" s="75">
        <v>-2.8333910676073999E-2</v>
      </c>
      <c r="BV67" s="75">
        <v>-2.83925925731227E-2</v>
      </c>
      <c r="BW67" s="75">
        <v>-2.8938103899831698E-2</v>
      </c>
      <c r="BX67" s="75">
        <v>-2.9917629889332598E-2</v>
      </c>
      <c r="BY67" s="75">
        <v>-3.1248892983230601E-2</v>
      </c>
      <c r="BZ67" s="75">
        <v>-3.28260275741558E-2</v>
      </c>
      <c r="CA67" s="75">
        <v>-3.4525493641449398E-2</v>
      </c>
      <c r="CB67" s="75">
        <v>-3.6213544970169098E-2</v>
      </c>
      <c r="CC67" s="75">
        <v>-3.7755209430279102E-2</v>
      </c>
      <c r="CD67" s="75">
        <v>-3.9022268154731102E-2</v>
      </c>
      <c r="CE67" s="75">
        <v>-3.9900515497847601E-2</v>
      </c>
      <c r="CF67" s="75">
        <v>-4.02979439345654E-2</v>
      </c>
      <c r="CG67" s="75">
        <v>-4.01493783473688E-2</v>
      </c>
      <c r="CH67" s="75">
        <v>-3.9420386060551198E-2</v>
      </c>
      <c r="CI67" s="75">
        <v>-3.8109682768640601E-2</v>
      </c>
      <c r="CJ67" s="75">
        <v>-3.6248513534046602E-2</v>
      </c>
      <c r="CK67" s="75">
        <v>-3.3898022167168099E-2</v>
      </c>
      <c r="CL67" s="75">
        <v>-3.11460433113325E-2</v>
      </c>
      <c r="CM67" s="75">
        <v>-2.81000279473482E-2</v>
      </c>
      <c r="CN67" s="75">
        <v>-2.48806581951794E-2</v>
      </c>
      <c r="CO67" s="75">
        <v>-2.1613850640492201E-2</v>
      </c>
      <c r="CP67" s="75">
        <v>-1.84218987502026E-2</v>
      </c>
      <c r="CQ67" s="75">
        <v>-1.54164865925076E-2</v>
      </c>
      <c r="CR67" s="75">
        <v>-1.2690536676732299E-2</v>
      </c>
      <c r="CS67" s="75">
        <v>-1.03132356189507E-2</v>
      </c>
      <c r="CT67" s="75">
        <v>-8.3254091874232408E-3</v>
      </c>
      <c r="CU67" s="75">
        <v>-6.7380307216944801E-3</v>
      </c>
      <c r="CV67" s="75">
        <v>-5.5323671394580699E-3</v>
      </c>
      <c r="CW67" s="75">
        <v>-4.6631784915507502E-3</v>
      </c>
      <c r="CX67" s="75">
        <v>-4.06364451004264E-3</v>
      </c>
      <c r="CY67" s="75">
        <v>-3.6529607285137899E-3</v>
      </c>
      <c r="CZ67" s="75">
        <v>-3.3450004785845499E-3</v>
      </c>
      <c r="DA67" s="75">
        <v>-3.0578181071768901E-3</v>
      </c>
      <c r="DB67" s="75">
        <v>-2.7234150300864701E-3</v>
      </c>
      <c r="DC67" s="75">
        <v>-2.2947274519356099E-3</v>
      </c>
      <c r="DD67" s="75">
        <v>-1.75179724295503E-3</v>
      </c>
      <c r="DE67" s="75">
        <v>-1.10170696445493E-3</v>
      </c>
      <c r="DF67" s="75">
        <v>-7.5229087249681402E-4</v>
      </c>
      <c r="DH67" s="73">
        <v>11500</v>
      </c>
      <c r="DI67">
        <v>10764.3008229755</v>
      </c>
      <c r="DK67" s="74">
        <v>0</v>
      </c>
      <c r="DL67" s="74">
        <v>0</v>
      </c>
      <c r="DM67" s="74">
        <v>57</v>
      </c>
      <c r="DN67" s="74">
        <v>10764.3008229755</v>
      </c>
    </row>
    <row r="68" spans="1:118" ht="1.1499999999999999" customHeight="1">
      <c r="A68" s="71">
        <f t="shared" si="13"/>
        <v>59</v>
      </c>
      <c r="B68">
        <v>7050</v>
      </c>
      <c r="C68" s="72">
        <f t="shared" si="20"/>
        <v>-5.5095294654893198E-3</v>
      </c>
      <c r="D68" s="72">
        <f t="shared" si="20"/>
        <v>-4.3875843811279E-2</v>
      </c>
      <c r="E68" s="72">
        <f t="shared" si="20"/>
        <v>-2.9338011147569801E-2</v>
      </c>
      <c r="G68" s="72">
        <f t="shared" si="19"/>
        <v>-1.0676500594893199</v>
      </c>
      <c r="H68" s="72">
        <f t="shared" si="19"/>
        <v>-4.0452313050773396</v>
      </c>
      <c r="I68" s="72">
        <f t="shared" si="18"/>
        <v>-2.5404642908169799</v>
      </c>
      <c r="K68" s="75">
        <v>-6.7525928273425896E-4</v>
      </c>
      <c r="L68" s="75">
        <v>-9.904904298946339E-4</v>
      </c>
      <c r="M68" s="75">
        <v>-1.5828514645318101E-3</v>
      </c>
      <c r="N68" s="75">
        <v>-2.0907502543241201E-3</v>
      </c>
      <c r="O68" s="75">
        <v>-2.51138362363235E-3</v>
      </c>
      <c r="P68" s="75">
        <v>-2.8664013599700401E-3</v>
      </c>
      <c r="Q68" s="75">
        <v>-3.2003996051162102E-3</v>
      </c>
      <c r="R68" s="75">
        <v>-3.5767468635503901E-3</v>
      </c>
      <c r="S68" s="75">
        <v>-4.0699510774538702E-3</v>
      </c>
      <c r="T68" s="75">
        <v>-4.7577571608735502E-3</v>
      </c>
      <c r="U68" s="75">
        <v>-5.7118690421339097E-3</v>
      </c>
      <c r="V68" s="75">
        <v>-6.99038233298779E-3</v>
      </c>
      <c r="W68" s="75">
        <v>-8.6308936933391991E-3</v>
      </c>
      <c r="X68" s="75">
        <v>-1.0646060262488301E-2</v>
      </c>
      <c r="Y68" s="75">
        <v>-1.3020911409998901E-2</v>
      </c>
      <c r="Z68" s="75">
        <v>-1.5712654869234899E-2</v>
      </c>
      <c r="AA68" s="75">
        <v>-1.8653008337632799E-2</v>
      </c>
      <c r="AB68" s="75">
        <v>-2.1751658527964499E-2</v>
      </c>
      <c r="AC68" s="75">
        <v>-2.4902010724613299E-2</v>
      </c>
      <c r="AD68" s="75">
        <v>-2.7988312158622599E-2</v>
      </c>
      <c r="AE68" s="75">
        <v>-3.0892638866580401E-2</v>
      </c>
      <c r="AF68" s="75">
        <v>-3.3502829399749301E-2</v>
      </c>
      <c r="AG68" s="75">
        <v>-3.57201256033386E-2</v>
      </c>
      <c r="AH68" s="75">
        <v>-3.7465289534097702E-2</v>
      </c>
      <c r="AI68" s="75">
        <v>-3.8684064382477998E-2</v>
      </c>
      <c r="AJ68" s="75">
        <v>-3.9351291705797799E-2</v>
      </c>
      <c r="AK68" s="75">
        <v>-3.9472418136770097E-2</v>
      </c>
      <c r="AL68" s="75">
        <v>-3.90834439129321E-2</v>
      </c>
      <c r="AM68" s="75">
        <v>-3.8249222638992199E-2</v>
      </c>
      <c r="AN68" s="75">
        <v>-3.7059521564428897E-2</v>
      </c>
      <c r="AO68" s="75">
        <v>-3.5623430580280897E-2</v>
      </c>
      <c r="AP68" s="75">
        <v>-3.4062934938383402E-2</v>
      </c>
      <c r="AQ68" s="75">
        <v>-3.2505368912825301E-2</v>
      </c>
      <c r="AR68" s="75">
        <v>-3.10754628368295E-2</v>
      </c>
      <c r="AS68" s="75">
        <v>-2.9887728319495099E-2</v>
      </c>
      <c r="AT68" s="75">
        <v>-2.9039452345450599E-2</v>
      </c>
      <c r="AU68" s="75">
        <v>-2.8604592542192199E-2</v>
      </c>
      <c r="AV68" s="75">
        <v>-2.8629197862223899E-2</v>
      </c>
      <c r="AW68" s="75">
        <v>-2.9128708864741299E-2</v>
      </c>
      <c r="AX68" s="75">
        <v>-3.0087069817382101E-2</v>
      </c>
      <c r="AY68" s="75">
        <v>-3.1457794982597903E-2</v>
      </c>
      <c r="AZ68" s="75">
        <v>-3.3166888637329001E-2</v>
      </c>
      <c r="BA68" s="75">
        <v>-3.5117684181991501E-2</v>
      </c>
      <c r="BB68" s="75">
        <v>-3.7196953279499199E-2</v>
      </c>
      <c r="BC68" s="75">
        <v>-3.9282073244471499E-2</v>
      </c>
      <c r="BD68" s="75">
        <v>-4.1248771680034199E-2</v>
      </c>
      <c r="BE68" s="75">
        <v>-4.2978988692066102E-2</v>
      </c>
      <c r="BF68" s="75">
        <v>-4.4368447360770898E-2</v>
      </c>
      <c r="BG68" s="75">
        <v>-4.5333066410739697E-2</v>
      </c>
      <c r="BH68" s="75">
        <v>-4.5814350436489799E-2</v>
      </c>
      <c r="BI68" s="75">
        <v>-4.5783133713071002E-2</v>
      </c>
      <c r="BJ68" s="75">
        <v>-4.5241495945115201E-2</v>
      </c>
      <c r="BK68" s="75">
        <v>-4.4222295383474303E-2</v>
      </c>
      <c r="BL68" s="75">
        <v>-4.2787316090302702E-2</v>
      </c>
      <c r="BM68" s="75">
        <v>-4.1023738094777398E-2</v>
      </c>
      <c r="BN68" s="75">
        <v>-3.9037979824702203E-2</v>
      </c>
      <c r="BO68" s="75">
        <v>-3.6948972940913302E-2</v>
      </c>
      <c r="BP68" s="75">
        <v>-3.4881490992292999E-2</v>
      </c>
      <c r="BQ68" s="75">
        <v>-3.2957638479233498E-2</v>
      </c>
      <c r="BR68" s="75">
        <v>-3.1288394272660197E-2</v>
      </c>
      <c r="BS68" s="75">
        <v>-2.9968315791047601E-2</v>
      </c>
      <c r="BT68" s="75">
        <v>-2.90682013403738E-2</v>
      </c>
      <c r="BU68" s="75">
        <v>-2.86306626502346E-2</v>
      </c>
      <c r="BV68" s="75">
        <v>-2.8667942701185799E-2</v>
      </c>
      <c r="BW68" s="75">
        <v>-2.9160786454467499E-2</v>
      </c>
      <c r="BX68" s="75">
        <v>-3.0059489355885399E-2</v>
      </c>
      <c r="BY68" s="75">
        <v>-3.1286666344872101E-2</v>
      </c>
      <c r="BZ68" s="75">
        <v>-3.2742877527416503E-2</v>
      </c>
      <c r="CA68" s="75">
        <v>-3.4311916387059598E-2</v>
      </c>
      <c r="CB68" s="75">
        <v>-3.5868074533409497E-2</v>
      </c>
      <c r="CC68" s="75">
        <v>-3.7284518336873497E-2</v>
      </c>
      <c r="CD68" s="75">
        <v>-3.8440641146139501E-2</v>
      </c>
      <c r="CE68" s="75">
        <v>-3.9229054599195401E-2</v>
      </c>
      <c r="CF68" s="75">
        <v>-3.9563249839593403E-2</v>
      </c>
      <c r="CG68" s="75">
        <v>-3.9381807923441502E-2</v>
      </c>
      <c r="CH68" s="75">
        <v>-3.8652251578605398E-2</v>
      </c>
      <c r="CI68" s="75">
        <v>-3.73732437087392E-2</v>
      </c>
      <c r="CJ68" s="75">
        <v>-3.5573931641301897E-2</v>
      </c>
      <c r="CK68" s="75">
        <v>-3.3311591935143901E-2</v>
      </c>
      <c r="CL68" s="75">
        <v>-3.0668631154021499E-2</v>
      </c>
      <c r="CM68" s="75">
        <v>-2.77457544415892E-2</v>
      </c>
      <c r="CN68" s="75">
        <v>-2.4656317726839901E-2</v>
      </c>
      <c r="CO68" s="75">
        <v>-2.1518484800267201E-2</v>
      </c>
      <c r="CP68" s="75">
        <v>-1.84471550947637E-2</v>
      </c>
      <c r="CQ68" s="75">
        <v>-1.5547392843409299E-2</v>
      </c>
      <c r="CR68" s="75">
        <v>-1.29066401873706E-2</v>
      </c>
      <c r="CS68" s="75">
        <v>-1.05903741358179E-2</v>
      </c>
      <c r="CT68" s="75">
        <v>-8.6374279145820694E-3</v>
      </c>
      <c r="CU68" s="75">
        <v>-7.0589997302340597E-3</v>
      </c>
      <c r="CV68" s="75">
        <v>-5.8384589046136101E-3</v>
      </c>
      <c r="CW68" s="75">
        <v>-4.9346509919178001E-3</v>
      </c>
      <c r="CX68" s="75">
        <v>-4.2862833872777603E-3</v>
      </c>
      <c r="CY68" s="75">
        <v>-3.8190980954823299E-3</v>
      </c>
      <c r="CZ68" s="75">
        <v>-3.4539067105470102E-3</v>
      </c>
      <c r="DA68" s="75">
        <v>-3.1151760927650598E-3</v>
      </c>
      <c r="DB68" s="75">
        <v>-2.74023345487876E-3</v>
      </c>
      <c r="DC68" s="75">
        <v>-2.2852641421741201E-3</v>
      </c>
      <c r="DD68" s="75">
        <v>-1.7311707765111299E-3</v>
      </c>
      <c r="DE68" s="75">
        <v>-1.08323468217349E-3</v>
      </c>
      <c r="DF68" s="75">
        <v>-7.3781209211119803E-4</v>
      </c>
      <c r="DH68" s="73">
        <v>11700</v>
      </c>
      <c r="DI68">
        <v>10752.077380344601</v>
      </c>
      <c r="DK68" s="74">
        <v>0</v>
      </c>
      <c r="DL68" s="74">
        <v>0</v>
      </c>
      <c r="DM68" s="74">
        <v>58</v>
      </c>
      <c r="DN68" s="74">
        <v>10752.077380344601</v>
      </c>
    </row>
    <row r="69" spans="1:118" ht="1.1499999999999999" customHeight="1">
      <c r="A69" s="71">
        <f t="shared" si="13"/>
        <v>60</v>
      </c>
      <c r="B69">
        <v>7000</v>
      </c>
      <c r="C69" s="72">
        <f t="shared" si="20"/>
        <v>-5.7307445615924699E-3</v>
      </c>
      <c r="D69" s="72">
        <f t="shared" si="20"/>
        <v>-4.3285415730420003E-2</v>
      </c>
      <c r="E69" s="72">
        <f t="shared" si="20"/>
        <v>-2.8925694707804699E-2</v>
      </c>
      <c r="G69" s="72">
        <f t="shared" si="19"/>
        <v>-1.06191931492773</v>
      </c>
      <c r="H69" s="72">
        <f t="shared" si="19"/>
        <v>-4.0019458893469197</v>
      </c>
      <c r="I69" s="72">
        <f t="shared" si="18"/>
        <v>-2.5115385961091699</v>
      </c>
      <c r="K69" s="75">
        <v>-6.6759348321284004E-4</v>
      </c>
      <c r="L69" s="75">
        <v>-9.81743707234272E-4</v>
      </c>
      <c r="M69" s="75">
        <v>-1.5770121043442401E-3</v>
      </c>
      <c r="N69" s="75">
        <v>-2.0992095089059099E-3</v>
      </c>
      <c r="O69" s="75">
        <v>-2.5469533577233902E-3</v>
      </c>
      <c r="P69" s="75">
        <v>-2.94101563702497E-3</v>
      </c>
      <c r="Q69" s="75">
        <v>-3.3228819486657798E-3</v>
      </c>
      <c r="R69" s="75">
        <v>-3.7510821482965098E-3</v>
      </c>
      <c r="S69" s="75">
        <v>-4.2942320854672204E-3</v>
      </c>
      <c r="T69" s="75">
        <v>-5.0238395537007801E-3</v>
      </c>
      <c r="U69" s="75">
        <v>-6.0057027917810001E-3</v>
      </c>
      <c r="V69" s="75">
        <v>-7.2929752662594096E-3</v>
      </c>
      <c r="W69" s="75">
        <v>-8.9197551799315902E-3</v>
      </c>
      <c r="X69" s="75">
        <v>-1.08969357807927E-2</v>
      </c>
      <c r="Y69" s="75">
        <v>-1.3209665438462199E-2</v>
      </c>
      <c r="Z69" s="75">
        <v>-1.58171726743239E-2</v>
      </c>
      <c r="AA69" s="75">
        <v>-1.8654927869838502E-2</v>
      </c>
      <c r="AB69" s="75">
        <v>-2.1637833477370801E-2</v>
      </c>
      <c r="AC69" s="75">
        <v>-2.4665650944834801E-2</v>
      </c>
      <c r="AD69" s="75">
        <v>-2.7629626923335301E-2</v>
      </c>
      <c r="AE69" s="75">
        <v>-3.04189961035626E-2</v>
      </c>
      <c r="AF69" s="75">
        <v>-3.2928496426916302E-2</v>
      </c>
      <c r="AG69" s="75">
        <v>-3.5065502501183801E-2</v>
      </c>
      <c r="AH69" s="75">
        <v>-3.67557035349955E-2</v>
      </c>
      <c r="AI69" s="75">
        <v>-3.7948276993965899E-2</v>
      </c>
      <c r="AJ69" s="75">
        <v>-3.8619756744069401E-2</v>
      </c>
      <c r="AK69" s="75">
        <v>-3.8775401511084003E-2</v>
      </c>
      <c r="AL69" s="75">
        <v>-3.8449169662830997E-2</v>
      </c>
      <c r="AM69" s="75">
        <v>-3.7702125503842498E-2</v>
      </c>
      <c r="AN69" s="75">
        <v>-3.6618711507671799E-2</v>
      </c>
      <c r="AO69" s="75">
        <v>-3.5301503936411703E-2</v>
      </c>
      <c r="AP69" s="75">
        <v>-3.3865203766231297E-2</v>
      </c>
      <c r="AQ69" s="75">
        <v>-3.2429526796768103E-2</v>
      </c>
      <c r="AR69" s="75">
        <v>-3.1111717095977799E-2</v>
      </c>
      <c r="AS69" s="75">
        <v>-3.0019414872426702E-2</v>
      </c>
      <c r="AT69" s="75">
        <v>-2.9244087646888999E-2</v>
      </c>
      <c r="AU69" s="75">
        <v>-2.88552845373851E-2</v>
      </c>
      <c r="AV69" s="75">
        <v>-2.8896325612044998E-2</v>
      </c>
      <c r="AW69" s="75">
        <v>-2.9381776995837699E-2</v>
      </c>
      <c r="AX69" s="75">
        <v>-3.02966186559206E-2</v>
      </c>
      <c r="AY69" s="75">
        <v>-3.1597248801999697E-2</v>
      </c>
      <c r="AZ69" s="75">
        <v>-3.3214218133985E-2</v>
      </c>
      <c r="BA69" s="75">
        <v>-3.5056779128972197E-2</v>
      </c>
      <c r="BB69" s="75">
        <v>-3.70186255133194E-2</v>
      </c>
      <c r="BC69" s="75">
        <v>-3.8984619765283203E-2</v>
      </c>
      <c r="BD69" s="75">
        <v>-4.0838076318018397E-2</v>
      </c>
      <c r="BE69" s="75">
        <v>-4.2468131011160003E-2</v>
      </c>
      <c r="BF69" s="75">
        <v>-4.3776870695460199E-2</v>
      </c>
      <c r="BG69" s="75">
        <v>-4.46853413019744E-2</v>
      </c>
      <c r="BH69" s="75">
        <v>-4.5138610018839197E-2</v>
      </c>
      <c r="BI69" s="75">
        <v>-4.5109283744568497E-2</v>
      </c>
      <c r="BJ69" s="75">
        <v>-4.4599326331053797E-2</v>
      </c>
      <c r="BK69" s="75">
        <v>-4.3639600105411701E-2</v>
      </c>
      <c r="BL69" s="75">
        <v>-4.2288094290170102E-2</v>
      </c>
      <c r="BM69" s="75">
        <v>-4.0626697456273099E-2</v>
      </c>
      <c r="BN69" s="75">
        <v>-3.8755348509675901E-2</v>
      </c>
      <c r="BO69" s="75">
        <v>-3.67857007361772E-2</v>
      </c>
      <c r="BP69" s="75">
        <v>-3.4834918720825898E-2</v>
      </c>
      <c r="BQ69" s="75">
        <v>-3.3017689500461501E-2</v>
      </c>
      <c r="BR69" s="75">
        <v>-3.1438146412556302E-2</v>
      </c>
      <c r="BS69" s="75">
        <v>-3.0185085925672799E-2</v>
      </c>
      <c r="BT69" s="75">
        <v>-2.9324979553880401E-2</v>
      </c>
      <c r="BU69" s="75">
        <v>-2.8897735829405E-2</v>
      </c>
      <c r="BV69" s="75">
        <v>-2.8914823908266898E-2</v>
      </c>
      <c r="BW69" s="75">
        <v>-2.93581109825072E-2</v>
      </c>
      <c r="BX69" s="75">
        <v>-3.0180803532289201E-2</v>
      </c>
      <c r="BY69" s="75">
        <v>-3.1310130348751901E-2</v>
      </c>
      <c r="BZ69" s="75">
        <v>-3.2652681651038601E-2</v>
      </c>
      <c r="CA69" s="75">
        <v>-3.4099128251259499E-2</v>
      </c>
      <c r="CB69" s="75">
        <v>-3.5531339302397102E-2</v>
      </c>
      <c r="CC69" s="75">
        <v>-3.68301068154505E-2</v>
      </c>
      <c r="CD69" s="75">
        <v>-3.78819800971405E-2</v>
      </c>
      <c r="CE69" s="75">
        <v>-3.85859931319237E-2</v>
      </c>
      <c r="CF69" s="75">
        <v>-3.8860785606771003E-2</v>
      </c>
      <c r="CG69" s="75">
        <v>-3.8648488600569998E-2</v>
      </c>
      <c r="CH69" s="75">
        <v>-3.7918460411124198E-2</v>
      </c>
      <c r="CI69" s="75">
        <v>-3.6669332208707599E-2</v>
      </c>
      <c r="CJ69" s="75">
        <v>-3.4928274146718598E-2</v>
      </c>
      <c r="CK69" s="75">
        <v>-3.27489666163319E-2</v>
      </c>
      <c r="CL69" s="75">
        <v>-3.0208707149122299E-2</v>
      </c>
      <c r="CM69" s="75">
        <v>-2.7401890471828599E-2</v>
      </c>
      <c r="CN69" s="75">
        <v>-2.4435013150609801E-2</v>
      </c>
      <c r="CO69" s="75">
        <v>-2.1418950509460001E-2</v>
      </c>
      <c r="CP69" s="75">
        <v>-1.8461702654612899E-2</v>
      </c>
      <c r="CQ69" s="75">
        <v>-1.56621014700567E-2</v>
      </c>
      <c r="CR69" s="75">
        <v>-1.31024717175705E-2</v>
      </c>
      <c r="CS69" s="75">
        <v>-1.08448002518753E-2</v>
      </c>
      <c r="CT69" s="75">
        <v>-8.9260446349317107E-3</v>
      </c>
      <c r="CU69" s="75">
        <v>-7.3575954961734103E-3</v>
      </c>
      <c r="CV69" s="75">
        <v>-6.1247602591129099E-3</v>
      </c>
      <c r="CW69" s="75">
        <v>-5.1901523735932596E-3</v>
      </c>
      <c r="CX69" s="75">
        <v>-4.49759960729807E-3</v>
      </c>
      <c r="CY69" s="75">
        <v>-3.9788610479490599E-3</v>
      </c>
      <c r="CZ69" s="75">
        <v>-3.5611492196312598E-3</v>
      </c>
      <c r="DA69" s="75">
        <v>-3.1748084867695E-3</v>
      </c>
      <c r="DB69" s="75">
        <v>-2.7620353743395701E-3</v>
      </c>
      <c r="DC69" s="75">
        <v>-2.2820086641195301E-3</v>
      </c>
      <c r="DD69" s="75">
        <v>-1.7163986468722199E-3</v>
      </c>
      <c r="DE69" s="75">
        <v>-1.0689058342813901E-3</v>
      </c>
      <c r="DF69" s="75">
        <v>-7.2632437133506695E-4</v>
      </c>
      <c r="DH69" s="73">
        <v>11900</v>
      </c>
      <c r="DI69">
        <v>10729.3297448634</v>
      </c>
      <c r="DK69" s="74">
        <v>0</v>
      </c>
      <c r="DL69" s="74">
        <v>0</v>
      </c>
      <c r="DM69" s="74">
        <v>59</v>
      </c>
      <c r="DN69" s="74">
        <v>10729.3297448634</v>
      </c>
    </row>
    <row r="70" spans="1:118" ht="1.1499999999999999" customHeight="1">
      <c r="A70" s="71">
        <f t="shared" si="13"/>
        <v>61</v>
      </c>
      <c r="B70">
        <v>6950</v>
      </c>
      <c r="C70" s="72">
        <f t="shared" si="20"/>
        <v>-5.9385370640120498E-3</v>
      </c>
      <c r="D70" s="72">
        <f t="shared" si="20"/>
        <v>-4.2720194789499101E-2</v>
      </c>
      <c r="E70" s="72">
        <f t="shared" si="20"/>
        <v>-2.8527772651868798E-2</v>
      </c>
      <c r="G70" s="72">
        <f t="shared" ref="G70:H89" si="21">INDEX($K$236:$DF$435,$A70,G$9)</f>
        <v>-1.05598077786371</v>
      </c>
      <c r="H70" s="72">
        <f t="shared" si="21"/>
        <v>-3.95922569455742</v>
      </c>
      <c r="I70" s="72">
        <f t="shared" si="18"/>
        <v>-2.4830108234572998</v>
      </c>
      <c r="K70" s="75">
        <v>-6.6231603177584403E-4</v>
      </c>
      <c r="L70" s="75">
        <v>-9.7629095593674696E-4</v>
      </c>
      <c r="M70" s="75">
        <v>-1.5757460279428399E-3</v>
      </c>
      <c r="N70" s="75">
        <v>-2.11231924781259E-3</v>
      </c>
      <c r="O70" s="75">
        <v>-2.5858814472439901E-3</v>
      </c>
      <c r="P70" s="75">
        <v>-3.01638762169204E-3</v>
      </c>
      <c r="Q70" s="75">
        <v>-3.44247193874707E-3</v>
      </c>
      <c r="R70" s="75">
        <v>-3.91822866976781E-3</v>
      </c>
      <c r="S70" s="75">
        <v>-4.50686658237373E-3</v>
      </c>
      <c r="T70" s="75">
        <v>-5.2741546062316002E-3</v>
      </c>
      <c r="U70" s="75">
        <v>-6.2804500565516704E-3</v>
      </c>
      <c r="V70" s="75">
        <v>-7.5743490862077998E-3</v>
      </c>
      <c r="W70" s="75">
        <v>-9.1867220836229502E-3</v>
      </c>
      <c r="X70" s="75">
        <v>-1.11268423020646E-2</v>
      </c>
      <c r="Y70" s="75">
        <v>-1.3379992120167101E-2</v>
      </c>
      <c r="Z70" s="75">
        <v>-1.59073066151268E-2</v>
      </c>
      <c r="AA70" s="75">
        <v>-1.8647777415630999E-2</v>
      </c>
      <c r="AB70" s="75">
        <v>-2.15211965816615E-2</v>
      </c>
      <c r="AC70" s="75">
        <v>-2.4433285724544399E-2</v>
      </c>
      <c r="AD70" s="75">
        <v>-2.7281852404257699E-2</v>
      </c>
      <c r="AE70" s="75">
        <v>-2.99628390822772E-2</v>
      </c>
      <c r="AF70" s="75">
        <v>-3.2377449505638603E-2</v>
      </c>
      <c r="AG70" s="75">
        <v>-3.4438804943324602E-2</v>
      </c>
      <c r="AH70" s="75">
        <v>-3.6077210398680101E-2</v>
      </c>
      <c r="AI70" s="75">
        <v>-3.7245059376668901E-2</v>
      </c>
      <c r="AJ70" s="75">
        <v>-3.7920464586750302E-2</v>
      </c>
      <c r="AK70" s="75">
        <v>-3.8108497564453503E-2</v>
      </c>
      <c r="AL70" s="75">
        <v>-3.7841192725391E-2</v>
      </c>
      <c r="AM70" s="75">
        <v>-3.7176051476508203E-2</v>
      </c>
      <c r="AN70" s="75">
        <v>-3.61925097072298E-2</v>
      </c>
      <c r="AO70" s="75">
        <v>-3.4987019580771599E-2</v>
      </c>
      <c r="AP70" s="75">
        <v>-3.3667436032760602E-2</v>
      </c>
      <c r="AQ70" s="75">
        <v>-3.2346317803112402E-2</v>
      </c>
      <c r="AR70" s="75">
        <v>-3.11338763378535E-2</v>
      </c>
      <c r="AS70" s="75">
        <v>-3.01312950603096E-2</v>
      </c>
      <c r="AT70" s="75">
        <v>-2.9424572462244201E-2</v>
      </c>
      <c r="AU70" s="75">
        <v>-2.9079115462013701E-2</v>
      </c>
      <c r="AV70" s="75">
        <v>-2.9135680392469099E-2</v>
      </c>
      <c r="AW70" s="75">
        <v>-2.9608011590994399E-2</v>
      </c>
      <c r="AX70" s="75">
        <v>-3.04820607342253E-2</v>
      </c>
      <c r="AY70" s="75">
        <v>-3.1716932830122398E-2</v>
      </c>
      <c r="AZ70" s="75">
        <v>-3.3247447855478597E-2</v>
      </c>
      <c r="BA70" s="75">
        <v>-3.4988417250747202E-2</v>
      </c>
      <c r="BB70" s="75">
        <v>-3.68400362216698E-2</v>
      </c>
      <c r="BC70" s="75">
        <v>-3.86941965045252E-2</v>
      </c>
      <c r="BD70" s="75">
        <v>-4.04413379355128E-2</v>
      </c>
      <c r="BE70" s="75">
        <v>-4.19773536561888E-2</v>
      </c>
      <c r="BF70" s="75">
        <v>-4.3210307078156797E-2</v>
      </c>
      <c r="BG70" s="75">
        <v>-4.4066060701693402E-2</v>
      </c>
      <c r="BH70" s="75">
        <v>-4.4493026054801703E-2</v>
      </c>
      <c r="BI70" s="75">
        <v>-4.4465475181655098E-2</v>
      </c>
      <c r="BJ70" s="75">
        <v>-4.3985263556933198E-2</v>
      </c>
      <c r="BK70" s="75">
        <v>-4.3081379858899697E-2</v>
      </c>
      <c r="BL70" s="75">
        <v>-4.1808246736199997E-2</v>
      </c>
      <c r="BM70" s="75">
        <v>-4.0242786313528997E-2</v>
      </c>
      <c r="BN70" s="75">
        <v>-3.84788499521437E-2</v>
      </c>
      <c r="BO70" s="75">
        <v>-3.6621252974750801E-2</v>
      </c>
      <c r="BP70" s="75">
        <v>-3.47800198149298E-2</v>
      </c>
      <c r="BQ70" s="75">
        <v>-3.3062869193313402E-2</v>
      </c>
      <c r="BR70" s="75">
        <v>-3.1567501172139599E-2</v>
      </c>
      <c r="BS70" s="75">
        <v>-3.0377309026112E-2</v>
      </c>
      <c r="BT70" s="75">
        <v>-2.9554700711373699E-2</v>
      </c>
      <c r="BU70" s="75">
        <v>-2.9137035431103801E-2</v>
      </c>
      <c r="BV70" s="75">
        <v>-2.91350740675488E-2</v>
      </c>
      <c r="BW70" s="75">
        <v>-2.9531729258910601E-2</v>
      </c>
      <c r="BX70" s="75">
        <v>-3.0282936230964799E-2</v>
      </c>
      <c r="BY70" s="75">
        <v>-3.13202774998671E-2</v>
      </c>
      <c r="BZ70" s="75">
        <v>-3.2555993657765597E-2</v>
      </c>
      <c r="CA70" s="75">
        <v>-3.3887214734572797E-2</v>
      </c>
      <c r="CB70" s="75">
        <v>-3.5202949386884903E-2</v>
      </c>
      <c r="CC70" s="75">
        <v>-3.6391131192162897E-2</v>
      </c>
      <c r="CD70" s="75">
        <v>-3.7345046304653802E-2</v>
      </c>
      <c r="CE70" s="75">
        <v>-3.7969768544030502E-2</v>
      </c>
      <c r="CF70" s="75">
        <v>-3.81887661357313E-2</v>
      </c>
      <c r="CG70" s="75">
        <v>-3.7947521768055499E-2</v>
      </c>
      <c r="CH70" s="75">
        <v>-3.72171175657331E-2</v>
      </c>
      <c r="CI70" s="75">
        <v>-3.5996173794828702E-2</v>
      </c>
      <c r="CJ70" s="75">
        <v>-3.43099927951971E-2</v>
      </c>
      <c r="CK70" s="75">
        <v>-3.22089200877144E-2</v>
      </c>
      <c r="CL70" s="75">
        <v>-2.9765431763808001E-2</v>
      </c>
      <c r="CM70" s="75">
        <v>-2.7068035404863602E-2</v>
      </c>
      <c r="CN70" s="75">
        <v>-2.4216789963884301E-2</v>
      </c>
      <c r="CO70" s="75">
        <v>-2.13157298393753E-2</v>
      </c>
      <c r="CP70" s="75">
        <v>-1.8466412638799699E-2</v>
      </c>
      <c r="CQ70" s="75">
        <v>-1.57617989232312E-2</v>
      </c>
      <c r="CR70" s="75">
        <v>-1.32794437558504E-2</v>
      </c>
      <c r="CS70" s="75">
        <v>-1.10780340381552E-2</v>
      </c>
      <c r="CT70" s="75">
        <v>-9.1927771364362296E-3</v>
      </c>
      <c r="CU70" s="75">
        <v>-7.6352067313382498E-3</v>
      </c>
      <c r="CV70" s="75">
        <v>-6.3924296190498303E-3</v>
      </c>
      <c r="CW70" s="75">
        <v>-5.43052026910118E-3</v>
      </c>
      <c r="CX70" s="75">
        <v>-4.6980512506115697E-3</v>
      </c>
      <c r="CY70" s="75">
        <v>-4.1323149597974401E-3</v>
      </c>
      <c r="CZ70" s="75">
        <v>-3.6664169733512599E-3</v>
      </c>
      <c r="DA70" s="75">
        <v>-3.2361076743109098E-3</v>
      </c>
      <c r="DB70" s="75">
        <v>-2.7880218712425602E-3</v>
      </c>
      <c r="DC70" s="75">
        <v>-2.2841129751486702E-3</v>
      </c>
      <c r="DD70" s="75">
        <v>-1.70673659105887E-3</v>
      </c>
      <c r="DE70" s="75">
        <v>-1.0582087448756201E-3</v>
      </c>
      <c r="DF70" s="75">
        <v>-7.1746588842870498E-4</v>
      </c>
      <c r="DH70" s="73">
        <v>12100</v>
      </c>
      <c r="DI70">
        <v>10698.120687868501</v>
      </c>
      <c r="DK70" s="74">
        <v>0</v>
      </c>
      <c r="DL70" s="74">
        <v>0</v>
      </c>
      <c r="DM70" s="74">
        <v>60</v>
      </c>
      <c r="DN70" s="74">
        <v>10698.120687868501</v>
      </c>
    </row>
    <row r="71" spans="1:118" ht="1.1499999999999999" customHeight="1">
      <c r="A71" s="71">
        <f t="shared" si="13"/>
        <v>62</v>
      </c>
      <c r="B71">
        <v>6900</v>
      </c>
      <c r="C71" s="72">
        <f t="shared" ref="C71:E90" si="22">INDEX($K$13:$DF$212,$A71,C$9)</f>
        <v>-6.1336038808667498E-3</v>
      </c>
      <c r="D71" s="72">
        <f t="shared" si="22"/>
        <v>-4.2178728320809503E-2</v>
      </c>
      <c r="E71" s="72">
        <f t="shared" si="22"/>
        <v>-2.8143573554598299E-2</v>
      </c>
      <c r="G71" s="72">
        <f t="shared" si="21"/>
        <v>-1.0498471739828501</v>
      </c>
      <c r="H71" s="72">
        <f t="shared" si="21"/>
        <v>-3.9170469662366099</v>
      </c>
      <c r="I71" s="72">
        <f t="shared" si="18"/>
        <v>-2.4548672499027</v>
      </c>
      <c r="K71" s="75">
        <v>-6.5911612887248295E-4</v>
      </c>
      <c r="L71" s="75">
        <v>-9.73695685361235E-4</v>
      </c>
      <c r="M71" s="75">
        <v>-1.57841765239481E-3</v>
      </c>
      <c r="N71" s="75">
        <v>-2.1293631690014001E-3</v>
      </c>
      <c r="O71" s="75">
        <v>-2.6275041815415501E-3</v>
      </c>
      <c r="P71" s="75">
        <v>-3.0920310374722201E-3</v>
      </c>
      <c r="Q71" s="75">
        <v>-3.5589598859905799E-3</v>
      </c>
      <c r="R71" s="75">
        <v>-4.0783158605927298E-3</v>
      </c>
      <c r="S71" s="75">
        <v>-4.70834320465201E-3</v>
      </c>
      <c r="T71" s="75">
        <v>-5.5095294654893198E-3</v>
      </c>
      <c r="U71" s="75">
        <v>-6.5372221655024898E-3</v>
      </c>
      <c r="V71" s="75">
        <v>-7.8358180513896508E-3</v>
      </c>
      <c r="W71" s="75">
        <v>-9.4332104104023502E-3</v>
      </c>
      <c r="X71" s="75">
        <v>-1.1337186920977699E-2</v>
      </c>
      <c r="Y71" s="75">
        <v>-1.3533179633027401E-2</v>
      </c>
      <c r="Z71" s="75">
        <v>-1.59841242730362E-2</v>
      </c>
      <c r="AA71" s="75">
        <v>-1.8632318398072101E-2</v>
      </c>
      <c r="AB71" s="75">
        <v>-2.14021391266715E-2</v>
      </c>
      <c r="AC71" s="75">
        <v>-2.42048964130799E-2</v>
      </c>
      <c r="AD71" s="75">
        <v>-2.69445483634672E-2</v>
      </c>
      <c r="AE71" s="75">
        <v>-2.9523324468482302E-2</v>
      </c>
      <c r="AF71" s="75">
        <v>-3.1848487529855397E-2</v>
      </c>
      <c r="AG71" s="75">
        <v>-3.3838542401649602E-2</v>
      </c>
      <c r="AH71" s="75">
        <v>-3.5428118346208001E-2</v>
      </c>
      <c r="AI71" s="75">
        <v>-3.6572620920474003E-2</v>
      </c>
      <c r="AJ71" s="75">
        <v>-3.7251635531238197E-2</v>
      </c>
      <c r="AK71" s="75">
        <v>-3.7470047476872402E-2</v>
      </c>
      <c r="AL71" s="75">
        <v>-3.7258077774727102E-2</v>
      </c>
      <c r="AM71" s="75">
        <v>-3.6669877285803502E-2</v>
      </c>
      <c r="AN71" s="75">
        <v>-3.57801747171652E-2</v>
      </c>
      <c r="AO71" s="75">
        <v>-3.4679664694385798E-2</v>
      </c>
      <c r="AP71" s="75">
        <v>-3.34697672857419E-2</v>
      </c>
      <c r="AQ71" s="75">
        <v>-3.2256316739667397E-2</v>
      </c>
      <c r="AR71" s="75">
        <v>-3.11429181401945E-2</v>
      </c>
      <c r="AS71" s="75">
        <v>-3.02246882038343E-2</v>
      </c>
      <c r="AT71" s="75">
        <v>-2.9582485502464801E-2</v>
      </c>
      <c r="AU71" s="75">
        <v>-2.9277824439027399E-2</v>
      </c>
      <c r="AV71" s="75">
        <v>-2.9349052580578201E-2</v>
      </c>
      <c r="AW71" s="75">
        <v>-2.9809141923583402E-2</v>
      </c>
      <c r="AX71" s="75">
        <v>-3.0644955889024401E-2</v>
      </c>
      <c r="AY71" s="75">
        <v>-3.1818140150557998E-2</v>
      </c>
      <c r="AZ71" s="75">
        <v>-3.3267523733720702E-2</v>
      </c>
      <c r="BA71" s="75">
        <v>-3.4913138312003801E-2</v>
      </c>
      <c r="BB71" s="75">
        <v>-3.6661285459881503E-2</v>
      </c>
      <c r="BC71" s="75">
        <v>-3.8410458462840302E-2</v>
      </c>
      <c r="BD71" s="75">
        <v>-4.0057789074185099E-2</v>
      </c>
      <c r="BE71" s="75">
        <v>-4.1505515770922999E-2</v>
      </c>
      <c r="BF71" s="75">
        <v>-4.2667315084490801E-2</v>
      </c>
      <c r="BG71" s="75">
        <v>-4.3473574384024598E-2</v>
      </c>
      <c r="BH71" s="75">
        <v>-4.3875843811279E-2</v>
      </c>
      <c r="BI71" s="75">
        <v>-4.3849960275465401E-2</v>
      </c>
      <c r="BJ71" s="75">
        <v>-4.3397677957746003E-2</v>
      </c>
      <c r="BK71" s="75">
        <v>-4.2546225844021103E-2</v>
      </c>
      <c r="BL71" s="75">
        <v>-4.1346675351460298E-2</v>
      </c>
      <c r="BM71" s="75">
        <v>-3.9871287925770903E-2</v>
      </c>
      <c r="BN71" s="75">
        <v>-3.8208194042854297E-2</v>
      </c>
      <c r="BO71" s="75">
        <v>-3.64557852570669E-2</v>
      </c>
      <c r="BP71" s="75">
        <v>-3.47173874628924E-2</v>
      </c>
      <c r="BQ71" s="75">
        <v>-3.3094170034660197E-2</v>
      </c>
      <c r="BR71" s="75">
        <v>-3.1677789312880102E-2</v>
      </c>
      <c r="BS71" s="75">
        <v>-3.0546572467064801E-2</v>
      </c>
      <c r="BT71" s="75">
        <v>-2.9759107140334799E-2</v>
      </c>
      <c r="BU71" s="75">
        <v>-2.93503511980952E-2</v>
      </c>
      <c r="BV71" s="75">
        <v>-2.9330419490261099E-2</v>
      </c>
      <c r="BW71" s="75">
        <v>-2.9683192278084702E-2</v>
      </c>
      <c r="BX71" s="75">
        <v>-3.03671691224735E-2</v>
      </c>
      <c r="BY71" s="75">
        <v>-3.1318039775905998E-2</v>
      </c>
      <c r="BZ71" s="75">
        <v>-3.24533332813371E-2</v>
      </c>
      <c r="CA71" s="75">
        <v>-3.3676256687190202E-2</v>
      </c>
      <c r="CB71" s="75">
        <v>-3.4882537110870498E-2</v>
      </c>
      <c r="CC71" s="75">
        <v>-3.5966798723170497E-2</v>
      </c>
      <c r="CD71" s="75">
        <v>-3.6828674890293699E-2</v>
      </c>
      <c r="CE71" s="75">
        <v>-3.7378910940728899E-2</v>
      </c>
      <c r="CF71" s="75">
        <v>-3.7545513325922E-2</v>
      </c>
      <c r="CG71" s="75">
        <v>-3.7277120522726297E-2</v>
      </c>
      <c r="CH71" s="75">
        <v>-3.6546441042414599E-2</v>
      </c>
      <c r="CI71" s="75">
        <v>-3.5352097147529099E-2</v>
      </c>
      <c r="CJ71" s="75">
        <v>-3.3717630056212297E-2</v>
      </c>
      <c r="CK71" s="75">
        <v>-3.1690295012676797E-2</v>
      </c>
      <c r="CL71" s="75">
        <v>-2.9338011147569801E-2</v>
      </c>
      <c r="CM71" s="75">
        <v>-2.6743806189920099E-2</v>
      </c>
      <c r="CN71" s="75">
        <v>-2.4001683166679801E-2</v>
      </c>
      <c r="CO71" s="75">
        <v>-2.1209267567569402E-2</v>
      </c>
      <c r="CP71" s="75">
        <v>-1.8462093693383301E-2</v>
      </c>
      <c r="CQ71" s="75">
        <v>-1.58475904782426E-2</v>
      </c>
      <c r="CR71" s="75">
        <v>-1.3438872614624399E-2</v>
      </c>
      <c r="CS71" s="75">
        <v>-1.12914946963883E-2</v>
      </c>
      <c r="CT71" s="75">
        <v>-9.4390420006175094E-3</v>
      </c>
      <c r="CU71" s="75">
        <v>-7.89313338383635E-3</v>
      </c>
      <c r="CV71" s="75">
        <v>-6.64255166600924E-3</v>
      </c>
      <c r="CW71" s="75">
        <v>-5.6565457818214702E-3</v>
      </c>
      <c r="CX71" s="75">
        <v>-4.8880774867757198E-3</v>
      </c>
      <c r="CY71" s="75">
        <v>-4.2795383943212001E-3</v>
      </c>
      <c r="CZ71" s="75">
        <v>-3.7694438077505699E-3</v>
      </c>
      <c r="DA71" s="75">
        <v>-3.29853350280245E-3</v>
      </c>
      <c r="DB71" s="75">
        <v>-2.8174804201808001E-3</v>
      </c>
      <c r="DC71" s="75">
        <v>-2.2908163973397598E-3</v>
      </c>
      <c r="DD71" s="75">
        <v>-1.70151765259561E-3</v>
      </c>
      <c r="DE71" s="75">
        <v>-1.0506850729962E-3</v>
      </c>
      <c r="DF71" s="75">
        <v>-7.1091108054133602E-4</v>
      </c>
      <c r="DH71" s="73">
        <v>12300</v>
      </c>
      <c r="DI71">
        <v>10661.0459650637</v>
      </c>
      <c r="DK71" s="74">
        <v>0</v>
      </c>
      <c r="DL71" s="74">
        <v>0</v>
      </c>
      <c r="DM71" s="74">
        <v>61</v>
      </c>
      <c r="DN71" s="74">
        <v>10661.0459650637</v>
      </c>
    </row>
    <row r="72" spans="1:118" ht="1.1499999999999999" customHeight="1">
      <c r="A72" s="71">
        <f t="shared" si="13"/>
        <v>63</v>
      </c>
      <c r="B72">
        <v>6850</v>
      </c>
      <c r="C72" s="72">
        <f t="shared" si="22"/>
        <v>-6.3166041916019799E-3</v>
      </c>
      <c r="D72" s="72">
        <f t="shared" si="22"/>
        <v>-4.1659652284392903E-2</v>
      </c>
      <c r="E72" s="72">
        <f t="shared" si="22"/>
        <v>-2.7772462018319798E-2</v>
      </c>
      <c r="G72" s="72">
        <f t="shared" si="21"/>
        <v>-1.04353056979125</v>
      </c>
      <c r="H72" s="72">
        <f t="shared" si="21"/>
        <v>-3.8753873139522201</v>
      </c>
      <c r="I72" s="72">
        <f t="shared" si="18"/>
        <v>-2.42709478788439</v>
      </c>
      <c r="K72" s="75">
        <v>-6.5771622947067903E-4</v>
      </c>
      <c r="L72" s="75">
        <v>-9.7356774934269103E-4</v>
      </c>
      <c r="M72" s="75">
        <v>-1.5844587721676299E-3</v>
      </c>
      <c r="N72" s="75">
        <v>-2.14970187115795E-3</v>
      </c>
      <c r="O72" s="75">
        <v>-2.6712318073487001E-3</v>
      </c>
      <c r="P72" s="75">
        <v>-3.16751946050317E-3</v>
      </c>
      <c r="Q72" s="75">
        <v>-3.6721730745512102E-3</v>
      </c>
      <c r="R72" s="75">
        <v>-4.2314818905060704E-3</v>
      </c>
      <c r="S72" s="75">
        <v>-4.8991302229433103E-3</v>
      </c>
      <c r="T72" s="75">
        <v>-5.7307445615924699E-3</v>
      </c>
      <c r="U72" s="75">
        <v>-6.7770618485428697E-3</v>
      </c>
      <c r="V72" s="75">
        <v>-8.0786118088553797E-3</v>
      </c>
      <c r="W72" s="75">
        <v>-9.6605428009615898E-3</v>
      </c>
      <c r="X72" s="75">
        <v>-1.15292824016751E-2</v>
      </c>
      <c r="Y72" s="75">
        <v>-1.3670428596164999E-2</v>
      </c>
      <c r="Z72" s="75">
        <v>-1.60486193369433E-2</v>
      </c>
      <c r="AA72" s="75">
        <v>-1.86092572868801E-2</v>
      </c>
      <c r="AB72" s="75">
        <v>-2.12810204442575E-2</v>
      </c>
      <c r="AC72" s="75">
        <v>-2.39804582467695E-2</v>
      </c>
      <c r="AD72" s="75">
        <v>-2.6617294982943299E-2</v>
      </c>
      <c r="AE72" s="75">
        <v>-2.9099654560022802E-2</v>
      </c>
      <c r="AF72" s="75">
        <v>-3.1340477573753502E-2</v>
      </c>
      <c r="AG72" s="75">
        <v>-3.3263310933661999E-2</v>
      </c>
      <c r="AH72" s="75">
        <v>-3.4806835045633297E-2</v>
      </c>
      <c r="AI72" s="75">
        <v>-3.5929277011791702E-2</v>
      </c>
      <c r="AJ72" s="75">
        <v>-3.6611595698659502E-2</v>
      </c>
      <c r="AK72" s="75">
        <v>-3.6858491312559603E-2</v>
      </c>
      <c r="AL72" s="75">
        <v>-3.6698475229054499E-2</v>
      </c>
      <c r="AM72" s="75">
        <v>-3.61825468758252E-2</v>
      </c>
      <c r="AN72" s="75">
        <v>-3.5381009300526699E-2</v>
      </c>
      <c r="AO72" s="75">
        <v>-3.4379144671588598E-2</v>
      </c>
      <c r="AP72" s="75">
        <v>-3.3272324242911898E-2</v>
      </c>
      <c r="AQ72" s="75">
        <v>-3.2160063183618998E-2</v>
      </c>
      <c r="AR72" s="75">
        <v>-3.1139760504511199E-2</v>
      </c>
      <c r="AS72" s="75">
        <v>-3.03008332697845E-2</v>
      </c>
      <c r="AT72" s="75">
        <v>-2.9719309364877499E-2</v>
      </c>
      <c r="AU72" s="75">
        <v>-2.9453044798774499E-2</v>
      </c>
      <c r="AV72" s="75">
        <v>-2.95381238059917E-2</v>
      </c>
      <c r="AW72" s="75">
        <v>-2.99867924137379E-2</v>
      </c>
      <c r="AX72" s="75">
        <v>-3.0786769471587799E-2</v>
      </c>
      <c r="AY72" s="75">
        <v>-3.1902085560027403E-2</v>
      </c>
      <c r="AZ72" s="75">
        <v>-3.32753345524361E-2</v>
      </c>
      <c r="BA72" s="75">
        <v>-3.48314497342107E-2</v>
      </c>
      <c r="BB72" s="75">
        <v>-3.6482467800637998E-2</v>
      </c>
      <c r="BC72" s="75">
        <v>-3.8133082300842003E-2</v>
      </c>
      <c r="BD72" s="75">
        <v>-3.9686709570314602E-2</v>
      </c>
      <c r="BE72" s="75">
        <v>-4.1051546433113699E-2</v>
      </c>
      <c r="BF72" s="75">
        <v>-4.2146541487636503E-2</v>
      </c>
      <c r="BG72" s="75">
        <v>-4.2906332948437001E-2</v>
      </c>
      <c r="BH72" s="75">
        <v>-4.3285415730420003E-2</v>
      </c>
      <c r="BI72" s="75">
        <v>-4.3261098183170303E-2</v>
      </c>
      <c r="BJ72" s="75">
        <v>-4.2835039573505998E-2</v>
      </c>
      <c r="BK72" s="75">
        <v>-4.2032815373077001E-2</v>
      </c>
      <c r="BL72" s="75">
        <v>-4.09023493829909E-2</v>
      </c>
      <c r="BM72" s="75">
        <v>-3.9511529537471599E-2</v>
      </c>
      <c r="BN72" s="75">
        <v>-3.7943108503532101E-2</v>
      </c>
      <c r="BO72" s="75">
        <v>-3.6289444292447098E-2</v>
      </c>
      <c r="BP72" s="75">
        <v>-3.46475794013167E-2</v>
      </c>
      <c r="BQ72" s="75">
        <v>-3.3112524486359603E-2</v>
      </c>
      <c r="BR72" s="75">
        <v>-3.1770261436113202E-2</v>
      </c>
      <c r="BS72" s="75">
        <v>-3.0694367551041001E-2</v>
      </c>
      <c r="BT72" s="75">
        <v>-2.9939835104587399E-2</v>
      </c>
      <c r="BU72" s="75">
        <v>-2.95393646106685E-2</v>
      </c>
      <c r="BV72" s="75">
        <v>-2.9502481403737801E-2</v>
      </c>
      <c r="BW72" s="75">
        <v>-2.9813956422885798E-2</v>
      </c>
      <c r="BX72" s="75">
        <v>-3.04347065940919E-2</v>
      </c>
      <c r="BY72" s="75">
        <v>-3.1304291847327401E-2</v>
      </c>
      <c r="BZ72" s="75">
        <v>-3.23451886469047E-2</v>
      </c>
      <c r="CA72" s="75">
        <v>-3.3466330232267798E-2</v>
      </c>
      <c r="CB72" s="75">
        <v>-3.4569755728230102E-2</v>
      </c>
      <c r="CC72" s="75">
        <v>-3.5556364862973103E-2</v>
      </c>
      <c r="CD72" s="75">
        <v>-3.6331769855728398E-2</v>
      </c>
      <c r="CE72" s="75">
        <v>-3.6812038116017902E-2</v>
      </c>
      <c r="CF72" s="75">
        <v>-3.6929449021872597E-2</v>
      </c>
      <c r="CG72" s="75">
        <v>-3.6635603166855601E-2</v>
      </c>
      <c r="CH72" s="75">
        <v>-3.5904754685311603E-2</v>
      </c>
      <c r="CI72" s="75">
        <v>-3.4735527640427699E-2</v>
      </c>
      <c r="CJ72" s="75">
        <v>-3.3149813686272803E-2</v>
      </c>
      <c r="CK72" s="75">
        <v>-3.1191998235390199E-2</v>
      </c>
      <c r="CL72" s="75">
        <v>-2.8925694707804699E-2</v>
      </c>
      <c r="CM72" s="75">
        <v>-2.6428835979299899E-2</v>
      </c>
      <c r="CN72" s="75">
        <v>-2.3789718259927199E-2</v>
      </c>
      <c r="CO72" s="75">
        <v>-2.10999736106759E-2</v>
      </c>
      <c r="CP72" s="75">
        <v>-1.84494958314371E-2</v>
      </c>
      <c r="CQ72" s="75">
        <v>-1.5920505943645299E-2</v>
      </c>
      <c r="CR72" s="75">
        <v>-1.3581984246702599E-2</v>
      </c>
      <c r="CS72" s="75">
        <v>-1.14865077629701E-2</v>
      </c>
      <c r="CT72" s="75">
        <v>-9.6661609814236698E-3</v>
      </c>
      <c r="CU72" s="75">
        <v>-8.1325926568297201E-3</v>
      </c>
      <c r="CV72" s="75">
        <v>-6.8761426619448601E-3</v>
      </c>
      <c r="CW72" s="75">
        <v>-5.8689757442562003E-3</v>
      </c>
      <c r="CX72" s="75">
        <v>-5.0681005926799102E-3</v>
      </c>
      <c r="CY72" s="75">
        <v>-4.4206205669433899E-3</v>
      </c>
      <c r="CZ72" s="75">
        <v>-3.8700048936334401E-3</v>
      </c>
      <c r="DA72" s="75">
        <v>-3.3616069891149801E-3</v>
      </c>
      <c r="DB72" s="75">
        <v>-2.8497763904852002E-3</v>
      </c>
      <c r="DC72" s="75">
        <v>-2.30143798987228E-3</v>
      </c>
      <c r="DD72" s="75">
        <v>-1.70014412322416E-3</v>
      </c>
      <c r="DE72" s="75">
        <v>-1.04592473917819E-3</v>
      </c>
      <c r="DF72" s="75">
        <v>-7.0636744007970202E-4</v>
      </c>
      <c r="DH72" s="73">
        <v>12500</v>
      </c>
      <c r="DI72">
        <v>10621.070810044101</v>
      </c>
      <c r="DK72" s="74">
        <v>0</v>
      </c>
      <c r="DL72" s="74">
        <v>0</v>
      </c>
      <c r="DM72" s="74">
        <v>62</v>
      </c>
      <c r="DN72" s="74">
        <v>10621.070810044101</v>
      </c>
    </row>
    <row r="73" spans="1:118" ht="1.1499999999999999" customHeight="1">
      <c r="A73" s="71">
        <f t="shared" si="13"/>
        <v>64</v>
      </c>
      <c r="B73">
        <v>6800</v>
      </c>
      <c r="C73" s="72">
        <f t="shared" si="22"/>
        <v>-6.4881616183174598E-3</v>
      </c>
      <c r="D73" s="72">
        <f t="shared" si="22"/>
        <v>-4.1161685953984402E-2</v>
      </c>
      <c r="E73" s="72">
        <f t="shared" si="22"/>
        <v>-2.74138364691634E-2</v>
      </c>
      <c r="G73" s="72">
        <f t="shared" si="21"/>
        <v>-1.0370424081729299</v>
      </c>
      <c r="H73" s="72">
        <f t="shared" si="21"/>
        <v>-3.8342256279982299</v>
      </c>
      <c r="I73" s="72">
        <f t="shared" si="18"/>
        <v>-2.39968095141522</v>
      </c>
      <c r="K73" s="75">
        <v>-6.5786835984908904E-4</v>
      </c>
      <c r="L73" s="75">
        <v>-9.7555848225056203E-4</v>
      </c>
      <c r="M73" s="75">
        <v>-1.5933618662302201E-3</v>
      </c>
      <c r="N73" s="75">
        <v>-2.1727655771837801E-3</v>
      </c>
      <c r="O73" s="75">
        <v>-2.7165417682453999E-3</v>
      </c>
      <c r="P73" s="75">
        <v>-3.2424807455572499E-3</v>
      </c>
      <c r="Q73" s="75">
        <v>-3.7819720690549698E-3</v>
      </c>
      <c r="R73" s="75">
        <v>-4.3778724241064996E-3</v>
      </c>
      <c r="S73" s="75">
        <v>-5.0796768115242202E-3</v>
      </c>
      <c r="T73" s="75">
        <v>-5.9385370640120498E-3</v>
      </c>
      <c r="U73" s="75">
        <v>-7.0009482136720097E-3</v>
      </c>
      <c r="V73" s="75">
        <v>-8.3038811767892108E-3</v>
      </c>
      <c r="W73" s="75">
        <v>-9.8699548256854508E-3</v>
      </c>
      <c r="X73" s="75">
        <v>-1.1704353688337501E-2</v>
      </c>
      <c r="Y73" s="75">
        <v>-1.37928581118512E-2</v>
      </c>
      <c r="Z73" s="75">
        <v>-1.6101716625712401E-2</v>
      </c>
      <c r="AA73" s="75">
        <v>-1.8579249318554501E-2</v>
      </c>
      <c r="AB73" s="75">
        <v>-2.1158170052635698E-2</v>
      </c>
      <c r="AC73" s="75">
        <v>-2.37599408345158E-2</v>
      </c>
      <c r="AD73" s="75">
        <v>-2.6299691790250102E-2</v>
      </c>
      <c r="AE73" s="75">
        <v>-2.8691074609673701E-2</v>
      </c>
      <c r="AF73" s="75">
        <v>-3.0852350671862001E-2</v>
      </c>
      <c r="AG73" s="75">
        <v>-3.2711787816692699E-2</v>
      </c>
      <c r="AH73" s="75">
        <v>-3.4211861533840399E-2</v>
      </c>
      <c r="AI73" s="75">
        <v>-3.5313442577357801E-2</v>
      </c>
      <c r="AJ73" s="75">
        <v>-3.5998770593750999E-2</v>
      </c>
      <c r="AK73" s="75">
        <v>-3.62723620048927E-2</v>
      </c>
      <c r="AL73" s="75">
        <v>-3.6161116010734899E-2</v>
      </c>
      <c r="AM73" s="75">
        <v>-3.5713067325568698E-2</v>
      </c>
      <c r="AN73" s="75">
        <v>-3.4994357846467199E-2</v>
      </c>
      <c r="AO73" s="75">
        <v>-3.4085182136368498E-2</v>
      </c>
      <c r="AP73" s="75">
        <v>-3.3075225376046499E-2</v>
      </c>
      <c r="AQ73" s="75">
        <v>-3.2058063649133099E-2</v>
      </c>
      <c r="AR73" s="75">
        <v>-3.11252655631187E-2</v>
      </c>
      <c r="AS73" s="75">
        <v>-3.0360893871738799E-2</v>
      </c>
      <c r="AT73" s="75">
        <v>-2.9836436465598099E-2</v>
      </c>
      <c r="AU73" s="75">
        <v>-2.9606310557337499E-2</v>
      </c>
      <c r="AV73" s="75">
        <v>-2.9704473560309402E-2</v>
      </c>
      <c r="AW73" s="75">
        <v>-3.0142488974270201E-2</v>
      </c>
      <c r="AX73" s="75">
        <v>-3.0908878092445701E-2</v>
      </c>
      <c r="AY73" s="75">
        <v>-3.1969910348593603E-2</v>
      </c>
      <c r="AZ73" s="75">
        <v>-3.3271715377149999E-2</v>
      </c>
      <c r="BA73" s="75">
        <v>-3.4743828440596099E-2</v>
      </c>
      <c r="BB73" s="75">
        <v>-3.6303672534072497E-2</v>
      </c>
      <c r="BC73" s="75">
        <v>-3.7861764894087102E-2</v>
      </c>
      <c r="BD73" s="75">
        <v>-3.9327423557119802E-2</v>
      </c>
      <c r="BE73" s="75">
        <v>-4.06144403226971E-2</v>
      </c>
      <c r="BF73" s="75">
        <v>-4.1646715816823401E-2</v>
      </c>
      <c r="BG73" s="75">
        <v>-4.2362881550161498E-2</v>
      </c>
      <c r="BH73" s="75">
        <v>-4.2720194789499101E-2</v>
      </c>
      <c r="BI73" s="75">
        <v>-4.2697348383289799E-2</v>
      </c>
      <c r="BJ73" s="75">
        <v>-4.2295912016224901E-2</v>
      </c>
      <c r="BK73" s="75">
        <v>-4.153990668417E-2</v>
      </c>
      <c r="BL73" s="75">
        <v>-4.0474301446570202E-2</v>
      </c>
      <c r="BM73" s="75">
        <v>-3.91628797625116E-2</v>
      </c>
      <c r="BN73" s="75">
        <v>-3.7683337893809003E-2</v>
      </c>
      <c r="BO73" s="75">
        <v>-3.6122368534888601E-2</v>
      </c>
      <c r="BP73" s="75">
        <v>-3.45711200041387E-2</v>
      </c>
      <c r="BQ73" s="75">
        <v>-3.3118808758881603E-2</v>
      </c>
      <c r="BR73" s="75">
        <v>-3.1846093062795199E-2</v>
      </c>
      <c r="BS73" s="75">
        <v>-3.0822095355219899E-2</v>
      </c>
      <c r="BT73" s="75">
        <v>-3.0098421521588498E-2</v>
      </c>
      <c r="BU73" s="75">
        <v>-2.9705655605853198E-2</v>
      </c>
      <c r="BV73" s="75">
        <v>-2.9652782094899501E-2</v>
      </c>
      <c r="BW73" s="75">
        <v>-2.9925389364316199E-2</v>
      </c>
      <c r="BX73" s="75">
        <v>-3.0486680122989999E-2</v>
      </c>
      <c r="BY73" s="75">
        <v>-3.1279854172002998E-2</v>
      </c>
      <c r="BZ73" s="75">
        <v>-3.2232018350173301E-2</v>
      </c>
      <c r="CA73" s="75">
        <v>-3.3257506437944298E-2</v>
      </c>
      <c r="CB73" s="75">
        <v>-3.4264278377768201E-2</v>
      </c>
      <c r="CC73" s="75">
        <v>-3.51591303413624E-2</v>
      </c>
      <c r="CD73" s="75">
        <v>-3.5853299690747902E-2</v>
      </c>
      <c r="CE73" s="75">
        <v>-3.6267850891035701E-2</v>
      </c>
      <c r="CF73" s="75">
        <v>-3.6339088448221403E-2</v>
      </c>
      <c r="CG73" s="75">
        <v>-3.6021387543109899E-2</v>
      </c>
      <c r="CH73" s="75">
        <v>-3.52904813226496E-2</v>
      </c>
      <c r="CI73" s="75">
        <v>-3.4144981878953297E-2</v>
      </c>
      <c r="CJ73" s="75">
        <v>-3.2605251394634202E-2</v>
      </c>
      <c r="CK73" s="75">
        <v>-3.0712996967431499E-2</v>
      </c>
      <c r="CL73" s="75">
        <v>-2.8527772651868798E-2</v>
      </c>
      <c r="CM73" s="75">
        <v>-2.6122773122506202E-2</v>
      </c>
      <c r="CN73" s="75">
        <v>-2.3580912143092901E-2</v>
      </c>
      <c r="CO73" s="75">
        <v>-2.0988225330884201E-2</v>
      </c>
      <c r="CP73" s="75">
        <v>-1.8429314291870402E-2</v>
      </c>
      <c r="CQ73" s="75">
        <v>-1.59815047495931E-2</v>
      </c>
      <c r="CR73" s="75">
        <v>-1.3709920144206E-2</v>
      </c>
      <c r="CS73" s="75">
        <v>-1.1664311312460899E-2</v>
      </c>
      <c r="CT73" s="75">
        <v>-9.8753676557771508E-3</v>
      </c>
      <c r="CU73" s="75">
        <v>-8.3547240337111302E-3</v>
      </c>
      <c r="CV73" s="75">
        <v>-7.0941559657740003E-3</v>
      </c>
      <c r="CW73" s="75">
        <v>-6.0685146866035202E-3</v>
      </c>
      <c r="CX73" s="75">
        <v>-5.2385277437451798E-3</v>
      </c>
      <c r="CY73" s="75">
        <v>-4.5556596035839902E-3</v>
      </c>
      <c r="CZ73" s="75">
        <v>-3.9679128632269496E-3</v>
      </c>
      <c r="DA73" s="75">
        <v>-3.42490523338256E-3</v>
      </c>
      <c r="DB73" s="75">
        <v>-2.8843449986470601E-3</v>
      </c>
      <c r="DC73" s="75">
        <v>-2.31536958824563E-3</v>
      </c>
      <c r="DD73" s="75">
        <v>-1.7020805027323099E-3</v>
      </c>
      <c r="DE73" s="75">
        <v>-1.04356106908653E-3</v>
      </c>
      <c r="DF73" s="75">
        <v>-7.0357273126319298E-4</v>
      </c>
      <c r="DH73" s="73">
        <v>12700</v>
      </c>
      <c r="DI73">
        <v>10581.3431544333</v>
      </c>
      <c r="DK73" s="74">
        <v>0</v>
      </c>
      <c r="DL73" s="74">
        <v>0</v>
      </c>
      <c r="DM73" s="74">
        <v>63</v>
      </c>
      <c r="DN73" s="74">
        <v>10581.3431544333</v>
      </c>
    </row>
    <row r="74" spans="1:118" ht="1.1499999999999999" customHeight="1">
      <c r="A74" s="71">
        <f t="shared" si="13"/>
        <v>65</v>
      </c>
      <c r="B74">
        <v>6750</v>
      </c>
      <c r="C74" s="72">
        <f t="shared" si="22"/>
        <v>-6.64886619966637E-3</v>
      </c>
      <c r="D74" s="72">
        <f t="shared" si="22"/>
        <v>-4.06836269544055E-2</v>
      </c>
      <c r="E74" s="72">
        <f t="shared" si="22"/>
        <v>-2.70671271023275E-2</v>
      </c>
      <c r="G74" s="72">
        <f t="shared" si="21"/>
        <v>-1.0303935419732599</v>
      </c>
      <c r="H74" s="72">
        <f t="shared" si="21"/>
        <v>-3.7935420010438299</v>
      </c>
      <c r="I74" s="72">
        <f t="shared" ref="I74:I105" si="23">INDEX($K$236:$DF$435,$A74,I$9)</f>
        <v>-2.3726138243128898</v>
      </c>
      <c r="K74" s="75">
        <v>-6.5935087738580405E-4</v>
      </c>
      <c r="L74" s="75">
        <v>-9.79356454568005E-4</v>
      </c>
      <c r="M74" s="75">
        <v>-1.6046742032585801E-3</v>
      </c>
      <c r="N74" s="75">
        <v>-2.1980475292912101E-3</v>
      </c>
      <c r="O74" s="75">
        <v>-2.7629723799600398E-3</v>
      </c>
      <c r="P74" s="75">
        <v>-3.31659169292834E-3</v>
      </c>
      <c r="Q74" s="75">
        <v>-3.8882471540682599E-3</v>
      </c>
      <c r="R74" s="75">
        <v>-4.5176394879490496E-3</v>
      </c>
      <c r="S74" s="75">
        <v>-5.2504142388488601E-3</v>
      </c>
      <c r="T74" s="75">
        <v>-6.1336038808667498E-3</v>
      </c>
      <c r="U74" s="75">
        <v>-7.2098011106481799E-3</v>
      </c>
      <c r="V74" s="75">
        <v>-8.5127034203696904E-3</v>
      </c>
      <c r="W74" s="75">
        <v>-1.00626008385961E-2</v>
      </c>
      <c r="X74" s="75">
        <v>-1.1863543984600201E-2</v>
      </c>
      <c r="Y74" s="75">
        <v>-1.39015113933328E-2</v>
      </c>
      <c r="Z74" s="75">
        <v>-1.6144276717882301E-2</v>
      </c>
      <c r="AA74" s="75">
        <v>-1.8542901961905001E-2</v>
      </c>
      <c r="AB74" s="75">
        <v>-2.10338897516157E-2</v>
      </c>
      <c r="AC74" s="75">
        <v>-2.3543308689886501E-2</v>
      </c>
      <c r="AD74" s="75">
        <v>-2.5991356673839599E-2</v>
      </c>
      <c r="AE74" s="75">
        <v>-2.8296870364192699E-2</v>
      </c>
      <c r="AF74" s="75">
        <v>-3.0383097933108699E-2</v>
      </c>
      <c r="AG74" s="75">
        <v>-3.2182726562277802E-2</v>
      </c>
      <c r="AH74" s="75">
        <v>-3.3641786552552698E-2</v>
      </c>
      <c r="AI74" s="75">
        <v>-3.4723626053450897E-2</v>
      </c>
      <c r="AJ74" s="75">
        <v>-3.54116790549142E-2</v>
      </c>
      <c r="AK74" s="75">
        <v>-3.5710279693084802E-2</v>
      </c>
      <c r="AL74" s="75">
        <v>-3.5644806603731899E-2</v>
      </c>
      <c r="AM74" s="75">
        <v>-3.5260504950915601E-2</v>
      </c>
      <c r="AN74" s="75">
        <v>-3.4619603844266697E-2</v>
      </c>
      <c r="AO74" s="75">
        <v>-3.3797515931432799E-2</v>
      </c>
      <c r="AP74" s="75">
        <v>-3.2878581378267803E-2</v>
      </c>
      <c r="AQ74" s="75">
        <v>-3.1950793515034E-2</v>
      </c>
      <c r="AR74" s="75">
        <v>-3.1100242937668499E-2</v>
      </c>
      <c r="AS74" s="75">
        <v>-3.04059628570621E-2</v>
      </c>
      <c r="AT74" s="75">
        <v>-2.9935174524680402E-2</v>
      </c>
      <c r="AU74" s="75">
        <v>-2.97390624404897E-2</v>
      </c>
      <c r="AV74" s="75">
        <v>-2.98495853616987E-2</v>
      </c>
      <c r="AW74" s="75">
        <v>-3.0277664926124999E-2</v>
      </c>
      <c r="AX74" s="75">
        <v>-3.1012574975597999E-2</v>
      </c>
      <c r="AY74" s="75">
        <v>-3.2022686779696399E-2</v>
      </c>
      <c r="AZ74" s="75">
        <v>-3.3257450809051001E-2</v>
      </c>
      <c r="BA74" s="75">
        <v>-3.46507226452831E-2</v>
      </c>
      <c r="BB74" s="75">
        <v>-3.6124983907834501E-2</v>
      </c>
      <c r="BC74" s="75">
        <v>-3.7596222012462002E-2</v>
      </c>
      <c r="BD74" s="75">
        <v>-3.89792966880304E-2</v>
      </c>
      <c r="BE74" s="75">
        <v>-4.0193253704014699E-2</v>
      </c>
      <c r="BF74" s="75">
        <v>-4.1166645304219797E-2</v>
      </c>
      <c r="BG74" s="75">
        <v>-4.1841854081326298E-2</v>
      </c>
      <c r="BH74" s="75">
        <v>-4.2178728320809503E-2</v>
      </c>
      <c r="BI74" s="75">
        <v>-4.2157264484335398E-2</v>
      </c>
      <c r="BJ74" s="75">
        <v>-4.1778946666708998E-2</v>
      </c>
      <c r="BK74" s="75">
        <v>-4.1066334023162197E-2</v>
      </c>
      <c r="BL74" s="75">
        <v>-4.0061623729020501E-2</v>
      </c>
      <c r="BM74" s="75">
        <v>-3.8824746067025399E-2</v>
      </c>
      <c r="BN74" s="75">
        <v>-3.7428642660770402E-2</v>
      </c>
      <c r="BO74" s="75">
        <v>-3.59546886842372E-2</v>
      </c>
      <c r="BP74" s="75">
        <v>-3.4488502125718697E-2</v>
      </c>
      <c r="BQ74" s="75">
        <v>-3.3113846240648802E-2</v>
      </c>
      <c r="BR74" s="75">
        <v>-3.1906389179366598E-2</v>
      </c>
      <c r="BS74" s="75">
        <v>-3.0931072083221801E-2</v>
      </c>
      <c r="BT74" s="75">
        <v>-3.02363102378694E-2</v>
      </c>
      <c r="BU74" s="75">
        <v>-2.9850708756393899E-2</v>
      </c>
      <c r="BV74" s="75">
        <v>-2.9782750785134302E-2</v>
      </c>
      <c r="BW74" s="75">
        <v>-3.0018775687531099E-2</v>
      </c>
      <c r="BX74" s="75">
        <v>-3.05241523046152E-2</v>
      </c>
      <c r="BY74" s="75">
        <v>-3.1245496124924999E-2</v>
      </c>
      <c r="BZ74" s="75">
        <v>-3.2114253260092401E-2</v>
      </c>
      <c r="CA74" s="75">
        <v>-3.3049850963438897E-2</v>
      </c>
      <c r="CB74" s="75">
        <v>-3.3965797206001298E-2</v>
      </c>
      <c r="CC74" s="75">
        <v>-3.4774438063018297E-2</v>
      </c>
      <c r="CD74" s="75">
        <v>-3.5392293553186301E-2</v>
      </c>
      <c r="CE74" s="75">
        <v>-3.5745128485746097E-2</v>
      </c>
      <c r="CF74" s="75">
        <v>-3.5773034267685903E-2</v>
      </c>
      <c r="CG74" s="75">
        <v>-3.54329858451592E-2</v>
      </c>
      <c r="CH74" s="75">
        <v>-3.4702136338105399E-2</v>
      </c>
      <c r="CI74" s="75">
        <v>-3.3579062993676398E-2</v>
      </c>
      <c r="CJ74" s="75">
        <v>-3.2082725702007299E-2</v>
      </c>
      <c r="CK74" s="75">
        <v>-3.0252315678185301E-2</v>
      </c>
      <c r="CL74" s="75">
        <v>-2.8143573554598299E-2</v>
      </c>
      <c r="CM74" s="75">
        <v>-2.58252805329721E-2</v>
      </c>
      <c r="CN74" s="75">
        <v>-2.33752740026511E-2</v>
      </c>
      <c r="CO74" s="75">
        <v>-2.08743697302043E-2</v>
      </c>
      <c r="CP74" s="75">
        <v>-1.8402193477181701E-2</v>
      </c>
      <c r="CQ74" s="75">
        <v>-1.60314804576864E-2</v>
      </c>
      <c r="CR74" s="75">
        <v>-1.38237434256416E-2</v>
      </c>
      <c r="CS74" s="75">
        <v>-1.18260613628171E-2</v>
      </c>
      <c r="CT74" s="75">
        <v>-1.0067814198832801E-2</v>
      </c>
      <c r="CU74" s="75">
        <v>-8.5605937889022196E-3</v>
      </c>
      <c r="CV74" s="75">
        <v>-7.2974872872236998E-3</v>
      </c>
      <c r="CW74" s="75">
        <v>-6.2558270662066203E-3</v>
      </c>
      <c r="CX74" s="75">
        <v>-5.3997521551400404E-3</v>
      </c>
      <c r="CY74" s="75">
        <v>-4.6847616886543601E-3</v>
      </c>
      <c r="CZ74" s="75">
        <v>-4.0630136585059502E-3</v>
      </c>
      <c r="DA74" s="75">
        <v>-3.4880570588165902E-3</v>
      </c>
      <c r="DB74" s="75">
        <v>-2.9206840043025199E-3</v>
      </c>
      <c r="DC74" s="75">
        <v>-2.33206914031143E-3</v>
      </c>
      <c r="DD74" s="75">
        <v>-1.70684743371566E-3</v>
      </c>
      <c r="DE74" s="75">
        <v>-1.0432662293260299E-3</v>
      </c>
      <c r="DF74" s="75">
        <v>-7.02292316454986E-4</v>
      </c>
      <c r="DH74" s="73">
        <v>12900</v>
      </c>
      <c r="DI74">
        <v>10544.995339883601</v>
      </c>
      <c r="DK74" s="74">
        <v>0</v>
      </c>
      <c r="DL74" s="74">
        <v>0</v>
      </c>
      <c r="DM74" s="74">
        <v>64</v>
      </c>
      <c r="DN74" s="74">
        <v>10544.995339883601</v>
      </c>
    </row>
    <row r="75" spans="1:118" ht="1.1499999999999999" customHeight="1">
      <c r="A75" s="71">
        <f t="shared" ref="A75:A138" si="24">ROW()-$A$9</f>
        <v>66</v>
      </c>
      <c r="B75">
        <v>6700</v>
      </c>
      <c r="C75" s="72">
        <f t="shared" si="22"/>
        <v>-6.7992763143729399E-3</v>
      </c>
      <c r="D75" s="72">
        <f t="shared" si="22"/>
        <v>-4.0224346584632198E-2</v>
      </c>
      <c r="E75" s="72">
        <f t="shared" si="22"/>
        <v>-2.6731793969702201E-2</v>
      </c>
      <c r="G75" s="72">
        <f t="shared" si="21"/>
        <v>-1.0235942656588899</v>
      </c>
      <c r="H75" s="72">
        <f t="shared" si="21"/>
        <v>-3.7533176544592002</v>
      </c>
      <c r="I75" s="72">
        <f t="shared" si="23"/>
        <v>-2.3458820303431902</v>
      </c>
      <c r="K75" s="75">
        <v>-6.61965766948924E-4</v>
      </c>
      <c r="L75" s="75">
        <v>-9.846838149542229E-4</v>
      </c>
      <c r="M75" s="75">
        <v>-1.6179925820506401E-3</v>
      </c>
      <c r="N75" s="75">
        <v>-2.2250978954798401E-3</v>
      </c>
      <c r="O75" s="75">
        <v>-2.8101168418834198E-3</v>
      </c>
      <c r="P75" s="75">
        <v>-3.3895730119684201E-3</v>
      </c>
      <c r="Q75" s="75">
        <v>-3.9909150247649404E-3</v>
      </c>
      <c r="R75" s="75">
        <v>-4.6509404381003998E-3</v>
      </c>
      <c r="S75" s="75">
        <v>-5.4117569017762398E-3</v>
      </c>
      <c r="T75" s="75">
        <v>-6.3166041916019799E-3</v>
      </c>
      <c r="U75" s="75">
        <v>-7.4044849464053103E-3</v>
      </c>
      <c r="V75" s="75">
        <v>-8.7060871308995008E-3</v>
      </c>
      <c r="W75" s="75">
        <v>-1.0239559468045599E-2</v>
      </c>
      <c r="X75" s="75">
        <v>-1.20079203946443E-2</v>
      </c>
      <c r="Y75" s="75">
        <v>-1.3997360979301401E-2</v>
      </c>
      <c r="Z75" s="75">
        <v>-1.6177100255131301E-2</v>
      </c>
      <c r="AA75" s="75">
        <v>-1.8500778187567402E-2</v>
      </c>
      <c r="AB75" s="75">
        <v>-2.0908455696926401E-2</v>
      </c>
      <c r="AC75" s="75">
        <v>-2.3330521830703201E-2</v>
      </c>
      <c r="AD75" s="75">
        <v>-2.5691924994084701E-2</v>
      </c>
      <c r="AE75" s="75">
        <v>-2.7916365815076401E-2</v>
      </c>
      <c r="AF75" s="75">
        <v>-2.9931767003117699E-2</v>
      </c>
      <c r="AG75" s="75">
        <v>-3.1674952321122801E-2</v>
      </c>
      <c r="AH75" s="75">
        <v>-3.3095281280702597E-2</v>
      </c>
      <c r="AI75" s="75">
        <v>-3.4158423760345599E-2</v>
      </c>
      <c r="AJ75" s="75">
        <v>-3.4848927583511699E-2</v>
      </c>
      <c r="AK75" s="75">
        <v>-3.5170946395214703E-2</v>
      </c>
      <c r="AL75" s="75">
        <v>-3.5148424396397697E-2</v>
      </c>
      <c r="AM75" s="75">
        <v>-3.4823981588165201E-2</v>
      </c>
      <c r="AN75" s="75">
        <v>-3.4256167409007499E-2</v>
      </c>
      <c r="AO75" s="75">
        <v>-3.35159000702515E-2</v>
      </c>
      <c r="AP75" s="75">
        <v>-3.2682495522772102E-2</v>
      </c>
      <c r="AQ75" s="75">
        <v>-3.1838698738761197E-2</v>
      </c>
      <c r="AR75" s="75">
        <v>-3.1065452775164801E-2</v>
      </c>
      <c r="AS75" s="75">
        <v>-3.04370665041096E-2</v>
      </c>
      <c r="AT75" s="75">
        <v>-3.0016751632388101E-2</v>
      </c>
      <c r="AU75" s="75">
        <v>-2.9852653486013798E-2</v>
      </c>
      <c r="AV75" s="75">
        <v>-2.99748525153927E-2</v>
      </c>
      <c r="AW75" s="75">
        <v>-3.0393666534155199E-2</v>
      </c>
      <c r="AX75" s="75">
        <v>-3.10990749674829E-2</v>
      </c>
      <c r="AY75" s="75">
        <v>-3.2061422297428997E-2</v>
      </c>
      <c r="AZ75" s="75">
        <v>-3.3233278084026097E-2</v>
      </c>
      <c r="BA75" s="75">
        <v>-3.4552553613480003E-2</v>
      </c>
      <c r="BB75" s="75">
        <v>-3.5946481435839797E-2</v>
      </c>
      <c r="BC75" s="75">
        <v>-3.7336187149862698E-2</v>
      </c>
      <c r="BD75" s="75">
        <v>-3.8641733595663898E-2</v>
      </c>
      <c r="BE75" s="75">
        <v>-3.9787100714756801E-2</v>
      </c>
      <c r="BF75" s="75">
        <v>-4.0705210200685502E-2</v>
      </c>
      <c r="BG75" s="75">
        <v>-4.1341967789717202E-2</v>
      </c>
      <c r="BH75" s="75">
        <v>-4.1659652284392903E-2</v>
      </c>
      <c r="BI75" s="75">
        <v>-4.1639488427276702E-2</v>
      </c>
      <c r="BJ75" s="75">
        <v>-4.1282877207472597E-2</v>
      </c>
      <c r="BK75" s="75">
        <v>-4.0611002977975597E-2</v>
      </c>
      <c r="BL75" s="75">
        <v>-3.9663464316699898E-2</v>
      </c>
      <c r="BM75" s="75">
        <v>-3.8496572332342098E-2</v>
      </c>
      <c r="BN75" s="75">
        <v>-3.7178798210402403E-2</v>
      </c>
      <c r="BO75" s="75">
        <v>-3.5786528060707402E-2</v>
      </c>
      <c r="BP75" s="75">
        <v>-3.4400188762278898E-2</v>
      </c>
      <c r="BQ75" s="75">
        <v>-3.3098410633228902E-2</v>
      </c>
      <c r="BR75" s="75">
        <v>-3.1952188289351299E-2</v>
      </c>
      <c r="BS75" s="75">
        <v>-3.102253397828E-2</v>
      </c>
      <c r="BT75" s="75">
        <v>-3.0354857824772801E-2</v>
      </c>
      <c r="BU75" s="75">
        <v>-2.99759189120095E-2</v>
      </c>
      <c r="BV75" s="75">
        <v>-2.9893729275404402E-2</v>
      </c>
      <c r="BW75" s="75">
        <v>-3.00953222031057E-2</v>
      </c>
      <c r="BX75" s="75">
        <v>-3.0548120674843599E-2</v>
      </c>
      <c r="BY75" s="75">
        <v>-3.12019392388765E-2</v>
      </c>
      <c r="BZ75" s="75">
        <v>-3.1992298093291502E-2</v>
      </c>
      <c r="CA75" s="75">
        <v>-3.2843423905401299E-2</v>
      </c>
      <c r="CB75" s="75">
        <v>-3.3674022561867703E-2</v>
      </c>
      <c r="CC75" s="75">
        <v>-3.4401669962899097E-2</v>
      </c>
      <c r="CD75" s="75">
        <v>-3.4947837935760603E-2</v>
      </c>
      <c r="CE75" s="75">
        <v>-3.5242723761070897E-2</v>
      </c>
      <c r="CF75" s="75">
        <v>-3.5229971290914298E-2</v>
      </c>
      <c r="CG75" s="75">
        <v>-3.4868999520481302E-2</v>
      </c>
      <c r="CH75" s="75">
        <v>-3.4138321775098998E-2</v>
      </c>
      <c r="CI75" s="75">
        <v>-3.3036456289096301E-2</v>
      </c>
      <c r="CJ75" s="75">
        <v>-3.1581089092492201E-2</v>
      </c>
      <c r="CK75" s="75">
        <v>-2.9809033405617798E-2</v>
      </c>
      <c r="CL75" s="75">
        <v>-2.7772462018319798E-2</v>
      </c>
      <c r="CM75" s="75">
        <v>-2.5536035282816501E-2</v>
      </c>
      <c r="CN75" s="75">
        <v>-2.3172806224720201E-2</v>
      </c>
      <c r="CO75" s="75">
        <v>-2.07587255146745E-2</v>
      </c>
      <c r="CP75" s="75">
        <v>-1.8368730938391298E-2</v>
      </c>
      <c r="CQ75" s="75">
        <v>-1.60712648266917E-2</v>
      </c>
      <c r="CR75" s="75">
        <v>-1.39244449199077E-2</v>
      </c>
      <c r="CS75" s="75">
        <v>-1.19728368232836E-2</v>
      </c>
      <c r="CT75" s="75">
        <v>-1.02445778637093E-2</v>
      </c>
      <c r="CU75" s="75">
        <v>-8.7511994522083102E-3</v>
      </c>
      <c r="CV75" s="75">
        <v>-7.4869792053323097E-3</v>
      </c>
      <c r="CW75" s="75">
        <v>-6.4315399978977401E-3</v>
      </c>
      <c r="CX75" s="75">
        <v>-5.5521534553781698E-3</v>
      </c>
      <c r="CY75" s="75">
        <v>-4.8080407992801997E-3</v>
      </c>
      <c r="CZ75" s="75">
        <v>-4.15518242442885E-3</v>
      </c>
      <c r="DA75" s="75">
        <v>-3.5507388528776499E-3</v>
      </c>
      <c r="DB75" s="75">
        <v>-2.95834736267806E-3</v>
      </c>
      <c r="DC75" s="75">
        <v>-2.3510542216354201E-3</v>
      </c>
      <c r="DD75" s="75">
        <v>-1.7140164341253601E-3</v>
      </c>
      <c r="DE75" s="75">
        <v>-1.0447470950066401E-3</v>
      </c>
      <c r="DF75" s="75">
        <v>-7.0231646239335497E-4</v>
      </c>
      <c r="DH75" s="73">
        <v>13100</v>
      </c>
      <c r="DI75">
        <v>10514.946812088599</v>
      </c>
      <c r="DK75" s="74">
        <v>0</v>
      </c>
      <c r="DL75" s="74">
        <v>0</v>
      </c>
      <c r="DM75" s="74">
        <v>65</v>
      </c>
      <c r="DN75" s="74">
        <v>10514.946812088599</v>
      </c>
    </row>
    <row r="76" spans="1:118" ht="1.1499999999999999" customHeight="1">
      <c r="A76" s="71">
        <f t="shared" si="24"/>
        <v>67</v>
      </c>
      <c r="B76">
        <v>6650</v>
      </c>
      <c r="C76" s="72">
        <f t="shared" si="22"/>
        <v>-6.9399206279740604E-3</v>
      </c>
      <c r="D76" s="72">
        <f t="shared" si="22"/>
        <v>-3.9782785375323301E-2</v>
      </c>
      <c r="E76" s="72">
        <f t="shared" si="22"/>
        <v>-2.6407325199852401E-2</v>
      </c>
      <c r="G76" s="72">
        <f t="shared" si="21"/>
        <v>-1.01665434503092</v>
      </c>
      <c r="H76" s="72">
        <f t="shared" si="21"/>
        <v>-3.7135348690838699</v>
      </c>
      <c r="I76" s="72">
        <f t="shared" si="23"/>
        <v>-2.3194747051433402</v>
      </c>
      <c r="K76" s="75">
        <v>-6.6553642520375403E-4</v>
      </c>
      <c r="L76" s="75">
        <v>-9.91293098427377E-4</v>
      </c>
      <c r="M76" s="75">
        <v>-1.6329585477978901E-3</v>
      </c>
      <c r="N76" s="75">
        <v>-2.2535181231296501E-3</v>
      </c>
      <c r="O76" s="75">
        <v>-2.8576176248225199E-3</v>
      </c>
      <c r="P76" s="75">
        <v>-3.46118470589772E-3</v>
      </c>
      <c r="Q76" s="75">
        <v>-4.0899158484307904E-3</v>
      </c>
      <c r="R76" s="75">
        <v>-4.7779370219086497E-3</v>
      </c>
      <c r="S76" s="75">
        <v>-5.5641031766799597E-3</v>
      </c>
      <c r="T76" s="75">
        <v>-6.4881616183174598E-3</v>
      </c>
      <c r="U76" s="75">
        <v>-7.5858121119199498E-3</v>
      </c>
      <c r="V76" s="75">
        <v>-8.8849768214822704E-3</v>
      </c>
      <c r="W76" s="75">
        <v>-1.0401838804964401E-2</v>
      </c>
      <c r="X76" s="75">
        <v>-1.21384791356194E-2</v>
      </c>
      <c r="Y76" s="75">
        <v>-1.4081313550364001E-2</v>
      </c>
      <c r="Z76" s="75">
        <v>-1.62009319809749E-2</v>
      </c>
      <c r="AA76" s="75">
        <v>-1.84533995734E-2</v>
      </c>
      <c r="AB76" s="75">
        <v>-2.0782120422131799E-2</v>
      </c>
      <c r="AC76" s="75">
        <v>-2.3121536410121699E-2</v>
      </c>
      <c r="AD76" s="75">
        <v>-2.5401048759058499E-2</v>
      </c>
      <c r="AE76" s="75">
        <v>-2.75489211139665E-2</v>
      </c>
      <c r="AF76" s="75">
        <v>-2.9497458832092802E-2</v>
      </c>
      <c r="AG76" s="75">
        <v>-3.1187357643202601E-2</v>
      </c>
      <c r="AH76" s="75">
        <v>-3.2571094414729398E-2</v>
      </c>
      <c r="AI76" s="75">
        <v>-3.3616514638861103E-2</v>
      </c>
      <c r="AJ76" s="75">
        <v>-3.4309205035346999E-2</v>
      </c>
      <c r="AK76" s="75">
        <v>-3.4653141011244698E-2</v>
      </c>
      <c r="AL76" s="75">
        <v>-3.4670913313343502E-2</v>
      </c>
      <c r="AM76" s="75">
        <v>-3.4402671089133002E-2</v>
      </c>
      <c r="AN76" s="75">
        <v>-3.3903502903385702E-2</v>
      </c>
      <c r="AO76" s="75">
        <v>-3.3240102698350697E-2</v>
      </c>
      <c r="AP76" s="75">
        <v>-3.2487063975677299E-2</v>
      </c>
      <c r="AQ76" s="75">
        <v>-3.1722197441404199E-2</v>
      </c>
      <c r="AR76" s="75">
        <v>-3.10216085507545E-2</v>
      </c>
      <c r="AS76" s="75">
        <v>-3.0455168412918201E-2</v>
      </c>
      <c r="AT76" s="75">
        <v>-3.0082320974238401E-2</v>
      </c>
      <c r="AU76" s="75">
        <v>-2.9948354293219299E-2</v>
      </c>
      <c r="AV76" s="75">
        <v>-3.0081583531473301E-2</v>
      </c>
      <c r="AW76" s="75">
        <v>-3.0491758221933101E-2</v>
      </c>
      <c r="AX76" s="75">
        <v>-3.1169519246309299E-2</v>
      </c>
      <c r="AY76" s="75">
        <v>-3.2087063478188599E-2</v>
      </c>
      <c r="AZ76" s="75">
        <v>-3.3199890009518597E-2</v>
      </c>
      <c r="BA76" s="75">
        <v>-3.4449717374632198E-2</v>
      </c>
      <c r="BB76" s="75">
        <v>-3.5768240252627898E-2</v>
      </c>
      <c r="BC76" s="75">
        <v>-3.7081410478754101E-2</v>
      </c>
      <c r="BD76" s="75">
        <v>-3.8314175554842199E-2</v>
      </c>
      <c r="BE76" s="75">
        <v>-3.9395149912743302E-2</v>
      </c>
      <c r="BF76" s="75">
        <v>-4.0261359401692898E-2</v>
      </c>
      <c r="BG76" s="75">
        <v>-4.0862018282582499E-2</v>
      </c>
      <c r="BH76" s="75">
        <v>-4.1161685953984402E-2</v>
      </c>
      <c r="BI76" s="75">
        <v>-4.1142745071260797E-2</v>
      </c>
      <c r="BJ76" s="75">
        <v>-4.0806514508189999E-2</v>
      </c>
      <c r="BK76" s="75">
        <v>-4.0172886078526003E-2</v>
      </c>
      <c r="BL76" s="75">
        <v>-3.9279023666313098E-2</v>
      </c>
      <c r="BM76" s="75">
        <v>-3.8177836526360802E-2</v>
      </c>
      <c r="BN76" s="75">
        <v>-3.6933594019283103E-2</v>
      </c>
      <c r="BO76" s="75">
        <v>-3.5618002909254702E-2</v>
      </c>
      <c r="BP76" s="75">
        <v>-3.4306614641336601E-2</v>
      </c>
      <c r="BQ76" s="75">
        <v>-3.3073228884413698E-2</v>
      </c>
      <c r="BR76" s="75">
        <v>-3.19844660969738E-2</v>
      </c>
      <c r="BS76" s="75">
        <v>-3.1097641920282498E-2</v>
      </c>
      <c r="BT76" s="75">
        <v>-3.04553389120974E-2</v>
      </c>
      <c r="BU76" s="75">
        <v>-3.0082596363299598E-2</v>
      </c>
      <c r="BV76" s="75">
        <v>-2.9986977369198899E-2</v>
      </c>
      <c r="BW76" s="75">
        <v>-3.0156162877496999E-2</v>
      </c>
      <c r="BX76" s="75">
        <v>-3.0559521420500401E-2</v>
      </c>
      <c r="BY76" s="75">
        <v>-3.1149860514128699E-2</v>
      </c>
      <c r="BZ76" s="75">
        <v>-3.1866532811864003E-2</v>
      </c>
      <c r="CA76" s="75">
        <v>-3.2638279985112602E-2</v>
      </c>
      <c r="CB76" s="75">
        <v>-3.3388682161080298E-2</v>
      </c>
      <c r="CC76" s="75">
        <v>-3.4040244016559799E-2</v>
      </c>
      <c r="CD76" s="75">
        <v>-3.4519073662513597E-2</v>
      </c>
      <c r="CE76" s="75">
        <v>-3.4759558336809201E-2</v>
      </c>
      <c r="CF76" s="75">
        <v>-3.4708661766412602E-2</v>
      </c>
      <c r="CG76" s="75">
        <v>-3.4328114013560403E-2</v>
      </c>
      <c r="CH76" s="75">
        <v>-3.3597721008722999E-2</v>
      </c>
      <c r="CI76" s="75">
        <v>-3.2515924875237898E-2</v>
      </c>
      <c r="CJ76" s="75">
        <v>-3.1099259534726101E-2</v>
      </c>
      <c r="CK76" s="75">
        <v>-2.9382281155753798E-2</v>
      </c>
      <c r="CL76" s="75">
        <v>-2.74138364691634E-2</v>
      </c>
      <c r="CM76" s="75">
        <v>-2.5254728232157499E-2</v>
      </c>
      <c r="CN76" s="75">
        <v>-2.2973505283657599E-2</v>
      </c>
      <c r="CO76" s="75">
        <v>-2.0641585013418E-2</v>
      </c>
      <c r="CP76" s="75">
        <v>-1.8329481215546301E-2</v>
      </c>
      <c r="CQ76" s="75">
        <v>-1.6101631613237199E-2</v>
      </c>
      <c r="CR76" s="75">
        <v>-1.40129488826414E-2</v>
      </c>
      <c r="CS76" s="75">
        <v>-1.21056443065481E-2</v>
      </c>
      <c r="CT76" s="75">
        <v>-1.0406666723820301E-2</v>
      </c>
      <c r="CU76" s="75">
        <v>-8.9274744734893809E-3</v>
      </c>
      <c r="CV76" s="75">
        <v>-7.6634247257334198E-3</v>
      </c>
      <c r="CW76" s="75">
        <v>-6.5962463473579099E-3</v>
      </c>
      <c r="CX76" s="75">
        <v>-5.6960975193942401E-3</v>
      </c>
      <c r="CY76" s="75">
        <v>-4.9256185219792303E-3</v>
      </c>
      <c r="CZ76" s="75">
        <v>-4.2443198449700504E-3</v>
      </c>
      <c r="DA76" s="75">
        <v>-3.61267027717076E-3</v>
      </c>
      <c r="DB76" s="75">
        <v>-2.9969398533375999E-3</v>
      </c>
      <c r="DC76" s="75">
        <v>-2.37189584890529E-3</v>
      </c>
      <c r="DD76" s="75">
        <v>-1.72320518927335E-3</v>
      </c>
      <c r="DE76" s="75">
        <v>-1.0477416527873999E-3</v>
      </c>
      <c r="DF76" s="75">
        <v>-7.0345768725928702E-4</v>
      </c>
      <c r="DH76" s="73">
        <v>13300</v>
      </c>
      <c r="DI76">
        <v>10493.7202250964</v>
      </c>
      <c r="DK76" s="74">
        <v>0</v>
      </c>
      <c r="DL76" s="74">
        <v>0</v>
      </c>
      <c r="DM76" s="74">
        <v>66</v>
      </c>
      <c r="DN76" s="74">
        <v>10493.7202250964</v>
      </c>
    </row>
    <row r="77" spans="1:118" ht="1.1499999999999999" customHeight="1">
      <c r="A77" s="71">
        <f t="shared" si="24"/>
        <v>68</v>
      </c>
      <c r="B77">
        <v>6600</v>
      </c>
      <c r="C77" s="72">
        <f t="shared" si="22"/>
        <v>-7.0713000471596303E-3</v>
      </c>
      <c r="D77" s="72">
        <f t="shared" si="22"/>
        <v>-3.93579488531213E-2</v>
      </c>
      <c r="E77" s="72">
        <f t="shared" si="22"/>
        <v>-2.6093235345760999E-2</v>
      </c>
      <c r="G77" s="72">
        <f t="shared" si="21"/>
        <v>-1.0095830449837599</v>
      </c>
      <c r="H77" s="72">
        <f t="shared" si="21"/>
        <v>-3.6741769202307499</v>
      </c>
      <c r="I77" s="72">
        <f t="shared" si="23"/>
        <v>-2.2933814697975801</v>
      </c>
      <c r="K77" s="75">
        <v>-6.6990576717216698E-4</v>
      </c>
      <c r="L77" s="75">
        <v>-9.9896434439870007E-4</v>
      </c>
      <c r="M77" s="75">
        <v>-1.6492539804039499E-3</v>
      </c>
      <c r="N77" s="75">
        <v>-2.28295575800075E-3</v>
      </c>
      <c r="O77" s="75">
        <v>-2.90516134780773E-3</v>
      </c>
      <c r="P77" s="75">
        <v>-3.5312219849311E-3</v>
      </c>
      <c r="Q77" s="75">
        <v>-4.1852107516660896E-3</v>
      </c>
      <c r="R77" s="75">
        <v>-4.89879452602508E-3</v>
      </c>
      <c r="S77" s="75">
        <v>-5.70783611440219E-3</v>
      </c>
      <c r="T77" s="75">
        <v>-6.64886619966637E-3</v>
      </c>
      <c r="U77" s="75">
        <v>-7.7545462009265898E-3</v>
      </c>
      <c r="V77" s="75">
        <v>-9.0502573124695094E-3</v>
      </c>
      <c r="W77" s="75">
        <v>-1.05503813137238E-2</v>
      </c>
      <c r="X77" s="75">
        <v>-1.2256150348107399E-2</v>
      </c>
      <c r="Y77" s="75">
        <v>-1.4154214376494501E-2</v>
      </c>
      <c r="Z77" s="75">
        <v>-1.6216464554604501E-2</v>
      </c>
      <c r="AA77" s="75">
        <v>-1.8401249248313399E-2</v>
      </c>
      <c r="AB77" s="75">
        <v>-2.06551147429445E-2</v>
      </c>
      <c r="AC77" s="75">
        <v>-2.29163053104093E-2</v>
      </c>
      <c r="AD77" s="75">
        <v>-2.5118395818367299E-2</v>
      </c>
      <c r="AE77" s="75">
        <v>-2.71939305872047E-2</v>
      </c>
      <c r="AF77" s="75">
        <v>-2.90793246695784E-2</v>
      </c>
      <c r="AG77" s="75">
        <v>-3.0718898527784401E-2</v>
      </c>
      <c r="AH77" s="75">
        <v>-3.2068047536131399E-2</v>
      </c>
      <c r="AI77" s="75">
        <v>-3.3096655296744701E-2</v>
      </c>
      <c r="AJ77" s="75">
        <v>-3.3791277648660897E-2</v>
      </c>
      <c r="AK77" s="75">
        <v>-3.4155714648677497E-2</v>
      </c>
      <c r="AL77" s="75">
        <v>-3.4211279742362398E-2</v>
      </c>
      <c r="AM77" s="75">
        <v>-3.3995796063541001E-2</v>
      </c>
      <c r="AN77" s="75">
        <v>-3.3561096717348797E-2</v>
      </c>
      <c r="AO77" s="75">
        <v>-3.2969905130753402E-2</v>
      </c>
      <c r="AP77" s="75">
        <v>-3.2292376139275797E-2</v>
      </c>
      <c r="AQ77" s="75">
        <v>-3.16016814609065E-2</v>
      </c>
      <c r="AR77" s="75">
        <v>-3.0969379742400601E-2</v>
      </c>
      <c r="AS77" s="75">
        <v>-3.0461173187595701E-2</v>
      </c>
      <c r="AT77" s="75">
        <v>-3.01329653028778E-2</v>
      </c>
      <c r="AU77" s="75">
        <v>-3.0027357992298599E-2</v>
      </c>
      <c r="AV77" s="75">
        <v>-3.0171007256622001E-2</v>
      </c>
      <c r="AW77" s="75">
        <v>-3.0573127513880499E-2</v>
      </c>
      <c r="AX77" s="75">
        <v>-3.12249797656932E-2</v>
      </c>
      <c r="AY77" s="75">
        <v>-3.2100499731486702E-2</v>
      </c>
      <c r="AZ77" s="75">
        <v>-3.3157937714167897E-2</v>
      </c>
      <c r="BA77" s="75">
        <v>-3.4342586342354403E-2</v>
      </c>
      <c r="BB77" s="75">
        <v>-3.55903314576244E-2</v>
      </c>
      <c r="BC77" s="75">
        <v>-3.6831657874404303E-2</v>
      </c>
      <c r="BD77" s="75">
        <v>-3.7996098291809999E-2</v>
      </c>
      <c r="BE77" s="75">
        <v>-3.90166210126517E-2</v>
      </c>
      <c r="BF77" s="75">
        <v>-3.9834106309876903E-2</v>
      </c>
      <c r="BG77" s="75">
        <v>-4.04008748427577E-2</v>
      </c>
      <c r="BH77" s="75">
        <v>-4.06836269544055E-2</v>
      </c>
      <c r="BI77" s="75">
        <v>-4.0665837138349099E-2</v>
      </c>
      <c r="BJ77" s="75">
        <v>-4.0348741874872703E-2</v>
      </c>
      <c r="BK77" s="75">
        <v>-3.9751018683359597E-2</v>
      </c>
      <c r="BL77" s="75">
        <v>-3.8907551260736001E-2</v>
      </c>
      <c r="BM77" s="75">
        <v>-3.7868048532877702E-2</v>
      </c>
      <c r="BN77" s="75">
        <v>-3.6692832815820101E-2</v>
      </c>
      <c r="BO77" s="75">
        <v>-3.54492227016317E-2</v>
      </c>
      <c r="BP77" s="75">
        <v>-3.4208187840986198E-2</v>
      </c>
      <c r="BQ77" s="75">
        <v>-3.3038984010859099E-2</v>
      </c>
      <c r="BR77" s="75">
        <v>-3.2004138977331398E-2</v>
      </c>
      <c r="BS77" s="75">
        <v>-3.1157485841808899E-2</v>
      </c>
      <c r="BT77" s="75">
        <v>-3.0538951114399401E-2</v>
      </c>
      <c r="BU77" s="75">
        <v>-3.0171971629029001E-2</v>
      </c>
      <c r="BV77" s="75">
        <v>-3.0063678051160399E-2</v>
      </c>
      <c r="BW77" s="75">
        <v>-3.0202363320318001E-2</v>
      </c>
      <c r="BX77" s="75">
        <v>-3.05592330142508E-2</v>
      </c>
      <c r="BY77" s="75">
        <v>-3.10898956537175E-2</v>
      </c>
      <c r="BZ77" s="75">
        <v>-3.17373138877474E-2</v>
      </c>
      <c r="CA77" s="75">
        <v>-3.2434469087293097E-2</v>
      </c>
      <c r="CB77" s="75">
        <v>-3.3109520136563299E-2</v>
      </c>
      <c r="CC77" s="75">
        <v>-3.3689611598306302E-2</v>
      </c>
      <c r="CD77" s="75">
        <v>-3.41051930366165E-2</v>
      </c>
      <c r="CE77" s="75">
        <v>-3.4294617749119398E-2</v>
      </c>
      <c r="CF77" s="75">
        <v>-3.4207941113131697E-2</v>
      </c>
      <c r="CG77" s="75">
        <v>-3.3809093319878199E-2</v>
      </c>
      <c r="CH77" s="75">
        <v>-3.3079093954593103E-2</v>
      </c>
      <c r="CI77" s="75">
        <v>-3.2016305085589898E-2</v>
      </c>
      <c r="CJ77" s="75">
        <v>-3.0636216408988701E-2</v>
      </c>
      <c r="CK77" s="75">
        <v>-2.8971239160759901E-2</v>
      </c>
      <c r="CL77" s="75">
        <v>-2.70671271023275E-2</v>
      </c>
      <c r="CM77" s="75">
        <v>-2.4981063551895201E-2</v>
      </c>
      <c r="CN77" s="75">
        <v>-2.2777362510396401E-2</v>
      </c>
      <c r="CO77" s="75">
        <v>-2.0523215967768901E-2</v>
      </c>
      <c r="CP77" s="75">
        <v>-1.82849592900493E-2</v>
      </c>
      <c r="CQ77" s="75">
        <v>-1.6123300265235199E-2</v>
      </c>
      <c r="CR77" s="75">
        <v>-1.40901180101445E-2</v>
      </c>
      <c r="CS77" s="75">
        <v>-1.2225422976862301E-2</v>
      </c>
      <c r="CT77" s="75">
        <v>-1.0555024450550199E-2</v>
      </c>
      <c r="CU77" s="75">
        <v>-9.0902930373067594E-3</v>
      </c>
      <c r="CV77" s="75">
        <v>-7.8275700026188104E-3</v>
      </c>
      <c r="CW77" s="75">
        <v>-6.75050779408593E-3</v>
      </c>
      <c r="CX77" s="75">
        <v>-5.8319361965777699E-3</v>
      </c>
      <c r="CY77" s="75">
        <v>-5.0376235131307104E-3</v>
      </c>
      <c r="CZ77" s="75">
        <v>-4.3303491922188101E-3</v>
      </c>
      <c r="DA77" s="75">
        <v>-3.6736098170149401E-3</v>
      </c>
      <c r="DB77" s="75">
        <v>-3.0361125064837301E-3</v>
      </c>
      <c r="DC77" s="75">
        <v>-2.39421282254625E-3</v>
      </c>
      <c r="DD77" s="75">
        <v>-1.73407319435682E-3</v>
      </c>
      <c r="DE77" s="75">
        <v>-1.05201594241862E-3</v>
      </c>
      <c r="DF77" s="75">
        <v>-7.0554832132984301E-4</v>
      </c>
      <c r="DH77" s="73">
        <v>13500</v>
      </c>
      <c r="DI77">
        <v>10483.282539502699</v>
      </c>
      <c r="DK77" s="74">
        <v>0</v>
      </c>
      <c r="DL77" s="74">
        <v>0</v>
      </c>
      <c r="DM77" s="74">
        <v>67</v>
      </c>
      <c r="DN77" s="74">
        <v>10483.282539502699</v>
      </c>
    </row>
    <row r="78" spans="1:118" ht="1.1499999999999999" customHeight="1">
      <c r="A78" s="71">
        <f t="shared" si="24"/>
        <v>69</v>
      </c>
      <c r="B78">
        <v>6550</v>
      </c>
      <c r="C78" s="72">
        <f t="shared" si="22"/>
        <v>-7.1938896040273899E-3</v>
      </c>
      <c r="D78" s="72">
        <f t="shared" si="22"/>
        <v>-3.8948903508162401E-2</v>
      </c>
      <c r="E78" s="72">
        <f t="shared" si="22"/>
        <v>-2.57890638601611E-2</v>
      </c>
      <c r="G78" s="72">
        <f t="shared" si="21"/>
        <v>-1.0023891553797299</v>
      </c>
      <c r="H78" s="72">
        <f t="shared" si="21"/>
        <v>-3.6352280167225901</v>
      </c>
      <c r="I78" s="72">
        <f t="shared" si="23"/>
        <v>-2.2675924059374202</v>
      </c>
      <c r="K78" s="75">
        <v>-6.7493446297703396E-4</v>
      </c>
      <c r="L78" s="75">
        <v>-1.00750240122124E-3</v>
      </c>
      <c r="M78" s="75">
        <v>-1.66659702229026E-3</v>
      </c>
      <c r="N78" s="75">
        <v>-2.3130997759835698E-3</v>
      </c>
      <c r="O78" s="75">
        <v>-2.9524742396188201E-3</v>
      </c>
      <c r="P78" s="75">
        <v>-3.5995117300353699E-3</v>
      </c>
      <c r="Q78" s="75">
        <v>-4.27677969287742E-3</v>
      </c>
      <c r="R78" s="75">
        <v>-5.0136809959349096E-3</v>
      </c>
      <c r="S78" s="75">
        <v>-5.84332403657754E-3</v>
      </c>
      <c r="T78" s="75">
        <v>-6.7992763143729399E-3</v>
      </c>
      <c r="U78" s="75">
        <v>-7.9114051480701098E-3</v>
      </c>
      <c r="V78" s="75">
        <v>-9.2027579160503595E-3</v>
      </c>
      <c r="W78" s="75">
        <v>-1.06860684524281E-2</v>
      </c>
      <c r="X78" s="75">
        <v>-1.2361802543409701E-2</v>
      </c>
      <c r="Y78" s="75">
        <v>-1.4216851434175601E-2</v>
      </c>
      <c r="Z78" s="75">
        <v>-1.62243421550783E-2</v>
      </c>
      <c r="AA78" s="75">
        <v>-1.8344774658689798E-2</v>
      </c>
      <c r="AB78" s="75">
        <v>-2.0527649481646201E-2</v>
      </c>
      <c r="AC78" s="75">
        <v>-2.2714778637059601E-2</v>
      </c>
      <c r="AD78" s="75">
        <v>-2.48436490414451E-2</v>
      </c>
      <c r="AE78" s="75">
        <v>-2.6850820799086201E-2</v>
      </c>
      <c r="AF78" s="75">
        <v>-2.86765632089327E-2</v>
      </c>
      <c r="AG78" s="75">
        <v>-3.02685906985607E-2</v>
      </c>
      <c r="AH78" s="75">
        <v>-3.1585030716246298E-2</v>
      </c>
      <c r="AI78" s="75">
        <v>-3.2597675318270299E-2</v>
      </c>
      <c r="AJ78" s="75">
        <v>-3.3293984378242297E-2</v>
      </c>
      <c r="AK78" s="75">
        <v>-3.3677586256008002E-2</v>
      </c>
      <c r="AL78" s="75">
        <v>-3.3768588748735E-2</v>
      </c>
      <c r="AM78" s="75">
        <v>-3.3602624883687898E-2</v>
      </c>
      <c r="AN78" s="75">
        <v>-3.3228465246374898E-2</v>
      </c>
      <c r="AO78" s="75">
        <v>-3.2705101010055797E-2</v>
      </c>
      <c r="AP78" s="75">
        <v>-3.20985150708838E-2</v>
      </c>
      <c r="AQ78" s="75">
        <v>-3.1477517933694799E-2</v>
      </c>
      <c r="AR78" s="75">
        <v>-3.0909394449386101E-2</v>
      </c>
      <c r="AS78" s="75">
        <v>-3.0455929979261699E-2</v>
      </c>
      <c r="AT78" s="75">
        <v>-3.0169701215995701E-2</v>
      </c>
      <c r="AU78" s="75">
        <v>-3.0090784979652199E-2</v>
      </c>
      <c r="AV78" s="75">
        <v>-3.0244277751930799E-2</v>
      </c>
      <c r="AW78" s="75">
        <v>-3.0638889729225401E-2</v>
      </c>
      <c r="AX78" s="75">
        <v>-3.1266463451602201E-2</v>
      </c>
      <c r="AY78" s="75">
        <v>-3.2102566751964302E-2</v>
      </c>
      <c r="AZ78" s="75">
        <v>-3.3108033186122099E-2</v>
      </c>
      <c r="BA78" s="75">
        <v>-3.4231510795889299E-2</v>
      </c>
      <c r="BB78" s="75">
        <v>-3.5412822394441698E-2</v>
      </c>
      <c r="BC78" s="75">
        <v>-3.6586709955690799E-2</v>
      </c>
      <c r="BD78" s="75">
        <v>-3.7687009888368199E-2</v>
      </c>
      <c r="BE78" s="75">
        <v>-3.8650781758055898E-2</v>
      </c>
      <c r="BF78" s="75">
        <v>-3.9422524877349999E-2</v>
      </c>
      <c r="BG78" s="75">
        <v>-3.9957475992005102E-2</v>
      </c>
      <c r="BH78" s="75">
        <v>-4.0224346584632198E-2</v>
      </c>
      <c r="BI78" s="75">
        <v>-4.02076404819263E-2</v>
      </c>
      <c r="BJ78" s="75">
        <v>-3.9908510655786801E-2</v>
      </c>
      <c r="BK78" s="75">
        <v>-3.9344495161599297E-2</v>
      </c>
      <c r="BL78" s="75">
        <v>-3.8548342489029802E-2</v>
      </c>
      <c r="BM78" s="75">
        <v>-3.7566748175372498E-2</v>
      </c>
      <c r="BN78" s="75">
        <v>-3.6456329840998399E-2</v>
      </c>
      <c r="BO78" s="75">
        <v>-3.5280290476503003E-2</v>
      </c>
      <c r="BP78" s="75">
        <v>-3.4105291483670003E-2</v>
      </c>
      <c r="BQ78" s="75">
        <v>-3.29963178511525E-2</v>
      </c>
      <c r="BR78" s="75">
        <v>-3.20120673535257E-2</v>
      </c>
      <c r="BS78" s="75">
        <v>-3.1203089054365502E-2</v>
      </c>
      <c r="BT78" s="75">
        <v>-3.0606819612844401E-2</v>
      </c>
      <c r="BU78" s="75">
        <v>-3.02451999802178E-2</v>
      </c>
      <c r="BV78" s="75">
        <v>-3.0124942381680699E-2</v>
      </c>
      <c r="BW78" s="75">
        <v>-3.02349248037171E-2</v>
      </c>
      <c r="BX78" s="75">
        <v>-3.05480797620384E-2</v>
      </c>
      <c r="BY78" s="75">
        <v>-3.1022642039215498E-2</v>
      </c>
      <c r="BZ78" s="75">
        <v>-3.1604975471050199E-2</v>
      </c>
      <c r="CA78" s="75">
        <v>-3.2232037036701501E-2</v>
      </c>
      <c r="CB78" s="75">
        <v>-3.2836295938618601E-2</v>
      </c>
      <c r="CC78" s="75">
        <v>-3.3349255308548799E-2</v>
      </c>
      <c r="CD78" s="75">
        <v>-3.37054369934685E-2</v>
      </c>
      <c r="CE78" s="75">
        <v>-3.38469468964058E-2</v>
      </c>
      <c r="CF78" s="75">
        <v>-3.3726713937526201E-2</v>
      </c>
      <c r="CG78" s="75">
        <v>-3.3310774531696501E-2</v>
      </c>
      <c r="CH78" s="75">
        <v>-3.2581272734382702E-2</v>
      </c>
      <c r="CI78" s="75">
        <v>-3.1536501718528502E-2</v>
      </c>
      <c r="CJ78" s="75">
        <v>-3.0190996833371099E-2</v>
      </c>
      <c r="CK78" s="75">
        <v>-2.8575133946901501E-2</v>
      </c>
      <c r="CL78" s="75">
        <v>-2.6731793969702201E-2</v>
      </c>
      <c r="CM78" s="75">
        <v>-2.4714758108912001E-2</v>
      </c>
      <c r="CN78" s="75">
        <v>-2.2584364658291601E-2</v>
      </c>
      <c r="CO78" s="75">
        <v>-2.0403863235533198E-2</v>
      </c>
      <c r="CP78" s="75">
        <v>-1.8235643485018001E-2</v>
      </c>
      <c r="CQ78" s="75">
        <v>-1.6136939590878599E-2</v>
      </c>
      <c r="CR78" s="75">
        <v>-1.41567576175884E-2</v>
      </c>
      <c r="CS78" s="75">
        <v>-1.2333049409189599E-2</v>
      </c>
      <c r="CT78" s="75">
        <v>-1.06905342178379E-2</v>
      </c>
      <c r="CU78" s="75">
        <v>-9.2404747534919791E-3</v>
      </c>
      <c r="CV78" s="75">
        <v>-7.9801166193101299E-3</v>
      </c>
      <c r="CW78" s="75">
        <v>-6.8948574424985004E-3</v>
      </c>
      <c r="CX78" s="75">
        <v>-5.9600073538558698E-3</v>
      </c>
      <c r="CY78" s="75">
        <v>-5.1441904250623298E-3</v>
      </c>
      <c r="CZ78" s="75">
        <v>-4.4132141133832199E-3</v>
      </c>
      <c r="DA78" s="75">
        <v>-3.7333503969557498E-3</v>
      </c>
      <c r="DB78" s="75">
        <v>-3.075558537721E-3</v>
      </c>
      <c r="DC78" s="75">
        <v>-2.4176667901247102E-3</v>
      </c>
      <c r="DD78" s="75">
        <v>-1.7463176375395E-3</v>
      </c>
      <c r="DE78" s="75">
        <v>-1.05736143483227E-3</v>
      </c>
      <c r="DF78" s="75">
        <v>-7.0843844410774096E-4</v>
      </c>
      <c r="DH78" s="73">
        <v>13700</v>
      </c>
      <c r="DI78">
        <v>10484.9211237363</v>
      </c>
      <c r="DK78" s="74">
        <v>0</v>
      </c>
      <c r="DL78" s="74">
        <v>0</v>
      </c>
      <c r="DM78" s="74">
        <v>68</v>
      </c>
      <c r="DN78" s="74">
        <v>10484.9211237363</v>
      </c>
    </row>
    <row r="79" spans="1:118" ht="1.1499999999999999" customHeight="1">
      <c r="A79" s="71">
        <f t="shared" si="24"/>
        <v>70</v>
      </c>
      <c r="B79">
        <v>6500</v>
      </c>
      <c r="C79" s="72">
        <f t="shared" si="22"/>
        <v>-7.308140178975E-3</v>
      </c>
      <c r="D79" s="72">
        <f t="shared" si="22"/>
        <v>-3.85547729762174E-2</v>
      </c>
      <c r="E79" s="72">
        <f t="shared" si="22"/>
        <v>-2.5494373695405501E-2</v>
      </c>
      <c r="G79" s="72">
        <f t="shared" si="21"/>
        <v>-0.99508101520075798</v>
      </c>
      <c r="H79" s="72">
        <f t="shared" si="21"/>
        <v>-3.5966732437463702</v>
      </c>
      <c r="I79" s="72">
        <f t="shared" si="23"/>
        <v>-2.2420980322420099</v>
      </c>
      <c r="K79" s="75">
        <v>-6.8049917944335903E-4</v>
      </c>
      <c r="L79" s="75">
        <v>-1.01673436924102E-3</v>
      </c>
      <c r="M79" s="75">
        <v>-1.6847383628964901E-3</v>
      </c>
      <c r="N79" s="75">
        <v>-2.3436764469806802E-3</v>
      </c>
      <c r="O79" s="75">
        <v>-2.9993181976487901E-3</v>
      </c>
      <c r="P79" s="75">
        <v>-3.6659094282231299E-3</v>
      </c>
      <c r="Q79" s="75">
        <v>-4.3646196012059497E-3</v>
      </c>
      <c r="R79" s="75">
        <v>-5.1227665048054396E-3</v>
      </c>
      <c r="S79" s="75">
        <v>-5.9709210908658796E-3</v>
      </c>
      <c r="T79" s="75">
        <v>-6.9399206279740604E-3</v>
      </c>
      <c r="U79" s="75">
        <v>-8.0570643203236592E-3</v>
      </c>
      <c r="V79" s="75">
        <v>-9.3432563743408494E-3</v>
      </c>
      <c r="W79" s="75">
        <v>-1.08097249673483E-2</v>
      </c>
      <c r="X79" s="75">
        <v>-1.24562467321402E-2</v>
      </c>
      <c r="Y79" s="75">
        <v>-1.4269959237572001E-2</v>
      </c>
      <c r="Z79" s="75">
        <v>-1.62251638738098E-2</v>
      </c>
      <c r="AA79" s="75">
        <v>-1.8284390140879601E-2</v>
      </c>
      <c r="AB79" s="75">
        <v>-2.03999169843018E-2</v>
      </c>
      <c r="AC79" s="75">
        <v>-2.25169040887476E-2</v>
      </c>
      <c r="AD79" s="75">
        <v>-2.4576505480599701E-2</v>
      </c>
      <c r="AE79" s="75">
        <v>-2.6519048651839499E-2</v>
      </c>
      <c r="AF79" s="75">
        <v>-2.8288417834805801E-2</v>
      </c>
      <c r="AG79" s="75">
        <v>-2.9835506062686298E-2</v>
      </c>
      <c r="AH79" s="75">
        <v>-3.1120998336023099E-2</v>
      </c>
      <c r="AI79" s="75">
        <v>-3.2118472810052402E-2</v>
      </c>
      <c r="AJ79" s="75">
        <v>-3.2816232505265303E-2</v>
      </c>
      <c r="AK79" s="75">
        <v>-3.3217738538151E-2</v>
      </c>
      <c r="AL79" s="75">
        <v>-3.3341960550337703E-2</v>
      </c>
      <c r="AM79" s="75">
        <v>-3.3222468932549397E-2</v>
      </c>
      <c r="AN79" s="75">
        <v>-3.29051530670312E-2</v>
      </c>
      <c r="AO79" s="75">
        <v>-3.2445495584674897E-2</v>
      </c>
      <c r="AP79" s="75">
        <v>-3.1905557967265803E-2</v>
      </c>
      <c r="AQ79" s="75">
        <v>-3.1350050901696701E-2</v>
      </c>
      <c r="AR79" s="75">
        <v>-3.0842241966388399E-2</v>
      </c>
      <c r="AS79" s="75">
        <v>-3.0440235904848099E-2</v>
      </c>
      <c r="AT79" s="75">
        <v>-3.0193483252023701E-2</v>
      </c>
      <c r="AU79" s="75">
        <v>-3.0139687425821599E-2</v>
      </c>
      <c r="AV79" s="75">
        <v>-3.03024789176288E-2</v>
      </c>
      <c r="AW79" s="75">
        <v>-3.0690092429686001E-2</v>
      </c>
      <c r="AX79" s="75">
        <v>-3.1294916160923003E-2</v>
      </c>
      <c r="AY79" s="75">
        <v>-3.2094049731485899E-2</v>
      </c>
      <c r="AZ79" s="75">
        <v>-3.3050751597406801E-2</v>
      </c>
      <c r="BA79" s="75">
        <v>-3.4116820203430501E-2</v>
      </c>
      <c r="BB79" s="75">
        <v>-3.5235776839772297E-2</v>
      </c>
      <c r="BC79" s="75">
        <v>-3.6346361121004499E-2</v>
      </c>
      <c r="BD79" s="75">
        <v>-3.7386448760471397E-2</v>
      </c>
      <c r="BE79" s="75">
        <v>-3.8296944910311999E-2</v>
      </c>
      <c r="BF79" s="75">
        <v>-3.9025745808380599E-2</v>
      </c>
      <c r="BG79" s="75">
        <v>-3.9530825263786901E-2</v>
      </c>
      <c r="BH79" s="75">
        <v>-3.9782785375323301E-2</v>
      </c>
      <c r="BI79" s="75">
        <v>-3.9767099641180699E-2</v>
      </c>
      <c r="BJ79" s="75">
        <v>-3.94848361750973E-2</v>
      </c>
      <c r="BK79" s="75">
        <v>-3.8952465351962902E-2</v>
      </c>
      <c r="BL79" s="75">
        <v>-3.8200735764626098E-2</v>
      </c>
      <c r="BM79" s="75">
        <v>-3.7273503437313497E-2</v>
      </c>
      <c r="BN79" s="75">
        <v>-3.6223912165269198E-2</v>
      </c>
      <c r="BO79" s="75">
        <v>-3.5111303213425302E-2</v>
      </c>
      <c r="BP79" s="75">
        <v>-3.3998285472353E-2</v>
      </c>
      <c r="BQ79" s="75">
        <v>-3.2945833720932502E-2</v>
      </c>
      <c r="BR79" s="75">
        <v>-3.2009059029401203E-2</v>
      </c>
      <c r="BS79" s="75">
        <v>-3.1235412497890101E-2</v>
      </c>
      <c r="BT79" s="75">
        <v>-3.0660001440946799E-2</v>
      </c>
      <c r="BU79" s="75">
        <v>-3.0303365798549701E-2</v>
      </c>
      <c r="BV79" s="75">
        <v>-3.01718140669117E-2</v>
      </c>
      <c r="BW79" s="75">
        <v>-3.0254787850567399E-2</v>
      </c>
      <c r="BX79" s="75">
        <v>-3.05268352279972E-2</v>
      </c>
      <c r="BY79" s="75">
        <v>-3.0948661296415499E-2</v>
      </c>
      <c r="BZ79" s="75">
        <v>-3.1469830505670801E-2</v>
      </c>
      <c r="CA79" s="75">
        <v>-3.20310264243562E-2</v>
      </c>
      <c r="CB79" s="75">
        <v>-3.2568783111068998E-2</v>
      </c>
      <c r="CC79" s="75">
        <v>-3.3018687279254597E-2</v>
      </c>
      <c r="CD79" s="75">
        <v>-3.3319092181641197E-2</v>
      </c>
      <c r="CE79" s="75">
        <v>-3.34156460037911E-2</v>
      </c>
      <c r="CF79" s="75">
        <v>-3.3263950196060203E-2</v>
      </c>
      <c r="CG79" s="75">
        <v>-3.2832062667421197E-2</v>
      </c>
      <c r="CH79" s="75">
        <v>-3.2103157687260998E-2</v>
      </c>
      <c r="CI79" s="75">
        <v>-3.1075483319445901E-2</v>
      </c>
      <c r="CJ79" s="75">
        <v>-2.9762692344697798E-2</v>
      </c>
      <c r="CK79" s="75">
        <v>-2.8193235332864702E-2</v>
      </c>
      <c r="CL79" s="75">
        <v>-2.6407325199852401E-2</v>
      </c>
      <c r="CM79" s="75">
        <v>-2.44555407842517E-2</v>
      </c>
      <c r="CN79" s="75">
        <v>-2.2394494249606298E-2</v>
      </c>
      <c r="CO79" s="75">
        <v>-2.0283750462290299E-2</v>
      </c>
      <c r="CP79" s="75">
        <v>-1.81819778130284E-2</v>
      </c>
      <c r="CQ79" s="75">
        <v>-1.6143171388775902E-2</v>
      </c>
      <c r="CR79" s="75">
        <v>-1.4213619106853899E-2</v>
      </c>
      <c r="CS79" s="75">
        <v>-1.24293422836126E-2</v>
      </c>
      <c r="CT79" s="75">
        <v>-1.0814022081285599E-2</v>
      </c>
      <c r="CU79" s="75">
        <v>-9.3787888924453007E-3</v>
      </c>
      <c r="CV79" s="75">
        <v>-8.1217238831141E-3</v>
      </c>
      <c r="CW79" s="75">
        <v>-7.0298017396589699E-3</v>
      </c>
      <c r="CX79" s="75">
        <v>-6.0806354447640798E-3</v>
      </c>
      <c r="CY79" s="75">
        <v>-5.2454584249699097E-3</v>
      </c>
      <c r="CZ79" s="75">
        <v>-4.4928769459193002E-3</v>
      </c>
      <c r="DA79" s="75">
        <v>-3.7917153859098099E-3</v>
      </c>
      <c r="DB79" s="75">
        <v>-3.1150095196062402E-3</v>
      </c>
      <c r="DC79" s="75">
        <v>-2.4419580735729998E-3</v>
      </c>
      <c r="DD79" s="75">
        <v>-1.7596695260408499E-3</v>
      </c>
      <c r="DE79" s="75">
        <v>-1.06359268952473E-3</v>
      </c>
      <c r="DF79" s="75">
        <v>-7.1199425816303097E-4</v>
      </c>
      <c r="DH79" s="73">
        <v>13900</v>
      </c>
      <c r="DI79">
        <v>10499.1626628088</v>
      </c>
      <c r="DK79" s="74">
        <v>0</v>
      </c>
      <c r="DL79" s="74">
        <v>0</v>
      </c>
      <c r="DM79" s="74">
        <v>69</v>
      </c>
      <c r="DN79" s="74">
        <v>10499.1626628088</v>
      </c>
    </row>
    <row r="80" spans="1:118" ht="1.1499999999999999" customHeight="1">
      <c r="A80" s="71">
        <f t="shared" si="24"/>
        <v>71</v>
      </c>
      <c r="B80">
        <v>6450</v>
      </c>
      <c r="C80" s="72">
        <f t="shared" si="22"/>
        <v>-7.4144800025806E-3</v>
      </c>
      <c r="D80" s="72">
        <f t="shared" si="22"/>
        <v>-3.8174734451354102E-2</v>
      </c>
      <c r="E80" s="72">
        <f t="shared" si="22"/>
        <v>-2.5208750017150099E-2</v>
      </c>
      <c r="G80" s="72">
        <f t="shared" si="21"/>
        <v>-0.98766653519817704</v>
      </c>
      <c r="H80" s="72">
        <f t="shared" si="21"/>
        <v>-3.5584985092950201</v>
      </c>
      <c r="I80" s="72">
        <f t="shared" si="23"/>
        <v>-2.21688928222486</v>
      </c>
      <c r="K80" s="75">
        <v>-6.8649081485091298E-4</v>
      </c>
      <c r="L80" s="75">
        <v>-1.0265072100401E-3</v>
      </c>
      <c r="M80" s="75">
        <v>-1.70345790667852E-3</v>
      </c>
      <c r="N80" s="75">
        <v>-2.3744456902068099E-3</v>
      </c>
      <c r="O80" s="75">
        <v>-3.0454873598318899E-3</v>
      </c>
      <c r="P80" s="75">
        <v>-3.7302964349646499E-3</v>
      </c>
      <c r="Q80" s="75">
        <v>-4.4487426386558499E-3</v>
      </c>
      <c r="R80" s="75">
        <v>-5.2262224517562496E-3</v>
      </c>
      <c r="S80" s="75">
        <v>-6.0909678023926897E-3</v>
      </c>
      <c r="T80" s="75">
        <v>-7.0713000471596303E-3</v>
      </c>
      <c r="U80" s="75">
        <v>-8.1921595079211297E-3</v>
      </c>
      <c r="V80" s="75">
        <v>-9.4724824840704894E-3</v>
      </c>
      <c r="W80" s="75">
        <v>-1.0922122830147599E-2</v>
      </c>
      <c r="X80" s="75">
        <v>-1.2540240278945E-2</v>
      </c>
      <c r="Y80" s="75">
        <v>-1.43142224271377E-2</v>
      </c>
      <c r="Z80" s="75">
        <v>-1.6219486887343901E-2</v>
      </c>
      <c r="AA80" s="75">
        <v>-1.8220479295869101E-2</v>
      </c>
      <c r="AB80" s="75">
        <v>-2.0272092449240501E-2</v>
      </c>
      <c r="AC80" s="75">
        <v>-2.23226272257625E-2</v>
      </c>
      <c r="AD80" s="75">
        <v>-2.43166755534821E-2</v>
      </c>
      <c r="AE80" s="75">
        <v>-2.6198099550178901E-2</v>
      </c>
      <c r="AF80" s="75">
        <v>-2.7914173968979401E-2</v>
      </c>
      <c r="AG80" s="75">
        <v>-2.9418769344647398E-2</v>
      </c>
      <c r="AH80" s="75">
        <v>-3.06749651272957E-2</v>
      </c>
      <c r="AI80" s="75">
        <v>-3.1658010178193703E-2</v>
      </c>
      <c r="AJ80" s="75">
        <v>-3.2356993497373802E-2</v>
      </c>
      <c r="AK80" s="75">
        <v>-3.2775214122057097E-2</v>
      </c>
      <c r="AL80" s="75">
        <v>-3.2930567212788399E-2</v>
      </c>
      <c r="AM80" s="75">
        <v>-3.2854680048621902E-2</v>
      </c>
      <c r="AN80" s="75">
        <v>-3.2590731269833598E-2</v>
      </c>
      <c r="AO80" s="75">
        <v>-3.2190905065185599E-2</v>
      </c>
      <c r="AP80" s="75">
        <v>-3.1713576658344199E-2</v>
      </c>
      <c r="AQ80" s="75">
        <v>-3.1219602887899701E-2</v>
      </c>
      <c r="AR80" s="75">
        <v>-3.0768475271101998E-2</v>
      </c>
      <c r="AS80" s="75">
        <v>-3.0414839310410498E-2</v>
      </c>
      <c r="AT80" s="75">
        <v>-3.0205207776048099E-2</v>
      </c>
      <c r="AU80" s="75">
        <v>-3.01750535328392E-2</v>
      </c>
      <c r="AV80" s="75">
        <v>-3.03466288461413E-2</v>
      </c>
      <c r="AW80" s="75">
        <v>-3.0727719609490101E-2</v>
      </c>
      <c r="AX80" s="75">
        <v>-3.1311226406719399E-2</v>
      </c>
      <c r="AY80" s="75">
        <v>-3.2075686353391503E-2</v>
      </c>
      <c r="AZ80" s="75">
        <v>-3.2986633439063502E-2</v>
      </c>
      <c r="BA80" s="75">
        <v>-3.39988244039977E-2</v>
      </c>
      <c r="BB80" s="75">
        <v>-3.5059255115397703E-2</v>
      </c>
      <c r="BC80" s="75">
        <v>-3.6110418594435E-2</v>
      </c>
      <c r="BD80" s="75">
        <v>-3.7093981726315998E-2</v>
      </c>
      <c r="BE80" s="75">
        <v>-3.7954465374059498E-2</v>
      </c>
      <c r="BF80" s="75">
        <v>-3.8642952942941497E-2</v>
      </c>
      <c r="BG80" s="75">
        <v>-3.9119987181902599E-2</v>
      </c>
      <c r="BH80" s="75">
        <v>-3.93579488531213E-2</v>
      </c>
      <c r="BI80" s="75">
        <v>-3.9343223649107098E-2</v>
      </c>
      <c r="BJ80" s="75">
        <v>-3.9076793947333502E-2</v>
      </c>
      <c r="BK80" s="75">
        <v>-3.8574131256432297E-2</v>
      </c>
      <c r="BL80" s="75">
        <v>-3.7864109867086798E-2</v>
      </c>
      <c r="BM80" s="75">
        <v>-3.6987908845890101E-2</v>
      </c>
      <c r="BN80" s="75">
        <v>-3.59954180147724E-2</v>
      </c>
      <c r="BO80" s="75">
        <v>-3.4942352203024697E-2</v>
      </c>
      <c r="BP80" s="75">
        <v>-3.3887508179818698E-2</v>
      </c>
      <c r="BQ80" s="75">
        <v>-3.2888098892453803E-2</v>
      </c>
      <c r="BR80" s="75">
        <v>-3.1995872454981499E-2</v>
      </c>
      <c r="BS80" s="75">
        <v>-3.1255358851799399E-2</v>
      </c>
      <c r="BT80" s="75">
        <v>-3.0699489502881001E-2</v>
      </c>
      <c r="BU80" s="75">
        <v>-3.0347486830210001E-2</v>
      </c>
      <c r="BV80" s="75">
        <v>-3.0205273677720398E-2</v>
      </c>
      <c r="BW80" s="75">
        <v>-3.0262835492621799E-2</v>
      </c>
      <c r="BX80" s="75">
        <v>-3.04962255032569E-2</v>
      </c>
      <c r="BY80" s="75">
        <v>-3.0868481393813402E-2</v>
      </c>
      <c r="BZ80" s="75">
        <v>-3.1332171843819201E-2</v>
      </c>
      <c r="CA80" s="75">
        <v>-3.1831477289001597E-2</v>
      </c>
      <c r="CB80" s="75">
        <v>-3.2306768028270198E-2</v>
      </c>
      <c r="CC80" s="75">
        <v>-3.2697447852774501E-2</v>
      </c>
      <c r="CD80" s="75">
        <v>-3.2945487975371099E-2</v>
      </c>
      <c r="CE80" s="75">
        <v>-3.2999867221979E-2</v>
      </c>
      <c r="CF80" s="75">
        <v>-3.2818681408320997E-2</v>
      </c>
      <c r="CG80" s="75">
        <v>-3.2371926051509903E-2</v>
      </c>
      <c r="CH80" s="75">
        <v>-3.1643713608836999E-2</v>
      </c>
      <c r="CI80" s="75">
        <v>-3.06322777793002E-2</v>
      </c>
      <c r="CJ80" s="75">
        <v>-2.9350445861486999E-2</v>
      </c>
      <c r="CK80" s="75">
        <v>-2.78248535594002E-2</v>
      </c>
      <c r="CL80" s="75">
        <v>-2.6093235345760999E-2</v>
      </c>
      <c r="CM80" s="75">
        <v>-2.4203151838832999E-2</v>
      </c>
      <c r="CN80" s="75">
        <v>-2.2207729765605099E-2</v>
      </c>
      <c r="CO80" s="75">
        <v>-2.01630817455907E-2</v>
      </c>
      <c r="CP80" s="75">
        <v>-1.8124373932323499E-2</v>
      </c>
      <c r="CQ80" s="75">
        <v>-1.6142573946772199E-2</v>
      </c>
      <c r="CR80" s="75">
        <v>-1.42614030338336E-2</v>
      </c>
      <c r="CS80" s="75">
        <v>-1.2515066695354999E-2</v>
      </c>
      <c r="CT80" s="75">
        <v>-1.09262602521312E-2</v>
      </c>
      <c r="CU80" s="75">
        <v>-9.5059579471490005E-3</v>
      </c>
      <c r="CV80" s="75">
        <v>-8.25301143610431E-3</v>
      </c>
      <c r="CW80" s="75">
        <v>-7.1558217326719298E-3</v>
      </c>
      <c r="CX80" s="75">
        <v>-6.19413253266429E-3</v>
      </c>
      <c r="CY80" s="75">
        <v>-5.3415696364299903E-3</v>
      </c>
      <c r="CZ80" s="75">
        <v>-4.5693172330993504E-3</v>
      </c>
      <c r="DA80" s="75">
        <v>-3.8485552357815302E-3</v>
      </c>
      <c r="DB80" s="75">
        <v>-3.1542316401191699E-3</v>
      </c>
      <c r="DC80" s="75">
        <v>-2.4668221354158899E-3</v>
      </c>
      <c r="DD80" s="75">
        <v>-1.7738901342636299E-3</v>
      </c>
      <c r="DE80" s="75">
        <v>-1.0705451476996999E-3</v>
      </c>
      <c r="DF80" s="75">
        <v>-7.1609682322559798E-4</v>
      </c>
      <c r="DH80" s="73">
        <v>14100</v>
      </c>
      <c r="DI80">
        <v>10525.739982461901</v>
      </c>
      <c r="DK80" s="74">
        <v>0</v>
      </c>
      <c r="DL80" s="74">
        <v>0</v>
      </c>
      <c r="DM80" s="74">
        <v>70</v>
      </c>
      <c r="DN80" s="74">
        <v>10525.739982461901</v>
      </c>
    </row>
    <row r="81" spans="1:118" ht="1.1499999999999999" customHeight="1">
      <c r="A81" s="71">
        <f t="shared" si="24"/>
        <v>72</v>
      </c>
      <c r="B81">
        <v>6400</v>
      </c>
      <c r="C81" s="72">
        <f t="shared" si="22"/>
        <v>-7.5133159322331201E-3</v>
      </c>
      <c r="D81" s="72">
        <f t="shared" si="22"/>
        <v>-3.7808015338414401E-2</v>
      </c>
      <c r="E81" s="72">
        <f t="shared" si="22"/>
        <v>-2.4931799012770098E-2</v>
      </c>
      <c r="G81" s="72">
        <f t="shared" si="21"/>
        <v>-0.98015321926594401</v>
      </c>
      <c r="H81" s="72">
        <f t="shared" si="21"/>
        <v>-3.5206904939566002</v>
      </c>
      <c r="I81" s="72">
        <f t="shared" si="23"/>
        <v>-2.1919574832120898</v>
      </c>
      <c r="K81" s="75">
        <v>-6.9281281286748698E-4</v>
      </c>
      <c r="L81" s="75">
        <v>-1.0366855878510199E-3</v>
      </c>
      <c r="M81" s="75">
        <v>-1.7225618252587E-3</v>
      </c>
      <c r="N81" s="75">
        <v>-2.40519782806131E-3</v>
      </c>
      <c r="O81" s="75">
        <v>-3.0908050470225099E-3</v>
      </c>
      <c r="P81" s="75">
        <v>-3.7925774180348499E-3</v>
      </c>
      <c r="Q81" s="75">
        <v>-4.52917447821164E-3</v>
      </c>
      <c r="R81" s="75">
        <v>-5.3242208821893599E-3</v>
      </c>
      <c r="S81" s="75">
        <v>-6.2037916323833897E-3</v>
      </c>
      <c r="T81" s="75">
        <v>-7.1938896040273899E-3</v>
      </c>
      <c r="U81" s="75">
        <v>-8.3172897178246698E-3</v>
      </c>
      <c r="V81" s="75">
        <v>-9.5911213610179406E-3</v>
      </c>
      <c r="W81" s="75">
        <v>-1.10239848139099E-2</v>
      </c>
      <c r="X81" s="75">
        <v>-1.2614490522441801E-2</v>
      </c>
      <c r="Y81" s="75">
        <v>-1.4350279152154101E-2</v>
      </c>
      <c r="Z81" s="75">
        <v>-1.6207829405170699E-2</v>
      </c>
      <c r="AA81" s="75">
        <v>-1.81533971765338E-2</v>
      </c>
      <c r="AB81" s="75">
        <v>-2.0144335121058201E-2</v>
      </c>
      <c r="AC81" s="75">
        <v>-2.2131891692165399E-2</v>
      </c>
      <c r="AD81" s="75">
        <v>-2.4063882294376501E-2</v>
      </c>
      <c r="AE81" s="75">
        <v>-2.58874856788406E-2</v>
      </c>
      <c r="AF81" s="75">
        <v>-2.7553156540084198E-2</v>
      </c>
      <c r="AG81" s="75">
        <v>-2.9017554908791598E-2</v>
      </c>
      <c r="AH81" s="75">
        <v>-3.0246002459298298E-2</v>
      </c>
      <c r="AI81" s="75">
        <v>-3.1215310148718301E-2</v>
      </c>
      <c r="AJ81" s="75">
        <v>-3.1915299101624398E-2</v>
      </c>
      <c r="AK81" s="75">
        <v>-3.2349111941316497E-2</v>
      </c>
      <c r="AL81" s="75">
        <v>-3.2533629524859803E-2</v>
      </c>
      <c r="AM81" s="75">
        <v>-3.2498648113978498E-2</v>
      </c>
      <c r="AN81" s="75">
        <v>-3.2284795893715398E-2</v>
      </c>
      <c r="AO81" s="75">
        <v>-3.19411560025082E-2</v>
      </c>
      <c r="AP81" s="75">
        <v>-3.1522638039968999E-2</v>
      </c>
      <c r="AQ81" s="75">
        <v>-3.1086476363798202E-2</v>
      </c>
      <c r="AR81" s="75">
        <v>-3.06886133622583E-2</v>
      </c>
      <c r="AS81" s="75">
        <v>-3.038044283006E-2</v>
      </c>
      <c r="AT81" s="75">
        <v>-3.02057166151143E-2</v>
      </c>
      <c r="AU81" s="75">
        <v>-3.0197811510461098E-2</v>
      </c>
      <c r="AV81" s="75">
        <v>-3.0377683883648299E-2</v>
      </c>
      <c r="AW81" s="75">
        <v>-3.07526956171113E-2</v>
      </c>
      <c r="AX81" s="75">
        <v>-3.1316228857722297E-2</v>
      </c>
      <c r="AY81" s="75">
        <v>-3.2048169601353003E-2</v>
      </c>
      <c r="AZ81" s="75">
        <v>-3.2916186511256398E-2</v>
      </c>
      <c r="BA81" s="75">
        <v>-3.3877814689858399E-2</v>
      </c>
      <c r="BB81" s="75">
        <v>-3.4883314164585497E-2</v>
      </c>
      <c r="BC81" s="75">
        <v>-3.58787015224152E-2</v>
      </c>
      <c r="BD81" s="75">
        <v>-3.6809202198460303E-2</v>
      </c>
      <c r="BE81" s="75">
        <v>-3.7622737499095803E-2</v>
      </c>
      <c r="BF81" s="75">
        <v>-3.8273379863817299E-2</v>
      </c>
      <c r="BG81" s="75">
        <v>-3.8724083464389797E-2</v>
      </c>
      <c r="BH81" s="75">
        <v>-3.8948903508162401E-2</v>
      </c>
      <c r="BI81" s="75">
        <v>-3.8935082073180603E-2</v>
      </c>
      <c r="BJ81" s="75">
        <v>-3.8683516121500297E-2</v>
      </c>
      <c r="BK81" s="75">
        <v>-3.8208743916716199E-2</v>
      </c>
      <c r="BL81" s="75">
        <v>-3.7537881475768697E-2</v>
      </c>
      <c r="BM81" s="75">
        <v>-3.6709583968904502E-2</v>
      </c>
      <c r="BN81" s="75">
        <v>-3.57706960619407E-2</v>
      </c>
      <c r="BO81" s="75">
        <v>-3.47735233721186E-2</v>
      </c>
      <c r="BP81" s="75">
        <v>-3.3773277989021099E-2</v>
      </c>
      <c r="BQ81" s="75">
        <v>-3.2823646817987502E-2</v>
      </c>
      <c r="BR81" s="75">
        <v>-3.1973219861979402E-2</v>
      </c>
      <c r="BS81" s="75">
        <v>-3.1263776405303298E-2</v>
      </c>
      <c r="BT81" s="75">
        <v>-3.0726216340180999E-2</v>
      </c>
      <c r="BU81" s="75">
        <v>-3.03785183513764E-2</v>
      </c>
      <c r="BV81" s="75">
        <v>-3.0226242515932401E-2</v>
      </c>
      <c r="BW81" s="75">
        <v>-3.02598963391119E-2</v>
      </c>
      <c r="BX81" s="75">
        <v>-3.04569322946781E-2</v>
      </c>
      <c r="BY81" s="75">
        <v>-3.0782598329869799E-2</v>
      </c>
      <c r="BZ81" s="75">
        <v>-3.11922734115842E-2</v>
      </c>
      <c r="CA81" s="75">
        <v>-3.1633427516930997E-2</v>
      </c>
      <c r="CB81" s="75">
        <v>-3.2050048711198501E-2</v>
      </c>
      <c r="CC81" s="75">
        <v>-3.2385104450831897E-2</v>
      </c>
      <c r="CD81" s="75">
        <v>-3.2583993490570701E-2</v>
      </c>
      <c r="CE81" s="75">
        <v>-3.2598811819079802E-2</v>
      </c>
      <c r="CF81" s="75">
        <v>-3.2389996883680397E-2</v>
      </c>
      <c r="CG81" s="75">
        <v>-3.19293923737086E-2</v>
      </c>
      <c r="CH81" s="75">
        <v>-3.1201966112671401E-2</v>
      </c>
      <c r="CI81" s="75">
        <v>-3.0205968452391901E-2</v>
      </c>
      <c r="CJ81" s="75">
        <v>-2.8953448844372301E-2</v>
      </c>
      <c r="CK81" s="75">
        <v>-2.74693367228337E-2</v>
      </c>
      <c r="CL81" s="75">
        <v>-2.57890638601611E-2</v>
      </c>
      <c r="CM81" s="75">
        <v>-2.3957342413273099E-2</v>
      </c>
      <c r="CN81" s="75">
        <v>-2.2024045794933E-2</v>
      </c>
      <c r="CO81" s="75">
        <v>-2.0042043274051999E-2</v>
      </c>
      <c r="CP81" s="75">
        <v>-1.8063212952738401E-2</v>
      </c>
      <c r="CQ81" s="75">
        <v>-1.6135685288686499E-2</v>
      </c>
      <c r="CR81" s="75">
        <v>-1.4300762114498799E-2</v>
      </c>
      <c r="CS81" s="75">
        <v>-1.2590937928353E-2</v>
      </c>
      <c r="CT81" s="75">
        <v>-1.10279705608036E-2</v>
      </c>
      <c r="CU81" s="75">
        <v>-9.6226605125457297E-3</v>
      </c>
      <c r="CV81" s="75">
        <v>-8.3745622083097205E-3</v>
      </c>
      <c r="CW81" s="75">
        <v>-7.2733739300565496E-3</v>
      </c>
      <c r="CX81" s="75">
        <v>-6.3007994779627503E-3</v>
      </c>
      <c r="CY81" s="75">
        <v>-5.4326678564621004E-3</v>
      </c>
      <c r="CZ81" s="75">
        <v>-4.6425301519957404E-3</v>
      </c>
      <c r="DA81" s="75">
        <v>-3.9037448027238499E-3</v>
      </c>
      <c r="DB81" s="75">
        <v>-3.1930220560889202E-3</v>
      </c>
      <c r="DC81" s="75">
        <v>-2.4920264547154099E-3</v>
      </c>
      <c r="DD81" s="75">
        <v>-1.7887678656916201E-3</v>
      </c>
      <c r="DE81" s="75">
        <v>-1.0780729879661501E-3</v>
      </c>
      <c r="DF81" s="75">
        <v>-7.2064097341353699E-4</v>
      </c>
      <c r="DH81" s="73">
        <v>14300</v>
      </c>
      <c r="DI81">
        <v>10563.6088784556</v>
      </c>
      <c r="DK81" s="74">
        <v>0</v>
      </c>
      <c r="DL81" s="74">
        <v>0</v>
      </c>
      <c r="DM81" s="74">
        <v>71</v>
      </c>
      <c r="DN81" s="74">
        <v>10563.6088784556</v>
      </c>
    </row>
    <row r="82" spans="1:118" ht="1.1499999999999999" customHeight="1">
      <c r="A82" s="71">
        <f t="shared" si="24"/>
        <v>73</v>
      </c>
      <c r="B82">
        <v>6350</v>
      </c>
      <c r="C82" s="72">
        <f t="shared" si="22"/>
        <v>-7.6050345496651E-3</v>
      </c>
      <c r="D82" s="72">
        <f t="shared" si="22"/>
        <v>-3.74538901437972E-2</v>
      </c>
      <c r="E82" s="72">
        <f t="shared" si="22"/>
        <v>-2.4663146773864299E-2</v>
      </c>
      <c r="G82" s="72">
        <f t="shared" si="21"/>
        <v>-0.97254818471627902</v>
      </c>
      <c r="H82" s="72">
        <f t="shared" si="21"/>
        <v>-3.4832366038128102</v>
      </c>
      <c r="I82" s="72">
        <f t="shared" si="23"/>
        <v>-2.1672943364382302</v>
      </c>
      <c r="K82" s="75">
        <v>-6.9937967374244104E-4</v>
      </c>
      <c r="L82" s="75">
        <v>-1.0471499960704E-3</v>
      </c>
      <c r="M82" s="75">
        <v>-1.7418799547749501E-3</v>
      </c>
      <c r="N82" s="75">
        <v>-2.4357506288970399E-3</v>
      </c>
      <c r="O82" s="75">
        <v>-3.1351209358490401E-3</v>
      </c>
      <c r="P82" s="75">
        <v>-3.8526778952928001E-3</v>
      </c>
      <c r="Q82" s="75">
        <v>-4.6059525682312598E-3</v>
      </c>
      <c r="R82" s="75">
        <v>-5.4169338415522303E-3</v>
      </c>
      <c r="S82" s="75">
        <v>-6.30970753669771E-3</v>
      </c>
      <c r="T82" s="75">
        <v>-7.308140178975E-3</v>
      </c>
      <c r="U82" s="75">
        <v>-8.4330196842756708E-3</v>
      </c>
      <c r="V82" s="75">
        <v>-9.6998163464695596E-3</v>
      </c>
      <c r="W82" s="75">
        <v>-1.11159877407635E-2</v>
      </c>
      <c r="X82" s="75">
        <v>-1.2679658188921999E-2</v>
      </c>
      <c r="Y82" s="75">
        <v>-1.4378724269486101E-2</v>
      </c>
      <c r="Z82" s="75">
        <v>-1.6190673394298701E-2</v>
      </c>
      <c r="AA82" s="75">
        <v>-1.80834723067437E-2</v>
      </c>
      <c r="AB82" s="75">
        <v>-2.00167894125979E-2</v>
      </c>
      <c r="AC82" s="75">
        <v>-2.1944639450039102E-2</v>
      </c>
      <c r="AD82" s="75">
        <v>-2.3817860711874299E-2</v>
      </c>
      <c r="AE82" s="75">
        <v>-2.5586744434167401E-2</v>
      </c>
      <c r="AF82" s="75">
        <v>-2.7204727610573999E-2</v>
      </c>
      <c r="AG82" s="75">
        <v>-2.8631083788413801E-2</v>
      </c>
      <c r="AH82" s="75">
        <v>-2.98332348923122E-2</v>
      </c>
      <c r="AI82" s="75">
        <v>-3.07894520473928E-2</v>
      </c>
      <c r="AJ82" s="75">
        <v>-3.14902376614873E-2</v>
      </c>
      <c r="AK82" s="75">
        <v>-3.1938583818373403E-2</v>
      </c>
      <c r="AL82" s="75">
        <v>-3.2150414028237699E-2</v>
      </c>
      <c r="AM82" s="75">
        <v>-3.21537987474994E-2</v>
      </c>
      <c r="AN82" s="75">
        <v>-3.1986966419426603E-2</v>
      </c>
      <c r="AO82" s="75">
        <v>-3.1696084648892703E-2</v>
      </c>
      <c r="AP82" s="75">
        <v>-3.13328043987849E-2</v>
      </c>
      <c r="AQ82" s="75">
        <v>-3.0950955052553498E-2</v>
      </c>
      <c r="AR82" s="75">
        <v>-3.0603143400612601E-2</v>
      </c>
      <c r="AS82" s="75">
        <v>-3.03377062080608E-2</v>
      </c>
      <c r="AT82" s="75">
        <v>-3.0195800418587101E-2</v>
      </c>
      <c r="AU82" s="75">
        <v>-3.02088332566154E-2</v>
      </c>
      <c r="AV82" s="75">
        <v>-3.0396542395496901E-2</v>
      </c>
      <c r="AW82" s="75">
        <v>-3.07658888087507E-2</v>
      </c>
      <c r="AX82" s="75">
        <v>-3.1310707622906102E-2</v>
      </c>
      <c r="AY82" s="75">
        <v>-3.2012150415557598E-2</v>
      </c>
      <c r="AZ82" s="75">
        <v>-3.2839887815502997E-2</v>
      </c>
      <c r="BA82" s="75">
        <v>-3.3754064835761703E-2</v>
      </c>
      <c r="BB82" s="75">
        <v>-3.4708007637677799E-2</v>
      </c>
      <c r="BC82" s="75">
        <v>-3.5651040159546003E-2</v>
      </c>
      <c r="BD82" s="75">
        <v>-3.6531728528739198E-2</v>
      </c>
      <c r="BE82" s="75">
        <v>-3.73011925930814E-2</v>
      </c>
      <c r="BF82" s="75">
        <v>-3.7916306766646798E-2</v>
      </c>
      <c r="BG82" s="75">
        <v>-3.8342289477241102E-2</v>
      </c>
      <c r="BH82" s="75">
        <v>-3.85547729762174E-2</v>
      </c>
      <c r="BI82" s="75">
        <v>-3.85418012810987E-2</v>
      </c>
      <c r="BJ82" s="75">
        <v>-3.83041881115605E-2</v>
      </c>
      <c r="BK82" s="75">
        <v>-3.7855600431066699E-2</v>
      </c>
      <c r="BL82" s="75">
        <v>-3.7221502864772403E-2</v>
      </c>
      <c r="BM82" s="75">
        <v>-3.64381719801758E-2</v>
      </c>
      <c r="BN82" s="75">
        <v>-3.5549604664934099E-2</v>
      </c>
      <c r="BO82" s="75">
        <v>-3.4604897548742797E-2</v>
      </c>
      <c r="BP82" s="75">
        <v>-3.3655894616617797E-2</v>
      </c>
      <c r="BQ82" s="75">
        <v>-3.2752979060546701E-2</v>
      </c>
      <c r="BR82" s="75">
        <v>-3.1941770208895798E-2</v>
      </c>
      <c r="BS82" s="75">
        <v>-3.1261462590623498E-2</v>
      </c>
      <c r="BT82" s="75">
        <v>-3.0741057663758498E-2</v>
      </c>
      <c r="BU82" s="75">
        <v>-3.03973572191307E-2</v>
      </c>
      <c r="BV82" s="75">
        <v>-3.0235586149237801E-2</v>
      </c>
      <c r="BW82" s="75">
        <v>-3.0246747594173898E-2</v>
      </c>
      <c r="BX82" s="75">
        <v>-3.0409595819560299E-2</v>
      </c>
      <c r="BY82" s="75">
        <v>-3.0691477554896599E-2</v>
      </c>
      <c r="BZ82" s="75">
        <v>-3.10503914556329E-2</v>
      </c>
      <c r="CA82" s="75">
        <v>-3.1436912917192701E-2</v>
      </c>
      <c r="CB82" s="75">
        <v>-3.1798433836620399E-2</v>
      </c>
      <c r="CC82" s="75">
        <v>-3.20812504320383E-2</v>
      </c>
      <c r="CD82" s="75">
        <v>-3.2234014716686903E-2</v>
      </c>
      <c r="CE82" s="75">
        <v>-3.2211727784401699E-2</v>
      </c>
      <c r="CF82" s="75">
        <v>-3.1977039981102198E-2</v>
      </c>
      <c r="CG82" s="75">
        <v>-3.1503545375699098E-2</v>
      </c>
      <c r="CH82" s="75">
        <v>-3.0776998046449001E-2</v>
      </c>
      <c r="CI82" s="75">
        <v>-2.9795690843434301E-2</v>
      </c>
      <c r="CJ82" s="75">
        <v>-2.8570938576440299E-2</v>
      </c>
      <c r="CK82" s="75">
        <v>-2.7126068578295401E-2</v>
      </c>
      <c r="CL82" s="75">
        <v>-2.5494373695405501E-2</v>
      </c>
      <c r="CM82" s="75">
        <v>-2.3717874176218099E-2</v>
      </c>
      <c r="CN82" s="75">
        <v>-2.1843413252695398E-2</v>
      </c>
      <c r="CO82" s="75">
        <v>-1.9920804883690801E-2</v>
      </c>
      <c r="CP82" s="75">
        <v>-1.79988473021876E-2</v>
      </c>
      <c r="CQ82" s="75">
        <v>-1.6123006078055301E-2</v>
      </c>
      <c r="CR82" s="75">
        <v>-1.43323043834743E-2</v>
      </c>
      <c r="CS82" s="75">
        <v>-1.2657624676926301E-2</v>
      </c>
      <c r="CT82" s="75">
        <v>-1.1119828159517E-2</v>
      </c>
      <c r="CU82" s="75">
        <v>-9.7295336711704303E-3</v>
      </c>
      <c r="CV82" s="75">
        <v>-8.4869254854447705E-3</v>
      </c>
      <c r="CW82" s="75">
        <v>-7.3828911204009201E-3</v>
      </c>
      <c r="CX82" s="75">
        <v>-6.40092693960468E-3</v>
      </c>
      <c r="CY82" s="75">
        <v>-5.5188977588477399E-3</v>
      </c>
      <c r="CZ82" s="75">
        <v>-4.7125247242911401E-3</v>
      </c>
      <c r="DA82" s="75">
        <v>-3.9571812005397E-3</v>
      </c>
      <c r="DB82" s="75">
        <v>-3.2312054697058502E-3</v>
      </c>
      <c r="DC82" s="75">
        <v>-2.5173675833957501E-3</v>
      </c>
      <c r="DD82" s="75">
        <v>-1.80411557121715E-3</v>
      </c>
      <c r="DE82" s="75">
        <v>-1.0860470593206601E-3</v>
      </c>
      <c r="DF82" s="75">
        <v>-7.2553422350210897E-4</v>
      </c>
      <c r="DH82" s="73">
        <v>14500</v>
      </c>
      <c r="DI82">
        <v>10611.013890922301</v>
      </c>
      <c r="DK82" s="74">
        <v>0</v>
      </c>
      <c r="DL82" s="74">
        <v>0</v>
      </c>
      <c r="DM82" s="74">
        <v>72</v>
      </c>
      <c r="DN82" s="74">
        <v>10611.013890922301</v>
      </c>
    </row>
    <row r="83" spans="1:118" ht="1.1499999999999999" customHeight="1">
      <c r="A83" s="71">
        <f t="shared" si="24"/>
        <v>74</v>
      </c>
      <c r="B83">
        <v>6300</v>
      </c>
      <c r="C83" s="72">
        <f t="shared" si="22"/>
        <v>-7.6900031511559002E-3</v>
      </c>
      <c r="D83" s="72">
        <f t="shared" si="22"/>
        <v>-3.7111677591765299E-2</v>
      </c>
      <c r="E83" s="72">
        <f t="shared" si="22"/>
        <v>-2.4402438238052999E-2</v>
      </c>
      <c r="G83" s="72">
        <f t="shared" si="21"/>
        <v>-0.96485818156512304</v>
      </c>
      <c r="H83" s="72">
        <f t="shared" si="21"/>
        <v>-3.4461249262210401</v>
      </c>
      <c r="I83" s="72">
        <f t="shared" si="23"/>
        <v>-2.1428918982001699</v>
      </c>
      <c r="K83" s="75">
        <v>-7.0611574104987001E-4</v>
      </c>
      <c r="L83" s="75">
        <v>-1.0577951720097099E-3</v>
      </c>
      <c r="M83" s="75">
        <v>-1.76126347141234E-3</v>
      </c>
      <c r="N83" s="75">
        <v>-2.4659465548211301E-3</v>
      </c>
      <c r="O83" s="75">
        <v>-3.1783083774280302E-3</v>
      </c>
      <c r="P83" s="75">
        <v>-3.9105418616691102E-3</v>
      </c>
      <c r="Q83" s="75">
        <v>-4.6791244321275297E-3</v>
      </c>
      <c r="R83" s="75">
        <v>-5.5045327889320103E-3</v>
      </c>
      <c r="S83" s="75">
        <v>-6.4090185095710701E-3</v>
      </c>
      <c r="T83" s="75">
        <v>-7.4144800025806E-3</v>
      </c>
      <c r="U83" s="75">
        <v>-8.5398820646969392E-3</v>
      </c>
      <c r="V83" s="75">
        <v>-9.7991716112164704E-3</v>
      </c>
      <c r="W83" s="75">
        <v>-1.11987654623862E-2</v>
      </c>
      <c r="X83" s="75">
        <v>-1.27363606132848E-2</v>
      </c>
      <c r="Y83" s="75">
        <v>-1.44001123637963E-2</v>
      </c>
      <c r="Z83" s="75">
        <v>-1.6168467088600601E-2</v>
      </c>
      <c r="AA83" s="75">
        <v>-1.8011008550711201E-2</v>
      </c>
      <c r="AB83" s="75">
        <v>-1.9889585999599099E-2</v>
      </c>
      <c r="AC83" s="75">
        <v>-2.1760811061249101E-2</v>
      </c>
      <c r="AD83" s="75">
        <v>-2.35783572591753E-2</v>
      </c>
      <c r="AE83" s="75">
        <v>-2.5295437020772599E-2</v>
      </c>
      <c r="AF83" s="75">
        <v>-2.6868284180222801E-2</v>
      </c>
      <c r="AG83" s="75">
        <v>-2.8258620927072101E-2</v>
      </c>
      <c r="AH83" s="75">
        <v>-2.9435837002533799E-2</v>
      </c>
      <c r="AI83" s="75">
        <v>-3.0379568347439E-2</v>
      </c>
      <c r="AJ83" s="75">
        <v>-3.1080950654254501E-2</v>
      </c>
      <c r="AK83" s="75">
        <v>-3.1542831234983103E-2</v>
      </c>
      <c r="AL83" s="75">
        <v>-3.1780230197532497E-2</v>
      </c>
      <c r="AM83" s="75">
        <v>-3.1819591094754199E-2</v>
      </c>
      <c r="AN83" s="75">
        <v>-3.1696884310235797E-2</v>
      </c>
      <c r="AO83" s="75">
        <v>-3.1455536299072197E-2</v>
      </c>
      <c r="AP83" s="75">
        <v>-3.11441336277084E-2</v>
      </c>
      <c r="AQ83" s="75">
        <v>-3.0813305057781602E-2</v>
      </c>
      <c r="AR83" s="75">
        <v>-3.0512522645271899E-2</v>
      </c>
      <c r="AS83" s="75">
        <v>-3.0287248886556799E-2</v>
      </c>
      <c r="AT83" s="75">
        <v>-3.0176201751355599E-2</v>
      </c>
      <c r="AU83" s="75">
        <v>-3.0208937755155599E-2</v>
      </c>
      <c r="AV83" s="75">
        <v>-3.0404048253153598E-2</v>
      </c>
      <c r="AW83" s="75">
        <v>-3.0768114946477E-2</v>
      </c>
      <c r="AX83" s="75">
        <v>-3.1295399332557199E-2</v>
      </c>
      <c r="AY83" s="75">
        <v>-3.19682402188163E-2</v>
      </c>
      <c r="AZ83" s="75">
        <v>-3.2758185379366297E-2</v>
      </c>
      <c r="BA83" s="75">
        <v>-3.3627832104994003E-2</v>
      </c>
      <c r="BB83" s="75">
        <v>-3.4533386014563801E-2</v>
      </c>
      <c r="BC83" s="75">
        <v>-3.5427275160454803E-2</v>
      </c>
      <c r="BD83" s="75">
        <v>-3.6261202509317601E-2</v>
      </c>
      <c r="BE83" s="75">
        <v>-3.6989296651977303E-2</v>
      </c>
      <c r="BF83" s="75">
        <v>-3.7571057606642103E-2</v>
      </c>
      <c r="BG83" s="75">
        <v>-3.7973830949581497E-2</v>
      </c>
      <c r="BH83" s="75">
        <v>-3.8174734451354102E-2</v>
      </c>
      <c r="BI83" s="75">
        <v>-3.8162560934138098E-2</v>
      </c>
      <c r="BJ83" s="75">
        <v>-3.7938045387231702E-2</v>
      </c>
      <c r="BK83" s="75">
        <v>-3.7514041091667401E-2</v>
      </c>
      <c r="BL83" s="75">
        <v>-3.69144597420017E-2</v>
      </c>
      <c r="BM83" s="75">
        <v>-3.6173338270714298E-2</v>
      </c>
      <c r="BN83" s="75">
        <v>-3.5332011080872597E-2</v>
      </c>
      <c r="BO83" s="75">
        <v>-3.4436550690488697E-2</v>
      </c>
      <c r="BP83" s="75">
        <v>-3.35356402123397E-2</v>
      </c>
      <c r="BQ83" s="75">
        <v>-3.2676566964082603E-2</v>
      </c>
      <c r="BR83" s="75">
        <v>-3.1902151907343003E-2</v>
      </c>
      <c r="BS83" s="75">
        <v>-3.1249167128489699E-2</v>
      </c>
      <c r="BT83" s="75">
        <v>-3.074483567907E-2</v>
      </c>
      <c r="BU83" s="75">
        <v>-3.0404845749794698E-2</v>
      </c>
      <c r="BV83" s="75">
        <v>-3.0234117653735602E-2</v>
      </c>
      <c r="BW83" s="75">
        <v>-3.0224118114533599E-2</v>
      </c>
      <c r="BX83" s="75">
        <v>-3.0354817490301601E-2</v>
      </c>
      <c r="BY83" s="75">
        <v>-3.0595555309550899E-2</v>
      </c>
      <c r="BZ83" s="75">
        <v>-3.0906765861686801E-2</v>
      </c>
      <c r="CA83" s="75">
        <v>-3.1241967025780401E-2</v>
      </c>
      <c r="CB83" s="75">
        <v>-3.1551742010856199E-2</v>
      </c>
      <c r="CC83" s="75">
        <v>-3.17855037825302E-2</v>
      </c>
      <c r="CD83" s="75">
        <v>-3.18949918800535E-2</v>
      </c>
      <c r="CE83" s="75">
        <v>-3.1837907596750398E-2</v>
      </c>
      <c r="CF83" s="75">
        <v>-3.1579004469599499E-2</v>
      </c>
      <c r="CG83" s="75">
        <v>-3.10935219675002E-2</v>
      </c>
      <c r="CH83" s="75">
        <v>-3.03679459467548E-2</v>
      </c>
      <c r="CI83" s="75">
        <v>-2.9400629757751599E-2</v>
      </c>
      <c r="CJ83" s="75">
        <v>-2.82021955131131E-2</v>
      </c>
      <c r="CK83" s="75">
        <v>-2.67944666548737E-2</v>
      </c>
      <c r="CL83" s="75">
        <v>-2.5208750017150099E-2</v>
      </c>
      <c r="CM83" s="75">
        <v>-2.34845190611076E-2</v>
      </c>
      <c r="CN83" s="75">
        <v>-2.1665799731613301E-2</v>
      </c>
      <c r="CO83" s="75">
        <v>-1.97995214639149E-2</v>
      </c>
      <c r="CP83" s="75">
        <v>-1.7931602745011301E-2</v>
      </c>
      <c r="CQ83" s="75">
        <v>-1.6105002159219999E-2</v>
      </c>
      <c r="CR83" s="75">
        <v>-1.43565965136076E-2</v>
      </c>
      <c r="CS83" s="75">
        <v>-1.2715751838659301E-2</v>
      </c>
      <c r="CT83" s="75">
        <v>-1.12024652752916E-2</v>
      </c>
      <c r="CU83" s="75">
        <v>-9.8271751748370603E-3</v>
      </c>
      <c r="CV83" s="75">
        <v>-8.5906197451185995E-3</v>
      </c>
      <c r="CW83" s="75">
        <v>-7.4847834280308201E-3</v>
      </c>
      <c r="CX83" s="75">
        <v>-6.4947959474420704E-3</v>
      </c>
      <c r="CY83" s="75">
        <v>-5.6004045762847402E-3</v>
      </c>
      <c r="CZ83" s="75">
        <v>-4.7793218743981897E-3</v>
      </c>
      <c r="DA83" s="75">
        <v>-4.0087819203608798E-3</v>
      </c>
      <c r="DB83" s="75">
        <v>-3.2686310891358499E-3</v>
      </c>
      <c r="DC83" s="75">
        <v>-2.5426682454144601E-3</v>
      </c>
      <c r="DD83" s="75">
        <v>-1.8197682878144401E-3</v>
      </c>
      <c r="DE83" s="75">
        <v>-1.09435296977153E-3</v>
      </c>
      <c r="DF83" s="75">
        <v>-7.3069553307504901E-4</v>
      </c>
      <c r="DH83" s="73">
        <v>14700</v>
      </c>
      <c r="DI83">
        <v>10665.5988806649</v>
      </c>
      <c r="DK83" s="74">
        <v>0</v>
      </c>
      <c r="DL83" s="74">
        <v>0</v>
      </c>
      <c r="DM83" s="74">
        <v>73</v>
      </c>
      <c r="DN83" s="74">
        <v>10665.5988806649</v>
      </c>
    </row>
    <row r="84" spans="1:118" ht="1.1499999999999999" customHeight="1">
      <c r="A84" s="71">
        <f t="shared" si="24"/>
        <v>75</v>
      </c>
      <c r="B84">
        <v>6250</v>
      </c>
      <c r="C84" s="72">
        <f t="shared" si="22"/>
        <v>-7.7685706971942596E-3</v>
      </c>
      <c r="D84" s="72">
        <f t="shared" si="22"/>
        <v>-3.6780737945819E-2</v>
      </c>
      <c r="E84" s="72">
        <f t="shared" si="22"/>
        <v>-2.41493361857919E-2</v>
      </c>
      <c r="G84" s="72">
        <f t="shared" si="21"/>
        <v>-0.95708961086792899</v>
      </c>
      <c r="H84" s="72">
        <f t="shared" si="21"/>
        <v>-3.4093441882752198</v>
      </c>
      <c r="I84" s="72">
        <f t="shared" si="23"/>
        <v>-2.11874256201438</v>
      </c>
      <c r="K84" s="75">
        <v>-7.1295426128017395E-4</v>
      </c>
      <c r="L84" s="75">
        <v>-1.06852874790547E-3</v>
      </c>
      <c r="M84" s="75">
        <v>-1.78058277552736E-3</v>
      </c>
      <c r="N84" s="75">
        <v>-2.4956501820406602E-3</v>
      </c>
      <c r="O84" s="75">
        <v>-3.22026185145659E-3</v>
      </c>
      <c r="P84" s="75">
        <v>-3.9661295672021799E-3</v>
      </c>
      <c r="Q84" s="75">
        <v>-4.7487460975708003E-3</v>
      </c>
      <c r="R84" s="75">
        <v>-5.5871880973745597E-3</v>
      </c>
      <c r="S84" s="75">
        <v>-6.5020160994345103E-3</v>
      </c>
      <c r="T84" s="75">
        <v>-7.5133159322331201E-3</v>
      </c>
      <c r="U84" s="75">
        <v>-8.6383793538243395E-3</v>
      </c>
      <c r="V84" s="75">
        <v>-9.8897545458157699E-3</v>
      </c>
      <c r="W84" s="75">
        <v>-1.1272911642099599E-2</v>
      </c>
      <c r="X84" s="75">
        <v>-1.27851747651584E-2</v>
      </c>
      <c r="Y84" s="75">
        <v>-1.44149605798429E-2</v>
      </c>
      <c r="Z84" s="75">
        <v>-1.61416272960468E-2</v>
      </c>
      <c r="AA84" s="75">
        <v>-1.7936286844378601E-2</v>
      </c>
      <c r="AB84" s="75">
        <v>-1.97628429002497E-2</v>
      </c>
      <c r="AC84" s="75">
        <v>-2.15803460155439E-2</v>
      </c>
      <c r="AD84" s="75">
        <v>-2.3345129387998799E-2</v>
      </c>
      <c r="AE84" s="75">
        <v>-2.50131471901886E-2</v>
      </c>
      <c r="AF84" s="75">
        <v>-2.65432561610623E-2</v>
      </c>
      <c r="AG84" s="75">
        <v>-2.7899472617823402E-2</v>
      </c>
      <c r="AH84" s="75">
        <v>-2.9053030458267098E-2</v>
      </c>
      <c r="AI84" s="75">
        <v>-2.99848414787811E-2</v>
      </c>
      <c r="AJ84" s="75">
        <v>-3.0686629447454799E-2</v>
      </c>
      <c r="AK84" s="75">
        <v>-3.1161102291353E-2</v>
      </c>
      <c r="AL84" s="75">
        <v>-3.14224277833864E-2</v>
      </c>
      <c r="AM84" s="75">
        <v>-3.14955157319491E-2</v>
      </c>
      <c r="AN84" s="75">
        <v>-3.14142116183347E-2</v>
      </c>
      <c r="AO84" s="75">
        <v>-3.12193646439573E-2</v>
      </c>
      <c r="AP84" s="75">
        <v>-3.0956679373871299E-2</v>
      </c>
      <c r="AQ84" s="75">
        <v>-3.0673775853451799E-2</v>
      </c>
      <c r="AR84" s="75">
        <v>-3.0417180217655101E-2</v>
      </c>
      <c r="AS84" s="75">
        <v>-3.0229652396264999E-2</v>
      </c>
      <c r="AT84" s="75">
        <v>-3.0147617957568401E-2</v>
      </c>
      <c r="AU84" s="75">
        <v>-3.0198894227410102E-2</v>
      </c>
      <c r="AV84" s="75">
        <v>-3.0400994077504E-2</v>
      </c>
      <c r="AW84" s="75">
        <v>-3.0760140363690801E-2</v>
      </c>
      <c r="AX84" s="75">
        <v>-3.12709960243591E-2</v>
      </c>
      <c r="AY84" s="75">
        <v>-3.1917013318675302E-2</v>
      </c>
      <c r="AZ84" s="75">
        <v>-3.2671500020514901E-2</v>
      </c>
      <c r="BA84" s="75">
        <v>-3.3499358235917501E-2</v>
      </c>
      <c r="BB84" s="75">
        <v>-3.4359496764045601E-2</v>
      </c>
      <c r="BC84" s="75">
        <v>-3.5207256964818003E-2</v>
      </c>
      <c r="BD84" s="75">
        <v>-3.5997288002304201E-2</v>
      </c>
      <c r="BE84" s="75">
        <v>-3.66865482837056E-2</v>
      </c>
      <c r="BF84" s="75">
        <v>-3.7236997502600303E-2</v>
      </c>
      <c r="BG84" s="75">
        <v>-3.7617980939021398E-2</v>
      </c>
      <c r="BH84" s="75">
        <v>-3.7808015338414401E-2</v>
      </c>
      <c r="BI84" s="75">
        <v>-3.7796590714788102E-2</v>
      </c>
      <c r="BJ84" s="75">
        <v>-3.7584370417084699E-2</v>
      </c>
      <c r="BK84" s="75">
        <v>-3.7183446647777597E-2</v>
      </c>
      <c r="BL84" s="75">
        <v>-3.6616269230612397E-2</v>
      </c>
      <c r="BM84" s="75">
        <v>-3.5914769105620498E-2</v>
      </c>
      <c r="BN84" s="75">
        <v>-3.51177907089959E-2</v>
      </c>
      <c r="BO84" s="75">
        <v>-3.4268554126169803E-2</v>
      </c>
      <c r="BP84" s="75">
        <v>-3.34127802837429E-2</v>
      </c>
      <c r="BQ84" s="75">
        <v>-3.2594853156274403E-2</v>
      </c>
      <c r="BR84" s="75">
        <v>-3.1854955341427703E-2</v>
      </c>
      <c r="BS84" s="75">
        <v>-3.12275947970738E-2</v>
      </c>
      <c r="BT84" s="75">
        <v>-3.0738322242009401E-2</v>
      </c>
      <c r="BU84" s="75">
        <v>-3.0401775353061499E-2</v>
      </c>
      <c r="BV84" s="75">
        <v>-3.02226006111504E-2</v>
      </c>
      <c r="BW84" s="75">
        <v>-3.0192691524439302E-2</v>
      </c>
      <c r="BX84" s="75">
        <v>-3.0293162368570801E-2</v>
      </c>
      <c r="BY84" s="75">
        <v>-3.04952400364072E-2</v>
      </c>
      <c r="BZ84" s="75">
        <v>-3.07616214866493E-2</v>
      </c>
      <c r="CA84" s="75">
        <v>-3.10486207628628E-2</v>
      </c>
      <c r="CB84" s="75">
        <v>-3.1309801313318501E-2</v>
      </c>
      <c r="CC84" s="75">
        <v>-3.1497505576217E-2</v>
      </c>
      <c r="CD84" s="75">
        <v>-3.1566397125193303E-2</v>
      </c>
      <c r="CE84" s="75">
        <v>-3.1476685935576801E-2</v>
      </c>
      <c r="CF84" s="75">
        <v>-3.1195131084227699E-2</v>
      </c>
      <c r="CG84" s="75">
        <v>-3.0698509520657301E-2</v>
      </c>
      <c r="CH84" s="75">
        <v>-2.9973996572553001E-2</v>
      </c>
      <c r="CI84" s="75">
        <v>-2.9020016715362501E-2</v>
      </c>
      <c r="CJ84" s="75">
        <v>-2.7846540690820799E-2</v>
      </c>
      <c r="CK84" s="75">
        <v>-2.6473980545097201E-2</v>
      </c>
      <c r="CL84" s="75">
        <v>-2.4931799012770098E-2</v>
      </c>
      <c r="CM84" s="75">
        <v>-2.3257058995318401E-2</v>
      </c>
      <c r="CN84" s="75">
        <v>-2.1491169973255599E-2</v>
      </c>
      <c r="CO84" s="75">
        <v>-1.9678334169561801E-2</v>
      </c>
      <c r="CP84" s="75">
        <v>-1.7861780499197202E-2</v>
      </c>
      <c r="CQ84" s="75">
        <v>-1.60821067971255E-2</v>
      </c>
      <c r="CR84" s="75">
        <v>-1.4374167122537E-2</v>
      </c>
      <c r="CS84" s="75">
        <v>-1.27659030805716E-2</v>
      </c>
      <c r="CT84" s="75">
        <v>-1.12764747042274E-2</v>
      </c>
      <c r="CU84" s="75">
        <v>-9.9161456838464807E-3</v>
      </c>
      <c r="CV84" s="75">
        <v>-8.6861349713944908E-3</v>
      </c>
      <c r="CW84" s="75">
        <v>-7.5794397027902898E-3</v>
      </c>
      <c r="CX84" s="75">
        <v>-6.5826780101133396E-3</v>
      </c>
      <c r="CY84" s="75">
        <v>-5.6773340651397998E-3</v>
      </c>
      <c r="CZ84" s="75">
        <v>-4.8429525351002603E-3</v>
      </c>
      <c r="DA84" s="75">
        <v>-4.0584829621047903E-3</v>
      </c>
      <c r="DB84" s="75">
        <v>-3.3051700768464802E-3</v>
      </c>
      <c r="DC84" s="75">
        <v>-2.5677744742233699E-3</v>
      </c>
      <c r="DD84" s="75">
        <v>-1.83558129071116E-3</v>
      </c>
      <c r="DE84" s="75">
        <v>-1.1028894234368599E-3</v>
      </c>
      <c r="DF84" s="75">
        <v>-7.3605391390628905E-4</v>
      </c>
      <c r="DH84" s="73">
        <v>14900</v>
      </c>
      <c r="DI84">
        <v>10724.555442205099</v>
      </c>
      <c r="DK84" s="74">
        <v>0</v>
      </c>
      <c r="DL84" s="74">
        <v>0</v>
      </c>
      <c r="DM84" s="74">
        <v>74</v>
      </c>
      <c r="DN84" s="74">
        <v>10724.555442205099</v>
      </c>
    </row>
    <row r="85" spans="1:118" ht="1.1499999999999999" customHeight="1">
      <c r="A85" s="71">
        <f t="shared" si="24"/>
        <v>76</v>
      </c>
      <c r="B85">
        <v>6200</v>
      </c>
      <c r="C85" s="72">
        <f t="shared" si="22"/>
        <v>-7.8410687604628E-3</v>
      </c>
      <c r="D85" s="72">
        <f t="shared" si="22"/>
        <v>-3.6460470512697601E-2</v>
      </c>
      <c r="E85" s="72">
        <f t="shared" si="22"/>
        <v>-2.3903520297953899E-2</v>
      </c>
      <c r="G85" s="72">
        <f t="shared" si="21"/>
        <v>-0.94924854210746601</v>
      </c>
      <c r="H85" s="72">
        <f t="shared" si="21"/>
        <v>-3.3728837177625199</v>
      </c>
      <c r="I85" s="72">
        <f t="shared" si="23"/>
        <v>-2.0948390417164302</v>
      </c>
      <c r="K85" s="75">
        <v>-7.1983663443461396E-4</v>
      </c>
      <c r="L85" s="75">
        <v>-1.07927005346937E-3</v>
      </c>
      <c r="M85" s="75">
        <v>-1.79972553685729E-3</v>
      </c>
      <c r="N85" s="75">
        <v>-2.5247458108742602E-3</v>
      </c>
      <c r="O85" s="75">
        <v>-3.26089460189905E-3</v>
      </c>
      <c r="P85" s="75">
        <v>-4.0194155294875598E-3</v>
      </c>
      <c r="Q85" s="75">
        <v>-4.8148807442203101E-3</v>
      </c>
      <c r="R85" s="75">
        <v>-5.6650686535613202E-3</v>
      </c>
      <c r="S85" s="75">
        <v>-6.5889808869860596E-3</v>
      </c>
      <c r="T85" s="75">
        <v>-7.6050345496651E-3</v>
      </c>
      <c r="U85" s="75">
        <v>-8.7289855956851105E-3</v>
      </c>
      <c r="V85" s="75">
        <v>-9.9720980251731799E-3</v>
      </c>
      <c r="W85" s="75">
        <v>-1.13389823923898E-2</v>
      </c>
      <c r="X85" s="75">
        <v>-1.28266400669554E-2</v>
      </c>
      <c r="Y85" s="75">
        <v>-1.4423751250301301E-2</v>
      </c>
      <c r="Z85" s="75">
        <v>-1.6110541521184098E-2</v>
      </c>
      <c r="AA85" s="75">
        <v>-1.7859566794831999E-2</v>
      </c>
      <c r="AB85" s="75">
        <v>-1.96366665210553E-2</v>
      </c>
      <c r="AC85" s="75">
        <v>-2.1403183073971301E-2</v>
      </c>
      <c r="AD85" s="75">
        <v>-2.3117945136473202E-2</v>
      </c>
      <c r="AE85" s="75">
        <v>-2.47394800749316E-2</v>
      </c>
      <c r="AF85" s="75">
        <v>-2.6229104499220699E-2</v>
      </c>
      <c r="AG85" s="75">
        <v>-2.7552984111221101E-2</v>
      </c>
      <c r="AH85" s="75">
        <v>-2.86840813081835E-2</v>
      </c>
      <c r="AI85" s="75">
        <v>-2.9604500876585001E-2</v>
      </c>
      <c r="AJ85" s="75">
        <v>-3.0306512270026301E-2</v>
      </c>
      <c r="AK85" s="75">
        <v>-3.0792688857827599E-2</v>
      </c>
      <c r="AL85" s="75">
        <v>-3.1076394336419001E-2</v>
      </c>
      <c r="AM85" s="75">
        <v>-3.1181092712636201E-2</v>
      </c>
      <c r="AN85" s="75">
        <v>-3.1138629689389699E-2</v>
      </c>
      <c r="AO85" s="75">
        <v>-3.0987431183607399E-2</v>
      </c>
      <c r="AP85" s="75">
        <v>-3.0770491181092399E-2</v>
      </c>
      <c r="AQ85" s="75">
        <v>-3.0532601194922699E-2</v>
      </c>
      <c r="AR85" s="75">
        <v>-3.03175187461465E-2</v>
      </c>
      <c r="AS85" s="75">
        <v>-3.0165462602185399E-2</v>
      </c>
      <c r="AT85" s="75">
        <v>-3.011070384513E-2</v>
      </c>
      <c r="AU85" s="75">
        <v>-3.0179425084079399E-2</v>
      </c>
      <c r="AV85" s="75">
        <v>-3.0388124279120299E-2</v>
      </c>
      <c r="AW85" s="75">
        <v>-3.0742684922488401E-2</v>
      </c>
      <c r="AX85" s="75">
        <v>-3.1238147839262601E-2</v>
      </c>
      <c r="AY85" s="75">
        <v>-3.1859009177764998E-2</v>
      </c>
      <c r="AZ85" s="75">
        <v>-3.2580227035196002E-2</v>
      </c>
      <c r="BA85" s="75">
        <v>-3.3368870390950101E-2</v>
      </c>
      <c r="BB85" s="75">
        <v>-3.4186384518961797E-2</v>
      </c>
      <c r="BC85" s="75">
        <v>-3.4990845242154997E-2</v>
      </c>
      <c r="BD85" s="75">
        <v>-3.5739669652843899E-2</v>
      </c>
      <c r="BE85" s="75">
        <v>-3.6392476778005403E-2</v>
      </c>
      <c r="BF85" s="75">
        <v>-3.6913530351034701E-2</v>
      </c>
      <c r="BG85" s="75">
        <v>-3.7274057015397301E-2</v>
      </c>
      <c r="BH85" s="75">
        <v>-3.74538901437972E-2</v>
      </c>
      <c r="BI85" s="75">
        <v>-3.7443167290830297E-2</v>
      </c>
      <c r="BJ85" s="75">
        <v>-3.7242489768145703E-2</v>
      </c>
      <c r="BK85" s="75">
        <v>-3.6863235717241802E-2</v>
      </c>
      <c r="BL85" s="75">
        <v>-3.6326477997313297E-2</v>
      </c>
      <c r="BM85" s="75">
        <v>-3.5662170338659899E-2</v>
      </c>
      <c r="BN85" s="75">
        <v>-3.49068264263451E-2</v>
      </c>
      <c r="BO85" s="75">
        <v>-3.4100974859834397E-2</v>
      </c>
      <c r="BP85" s="75">
        <v>-3.3287564524380198E-2</v>
      </c>
      <c r="BQ85" s="75">
        <v>-3.2508253001728903E-2</v>
      </c>
      <c r="BR85" s="75">
        <v>-3.18007352173936E-2</v>
      </c>
      <c r="BS85" s="75">
        <v>-3.1197407891131599E-2</v>
      </c>
      <c r="BT85" s="75">
        <v>-3.07222418849687E-2</v>
      </c>
      <c r="BU85" s="75">
        <v>-3.0388889855967102E-2</v>
      </c>
      <c r="BV85" s="75">
        <v>-3.0201751908184599E-2</v>
      </c>
      <c r="BW85" s="75">
        <v>-3.01531093271751E-2</v>
      </c>
      <c r="BX85" s="75">
        <v>-3.0225161367716202E-2</v>
      </c>
      <c r="BY85" s="75">
        <v>-3.0390913950559401E-2</v>
      </c>
      <c r="BZ85" s="75">
        <v>-3.0615169410530101E-2</v>
      </c>
      <c r="CA85" s="75">
        <v>-3.0856902094687898E-2</v>
      </c>
      <c r="CB85" s="75">
        <v>-3.1072449045955099E-2</v>
      </c>
      <c r="CC85" s="75">
        <v>-3.12169182473871E-2</v>
      </c>
      <c r="CD85" s="75">
        <v>-3.1247732547549201E-2</v>
      </c>
      <c r="CE85" s="75">
        <v>-3.11274372143861E-2</v>
      </c>
      <c r="CF85" s="75">
        <v>-3.0824704372535001E-2</v>
      </c>
      <c r="CG85" s="75">
        <v>-3.0317743131131399E-2</v>
      </c>
      <c r="CH85" s="75">
        <v>-2.95943835986099E-2</v>
      </c>
      <c r="CI85" s="75">
        <v>-2.86531274305298E-2</v>
      </c>
      <c r="CJ85" s="75">
        <v>-2.7503333223062299E-2</v>
      </c>
      <c r="CK85" s="75">
        <v>-2.61640902226918E-2</v>
      </c>
      <c r="CL85" s="75">
        <v>-2.4663146773864299E-2</v>
      </c>
      <c r="CM85" s="75">
        <v>-2.30352855410637E-2</v>
      </c>
      <c r="CN85" s="75">
        <v>-2.1319486387146699E-2</v>
      </c>
      <c r="CO85" s="75">
        <v>-1.9557371444316199E-2</v>
      </c>
      <c r="CP85" s="75">
        <v>-1.77896592986371E-2</v>
      </c>
      <c r="CQ85" s="75">
        <v>-1.6054722730900702E-2</v>
      </c>
      <c r="CR85" s="75">
        <v>-1.43855098137419E-2</v>
      </c>
      <c r="CS85" s="75">
        <v>-1.2808623373230099E-2</v>
      </c>
      <c r="CT85" s="75">
        <v>-1.1342412776371E-2</v>
      </c>
      <c r="CU85" s="75">
        <v>-9.9969711937092105E-3</v>
      </c>
      <c r="CV85" s="75">
        <v>-8.7739343465864303E-3</v>
      </c>
      <c r="CW85" s="75">
        <v>-7.6672291426939402E-3</v>
      </c>
      <c r="CX85" s="75">
        <v>-6.6648349245178899E-3</v>
      </c>
      <c r="CY85" s="75">
        <v>-5.7498324777998204E-3</v>
      </c>
      <c r="CZ85" s="75">
        <v>-4.9034560275685998E-3</v>
      </c>
      <c r="DA85" s="75">
        <v>-4.1062368390066602E-3</v>
      </c>
      <c r="DB85" s="75">
        <v>-3.34071347765075E-3</v>
      </c>
      <c r="DC85" s="75">
        <v>-2.5925528929747E-3</v>
      </c>
      <c r="DD85" s="75">
        <v>-1.8514283212789401E-3</v>
      </c>
      <c r="DE85" s="75">
        <v>-1.1115668634874901E-3</v>
      </c>
      <c r="DF85" s="75">
        <v>-7.4154697693302205E-4</v>
      </c>
      <c r="DH85" s="73">
        <v>15100</v>
      </c>
      <c r="DI85">
        <v>10784.799805053401</v>
      </c>
      <c r="DK85" s="74">
        <v>0</v>
      </c>
      <c r="DL85" s="74">
        <v>0</v>
      </c>
      <c r="DM85" s="74">
        <v>75</v>
      </c>
      <c r="DN85" s="74">
        <v>10784.799805053401</v>
      </c>
    </row>
    <row r="86" spans="1:118" ht="1.1499999999999999" customHeight="1">
      <c r="A86" s="71">
        <f t="shared" si="24"/>
        <v>77</v>
      </c>
      <c r="B86">
        <v>6150</v>
      </c>
      <c r="C86" s="72">
        <f t="shared" si="22"/>
        <v>-7.9078124762918308E-3</v>
      </c>
      <c r="D86" s="72">
        <f t="shared" si="22"/>
        <v>-3.61503113081744E-2</v>
      </c>
      <c r="E86" s="72">
        <f t="shared" si="22"/>
        <v>-2.3664686282963799E-2</v>
      </c>
      <c r="G86" s="72">
        <f t="shared" si="21"/>
        <v>-0.94134072963117399</v>
      </c>
      <c r="H86" s="72">
        <f t="shared" si="21"/>
        <v>-3.3367334064543499</v>
      </c>
      <c r="I86" s="72">
        <f t="shared" si="23"/>
        <v>-2.0711743554334601</v>
      </c>
      <c r="K86" s="75">
        <v>-7.2671174164497601E-4</v>
      </c>
      <c r="L86" s="75">
        <v>-1.08994899198023E-3</v>
      </c>
      <c r="M86" s="75">
        <v>-1.8185948859763799E-3</v>
      </c>
      <c r="N86" s="75">
        <v>-2.5531353063070099E-3</v>
      </c>
      <c r="O86" s="75">
        <v>-3.3001365152222199E-3</v>
      </c>
      <c r="P86" s="75">
        <v>-4.0703868356331404E-3</v>
      </c>
      <c r="Q86" s="75">
        <v>-4.87759760979315E-3</v>
      </c>
      <c r="R86" s="75">
        <v>-5.7383415442427499E-3</v>
      </c>
      <c r="S86" s="75">
        <v>-6.6701829185285503E-3</v>
      </c>
      <c r="T86" s="75">
        <v>-7.6900031511559002E-3</v>
      </c>
      <c r="U86" s="75">
        <v>-8.8121479852588894E-3</v>
      </c>
      <c r="V86" s="75">
        <v>-1.0046702604627099E-2</v>
      </c>
      <c r="W86" s="75">
        <v>-1.13974987906385E-2</v>
      </c>
      <c r="X86" s="75">
        <v>-1.2861260988888699E-2</v>
      </c>
      <c r="Y86" s="75">
        <v>-1.44269343065707E-2</v>
      </c>
      <c r="Z86" s="75">
        <v>-1.60755699241826E-2</v>
      </c>
      <c r="AA86" s="75">
        <v>-1.7781088153751599E-2</v>
      </c>
      <c r="AB86" s="75">
        <v>-1.9511152635900499E-2</v>
      </c>
      <c r="AC86" s="75">
        <v>-2.1229260585132501E-2</v>
      </c>
      <c r="AD86" s="75">
        <v>-2.2896582704452099E-2</v>
      </c>
      <c r="AE86" s="75">
        <v>-2.4474061070877701E-2</v>
      </c>
      <c r="AF86" s="75">
        <v>-2.5925319412244699E-2</v>
      </c>
      <c r="AG86" s="75">
        <v>-2.72185373597221E-2</v>
      </c>
      <c r="AH86" s="75">
        <v>-2.8328297436205501E-2</v>
      </c>
      <c r="AI86" s="75">
        <v>-2.9237820236980901E-2</v>
      </c>
      <c r="AJ86" s="75">
        <v>-2.9939881389227499E-2</v>
      </c>
      <c r="AK86" s="75">
        <v>-3.04369239184006E-2</v>
      </c>
      <c r="AL86" s="75">
        <v>-3.0741552920576301E-2</v>
      </c>
      <c r="AM86" s="75">
        <v>-3.087586977726E-2</v>
      </c>
      <c r="AN86" s="75">
        <v>-3.0869837989762301E-2</v>
      </c>
      <c r="AO86" s="75">
        <v>-3.0759604734621401E-2</v>
      </c>
      <c r="AP86" s="75">
        <v>-3.05856146792211E-2</v>
      </c>
      <c r="AQ86" s="75">
        <v>-3.03900000054909E-2</v>
      </c>
      <c r="AR86" s="75">
        <v>-3.0213915937451898E-2</v>
      </c>
      <c r="AS86" s="75">
        <v>-3.00951918477903E-2</v>
      </c>
      <c r="AT86" s="75">
        <v>-3.0066074232731801E-2</v>
      </c>
      <c r="AU86" s="75">
        <v>-3.01512087152013E-2</v>
      </c>
      <c r="AV86" s="75">
        <v>-3.0366137928895101E-2</v>
      </c>
      <c r="AW86" s="75">
        <v>-3.07164247853688E-2</v>
      </c>
      <c r="AX86" s="75">
        <v>-3.1197465530972201E-2</v>
      </c>
      <c r="AY86" s="75">
        <v>-3.1794734539003E-2</v>
      </c>
      <c r="AZ86" s="75">
        <v>-3.2484737787708502E-2</v>
      </c>
      <c r="BA86" s="75">
        <v>-3.3236582043186899E-2</v>
      </c>
      <c r="BB86" s="75">
        <v>-3.4014091241106097E-2</v>
      </c>
      <c r="BC86" s="75">
        <v>-3.47779083604609E-2</v>
      </c>
      <c r="BD86" s="75">
        <v>-3.5488051641523202E-2</v>
      </c>
      <c r="BE86" s="75">
        <v>-3.6106640274779202E-2</v>
      </c>
      <c r="BF86" s="75">
        <v>-3.6600096594379398E-2</v>
      </c>
      <c r="BG86" s="75">
        <v>-3.6941418620508502E-2</v>
      </c>
      <c r="BH86" s="75">
        <v>-3.7111677591765299E-2</v>
      </c>
      <c r="BI86" s="75">
        <v>-3.7101611508387498E-2</v>
      </c>
      <c r="BJ86" s="75">
        <v>-3.6911771368786497E-2</v>
      </c>
      <c r="BK86" s="75">
        <v>-3.6552862371318003E-2</v>
      </c>
      <c r="BL86" s="75">
        <v>-3.6044660526035797E-2</v>
      </c>
      <c r="BM86" s="75">
        <v>-3.5415266193117502E-2</v>
      </c>
      <c r="BN86" s="75">
        <v>-3.4699008057332302E-2</v>
      </c>
      <c r="BO86" s="75">
        <v>-3.39338759555994E-2</v>
      </c>
      <c r="BP86" s="75">
        <v>-3.3160227616585797E-2</v>
      </c>
      <c r="BQ86" s="75">
        <v>-3.2417156104065703E-2</v>
      </c>
      <c r="BR86" s="75">
        <v>-3.1740012780419401E-2</v>
      </c>
      <c r="BS86" s="75">
        <v>-3.1159228468491101E-2</v>
      </c>
      <c r="BT86" s="75">
        <v>-3.06972747405234E-2</v>
      </c>
      <c r="BU86" s="75">
        <v>-3.0366888476169099E-2</v>
      </c>
      <c r="BV86" s="75">
        <v>-3.0172244383565999E-2</v>
      </c>
      <c r="BW86" s="75">
        <v>-3.01059739006313E-2</v>
      </c>
      <c r="BX86" s="75">
        <v>-3.0151313195483399E-2</v>
      </c>
      <c r="BY86" s="75">
        <v>-3.02829347674787E-2</v>
      </c>
      <c r="BZ86" s="75">
        <v>-3.0467608007916099E-2</v>
      </c>
      <c r="CA86" s="75">
        <v>-3.0666835832803298E-2</v>
      </c>
      <c r="CB86" s="75">
        <v>-3.0839531574997602E-2</v>
      </c>
      <c r="CC86" s="75">
        <v>-3.0943423802877901E-2</v>
      </c>
      <c r="CD86" s="75">
        <v>-3.0938528549309001E-2</v>
      </c>
      <c r="CE86" s="75">
        <v>-3.07895729484471E-2</v>
      </c>
      <c r="CF86" s="75">
        <v>-3.04670498971427E-2</v>
      </c>
      <c r="CG86" s="75">
        <v>-2.9950502761075699E-2</v>
      </c>
      <c r="CH86" s="75">
        <v>-2.9228384561247302E-2</v>
      </c>
      <c r="CI86" s="75">
        <v>-2.8299279237030499E-2</v>
      </c>
      <c r="CJ86" s="75">
        <v>-2.7171967937638299E-2</v>
      </c>
      <c r="CK86" s="75">
        <v>-2.5864304300603099E-2</v>
      </c>
      <c r="CL86" s="75">
        <v>-2.4402438238052999E-2</v>
      </c>
      <c r="CM86" s="75">
        <v>-2.2818999421797301E-2</v>
      </c>
      <c r="CN86" s="75">
        <v>-2.1150709523963002E-2</v>
      </c>
      <c r="CO86" s="75">
        <v>-1.9436749907963499E-2</v>
      </c>
      <c r="CP86" s="75">
        <v>-1.7715497228905398E-2</v>
      </c>
      <c r="CQ86" s="75">
        <v>-1.6023224163172901E-2</v>
      </c>
      <c r="CR86" s="75">
        <v>-1.43910857497803E-2</v>
      </c>
      <c r="CS86" s="75">
        <v>-1.2844421603222101E-2</v>
      </c>
      <c r="CT86" s="75">
        <v>-1.1400801686063399E-2</v>
      </c>
      <c r="CU86" s="75">
        <v>-1.00701456123442E-2</v>
      </c>
      <c r="CV86" s="75">
        <v>-8.8544554394093204E-3</v>
      </c>
      <c r="CW86" s="75">
        <v>-7.7485029198851403E-3</v>
      </c>
      <c r="CX86" s="75">
        <v>-6.7415185632899001E-3</v>
      </c>
      <c r="CY86" s="75">
        <v>-5.8180463161215798E-3</v>
      </c>
      <c r="CZ86" s="75">
        <v>-4.9608788584691796E-3</v>
      </c>
      <c r="DA86" s="75">
        <v>-4.1520104742858097E-3</v>
      </c>
      <c r="DB86" s="75">
        <v>-3.3751705068880201E-3</v>
      </c>
      <c r="DC86" s="75">
        <v>-2.6168882846968602E-3</v>
      </c>
      <c r="DD86" s="75">
        <v>-1.8671998723539199E-3</v>
      </c>
      <c r="DE86" s="75">
        <v>-1.1203064120218101E-3</v>
      </c>
      <c r="DF86" s="75">
        <v>-7.4711957930958302E-4</v>
      </c>
      <c r="DH86" s="73">
        <v>15300</v>
      </c>
      <c r="DI86">
        <v>10843.167080203601</v>
      </c>
      <c r="DK86" s="74">
        <v>0</v>
      </c>
      <c r="DL86" s="74">
        <v>0</v>
      </c>
      <c r="DM86" s="74">
        <v>76</v>
      </c>
      <c r="DN86" s="74">
        <v>10843.167080203601</v>
      </c>
    </row>
    <row r="87" spans="1:118" ht="1.1499999999999999" customHeight="1">
      <c r="A87" s="71">
        <f t="shared" si="24"/>
        <v>78</v>
      </c>
      <c r="B87">
        <v>6100</v>
      </c>
      <c r="C87" s="72">
        <f t="shared" si="22"/>
        <v>-7.9691014734498793E-3</v>
      </c>
      <c r="D87" s="72">
        <f t="shared" si="22"/>
        <v>-3.5849730868208099E-2</v>
      </c>
      <c r="E87" s="72">
        <f t="shared" si="22"/>
        <v>-2.3432545078503599E-2</v>
      </c>
      <c r="G87" s="72">
        <f t="shared" si="21"/>
        <v>-0.93337162815772401</v>
      </c>
      <c r="H87" s="72">
        <f t="shared" si="21"/>
        <v>-3.3008836755861402</v>
      </c>
      <c r="I87" s="72">
        <f t="shared" si="23"/>
        <v>-2.0477418103549598</v>
      </c>
      <c r="K87" s="75">
        <v>-7.3353525825950699E-4</v>
      </c>
      <c r="L87" s="75">
        <v>-1.1005049494678999E-3</v>
      </c>
      <c r="M87" s="75">
        <v>-1.8371077624442401E-3</v>
      </c>
      <c r="N87" s="75">
        <v>-2.58073620067079E-3</v>
      </c>
      <c r="O87" s="75">
        <v>-3.3379322767450501E-3</v>
      </c>
      <c r="P87" s="75">
        <v>-4.1190417290727002E-3</v>
      </c>
      <c r="Q87" s="75">
        <v>-4.9369711274448403E-3</v>
      </c>
      <c r="R87" s="75">
        <v>-5.80717179529528E-3</v>
      </c>
      <c r="S87" s="75">
        <v>-6.7458820887077303E-3</v>
      </c>
      <c r="T87" s="75">
        <v>-7.7685706971942596E-3</v>
      </c>
      <c r="U87" s="75">
        <v>-8.8882884290933297E-3</v>
      </c>
      <c r="V87" s="75">
        <v>-1.01140386586439E-2</v>
      </c>
      <c r="W87" s="75">
        <v>-1.14489492650727E-2</v>
      </c>
      <c r="X87" s="75">
        <v>-1.2889509413457701E-2</v>
      </c>
      <c r="Y87" s="75">
        <v>-1.44249294740711E-2</v>
      </c>
      <c r="Z87" s="75">
        <v>-1.6037047142740402E-2</v>
      </c>
      <c r="AA87" s="75">
        <v>-1.7701072177069298E-2</v>
      </c>
      <c r="AB87" s="75">
        <v>-1.93863872700103E-2</v>
      </c>
      <c r="AC87" s="75">
        <v>-2.10585167418776E-2</v>
      </c>
      <c r="AD87" s="75">
        <v>-2.2680829992414098E-2</v>
      </c>
      <c r="AE87" s="75">
        <v>-2.4216534739898599E-2</v>
      </c>
      <c r="AF87" s="75">
        <v>-2.5631418719271999E-2</v>
      </c>
      <c r="AG87" s="75">
        <v>-2.6895548875763699E-2</v>
      </c>
      <c r="AH87" s="75">
        <v>-2.79850261448382E-2</v>
      </c>
      <c r="AI87" s="75">
        <v>-2.88841149459176E-2</v>
      </c>
      <c r="AJ87" s="75">
        <v>-2.95860604789186E-2</v>
      </c>
      <c r="AK87" s="75">
        <v>-3.0093179096702401E-2</v>
      </c>
      <c r="AL87" s="75">
        <v>-3.04173600068997E-2</v>
      </c>
      <c r="AM87" s="75">
        <v>-3.05794207231656E-2</v>
      </c>
      <c r="AN87" s="75">
        <v>-3.0607553056629499E-2</v>
      </c>
      <c r="AO87" s="75">
        <v>-3.0535761037263E-2</v>
      </c>
      <c r="AP87" s="75">
        <v>-3.0402091839141498E-2</v>
      </c>
      <c r="AQ87" s="75">
        <v>-3.0246177264621098E-2</v>
      </c>
      <c r="AR87" s="75">
        <v>-3.0106726095245898E-2</v>
      </c>
      <c r="AS87" s="75">
        <v>-3.0019321014101399E-2</v>
      </c>
      <c r="AT87" s="75">
        <v>-3.0014306378079701E-2</v>
      </c>
      <c r="AU87" s="75">
        <v>-3.01148821382821E-2</v>
      </c>
      <c r="AV87" s="75">
        <v>-3.0335691478799099E-2</v>
      </c>
      <c r="AW87" s="75">
        <v>-3.06819950177896E-2</v>
      </c>
      <c r="AX87" s="75">
        <v>-3.1149522796340499E-2</v>
      </c>
      <c r="AY87" s="75">
        <v>-3.1724665398592103E-2</v>
      </c>
      <c r="AZ87" s="75">
        <v>-3.2385381183571503E-2</v>
      </c>
      <c r="BA87" s="75">
        <v>-3.3102693784435297E-2</v>
      </c>
      <c r="BB87" s="75">
        <v>-3.38426563611074E-2</v>
      </c>
      <c r="BC87" s="75">
        <v>-3.4568322858272001E-2</v>
      </c>
      <c r="BD87" s="75">
        <v>-3.5242156453900803E-2</v>
      </c>
      <c r="BE87" s="75">
        <v>-3.5828624000691797E-2</v>
      </c>
      <c r="BF87" s="75">
        <v>-3.6296171095841601E-2</v>
      </c>
      <c r="BG87" s="75">
        <v>-3.661946456456E-2</v>
      </c>
      <c r="BH87" s="75">
        <v>-3.6780737945819E-2</v>
      </c>
      <c r="BI87" s="75">
        <v>-3.6771285793843103E-2</v>
      </c>
      <c r="BJ87" s="75">
        <v>-3.6591621937627598E-2</v>
      </c>
      <c r="BK87" s="75">
        <v>-3.6251813908384001E-2</v>
      </c>
      <c r="BL87" s="75">
        <v>-3.5770417520616299E-2</v>
      </c>
      <c r="BM87" s="75">
        <v>-3.5173798105256497E-2</v>
      </c>
      <c r="BN87" s="75">
        <v>-3.4494231980452199E-2</v>
      </c>
      <c r="BO87" s="75">
        <v>-3.3767316976513903E-2</v>
      </c>
      <c r="BP87" s="75">
        <v>-3.30309900452175E-2</v>
      </c>
      <c r="BQ87" s="75">
        <v>-3.2321927900320499E-2</v>
      </c>
      <c r="BR87" s="75">
        <v>-3.1673277914751399E-2</v>
      </c>
      <c r="BS87" s="75">
        <v>-3.1113640482035399E-2</v>
      </c>
      <c r="BT87" s="75">
        <v>-3.0664059369823901E-2</v>
      </c>
      <c r="BU87" s="75">
        <v>-3.0336428442001299E-2</v>
      </c>
      <c r="BV87" s="75">
        <v>-3.0134709362764599E-2</v>
      </c>
      <c r="BW87" s="75">
        <v>-3.0051851253342601E-2</v>
      </c>
      <c r="BX87" s="75">
        <v>-3.0072086058967201E-2</v>
      </c>
      <c r="BY87" s="75">
        <v>-3.0171637512521499E-2</v>
      </c>
      <c r="BZ87" s="75">
        <v>-3.03191237671444E-2</v>
      </c>
      <c r="CA87" s="75">
        <v>-3.0478443651031702E-2</v>
      </c>
      <c r="CB87" s="75">
        <v>-3.0610904137247399E-2</v>
      </c>
      <c r="CC87" s="75">
        <v>-3.0676722137777598E-2</v>
      </c>
      <c r="CD87" s="75">
        <v>-3.0638342436241101E-2</v>
      </c>
      <c r="CE87" s="75">
        <v>-3.0462539080695E-2</v>
      </c>
      <c r="CF87" s="75">
        <v>-3.0121531806139499E-2</v>
      </c>
      <c r="CG87" s="75">
        <v>-2.95961102994351E-2</v>
      </c>
      <c r="CH87" s="75">
        <v>-2.8875318123996199E-2</v>
      </c>
      <c r="CI87" s="75">
        <v>-2.79578284527815E-2</v>
      </c>
      <c r="CJ87" s="75">
        <v>-2.6851873209229701E-2</v>
      </c>
      <c r="CK87" s="75">
        <v>-2.55741582279915E-2</v>
      </c>
      <c r="CL87" s="75">
        <v>-2.41493361857919E-2</v>
      </c>
      <c r="CM87" s="75">
        <v>-2.2608009969912898E-2</v>
      </c>
      <c r="CN87" s="75">
        <v>-2.0984798432732502E-2</v>
      </c>
      <c r="CO87" s="75">
        <v>-1.9316575183979601E-2</v>
      </c>
      <c r="CP87" s="75">
        <v>-1.7639533230667401E-2</v>
      </c>
      <c r="CQ87" s="75">
        <v>-1.5987958762561899E-2</v>
      </c>
      <c r="CR87" s="75">
        <v>-1.4391325700044E-2</v>
      </c>
      <c r="CS87" s="75">
        <v>-1.2873773255373601E-2</v>
      </c>
      <c r="CT87" s="75">
        <v>-1.1452131287333E-2</v>
      </c>
      <c r="CU87" s="75">
        <v>-1.0136133320966099E-2</v>
      </c>
      <c r="CV87" s="75">
        <v>-8.9281111619857207E-3</v>
      </c>
      <c r="CW87" s="75">
        <v>-7.8235955674472203E-3</v>
      </c>
      <c r="CX87" s="75">
        <v>-6.81297089299732E-3</v>
      </c>
      <c r="CY87" s="75">
        <v>-5.88212177954119E-3</v>
      </c>
      <c r="CZ87" s="75">
        <v>-5.0152739315990399E-3</v>
      </c>
      <c r="DA87" s="75">
        <v>-4.1957831338504496E-3</v>
      </c>
      <c r="DB87" s="75">
        <v>-3.4084670178026501E-3</v>
      </c>
      <c r="DC87" s="75">
        <v>-2.6406815653171999E-3</v>
      </c>
      <c r="DD87" s="75">
        <v>-1.88280147073328E-3</v>
      </c>
      <c r="DE87" s="75">
        <v>-1.12903903432197E-3</v>
      </c>
      <c r="DF87" s="75">
        <v>-7.5272272727488598E-4</v>
      </c>
      <c r="DH87" s="73">
        <v>15500</v>
      </c>
      <c r="DI87">
        <v>10896.610616276001</v>
      </c>
      <c r="DK87" s="74">
        <v>0</v>
      </c>
      <c r="DL87" s="74">
        <v>0</v>
      </c>
      <c r="DM87" s="74">
        <v>77</v>
      </c>
      <c r="DN87" s="74">
        <v>10896.610616276001</v>
      </c>
    </row>
    <row r="88" spans="1:118" ht="1.1499999999999999" customHeight="1">
      <c r="A88" s="71">
        <f t="shared" si="24"/>
        <v>79</v>
      </c>
      <c r="B88">
        <v>6050</v>
      </c>
      <c r="C88" s="72">
        <f t="shared" si="22"/>
        <v>-8.02522075237448E-3</v>
      </c>
      <c r="D88" s="72">
        <f t="shared" si="22"/>
        <v>-3.5558232192411103E-2</v>
      </c>
      <c r="E88" s="72">
        <f t="shared" si="22"/>
        <v>-2.3206822122474401E-2</v>
      </c>
      <c r="G88" s="72">
        <f t="shared" si="21"/>
        <v>-0.92534640740535001</v>
      </c>
      <c r="H88" s="72">
        <f t="shared" si="21"/>
        <v>-3.26532544339373</v>
      </c>
      <c r="I88" s="72">
        <f t="shared" si="23"/>
        <v>-2.0245349882324901</v>
      </c>
      <c r="K88" s="75">
        <v>-7.4026892229085196E-4</v>
      </c>
      <c r="L88" s="75">
        <v>-1.1108857446470201E-3</v>
      </c>
      <c r="M88" s="75">
        <v>-1.8551934382367099E-3</v>
      </c>
      <c r="N88" s="75">
        <v>-2.6074800554579201E-3</v>
      </c>
      <c r="O88" s="75">
        <v>-3.3742397917194398E-3</v>
      </c>
      <c r="P88" s="75">
        <v>-4.1653884175957504E-3</v>
      </c>
      <c r="Q88" s="75">
        <v>-4.9930802139351704E-3</v>
      </c>
      <c r="R88" s="75">
        <v>-5.8717221199913096E-3</v>
      </c>
      <c r="S88" s="75">
        <v>-6.8163284697220598E-3</v>
      </c>
      <c r="T88" s="75">
        <v>-7.8410687604628E-3</v>
      </c>
      <c r="U88" s="75">
        <v>-8.9578050924183101E-3</v>
      </c>
      <c r="V88" s="75">
        <v>-1.0174548432951199E-2</v>
      </c>
      <c r="W88" s="75">
        <v>-1.14937918230589E-2</v>
      </c>
      <c r="X88" s="75">
        <v>-1.2911826778431499E-2</v>
      </c>
      <c r="Y88" s="75">
        <v>-1.4418128271454399E-2</v>
      </c>
      <c r="Z88" s="75">
        <v>-1.5995284004420601E-2</v>
      </c>
      <c r="AA88" s="75">
        <v>-1.7619722891226899E-2</v>
      </c>
      <c r="AB88" s="75">
        <v>-1.9262447479686601E-2</v>
      </c>
      <c r="AC88" s="75">
        <v>-2.08908897697892E-2</v>
      </c>
      <c r="AD88" s="75">
        <v>-2.2470484112568499E-2</v>
      </c>
      <c r="AE88" s="75">
        <v>-2.3966563733843E-2</v>
      </c>
      <c r="AF88" s="75">
        <v>-2.5346946257122902E-2</v>
      </c>
      <c r="AG88" s="75">
        <v>-2.6583467696573201E-2</v>
      </c>
      <c r="AH88" s="75">
        <v>-2.7653651845812401E-2</v>
      </c>
      <c r="AI88" s="75">
        <v>-2.85427396526301E-2</v>
      </c>
      <c r="AJ88" s="75">
        <v>-2.9244412161865501E-2</v>
      </c>
      <c r="AK88" s="75">
        <v>-2.97608623470705E-2</v>
      </c>
      <c r="AL88" s="75">
        <v>-3.0103303520941101E-2</v>
      </c>
      <c r="AM88" s="75">
        <v>-3.0291343909166199E-2</v>
      </c>
      <c r="AN88" s="75">
        <v>-3.0351507545306002E-2</v>
      </c>
      <c r="AO88" s="75">
        <v>-3.0315782434445201E-2</v>
      </c>
      <c r="AP88" s="75">
        <v>-3.0219961275033701E-2</v>
      </c>
      <c r="AQ88" s="75">
        <v>-3.0101324888996701E-2</v>
      </c>
      <c r="AR88" s="75">
        <v>-2.9996281575963599E-2</v>
      </c>
      <c r="AS88" s="75">
        <v>-2.9938301482356999E-2</v>
      </c>
      <c r="AT88" s="75">
        <v>-2.9955942281344499E-2</v>
      </c>
      <c r="AU88" s="75">
        <v>-3.0071043504699399E-2</v>
      </c>
      <c r="AV88" s="75">
        <v>-3.02974013383118E-2</v>
      </c>
      <c r="AW88" s="75">
        <v>-3.0639992034393701E-2</v>
      </c>
      <c r="AX88" s="75">
        <v>-3.1094858441574599E-2</v>
      </c>
      <c r="AY88" s="75">
        <v>-3.1649248832331903E-2</v>
      </c>
      <c r="AZ88" s="75">
        <v>-3.2282485025048102E-2</v>
      </c>
      <c r="BA88" s="75">
        <v>-3.2967394057768599E-2</v>
      </c>
      <c r="BB88" s="75">
        <v>-3.3672116897582698E-2</v>
      </c>
      <c r="BC88" s="75">
        <v>-3.4361972922838498E-2</v>
      </c>
      <c r="BD88" s="75">
        <v>-3.5001723673954002E-2</v>
      </c>
      <c r="BE88" s="75">
        <v>-3.5558038571407401E-2</v>
      </c>
      <c r="BF88" s="75">
        <v>-3.60012610946705E-2</v>
      </c>
      <c r="BG88" s="75">
        <v>-3.6307630633423203E-2</v>
      </c>
      <c r="BH88" s="75">
        <v>-3.6460470512697601E-2</v>
      </c>
      <c r="BI88" s="75">
        <v>-3.6451591734316897E-2</v>
      </c>
      <c r="BJ88" s="75">
        <v>-3.62814845726507E-2</v>
      </c>
      <c r="BK88" s="75">
        <v>-3.5959608816060598E-2</v>
      </c>
      <c r="BL88" s="75">
        <v>-3.5503374406098298E-2</v>
      </c>
      <c r="BM88" s="75">
        <v>-3.4937523615258197E-2</v>
      </c>
      <c r="BN88" s="75">
        <v>-3.4292400838303302E-2</v>
      </c>
      <c r="BO88" s="75">
        <v>-3.3601354411807699E-2</v>
      </c>
      <c r="BP88" s="75">
        <v>-3.2900058918303297E-2</v>
      </c>
      <c r="BQ88" s="75">
        <v>-3.2222911325347901E-2</v>
      </c>
      <c r="BR88" s="75">
        <v>-3.1600991116115397E-2</v>
      </c>
      <c r="BS88" s="75">
        <v>-3.10611918716267E-2</v>
      </c>
      <c r="BT88" s="75">
        <v>-3.06231954783561E-2</v>
      </c>
      <c r="BU88" s="75">
        <v>-3.0298127300384201E-2</v>
      </c>
      <c r="BV88" s="75">
        <v>-3.00897391152148E-2</v>
      </c>
      <c r="BW88" s="75">
        <v>-2.9991273449154501E-2</v>
      </c>
      <c r="BX88" s="75">
        <v>-2.9987919188829398E-2</v>
      </c>
      <c r="BY88" s="75">
        <v>-3.0057336296740601E-2</v>
      </c>
      <c r="BZ88" s="75">
        <v>-3.0169891843561301E-2</v>
      </c>
      <c r="CA88" s="75">
        <v>-3.02917443315118E-2</v>
      </c>
      <c r="CB88" s="75">
        <v>-3.0386430506632599E-2</v>
      </c>
      <c r="CC88" s="75">
        <v>-3.0416529598528499E-2</v>
      </c>
      <c r="CD88" s="75">
        <v>-3.0346757141041899E-2</v>
      </c>
      <c r="CE88" s="75">
        <v>-3.01458134420227E-2</v>
      </c>
      <c r="CF88" s="75">
        <v>-2.9787550721493899E-2</v>
      </c>
      <c r="CG88" s="75">
        <v>-2.92539266754329E-2</v>
      </c>
      <c r="CH88" s="75">
        <v>-2.8534541677645301E-2</v>
      </c>
      <c r="CI88" s="75">
        <v>-2.7628167772063499E-2</v>
      </c>
      <c r="CJ88" s="75">
        <v>-2.65425090168082E-2</v>
      </c>
      <c r="CK88" s="75">
        <v>-2.52932124985909E-2</v>
      </c>
      <c r="CL88" s="75">
        <v>-2.3903520297953899E-2</v>
      </c>
      <c r="CM88" s="75">
        <v>-2.24021345702431E-2</v>
      </c>
      <c r="CN88" s="75">
        <v>-2.0821710883906198E-2</v>
      </c>
      <c r="CO88" s="75">
        <v>-1.9196942731536999E-2</v>
      </c>
      <c r="CP88" s="75">
        <v>-1.75619882763021E-2</v>
      </c>
      <c r="CQ88" s="75">
        <v>-1.5949249684826999E-2</v>
      </c>
      <c r="CR88" s="75">
        <v>-1.4386631669790401E-2</v>
      </c>
      <c r="CS88" s="75">
        <v>-1.2897123052534799E-2</v>
      </c>
      <c r="CT88" s="75">
        <v>-1.1496860604502199E-2</v>
      </c>
      <c r="CU88" s="75">
        <v>-1.0195371508134401E-2</v>
      </c>
      <c r="CV88" s="75">
        <v>-8.9952907924361995E-3</v>
      </c>
      <c r="CW88" s="75">
        <v>-7.8928259769691003E-3</v>
      </c>
      <c r="CX88" s="75">
        <v>-6.8794243455704398E-3</v>
      </c>
      <c r="CY88" s="75">
        <v>-5.9422039806349804E-3</v>
      </c>
      <c r="CZ88" s="75">
        <v>-5.0667000334942702E-3</v>
      </c>
      <c r="DA88" s="75">
        <v>-4.2375445852803704E-3</v>
      </c>
      <c r="DB88" s="75">
        <v>-3.4405439774764001E-3</v>
      </c>
      <c r="DC88" s="75">
        <v>-2.6638481838244799E-3</v>
      </c>
      <c r="DD88" s="75">
        <v>-1.8981519685394199E-3</v>
      </c>
      <c r="DE88" s="75">
        <v>-1.1377048184476699E-3</v>
      </c>
      <c r="DF88" s="75">
        <v>-7.5831282292710897E-4</v>
      </c>
      <c r="DH88" s="73">
        <v>15700</v>
      </c>
      <c r="DI88">
        <v>10942.3939078813</v>
      </c>
      <c r="DK88" s="74">
        <v>0</v>
      </c>
      <c r="DL88" s="74">
        <v>0</v>
      </c>
      <c r="DM88" s="74">
        <v>78</v>
      </c>
      <c r="DN88" s="74">
        <v>10942.3939078813</v>
      </c>
    </row>
    <row r="89" spans="1:118" ht="1.1499999999999999" customHeight="1">
      <c r="A89" s="71">
        <f t="shared" si="24"/>
        <v>80</v>
      </c>
      <c r="B89">
        <v>6000</v>
      </c>
      <c r="C89" s="72">
        <f t="shared" si="22"/>
        <v>-8.0764414850409503E-3</v>
      </c>
      <c r="D89" s="72">
        <f t="shared" si="22"/>
        <v>-3.5275348809823297E-2</v>
      </c>
      <c r="E89" s="72">
        <f t="shared" si="22"/>
        <v>-2.2987256677765799E-2</v>
      </c>
      <c r="G89" s="72">
        <f t="shared" si="21"/>
        <v>-0.91726996592030896</v>
      </c>
      <c r="H89" s="72">
        <f t="shared" si="21"/>
        <v>-3.2300500945839099</v>
      </c>
      <c r="I89" s="72">
        <f t="shared" si="23"/>
        <v>-2.0015477315547199</v>
      </c>
      <c r="K89" s="75">
        <v>-7.4687979504233198E-4</v>
      </c>
      <c r="L89" s="75">
        <v>-1.12104666194227E-3</v>
      </c>
      <c r="M89" s="75">
        <v>-1.8727922230755199E-3</v>
      </c>
      <c r="N89" s="75">
        <v>-2.6333110404720998E-3</v>
      </c>
      <c r="O89" s="75">
        <v>-3.40902881338934E-3</v>
      </c>
      <c r="P89" s="75">
        <v>-4.2094440059645402E-3</v>
      </c>
      <c r="Q89" s="75">
        <v>-5.0460076103945499E-3</v>
      </c>
      <c r="R89" s="75">
        <v>-5.9321526432131498E-3</v>
      </c>
      <c r="S89" s="75">
        <v>-6.8817625899964697E-3</v>
      </c>
      <c r="T89" s="75">
        <v>-7.9078124762918308E-3</v>
      </c>
      <c r="U89" s="75">
        <v>-9.0210739176973202E-3</v>
      </c>
      <c r="V89" s="75">
        <v>-1.02286479607391E-2</v>
      </c>
      <c r="W89" s="75">
        <v>-1.15324560938688E-2</v>
      </c>
      <c r="X89" s="75">
        <v>-1.2928626025245599E-2</v>
      </c>
      <c r="Y89" s="75">
        <v>-1.4406895848351199E-2</v>
      </c>
      <c r="Z89" s="75">
        <v>-1.5950569154333599E-2</v>
      </c>
      <c r="AA89" s="75">
        <v>-1.7537228291507698E-2</v>
      </c>
      <c r="AB89" s="75">
        <v>-1.9139402041628201E-2</v>
      </c>
      <c r="AC89" s="75">
        <v>-2.07263180635163E-2</v>
      </c>
      <c r="AD89" s="75">
        <v>-2.22653509055862E-2</v>
      </c>
      <c r="AE89" s="75">
        <v>-2.37238277642291E-2</v>
      </c>
      <c r="AF89" s="75">
        <v>-2.50714703904532E-2</v>
      </c>
      <c r="AG89" s="75">
        <v>-2.6281773462746901E-2</v>
      </c>
      <c r="AH89" s="75">
        <v>-2.7333593854837E-2</v>
      </c>
      <c r="AI89" s="75">
        <v>-2.8213085969914498E-2</v>
      </c>
      <c r="AJ89" s="75">
        <v>-2.8914335708463999E-2</v>
      </c>
      <c r="AK89" s="75">
        <v>-2.9439415789838601E-2</v>
      </c>
      <c r="AL89" s="75">
        <v>-2.97989010091077E-2</v>
      </c>
      <c r="AM89" s="75">
        <v>-3.00112608543486E-2</v>
      </c>
      <c r="AN89" s="75">
        <v>-3.0101449332341799E-2</v>
      </c>
      <c r="AO89" s="75">
        <v>-3.0099557575299501E-2</v>
      </c>
      <c r="AP89" s="75">
        <v>-3.0039258549491001E-2</v>
      </c>
      <c r="AQ89" s="75">
        <v>-2.99556225742117E-2</v>
      </c>
      <c r="AR89" s="75">
        <v>-2.9882894153347401E-2</v>
      </c>
      <c r="AS89" s="75">
        <v>-2.98525569716593E-2</v>
      </c>
      <c r="AT89" s="75">
        <v>-2.98914908436381E-2</v>
      </c>
      <c r="AU89" s="75">
        <v>-3.0020254453729599E-2</v>
      </c>
      <c r="AV89" s="75">
        <v>-3.0251846303885901E-2</v>
      </c>
      <c r="AW89" s="75">
        <v>-3.05909759001224E-2</v>
      </c>
      <c r="AX89" s="75">
        <v>-3.1033978407072001E-2</v>
      </c>
      <c r="AY89" s="75">
        <v>-3.1568904695445703E-2</v>
      </c>
      <c r="AZ89" s="75">
        <v>-3.2176357263806403E-2</v>
      </c>
      <c r="BA89" s="75">
        <v>-3.2830859834152702E-2</v>
      </c>
      <c r="BB89" s="75">
        <v>-3.3502507576799803E-2</v>
      </c>
      <c r="BC89" s="75">
        <v>-3.4158749895586801E-2</v>
      </c>
      <c r="BD89" s="75">
        <v>-3.4766508831471497E-2</v>
      </c>
      <c r="BE89" s="75">
        <v>-3.52945183804695E-2</v>
      </c>
      <c r="BF89" s="75">
        <v>-3.5714904238925503E-2</v>
      </c>
      <c r="BG89" s="75">
        <v>-3.6005387298255198E-2</v>
      </c>
      <c r="BH89" s="75">
        <v>-3.61503113081744E-2</v>
      </c>
      <c r="BI89" s="75">
        <v>-3.6141967801672698E-2</v>
      </c>
      <c r="BJ89" s="75">
        <v>-3.59808364890295E-2</v>
      </c>
      <c r="BK89" s="75">
        <v>-3.5675794906473997E-2</v>
      </c>
      <c r="BL89" s="75">
        <v>-3.5243179893077403E-2</v>
      </c>
      <c r="BM89" s="75">
        <v>-3.47062152893204E-2</v>
      </c>
      <c r="BN89" s="75">
        <v>-3.4093423296303597E-2</v>
      </c>
      <c r="BO89" s="75">
        <v>-3.3436042014218403E-2</v>
      </c>
      <c r="BP89" s="75">
        <v>-3.2767628763522197E-2</v>
      </c>
      <c r="BQ89" s="75">
        <v>-3.2120428472258003E-2</v>
      </c>
      <c r="BR89" s="75">
        <v>-3.1523585306476802E-2</v>
      </c>
      <c r="BS89" s="75">
        <v>-3.1002396654662302E-2</v>
      </c>
      <c r="BT89" s="75">
        <v>-3.0575246484299799E-2</v>
      </c>
      <c r="BU89" s="75">
        <v>-3.0252564988736502E-2</v>
      </c>
      <c r="BV89" s="75">
        <v>-3.0037889256982399E-2</v>
      </c>
      <c r="BW89" s="75">
        <v>-2.9924740669280199E-2</v>
      </c>
      <c r="BX89" s="75">
        <v>-2.9899224269779499E-2</v>
      </c>
      <c r="BY89" s="75">
        <v>-2.9940325944467001E-2</v>
      </c>
      <c r="BZ89" s="75">
        <v>-3.0020076399541702E-2</v>
      </c>
      <c r="CA89" s="75">
        <v>-3.0106754187136101E-2</v>
      </c>
      <c r="CB89" s="75">
        <v>-3.0165982471576099E-2</v>
      </c>
      <c r="CC89" s="75">
        <v>-3.0162577871619699E-2</v>
      </c>
      <c r="CD89" s="75">
        <v>-3.00633799576553E-2</v>
      </c>
      <c r="CE89" s="75">
        <v>-2.9838903503314199E-2</v>
      </c>
      <c r="CF89" s="75">
        <v>-2.9464541844636101E-2</v>
      </c>
      <c r="CG89" s="75">
        <v>-2.8923349184269601E-2</v>
      </c>
      <c r="CH89" s="75">
        <v>-2.8205449226443299E-2</v>
      </c>
      <c r="CI89" s="75">
        <v>-2.7309723814605599E-2</v>
      </c>
      <c r="CJ89" s="75">
        <v>-2.6243365216614599E-2</v>
      </c>
      <c r="CK89" s="75">
        <v>-2.50210509721819E-2</v>
      </c>
      <c r="CL89" s="75">
        <v>-2.3664686282963799E-2</v>
      </c>
      <c r="CM89" s="75">
        <v>-2.2201198173538599E-2</v>
      </c>
      <c r="CN89" s="75">
        <v>-2.0661403496501401E-2</v>
      </c>
      <c r="CO89" s="75">
        <v>-1.90779387047268E-2</v>
      </c>
      <c r="CP89" s="75">
        <v>-1.7483066329373201E-2</v>
      </c>
      <c r="CQ89" s="75">
        <v>-1.5907397546684399E-2</v>
      </c>
      <c r="CR89" s="75">
        <v>-1.43773783276446E-2</v>
      </c>
      <c r="CS89" s="75">
        <v>-1.2914887394290401E-2</v>
      </c>
      <c r="CT89" s="75">
        <v>-1.1535419343667801E-2</v>
      </c>
      <c r="CU89" s="75">
        <v>-1.02482721163551E-2</v>
      </c>
      <c r="CV89" s="75">
        <v>-9.0563612587448005E-3</v>
      </c>
      <c r="CW89" s="75">
        <v>-7.9564980036775507E-3</v>
      </c>
      <c r="CX89" s="75">
        <v>-6.9411024934288397E-3</v>
      </c>
      <c r="CY89" s="75">
        <v>-5.9984361125270799E-3</v>
      </c>
      <c r="CZ89" s="75">
        <v>-5.1152213815657804E-3</v>
      </c>
      <c r="DA89" s="75">
        <v>-4.2772936280834903E-3</v>
      </c>
      <c r="DB89" s="75">
        <v>-3.4713558540124699E-3</v>
      </c>
      <c r="DC89" s="75">
        <v>-2.6863168752015499E-3</v>
      </c>
      <c r="DD89" s="75">
        <v>-1.9131819100175499E-3</v>
      </c>
      <c r="DE89" s="75">
        <v>-1.14625226573025E-3</v>
      </c>
      <c r="DF89" s="75">
        <v>-7.6385124653825104E-4</v>
      </c>
      <c r="DH89" s="73">
        <v>15900</v>
      </c>
      <c r="DI89">
        <v>10978.262967909601</v>
      </c>
      <c r="DK89" s="74">
        <v>0</v>
      </c>
      <c r="DL89" s="74">
        <v>0</v>
      </c>
      <c r="DM89" s="74">
        <v>79</v>
      </c>
      <c r="DN89" s="74">
        <v>10978.262967909601</v>
      </c>
    </row>
    <row r="90" spans="1:118" ht="1.1499999999999999" customHeight="1">
      <c r="A90" s="71">
        <f t="shared" si="24"/>
        <v>81</v>
      </c>
      <c r="B90">
        <v>5950</v>
      </c>
      <c r="C90" s="72">
        <f t="shared" si="22"/>
        <v>-8.1230217267784597E-3</v>
      </c>
      <c r="D90" s="72">
        <f t="shared" si="22"/>
        <v>-3.50006429573613E-2</v>
      </c>
      <c r="E90" s="72">
        <f t="shared" si="22"/>
        <v>-2.2773601188641801E-2</v>
      </c>
      <c r="G90" s="72">
        <f t="shared" ref="G90:H109" si="25">INDEX($K$236:$DF$435,$A90,G$9)</f>
        <v>-0.90914694419353004</v>
      </c>
      <c r="H90" s="72">
        <f t="shared" si="25"/>
        <v>-3.19504945162655</v>
      </c>
      <c r="I90" s="72">
        <f t="shared" si="23"/>
        <v>-1.97877413036608</v>
      </c>
      <c r="K90" s="75">
        <v>-7.5333959015551897E-4</v>
      </c>
      <c r="L90" s="75">
        <v>-1.1309496164813001E-3</v>
      </c>
      <c r="M90" s="75">
        <v>-1.8898543363957199E-3</v>
      </c>
      <c r="N90" s="75">
        <v>-2.6581846631825098E-3</v>
      </c>
      <c r="O90" s="75">
        <v>-3.4422797003253402E-3</v>
      </c>
      <c r="P90" s="75">
        <v>-4.25123346433338E-3</v>
      </c>
      <c r="Q90" s="75">
        <v>-5.0958391989070102E-3</v>
      </c>
      <c r="R90" s="75">
        <v>-5.98862059228849E-3</v>
      </c>
      <c r="S90" s="75">
        <v>-6.9424156746936199E-3</v>
      </c>
      <c r="T90" s="75">
        <v>-7.9691014734498793E-3</v>
      </c>
      <c r="U90" s="75">
        <v>-9.0784500748213696E-3</v>
      </c>
      <c r="V90" s="75">
        <v>-1.02767288005725E-2</v>
      </c>
      <c r="W90" s="75">
        <v>-1.15653451731668E-2</v>
      </c>
      <c r="X90" s="75">
        <v>-1.2940293392707599E-2</v>
      </c>
      <c r="Y90" s="75">
        <v>-1.43915727025705E-2</v>
      </c>
      <c r="Z90" s="75">
        <v>-1.59031706140422E-2</v>
      </c>
      <c r="AA90" s="75">
        <v>-1.7453761494384702E-2</v>
      </c>
      <c r="AB90" s="75">
        <v>-1.90173120803638E-2</v>
      </c>
      <c r="AC90" s="75">
        <v>-2.0564740300587799E-2</v>
      </c>
      <c r="AD90" s="75">
        <v>-2.2065244504592501E-2</v>
      </c>
      <c r="AE90" s="75">
        <v>-2.3488022651113102E-2</v>
      </c>
      <c r="AF90" s="75">
        <v>-2.4804582628053101E-2</v>
      </c>
      <c r="AG90" s="75">
        <v>-2.59899746230212E-2</v>
      </c>
      <c r="AH90" s="75">
        <v>-2.7024304300775799E-2</v>
      </c>
      <c r="AI90" s="75">
        <v>-2.7894580293145701E-2</v>
      </c>
      <c r="AJ90" s="75">
        <v>-2.8595264876471401E-2</v>
      </c>
      <c r="AK90" s="75">
        <v>-2.9128313672608701E-2</v>
      </c>
      <c r="AL90" s="75">
        <v>-2.9503697892514499E-2</v>
      </c>
      <c r="AM90" s="75">
        <v>-2.9738814893298601E-2</v>
      </c>
      <c r="AN90" s="75">
        <v>-2.98571406365454E-2</v>
      </c>
      <c r="AO90" s="75">
        <v>-2.9886981098061299E-2</v>
      </c>
      <c r="AP90" s="75">
        <v>-2.9860016434476999E-2</v>
      </c>
      <c r="AQ90" s="75">
        <v>-2.9809238561592701E-2</v>
      </c>
      <c r="AR90" s="75">
        <v>-2.97668562638E-2</v>
      </c>
      <c r="AS90" s="75">
        <v>-2.9762485225296498E-2</v>
      </c>
      <c r="AT90" s="75">
        <v>-2.9821429861672102E-2</v>
      </c>
      <c r="AU90" s="75">
        <v>-2.9963042304539101E-2</v>
      </c>
      <c r="AV90" s="75">
        <v>-3.0199569838209699E-2</v>
      </c>
      <c r="AW90" s="75">
        <v>-3.05354724972767E-2</v>
      </c>
      <c r="AX90" s="75">
        <v>-3.09673576780778E-2</v>
      </c>
      <c r="AY90" s="75">
        <v>-3.1484027223163999E-2</v>
      </c>
      <c r="AZ90" s="75">
        <v>-3.2067287175318503E-2</v>
      </c>
      <c r="BA90" s="75">
        <v>-3.2693257261057602E-2</v>
      </c>
      <c r="BB90" s="75">
        <v>-3.3333860976954302E-2</v>
      </c>
      <c r="BC90" s="75">
        <v>-3.3958551830755801E-2</v>
      </c>
      <c r="BD90" s="75">
        <v>-3.4536282341268799E-2</v>
      </c>
      <c r="BE90" s="75">
        <v>-3.5037720105360597E-2</v>
      </c>
      <c r="BF90" s="75">
        <v>-3.5436666707951099E-2</v>
      </c>
      <c r="BG90" s="75">
        <v>-3.5712237534016797E-2</v>
      </c>
      <c r="BH90" s="75">
        <v>-3.5849730868208099E-2</v>
      </c>
      <c r="BI90" s="75">
        <v>-3.5841887186752498E-2</v>
      </c>
      <c r="BJ90" s="75">
        <v>-3.5689186892750503E-2</v>
      </c>
      <c r="BK90" s="75">
        <v>-3.5399947600767499E-2</v>
      </c>
      <c r="BL90" s="75">
        <v>-3.4989504576283199E-2</v>
      </c>
      <c r="BM90" s="75">
        <v>-3.4479659668818302E-2</v>
      </c>
      <c r="BN90" s="75">
        <v>-3.3897213798586498E-2</v>
      </c>
      <c r="BO90" s="75">
        <v>-3.3271430987683703E-2</v>
      </c>
      <c r="BP90" s="75">
        <v>-3.2633882266700297E-2</v>
      </c>
      <c r="BQ90" s="75">
        <v>-3.2014782154319597E-2</v>
      </c>
      <c r="BR90" s="75">
        <v>-3.1441467463905602E-2</v>
      </c>
      <c r="BS90" s="75">
        <v>-3.0937737018170899E-2</v>
      </c>
      <c r="BT90" s="75">
        <v>-3.05207418974714E-2</v>
      </c>
      <c r="BU90" s="75">
        <v>-3.02002857661955E-2</v>
      </c>
      <c r="BV90" s="75">
        <v>-2.9979681105310099E-2</v>
      </c>
      <c r="BW90" s="75">
        <v>-2.9852722947721299E-2</v>
      </c>
      <c r="BX90" s="75">
        <v>-2.9806386870977801E-2</v>
      </c>
      <c r="BY90" s="75">
        <v>-2.9820883391980701E-2</v>
      </c>
      <c r="BZ90" s="75">
        <v>-2.98698308380289E-2</v>
      </c>
      <c r="CA90" s="75">
        <v>-2.9923487564051301E-2</v>
      </c>
      <c r="CB90" s="75">
        <v>-2.9949439140445899E-2</v>
      </c>
      <c r="CC90" s="75">
        <v>-2.9914613190016998E-2</v>
      </c>
      <c r="CD90" s="75">
        <v>-2.9787841201659799E-2</v>
      </c>
      <c r="CE90" s="75">
        <v>-2.9541344501890301E-2</v>
      </c>
      <c r="CF90" s="75">
        <v>-2.9151973157718201E-2</v>
      </c>
      <c r="CG90" s="75">
        <v>-2.8603809141709399E-2</v>
      </c>
      <c r="CH90" s="75">
        <v>-2.78874694641854E-2</v>
      </c>
      <c r="CI90" s="75">
        <v>-2.70019549397056E-2</v>
      </c>
      <c r="CJ90" s="75">
        <v>-2.5953959982079999E-2</v>
      </c>
      <c r="CK90" s="75">
        <v>-2.4757279390496399E-2</v>
      </c>
      <c r="CL90" s="75">
        <v>-2.3432545078503599E-2</v>
      </c>
      <c r="CM90" s="75">
        <v>-2.2005032918077601E-2</v>
      </c>
      <c r="CN90" s="75">
        <v>-2.0503831842201999E-2</v>
      </c>
      <c r="CO90" s="75">
        <v>-1.89596408112493E-2</v>
      </c>
      <c r="CP90" s="75">
        <v>-1.7402955247293898E-2</v>
      </c>
      <c r="CQ90" s="75">
        <v>-1.58626822478527E-2</v>
      </c>
      <c r="CR90" s="75">
        <v>-1.43639144634516E-2</v>
      </c>
      <c r="CS90" s="75">
        <v>-1.2927456459906299E-2</v>
      </c>
      <c r="CT90" s="75">
        <v>-1.15682096074715E-2</v>
      </c>
      <c r="CU90" s="75">
        <v>-1.02952233543101E-2</v>
      </c>
      <c r="CV90" s="75">
        <v>-9.1116687080420901E-3</v>
      </c>
      <c r="CW90" s="75">
        <v>-8.0149008112402904E-3</v>
      </c>
      <c r="CX90" s="75">
        <v>-6.9982208431611003E-3</v>
      </c>
      <c r="CY90" s="75">
        <v>-6.0509587746173498E-3</v>
      </c>
      <c r="CZ90" s="75">
        <v>-5.16090704230464E-3</v>
      </c>
      <c r="DA90" s="75">
        <v>-4.3150370362536701E-3</v>
      </c>
      <c r="DB90" s="75">
        <v>-3.5008689186543001E-3</v>
      </c>
      <c r="DC90" s="75">
        <v>-2.70802862446998E-3</v>
      </c>
      <c r="DD90" s="75">
        <v>-1.9278320613966499E-3</v>
      </c>
      <c r="DE90" s="75">
        <v>-1.1546375263606001E-3</v>
      </c>
      <c r="DF90" s="75">
        <v>-7.6930417792027504E-4</v>
      </c>
      <c r="DH90" s="73">
        <v>16100</v>
      </c>
      <c r="DI90">
        <v>11002.5883060251</v>
      </c>
      <c r="DK90" s="74">
        <v>0</v>
      </c>
      <c r="DL90" s="74">
        <v>0</v>
      </c>
      <c r="DM90" s="74">
        <v>80</v>
      </c>
      <c r="DN90" s="74">
        <v>11002.5883060251</v>
      </c>
    </row>
    <row r="91" spans="1:118" ht="1.1499999999999999" customHeight="1">
      <c r="A91" s="71">
        <f t="shared" si="24"/>
        <v>82</v>
      </c>
      <c r="B91">
        <v>5900</v>
      </c>
      <c r="C91" s="72">
        <f t="shared" ref="C91:E110" si="26">INDEX($K$13:$DF$212,$A91,C$9)</f>
        <v>-8.1652070487279998E-3</v>
      </c>
      <c r="D91" s="72">
        <f t="shared" si="26"/>
        <v>-3.4733703860706497E-2</v>
      </c>
      <c r="E91" s="72">
        <f t="shared" si="26"/>
        <v>-2.25656206476651E-2</v>
      </c>
      <c r="G91" s="72">
        <f t="shared" si="25"/>
        <v>-0.90098173714480201</v>
      </c>
      <c r="H91" s="72">
        <f t="shared" si="25"/>
        <v>-3.1603157477658401</v>
      </c>
      <c r="I91" s="72">
        <f t="shared" si="23"/>
        <v>-1.9562085097184101</v>
      </c>
      <c r="K91" s="75">
        <v>-7.5962414141031301E-4</v>
      </c>
      <c r="L91" s="75">
        <v>-1.14056247647567E-3</v>
      </c>
      <c r="M91" s="75">
        <v>-1.9063389107850501E-3</v>
      </c>
      <c r="N91" s="75">
        <v>-2.68206658271083E-3</v>
      </c>
      <c r="O91" s="75">
        <v>-3.4739822357187202E-3</v>
      </c>
      <c r="P91" s="75">
        <v>-4.2907885824706596E-3</v>
      </c>
      <c r="Q91" s="75">
        <v>-5.1426632683342103E-3</v>
      </c>
      <c r="R91" s="75">
        <v>-6.04127997494288E-3</v>
      </c>
      <c r="S91" s="75">
        <v>-6.9985098691176901E-3</v>
      </c>
      <c r="T91" s="75">
        <v>-8.02522075237448E-3</v>
      </c>
      <c r="U91" s="75">
        <v>-9.13026929942134E-3</v>
      </c>
      <c r="V91" s="75">
        <v>-1.03191595797215E-2</v>
      </c>
      <c r="W91" s="75">
        <v>-1.1592837281718799E-2</v>
      </c>
      <c r="X91" s="75">
        <v>-1.2947190099039199E-2</v>
      </c>
      <c r="Y91" s="75">
        <v>-1.43724763113777E-2</v>
      </c>
      <c r="Z91" s="75">
        <v>-1.58533372748615E-2</v>
      </c>
      <c r="AA91" s="75">
        <v>-1.7369481855012001E-2</v>
      </c>
      <c r="AB91" s="75">
        <v>-1.8896231664430101E-2</v>
      </c>
      <c r="AC91" s="75">
        <v>-2.04060955614522E-2</v>
      </c>
      <c r="AD91" s="75">
        <v>-2.1869986975425401E-2</v>
      </c>
      <c r="AE91" s="75">
        <v>-2.3258859474453799E-2</v>
      </c>
      <c r="AF91" s="75">
        <v>-2.4545896351905801E-2</v>
      </c>
      <c r="AG91" s="75">
        <v>-2.5707606772998499E-2</v>
      </c>
      <c r="AH91" s="75">
        <v>-2.67252661622433E-2</v>
      </c>
      <c r="AI91" s="75">
        <v>-2.75866817371388E-2</v>
      </c>
      <c r="AJ91" s="75">
        <v>-2.82866658804641E-2</v>
      </c>
      <c r="AK91" s="75">
        <v>-2.8827060446578699E-2</v>
      </c>
      <c r="AL91" s="75">
        <v>-2.9217265791162302E-2</v>
      </c>
      <c r="AM91" s="75">
        <v>-2.94736698656561E-2</v>
      </c>
      <c r="AN91" s="75">
        <v>-2.9618357138297101E-2</v>
      </c>
      <c r="AO91" s="75">
        <v>-2.9677953267828301E-2</v>
      </c>
      <c r="AP91" s="75">
        <v>-2.9682265098958799E-2</v>
      </c>
      <c r="AQ91" s="75">
        <v>-2.9662330310884499E-2</v>
      </c>
      <c r="AR91" s="75">
        <v>-2.9648442123216202E-2</v>
      </c>
      <c r="AS91" s="75">
        <v>-2.9668459537233498E-2</v>
      </c>
      <c r="AT91" s="75">
        <v>-2.9746207854514001E-2</v>
      </c>
      <c r="AU91" s="75">
        <v>-2.9899902086813101E-2</v>
      </c>
      <c r="AV91" s="75">
        <v>-3.01410822012258E-2</v>
      </c>
      <c r="AW91" s="75">
        <v>-3.0473975570039301E-2</v>
      </c>
      <c r="AX91" s="75">
        <v>-3.0895442106061599E-2</v>
      </c>
      <c r="AY91" s="75">
        <v>-3.1394986558461797E-2</v>
      </c>
      <c r="AZ91" s="75">
        <v>-3.1955546477211098E-2</v>
      </c>
      <c r="BA91" s="75">
        <v>-3.2554742304714598E-2</v>
      </c>
      <c r="BB91" s="75">
        <v>-3.3166207711751598E-2</v>
      </c>
      <c r="BC91" s="75">
        <v>-3.37612831214937E-2</v>
      </c>
      <c r="BD91" s="75">
        <v>-3.43108285609241E-2</v>
      </c>
      <c r="BE91" s="75">
        <v>-3.4787321354287998E-2</v>
      </c>
      <c r="BF91" s="75">
        <v>-3.5166141440668E-2</v>
      </c>
      <c r="BG91" s="75">
        <v>-3.5427714760444297E-2</v>
      </c>
      <c r="BH91" s="75">
        <v>-3.5558232192411103E-2</v>
      </c>
      <c r="BI91" s="75">
        <v>-3.5550855719106898E-2</v>
      </c>
      <c r="BJ91" s="75">
        <v>-3.54060749807922E-2</v>
      </c>
      <c r="BK91" s="75">
        <v>-3.5131668337703502E-2</v>
      </c>
      <c r="BL91" s="75">
        <v>-3.4742039556417602E-2</v>
      </c>
      <c r="BM91" s="75">
        <v>-3.4257656261561298E-2</v>
      </c>
      <c r="BN91" s="75">
        <v>-3.3703692290937302E-2</v>
      </c>
      <c r="BO91" s="75">
        <v>-3.3107570009865403E-2</v>
      </c>
      <c r="BP91" s="75">
        <v>-3.2498990937742701E-2</v>
      </c>
      <c r="BQ91" s="75">
        <v>-3.1906257288869699E-2</v>
      </c>
      <c r="BR91" s="75">
        <v>-3.1355020061068897E-2</v>
      </c>
      <c r="BS91" s="75">
        <v>-3.0867665387436301E-2</v>
      </c>
      <c r="BT91" s="75">
        <v>-3.0460179474948699E-2</v>
      </c>
      <c r="BU91" s="75">
        <v>-3.0141800095293499E-2</v>
      </c>
      <c r="BV91" s="75">
        <v>-2.9915603968433901E-2</v>
      </c>
      <c r="BW91" s="75">
        <v>-2.97756616682863E-2</v>
      </c>
      <c r="BX91" s="75">
        <v>-2.97097679486387E-2</v>
      </c>
      <c r="BY91" s="75">
        <v>-2.9699268828494399E-2</v>
      </c>
      <c r="BZ91" s="75">
        <v>-2.9719298057734701E-2</v>
      </c>
      <c r="CA91" s="75">
        <v>-2.9741957314377E-2</v>
      </c>
      <c r="CB91" s="75">
        <v>-2.97366861516229E-2</v>
      </c>
      <c r="CC91" s="75">
        <v>-2.9672395771462998E-2</v>
      </c>
      <c r="CD91" s="75">
        <v>-2.9519792765845501E-2</v>
      </c>
      <c r="CE91" s="75">
        <v>-2.9252697926972299E-2</v>
      </c>
      <c r="CF91" s="75">
        <v>-2.8849343615470299E-2</v>
      </c>
      <c r="CG91" s="75">
        <v>-2.8294769901367499E-2</v>
      </c>
      <c r="CH91" s="75">
        <v>-2.7580063929017299E-2</v>
      </c>
      <c r="CI91" s="75">
        <v>-2.6704349368824199E-2</v>
      </c>
      <c r="CJ91" s="75">
        <v>-2.56738383407537E-2</v>
      </c>
      <c r="CK91" s="75">
        <v>-2.4501524113957202E-2</v>
      </c>
      <c r="CL91" s="75">
        <v>-2.3206822122474401E-2</v>
      </c>
      <c r="CM91" s="75">
        <v>-2.1813477848431798E-2</v>
      </c>
      <c r="CN91" s="75">
        <v>-2.0348950599282E-2</v>
      </c>
      <c r="CO91" s="75">
        <v>-1.88421191076849E-2</v>
      </c>
      <c r="CP91" s="75">
        <v>-1.73218277699425E-2</v>
      </c>
      <c r="CQ91" s="75">
        <v>-1.5815364545301198E-2</v>
      </c>
      <c r="CR91" s="75">
        <v>-1.4346564628262899E-2</v>
      </c>
      <c r="CS91" s="75">
        <v>-1.29351959198584E-2</v>
      </c>
      <c r="CT91" s="75">
        <v>-1.1595607859267099E-2</v>
      </c>
      <c r="CU91" s="75">
        <v>-1.033659085414E-2</v>
      </c>
      <c r="CV91" s="75">
        <v>-9.1615402226216201E-3</v>
      </c>
      <c r="CW91" s="75">
        <v>-8.06830915911632E-3</v>
      </c>
      <c r="CX91" s="75">
        <v>-7.0509875168090702E-3</v>
      </c>
      <c r="CY91" s="75">
        <v>-6.0999095999250104E-3</v>
      </c>
      <c r="CZ91" s="75">
        <v>-5.2038301215361496E-3</v>
      </c>
      <c r="DA91" s="75">
        <v>-4.3507888378417096E-3</v>
      </c>
      <c r="DB91" s="75">
        <v>-3.5290595546939498E-3</v>
      </c>
      <c r="DC91" s="75">
        <v>-2.7289356869687198E-3</v>
      </c>
      <c r="DD91" s="75">
        <v>-1.94205217266244E-3</v>
      </c>
      <c r="DE91" s="75">
        <v>-1.1628235709804299E-3</v>
      </c>
      <c r="DF91" s="75">
        <v>-7.7464251210585596E-4</v>
      </c>
      <c r="DH91" s="73">
        <v>16300</v>
      </c>
      <c r="DI91">
        <v>11014.467570151999</v>
      </c>
      <c r="DK91" s="74">
        <v>0</v>
      </c>
      <c r="DL91" s="74">
        <v>0</v>
      </c>
      <c r="DM91" s="74">
        <v>81</v>
      </c>
      <c r="DN91" s="74">
        <v>11014.467570151999</v>
      </c>
    </row>
    <row r="92" spans="1:118" ht="1.1499999999999999" customHeight="1">
      <c r="A92" s="71">
        <f t="shared" si="24"/>
        <v>83</v>
      </c>
      <c r="B92">
        <v>5850</v>
      </c>
      <c r="C92" s="72">
        <f t="shared" si="26"/>
        <v>-8.2032311117518405E-3</v>
      </c>
      <c r="D92" s="72">
        <f t="shared" si="26"/>
        <v>-3.4474146107568202E-2</v>
      </c>
      <c r="E92" s="72">
        <f t="shared" si="26"/>
        <v>-2.2363091958973201E-2</v>
      </c>
      <c r="G92" s="72">
        <f t="shared" si="25"/>
        <v>-0.89277850603304998</v>
      </c>
      <c r="H92" s="72">
        <f t="shared" si="25"/>
        <v>-3.1258416016582702</v>
      </c>
      <c r="I92" s="72">
        <f t="shared" si="23"/>
        <v>-1.93384541775944</v>
      </c>
      <c r="K92" s="75">
        <v>-7.6571303691707704E-4</v>
      </c>
      <c r="L92" s="75">
        <v>-1.1498585302842899E-3</v>
      </c>
      <c r="M92" s="75">
        <v>-1.9222130835169001E-3</v>
      </c>
      <c r="N92" s="75">
        <v>-2.7049314668965898E-3</v>
      </c>
      <c r="O92" s="75">
        <v>-3.5041344758019398E-3</v>
      </c>
      <c r="P92" s="75">
        <v>-4.3281469136582E-3</v>
      </c>
      <c r="Q92" s="75">
        <v>-5.1865697558514503E-3</v>
      </c>
      <c r="R92" s="75">
        <v>-6.0902812837548403E-3</v>
      </c>
      <c r="S92" s="75">
        <v>-7.05025847005344E-3</v>
      </c>
      <c r="T92" s="75">
        <v>-8.0764414850409503E-3</v>
      </c>
      <c r="U92" s="75">
        <v>-9.1768490929234701E-3</v>
      </c>
      <c r="V92" s="75">
        <v>-1.0356287360827899E-2</v>
      </c>
      <c r="W92" s="75">
        <v>-1.1615287272347801E-2</v>
      </c>
      <c r="X92" s="75">
        <v>-1.29496539466026E-2</v>
      </c>
      <c r="Y92" s="75">
        <v>-1.4349902696981101E-2</v>
      </c>
      <c r="Z92" s="75">
        <v>-1.58013003154155E-2</v>
      </c>
      <c r="AA92" s="75">
        <v>-1.72845360457267E-2</v>
      </c>
      <c r="AB92" s="75">
        <v>-1.8776208391532202E-2</v>
      </c>
      <c r="AC92" s="75">
        <v>-2.0250323469986099E-2</v>
      </c>
      <c r="AD92" s="75">
        <v>-2.16794080372937E-2</v>
      </c>
      <c r="AE92" s="75">
        <v>-2.30360638299907E-2</v>
      </c>
      <c r="AF92" s="75">
        <v>-2.4295045650846898E-2</v>
      </c>
      <c r="AG92" s="75">
        <v>-2.5434231122585499E-2</v>
      </c>
      <c r="AH92" s="75">
        <v>-2.6435991440116501E-2</v>
      </c>
      <c r="AI92" s="75">
        <v>-2.72888801922954E-2</v>
      </c>
      <c r="AJ92" s="75">
        <v>-2.7988035481862399E-2</v>
      </c>
      <c r="AK92" s="75">
        <v>-2.8535188954524501E-2</v>
      </c>
      <c r="AL92" s="75">
        <v>-2.8939200918498401E-2</v>
      </c>
      <c r="AM92" s="75">
        <v>-2.9215508839920398E-2</v>
      </c>
      <c r="AN92" s="75">
        <v>-2.9384887102969499E-2</v>
      </c>
      <c r="AO92" s="75">
        <v>-2.9472379574194699E-2</v>
      </c>
      <c r="AP92" s="75">
        <v>-2.95060322228482E-2</v>
      </c>
      <c r="AQ92" s="75">
        <v>-2.9515045085035999E-2</v>
      </c>
      <c r="AR92" s="75">
        <v>-2.9527908730797199E-2</v>
      </c>
      <c r="AS92" s="75">
        <v>-2.95708301351351E-2</v>
      </c>
      <c r="AT92" s="75">
        <v>-2.9666245738553601E-2</v>
      </c>
      <c r="AU92" s="75">
        <v>-2.9831298424696701E-2</v>
      </c>
      <c r="AV92" s="75">
        <v>-3.0076862441355798E-2</v>
      </c>
      <c r="AW92" s="75">
        <v>-3.0406948656313899E-2</v>
      </c>
      <c r="AX92" s="75">
        <v>-3.0818650158144001E-2</v>
      </c>
      <c r="AY92" s="75">
        <v>-3.1302130222534197E-2</v>
      </c>
      <c r="AZ92" s="75">
        <v>-3.1841390403455898E-2</v>
      </c>
      <c r="BA92" s="75">
        <v>-3.2415461393256899E-2</v>
      </c>
      <c r="BB92" s="75">
        <v>-3.2999576647926E-2</v>
      </c>
      <c r="BC92" s="75">
        <v>-3.3566854187438301E-2</v>
      </c>
      <c r="BD92" s="75">
        <v>-3.4089944970819401E-2</v>
      </c>
      <c r="BE92" s="75">
        <v>-3.4543019456496002E-2</v>
      </c>
      <c r="BF92" s="75">
        <v>-3.4902946478459797E-2</v>
      </c>
      <c r="BG92" s="75">
        <v>-3.5151380918850901E-2</v>
      </c>
      <c r="BH92" s="75">
        <v>-3.5275348809823297E-2</v>
      </c>
      <c r="BI92" s="75">
        <v>-3.5268409858367697E-2</v>
      </c>
      <c r="BJ92" s="75">
        <v>-3.51310680643473E-2</v>
      </c>
      <c r="BK92" s="75">
        <v>-3.4870583084393697E-2</v>
      </c>
      <c r="BL92" s="75">
        <v>-3.45004950928159E-2</v>
      </c>
      <c r="BM92" s="75">
        <v>-3.4040016607800601E-2</v>
      </c>
      <c r="BN92" s="75">
        <v>-3.3512783909654897E-2</v>
      </c>
      <c r="BO92" s="75">
        <v>-3.2944505125392397E-2</v>
      </c>
      <c r="BP92" s="75">
        <v>-3.2363115718512699E-2</v>
      </c>
      <c r="BQ92" s="75">
        <v>-3.1795122062098898E-2</v>
      </c>
      <c r="BR92" s="75">
        <v>-3.12646023380602E-2</v>
      </c>
      <c r="BS92" s="75">
        <v>-3.0792606431495999E-2</v>
      </c>
      <c r="BT92" s="75">
        <v>-3.0394027136849199E-2</v>
      </c>
      <c r="BU92" s="75">
        <v>-3.0077586539996402E-2</v>
      </c>
      <c r="BV92" s="75">
        <v>-2.9846117332135599E-2</v>
      </c>
      <c r="BW92" s="75">
        <v>-2.96939709347043E-2</v>
      </c>
      <c r="BX92" s="75">
        <v>-2.96097054469555E-2</v>
      </c>
      <c r="BY92" s="75">
        <v>-2.9575726601210502E-2</v>
      </c>
      <c r="BZ92" s="75">
        <v>-2.9568610839828501E-2</v>
      </c>
      <c r="CA92" s="75">
        <v>-2.9562175146111199E-2</v>
      </c>
      <c r="CB92" s="75">
        <v>-2.9527614899884602E-2</v>
      </c>
      <c r="CC92" s="75">
        <v>-2.94356993586097E-2</v>
      </c>
      <c r="CD92" s="75">
        <v>-2.9258906600925901E-2</v>
      </c>
      <c r="CE92" s="75">
        <v>-2.8972550267117099E-2</v>
      </c>
      <c r="CF92" s="75">
        <v>-2.8556181273243001E-2</v>
      </c>
      <c r="CG92" s="75">
        <v>-2.79957251800169E-2</v>
      </c>
      <c r="CH92" s="75">
        <v>-2.7282725148816099E-2</v>
      </c>
      <c r="CI92" s="75">
        <v>-2.6416423585233099E-2</v>
      </c>
      <c r="CJ92" s="75">
        <v>-2.5402570740470701E-2</v>
      </c>
      <c r="CK92" s="75">
        <v>-2.4253431046490699E-2</v>
      </c>
      <c r="CL92" s="75">
        <v>-2.2987256677765799E-2</v>
      </c>
      <c r="CM92" s="75">
        <v>-2.16263786811123E-2</v>
      </c>
      <c r="CN92" s="75">
        <v>-2.0196713798181901E-2</v>
      </c>
      <c r="CO92" s="75">
        <v>-1.87254366653587E-2</v>
      </c>
      <c r="CP92" s="75">
        <v>-1.7239842662406701E-2</v>
      </c>
      <c r="CQ92" s="75">
        <v>-1.5765687335178798E-2</v>
      </c>
      <c r="CR92" s="75">
        <v>-1.4325630975117701E-2</v>
      </c>
      <c r="CS92" s="75">
        <v>-1.29384483019066E-2</v>
      </c>
      <c r="CT92" s="75">
        <v>-1.16179670260999E-2</v>
      </c>
      <c r="CU92" s="75">
        <v>-1.0372718640087399E-2</v>
      </c>
      <c r="CV92" s="75">
        <v>-9.20628545628005E-3</v>
      </c>
      <c r="CW92" s="75">
        <v>-8.1169838215600903E-3</v>
      </c>
      <c r="CX92" s="75">
        <v>-7.0996036441283604E-3</v>
      </c>
      <c r="CY92" s="75">
        <v>-6.14542321203771E-3</v>
      </c>
      <c r="CZ92" s="75">
        <v>-5.2440667538212402E-3</v>
      </c>
      <c r="DA92" s="75">
        <v>-4.3845697769574997E-3</v>
      </c>
      <c r="DB92" s="75">
        <v>-3.55591270621062E-3</v>
      </c>
      <c r="DC92" s="75">
        <v>-2.7490005528034E-3</v>
      </c>
      <c r="DD92" s="75">
        <v>-1.9557999939115601E-3</v>
      </c>
      <c r="DE92" s="75">
        <v>-1.1707793386767601E-3</v>
      </c>
      <c r="DF92" s="75">
        <v>-7.7984173085496799E-4</v>
      </c>
      <c r="DH92" s="73">
        <v>16500</v>
      </c>
      <c r="DI92">
        <v>11013.782385570399</v>
      </c>
      <c r="DK92" s="74">
        <v>0</v>
      </c>
      <c r="DL92" s="74">
        <v>0</v>
      </c>
      <c r="DM92" s="74">
        <v>82</v>
      </c>
      <c r="DN92" s="74">
        <v>11013.782385570399</v>
      </c>
    </row>
    <row r="93" spans="1:118" ht="1.1499999999999999" customHeight="1">
      <c r="A93" s="71">
        <f t="shared" si="24"/>
        <v>84</v>
      </c>
      <c r="B93">
        <v>5800</v>
      </c>
      <c r="C93" s="72">
        <f t="shared" si="26"/>
        <v>-8.2373162060639504E-3</v>
      </c>
      <c r="D93" s="72">
        <f t="shared" si="26"/>
        <v>-3.4221608102948199E-2</v>
      </c>
      <c r="E93" s="72">
        <f t="shared" si="26"/>
        <v>-2.2165803294351399E-2</v>
      </c>
      <c r="G93" s="72">
        <f t="shared" si="25"/>
        <v>-0.88454118982698604</v>
      </c>
      <c r="H93" s="72">
        <f t="shared" si="25"/>
        <v>-3.0916199935553199</v>
      </c>
      <c r="I93" s="72">
        <f t="shared" si="23"/>
        <v>-1.91167961446509</v>
      </c>
      <c r="K93" s="75">
        <v>-7.7158938965112597E-4</v>
      </c>
      <c r="L93" s="75">
        <v>-1.15881605034701E-3</v>
      </c>
      <c r="M93" s="75">
        <v>-1.9374511407750099E-3</v>
      </c>
      <c r="N93" s="75">
        <v>-2.7267618857695101E-3</v>
      </c>
      <c r="O93" s="75">
        <v>-3.5327416334257501E-3</v>
      </c>
      <c r="P93" s="75">
        <v>-4.3633507544836901E-3</v>
      </c>
      <c r="Q93" s="75">
        <v>-5.2276495269097702E-3</v>
      </c>
      <c r="R93" s="75">
        <v>-6.1357712709559503E-3</v>
      </c>
      <c r="S93" s="75">
        <v>-7.0978661859771803E-3</v>
      </c>
      <c r="T93" s="75">
        <v>-8.1230217267784597E-3</v>
      </c>
      <c r="U93" s="75">
        <v>-9.2184897834067595E-3</v>
      </c>
      <c r="V93" s="75">
        <v>-1.0388438875856901E-2</v>
      </c>
      <c r="W93" s="75">
        <v>-1.1633028030018901E-2</v>
      </c>
      <c r="X93" s="75">
        <v>-1.2948000867481799E-2</v>
      </c>
      <c r="Y93" s="75">
        <v>-1.4324127927752599E-2</v>
      </c>
      <c r="Z93" s="75">
        <v>-1.5747274525147001E-2</v>
      </c>
      <c r="AA93" s="75">
        <v>-1.7199059078688999E-2</v>
      </c>
      <c r="AB93" s="75">
        <v>-1.8657283966949701E-2</v>
      </c>
      <c r="AC93" s="75">
        <v>-2.0097364350649499E-2</v>
      </c>
      <c r="AD93" s="75">
        <v>-2.14933448408237E-2</v>
      </c>
      <c r="AE93" s="75">
        <v>-2.28193751673961E-2</v>
      </c>
      <c r="AF93" s="75">
        <v>-2.4051684237574499E-2</v>
      </c>
      <c r="AG93" s="75">
        <v>-2.51694330745885E-2</v>
      </c>
      <c r="AH93" s="75">
        <v>-2.6156019463128299E-2</v>
      </c>
      <c r="AI93" s="75">
        <v>-2.7000694499451999E-2</v>
      </c>
      <c r="AJ93" s="75">
        <v>-2.7698899192091599E-2</v>
      </c>
      <c r="AK93" s="75">
        <v>-2.8252258731458799E-2</v>
      </c>
      <c r="AL93" s="75">
        <v>-2.8669122559453999E-2</v>
      </c>
      <c r="AM93" s="75">
        <v>-2.8964032889607499E-2</v>
      </c>
      <c r="AN93" s="75">
        <v>-2.91565305339327E-2</v>
      </c>
      <c r="AO93" s="75">
        <v>-2.92701703181273E-2</v>
      </c>
      <c r="AP93" s="75">
        <v>-2.9331343062340198E-2</v>
      </c>
      <c r="AQ93" s="75">
        <v>-2.9367520474688699E-2</v>
      </c>
      <c r="AR93" s="75">
        <v>-2.94054967955617E-2</v>
      </c>
      <c r="AS93" s="75">
        <v>-2.9469925455455199E-2</v>
      </c>
      <c r="AT93" s="75">
        <v>-2.95819383821481E-2</v>
      </c>
      <c r="AU93" s="75">
        <v>-2.97576672993182E-2</v>
      </c>
      <c r="AV93" s="75">
        <v>-3.0007360260733501E-2</v>
      </c>
      <c r="AW93" s="75">
        <v>-3.03348269132948E-2</v>
      </c>
      <c r="AX93" s="75">
        <v>-3.0737374600039401E-2</v>
      </c>
      <c r="AY93" s="75">
        <v>-3.12057845300296E-2</v>
      </c>
      <c r="AZ93" s="75">
        <v>-3.1725058732345102E-2</v>
      </c>
      <c r="BA93" s="75">
        <v>-3.2275552051232802E-2</v>
      </c>
      <c r="BB93" s="75">
        <v>-3.2833995132673398E-2</v>
      </c>
      <c r="BC93" s="75">
        <v>-3.3375181197434302E-2</v>
      </c>
      <c r="BD93" s="75">
        <v>-3.3873441455339097E-2</v>
      </c>
      <c r="BE93" s="75">
        <v>-3.4304530375570699E-2</v>
      </c>
      <c r="BF93" s="75">
        <v>-3.4646723418718398E-2</v>
      </c>
      <c r="BG93" s="75">
        <v>-3.4882824690844201E-2</v>
      </c>
      <c r="BH93" s="75">
        <v>-3.50006429573613E-2</v>
      </c>
      <c r="BI93" s="75">
        <v>-3.4994114755800103E-2</v>
      </c>
      <c r="BJ93" s="75">
        <v>-3.4863759816512303E-2</v>
      </c>
      <c r="BK93" s="75">
        <v>-3.4616340931584097E-2</v>
      </c>
      <c r="BL93" s="75">
        <v>-3.4264599309608401E-2</v>
      </c>
      <c r="BM93" s="75">
        <v>-3.3826563457960201E-2</v>
      </c>
      <c r="BN93" s="75">
        <v>-3.3324418656375199E-2</v>
      </c>
      <c r="BO93" s="75">
        <v>-3.2782279584503103E-2</v>
      </c>
      <c r="BP93" s="75">
        <v>-3.2226407568837198E-2</v>
      </c>
      <c r="BQ93" s="75">
        <v>-3.1681628881401497E-2</v>
      </c>
      <c r="BR93" s="75">
        <v>-3.1170551463810599E-2</v>
      </c>
      <c r="BS93" s="75">
        <v>-3.0712958962162699E-2</v>
      </c>
      <c r="BT93" s="75">
        <v>-3.03227246516189E-2</v>
      </c>
      <c r="BU93" s="75">
        <v>-3.00080937065604E-2</v>
      </c>
      <c r="BV93" s="75">
        <v>-2.9771652889721702E-2</v>
      </c>
      <c r="BW93" s="75">
        <v>-2.96080389156941E-2</v>
      </c>
      <c r="BX93" s="75">
        <v>-2.9506515965731499E-2</v>
      </c>
      <c r="BY93" s="75">
        <v>-2.94504859457674E-2</v>
      </c>
      <c r="BZ93" s="75">
        <v>-2.9417892424998999E-2</v>
      </c>
      <c r="CA93" s="75">
        <v>-2.9384151796007198E-2</v>
      </c>
      <c r="CB93" s="75">
        <v>-2.9322121889845201E-2</v>
      </c>
      <c r="CC93" s="75">
        <v>-2.92043107298968E-2</v>
      </c>
      <c r="CD93" s="75">
        <v>-2.90048732020977E-2</v>
      </c>
      <c r="CE93" s="75">
        <v>-2.8700511880188E-2</v>
      </c>
      <c r="CF93" s="75">
        <v>-2.8272041362743E-2</v>
      </c>
      <c r="CG93" s="75">
        <v>-2.7706197579232102E-2</v>
      </c>
      <c r="CH93" s="75">
        <v>-2.69949747417376E-2</v>
      </c>
      <c r="CI93" s="75">
        <v>-2.6137720924152699E-2</v>
      </c>
      <c r="CJ93" s="75">
        <v>-2.5139751603182901E-2</v>
      </c>
      <c r="CK93" s="75">
        <v>-2.40126646774615E-2</v>
      </c>
      <c r="CL93" s="75">
        <v>-2.2773601188641801E-2</v>
      </c>
      <c r="CM93" s="75">
        <v>-2.1443587556695998E-2</v>
      </c>
      <c r="CN93" s="75">
        <v>-2.0047075153102001E-2</v>
      </c>
      <c r="CO93" s="75">
        <v>-1.8609650071452901E-2</v>
      </c>
      <c r="CP93" s="75">
        <v>-1.7157145984401701E-2</v>
      </c>
      <c r="CQ93" s="75">
        <v>-1.5713876670692999E-2</v>
      </c>
      <c r="CR93" s="75">
        <v>-1.43013951938201E-2</v>
      </c>
      <c r="CS93" s="75">
        <v>-1.2937534138441099E-2</v>
      </c>
      <c r="CT93" s="75">
        <v>-1.1635618534824E-2</v>
      </c>
      <c r="CU93" s="75">
        <v>-1.04039300954173E-2</v>
      </c>
      <c r="CV93" s="75">
        <v>-9.2461979809513595E-3</v>
      </c>
      <c r="CW93" s="75">
        <v>-8.1611722436537096E-3</v>
      </c>
      <c r="CX93" s="75">
        <v>-7.1442634119830402E-3</v>
      </c>
      <c r="CY93" s="75">
        <v>-6.1876314248002001E-3</v>
      </c>
      <c r="CZ93" s="75">
        <v>-5.2816950218448197E-3</v>
      </c>
      <c r="DA93" s="75">
        <v>-4.4164067877227303E-3</v>
      </c>
      <c r="DB93" s="75">
        <v>-3.5814205843053E-3</v>
      </c>
      <c r="DC93" s="75">
        <v>-2.7681948171584701E-3</v>
      </c>
      <c r="DD93" s="75">
        <v>-1.96904051515048E-3</v>
      </c>
      <c r="DE93" s="75">
        <v>-1.1784789291914401E-3</v>
      </c>
      <c r="DF93" s="75">
        <v>-7.8488164129339498E-4</v>
      </c>
      <c r="DH93" s="73">
        <v>16700</v>
      </c>
      <c r="DI93">
        <v>11001.205811332</v>
      </c>
      <c r="DK93" s="74">
        <v>0</v>
      </c>
      <c r="DL93" s="74">
        <v>0</v>
      </c>
      <c r="DM93" s="74">
        <v>83</v>
      </c>
      <c r="DN93" s="74">
        <v>11001.205811332</v>
      </c>
    </row>
    <row r="94" spans="1:118" ht="1.1499999999999999" customHeight="1">
      <c r="A94" s="71">
        <f t="shared" si="24"/>
        <v>85</v>
      </c>
      <c r="B94">
        <v>5750</v>
      </c>
      <c r="C94" s="72">
        <f t="shared" si="26"/>
        <v>-8.2676737764086194E-3</v>
      </c>
      <c r="D94" s="72">
        <f t="shared" si="26"/>
        <v>-3.3975750598601702E-2</v>
      </c>
      <c r="E94" s="72">
        <f t="shared" si="26"/>
        <v>-2.19735534489791E-2</v>
      </c>
      <c r="G94" s="72">
        <f t="shared" si="25"/>
        <v>-0.87627351605057802</v>
      </c>
      <c r="H94" s="72">
        <f t="shared" si="25"/>
        <v>-3.0576442429567199</v>
      </c>
      <c r="I94" s="72">
        <f t="shared" si="23"/>
        <v>-1.8897060610161101</v>
      </c>
      <c r="K94" s="75">
        <v>-7.7723967016936498E-4</v>
      </c>
      <c r="L94" s="75">
        <v>-1.16741789004663E-3</v>
      </c>
      <c r="M94" s="75">
        <v>-1.9520336971800101E-3</v>
      </c>
      <c r="N94" s="75">
        <v>-2.7475472656351401E-3</v>
      </c>
      <c r="O94" s="75">
        <v>-3.5598150311534401E-3</v>
      </c>
      <c r="P94" s="75">
        <v>-4.3964462237863697E-3</v>
      </c>
      <c r="Q94" s="75">
        <v>-5.2659937622956902E-3</v>
      </c>
      <c r="R94" s="75">
        <v>-6.17789282188368E-3</v>
      </c>
      <c r="S94" s="75">
        <v>-7.1415294352163896E-3</v>
      </c>
      <c r="T94" s="75">
        <v>-8.1652070487279998E-3</v>
      </c>
      <c r="U94" s="75">
        <v>-9.2554754697539397E-3</v>
      </c>
      <c r="V94" s="75">
        <v>-1.0415921681128501E-2</v>
      </c>
      <c r="W94" s="75">
        <v>-1.16463718068371E-2</v>
      </c>
      <c r="X94" s="75">
        <v>-1.2942526409083201E-2</v>
      </c>
      <c r="Y94" s="75">
        <v>-1.42954095418281E-2</v>
      </c>
      <c r="Z94" s="75">
        <v>-1.5691459515842301E-2</v>
      </c>
      <c r="AA94" s="75">
        <v>-1.71131752512883E-2</v>
      </c>
      <c r="AB94" s="75">
        <v>-1.8539494764818299E-2</v>
      </c>
      <c r="AC94" s="75">
        <v>-1.9947159383582401E-2</v>
      </c>
      <c r="AD94" s="75">
        <v>-2.13116417637365E-2</v>
      </c>
      <c r="AE94" s="75">
        <v>-2.2608546173423699E-2</v>
      </c>
      <c r="AF94" s="75">
        <v>-2.3815484419819701E-2</v>
      </c>
      <c r="AG94" s="75">
        <v>-2.4912820888466702E-2</v>
      </c>
      <c r="AH94" s="75">
        <v>-2.5884915314049899E-2</v>
      </c>
      <c r="AI94" s="75">
        <v>-2.67216707384886E-2</v>
      </c>
      <c r="AJ94" s="75">
        <v>-2.74188095808767E-2</v>
      </c>
      <c r="AK94" s="75">
        <v>-2.7977854418677402E-2</v>
      </c>
      <c r="AL94" s="75">
        <v>-2.8406671648422099E-2</v>
      </c>
      <c r="AM94" s="75">
        <v>-2.8718959946086201E-2</v>
      </c>
      <c r="AN94" s="75">
        <v>-2.8933098387606101E-2</v>
      </c>
      <c r="AO94" s="75">
        <v>-2.90712402272401E-2</v>
      </c>
      <c r="AP94" s="75">
        <v>-2.9158220503395501E-2</v>
      </c>
      <c r="AQ94" s="75">
        <v>-2.9219884898752699E-2</v>
      </c>
      <c r="AR94" s="75">
        <v>-2.9281431627005E-2</v>
      </c>
      <c r="AS94" s="75">
        <v>-2.9366053352400699E-2</v>
      </c>
      <c r="AT94" s="75">
        <v>-2.9493656076801902E-2</v>
      </c>
      <c r="AU94" s="75">
        <v>-2.9679417717366E-2</v>
      </c>
      <c r="AV94" s="75">
        <v>-2.9932997768596498E-2</v>
      </c>
      <c r="AW94" s="75">
        <v>-3.02580188398223E-2</v>
      </c>
      <c r="AX94" s="75">
        <v>-3.06519841073895E-2</v>
      </c>
      <c r="AY94" s="75">
        <v>-3.11062559391257E-2</v>
      </c>
      <c r="AZ94" s="75">
        <v>-3.1606776756357202E-2</v>
      </c>
      <c r="BA94" s="75">
        <v>-3.2135143505356602E-2</v>
      </c>
      <c r="BB94" s="75">
        <v>-3.2669489197514799E-2</v>
      </c>
      <c r="BC94" s="75">
        <v>-3.3186185790937003E-2</v>
      </c>
      <c r="BD94" s="75">
        <v>-3.3661139647128899E-2</v>
      </c>
      <c r="BE94" s="75">
        <v>-3.4071587707940103E-2</v>
      </c>
      <c r="BF94" s="75">
        <v>-3.43971359650595E-2</v>
      </c>
      <c r="BG94" s="75">
        <v>-3.4621659856015799E-2</v>
      </c>
      <c r="BH94" s="75">
        <v>-3.4733703860706497E-2</v>
      </c>
      <c r="BI94" s="75">
        <v>-3.4727562393732099E-2</v>
      </c>
      <c r="BJ94" s="75">
        <v>-3.4603768647011701E-2</v>
      </c>
      <c r="BK94" s="75">
        <v>-3.4368612758130399E-2</v>
      </c>
      <c r="BL94" s="75">
        <v>-3.4034096980790303E-2</v>
      </c>
      <c r="BM94" s="75">
        <v>-3.3617130088318799E-2</v>
      </c>
      <c r="BN94" s="75">
        <v>-3.3138531085510202E-2</v>
      </c>
      <c r="BO94" s="75">
        <v>-3.2620933714820201E-2</v>
      </c>
      <c r="BP94" s="75">
        <v>-3.2089008070920501E-2</v>
      </c>
      <c r="BQ94" s="75">
        <v>-3.1566015159610203E-2</v>
      </c>
      <c r="BR94" s="75">
        <v>-3.1073183654470898E-2</v>
      </c>
      <c r="BS94" s="75">
        <v>-3.06290976892842E-2</v>
      </c>
      <c r="BT94" s="75">
        <v>-3.0246685124702698E-2</v>
      </c>
      <c r="BU94" s="75">
        <v>-2.9933742211192101E-2</v>
      </c>
      <c r="BV94" s="75">
        <v>-2.9692616362658499E-2</v>
      </c>
      <c r="BW94" s="75">
        <v>-2.9518229234040499E-2</v>
      </c>
      <c r="BX94" s="75">
        <v>-2.9400496414623299E-2</v>
      </c>
      <c r="BY94" s="75">
        <v>-2.93237616199712E-2</v>
      </c>
      <c r="BZ94" s="75">
        <v>-2.9267257271499099E-2</v>
      </c>
      <c r="CA94" s="75">
        <v>-2.9207897022188199E-2</v>
      </c>
      <c r="CB94" s="75">
        <v>-2.9120108294669E-2</v>
      </c>
      <c r="CC94" s="75">
        <v>-2.8978029088343599E-2</v>
      </c>
      <c r="CD94" s="75">
        <v>-2.8757400204290198E-2</v>
      </c>
      <c r="CE94" s="75">
        <v>-2.8436215855481301E-2</v>
      </c>
      <c r="CF94" s="75">
        <v>-2.79965043857873E-2</v>
      </c>
      <c r="CG94" s="75">
        <v>-2.7425737178141299E-2</v>
      </c>
      <c r="CH94" s="75">
        <v>-2.6716361497678899E-2</v>
      </c>
      <c r="CI94" s="75">
        <v>-2.5867810251343101E-2</v>
      </c>
      <c r="CJ94" s="75">
        <v>-2.4884997862905E-2</v>
      </c>
      <c r="CK94" s="75">
        <v>-2.3778907165697E-2</v>
      </c>
      <c r="CL94" s="75">
        <v>-2.25656206476651E-2</v>
      </c>
      <c r="CM94" s="75">
        <v>-2.1264962738837299E-2</v>
      </c>
      <c r="CN94" s="75">
        <v>-1.9899988431161499E-2</v>
      </c>
      <c r="CO94" s="75">
        <v>-1.8494809780399898E-2</v>
      </c>
      <c r="CP94" s="75">
        <v>-1.7073872382175E-2</v>
      </c>
      <c r="CQ94" s="75">
        <v>-1.5660142609326601E-2</v>
      </c>
      <c r="CR94" s="75">
        <v>-1.42741203620425E-2</v>
      </c>
      <c r="CS94" s="75">
        <v>-1.29327530544105E-2</v>
      </c>
      <c r="CT94" s="75">
        <v>-1.16488740767999E-2</v>
      </c>
      <c r="CU94" s="75">
        <v>-1.04305290651245E-2</v>
      </c>
      <c r="CV94" s="75">
        <v>-9.2815562354553495E-3</v>
      </c>
      <c r="CW94" s="75">
        <v>-8.2011094259860293E-3</v>
      </c>
      <c r="CX94" s="75">
        <v>-7.1851538531700499E-3</v>
      </c>
      <c r="CY94" s="75">
        <v>-6.22666352653141E-3</v>
      </c>
      <c r="CZ94" s="75">
        <v>-5.3167939803688497E-3</v>
      </c>
      <c r="DA94" s="75">
        <v>-4.4463323554418798E-3</v>
      </c>
      <c r="DB94" s="75">
        <v>-3.6055816870930301E-3</v>
      </c>
      <c r="DC94" s="75">
        <v>-2.7864979954028901E-3</v>
      </c>
      <c r="DD94" s="75">
        <v>-1.98174535809357E-3</v>
      </c>
      <c r="DE94" s="75">
        <v>-1.18590090347879E-3</v>
      </c>
      <c r="DF94" s="75">
        <v>-7.8974596518491995E-4</v>
      </c>
      <c r="DH94" s="73">
        <v>16900</v>
      </c>
      <c r="DI94">
        <v>10978.159944316199</v>
      </c>
      <c r="DK94" s="74">
        <v>0</v>
      </c>
      <c r="DL94" s="74">
        <v>0</v>
      </c>
      <c r="DM94" s="74">
        <v>84</v>
      </c>
      <c r="DN94" s="74">
        <v>10978.159944316199</v>
      </c>
    </row>
    <row r="95" spans="1:118" ht="1.1499999999999999" customHeight="1">
      <c r="A95" s="71">
        <f t="shared" si="24"/>
        <v>86</v>
      </c>
      <c r="B95">
        <v>5700</v>
      </c>
      <c r="C95" s="72">
        <f t="shared" si="26"/>
        <v>-8.2945049434647398E-3</v>
      </c>
      <c r="D95" s="72">
        <f t="shared" si="26"/>
        <v>-3.3736255290964398E-2</v>
      </c>
      <c r="E95" s="72">
        <f t="shared" si="26"/>
        <v>-2.1786151210490001E-2</v>
      </c>
      <c r="G95" s="72">
        <f t="shared" si="25"/>
        <v>-0.86797901110711295</v>
      </c>
      <c r="H95" s="72">
        <f t="shared" si="25"/>
        <v>-3.0239079876657602</v>
      </c>
      <c r="I95" s="72">
        <f t="shared" si="23"/>
        <v>-1.8679199098056201</v>
      </c>
      <c r="K95" s="75">
        <v>-7.82653516353093E-4</v>
      </c>
      <c r="L95" s="75">
        <v>-1.17565105964786E-3</v>
      </c>
      <c r="M95" s="75">
        <v>-1.9659469142379702E-3</v>
      </c>
      <c r="N95" s="75">
        <v>-2.7672829410676E-3</v>
      </c>
      <c r="O95" s="75">
        <v>-3.58537116512707E-3</v>
      </c>
      <c r="P95" s="75">
        <v>-4.4274824908825299E-3</v>
      </c>
      <c r="Q95" s="75">
        <v>-5.3016934971719804E-3</v>
      </c>
      <c r="R95" s="75">
        <v>-6.2167849293018598E-3</v>
      </c>
      <c r="S95" s="75">
        <v>-7.1814366759099298E-3</v>
      </c>
      <c r="T95" s="75">
        <v>-8.2032311117518405E-3</v>
      </c>
      <c r="U95" s="75">
        <v>-9.2880748843026592E-3</v>
      </c>
      <c r="V95" s="75">
        <v>-1.0439025278469599E-2</v>
      </c>
      <c r="W95" s="75">
        <v>-1.1655611518440301E-2</v>
      </c>
      <c r="X95" s="75">
        <v>-1.29335071448349E-2</v>
      </c>
      <c r="Y95" s="75">
        <v>-1.42639878732643E-2</v>
      </c>
      <c r="Z95" s="75">
        <v>-1.5634040811705701E-2</v>
      </c>
      <c r="AA95" s="75">
        <v>-1.7026998997389398E-2</v>
      </c>
      <c r="AB95" s="75">
        <v>-1.84228723556179E-2</v>
      </c>
      <c r="AC95" s="75">
        <v>-1.9799650735594601E-2</v>
      </c>
      <c r="AD95" s="75">
        <v>-2.11341501831202E-2</v>
      </c>
      <c r="AE95" s="75">
        <v>-2.24033421615604E-2</v>
      </c>
      <c r="AF95" s="75">
        <v>-2.35861361000115E-2</v>
      </c>
      <c r="AG95" s="75">
        <v>-2.46640244037598E-2</v>
      </c>
      <c r="AH95" s="75">
        <v>-2.5622268357469599E-2</v>
      </c>
      <c r="AI95" s="75">
        <v>-2.64513806221339E-2</v>
      </c>
      <c r="AJ95" s="75">
        <v>-2.71473446798654E-2</v>
      </c>
      <c r="AK95" s="75">
        <v>-2.7711584286621401E-2</v>
      </c>
      <c r="AL95" s="75">
        <v>-2.8151509458130001E-2</v>
      </c>
      <c r="AM95" s="75">
        <v>-2.8480023747151698E-2</v>
      </c>
      <c r="AN95" s="75">
        <v>-2.8714411874129799E-2</v>
      </c>
      <c r="AO95" s="75">
        <v>-2.8875508130886299E-2</v>
      </c>
      <c r="AP95" s="75">
        <v>-2.8986685135764599E-2</v>
      </c>
      <c r="AQ95" s="75">
        <v>-2.90722581100499E-2</v>
      </c>
      <c r="AR95" s="75">
        <v>-2.9155924021042601E-2</v>
      </c>
      <c r="AS95" s="75">
        <v>-2.9259502274253401E-2</v>
      </c>
      <c r="AT95" s="75">
        <v>-2.9401745954755799E-2</v>
      </c>
      <c r="AU95" s="75">
        <v>-2.9596933308066498E-2</v>
      </c>
      <c r="AV95" s="75">
        <v>-2.98541711349435E-2</v>
      </c>
      <c r="AW95" s="75">
        <v>-3.01769078950474E-2</v>
      </c>
      <c r="AX95" s="75">
        <v>-3.05628247941695E-2</v>
      </c>
      <c r="AY95" s="75">
        <v>-3.10038323213075E-2</v>
      </c>
      <c r="AZ95" s="75">
        <v>-3.14867561804658E-2</v>
      </c>
      <c r="BA95" s="75">
        <v>-3.1994357241101098E-2</v>
      </c>
      <c r="BB95" s="75">
        <v>-3.2506083707367003E-2</v>
      </c>
      <c r="BC95" s="75">
        <v>-3.29997947666879E-2</v>
      </c>
      <c r="BD95" s="75">
        <v>-3.3452872295074397E-2</v>
      </c>
      <c r="BE95" s="75">
        <v>-3.3843941723434898E-2</v>
      </c>
      <c r="BF95" s="75">
        <v>-3.4153868555144899E-2</v>
      </c>
      <c r="BG95" s="75">
        <v>-3.4367523778127997E-2</v>
      </c>
      <c r="BH95" s="75">
        <v>-3.4474146107568202E-2</v>
      </c>
      <c r="BI95" s="75">
        <v>-3.4468369816149702E-2</v>
      </c>
      <c r="BJ95" s="75">
        <v>-3.4350736202904901E-2</v>
      </c>
      <c r="BK95" s="75">
        <v>-3.4127089949829402E-2</v>
      </c>
      <c r="BL95" s="75">
        <v>-3.3808748413593999E-2</v>
      </c>
      <c r="BM95" s="75">
        <v>-3.3411559755199903E-2</v>
      </c>
      <c r="BN95" s="75">
        <v>-3.29550600207403E-2</v>
      </c>
      <c r="BO95" s="75">
        <v>-3.2460504897953699E-2</v>
      </c>
      <c r="BP95" s="75">
        <v>-3.1951050075890601E-2</v>
      </c>
      <c r="BQ95" s="75">
        <v>-3.1448503995175001E-2</v>
      </c>
      <c r="BR95" s="75">
        <v>-3.09727953099991E-2</v>
      </c>
      <c r="BS95" s="75">
        <v>-3.0541374806693899E-2</v>
      </c>
      <c r="BT95" s="75">
        <v>-3.0166296344441401E-2</v>
      </c>
      <c r="BU95" s="75">
        <v>-2.98549266253712E-2</v>
      </c>
      <c r="BV95" s="75">
        <v>-2.9609389077586399E-2</v>
      </c>
      <c r="BW95" s="75">
        <v>-2.9424882423399999E-2</v>
      </c>
      <c r="BX95" s="75">
        <v>-2.92919255496281E-2</v>
      </c>
      <c r="BY95" s="75">
        <v>-2.9195754518036601E-2</v>
      </c>
      <c r="BZ95" s="75">
        <v>-2.91168119225267E-2</v>
      </c>
      <c r="CA95" s="75">
        <v>-2.9033419458669399E-2</v>
      </c>
      <c r="CB95" s="75">
        <v>-2.8921479742421E-2</v>
      </c>
      <c r="CC95" s="75">
        <v>-2.8756665296682499E-2</v>
      </c>
      <c r="CD95" s="75">
        <v>-2.8516211177707099E-2</v>
      </c>
      <c r="CE95" s="75">
        <v>-2.8179316785344698E-2</v>
      </c>
      <c r="CF95" s="75">
        <v>-2.7729174327378099E-2</v>
      </c>
      <c r="CG95" s="75">
        <v>-2.71539201029736E-2</v>
      </c>
      <c r="CH95" s="75">
        <v>-2.6446459512976601E-2</v>
      </c>
      <c r="CI95" s="75">
        <v>-2.5606284650170799E-2</v>
      </c>
      <c r="CJ95" s="75">
        <v>-2.4637947519895498E-2</v>
      </c>
      <c r="CK95" s="75">
        <v>-2.3551857417123699E-2</v>
      </c>
      <c r="CL95" s="75">
        <v>-2.2363091958973201E-2</v>
      </c>
      <c r="CM95" s="75">
        <v>-2.10903682599928E-2</v>
      </c>
      <c r="CN95" s="75">
        <v>-1.9755407788534199E-2</v>
      </c>
      <c r="CO95" s="75">
        <v>-1.83809603789859E-2</v>
      </c>
      <c r="CP95" s="75">
        <v>-1.69901462699499E-2</v>
      </c>
      <c r="CQ95" s="75">
        <v>-1.56046800132253E-2</v>
      </c>
      <c r="CR95" s="75">
        <v>-1.4244052542831001E-2</v>
      </c>
      <c r="CS95" s="75">
        <v>-1.29243849304793E-2</v>
      </c>
      <c r="CT95" s="75">
        <v>-1.16580269800851E-2</v>
      </c>
      <c r="CU95" s="75">
        <v>-1.04528011388129E-2</v>
      </c>
      <c r="CV95" s="75">
        <v>-9.31262410794261E-3</v>
      </c>
      <c r="CW95" s="75">
        <v>-8.2370189313360192E-3</v>
      </c>
      <c r="CX95" s="75">
        <v>-7.2224545514336502E-3</v>
      </c>
      <c r="CY95" s="75">
        <v>-6.2626464851609802E-3</v>
      </c>
      <c r="CZ95" s="75">
        <v>-5.3494429319471204E-3</v>
      </c>
      <c r="DA95" s="75">
        <v>-4.4743837247551701E-3</v>
      </c>
      <c r="DB95" s="75">
        <v>-3.62840011039224E-3</v>
      </c>
      <c r="DC95" s="75">
        <v>-2.8038963706922002E-3</v>
      </c>
      <c r="DD95" s="75">
        <v>-1.9938922351320702E-3</v>
      </c>
      <c r="DE95" s="75">
        <v>-1.19302772922765E-3</v>
      </c>
      <c r="DF95" s="75">
        <v>-7.9442182806815204E-4</v>
      </c>
      <c r="DH95" s="73">
        <v>17100</v>
      </c>
      <c r="DI95">
        <v>10946.7263414438</v>
      </c>
      <c r="DK95" s="74">
        <v>0</v>
      </c>
      <c r="DL95" s="74">
        <v>0</v>
      </c>
      <c r="DM95" s="74">
        <v>85</v>
      </c>
      <c r="DN95" s="74">
        <v>10946.7263414438</v>
      </c>
    </row>
    <row r="96" spans="1:118" ht="1.1499999999999999" customHeight="1">
      <c r="A96" s="71">
        <f t="shared" si="24"/>
        <v>87</v>
      </c>
      <c r="B96">
        <v>5650</v>
      </c>
      <c r="C96" s="72">
        <f t="shared" si="26"/>
        <v>-8.3180010231717408E-3</v>
      </c>
      <c r="D96" s="72">
        <f t="shared" si="26"/>
        <v>-3.3502823485800901E-2</v>
      </c>
      <c r="E96" s="72">
        <f t="shared" si="26"/>
        <v>-2.16034147566097E-2</v>
      </c>
      <c r="G96" s="72">
        <f t="shared" si="25"/>
        <v>-0.85966101008394102</v>
      </c>
      <c r="H96" s="72">
        <f t="shared" si="25"/>
        <v>-2.9904051641799598</v>
      </c>
      <c r="I96" s="72">
        <f t="shared" si="23"/>
        <v>-1.8463164950490101</v>
      </c>
      <c r="K96" s="75">
        <v>-7.8782345907711703E-4</v>
      </c>
      <c r="L96" s="75">
        <v>-1.1835062563113701E-3</v>
      </c>
      <c r="M96" s="75">
        <v>-1.9791817757504699E-3</v>
      </c>
      <c r="N96" s="75">
        <v>-2.7859693356276599E-3</v>
      </c>
      <c r="O96" s="75">
        <v>-3.60943090702676E-3</v>
      </c>
      <c r="P96" s="75">
        <v>-4.4565111704423501E-3</v>
      </c>
      <c r="Q96" s="75">
        <v>-5.3348393175292504E-3</v>
      </c>
      <c r="R96" s="75">
        <v>-6.2525827442095703E-3</v>
      </c>
      <c r="S96" s="75">
        <v>-7.2177687481916998E-3</v>
      </c>
      <c r="T96" s="75">
        <v>-8.2373162060639504E-3</v>
      </c>
      <c r="U96" s="75">
        <v>-9.3165422087258705E-3</v>
      </c>
      <c r="V96" s="75">
        <v>-1.0458022224793201E-2</v>
      </c>
      <c r="W96" s="75">
        <v>-1.16610220081429E-2</v>
      </c>
      <c r="X96" s="75">
        <v>-1.2921201990238799E-2</v>
      </c>
      <c r="Y96" s="75">
        <v>-1.42300872650412E-2</v>
      </c>
      <c r="Z96" s="75">
        <v>-1.55751908227148E-2</v>
      </c>
      <c r="AA96" s="75">
        <v>-1.6940635640457901E-2</v>
      </c>
      <c r="AB96" s="75">
        <v>-1.83074439844222E-2</v>
      </c>
      <c r="AC96" s="75">
        <v>-1.96547816507609E-2</v>
      </c>
      <c r="AD96" s="75">
        <v>-2.09607281977605E-2</v>
      </c>
      <c r="AE96" s="75">
        <v>-2.2203540442051199E-2</v>
      </c>
      <c r="AF96" s="75">
        <v>-2.3363345789530199E-2</v>
      </c>
      <c r="AG96" s="75">
        <v>-2.44226938064366E-2</v>
      </c>
      <c r="AH96" s="75">
        <v>-2.5367690850043801E-2</v>
      </c>
      <c r="AI96" s="75">
        <v>-2.6189419984957499E-2</v>
      </c>
      <c r="AJ96" s="75">
        <v>-2.6884106471989001E-2</v>
      </c>
      <c r="AK96" s="75">
        <v>-2.7453078855264702E-2</v>
      </c>
      <c r="AL96" s="75">
        <v>-2.79033163974645E-2</v>
      </c>
      <c r="AM96" s="75">
        <v>-2.8246972885335699E-2</v>
      </c>
      <c r="AN96" s="75">
        <v>-2.85003018491852E-2</v>
      </c>
      <c r="AO96" s="75">
        <v>-2.8682896707150501E-2</v>
      </c>
      <c r="AP96" s="75">
        <v>-2.8816755362809001E-2</v>
      </c>
      <c r="AQ96" s="75">
        <v>-2.8924751716886E-2</v>
      </c>
      <c r="AR96" s="75">
        <v>-2.9029171152155801E-2</v>
      </c>
      <c r="AS96" s="75">
        <v>-2.9150542422553299E-2</v>
      </c>
      <c r="AT96" s="75">
        <v>-2.93065333680715E-2</v>
      </c>
      <c r="AU96" s="75">
        <v>-2.9510573859597499E-2</v>
      </c>
      <c r="AV96" s="75">
        <v>-2.97712521520406E-2</v>
      </c>
      <c r="AW96" s="75">
        <v>-3.00918540136626E-2</v>
      </c>
      <c r="AX96" s="75">
        <v>-3.0470221646510198E-2</v>
      </c>
      <c r="AY96" s="75">
        <v>-3.0898784137375498E-2</v>
      </c>
      <c r="AZ96" s="75">
        <v>-3.1365195941134502E-2</v>
      </c>
      <c r="BA96" s="75">
        <v>-3.18533074991319E-2</v>
      </c>
      <c r="BB96" s="75">
        <v>-3.2343802439927398E-2</v>
      </c>
      <c r="BC96" s="75">
        <v>-3.2815939724141499E-2</v>
      </c>
      <c r="BD96" s="75">
        <v>-3.3248482627700401E-2</v>
      </c>
      <c r="BE96" s="75">
        <v>-3.3621358413615701E-2</v>
      </c>
      <c r="BF96" s="75">
        <v>-3.39166250507969E-2</v>
      </c>
      <c r="BG96" s="75">
        <v>-3.4120076004369303E-2</v>
      </c>
      <c r="BH96" s="75">
        <v>-3.4221608102948199E-2</v>
      </c>
      <c r="BI96" s="75">
        <v>-3.4216177465377702E-2</v>
      </c>
      <c r="BJ96" s="75">
        <v>-3.4104325989237599E-2</v>
      </c>
      <c r="BK96" s="75">
        <v>-3.38914831581223E-2</v>
      </c>
      <c r="BL96" s="75">
        <v>-3.3588328436267099E-2</v>
      </c>
      <c r="BM96" s="75">
        <v>-3.32097052593417E-2</v>
      </c>
      <c r="BN96" s="75">
        <v>-3.2773948298749897E-2</v>
      </c>
      <c r="BO96" s="75">
        <v>-3.2301027685343799E-2</v>
      </c>
      <c r="BP96" s="75">
        <v>-3.1812658385692798E-2</v>
      </c>
      <c r="BQ96" s="75">
        <v>-3.1329304810624299E-2</v>
      </c>
      <c r="BR96" s="75">
        <v>-3.0869664205324599E-2</v>
      </c>
      <c r="BS96" s="75">
        <v>-3.0450121398789599E-2</v>
      </c>
      <c r="BT96" s="75">
        <v>-3.0081922048570901E-2</v>
      </c>
      <c r="BU96" s="75">
        <v>-2.9772017333398199E-2</v>
      </c>
      <c r="BV96" s="75">
        <v>-2.9522329299793398E-2</v>
      </c>
      <c r="BW96" s="75">
        <v>-2.9328317435179E-2</v>
      </c>
      <c r="BX96" s="75">
        <v>-2.9181065297584598E-2</v>
      </c>
      <c r="BY96" s="75">
        <v>-2.9066652324327098E-2</v>
      </c>
      <c r="BZ96" s="75">
        <v>-2.89666558722819E-2</v>
      </c>
      <c r="CA96" s="75">
        <v>-2.8860726406091899E-2</v>
      </c>
      <c r="CB96" s="75">
        <v>-2.8726146291942301E-2</v>
      </c>
      <c r="CC96" s="75">
        <v>-2.85400409903377E-2</v>
      </c>
      <c r="CD96" s="75">
        <v>-2.82810446726625E-2</v>
      </c>
      <c r="CE96" s="75">
        <v>-2.7929489429202401E-2</v>
      </c>
      <c r="CF96" s="75">
        <v>-2.74696770812215E-2</v>
      </c>
      <c r="CG96" s="75">
        <v>-2.6890347033204299E-2</v>
      </c>
      <c r="CH96" s="75">
        <v>-2.6184866467046899E-2</v>
      </c>
      <c r="CI96" s="75">
        <v>-2.5352760081855101E-2</v>
      </c>
      <c r="CJ96" s="75">
        <v>-2.4398258262340201E-2</v>
      </c>
      <c r="CK96" s="75">
        <v>-2.33312301488285E-2</v>
      </c>
      <c r="CL96" s="75">
        <v>-2.2165803294351399E-2</v>
      </c>
      <c r="CM96" s="75">
        <v>-2.0919673552325501E-2</v>
      </c>
      <c r="CN96" s="75">
        <v>-1.9613288009404602E-2</v>
      </c>
      <c r="CO96" s="75">
        <v>-1.8268140853206199E-2</v>
      </c>
      <c r="CP96" s="75">
        <v>-1.6906082792211199E-2</v>
      </c>
      <c r="CQ96" s="75">
        <v>-1.55476694134358E-2</v>
      </c>
      <c r="CR96" s="75">
        <v>-1.42114220340909E-2</v>
      </c>
      <c r="CS96" s="75">
        <v>-1.2912691205078699E-2</v>
      </c>
      <c r="CT96" s="75">
        <v>-1.1663353195463E-2</v>
      </c>
      <c r="CU96" s="75">
        <v>-1.0471015059461001E-2</v>
      </c>
      <c r="CV96" s="75">
        <v>-9.3396513008747201E-3</v>
      </c>
      <c r="CW96" s="75">
        <v>-8.2691138590598699E-3</v>
      </c>
      <c r="CX96" s="75">
        <v>-7.2563374578248803E-3</v>
      </c>
      <c r="CY96" s="75">
        <v>-6.2957049645774501E-3</v>
      </c>
      <c r="CZ96" s="75">
        <v>-5.3797210208085698E-3</v>
      </c>
      <c r="DA96" s="75">
        <v>-4.5006020010759998E-3</v>
      </c>
      <c r="DB96" s="75">
        <v>-3.6498850604948499E-3</v>
      </c>
      <c r="DC96" s="75">
        <v>-2.8203819712780301E-3</v>
      </c>
      <c r="DD96" s="75">
        <v>-2.0054644056199302E-3</v>
      </c>
      <c r="DE96" s="75">
        <v>-1.1998453686692301E-3</v>
      </c>
      <c r="DF96" s="75">
        <v>-7.9889923426890099E-4</v>
      </c>
      <c r="DH96" s="73">
        <v>17300</v>
      </c>
      <c r="DI96">
        <v>10909.514902548201</v>
      </c>
      <c r="DK96" s="74">
        <v>0</v>
      </c>
      <c r="DL96" s="74">
        <v>0</v>
      </c>
      <c r="DM96" s="74">
        <v>86</v>
      </c>
      <c r="DN96" s="74">
        <v>10909.514902548201</v>
      </c>
    </row>
    <row r="97" spans="1:118" ht="1.1499999999999999" customHeight="1">
      <c r="A97" s="71">
        <f t="shared" si="24"/>
        <v>88</v>
      </c>
      <c r="B97">
        <v>5600</v>
      </c>
      <c r="C97" s="72">
        <f t="shared" si="26"/>
        <v>-8.3383440386887702E-3</v>
      </c>
      <c r="D97" s="72">
        <f t="shared" si="26"/>
        <v>-3.3275174830023298E-2</v>
      </c>
      <c r="E97" s="72">
        <f t="shared" si="26"/>
        <v>-2.14251710943426E-2</v>
      </c>
      <c r="G97" s="72">
        <f t="shared" si="25"/>
        <v>-0.85132266604525297</v>
      </c>
      <c r="H97" s="72">
        <f t="shared" si="25"/>
        <v>-2.9571299893499301</v>
      </c>
      <c r="I97" s="72">
        <f t="shared" si="23"/>
        <v>-1.82489132395467</v>
      </c>
      <c r="K97" s="75">
        <v>-7.9274455080849296E-4</v>
      </c>
      <c r="L97" s="75">
        <v>-1.1909773589422899E-3</v>
      </c>
      <c r="M97" s="75">
        <v>-1.9917334405135899E-3</v>
      </c>
      <c r="N97" s="75">
        <v>-2.8036112812424101E-3</v>
      </c>
      <c r="O97" s="75">
        <v>-3.6320188466834199E-3</v>
      </c>
      <c r="P97" s="75">
        <v>-4.4835858633769004E-3</v>
      </c>
      <c r="Q97" s="75">
        <v>-5.3655211798331898E-3</v>
      </c>
      <c r="R97" s="75">
        <v>-6.2854176612017901E-3</v>
      </c>
      <c r="S97" s="75">
        <v>-7.2506992037915498E-3</v>
      </c>
      <c r="T97" s="75">
        <v>-8.2676737764086194E-3</v>
      </c>
      <c r="U97" s="75">
        <v>-9.3411178670567106E-3</v>
      </c>
      <c r="V97" s="75">
        <v>-1.0473169227643599E-2</v>
      </c>
      <c r="W97" s="75">
        <v>-1.1662861267432101E-2</v>
      </c>
      <c r="X97" s="75">
        <v>-1.2905853408365101E-2</v>
      </c>
      <c r="Y97" s="75">
        <v>-1.41939171641797E-2</v>
      </c>
      <c r="Z97" s="75">
        <v>-1.5515069719949599E-2</v>
      </c>
      <c r="AA97" s="75">
        <v>-1.6854182058668801E-2</v>
      </c>
      <c r="AB97" s="75">
        <v>-1.8193232993439699E-2</v>
      </c>
      <c r="AC97" s="75">
        <v>-1.9512496497886701E-2</v>
      </c>
      <c r="AD97" s="75">
        <v>-2.0791240296384701E-2</v>
      </c>
      <c r="AE97" s="75">
        <v>-2.20089296663309E-2</v>
      </c>
      <c r="AF97" s="75">
        <v>-2.31468356392633E-2</v>
      </c>
      <c r="AG97" s="75">
        <v>-2.4188498434341399E-2</v>
      </c>
      <c r="AH97" s="75">
        <v>-2.5120816619037201E-2</v>
      </c>
      <c r="AI97" s="75">
        <v>-2.5935407357737798E-2</v>
      </c>
      <c r="AJ97" s="75">
        <v>-2.66287194580354E-2</v>
      </c>
      <c r="AK97" s="75">
        <v>-2.72019895967332E-2</v>
      </c>
      <c r="AL97" s="75">
        <v>-2.7661790904253299E-2</v>
      </c>
      <c r="AM97" s="75">
        <v>-2.8019569944481099E-2</v>
      </c>
      <c r="AN97" s="75">
        <v>-2.82906082826366E-2</v>
      </c>
      <c r="AO97" s="75">
        <v>-2.84933322915185E-2</v>
      </c>
      <c r="AP97" s="75">
        <v>-2.86484475421366E-2</v>
      </c>
      <c r="AQ97" s="75">
        <v>-2.8777469711640101E-2</v>
      </c>
      <c r="AR97" s="75">
        <v>-2.89013574606224E-2</v>
      </c>
      <c r="AS97" s="75">
        <v>-2.9039426888930301E-2</v>
      </c>
      <c r="AT97" s="75">
        <v>-2.9208323228799599E-2</v>
      </c>
      <c r="AU97" s="75">
        <v>-2.9420676795402799E-2</v>
      </c>
      <c r="AV97" s="75">
        <v>-2.96845897076582E-2</v>
      </c>
      <c r="AW97" s="75">
        <v>-3.00031950196262E-2</v>
      </c>
      <c r="AX97" s="75">
        <v>-3.0374479854881401E-2</v>
      </c>
      <c r="AY97" s="75">
        <v>-3.0791365514819501E-2</v>
      </c>
      <c r="AZ97" s="75">
        <v>-3.1242282949683599E-2</v>
      </c>
      <c r="BA97" s="75">
        <v>-3.1712101713746901E-2</v>
      </c>
      <c r="BB97" s="75">
        <v>-3.21826680996719E-2</v>
      </c>
      <c r="BC97" s="75">
        <v>-3.2634556666448503E-2</v>
      </c>
      <c r="BD97" s="75">
        <v>-3.3047823703791397E-2</v>
      </c>
      <c r="BE97" s="75">
        <v>-3.3403618530905899E-2</v>
      </c>
      <c r="BF97" s="75">
        <v>-3.3685127483781802E-2</v>
      </c>
      <c r="BG97" s="75">
        <v>-3.3878996961448103E-2</v>
      </c>
      <c r="BH97" s="75">
        <v>-3.3975750598601702E-2</v>
      </c>
      <c r="BI97" s="75">
        <v>-3.3970647637679499E-2</v>
      </c>
      <c r="BJ97" s="75">
        <v>-3.38642220965766E-2</v>
      </c>
      <c r="BK97" s="75">
        <v>-3.3661521087087698E-2</v>
      </c>
      <c r="BL97" s="75">
        <v>-3.3372625484357703E-2</v>
      </c>
      <c r="BM97" s="75">
        <v>-3.30114285692297E-2</v>
      </c>
      <c r="BN97" s="75">
        <v>-3.2595142521900003E-2</v>
      </c>
      <c r="BO97" s="75">
        <v>-3.2142534044151003E-2</v>
      </c>
      <c r="BP97" s="75">
        <v>-3.1673950433309901E-2</v>
      </c>
      <c r="BQ97" s="75">
        <v>-3.1208613995740899E-2</v>
      </c>
      <c r="BR97" s="75">
        <v>-3.0764050736906901E-2</v>
      </c>
      <c r="BS97" s="75">
        <v>-3.0355648673789801E-2</v>
      </c>
      <c r="BT97" s="75">
        <v>-2.9993903172257801E-2</v>
      </c>
      <c r="BU97" s="75">
        <v>-2.9685362240079401E-2</v>
      </c>
      <c r="BV97" s="75">
        <v>-2.9431773362703001E-2</v>
      </c>
      <c r="BW97" s="75">
        <v>-2.92288331499003E-2</v>
      </c>
      <c r="BX97" s="75">
        <v>-2.90681618150892E-2</v>
      </c>
      <c r="BY97" s="75">
        <v>-2.8936630238990801E-2</v>
      </c>
      <c r="BZ97" s="75">
        <v>-2.8816882317014399E-2</v>
      </c>
      <c r="CA97" s="75">
        <v>-2.8689823642407599E-2</v>
      </c>
      <c r="CB97" s="75">
        <v>-2.85340225118852E-2</v>
      </c>
      <c r="CC97" s="75">
        <v>-2.83279876444976E-2</v>
      </c>
      <c r="CD97" s="75">
        <v>-2.80516535033348E-2</v>
      </c>
      <c r="CE97" s="75">
        <v>-2.7686427312492001E-2</v>
      </c>
      <c r="CF97" s="75">
        <v>-2.72176591385004E-2</v>
      </c>
      <c r="CG97" s="75">
        <v>-2.6634641661080399E-2</v>
      </c>
      <c r="CH97" s="75">
        <v>-2.5931202109936699E-2</v>
      </c>
      <c r="CI97" s="75">
        <v>-2.51068740305345E-2</v>
      </c>
      <c r="CJ97" s="75">
        <v>-2.4165606205037798E-2</v>
      </c>
      <c r="CK97" s="75">
        <v>-2.3116754967904801E-2</v>
      </c>
      <c r="CL97" s="75">
        <v>-2.19735534489791E-2</v>
      </c>
      <c r="CM97" s="75">
        <v>-2.0752753121114399E-2</v>
      </c>
      <c r="CN97" s="75">
        <v>-1.9473584612528599E-2</v>
      </c>
      <c r="CO97" s="75">
        <v>-1.8156384935118602E-2</v>
      </c>
      <c r="CP97" s="75">
        <v>-1.68217885235389E-2</v>
      </c>
      <c r="CQ97" s="75">
        <v>-1.54892779958663E-2</v>
      </c>
      <c r="CR97" s="75">
        <v>-1.41764442811154E-2</v>
      </c>
      <c r="CS97" s="75">
        <v>-1.2897916293468301E-2</v>
      </c>
      <c r="CT97" s="75">
        <v>-1.16651120174992E-2</v>
      </c>
      <c r="CU97" s="75">
        <v>-1.0485424134958499E-2</v>
      </c>
      <c r="CV97" s="75">
        <v>-9.36287367933346E-3</v>
      </c>
      <c r="CW97" s="75">
        <v>-8.2975976465013406E-3</v>
      </c>
      <c r="CX97" s="75">
        <v>-7.2869669584088104E-3</v>
      </c>
      <c r="CY97" s="75">
        <v>-6.3259611299736201E-3</v>
      </c>
      <c r="CZ97" s="75">
        <v>-5.4077071115807398E-3</v>
      </c>
      <c r="DA97" s="75">
        <v>-4.5250312488906196E-3</v>
      </c>
      <c r="DB97" s="75">
        <v>-3.6700504499003698E-3</v>
      </c>
      <c r="DC97" s="75">
        <v>-2.83595174445963E-3</v>
      </c>
      <c r="DD97" s="75">
        <v>-2.0164500954297101E-3</v>
      </c>
      <c r="DE97" s="75">
        <v>-1.2063429716590601E-3</v>
      </c>
      <c r="DF97" s="75">
        <v>-8.0317061240748396E-4</v>
      </c>
      <c r="DH97" s="73">
        <v>17500</v>
      </c>
      <c r="DI97">
        <v>10869.499472961799</v>
      </c>
      <c r="DK97" s="74">
        <v>0</v>
      </c>
      <c r="DL97" s="74">
        <v>0</v>
      </c>
      <c r="DM97" s="74">
        <v>87</v>
      </c>
      <c r="DN97" s="74">
        <v>10869.499472961799</v>
      </c>
    </row>
    <row r="98" spans="1:118" ht="1.1499999999999999" customHeight="1">
      <c r="A98" s="71">
        <f t="shared" si="24"/>
        <v>89</v>
      </c>
      <c r="B98">
        <v>5550</v>
      </c>
      <c r="C98" s="72">
        <f t="shared" si="26"/>
        <v>-8.3557072170515299E-3</v>
      </c>
      <c r="D98" s="72">
        <f t="shared" si="26"/>
        <v>-3.3053046113654998E-2</v>
      </c>
      <c r="E98" s="72">
        <f t="shared" si="26"/>
        <v>-2.1251255548577298E-2</v>
      </c>
      <c r="G98" s="72">
        <f t="shared" si="25"/>
        <v>-0.84296695882820105</v>
      </c>
      <c r="H98" s="72">
        <f t="shared" si="25"/>
        <v>-2.9240769432362801</v>
      </c>
      <c r="I98" s="72">
        <f t="shared" si="23"/>
        <v>-1.80364006840609</v>
      </c>
      <c r="K98" s="75">
        <v>-7.9741393179574502E-4</v>
      </c>
      <c r="L98" s="75">
        <v>-1.19806092578073E-3</v>
      </c>
      <c r="M98" s="75">
        <v>-2.0036006847567399E-3</v>
      </c>
      <c r="N98" s="75">
        <v>-2.8202174609214098E-3</v>
      </c>
      <c r="O98" s="75">
        <v>-3.6531627539534298E-3</v>
      </c>
      <c r="P98" s="75">
        <v>-4.50876179654642E-3</v>
      </c>
      <c r="Q98" s="75">
        <v>-5.3938282968329001E-3</v>
      </c>
      <c r="R98" s="75">
        <v>-6.3154173964221601E-3</v>
      </c>
      <c r="S98" s="75">
        <v>-7.2803946014846502E-3</v>
      </c>
      <c r="T98" s="75">
        <v>-8.2945049434647398E-3</v>
      </c>
      <c r="U98" s="75">
        <v>-9.3620293048024897E-3</v>
      </c>
      <c r="V98" s="75">
        <v>-1.04847082036167E-2</v>
      </c>
      <c r="W98" s="75">
        <v>-1.166137159149E-2</v>
      </c>
      <c r="X98" s="75">
        <v>-1.28876885011368E-2</v>
      </c>
      <c r="Y98" s="75">
        <v>-1.4155673108371E-2</v>
      </c>
      <c r="Z98" s="75">
        <v>-1.5453826240259301E-2</v>
      </c>
      <c r="AA98" s="75">
        <v>-1.6767727283440701E-2</v>
      </c>
      <c r="AB98" s="75">
        <v>-1.8080259191328801E-2</v>
      </c>
      <c r="AC98" s="75">
        <v>-1.9372740784096999E-2</v>
      </c>
      <c r="AD98" s="75">
        <v>-2.0625556989953098E-2</v>
      </c>
      <c r="AE98" s="75">
        <v>-2.1819309159604901E-2</v>
      </c>
      <c r="AF98" s="75">
        <v>-2.2936342500943199E-2</v>
      </c>
      <c r="AG98" s="75">
        <v>-2.3961125629516501E-2</v>
      </c>
      <c r="AH98" s="75">
        <v>-2.4881299802582298E-2</v>
      </c>
      <c r="AI98" s="75">
        <v>-2.56889826212909E-2</v>
      </c>
      <c r="AJ98" s="75">
        <v>-2.6380829295753701E-2</v>
      </c>
      <c r="AK98" s="75">
        <v>-2.6957987704245099E-2</v>
      </c>
      <c r="AL98" s="75">
        <v>-2.7426648411355899E-2</v>
      </c>
      <c r="AM98" s="75">
        <v>-2.7797590702257301E-2</v>
      </c>
      <c r="AN98" s="75">
        <v>-2.80851797768355E-2</v>
      </c>
      <c r="AO98" s="75">
        <v>-2.83067447217717E-2</v>
      </c>
      <c r="AP98" s="75">
        <v>-2.8481776138351001E-2</v>
      </c>
      <c r="AQ98" s="75">
        <v>-2.8630508984601798E-2</v>
      </c>
      <c r="AR98" s="75">
        <v>-2.8772655509342202E-2</v>
      </c>
      <c r="AS98" s="75">
        <v>-2.89263927509637E-2</v>
      </c>
      <c r="AT98" s="75">
        <v>-2.91074012978879E-2</v>
      </c>
      <c r="AU98" s="75">
        <v>-2.9327558582654002E-2</v>
      </c>
      <c r="AV98" s="75">
        <v>-2.95945111726405E-2</v>
      </c>
      <c r="AW98" s="75">
        <v>-2.9911247945410599E-2</v>
      </c>
      <c r="AX98" s="75">
        <v>-3.02758860453104E-2</v>
      </c>
      <c r="AY98" s="75">
        <v>-3.0681815230441299E-2</v>
      </c>
      <c r="AZ98" s="75">
        <v>-3.1118192773137699E-2</v>
      </c>
      <c r="BA98" s="75">
        <v>-3.1570840907506802E-2</v>
      </c>
      <c r="BB98" s="75">
        <v>-3.2022702288277201E-2</v>
      </c>
      <c r="BC98" s="75">
        <v>-3.2455585592656398E-2</v>
      </c>
      <c r="BD98" s="75">
        <v>-3.2850757760979801E-2</v>
      </c>
      <c r="BE98" s="75">
        <v>-3.3190516621307301E-2</v>
      </c>
      <c r="BF98" s="75">
        <v>-3.3459114861630002E-2</v>
      </c>
      <c r="BG98" s="75">
        <v>-3.3643986733663901E-2</v>
      </c>
      <c r="BH98" s="75">
        <v>-3.3736255290964398E-2</v>
      </c>
      <c r="BI98" s="75">
        <v>-3.3731463066046602E-2</v>
      </c>
      <c r="BJ98" s="75">
        <v>-3.3630128018812599E-2</v>
      </c>
      <c r="BK98" s="75">
        <v>-3.3436949304414099E-2</v>
      </c>
      <c r="BL98" s="75">
        <v>-3.3161440772009797E-2</v>
      </c>
      <c r="BM98" s="75">
        <v>-3.28166004450531E-2</v>
      </c>
      <c r="BN98" s="75">
        <v>-3.2418592795665897E-2</v>
      </c>
      <c r="BO98" s="75">
        <v>-3.1985053688904301E-2</v>
      </c>
      <c r="BP98" s="75">
        <v>-3.1535036906211601E-2</v>
      </c>
      <c r="BQ98" s="75">
        <v>-3.1086615579006299E-2</v>
      </c>
      <c r="BR98" s="75">
        <v>-3.0656199191898801E-2</v>
      </c>
      <c r="BS98" s="75">
        <v>-3.0258249045987201E-2</v>
      </c>
      <c r="BT98" s="75">
        <v>-2.9902559123574899E-2</v>
      </c>
      <c r="BU98" s="75">
        <v>-2.9595288286441201E-2</v>
      </c>
      <c r="BV98" s="75">
        <v>-2.93380366677638E-2</v>
      </c>
      <c r="BW98" s="75">
        <v>-2.9126709835913901E-2</v>
      </c>
      <c r="BX98" s="75">
        <v>-2.89534462862184E-2</v>
      </c>
      <c r="BY98" s="75">
        <v>-2.88058517797753E-2</v>
      </c>
      <c r="BZ98" s="75">
        <v>-2.8667578707099801E-2</v>
      </c>
      <c r="CA98" s="75">
        <v>-2.852071532448E-2</v>
      </c>
      <c r="CB98" s="75">
        <v>-2.83450275549103E-2</v>
      </c>
      <c r="CC98" s="75">
        <v>-2.81203456881985E-2</v>
      </c>
      <c r="CD98" s="75">
        <v>-2.78278042035481E-2</v>
      </c>
      <c r="CE98" s="75">
        <v>-2.7449841338184299E-2</v>
      </c>
      <c r="CF98" s="75">
        <v>-2.69727865294817E-2</v>
      </c>
      <c r="CG98" s="75">
        <v>-2.6386449158844701E-2</v>
      </c>
      <c r="CH98" s="75">
        <v>-2.5685106985188201E-2</v>
      </c>
      <c r="CI98" s="75">
        <v>-2.48682841751178E-2</v>
      </c>
      <c r="CJ98" s="75">
        <v>-2.3939684773026701E-2</v>
      </c>
      <c r="CK98" s="75">
        <v>-2.2908175508373398E-2</v>
      </c>
      <c r="CL98" s="75">
        <v>-2.1786151210490001E-2</v>
      </c>
      <c r="CM98" s="75">
        <v>-2.0589486310723201E-2</v>
      </c>
      <c r="CN98" s="75">
        <v>-1.9336253831097501E-2</v>
      </c>
      <c r="CO98" s="75">
        <v>-1.8045721567809699E-2</v>
      </c>
      <c r="CP98" s="75">
        <v>-1.6737361938362401E-2</v>
      </c>
      <c r="CQ98" s="75">
        <v>-1.5429660696654499E-2</v>
      </c>
      <c r="CR98" s="75">
        <v>-1.4139320557219399E-2</v>
      </c>
      <c r="CS98" s="75">
        <v>-1.2880289030654199E-2</v>
      </c>
      <c r="CT98" s="75">
        <v>-1.16635467224114E-2</v>
      </c>
      <c r="CU98" s="75">
        <v>-1.04962675130218E-2</v>
      </c>
      <c r="CV98" s="75">
        <v>-9.3825137752401103E-3</v>
      </c>
      <c r="CW98" s="75">
        <v>-8.3226646201728701E-3</v>
      </c>
      <c r="CX98" s="75">
        <v>-7.3145002301225701E-3</v>
      </c>
      <c r="CY98" s="75">
        <v>-6.3535343046760302E-3</v>
      </c>
      <c r="CZ98" s="75">
        <v>-5.4334798402123803E-3</v>
      </c>
      <c r="DA98" s="75">
        <v>-4.5477177022985402E-3</v>
      </c>
      <c r="DB98" s="75">
        <v>-3.6889144702763501E-3</v>
      </c>
      <c r="DC98" s="75">
        <v>-2.85060694171079E-3</v>
      </c>
      <c r="DD98" s="75">
        <v>-2.0268418863315599E-3</v>
      </c>
      <c r="DE98" s="75">
        <v>-1.2125126189039201E-3</v>
      </c>
      <c r="DF98" s="75">
        <v>-8.07230483578678E-4</v>
      </c>
      <c r="DH98" s="73">
        <v>17700</v>
      </c>
      <c r="DI98">
        <v>10829.8305212003</v>
      </c>
      <c r="DK98" s="74">
        <v>0</v>
      </c>
      <c r="DL98" s="74">
        <v>0</v>
      </c>
      <c r="DM98" s="74">
        <v>88</v>
      </c>
      <c r="DN98" s="74">
        <v>10829.8305212003</v>
      </c>
    </row>
    <row r="99" spans="1:118" ht="1.1499999999999999" customHeight="1">
      <c r="A99" s="71">
        <f t="shared" si="24"/>
        <v>90</v>
      </c>
      <c r="B99">
        <v>5500</v>
      </c>
      <c r="C99" s="72">
        <f t="shared" si="26"/>
        <v>-8.3702554624778703E-3</v>
      </c>
      <c r="D99" s="72">
        <f t="shared" si="26"/>
        <v>-3.2836190145580903E-2</v>
      </c>
      <c r="E99" s="72">
        <f t="shared" si="26"/>
        <v>-2.1081511302136199E-2</v>
      </c>
      <c r="G99" s="72">
        <f t="shared" si="25"/>
        <v>-0.834596703365723</v>
      </c>
      <c r="H99" s="72">
        <f t="shared" si="25"/>
        <v>-2.8912407530906998</v>
      </c>
      <c r="I99" s="72">
        <f t="shared" si="23"/>
        <v>-1.7825585571039499</v>
      </c>
      <c r="K99" s="75">
        <v>-8.0183039957773799E-4</v>
      </c>
      <c r="L99" s="75">
        <v>-1.2047557413734399E-3</v>
      </c>
      <c r="M99" s="75">
        <v>-2.01478543273879E-3</v>
      </c>
      <c r="N99" s="75">
        <v>-2.83579994211777E-3</v>
      </c>
      <c r="O99" s="75">
        <v>-3.6728931245988798E-3</v>
      </c>
      <c r="P99" s="75">
        <v>-4.5320955080160197E-3</v>
      </c>
      <c r="Q99" s="75">
        <v>-5.41984903107731E-3</v>
      </c>
      <c r="R99" s="75">
        <v>-6.3427060293815797E-3</v>
      </c>
      <c r="S99" s="75">
        <v>-7.3070147598218596E-3</v>
      </c>
      <c r="T99" s="75">
        <v>-8.3180010231717408E-3</v>
      </c>
      <c r="U99" s="75">
        <v>-9.3794917491231908E-3</v>
      </c>
      <c r="V99" s="75">
        <v>-1.0492867269358599E-2</v>
      </c>
      <c r="W99" s="75">
        <v>-1.1656780648941E-2</v>
      </c>
      <c r="X99" s="75">
        <v>-1.28669199961132E-2</v>
      </c>
      <c r="Y99" s="75">
        <v>-1.4115537624129501E-2</v>
      </c>
      <c r="Z99" s="75">
        <v>-1.53915984474633E-2</v>
      </c>
      <c r="AA99" s="75">
        <v>-1.6681353055373601E-2</v>
      </c>
      <c r="AB99" s="75">
        <v>-1.7968539178432299E-2</v>
      </c>
      <c r="AC99" s="75">
        <v>-1.9235461152002201E-2</v>
      </c>
      <c r="AD99" s="75">
        <v>-2.0463554439020301E-2</v>
      </c>
      <c r="AE99" s="75">
        <v>-2.1634488267054601E-2</v>
      </c>
      <c r="AF99" s="75">
        <v>-2.2731617039416899E-2</v>
      </c>
      <c r="AG99" s="75">
        <v>-2.37402796516516E-2</v>
      </c>
      <c r="AH99" s="75">
        <v>-2.46488136519428E-2</v>
      </c>
      <c r="AI99" s="75">
        <v>-2.54498057368709E-2</v>
      </c>
      <c r="AJ99" s="75">
        <v>-2.6140101511414202E-2</v>
      </c>
      <c r="AK99" s="75">
        <v>-2.6720762916552301E-2</v>
      </c>
      <c r="AL99" s="75">
        <v>-2.7197620364836399E-2</v>
      </c>
      <c r="AM99" s="75">
        <v>-2.7580823375624199E-2</v>
      </c>
      <c r="AN99" s="75">
        <v>-2.7883873106311501E-2</v>
      </c>
      <c r="AO99" s="75">
        <v>-2.81230671897355E-2</v>
      </c>
      <c r="AP99" s="75">
        <v>-2.8316753865651599E-2</v>
      </c>
      <c r="AQ99" s="75">
        <v>-2.84839597998779E-2</v>
      </c>
      <c r="AR99" s="75">
        <v>-2.86432267825921E-2</v>
      </c>
      <c r="AS99" s="75">
        <v>-2.8811662104785599E-2</v>
      </c>
      <c r="AT99" s="75">
        <v>-2.90040354074972E-2</v>
      </c>
      <c r="AU99" s="75">
        <v>-2.9231516062955001E-2</v>
      </c>
      <c r="AV99" s="75">
        <v>-2.95013237059129E-2</v>
      </c>
      <c r="AW99" s="75">
        <v>-2.9816310267660798E-2</v>
      </c>
      <c r="AX99" s="75">
        <v>-3.01747094167149E-2</v>
      </c>
      <c r="AY99" s="75">
        <v>-3.0570357609826699E-2</v>
      </c>
      <c r="AZ99" s="75">
        <v>-3.0993090271153899E-2</v>
      </c>
      <c r="BA99" s="75">
        <v>-3.1429620060543999E-2</v>
      </c>
      <c r="BB99" s="75">
        <v>-3.1863925460907001E-2</v>
      </c>
      <c r="BC99" s="75">
        <v>-3.2278970116058098E-2</v>
      </c>
      <c r="BD99" s="75">
        <v>-3.2657155585302397E-2</v>
      </c>
      <c r="BE99" s="75">
        <v>-3.2981860068603E-2</v>
      </c>
      <c r="BF99" s="75">
        <v>-3.3238342044355697E-2</v>
      </c>
      <c r="BG99" s="75">
        <v>-3.34147639103912E-2</v>
      </c>
      <c r="BH99" s="75">
        <v>-3.3502823485800901E-2</v>
      </c>
      <c r="BI99" s="75">
        <v>-3.3498325632845001E-2</v>
      </c>
      <c r="BJ99" s="75">
        <v>-3.3401765543221697E-2</v>
      </c>
      <c r="BK99" s="75">
        <v>-3.3217529082426103E-2</v>
      </c>
      <c r="BL99" s="75">
        <v>-3.2954587535296002E-2</v>
      </c>
      <c r="BM99" s="75">
        <v>-3.2625100015215999E-2</v>
      </c>
      <c r="BN99" s="75">
        <v>-3.2244252435093497E-2</v>
      </c>
      <c r="BO99" s="75">
        <v>-3.1828614437549703E-2</v>
      </c>
      <c r="BP99" s="75">
        <v>-3.1396022259209497E-2</v>
      </c>
      <c r="BQ99" s="75">
        <v>-3.09634819315351E-2</v>
      </c>
      <c r="BR99" s="75">
        <v>-3.0546338984127001E-2</v>
      </c>
      <c r="BS99" s="75">
        <v>-3.0158197101523E-2</v>
      </c>
      <c r="BT99" s="75">
        <v>-2.9808189108603E-2</v>
      </c>
      <c r="BU99" s="75">
        <v>-2.9502102760361502E-2</v>
      </c>
      <c r="BV99" s="75">
        <v>-2.9241414644934498E-2</v>
      </c>
      <c r="BW99" s="75">
        <v>-2.90222105037128E-2</v>
      </c>
      <c r="BX99" s="75">
        <v>-2.8837135521639499E-2</v>
      </c>
      <c r="BY99" s="75">
        <v>-2.8674469637780899E-2</v>
      </c>
      <c r="BZ99" s="75">
        <v>-2.8518827069974498E-2</v>
      </c>
      <c r="CA99" s="75">
        <v>-2.8353404021581801E-2</v>
      </c>
      <c r="CB99" s="75">
        <v>-2.8159085129168399E-2</v>
      </c>
      <c r="CC99" s="75">
        <v>-2.7916963745283199E-2</v>
      </c>
      <c r="CD99" s="75">
        <v>-2.7609276551575E-2</v>
      </c>
      <c r="CE99" s="75">
        <v>-2.72194584931367E-2</v>
      </c>
      <c r="CF99" s="75">
        <v>-2.6734743949987198E-2</v>
      </c>
      <c r="CG99" s="75">
        <v>-2.61454347198696E-2</v>
      </c>
      <c r="CH99" s="75">
        <v>-2.5446241359009001E-2</v>
      </c>
      <c r="CI99" s="75">
        <v>-2.4636667136069199E-2</v>
      </c>
      <c r="CJ99" s="75">
        <v>-2.3720203728039398E-2</v>
      </c>
      <c r="CK99" s="75">
        <v>-2.2705248661068201E-2</v>
      </c>
      <c r="CL99" s="75">
        <v>-2.16034147566097E-2</v>
      </c>
      <c r="CM99" s="75">
        <v>-2.0429757181100201E-2</v>
      </c>
      <c r="CN99" s="75">
        <v>-1.92012525074233E-2</v>
      </c>
      <c r="CO99" s="75">
        <v>-1.7936175472109399E-2</v>
      </c>
      <c r="CP99" s="75">
        <v>-1.6652893742184399E-2</v>
      </c>
      <c r="CQ99" s="75">
        <v>-1.5368961332883299E-2</v>
      </c>
      <c r="CR99" s="75">
        <v>-1.4100238565088101E-2</v>
      </c>
      <c r="CS99" s="75">
        <v>-1.2860024014657899E-2</v>
      </c>
      <c r="CT99" s="75">
        <v>-1.16588852922177E-2</v>
      </c>
      <c r="CU99" s="75">
        <v>-1.05037712156399E-2</v>
      </c>
      <c r="CV99" s="75">
        <v>-9.3987815321315803E-3</v>
      </c>
      <c r="CW99" s="75">
        <v>-8.3445003048154796E-3</v>
      </c>
      <c r="CX99" s="75">
        <v>-7.3390878138980004E-3</v>
      </c>
      <c r="CY99" s="75">
        <v>-6.3785405929001997E-3</v>
      </c>
      <c r="CZ99" s="75">
        <v>-5.4571176920217099E-3</v>
      </c>
      <c r="DA99" s="75">
        <v>-4.5687091697936902E-3</v>
      </c>
      <c r="DB99" s="75">
        <v>-3.7064990834460299E-3</v>
      </c>
      <c r="DC99" s="75">
        <v>-2.8643526766200002E-3</v>
      </c>
      <c r="DD99" s="75">
        <v>-2.0366361129299502E-3</v>
      </c>
      <c r="DE99" s="75">
        <v>-1.2183490631150499E-3</v>
      </c>
      <c r="DF99" s="75">
        <v>-8.1107525458719396E-4</v>
      </c>
      <c r="DH99" s="73">
        <v>17900</v>
      </c>
      <c r="DI99">
        <v>10793.6366911647</v>
      </c>
      <c r="DK99" s="74">
        <v>0</v>
      </c>
      <c r="DL99" s="74">
        <v>0</v>
      </c>
      <c r="DM99" s="74">
        <v>89</v>
      </c>
      <c r="DN99" s="74">
        <v>10793.6366911647</v>
      </c>
    </row>
    <row r="100" spans="1:118" ht="1.1499999999999999" customHeight="1">
      <c r="A100" s="71">
        <f t="shared" si="24"/>
        <v>91</v>
      </c>
      <c r="B100">
        <v>5450</v>
      </c>
      <c r="C100" s="72">
        <f t="shared" si="26"/>
        <v>-8.3821458005604605E-3</v>
      </c>
      <c r="D100" s="72">
        <f t="shared" si="26"/>
        <v>-3.2624374706433597E-2</v>
      </c>
      <c r="E100" s="72">
        <f t="shared" si="26"/>
        <v>-2.09157889842254E-2</v>
      </c>
      <c r="G100" s="72">
        <f t="shared" si="25"/>
        <v>-0.82621455756516304</v>
      </c>
      <c r="H100" s="72">
        <f t="shared" si="25"/>
        <v>-2.85861637838426</v>
      </c>
      <c r="I100" s="72">
        <f t="shared" si="23"/>
        <v>-1.76164276811973</v>
      </c>
      <c r="K100" s="75">
        <v>-8.0599404741405996E-4</v>
      </c>
      <c r="L100" s="75">
        <v>-1.2110624485922E-3</v>
      </c>
      <c r="M100" s="75">
        <v>-2.0252923609495998E-3</v>
      </c>
      <c r="N100" s="75">
        <v>-2.85037376376749E-3</v>
      </c>
      <c r="O100" s="75">
        <v>-3.6912427765128002E-3</v>
      </c>
      <c r="P100" s="75">
        <v>-4.5536445372635998E-3</v>
      </c>
      <c r="Q100" s="75">
        <v>-5.4436707570812296E-3</v>
      </c>
      <c r="R100" s="75">
        <v>-6.3674040031446496E-3</v>
      </c>
      <c r="S100" s="75">
        <v>-7.3307129722479597E-3</v>
      </c>
      <c r="T100" s="75">
        <v>-8.3383440386887702E-3</v>
      </c>
      <c r="U100" s="75">
        <v>-9.3937089381688505E-3</v>
      </c>
      <c r="V100" s="75">
        <v>-1.0497861639732899E-2</v>
      </c>
      <c r="W100" s="75">
        <v>-1.1649302453311E-2</v>
      </c>
      <c r="X100" s="75">
        <v>-1.2843747149086E-2</v>
      </c>
      <c r="Y100" s="75">
        <v>-1.4073681060958699E-2</v>
      </c>
      <c r="Z100" s="75">
        <v>-1.53285144691744E-2</v>
      </c>
      <c r="AA100" s="75">
        <v>-1.6595134356321001E-2</v>
      </c>
      <c r="AB100" s="75">
        <v>-1.7858086638011601E-2</v>
      </c>
      <c r="AC100" s="75">
        <v>-1.9100605376438502E-2</v>
      </c>
      <c r="AD100" s="75">
        <v>-2.0305114108477899E-2</v>
      </c>
      <c r="AE100" s="75">
        <v>-2.1454285740742301E-2</v>
      </c>
      <c r="AF100" s="75">
        <v>-2.2532422913077398E-2</v>
      </c>
      <c r="AG100" s="75">
        <v>-2.3525680666602902E-2</v>
      </c>
      <c r="AH100" s="75">
        <v>-2.4423049399269901E-2</v>
      </c>
      <c r="AI100" s="75">
        <v>-2.52175555529538E-2</v>
      </c>
      <c r="AJ100" s="75">
        <v>-2.5906220288111299E-2</v>
      </c>
      <c r="AK100" s="75">
        <v>-2.6490022394787E-2</v>
      </c>
      <c r="AL100" s="75">
        <v>-2.69744532801269E-2</v>
      </c>
      <c r="AM100" s="75">
        <v>-2.73690678927823E-2</v>
      </c>
      <c r="AN100" s="75">
        <v>-2.7686552759378098E-2</v>
      </c>
      <c r="AO100" s="75">
        <v>-2.7942236079102199E-2</v>
      </c>
      <c r="AP100" s="75">
        <v>-2.8153391805967602E-2</v>
      </c>
      <c r="AQ100" s="75">
        <v>-2.83379062197536E-2</v>
      </c>
      <c r="AR100" s="75">
        <v>-2.8513222408237199E-2</v>
      </c>
      <c r="AS100" s="75">
        <v>-2.86954430183777E-2</v>
      </c>
      <c r="AT100" s="75">
        <v>-2.8898476605509101E-2</v>
      </c>
      <c r="AU100" s="75">
        <v>-2.9132827698622299E-2</v>
      </c>
      <c r="AV100" s="75">
        <v>-2.94053154816083E-2</v>
      </c>
      <c r="AW100" s="75">
        <v>-2.9718661072192801E-2</v>
      </c>
      <c r="AX100" s="75">
        <v>-3.0071202795515999E-2</v>
      </c>
      <c r="AY100" s="75">
        <v>-3.0457203357827801E-2</v>
      </c>
      <c r="AZ100" s="75">
        <v>-3.0867130205283502E-2</v>
      </c>
      <c r="BA100" s="75">
        <v>-3.1288528469499297E-2</v>
      </c>
      <c r="BB100" s="75">
        <v>-3.1706356894969701E-2</v>
      </c>
      <c r="BC100" s="75">
        <v>-3.2104657141012398E-2</v>
      </c>
      <c r="BD100" s="75">
        <v>-3.2466895925094802E-2</v>
      </c>
      <c r="BE100" s="75">
        <v>-3.2777468175158898E-2</v>
      </c>
      <c r="BF100" s="75">
        <v>-3.30225787059725E-2</v>
      </c>
      <c r="BG100" s="75">
        <v>-3.3191064492484601E-2</v>
      </c>
      <c r="BH100" s="75">
        <v>-3.3275174830023298E-2</v>
      </c>
      <c r="BI100" s="75">
        <v>-3.3270955207722101E-2</v>
      </c>
      <c r="BJ100" s="75">
        <v>-3.3178873697061101E-2</v>
      </c>
      <c r="BK100" s="75">
        <v>-3.3003036285940597E-2</v>
      </c>
      <c r="BL100" s="75">
        <v>-3.2751890338868099E-2</v>
      </c>
      <c r="BM100" s="75">
        <v>-3.2436814281768402E-2</v>
      </c>
      <c r="BN100" s="75">
        <v>-3.2072077643656403E-2</v>
      </c>
      <c r="BO100" s="75">
        <v>-3.1673242534666302E-2</v>
      </c>
      <c r="BP100" s="75">
        <v>-3.1257005084917099E-2</v>
      </c>
      <c r="BQ100" s="75">
        <v>-3.08393744943396E-2</v>
      </c>
      <c r="BR100" s="75">
        <v>-3.0434685795325999E-2</v>
      </c>
      <c r="BS100" s="75">
        <v>-3.0055750489696002E-2</v>
      </c>
      <c r="BT100" s="75">
        <v>-2.9711073499211101E-2</v>
      </c>
      <c r="BU100" s="75">
        <v>-2.94060944186685E-2</v>
      </c>
      <c r="BV100" s="75">
        <v>-2.9142183757116899E-2</v>
      </c>
      <c r="BW100" s="75">
        <v>-2.8915582119138802E-2</v>
      </c>
      <c r="BX100" s="75">
        <v>-2.87194324603115E-2</v>
      </c>
      <c r="BY100" s="75">
        <v>-2.8542626547205099E-2</v>
      </c>
      <c r="BZ100" s="75">
        <v>-2.8370704133230899E-2</v>
      </c>
      <c r="CA100" s="75">
        <v>-2.8187890883577801E-2</v>
      </c>
      <c r="CB100" s="75">
        <v>-2.7976123306466399E-2</v>
      </c>
      <c r="CC100" s="75">
        <v>-2.77176980470949E-2</v>
      </c>
      <c r="CD100" s="75">
        <v>-2.7395863057736201E-2</v>
      </c>
      <c r="CE100" s="75">
        <v>-2.6995020709446101E-2</v>
      </c>
      <c r="CF100" s="75">
        <v>-2.6503233970765899E-2</v>
      </c>
      <c r="CG100" s="75">
        <v>-2.5911282225679299E-2</v>
      </c>
      <c r="CH100" s="75">
        <v>-2.5214284286148501E-2</v>
      </c>
      <c r="CI100" s="75">
        <v>-2.4411717330112801E-2</v>
      </c>
      <c r="CJ100" s="75">
        <v>-2.3506888308297599E-2</v>
      </c>
      <c r="CK100" s="75">
        <v>-2.2507743905612099E-2</v>
      </c>
      <c r="CL100" s="75">
        <v>-2.14251710943426E-2</v>
      </c>
      <c r="CM100" s="75">
        <v>-2.0273454472962801E-2</v>
      </c>
      <c r="CN100" s="75">
        <v>-1.9068537963798898E-2</v>
      </c>
      <c r="CO100" s="75">
        <v>-1.78277677507594E-2</v>
      </c>
      <c r="CP100" s="75">
        <v>-1.65684671775761E-2</v>
      </c>
      <c r="CQ100" s="75">
        <v>-1.53073136633292E-2</v>
      </c>
      <c r="CR100" s="75">
        <v>-1.40593730993578E-2</v>
      </c>
      <c r="CS100" s="75">
        <v>-1.2837322743266599E-2</v>
      </c>
      <c r="CT100" s="75">
        <v>-1.1651341322117301E-2</v>
      </c>
      <c r="CU100" s="75">
        <v>-1.05081488999803E-2</v>
      </c>
      <c r="CV100" s="75">
        <v>-9.4118752627718998E-3</v>
      </c>
      <c r="CW100" s="75">
        <v>-8.3632815721648504E-3</v>
      </c>
      <c r="CX100" s="75">
        <v>-7.3608742631631604E-3</v>
      </c>
      <c r="CY100" s="75">
        <v>-6.4010925885850103E-3</v>
      </c>
      <c r="CZ100" s="75">
        <v>-5.4786989828380598E-3</v>
      </c>
      <c r="DA100" s="75">
        <v>-4.5880546561966103E-3</v>
      </c>
      <c r="DB100" s="75">
        <v>-3.72282943100344E-3</v>
      </c>
      <c r="DC100" s="75">
        <v>-2.8771975812742299E-3</v>
      </c>
      <c r="DD100" s="75">
        <v>-2.0458323161210499E-3</v>
      </c>
      <c r="DE100" s="75">
        <v>-1.22384943607357E-3</v>
      </c>
      <c r="DF100" s="75">
        <v>-8.1470309313772297E-4</v>
      </c>
      <c r="DH100" s="73">
        <v>18100</v>
      </c>
      <c r="DI100">
        <v>10763.827729074301</v>
      </c>
      <c r="DK100" s="74">
        <v>0</v>
      </c>
      <c r="DL100" s="74">
        <v>0</v>
      </c>
      <c r="DM100" s="74">
        <v>90</v>
      </c>
      <c r="DN100" s="74">
        <v>10763.827729074301</v>
      </c>
    </row>
    <row r="101" spans="1:118" ht="1.1499999999999999" customHeight="1">
      <c r="A101" s="71">
        <f t="shared" si="24"/>
        <v>92</v>
      </c>
      <c r="B101">
        <v>5400</v>
      </c>
      <c r="C101" s="72">
        <f t="shared" si="26"/>
        <v>-8.3915277900950894E-3</v>
      </c>
      <c r="D101" s="72">
        <f t="shared" si="26"/>
        <v>-3.2417381581230899E-2</v>
      </c>
      <c r="E101" s="72">
        <f t="shared" si="26"/>
        <v>-2.07539463008879E-2</v>
      </c>
      <c r="G101" s="72">
        <f t="shared" si="25"/>
        <v>-0.81782302977506804</v>
      </c>
      <c r="H101" s="72">
        <f t="shared" si="25"/>
        <v>-2.8261989968030301</v>
      </c>
      <c r="I101" s="72">
        <f t="shared" si="23"/>
        <v>-1.7408888218188401</v>
      </c>
      <c r="K101" s="75">
        <v>-8.0990601143639599E-4</v>
      </c>
      <c r="L101" s="75">
        <v>-1.21698327683589E-3</v>
      </c>
      <c r="M101" s="75">
        <v>-2.0351285550668698E-3</v>
      </c>
      <c r="N101" s="75">
        <v>-2.8639565495677702E-3</v>
      </c>
      <c r="O101" s="75">
        <v>-3.7082464744298701E-3</v>
      </c>
      <c r="P101" s="75">
        <v>-4.5734671049103698E-3</v>
      </c>
      <c r="Q101" s="75">
        <v>-5.4653796819366099E-3</v>
      </c>
      <c r="R101" s="75">
        <v>-6.3896280982453299E-3</v>
      </c>
      <c r="S101" s="75">
        <v>-7.3516362027567003E-3</v>
      </c>
      <c r="T101" s="75">
        <v>-8.3557072170515299E-3</v>
      </c>
      <c r="U101" s="75">
        <v>-9.4048738062156197E-3</v>
      </c>
      <c r="V101" s="75">
        <v>-1.0499894422550801E-2</v>
      </c>
      <c r="W101" s="75">
        <v>-1.16391382362371E-2</v>
      </c>
      <c r="X101" s="75">
        <v>-1.2818356586872101E-2</v>
      </c>
      <c r="Y101" s="75">
        <v>-1.4030262382871099E-2</v>
      </c>
      <c r="Z101" s="75">
        <v>-1.52646932146808E-2</v>
      </c>
      <c r="AA101" s="75">
        <v>-1.65091399250877E-2</v>
      </c>
      <c r="AB101" s="75">
        <v>-1.7748912600741198E-2</v>
      </c>
      <c r="AC101" s="75">
        <v>-1.8968122370411001E-2</v>
      </c>
      <c r="AD101" s="75">
        <v>-2.0150122471500199E-2</v>
      </c>
      <c r="AE101" s="75">
        <v>-2.1278529185251499E-2</v>
      </c>
      <c r="AF101" s="75">
        <v>-2.2338536029060298E-2</v>
      </c>
      <c r="AG101" s="75">
        <v>-2.33170638169031E-2</v>
      </c>
      <c r="AH101" s="75">
        <v>-2.4203715195421801E-2</v>
      </c>
      <c r="AI101" s="75">
        <v>-2.4991928688800701E-2</v>
      </c>
      <c r="AJ101" s="75">
        <v>-2.5678887336343902E-2</v>
      </c>
      <c r="AK101" s="75">
        <v>-2.6265489656088901E-2</v>
      </c>
      <c r="AL101" s="75">
        <v>-2.6756907832386701E-2</v>
      </c>
      <c r="AM101" s="75">
        <v>-2.7162135187490999E-2</v>
      </c>
      <c r="AN101" s="75">
        <v>-2.74930904771554E-2</v>
      </c>
      <c r="AO101" s="75">
        <v>-2.77641907830047E-2</v>
      </c>
      <c r="AP101" s="75">
        <v>-2.79916995013809E-2</v>
      </c>
      <c r="AQ101" s="75">
        <v>-2.81924264788358E-2</v>
      </c>
      <c r="AR101" s="75">
        <v>-2.8382783800548098E-2</v>
      </c>
      <c r="AS101" s="75">
        <v>-2.8577930402161601E-2</v>
      </c>
      <c r="AT101" s="75">
        <v>-2.8790960219630499E-2</v>
      </c>
      <c r="AU101" s="75">
        <v>-2.9031754732445701E-2</v>
      </c>
      <c r="AV101" s="75">
        <v>-2.9306756844744E-2</v>
      </c>
      <c r="AW101" s="75">
        <v>-2.9618562161108399E-2</v>
      </c>
      <c r="AX101" s="75">
        <v>-2.9965603618502399E-2</v>
      </c>
      <c r="AY101" s="75">
        <v>-3.03425503328799E-2</v>
      </c>
      <c r="AZ101" s="75">
        <v>-3.0740457830261199E-2</v>
      </c>
      <c r="BA101" s="75">
        <v>-3.11476501006927E-2</v>
      </c>
      <c r="BB101" s="75">
        <v>-3.1550014685913001E-2</v>
      </c>
      <c r="BC101" s="75">
        <v>-3.1932596616529703E-2</v>
      </c>
      <c r="BD101" s="75">
        <v>-3.2279864964511899E-2</v>
      </c>
      <c r="BE101" s="75">
        <v>-3.2577171302004902E-2</v>
      </c>
      <c r="BF101" s="75">
        <v>-3.2811608390175002E-2</v>
      </c>
      <c r="BG101" s="75">
        <v>-3.2972640848493003E-2</v>
      </c>
      <c r="BH101" s="75">
        <v>-3.3053046113654998E-2</v>
      </c>
      <c r="BI101" s="75">
        <v>-3.3049088599832403E-2</v>
      </c>
      <c r="BJ101" s="75">
        <v>-3.2961207738062499E-2</v>
      </c>
      <c r="BK101" s="75">
        <v>-3.2793260330858998E-2</v>
      </c>
      <c r="BL101" s="75">
        <v>-3.2553184442922399E-2</v>
      </c>
      <c r="BM101" s="75">
        <v>-3.2251637560439098E-2</v>
      </c>
      <c r="BN101" s="75">
        <v>-3.1902027189130398E-2</v>
      </c>
      <c r="BO101" s="75">
        <v>-3.15189629027827E-2</v>
      </c>
      <c r="BP101" s="75">
        <v>-3.11180783430791E-2</v>
      </c>
      <c r="BQ101" s="75">
        <v>-3.0714444514915101E-2</v>
      </c>
      <c r="BR101" s="75">
        <v>-3.0321442570830099E-2</v>
      </c>
      <c r="BS101" s="75">
        <v>-2.9951150782762798E-2</v>
      </c>
      <c r="BT101" s="75">
        <v>-2.96114752097082E-2</v>
      </c>
      <c r="BU101" s="75">
        <v>-2.93075344593898E-2</v>
      </c>
      <c r="BV101" s="75">
        <v>-2.9040602602094599E-2</v>
      </c>
      <c r="BW101" s="75">
        <v>-2.8807056658738402E-2</v>
      </c>
      <c r="BX101" s="75">
        <v>-2.8600526684372199E-2</v>
      </c>
      <c r="BY101" s="75">
        <v>-2.8410456119418E-2</v>
      </c>
      <c r="BZ101" s="75">
        <v>-2.82232813259224E-2</v>
      </c>
      <c r="CA101" s="75">
        <v>-2.8024175910995801E-2</v>
      </c>
      <c r="CB101" s="75">
        <v>-2.7796074160091801E-2</v>
      </c>
      <c r="CC101" s="75">
        <v>-2.7522412018884099E-2</v>
      </c>
      <c r="CD101" s="75">
        <v>-2.71873683371723E-2</v>
      </c>
      <c r="CE101" s="75">
        <v>-2.6776283904209702E-2</v>
      </c>
      <c r="CF101" s="75">
        <v>-2.6277976227743201E-2</v>
      </c>
      <c r="CG101" s="75">
        <v>-2.5683693062587699E-2</v>
      </c>
      <c r="CH101" s="75">
        <v>-2.4988932727405801E-2</v>
      </c>
      <c r="CI101" s="75">
        <v>-2.41931459395664E-2</v>
      </c>
      <c r="CJ101" s="75">
        <v>-2.3299478437534101E-2</v>
      </c>
      <c r="CK101" s="75">
        <v>-2.2315442723952399E-2</v>
      </c>
      <c r="CL101" s="75">
        <v>-2.1251255548577298E-2</v>
      </c>
      <c r="CM101" s="75">
        <v>-2.0120471607651701E-2</v>
      </c>
      <c r="CN101" s="75">
        <v>-1.8938067909402799E-2</v>
      </c>
      <c r="CO101" s="75">
        <v>-1.7720516443700901E-2</v>
      </c>
      <c r="CP101" s="75">
        <v>-1.6484158398889101E-2</v>
      </c>
      <c r="CQ101" s="75">
        <v>-1.52448422835368E-2</v>
      </c>
      <c r="CR101" s="75">
        <v>-1.40168868506862E-2</v>
      </c>
      <c r="CS101" s="75">
        <v>-1.28123744919139E-2</v>
      </c>
      <c r="CT101" s="75">
        <v>-1.1641115107991E-2</v>
      </c>
      <c r="CU101" s="75">
        <v>-1.05096023903024E-2</v>
      </c>
      <c r="CV101" s="75">
        <v>-9.4219827025472103E-3</v>
      </c>
      <c r="CW101" s="75">
        <v>-8.3791767499997102E-3</v>
      </c>
      <c r="CX101" s="75">
        <v>-7.3799987107759004E-3</v>
      </c>
      <c r="CY101" s="75">
        <v>-6.4212992522288898E-3</v>
      </c>
      <c r="CZ101" s="75">
        <v>-5.4983016808455402E-3</v>
      </c>
      <c r="DA101" s="75">
        <v>-4.6058041618016396E-3</v>
      </c>
      <c r="DB101" s="75">
        <v>-3.73793321316043E-3</v>
      </c>
      <c r="DC101" s="75">
        <v>-2.8891534814965698E-3</v>
      </c>
      <c r="DD101" s="75">
        <v>-2.0544327927564101E-3</v>
      </c>
      <c r="DE101" s="75">
        <v>-1.22901291755624E-3</v>
      </c>
      <c r="DF101" s="75">
        <v>-8.1811381719489799E-4</v>
      </c>
      <c r="DH101" s="73">
        <v>18300</v>
      </c>
      <c r="DI101">
        <v>10742.9111987499</v>
      </c>
      <c r="DK101" s="74">
        <v>0</v>
      </c>
      <c r="DL101" s="74">
        <v>0</v>
      </c>
      <c r="DM101" s="74">
        <v>91</v>
      </c>
      <c r="DN101" s="74">
        <v>10742.9111987499</v>
      </c>
    </row>
    <row r="102" spans="1:118" ht="1.1499999999999999" customHeight="1">
      <c r="A102" s="71">
        <f t="shared" si="24"/>
        <v>93</v>
      </c>
      <c r="B102">
        <v>5350</v>
      </c>
      <c r="C102" s="72">
        <f t="shared" si="26"/>
        <v>-8.3985439019215805E-3</v>
      </c>
      <c r="D102" s="72">
        <f t="shared" si="26"/>
        <v>-3.2215005673310697E-2</v>
      </c>
      <c r="E102" s="72">
        <f t="shared" si="26"/>
        <v>-2.0595847698682501E-2</v>
      </c>
      <c r="G102" s="72">
        <f t="shared" si="25"/>
        <v>-0.80942448587314597</v>
      </c>
      <c r="H102" s="72">
        <f t="shared" si="25"/>
        <v>-2.79398399112972</v>
      </c>
      <c r="I102" s="72">
        <f t="shared" si="23"/>
        <v>-1.72029297412016</v>
      </c>
      <c r="K102" s="75">
        <v>-8.1356832776691504E-4</v>
      </c>
      <c r="L102" s="75">
        <v>-1.2225218518096799E-3</v>
      </c>
      <c r="M102" s="75">
        <v>-2.04430320028222E-3</v>
      </c>
      <c r="N102" s="75">
        <v>-2.8765681363620301E-3</v>
      </c>
      <c r="O102" s="75">
        <v>-3.7239405779882799E-3</v>
      </c>
      <c r="P102" s="75">
        <v>-4.59162179130089E-3</v>
      </c>
      <c r="Q102" s="75">
        <v>-5.4850606407990197E-3</v>
      </c>
      <c r="R102" s="75">
        <v>-6.4094914085035199E-3</v>
      </c>
      <c r="S102" s="75">
        <v>-7.36992528405153E-3</v>
      </c>
      <c r="T102" s="75">
        <v>-8.3702554624778703E-3</v>
      </c>
      <c r="U102" s="75">
        <v>-9.4131691160828194E-3</v>
      </c>
      <c r="V102" s="75">
        <v>-1.0499157316821699E-2</v>
      </c>
      <c r="W102" s="75">
        <v>-1.1626477234681199E-2</v>
      </c>
      <c r="X102" s="75">
        <v>-1.27909231113108E-2</v>
      </c>
      <c r="Y102" s="75">
        <v>-1.39854299296803E-2</v>
      </c>
      <c r="Z102" s="75">
        <v>-1.52002450662803E-2</v>
      </c>
      <c r="AA102" s="75">
        <v>-1.6423432752594599E-2</v>
      </c>
      <c r="AB102" s="75">
        <v>-1.7641025684156299E-2</v>
      </c>
      <c r="AC102" s="75">
        <v>-1.8837962200141101E-2</v>
      </c>
      <c r="AD102" s="75">
        <v>-1.9998470769273798E-2</v>
      </c>
      <c r="AE102" s="75">
        <v>-2.1107054567205501E-2</v>
      </c>
      <c r="AF102" s="75">
        <v>-2.2149743868299002E-2</v>
      </c>
      <c r="AG102" s="75">
        <v>-2.3114178371715699E-2</v>
      </c>
      <c r="AH102" s="75">
        <v>-2.3990535118396099E-2</v>
      </c>
      <c r="AI102" s="75">
        <v>-2.4772638493423E-2</v>
      </c>
      <c r="AJ102" s="75">
        <v>-2.5457820851324801E-2</v>
      </c>
      <c r="AK102" s="75">
        <v>-2.6046903572564499E-2</v>
      </c>
      <c r="AL102" s="75">
        <v>-2.65447579863212E-2</v>
      </c>
      <c r="AM102" s="75">
        <v>-2.6959846521954201E-2</v>
      </c>
      <c r="AN102" s="75">
        <v>-2.7303364799095099E-2</v>
      </c>
      <c r="AO102" s="75">
        <v>-2.75888735095168E-2</v>
      </c>
      <c r="AP102" s="75">
        <v>-2.7831685031997001E-2</v>
      </c>
      <c r="AQ102" s="75">
        <v>-2.8047593322621599E-2</v>
      </c>
      <c r="AR102" s="75">
        <v>-2.82520432359478E-2</v>
      </c>
      <c r="AS102" s="75">
        <v>-2.8459306805730101E-2</v>
      </c>
      <c r="AT102" s="75">
        <v>-2.8681706846482399E-2</v>
      </c>
      <c r="AU102" s="75">
        <v>-2.89285422647617E-2</v>
      </c>
      <c r="AV102" s="75">
        <v>-2.9205901402015101E-2</v>
      </c>
      <c r="AW102" s="75">
        <v>-2.9516259110773699E-2</v>
      </c>
      <c r="AX102" s="75">
        <v>-2.9858134853093299E-2</v>
      </c>
      <c r="AY102" s="75">
        <v>-3.02265842738552E-2</v>
      </c>
      <c r="AZ102" s="75">
        <v>-3.06132094671966E-2</v>
      </c>
      <c r="BA102" s="75">
        <v>-3.10070639314926E-2</v>
      </c>
      <c r="BB102" s="75">
        <v>-3.1394915770583703E-2</v>
      </c>
      <c r="BC102" s="75">
        <v>-3.1762741365214398E-2</v>
      </c>
      <c r="BD102" s="75">
        <v>-3.2095955858167102E-2</v>
      </c>
      <c r="BE102" s="75">
        <v>-3.23808100834094E-2</v>
      </c>
      <c r="BF102" s="75">
        <v>-3.2605227661993003E-2</v>
      </c>
      <c r="BG102" s="75">
        <v>-3.2759260712800803E-2</v>
      </c>
      <c r="BH102" s="75">
        <v>-3.2836190145580903E-2</v>
      </c>
      <c r="BI102" s="75">
        <v>-3.2832478607115197E-2</v>
      </c>
      <c r="BJ102" s="75">
        <v>-3.2748538180026099E-2</v>
      </c>
      <c r="BK102" s="75">
        <v>-3.25880032376153E-2</v>
      </c>
      <c r="BL102" s="75">
        <v>-3.2358315229052997E-2</v>
      </c>
      <c r="BM102" s="75">
        <v>-3.20694708850442E-2</v>
      </c>
      <c r="BN102" s="75">
        <v>-3.1734062114969597E-2</v>
      </c>
      <c r="BO102" s="75">
        <v>-3.1365799308555299E-2</v>
      </c>
      <c r="BP102" s="75">
        <v>-3.09793294841074E-2</v>
      </c>
      <c r="BQ102" s="75">
        <v>-3.05888337786973E-2</v>
      </c>
      <c r="BR102" s="75">
        <v>-3.0206800343244099E-2</v>
      </c>
      <c r="BS102" s="75">
        <v>-2.9844624339621002E-2</v>
      </c>
      <c r="BT102" s="75">
        <v>-2.95096410292853E-2</v>
      </c>
      <c r="BU102" s="75">
        <v>-2.9206677394586201E-2</v>
      </c>
      <c r="BV102" s="75">
        <v>-2.8936913121065101E-2</v>
      </c>
      <c r="BW102" s="75">
        <v>-2.86968520102391E-2</v>
      </c>
      <c r="BX102" s="75">
        <v>-2.84805950366262E-2</v>
      </c>
      <c r="BY102" s="75">
        <v>-2.8278083593281701E-2</v>
      </c>
      <c r="BZ102" s="75">
        <v>-2.8076624759833E-2</v>
      </c>
      <c r="CA102" s="75">
        <v>-2.7862258269165E-2</v>
      </c>
      <c r="CB102" s="75">
        <v>-2.7618873277756299E-2</v>
      </c>
      <c r="CC102" s="75">
        <v>-2.7330976003108801E-2</v>
      </c>
      <c r="CD102" s="75">
        <v>-2.6983608341834001E-2</v>
      </c>
      <c r="CE102" s="75">
        <v>-2.6563017183898401E-2</v>
      </c>
      <c r="CF102" s="75">
        <v>-2.6058706523781401E-2</v>
      </c>
      <c r="CG102" s="75">
        <v>-2.54623850808911E-2</v>
      </c>
      <c r="CH102" s="75">
        <v>-2.47699006471566E-2</v>
      </c>
      <c r="CI102" s="75">
        <v>-2.3980679978767499E-2</v>
      </c>
      <c r="CJ102" s="75">
        <v>-2.3097727961717201E-2</v>
      </c>
      <c r="CK102" s="75">
        <v>-2.2128138055436401E-2</v>
      </c>
      <c r="CL102" s="75">
        <v>-2.1081511302136199E-2</v>
      </c>
      <c r="CM102" s="75">
        <v>-1.99707066564997E-2</v>
      </c>
      <c r="CN102" s="75">
        <v>-1.8809800422472999E-2</v>
      </c>
      <c r="CO102" s="75">
        <v>-1.7614436958524399E-2</v>
      </c>
      <c r="CP102" s="75">
        <v>-1.64000369610857E-2</v>
      </c>
      <c r="CQ102" s="75">
        <v>-1.5181663303455901E-2</v>
      </c>
      <c r="CR102" s="75">
        <v>-1.3972931349567201E-2</v>
      </c>
      <c r="CS102" s="75">
        <v>-1.27853569519902E-2</v>
      </c>
      <c r="CT102" s="75">
        <v>-1.16283948221143E-2</v>
      </c>
      <c r="CU102" s="75">
        <v>-1.05083220815913E-2</v>
      </c>
      <c r="CV102" s="75">
        <v>-9.4292820019791102E-3</v>
      </c>
      <c r="CW102" s="75">
        <v>-8.3923458051731303E-3</v>
      </c>
      <c r="CX102" s="75">
        <v>-7.3965952409298496E-3</v>
      </c>
      <c r="CY102" s="75">
        <v>-6.4392659750364999E-3</v>
      </c>
      <c r="CZ102" s="75">
        <v>-5.5160030816432401E-3</v>
      </c>
      <c r="DA102" s="75">
        <v>-4.6220085764571098E-3</v>
      </c>
      <c r="DB102" s="75">
        <v>-3.7518401121042098E-3</v>
      </c>
      <c r="DC102" s="75">
        <v>-2.9002350308473899E-3</v>
      </c>
      <c r="DD102" s="75">
        <v>-2.06244225549653E-3</v>
      </c>
      <c r="DE102" s="75">
        <v>-1.2338403882176799E-3</v>
      </c>
      <c r="DF102" s="75">
        <v>-8.2130873252935996E-4</v>
      </c>
      <c r="DH102" s="73">
        <v>18500</v>
      </c>
      <c r="DI102">
        <v>10732.8345303387</v>
      </c>
      <c r="DK102" s="74">
        <v>0</v>
      </c>
      <c r="DL102" s="74">
        <v>0</v>
      </c>
      <c r="DM102" s="74">
        <v>92</v>
      </c>
      <c r="DN102" s="74">
        <v>10732.8345303387</v>
      </c>
    </row>
    <row r="103" spans="1:118" ht="1.1499999999999999" customHeight="1">
      <c r="A103" s="71">
        <f t="shared" si="24"/>
        <v>94</v>
      </c>
      <c r="B103">
        <v>5300</v>
      </c>
      <c r="C103" s="72">
        <f t="shared" si="26"/>
        <v>-8.4033298661233807E-3</v>
      </c>
      <c r="D103" s="72">
        <f t="shared" si="26"/>
        <v>-3.2017054198631698E-2</v>
      </c>
      <c r="E103" s="72">
        <f t="shared" si="26"/>
        <v>-2.0441364051853199E-2</v>
      </c>
      <c r="G103" s="72">
        <f t="shared" si="25"/>
        <v>-0.80102115600702295</v>
      </c>
      <c r="H103" s="72">
        <f t="shared" si="25"/>
        <v>-2.7619669369310902</v>
      </c>
      <c r="I103" s="72">
        <f t="shared" si="23"/>
        <v>-1.6998516100683001</v>
      </c>
      <c r="K103" s="75">
        <v>-8.1698386547031897E-4</v>
      </c>
      <c r="L103" s="75">
        <v>-1.2276830537757599E-3</v>
      </c>
      <c r="M103" s="75">
        <v>-2.0528272942146901E-3</v>
      </c>
      <c r="N103" s="75">
        <v>-2.8882302236024702E-3</v>
      </c>
      <c r="O103" s="75">
        <v>-3.73836271980508E-3</v>
      </c>
      <c r="P103" s="75">
        <v>-4.6081672386299004E-3</v>
      </c>
      <c r="Q103" s="75">
        <v>-5.5027968991726E-3</v>
      </c>
      <c r="R103" s="75">
        <v>-6.42710334596813E-3</v>
      </c>
      <c r="S103" s="75">
        <v>-7.3857151358970403E-3</v>
      </c>
      <c r="T103" s="75">
        <v>-8.3821458005604605E-3</v>
      </c>
      <c r="U103" s="75">
        <v>-9.4187680374307001E-3</v>
      </c>
      <c r="V103" s="75">
        <v>-1.0495831235793901E-2</v>
      </c>
      <c r="W103" s="75">
        <v>-1.1611497410867699E-2</v>
      </c>
      <c r="X103" s="75">
        <v>-1.27616104764547E-2</v>
      </c>
      <c r="Y103" s="75">
        <v>-1.3939322150431499E-2</v>
      </c>
      <c r="Z103" s="75">
        <v>-1.5135272528332199E-2</v>
      </c>
      <c r="AA103" s="75">
        <v>-1.6338070544738899E-2</v>
      </c>
      <c r="AB103" s="75">
        <v>-1.75344323063427E-2</v>
      </c>
      <c r="AC103" s="75">
        <v>-1.8710076101465301E-2</v>
      </c>
      <c r="AD103" s="75">
        <v>-1.9850054817075E-2</v>
      </c>
      <c r="AE103" s="75">
        <v>-2.0939705780961E-2</v>
      </c>
      <c r="AF103" s="75">
        <v>-2.1965844865931099E-2</v>
      </c>
      <c r="AG103" s="75">
        <v>-2.29167869451475E-2</v>
      </c>
      <c r="AH103" s="75">
        <v>-2.3783248249815099E-2</v>
      </c>
      <c r="AI103" s="75">
        <v>-2.4559414075752101E-2</v>
      </c>
      <c r="AJ103" s="75">
        <v>-2.5242754555883901E-2</v>
      </c>
      <c r="AK103" s="75">
        <v>-2.5834017443721598E-2</v>
      </c>
      <c r="AL103" s="75">
        <v>-2.6337790175048201E-2</v>
      </c>
      <c r="AM103" s="75">
        <v>-2.6762032849751399E-2</v>
      </c>
      <c r="AN103" s="75">
        <v>-2.71172606311165E-2</v>
      </c>
      <c r="AO103" s="75">
        <v>-2.74162290911272E-2</v>
      </c>
      <c r="AP103" s="75">
        <v>-2.7673355096239902E-2</v>
      </c>
      <c r="AQ103" s="75">
        <v>-2.7903474331178499E-2</v>
      </c>
      <c r="AR103" s="75">
        <v>-2.8121124382578199E-2</v>
      </c>
      <c r="AS103" s="75">
        <v>-2.8339743157348399E-2</v>
      </c>
      <c r="AT103" s="75">
        <v>-2.8570923276738502E-2</v>
      </c>
      <c r="AU103" s="75">
        <v>-2.8823420254502699E-2</v>
      </c>
      <c r="AV103" s="75">
        <v>-2.9102987052588101E-2</v>
      </c>
      <c r="AW103" s="75">
        <v>-2.9411982284955202E-2</v>
      </c>
      <c r="AX103" s="75">
        <v>-2.9749005859853201E-2</v>
      </c>
      <c r="AY103" s="75">
        <v>-3.0109479484576599E-2</v>
      </c>
      <c r="AZ103" s="75">
        <v>-3.0485513052981299E-2</v>
      </c>
      <c r="BA103" s="75">
        <v>-3.0866844266465701E-2</v>
      </c>
      <c r="BB103" s="75">
        <v>-3.1241075967132E-2</v>
      </c>
      <c r="BC103" s="75">
        <v>-3.1595046969659903E-2</v>
      </c>
      <c r="BD103" s="75">
        <v>-3.1915068315602098E-2</v>
      </c>
      <c r="BE103" s="75">
        <v>-3.21882347205701E-2</v>
      </c>
      <c r="BF103" s="75">
        <v>-3.2403245348750699E-2</v>
      </c>
      <c r="BG103" s="75">
        <v>-3.2550706219831201E-2</v>
      </c>
      <c r="BH103" s="75">
        <v>-3.2624374706433597E-2</v>
      </c>
      <c r="BI103" s="75">
        <v>-3.26208931406336E-2</v>
      </c>
      <c r="BJ103" s="75">
        <v>-3.2540649847637701E-2</v>
      </c>
      <c r="BK103" s="75">
        <v>-3.2387078796095897E-2</v>
      </c>
      <c r="BL103" s="75">
        <v>-3.2167137679807598E-2</v>
      </c>
      <c r="BM103" s="75">
        <v>-3.1890221418962E-2</v>
      </c>
      <c r="BN103" s="75">
        <v>-3.1568145525639003E-2</v>
      </c>
      <c r="BO103" s="75">
        <v>-3.1213774451207401E-2</v>
      </c>
      <c r="BP103" s="75">
        <v>-3.0840840526288899E-2</v>
      </c>
      <c r="BQ103" s="75">
        <v>-3.0462675322137301E-2</v>
      </c>
      <c r="BR103" s="75">
        <v>-3.0090938886209999E-2</v>
      </c>
      <c r="BS103" s="75">
        <v>-2.9736383195986399E-2</v>
      </c>
      <c r="BT103" s="75">
        <v>-2.9405802851292701E-2</v>
      </c>
      <c r="BU103" s="75">
        <v>-2.9103761874175599E-2</v>
      </c>
      <c r="BV103" s="75">
        <v>-2.88313418766665E-2</v>
      </c>
      <c r="BW103" s="75">
        <v>-2.85851727369845E-2</v>
      </c>
      <c r="BX103" s="75">
        <v>-2.8359802384784399E-2</v>
      </c>
      <c r="BY103" s="75">
        <v>-2.81456264649705E-2</v>
      </c>
      <c r="BZ103" s="75">
        <v>-2.7930795287629699E-2</v>
      </c>
      <c r="CA103" s="75">
        <v>-2.7702136580510298E-2</v>
      </c>
      <c r="CB103" s="75">
        <v>-2.7444459232901799E-2</v>
      </c>
      <c r="CC103" s="75">
        <v>-2.71432670593185E-2</v>
      </c>
      <c r="CD103" s="75">
        <v>-2.6784409481579102E-2</v>
      </c>
      <c r="CE103" s="75">
        <v>-2.6355002171894699E-2</v>
      </c>
      <c r="CF103" s="75">
        <v>-2.5845175824515499E-2</v>
      </c>
      <c r="CG103" s="75">
        <v>-2.5247091667715701E-2</v>
      </c>
      <c r="CH103" s="75">
        <v>-2.4556918055154701E-2</v>
      </c>
      <c r="CI103" s="75">
        <v>-2.3774061426711301E-2</v>
      </c>
      <c r="CJ103" s="75">
        <v>-2.2901403887713001E-2</v>
      </c>
      <c r="CK103" s="75">
        <v>-2.1945633750815399E-2</v>
      </c>
      <c r="CL103" s="75">
        <v>-2.09157889842254E-2</v>
      </c>
      <c r="CM103" s="75">
        <v>-1.9824062229495201E-2</v>
      </c>
      <c r="CN103" s="75">
        <v>-1.8683694016340201E-2</v>
      </c>
      <c r="CO103" s="75">
        <v>-1.75095423384664E-2</v>
      </c>
      <c r="CP103" s="75">
        <v>-1.6316166409615099E-2</v>
      </c>
      <c r="CQ103" s="75">
        <v>-1.51178848176459E-2</v>
      </c>
      <c r="CR103" s="75">
        <v>-1.39276479763339E-2</v>
      </c>
      <c r="CS103" s="75">
        <v>-1.2756436708973499E-2</v>
      </c>
      <c r="CT103" s="75">
        <v>-1.1613357639980599E-2</v>
      </c>
      <c r="CU103" s="75">
        <v>-1.05044873345832E-2</v>
      </c>
      <c r="CV103" s="75">
        <v>-9.4339425231601097E-3</v>
      </c>
      <c r="CW103" s="75">
        <v>-8.4029406702393304E-3</v>
      </c>
      <c r="CX103" s="75">
        <v>-7.4107930302898199E-3</v>
      </c>
      <c r="CY103" s="75">
        <v>-6.455094786279E-3</v>
      </c>
      <c r="CZ103" s="75">
        <v>-5.5318794103231903E-3</v>
      </c>
      <c r="DA103" s="75">
        <v>-4.63671957559199E-3</v>
      </c>
      <c r="DB103" s="75">
        <v>-3.7645813271410498E-3</v>
      </c>
      <c r="DC103" s="75">
        <v>-2.9104592819658099E-3</v>
      </c>
      <c r="DD103" s="75">
        <v>-2.0698675876428701E-3</v>
      </c>
      <c r="DE103" s="75">
        <v>-1.23833410226325E-3</v>
      </c>
      <c r="DF103" s="75">
        <v>-8.2429037965994203E-4</v>
      </c>
      <c r="DH103" s="73">
        <v>18700</v>
      </c>
      <c r="DI103">
        <v>10734.862351821601</v>
      </c>
      <c r="DK103" s="74">
        <v>0</v>
      </c>
      <c r="DL103" s="74">
        <v>0</v>
      </c>
      <c r="DM103" s="74">
        <v>93</v>
      </c>
      <c r="DN103" s="74">
        <v>10734.862351821601</v>
      </c>
    </row>
    <row r="104" spans="1:118" ht="1.1499999999999999" customHeight="1">
      <c r="A104" s="71">
        <f t="shared" si="24"/>
        <v>95</v>
      </c>
      <c r="B104">
        <v>5250</v>
      </c>
      <c r="C104" s="72">
        <f t="shared" si="26"/>
        <v>-8.4060149906599602E-3</v>
      </c>
      <c r="D104" s="72">
        <f t="shared" si="26"/>
        <v>-3.1823345957868697E-2</v>
      </c>
      <c r="E104" s="72">
        <f t="shared" si="26"/>
        <v>-2.02903723637518E-2</v>
      </c>
      <c r="G104" s="72">
        <f t="shared" si="25"/>
        <v>-0.79261514101636299</v>
      </c>
      <c r="H104" s="72">
        <f t="shared" si="25"/>
        <v>-2.7301435909732201</v>
      </c>
      <c r="I104" s="72">
        <f t="shared" si="23"/>
        <v>-1.6795612377045499</v>
      </c>
      <c r="K104" s="75">
        <v>-8.2015628341650798E-4</v>
      </c>
      <c r="L104" s="75">
        <v>-1.2324728882822399E-3</v>
      </c>
      <c r="M104" s="75">
        <v>-2.0607133809380598E-3</v>
      </c>
      <c r="N104" s="75">
        <v>-2.8989660582237702E-3</v>
      </c>
      <c r="O104" s="75">
        <v>-3.7515515245286199E-3</v>
      </c>
      <c r="P104" s="75">
        <v>-4.6231619018681103E-3</v>
      </c>
      <c r="Q104" s="75">
        <v>-5.5186699933074098E-3</v>
      </c>
      <c r="R104" s="75">
        <v>-6.4425696907619498E-3</v>
      </c>
      <c r="S104" s="75">
        <v>-7.3991350099140603E-3</v>
      </c>
      <c r="T104" s="75">
        <v>-8.3915277900950894E-3</v>
      </c>
      <c r="U104" s="75">
        <v>-9.4218346755997103E-3</v>
      </c>
      <c r="V104" s="75">
        <v>-1.04900868825006E-2</v>
      </c>
      <c r="W104" s="75">
        <v>-1.1594366125573199E-2</v>
      </c>
      <c r="X104" s="75">
        <v>-1.2730572140449099E-2</v>
      </c>
      <c r="Y104" s="75">
        <v>-1.38920683028027E-2</v>
      </c>
      <c r="Z104" s="75">
        <v>-1.5069870817806001E-2</v>
      </c>
      <c r="AA104" s="75">
        <v>-1.6253106140215998E-2</v>
      </c>
      <c r="AB104" s="75">
        <v>-1.74291368720241E-2</v>
      </c>
      <c r="AC104" s="75">
        <v>-1.8584416488092701E-2</v>
      </c>
      <c r="AD104" s="75">
        <v>-1.9704774839010401E-2</v>
      </c>
      <c r="AE104" s="75">
        <v>-2.07763342548105E-2</v>
      </c>
      <c r="AF104" s="75">
        <v>-2.1786647829121601E-2</v>
      </c>
      <c r="AG104" s="75">
        <v>-2.27246647675747E-2</v>
      </c>
      <c r="AH104" s="75">
        <v>-2.3581607812693601E-2</v>
      </c>
      <c r="AI104" s="75">
        <v>-2.4351999398691E-2</v>
      </c>
      <c r="AJ104" s="75">
        <v>-2.50334368222138E-2</v>
      </c>
      <c r="AK104" s="75">
        <v>-2.56265981451906E-2</v>
      </c>
      <c r="AL104" s="75">
        <v>-2.6135802536205101E-2</v>
      </c>
      <c r="AM104" s="75">
        <v>-2.6568534228863398E-2</v>
      </c>
      <c r="AN104" s="75">
        <v>-2.6934668851322299E-2</v>
      </c>
      <c r="AO104" s="75">
        <v>-2.7246204813786701E-2</v>
      </c>
      <c r="AP104" s="75">
        <v>-2.7516715107594701E-2</v>
      </c>
      <c r="AQ104" s="75">
        <v>-2.7760132245784899E-2</v>
      </c>
      <c r="AR104" s="75">
        <v>-2.7990142804719599E-2</v>
      </c>
      <c r="AS104" s="75">
        <v>-2.8219399463137E-2</v>
      </c>
      <c r="AT104" s="75">
        <v>-2.84588033668342E-2</v>
      </c>
      <c r="AU104" s="75">
        <v>-2.8716604451260501E-2</v>
      </c>
      <c r="AV104" s="75">
        <v>-2.8998236961783701E-2</v>
      </c>
      <c r="AW104" s="75">
        <v>-2.93059478022814E-2</v>
      </c>
      <c r="AX104" s="75">
        <v>-2.9638413200282199E-2</v>
      </c>
      <c r="AY104" s="75">
        <v>-2.9991399479308699E-2</v>
      </c>
      <c r="AZ104" s="75">
        <v>-3.0357488657109501E-2</v>
      </c>
      <c r="BA104" s="75">
        <v>-3.07270610146224E-2</v>
      </c>
      <c r="BB104" s="75">
        <v>-3.10885100166251E-2</v>
      </c>
      <c r="BC104" s="75">
        <v>-3.1429471689366398E-2</v>
      </c>
      <c r="BD104" s="75">
        <v>-3.1737108217303099E-2</v>
      </c>
      <c r="BE104" s="75">
        <v>-3.1999304350715602E-2</v>
      </c>
      <c r="BF104" s="75">
        <v>-3.22054818562355E-2</v>
      </c>
      <c r="BG104" s="75">
        <v>-3.2346772971159198E-2</v>
      </c>
      <c r="BH104" s="75">
        <v>-3.2417381581230899E-2</v>
      </c>
      <c r="BI104" s="75">
        <v>-3.2414114400698898E-2</v>
      </c>
      <c r="BJ104" s="75">
        <v>-3.2337340957342302E-2</v>
      </c>
      <c r="BK104" s="75">
        <v>-3.2190311844906297E-2</v>
      </c>
      <c r="BL104" s="75">
        <v>-3.1979515898178698E-2</v>
      </c>
      <c r="BM104" s="75">
        <v>-3.17138019143067E-2</v>
      </c>
      <c r="BN104" s="75">
        <v>-3.14042424698436E-2</v>
      </c>
      <c r="BO104" s="75">
        <v>-3.1062909993474899E-2</v>
      </c>
      <c r="BP104" s="75">
        <v>-3.07026881516912E-2</v>
      </c>
      <c r="BQ104" s="75">
        <v>-3.0336094113849799E-2</v>
      </c>
      <c r="BR104" s="75">
        <v>-2.9974027228295199E-2</v>
      </c>
      <c r="BS104" s="75">
        <v>-2.9626625986711501E-2</v>
      </c>
      <c r="BT104" s="75">
        <v>-2.9300178748594499E-2</v>
      </c>
      <c r="BU104" s="75">
        <v>-2.8999011501755299E-2</v>
      </c>
      <c r="BV104" s="75">
        <v>-2.8724101329344099E-2</v>
      </c>
      <c r="BW104" s="75">
        <v>-2.8472210736963401E-2</v>
      </c>
      <c r="BX104" s="75">
        <v>-2.82383025225681E-2</v>
      </c>
      <c r="BY104" s="75">
        <v>-2.8013194979585002E-2</v>
      </c>
      <c r="BZ104" s="75">
        <v>-2.77858487036792E-2</v>
      </c>
      <c r="CA104" s="75">
        <v>-2.7543809137841799E-2</v>
      </c>
      <c r="CB104" s="75">
        <v>-2.7272773108952601E-2</v>
      </c>
      <c r="CC104" s="75">
        <v>-2.6959168775215401E-2</v>
      </c>
      <c r="CD104" s="75">
        <v>-2.65896077088018E-2</v>
      </c>
      <c r="CE104" s="75">
        <v>-2.61520324067805E-2</v>
      </c>
      <c r="CF104" s="75">
        <v>-2.5637149183644299E-2</v>
      </c>
      <c r="CG104" s="75">
        <v>-2.5037560896116699E-2</v>
      </c>
      <c r="CH104" s="75">
        <v>-2.4349729999435101E-2</v>
      </c>
      <c r="CI104" s="75">
        <v>-2.3573046395695199E-2</v>
      </c>
      <c r="CJ104" s="75">
        <v>-2.271028562026E-2</v>
      </c>
      <c r="CK104" s="75">
        <v>-2.1767743997688702E-2</v>
      </c>
      <c r="CL104" s="75">
        <v>-2.07539463008879E-2</v>
      </c>
      <c r="CM104" s="75">
        <v>-1.9680445265603301E-2</v>
      </c>
      <c r="CN104" s="75">
        <v>-1.8559707768663398E-2</v>
      </c>
      <c r="CO104" s="75">
        <v>-1.7405843381634398E-2</v>
      </c>
      <c r="CP104" s="75">
        <v>-1.62326049111743E-2</v>
      </c>
      <c r="CQ104" s="75">
        <v>-1.50536072339446E-2</v>
      </c>
      <c r="CR104" s="75">
        <v>-1.38811689265776E-2</v>
      </c>
      <c r="CS104" s="75">
        <v>-1.27257696715832E-2</v>
      </c>
      <c r="CT104" s="75">
        <v>-1.15961706891494E-2</v>
      </c>
      <c r="CU104" s="75">
        <v>-1.0498266958570601E-2</v>
      </c>
      <c r="CV104" s="75">
        <v>-9.4361253727811307E-3</v>
      </c>
      <c r="CW104" s="75">
        <v>-8.4111057192785606E-3</v>
      </c>
      <c r="CX104" s="75">
        <v>-7.4227163052728402E-3</v>
      </c>
      <c r="CY104" s="75">
        <v>-6.4688846185435899E-3</v>
      </c>
      <c r="CZ104" s="75">
        <v>-5.5460054517061496E-3</v>
      </c>
      <c r="DA104" s="75">
        <v>-4.6499894463840896E-3</v>
      </c>
      <c r="DB104" s="75">
        <v>-3.7761892561365999E-3</v>
      </c>
      <c r="DC104" s="75">
        <v>-2.9198452132231899E-3</v>
      </c>
      <c r="DD104" s="75">
        <v>-2.0767176541630701E-3</v>
      </c>
      <c r="DE104" s="75">
        <v>-1.24249741576932E-3</v>
      </c>
      <c r="DF104" s="75">
        <v>-8.2706219183819403E-4</v>
      </c>
      <c r="DH104" s="73">
        <v>18900</v>
      </c>
      <c r="DI104">
        <v>10749.496830182299</v>
      </c>
      <c r="DK104" s="74">
        <v>0</v>
      </c>
      <c r="DL104" s="74">
        <v>0</v>
      </c>
      <c r="DM104" s="74">
        <v>94</v>
      </c>
      <c r="DN104" s="74">
        <v>10749.496830182299</v>
      </c>
    </row>
    <row r="105" spans="1:118" ht="1.1499999999999999" customHeight="1">
      <c r="A105" s="71">
        <f t="shared" si="24"/>
        <v>96</v>
      </c>
      <c r="B105">
        <v>5200</v>
      </c>
      <c r="C105" s="72">
        <f t="shared" si="26"/>
        <v>-8.4067224564023397E-3</v>
      </c>
      <c r="D105" s="72">
        <f t="shared" si="26"/>
        <v>-3.1633710680425697E-2</v>
      </c>
      <c r="E105" s="72">
        <f t="shared" si="26"/>
        <v>-2.0142755474867002E-2</v>
      </c>
      <c r="G105" s="72">
        <f t="shared" si="25"/>
        <v>-0.78420841855996004</v>
      </c>
      <c r="H105" s="72">
        <f t="shared" si="25"/>
        <v>-2.6985098802927898</v>
      </c>
      <c r="I105" s="72">
        <f t="shared" si="23"/>
        <v>-1.65941848222968</v>
      </c>
      <c r="K105" s="75">
        <v>-8.2308996491519705E-4</v>
      </c>
      <c r="L105" s="75">
        <v>-1.2368983437317999E-3</v>
      </c>
      <c r="M105" s="75">
        <v>-2.0679753120293699E-3</v>
      </c>
      <c r="N105" s="75">
        <v>-2.9088001682475799E-3</v>
      </c>
      <c r="O105" s="75">
        <v>-3.7635463745436899E-3</v>
      </c>
      <c r="P105" s="75">
        <v>-4.6366638626841403E-3</v>
      </c>
      <c r="Q105" s="75">
        <v>-5.5327596267397798E-3</v>
      </c>
      <c r="R105" s="75">
        <v>-6.4559926833771897E-3</v>
      </c>
      <c r="S105" s="75">
        <v>-7.4103087541243402E-3</v>
      </c>
      <c r="T105" s="75">
        <v>-8.3985439019215805E-3</v>
      </c>
      <c r="U105" s="75">
        <v>-9.4225245595089199E-3</v>
      </c>
      <c r="V105" s="75">
        <v>-1.04820853039018E-2</v>
      </c>
      <c r="W105" s="75">
        <v>-1.15752407804075E-2</v>
      </c>
      <c r="X105" s="75">
        <v>-1.26979519840779E-2</v>
      </c>
      <c r="Y105" s="75">
        <v>-1.38437891086914E-2</v>
      </c>
      <c r="Z105" s="75">
        <v>-1.50041283867858E-2</v>
      </c>
      <c r="AA105" s="75">
        <v>-1.6168587876481899E-2</v>
      </c>
      <c r="AB105" s="75">
        <v>-1.73251419341931E-2</v>
      </c>
      <c r="AC105" s="75">
        <v>-1.8460936944834399E-2</v>
      </c>
      <c r="AD105" s="75">
        <v>-1.9562535311160902E-2</v>
      </c>
      <c r="AE105" s="75">
        <v>-2.06167985819047E-2</v>
      </c>
      <c r="AF105" s="75">
        <v>-2.1611971377874399E-2</v>
      </c>
      <c r="AG105" s="75">
        <v>-2.2537598995104401E-2</v>
      </c>
      <c r="AH105" s="75">
        <v>-2.3385380362892599E-2</v>
      </c>
      <c r="AI105" s="75">
        <v>-2.4150152428019201E-2</v>
      </c>
      <c r="AJ105" s="75">
        <v>-2.4829629859423202E-2</v>
      </c>
      <c r="AK105" s="75">
        <v>-2.5424425349133299E-2</v>
      </c>
      <c r="AL105" s="75">
        <v>-2.5938604207826701E-2</v>
      </c>
      <c r="AM105" s="75">
        <v>-2.6379199287757699E-2</v>
      </c>
      <c r="AN105" s="75">
        <v>-2.67554859597612E-2</v>
      </c>
      <c r="AO105" s="75">
        <v>-2.70787502735538E-2</v>
      </c>
      <c r="AP105" s="75">
        <v>-2.7361769312237799E-2</v>
      </c>
      <c r="AQ105" s="75">
        <v>-2.76176253053972E-2</v>
      </c>
      <c r="AR105" s="75">
        <v>-2.78592064555323E-2</v>
      </c>
      <c r="AS105" s="75">
        <v>-2.8098425478174201E-2</v>
      </c>
      <c r="AT105" s="75">
        <v>-2.8345528863937899E-2</v>
      </c>
      <c r="AU105" s="75">
        <v>-2.86082972636631E-2</v>
      </c>
      <c r="AV105" s="75">
        <v>-2.8891860477924601E-2</v>
      </c>
      <c r="AW105" s="75">
        <v>-2.9198358453686499E-2</v>
      </c>
      <c r="AX105" s="75">
        <v>-2.9526541391651302E-2</v>
      </c>
      <c r="AY105" s="75">
        <v>-2.9872497593646501E-2</v>
      </c>
      <c r="AZ105" s="75">
        <v>-3.02292489611409E-2</v>
      </c>
      <c r="BA105" s="75">
        <v>-3.0587779920601799E-2</v>
      </c>
      <c r="BB105" s="75">
        <v>-3.0937231615398499E-2</v>
      </c>
      <c r="BC105" s="75">
        <v>-3.1265976381077899E-2</v>
      </c>
      <c r="BD105" s="75">
        <v>-3.1561987243971898E-2</v>
      </c>
      <c r="BE105" s="75">
        <v>-3.1813886483255303E-2</v>
      </c>
      <c r="BF105" s="75">
        <v>-3.2011768542520198E-2</v>
      </c>
      <c r="BG105" s="75">
        <v>-3.2147269136730702E-2</v>
      </c>
      <c r="BH105" s="75">
        <v>-3.2215005673310697E-2</v>
      </c>
      <c r="BI105" s="75">
        <v>-3.2211938082145897E-2</v>
      </c>
      <c r="BJ105" s="75">
        <v>-3.2138422223292697E-2</v>
      </c>
      <c r="BK105" s="75">
        <v>-3.1997537653401097E-2</v>
      </c>
      <c r="BL105" s="75">
        <v>-3.17953226443023E-2</v>
      </c>
      <c r="BM105" s="75">
        <v>-3.1540130246062198E-2</v>
      </c>
      <c r="BN105" s="75">
        <v>-3.1242319920238501E-2</v>
      </c>
      <c r="BO105" s="75">
        <v>-3.0913226557095101E-2</v>
      </c>
      <c r="BP105" s="75">
        <v>-3.0564943874132899E-2</v>
      </c>
      <c r="BQ105" s="75">
        <v>-3.0209207688772E-2</v>
      </c>
      <c r="BR105" s="75">
        <v>-2.98562240757928E-2</v>
      </c>
      <c r="BS105" s="75">
        <v>-2.95155388880948E-2</v>
      </c>
      <c r="BT105" s="75">
        <v>-2.9192973866679399E-2</v>
      </c>
      <c r="BU105" s="75">
        <v>-2.88926356687534E-2</v>
      </c>
      <c r="BV105" s="75">
        <v>-2.8615391026764799E-2</v>
      </c>
      <c r="BW105" s="75">
        <v>-2.8358145834231401E-2</v>
      </c>
      <c r="BX105" s="75">
        <v>-2.8116239150754101E-2</v>
      </c>
      <c r="BY105" s="75">
        <v>-2.7880892490552402E-2</v>
      </c>
      <c r="BZ105" s="75">
        <v>-2.76418361070454E-2</v>
      </c>
      <c r="CA105" s="75">
        <v>-2.7387274004099699E-2</v>
      </c>
      <c r="CB105" s="75">
        <v>-2.7103758155362801E-2</v>
      </c>
      <c r="CC105" s="75">
        <v>-2.6778571035165399E-2</v>
      </c>
      <c r="CD105" s="75">
        <v>-2.6399047658892401E-2</v>
      </c>
      <c r="CE105" s="75">
        <v>-2.5953912762702199E-2</v>
      </c>
      <c r="CF105" s="75">
        <v>-2.54344046694495E-2</v>
      </c>
      <c r="CG105" s="75">
        <v>-2.48335547172473E-2</v>
      </c>
      <c r="CH105" s="75">
        <v>-2.4148095551868198E-2</v>
      </c>
      <c r="CI105" s="75">
        <v>-2.3377404318075602E-2</v>
      </c>
      <c r="CJ105" s="75">
        <v>-2.2524164213136799E-2</v>
      </c>
      <c r="CK105" s="75">
        <v>-2.1594292714807999E-2</v>
      </c>
      <c r="CL105" s="75">
        <v>-2.0595847698682501E-2</v>
      </c>
      <c r="CM105" s="75">
        <v>-1.95397667456427E-2</v>
      </c>
      <c r="CN105" s="75">
        <v>-1.8437801472687101E-2</v>
      </c>
      <c r="CO105" s="75">
        <v>-1.7303348669793099E-2</v>
      </c>
      <c r="CP105" s="75">
        <v>-1.6149405845844698E-2</v>
      </c>
      <c r="CQ105" s="75">
        <v>-1.49889235578348E-2</v>
      </c>
      <c r="CR105" s="75">
        <v>-1.38336180281203E-2</v>
      </c>
      <c r="CS105" s="75">
        <v>-1.26935015546268E-2</v>
      </c>
      <c r="CT105" s="75">
        <v>-1.1576991746392099E-2</v>
      </c>
      <c r="CU105" s="75">
        <v>-1.04898198264709E-2</v>
      </c>
      <c r="CV105" s="75">
        <v>-9.4359836898502102E-3</v>
      </c>
      <c r="CW105" s="75">
        <v>-8.4169783408015002E-3</v>
      </c>
      <c r="CX105" s="75">
        <v>-7.4324842193891497E-3</v>
      </c>
      <c r="CY105" s="75">
        <v>-6.4807315358575502E-3</v>
      </c>
      <c r="CZ105" s="75">
        <v>-5.5584542969245301E-3</v>
      </c>
      <c r="DA105" s="75">
        <v>-4.6618708150663202E-3</v>
      </c>
      <c r="DB105" s="75">
        <v>-3.7866973136397E-3</v>
      </c>
      <c r="DC105" s="75">
        <v>-2.9284132571683499E-3</v>
      </c>
      <c r="DD105" s="75">
        <v>-2.0830031221930698E-3</v>
      </c>
      <c r="DE105" s="75">
        <v>-1.2463345930927899E-3</v>
      </c>
      <c r="DF105" s="75">
        <v>-8.2962810432945795E-4</v>
      </c>
      <c r="DH105" s="73">
        <v>19100</v>
      </c>
      <c r="DI105">
        <v>10776.446039943399</v>
      </c>
      <c r="DK105" s="74">
        <v>0</v>
      </c>
      <c r="DL105" s="74">
        <v>0</v>
      </c>
      <c r="DM105" s="74">
        <v>95</v>
      </c>
      <c r="DN105" s="74">
        <v>10776.446039943399</v>
      </c>
    </row>
    <row r="106" spans="1:118" ht="1.1499999999999999" customHeight="1">
      <c r="A106" s="71">
        <f t="shared" si="24"/>
        <v>97</v>
      </c>
      <c r="B106">
        <v>5150</v>
      </c>
      <c r="C106" s="72">
        <f t="shared" si="26"/>
        <v>-8.4055695941060507E-3</v>
      </c>
      <c r="D106" s="72">
        <f t="shared" si="26"/>
        <v>-3.1447988431182197E-2</v>
      </c>
      <c r="E106" s="72">
        <f t="shared" si="26"/>
        <v>-1.9998401773464101E-2</v>
      </c>
      <c r="G106" s="72">
        <f t="shared" si="25"/>
        <v>-0.77580284896585405</v>
      </c>
      <c r="H106" s="72">
        <f t="shared" si="25"/>
        <v>-2.6670618918616098</v>
      </c>
      <c r="I106" s="72">
        <f t="shared" ref="I106:I137" si="27">INDEX($K$236:$DF$435,$A106,I$9)</f>
        <v>-1.63942008045622</v>
      </c>
      <c r="K106" s="75">
        <v>-8.2578990623915095E-4</v>
      </c>
      <c r="L106" s="75">
        <v>-1.2409672286321401E-3</v>
      </c>
      <c r="M106" s="75">
        <v>-2.0746280418643399E-3</v>
      </c>
      <c r="N106" s="75">
        <v>-2.9177581489875501E-3</v>
      </c>
      <c r="O106" s="75">
        <v>-3.7743872174132698E-3</v>
      </c>
      <c r="P106" s="75">
        <v>-4.6487307022198303E-3</v>
      </c>
      <c r="Q106" s="75">
        <v>-5.5451436224439E-3</v>
      </c>
      <c r="R106" s="75">
        <v>-6.4674711415909697E-3</v>
      </c>
      <c r="S106" s="75">
        <v>-7.4193550793461302E-3</v>
      </c>
      <c r="T106" s="75">
        <v>-8.4033298661233807E-3</v>
      </c>
      <c r="U106" s="75">
        <v>-9.4209850981860598E-3</v>
      </c>
      <c r="V106" s="75">
        <v>-1.04719784400913E-2</v>
      </c>
      <c r="W106" s="75">
        <v>-1.15542694374562E-2</v>
      </c>
      <c r="X106" s="75">
        <v>-1.2663884983880901E-2</v>
      </c>
      <c r="Y106" s="75">
        <v>-1.37945973572368E-2</v>
      </c>
      <c r="Z106" s="75">
        <v>-1.49381273786366E-2</v>
      </c>
      <c r="AA106" s="75">
        <v>-1.6084559906485E-2</v>
      </c>
      <c r="AB106" s="75">
        <v>-1.7222448337911301E-2</v>
      </c>
      <c r="AC106" s="75">
        <v>-1.8339592206421E-2</v>
      </c>
      <c r="AD106" s="75">
        <v>-1.9423244800018401E-2</v>
      </c>
      <c r="AE106" s="75">
        <v>-2.04609641647721E-2</v>
      </c>
      <c r="AF106" s="75">
        <v>-2.14416434020131E-2</v>
      </c>
      <c r="AG106" s="75">
        <v>-2.2355388047635601E-2</v>
      </c>
      <c r="AH106" s="75">
        <v>-2.3194345027104601E-2</v>
      </c>
      <c r="AI106" s="75">
        <v>-2.3953644327598299E-2</v>
      </c>
      <c r="AJ106" s="75">
        <v>-2.4631108950939E-2</v>
      </c>
      <c r="AK106" s="75">
        <v>-2.5227290804532398E-2</v>
      </c>
      <c r="AL106" s="75">
        <v>-2.5746014679552901E-2</v>
      </c>
      <c r="AM106" s="75">
        <v>-2.6193884739200202E-2</v>
      </c>
      <c r="AN106" s="75">
        <v>-2.6579613768149098E-2</v>
      </c>
      <c r="AO106" s="75">
        <v>-2.69138172577413E-2</v>
      </c>
      <c r="AP106" s="75">
        <v>-2.7208520920344099E-2</v>
      </c>
      <c r="AQ106" s="75">
        <v>-2.7476007587201801E-2</v>
      </c>
      <c r="AR106" s="75">
        <v>-2.7728416160475701E-2</v>
      </c>
      <c r="AS106" s="75">
        <v>-2.7976961352351198E-2</v>
      </c>
      <c r="AT106" s="75">
        <v>-2.8231270184951401E-2</v>
      </c>
      <c r="AU106" s="75">
        <v>-2.84986885673333E-2</v>
      </c>
      <c r="AV106" s="75">
        <v>-2.8784053991480499E-2</v>
      </c>
      <c r="AW106" s="75">
        <v>-2.9089404564570001E-2</v>
      </c>
      <c r="AX106" s="75">
        <v>-2.94135636117289E-2</v>
      </c>
      <c r="AY106" s="75">
        <v>-2.9752917567620898E-2</v>
      </c>
      <c r="AZ106" s="75">
        <v>-3.0100899701501399E-2</v>
      </c>
      <c r="BA106" s="75">
        <v>-3.0449062753414101E-2</v>
      </c>
      <c r="BB106" s="75">
        <v>-3.07872534364378E-2</v>
      </c>
      <c r="BC106" s="75">
        <v>-3.1104524403417599E-2</v>
      </c>
      <c r="BD106" s="75">
        <v>-3.1389622507463098E-2</v>
      </c>
      <c r="BE106" s="75">
        <v>-3.1631856493690901E-2</v>
      </c>
      <c r="BF106" s="75">
        <v>-3.1821947132007103E-2</v>
      </c>
      <c r="BG106" s="75">
        <v>-3.1952014595190099E-2</v>
      </c>
      <c r="BH106" s="75">
        <v>-3.2017054198631698E-2</v>
      </c>
      <c r="BI106" s="75">
        <v>-3.2014172591971098E-2</v>
      </c>
      <c r="BJ106" s="75">
        <v>-3.1943715991737898E-2</v>
      </c>
      <c r="BK106" s="75">
        <v>-3.1808601381453597E-2</v>
      </c>
      <c r="BL106" s="75">
        <v>-3.1614438862115998E-2</v>
      </c>
      <c r="BM106" s="75">
        <v>-3.1369129029958399E-2</v>
      </c>
      <c r="BN106" s="75">
        <v>-3.1082346821322E-2</v>
      </c>
      <c r="BO106" s="75">
        <v>-3.0764743699619401E-2</v>
      </c>
      <c r="BP106" s="75">
        <v>-3.0427674307165899E-2</v>
      </c>
      <c r="BQ106" s="75">
        <v>-3.0082126718184499E-2</v>
      </c>
      <c r="BR106" s="75">
        <v>-2.9737678200913199E-2</v>
      </c>
      <c r="BS106" s="75">
        <v>-2.94032965545056E-2</v>
      </c>
      <c r="BT106" s="75">
        <v>-2.9084381135180502E-2</v>
      </c>
      <c r="BU106" s="75">
        <v>-2.8784830417166601E-2</v>
      </c>
      <c r="BV106" s="75">
        <v>-2.8505398632319101E-2</v>
      </c>
      <c r="BW106" s="75">
        <v>-2.8243146341819701E-2</v>
      </c>
      <c r="BX106" s="75">
        <v>-2.7993746852457601E-2</v>
      </c>
      <c r="BY106" s="75">
        <v>-2.77488157152447E-2</v>
      </c>
      <c r="BZ106" s="75">
        <v>-2.7498804397778201E-2</v>
      </c>
      <c r="CA106" s="75">
        <v>-2.7232528993617899E-2</v>
      </c>
      <c r="CB106" s="75">
        <v>-2.6937359617227201E-2</v>
      </c>
      <c r="CC106" s="75">
        <v>-2.6601369716467999E-2</v>
      </c>
      <c r="CD106" s="75">
        <v>-2.6212581926979499E-2</v>
      </c>
      <c r="CE106" s="75">
        <v>-2.5760458858639999E-2</v>
      </c>
      <c r="CF106" s="75">
        <v>-2.52367323735006E-2</v>
      </c>
      <c r="CG106" s="75">
        <v>-2.4634848174459802E-2</v>
      </c>
      <c r="CH106" s="75">
        <v>-2.3951786844163499E-2</v>
      </c>
      <c r="CI106" s="75">
        <v>-2.31869171491371E-2</v>
      </c>
      <c r="CJ106" s="75">
        <v>-2.23428416592832E-2</v>
      </c>
      <c r="CK106" s="75">
        <v>-2.1425112936390101E-2</v>
      </c>
      <c r="CL106" s="75">
        <v>-2.0441364051853199E-2</v>
      </c>
      <c r="CM106" s="75">
        <v>-1.9401941378127899E-2</v>
      </c>
      <c r="CN106" s="75">
        <v>-1.8317935766212899E-2</v>
      </c>
      <c r="CO106" s="75">
        <v>-1.72020645876136E-2</v>
      </c>
      <c r="CP106" s="75">
        <v>-1.6066618290405999E-2</v>
      </c>
      <c r="CQ106" s="75">
        <v>-1.49239197267252E-2</v>
      </c>
      <c r="CR106" s="75">
        <v>-1.3785111349593499E-2</v>
      </c>
      <c r="CS106" s="75">
        <v>-1.2659768477569701E-2</v>
      </c>
      <c r="CT106" s="75">
        <v>-1.15559696860827E-2</v>
      </c>
      <c r="CU106" s="75">
        <v>-1.0479295604818599E-2</v>
      </c>
      <c r="CV106" s="75">
        <v>-9.4336627779693996E-3</v>
      </c>
      <c r="CW106" s="75">
        <v>-8.4206895195575206E-3</v>
      </c>
      <c r="CX106" s="75">
        <v>-7.44021077035085E-3</v>
      </c>
      <c r="CY106" s="75">
        <v>-6.4907288542963197E-3</v>
      </c>
      <c r="CZ106" s="75">
        <v>-5.5692972512042596E-3</v>
      </c>
      <c r="DA106" s="75">
        <v>-4.6724162931695897E-3</v>
      </c>
      <c r="DB106" s="75">
        <v>-3.7961398383276898E-3</v>
      </c>
      <c r="DC106" s="75">
        <v>-2.9361848862072201E-3</v>
      </c>
      <c r="DD106" s="75">
        <v>-2.0887362511120902E-3</v>
      </c>
      <c r="DE106" s="75">
        <v>-1.24985069334343E-3</v>
      </c>
      <c r="DF106" s="75">
        <v>-8.3199218035588196E-4</v>
      </c>
      <c r="DH106" s="73">
        <v>19300</v>
      </c>
      <c r="DI106">
        <v>10814.6423515323</v>
      </c>
      <c r="DK106" s="74">
        <v>0</v>
      </c>
      <c r="DL106" s="74">
        <v>0</v>
      </c>
      <c r="DM106" s="74">
        <v>96</v>
      </c>
      <c r="DN106" s="74">
        <v>10814.6423515323</v>
      </c>
    </row>
    <row r="107" spans="1:118" ht="1.1499999999999999" customHeight="1">
      <c r="A107" s="71">
        <f t="shared" si="24"/>
        <v>98</v>
      </c>
      <c r="B107">
        <v>5100</v>
      </c>
      <c r="C107" s="72">
        <f t="shared" si="26"/>
        <v>-8.40266814939695E-3</v>
      </c>
      <c r="D107" s="72">
        <f t="shared" si="26"/>
        <v>-3.1266029067128297E-2</v>
      </c>
      <c r="E107" s="72">
        <f t="shared" si="26"/>
        <v>-1.9857204908853399E-2</v>
      </c>
      <c r="G107" s="72">
        <f t="shared" si="25"/>
        <v>-0.767400180816457</v>
      </c>
      <c r="H107" s="72">
        <f t="shared" si="25"/>
        <v>-2.6357958627944802</v>
      </c>
      <c r="I107" s="72">
        <f t="shared" si="27"/>
        <v>-1.6195628755473701</v>
      </c>
      <c r="K107" s="75">
        <v>-8.2826156567534701E-4</v>
      </c>
      <c r="L107" s="75">
        <v>-1.2446879999151799E-3</v>
      </c>
      <c r="M107" s="75">
        <v>-2.08068745961554E-3</v>
      </c>
      <c r="N107" s="75">
        <v>-2.9258664922281199E-3</v>
      </c>
      <c r="O107" s="75">
        <v>-3.7841144010690099E-3</v>
      </c>
      <c r="P107" s="75">
        <v>-4.6594194136332498E-3</v>
      </c>
      <c r="Q107" s="75">
        <v>-5.55589791271813E-3</v>
      </c>
      <c r="R107" s="75">
        <v>-6.4771005758939197E-3</v>
      </c>
      <c r="S107" s="75">
        <v>-7.4263878067222303E-3</v>
      </c>
      <c r="T107" s="75">
        <v>-8.4060149906599602E-3</v>
      </c>
      <c r="U107" s="75">
        <v>-9.4173560133503902E-3</v>
      </c>
      <c r="V107" s="75">
        <v>-1.04599096733954E-2</v>
      </c>
      <c r="W107" s="75">
        <v>-1.1531591416564801E-2</v>
      </c>
      <c r="X107" s="75">
        <v>-1.26284978278499E-2</v>
      </c>
      <c r="Y107" s="75">
        <v>-1.37445984518353E-2</v>
      </c>
      <c r="Z107" s="75">
        <v>-1.48719440302102E-2</v>
      </c>
      <c r="AA107" s="75">
        <v>-1.60010624778078E-2</v>
      </c>
      <c r="AB107" s="75">
        <v>-1.7121055357938501E-2</v>
      </c>
      <c r="AC107" s="75">
        <v>-1.8220338129176498E-2</v>
      </c>
      <c r="AD107" s="75">
        <v>-1.9286815790869601E-2</v>
      </c>
      <c r="AE107" s="75">
        <v>-2.03087028700338E-2</v>
      </c>
      <c r="AF107" s="75">
        <v>-2.1275500536808E-2</v>
      </c>
      <c r="AG107" s="75">
        <v>-2.2177840972794901E-2</v>
      </c>
      <c r="AH107" s="75">
        <v>-2.30082927828925E-2</v>
      </c>
      <c r="AI107" s="75">
        <v>-2.37622586940642E-2</v>
      </c>
      <c r="AJ107" s="75">
        <v>-2.4437661726433298E-2</v>
      </c>
      <c r="AK107" s="75">
        <v>-2.5034997662387402E-2</v>
      </c>
      <c r="AL107" s="75">
        <v>-2.5557863189364899E-2</v>
      </c>
      <c r="AM107" s="75">
        <v>-2.6012454929600599E-2</v>
      </c>
      <c r="AN107" s="75">
        <v>-2.6406959116593499E-2</v>
      </c>
      <c r="AO107" s="75">
        <v>-2.6751359639570101E-2</v>
      </c>
      <c r="AP107" s="75">
        <v>-2.7056972235095601E-2</v>
      </c>
      <c r="AQ107" s="75">
        <v>-2.7335329334850899E-2</v>
      </c>
      <c r="AR107" s="75">
        <v>-2.7597866083856299E-2</v>
      </c>
      <c r="AS107" s="75">
        <v>-2.7855138247300602E-2</v>
      </c>
      <c r="AT107" s="75">
        <v>-2.81161871458789E-2</v>
      </c>
      <c r="AU107" s="75">
        <v>-2.8387956453857398E-2</v>
      </c>
      <c r="AV107" s="75">
        <v>-2.86750017357826E-2</v>
      </c>
      <c r="AW107" s="75">
        <v>-2.8979264797194398E-2</v>
      </c>
      <c r="AX107" s="75">
        <v>-2.92996423580098E-2</v>
      </c>
      <c r="AY107" s="75">
        <v>-2.96327941095023E-2</v>
      </c>
      <c r="AZ107" s="75">
        <v>-2.9972540082421801E-2</v>
      </c>
      <c r="BA107" s="75">
        <v>-3.0310967466652902E-2</v>
      </c>
      <c r="BB107" s="75">
        <v>-3.0638587148064202E-2</v>
      </c>
      <c r="BC107" s="75">
        <v>-3.0945081498052699E-2</v>
      </c>
      <c r="BD107" s="75">
        <v>-3.121993618146E-2</v>
      </c>
      <c r="BE107" s="75">
        <v>-3.1453097167436599E-2</v>
      </c>
      <c r="BF107" s="75">
        <v>-3.1635869154811098E-2</v>
      </c>
      <c r="BG107" s="75">
        <v>-3.1760840121987703E-2</v>
      </c>
      <c r="BH107" s="75">
        <v>-3.1823345957868697E-2</v>
      </c>
      <c r="BI107" s="75">
        <v>-3.1820638269787101E-2</v>
      </c>
      <c r="BJ107" s="75">
        <v>-3.1753055410881602E-2</v>
      </c>
      <c r="BK107" s="75">
        <v>-3.1623357586968201E-2</v>
      </c>
      <c r="BL107" s="75">
        <v>-3.14367531719381E-2</v>
      </c>
      <c r="BM107" s="75">
        <v>-3.1200725315920799E-2</v>
      </c>
      <c r="BN107" s="75">
        <v>-3.09242941582351E-2</v>
      </c>
      <c r="BO107" s="75">
        <v>-3.0617479881625501E-2</v>
      </c>
      <c r="BP107" s="75">
        <v>-3.0290941528724E-2</v>
      </c>
      <c r="BQ107" s="75">
        <v>-2.9954955499047101E-2</v>
      </c>
      <c r="BR107" s="75">
        <v>-2.9618528847377E-2</v>
      </c>
      <c r="BS107" s="75">
        <v>-2.9290063015177999E-2</v>
      </c>
      <c r="BT107" s="75">
        <v>-2.89745818294386E-2</v>
      </c>
      <c r="BU107" s="75">
        <v>-2.8675779325603799E-2</v>
      </c>
      <c r="BV107" s="75">
        <v>-2.8394300748623199E-2</v>
      </c>
      <c r="BW107" s="75">
        <v>-2.8127369632225001E-2</v>
      </c>
      <c r="BX107" s="75">
        <v>-2.7870951974191399E-2</v>
      </c>
      <c r="BY107" s="75">
        <v>-2.76170549325752E-2</v>
      </c>
      <c r="BZ107" s="75">
        <v>-2.7356796840699599E-2</v>
      </c>
      <c r="CA107" s="75">
        <v>-2.7079571558560899E-2</v>
      </c>
      <c r="CB107" s="75">
        <v>-2.6773524732702701E-2</v>
      </c>
      <c r="CC107" s="75">
        <v>-2.6427466310856199E-2</v>
      </c>
      <c r="CD107" s="75">
        <v>-2.6030070526180601E-2</v>
      </c>
      <c r="CE107" s="75">
        <v>-2.5571496442807901E-2</v>
      </c>
      <c r="CF107" s="75">
        <v>-2.5043933564370398E-2</v>
      </c>
      <c r="CG107" s="75">
        <v>-2.44412286322085E-2</v>
      </c>
      <c r="CH107" s="75">
        <v>-2.3760588204650001E-2</v>
      </c>
      <c r="CI107" s="75">
        <v>-2.3001378597268699E-2</v>
      </c>
      <c r="CJ107" s="75">
        <v>-2.21661302426946E-2</v>
      </c>
      <c r="CK107" s="75">
        <v>-2.1260046221545901E-2</v>
      </c>
      <c r="CL107" s="75">
        <v>-2.02903723637518E-2</v>
      </c>
      <c r="CM107" s="75">
        <v>-1.9266887317694398E-2</v>
      </c>
      <c r="CN107" s="75">
        <v>-1.8200072203935599E-2</v>
      </c>
      <c r="CO107" s="75">
        <v>-1.7101995406897001E-2</v>
      </c>
      <c r="CP107" s="75">
        <v>-1.5984287357582599E-2</v>
      </c>
      <c r="CQ107" s="75">
        <v>-1.48586750537515E-2</v>
      </c>
      <c r="CR107" s="75">
        <v>-1.3735757603062599E-2</v>
      </c>
      <c r="CS107" s="75">
        <v>-1.26246976834545E-2</v>
      </c>
      <c r="CT107" s="75">
        <v>-1.1533244752936199E-2</v>
      </c>
      <c r="CU107" s="75">
        <v>-1.04668355311605E-2</v>
      </c>
      <c r="CV107" s="75">
        <v>-9.4293002071299207E-3</v>
      </c>
      <c r="CW107" s="75">
        <v>-8.4223643380846609E-3</v>
      </c>
      <c r="CX107" s="75">
        <v>-7.4460048485343504E-3</v>
      </c>
      <c r="CY107" s="75">
        <v>-6.4989671289959004E-3</v>
      </c>
      <c r="CZ107" s="75">
        <v>-5.5786038921360097E-3</v>
      </c>
      <c r="DA107" s="75">
        <v>-4.6816780969447698E-3</v>
      </c>
      <c r="DB107" s="75">
        <v>-3.80455202237499E-3</v>
      </c>
      <c r="DC107" s="75">
        <v>-2.9431822988226402E-3</v>
      </c>
      <c r="DD107" s="75">
        <v>-2.09393063369589E-3</v>
      </c>
      <c r="DE107" s="75">
        <v>-1.2530515194430301E-3</v>
      </c>
      <c r="DF107" s="75">
        <v>-8.3415832125865498E-4</v>
      </c>
      <c r="DH107" s="73">
        <v>19500</v>
      </c>
      <c r="DI107">
        <v>10862.3096811952</v>
      </c>
      <c r="DK107" s="74">
        <v>0</v>
      </c>
      <c r="DL107" s="74">
        <v>0</v>
      </c>
      <c r="DM107" s="74">
        <v>97</v>
      </c>
      <c r="DN107" s="74">
        <v>10862.3096811952</v>
      </c>
    </row>
    <row r="108" spans="1:118" ht="1.1499999999999999" customHeight="1">
      <c r="A108" s="71">
        <f t="shared" si="24"/>
        <v>99</v>
      </c>
      <c r="B108">
        <v>5050</v>
      </c>
      <c r="C108" s="72">
        <f t="shared" si="26"/>
        <v>-8.3981245409449901E-3</v>
      </c>
      <c r="D108" s="72">
        <f t="shared" si="26"/>
        <v>-3.10876917284485E-2</v>
      </c>
      <c r="E108" s="72">
        <f t="shared" si="26"/>
        <v>-1.9719063512525201E-2</v>
      </c>
      <c r="G108" s="72">
        <f t="shared" si="25"/>
        <v>-0.75900205627551198</v>
      </c>
      <c r="H108" s="72">
        <f t="shared" si="25"/>
        <v>-2.60470817106604</v>
      </c>
      <c r="I108" s="72">
        <f t="shared" si="27"/>
        <v>-1.5998438120348399</v>
      </c>
      <c r="K108" s="75">
        <v>-8.3051070318106201E-4</v>
      </c>
      <c r="L108" s="75">
        <v>-1.2480696043075999E-3</v>
      </c>
      <c r="M108" s="75">
        <v>-2.0861702530055402E-3</v>
      </c>
      <c r="N108" s="75">
        <v>-2.93315243898632E-3</v>
      </c>
      <c r="O108" s="75">
        <v>-3.7927685176054999E-3</v>
      </c>
      <c r="P108" s="75">
        <v>-4.6687863273700697E-3</v>
      </c>
      <c r="Q108" s="75">
        <v>-5.5650965415634298E-3</v>
      </c>
      <c r="R108" s="75">
        <v>-6.4849732791481002E-3</v>
      </c>
      <c r="S108" s="75">
        <v>-7.4315160790865697E-3</v>
      </c>
      <c r="T108" s="75">
        <v>-8.4067224564023397E-3</v>
      </c>
      <c r="U108" s="75">
        <v>-9.4117697530464207E-3</v>
      </c>
      <c r="V108" s="75">
        <v>-1.04460143703863E-2</v>
      </c>
      <c r="W108" s="75">
        <v>-1.15073378647093E-2</v>
      </c>
      <c r="X108" s="75">
        <v>-1.25919094674736E-2</v>
      </c>
      <c r="Y108" s="75">
        <v>-1.36938909033688E-2</v>
      </c>
      <c r="Z108" s="75">
        <v>-1.4805649039381001E-2</v>
      </c>
      <c r="AA108" s="75">
        <v>-1.5918132191177301E-2</v>
      </c>
      <c r="AB108" s="75">
        <v>-1.70209608412915E-2</v>
      </c>
      <c r="AC108" s="75">
        <v>-1.8103131666857699E-2</v>
      </c>
      <c r="AD108" s="75">
        <v>-1.9153164510344101E-2</v>
      </c>
      <c r="AE108" s="75">
        <v>-2.0159892696856301E-2</v>
      </c>
      <c r="AF108" s="75">
        <v>-2.1113387666400699E-2</v>
      </c>
      <c r="AG108" s="75">
        <v>-2.2004776838966698E-2</v>
      </c>
      <c r="AH108" s="75">
        <v>-2.2827025778469699E-2</v>
      </c>
      <c r="AI108" s="75">
        <v>-2.35757908282857E-2</v>
      </c>
      <c r="AJ108" s="75">
        <v>-2.42490874571967E-2</v>
      </c>
      <c r="AK108" s="75">
        <v>-2.48473598308191E-2</v>
      </c>
      <c r="AL108" s="75">
        <v>-2.53739881552155E-2</v>
      </c>
      <c r="AM108" s="75">
        <v>-2.5834781410799201E-2</v>
      </c>
      <c r="AN108" s="75">
        <v>-2.62374336015E-2</v>
      </c>
      <c r="AO108" s="75">
        <v>-2.659133327184E-2</v>
      </c>
      <c r="AP108" s="75">
        <v>-2.6907124761155501E-2</v>
      </c>
      <c r="AQ108" s="75">
        <v>-2.71956372543809E-2</v>
      </c>
      <c r="AR108" s="75">
        <v>-2.7467644166026699E-2</v>
      </c>
      <c r="AS108" s="75">
        <v>-2.7733078915593901E-2</v>
      </c>
      <c r="AT108" s="75">
        <v>-2.80004296355627E-2</v>
      </c>
      <c r="AU108" s="75">
        <v>-2.8276267923420102E-2</v>
      </c>
      <c r="AV108" s="75">
        <v>-2.8564876530485801E-2</v>
      </c>
      <c r="AW108" s="75">
        <v>-2.8868106890949999E-2</v>
      </c>
      <c r="AX108" s="75">
        <v>-2.9184930067076401E-2</v>
      </c>
      <c r="AY108" s="75">
        <v>-2.95122534487018E-2</v>
      </c>
      <c r="AZ108" s="75">
        <v>-2.9844263168934002E-2</v>
      </c>
      <c r="BA108" s="75">
        <v>-3.0173548349925999E-2</v>
      </c>
      <c r="BB108" s="75">
        <v>-3.0491243444589599E-2</v>
      </c>
      <c r="BC108" s="75">
        <v>-3.0787615650633499E-2</v>
      </c>
      <c r="BD108" s="75">
        <v>-3.1052855138809701E-2</v>
      </c>
      <c r="BE108" s="75">
        <v>-3.1277498287404303E-2</v>
      </c>
      <c r="BF108" s="75">
        <v>-3.1453395400885702E-2</v>
      </c>
      <c r="BG108" s="75">
        <v>-3.1573586635076901E-2</v>
      </c>
      <c r="BH108" s="75">
        <v>-3.1633710680425697E-2</v>
      </c>
      <c r="BI108" s="75">
        <v>-3.1631166610786701E-2</v>
      </c>
      <c r="BJ108" s="75">
        <v>-3.1566283648535302E-2</v>
      </c>
      <c r="BK108" s="75">
        <v>-3.1441669752457498E-2</v>
      </c>
      <c r="BL108" s="75">
        <v>-3.1262161316622003E-2</v>
      </c>
      <c r="BM108" s="75">
        <v>-3.10348503388286E-2</v>
      </c>
      <c r="BN108" s="75">
        <v>-3.0768134992690599E-2</v>
      </c>
      <c r="BO108" s="75">
        <v>-3.0471452428632799E-2</v>
      </c>
      <c r="BP108" s="75">
        <v>-3.0154803512500598E-2</v>
      </c>
      <c r="BQ108" s="75">
        <v>-2.9827792350911202E-2</v>
      </c>
      <c r="BR108" s="75">
        <v>-2.9498906191247402E-2</v>
      </c>
      <c r="BS108" s="75">
        <v>-2.91759924962889E-2</v>
      </c>
      <c r="BT108" s="75">
        <v>-2.88637460364361E-2</v>
      </c>
      <c r="BU108" s="75">
        <v>-2.8565654401081698E-2</v>
      </c>
      <c r="BV108" s="75">
        <v>-2.82822635337606E-2</v>
      </c>
      <c r="BW108" s="75">
        <v>-2.8010962741996E-2</v>
      </c>
      <c r="BX108" s="75">
        <v>-2.7747973344253201E-2</v>
      </c>
      <c r="BY108" s="75">
        <v>-2.7485694175402298E-2</v>
      </c>
      <c r="BZ108" s="75">
        <v>-2.7215853613752099E-2</v>
      </c>
      <c r="CA108" s="75">
        <v>-2.69283986258551E-2</v>
      </c>
      <c r="CB108" s="75">
        <v>-2.6612202849969398E-2</v>
      </c>
      <c r="CC108" s="75">
        <v>-2.6256767492632199E-2</v>
      </c>
      <c r="CD108" s="75">
        <v>-2.58513805250595E-2</v>
      </c>
      <c r="CE108" s="75">
        <v>-2.5386860756989298E-2</v>
      </c>
      <c r="CF108" s="75">
        <v>-2.48558200114803E-2</v>
      </c>
      <c r="CG108" s="75">
        <v>-2.4252495023993102E-2</v>
      </c>
      <c r="CH108" s="75">
        <v>-2.35742954224087E-2</v>
      </c>
      <c r="CI108" s="75">
        <v>-2.2820593397545899E-2</v>
      </c>
      <c r="CJ108" s="75">
        <v>-2.1993851963015901E-2</v>
      </c>
      <c r="CK108" s="75">
        <v>-2.1098942122816801E-2</v>
      </c>
      <c r="CL108" s="75">
        <v>-2.0142755474867002E-2</v>
      </c>
      <c r="CM108" s="75">
        <v>-1.9134525963418102E-2</v>
      </c>
      <c r="CN108" s="75">
        <v>-1.8084173260217499E-2</v>
      </c>
      <c r="CO108" s="75">
        <v>-1.7003143478277701E-2</v>
      </c>
      <c r="CP108" s="75">
        <v>-1.5902454399365499E-2</v>
      </c>
      <c r="CQ108" s="75">
        <v>-1.4793262789389699E-2</v>
      </c>
      <c r="CR108" s="75">
        <v>-1.36856584003589E-2</v>
      </c>
      <c r="CS108" s="75">
        <v>-1.25884083277969E-2</v>
      </c>
      <c r="CT108" s="75">
        <v>-1.15089487729801E-2</v>
      </c>
      <c r="CU108" s="75">
        <v>-1.04525731493959E-2</v>
      </c>
      <c r="CV108" s="75">
        <v>-9.4230259997129893E-3</v>
      </c>
      <c r="CW108" s="75">
        <v>-8.4221223365739204E-3</v>
      </c>
      <c r="CX108" s="75">
        <v>-7.4499704523941501E-3</v>
      </c>
      <c r="CY108" s="75">
        <v>-6.5055340313392596E-3</v>
      </c>
      <c r="CZ108" s="75">
        <v>-5.5864422193735597E-3</v>
      </c>
      <c r="DA108" s="75">
        <v>-4.6897077072207997E-3</v>
      </c>
      <c r="DB108" s="75">
        <v>-3.8119698003947601E-3</v>
      </c>
      <c r="DC108" s="75">
        <v>-2.94942822471966E-3</v>
      </c>
      <c r="DD108" s="75">
        <v>-2.0986008946328998E-3</v>
      </c>
      <c r="DE108" s="75">
        <v>-1.25594359878505E-3</v>
      </c>
      <c r="DF108" s="75">
        <v>-8.3613010989210998E-4</v>
      </c>
      <c r="DH108" s="73">
        <v>19700</v>
      </c>
      <c r="DI108">
        <v>10917.075366392701</v>
      </c>
      <c r="DK108" s="74">
        <v>0</v>
      </c>
      <c r="DL108" s="74">
        <v>0</v>
      </c>
      <c r="DM108" s="74">
        <v>98</v>
      </c>
      <c r="DN108" s="74">
        <v>10917.075366392701</v>
      </c>
    </row>
    <row r="109" spans="1:118" ht="1.1499999999999999" customHeight="1">
      <c r="A109" s="71">
        <f t="shared" si="24"/>
        <v>100</v>
      </c>
      <c r="B109">
        <v>5000</v>
      </c>
      <c r="C109" s="72">
        <f t="shared" si="26"/>
        <v>-8.3920401145269295E-3</v>
      </c>
      <c r="D109" s="72">
        <f t="shared" si="26"/>
        <v>-3.0912844347126298E-2</v>
      </c>
      <c r="E109" s="72">
        <f t="shared" si="26"/>
        <v>-1.9583880935369901E-2</v>
      </c>
      <c r="G109" s="72">
        <f t="shared" si="25"/>
        <v>-0.75061001616098499</v>
      </c>
      <c r="H109" s="72">
        <f t="shared" si="25"/>
        <v>-2.5737953267189102</v>
      </c>
      <c r="I109" s="72">
        <f t="shared" si="27"/>
        <v>-1.58025993109947</v>
      </c>
      <c r="K109" s="75">
        <v>-8.3254324891640804E-4</v>
      </c>
      <c r="L109" s="75">
        <v>-1.2511213541483799E-3</v>
      </c>
      <c r="M109" s="75">
        <v>-2.0910937916914902E-3</v>
      </c>
      <c r="N109" s="75">
        <v>-2.9396438337471399E-3</v>
      </c>
      <c r="O109" s="75">
        <v>-3.80039024028519E-3</v>
      </c>
      <c r="P109" s="75">
        <v>-4.67688702493433E-3</v>
      </c>
      <c r="Q109" s="75">
        <v>-5.57281165570202E-3</v>
      </c>
      <c r="R109" s="75">
        <v>-6.4911783779507404E-3</v>
      </c>
      <c r="S109" s="75">
        <v>-7.4348445296209299E-3</v>
      </c>
      <c r="T109" s="75">
        <v>-8.4055695941060507E-3</v>
      </c>
      <c r="U109" s="75">
        <v>-9.4043518878834196E-3</v>
      </c>
      <c r="V109" s="75">
        <v>-1.04304204034588E-2</v>
      </c>
      <c r="W109" s="75">
        <v>-1.14816322894103E-2</v>
      </c>
      <c r="X109" s="75">
        <v>-1.25542316063683E-2</v>
      </c>
      <c r="Y109" s="75">
        <v>-1.36425667771754E-2</v>
      </c>
      <c r="Z109" s="75">
        <v>-1.4739307917689E-2</v>
      </c>
      <c r="AA109" s="75">
        <v>-1.5835802254246099E-2</v>
      </c>
      <c r="AB109" s="75">
        <v>-1.6922161361844601E-2</v>
      </c>
      <c r="AC109" s="75">
        <v>-1.7987930861386298E-2</v>
      </c>
      <c r="AD109" s="75">
        <v>-1.9022210752054802E-2</v>
      </c>
      <c r="AE109" s="75">
        <v>-2.0014417465308701E-2</v>
      </c>
      <c r="AF109" s="75">
        <v>-2.09551574652414E-2</v>
      </c>
      <c r="AG109" s="75">
        <v>-2.1836024163753701E-2</v>
      </c>
      <c r="AH109" s="75">
        <v>-2.2650356692538402E-2</v>
      </c>
      <c r="AI109" s="75">
        <v>-2.3394047043661801E-2</v>
      </c>
      <c r="AJ109" s="75">
        <v>-2.4065196370379401E-2</v>
      </c>
      <c r="AK109" s="75">
        <v>-2.4664201350597E-2</v>
      </c>
      <c r="AL109" s="75">
        <v>-2.5194236633246801E-2</v>
      </c>
      <c r="AM109" s="75">
        <v>-2.566074252416E-2</v>
      </c>
      <c r="AN109" s="75">
        <v>-2.60709533024873E-2</v>
      </c>
      <c r="AO109" s="75">
        <v>-2.6433695869286501E-2</v>
      </c>
      <c r="AP109" s="75">
        <v>-2.6758979279470602E-2</v>
      </c>
      <c r="AQ109" s="75">
        <v>-2.705697476169E-2</v>
      </c>
      <c r="AR109" s="75">
        <v>-2.73378325198518E-2</v>
      </c>
      <c r="AS109" s="75">
        <v>-2.7610898235388901E-2</v>
      </c>
      <c r="AT109" s="75">
        <v>-2.7884138230165199E-2</v>
      </c>
      <c r="AU109" s="75">
        <v>-2.8163779524306799E-2</v>
      </c>
      <c r="AV109" s="75">
        <v>-2.8453840471006499E-2</v>
      </c>
      <c r="AW109" s="75">
        <v>-2.8756088341519801E-2</v>
      </c>
      <c r="AX109" s="75">
        <v>-2.9069569699781798E-2</v>
      </c>
      <c r="AY109" s="75">
        <v>-2.93914138826676E-2</v>
      </c>
      <c r="AZ109" s="75">
        <v>-2.97161562680003E-2</v>
      </c>
      <c r="BA109" s="75">
        <v>-3.0036856190854399E-2</v>
      </c>
      <c r="BB109" s="75">
        <v>-3.0345232103459199E-2</v>
      </c>
      <c r="BC109" s="75">
        <v>-3.0632096940334998E-2</v>
      </c>
      <c r="BD109" s="75">
        <v>-3.0888310608320299E-2</v>
      </c>
      <c r="BE109" s="75">
        <v>-3.11049562602238E-2</v>
      </c>
      <c r="BF109" s="75">
        <v>-3.1274395381897101E-2</v>
      </c>
      <c r="BG109" s="75">
        <v>-3.1390104506767699E-2</v>
      </c>
      <c r="BH109" s="75">
        <v>-3.1447988431182197E-2</v>
      </c>
      <c r="BI109" s="75">
        <v>-3.1445599499352203E-2</v>
      </c>
      <c r="BJ109" s="75">
        <v>-3.13832531725938E-2</v>
      </c>
      <c r="BK109" s="75">
        <v>-3.1263409810367099E-2</v>
      </c>
      <c r="BL109" s="75">
        <v>-3.1090565567064899E-2</v>
      </c>
      <c r="BM109" s="75">
        <v>-3.0871439306688401E-2</v>
      </c>
      <c r="BN109" s="75">
        <v>-3.06138444226462E-2</v>
      </c>
      <c r="BO109" s="75">
        <v>-3.0326677491570898E-2</v>
      </c>
      <c r="BP109" s="75">
        <v>-3.0019314578885299E-2</v>
      </c>
      <c r="BQ109" s="75">
        <v>-2.9700729918231399E-2</v>
      </c>
      <c r="BR109" s="75">
        <v>-2.9378931873479799E-2</v>
      </c>
      <c r="BS109" s="75">
        <v>-2.9061230139463899E-2</v>
      </c>
      <c r="BT109" s="75">
        <v>-2.8752033090290698E-2</v>
      </c>
      <c r="BU109" s="75">
        <v>-2.84546169507621E-2</v>
      </c>
      <c r="BV109" s="75">
        <v>-2.8169443147562499E-2</v>
      </c>
      <c r="BW109" s="75">
        <v>-2.7894063022658799E-2</v>
      </c>
      <c r="BX109" s="75">
        <v>-2.76249227971129E-2</v>
      </c>
      <c r="BY109" s="75">
        <v>-2.7354811465547701E-2</v>
      </c>
      <c r="BZ109" s="75">
        <v>-2.7076012263587398E-2</v>
      </c>
      <c r="CA109" s="75">
        <v>-2.6779006438587199E-2</v>
      </c>
      <c r="CB109" s="75">
        <v>-2.64533455883838E-2</v>
      </c>
      <c r="CC109" s="75">
        <v>-2.6089184671109201E-2</v>
      </c>
      <c r="CD109" s="75">
        <v>-2.5676385818596801E-2</v>
      </c>
      <c r="CE109" s="75">
        <v>-2.52063958993539E-2</v>
      </c>
      <c r="CF109" s="75">
        <v>-2.4672213461503799E-2</v>
      </c>
      <c r="CG109" s="75">
        <v>-2.4068457128764702E-2</v>
      </c>
      <c r="CH109" s="75">
        <v>-2.3392715134559601E-2</v>
      </c>
      <c r="CI109" s="75">
        <v>-2.2644376641796901E-2</v>
      </c>
      <c r="CJ109" s="75">
        <v>-2.1825838027798399E-2</v>
      </c>
      <c r="CK109" s="75">
        <v>-2.0941657733269399E-2</v>
      </c>
      <c r="CL109" s="75">
        <v>-1.9998401773464101E-2</v>
      </c>
      <c r="CM109" s="75">
        <v>-1.9004781855010099E-2</v>
      </c>
      <c r="CN109" s="75">
        <v>-1.79702022726951E-2</v>
      </c>
      <c r="CO109" s="75">
        <v>-1.6905509528246501E-2</v>
      </c>
      <c r="CP109" s="75">
        <v>-1.58211571213723E-2</v>
      </c>
      <c r="CQ109" s="75">
        <v>-1.4727750757610901E-2</v>
      </c>
      <c r="CR109" s="75">
        <v>-1.3634908456806399E-2</v>
      </c>
      <c r="CS109" s="75">
        <v>-1.2551012255066701E-2</v>
      </c>
      <c r="CT109" s="75">
        <v>-1.1483205416097901E-2</v>
      </c>
      <c r="CU109" s="75">
        <v>-1.0436634923153099E-2</v>
      </c>
      <c r="CV109" s="75">
        <v>-9.4149629685125504E-3</v>
      </c>
      <c r="CW109" s="75">
        <v>-8.4200777171054095E-3</v>
      </c>
      <c r="CX109" s="75">
        <v>-7.4522070431657997E-3</v>
      </c>
      <c r="CY109" s="75">
        <v>-6.51051417646158E-3</v>
      </c>
      <c r="CZ109" s="75">
        <v>-5.5928788136225104E-3</v>
      </c>
      <c r="DA109" s="75">
        <v>-4.6965556279746998E-3</v>
      </c>
      <c r="DB109" s="75">
        <v>-3.8184296601457301E-3</v>
      </c>
      <c r="DC109" s="75">
        <v>-2.9549458364863299E-3</v>
      </c>
      <c r="DD109" s="75">
        <v>-2.1027623745521798E-3</v>
      </c>
      <c r="DE109" s="75">
        <v>-1.2585341625162901E-3</v>
      </c>
      <c r="DF109" s="75">
        <v>-8.3791080341143198E-4</v>
      </c>
      <c r="DH109" s="73">
        <v>19900</v>
      </c>
      <c r="DI109">
        <v>10976.119619651899</v>
      </c>
      <c r="DK109" s="74">
        <v>0</v>
      </c>
      <c r="DL109" s="74">
        <v>0</v>
      </c>
      <c r="DM109" s="74">
        <v>99</v>
      </c>
      <c r="DN109" s="74">
        <v>10976.119619651899</v>
      </c>
    </row>
    <row r="110" spans="1:118" ht="1.1499999999999999" customHeight="1">
      <c r="A110" s="71">
        <f t="shared" si="24"/>
        <v>101</v>
      </c>
      <c r="B110">
        <v>4950</v>
      </c>
      <c r="C110" s="72">
        <f t="shared" si="26"/>
        <v>-8.3845113932647999E-3</v>
      </c>
      <c r="D110" s="72">
        <f t="shared" si="26"/>
        <v>-3.07413631575627E-2</v>
      </c>
      <c r="E110" s="72">
        <f t="shared" si="26"/>
        <v>-1.9451565010235702E-2</v>
      </c>
      <c r="G110" s="72">
        <f t="shared" ref="G110:H129" si="28">INDEX($K$236:$DF$435,$A110,G$9)</f>
        <v>-0.74222550476772098</v>
      </c>
      <c r="H110" s="72">
        <f t="shared" si="28"/>
        <v>-2.5430539635613498</v>
      </c>
      <c r="I110" s="72">
        <f t="shared" si="27"/>
        <v>-1.56080836608924</v>
      </c>
      <c r="K110" s="75">
        <v>-8.3436523092132102E-4</v>
      </c>
      <c r="L110" s="75">
        <v>-1.2538528494769701E-3</v>
      </c>
      <c r="M110" s="75">
        <v>-2.0954760149243098E-3</v>
      </c>
      <c r="N110" s="75">
        <v>-2.9453689627962302E-3</v>
      </c>
      <c r="O110" s="75">
        <v>-3.80702014691451E-3</v>
      </c>
      <c r="P110" s="75">
        <v>-4.6837762291079303E-3</v>
      </c>
      <c r="Q110" s="75">
        <v>-5.5791134718765501E-3</v>
      </c>
      <c r="R110" s="75">
        <v>-6.4958018479182996E-3</v>
      </c>
      <c r="S110" s="75">
        <v>-7.4364734129085197E-3</v>
      </c>
      <c r="T110" s="75">
        <v>-8.40266814939695E-3</v>
      </c>
      <c r="U110" s="75">
        <v>-9.3952214896899002E-3</v>
      </c>
      <c r="V110" s="75">
        <v>-1.04132486365779E-2</v>
      </c>
      <c r="W110" s="75">
        <v>-1.1454591049237E-2</v>
      </c>
      <c r="X110" s="75">
        <v>-1.25155691334975E-2</v>
      </c>
      <c r="Y110" s="75">
        <v>-1.35907121032096E-2</v>
      </c>
      <c r="Z110" s="75">
        <v>-1.4672981341595901E-2</v>
      </c>
      <c r="AA110" s="75">
        <v>-1.5754102740734102E-2</v>
      </c>
      <c r="AB110" s="75">
        <v>-1.6824652387708701E-2</v>
      </c>
      <c r="AC110" s="75">
        <v>-1.7874694853608101E-2</v>
      </c>
      <c r="AD110" s="75">
        <v>-1.88938777138992E-2</v>
      </c>
      <c r="AE110" s="75">
        <v>-1.9872166529562401E-2</v>
      </c>
      <c r="AF110" s="75">
        <v>-2.0800669985064801E-2</v>
      </c>
      <c r="AG110" s="75">
        <v>-2.1671420383417999E-2</v>
      </c>
      <c r="AH110" s="75">
        <v>-2.24781081341188E-2</v>
      </c>
      <c r="AI110" s="75">
        <v>-2.3216844014223099E-2</v>
      </c>
      <c r="AJ110" s="75">
        <v>-2.3885808984432499E-2</v>
      </c>
      <c r="AK110" s="75">
        <v>-2.4485355788019601E-2</v>
      </c>
      <c r="AL110" s="75">
        <v>-2.5018463800292899E-2</v>
      </c>
      <c r="AM110" s="75">
        <v>-2.54902229943627E-2</v>
      </c>
      <c r="AN110" s="75">
        <v>-2.59074385035091E-2</v>
      </c>
      <c r="AO110" s="75">
        <v>-2.6278406877190699E-2</v>
      </c>
      <c r="AP110" s="75">
        <v>-2.6612535885415099E-2</v>
      </c>
      <c r="AQ110" s="75">
        <v>-2.6919382175415101E-2</v>
      </c>
      <c r="AR110" s="75">
        <v>-2.72085077815108E-2</v>
      </c>
      <c r="AS110" s="75">
        <v>-2.7488703696799299E-2</v>
      </c>
      <c r="AT110" s="75">
        <v>-2.7767444748096701E-2</v>
      </c>
      <c r="AU110" s="75">
        <v>-2.8050637946798799E-2</v>
      </c>
      <c r="AV110" s="75">
        <v>-2.8342045569766001E-2</v>
      </c>
      <c r="AW110" s="75">
        <v>-2.86433570215422E-2</v>
      </c>
      <c r="AX110" s="75">
        <v>-2.8953695296477198E-2</v>
      </c>
      <c r="AY110" s="75">
        <v>-2.9270386316798E-2</v>
      </c>
      <c r="AZ110" s="75">
        <v>-2.9588301300732301E-2</v>
      </c>
      <c r="BA110" s="75">
        <v>-2.99009384601777E-2</v>
      </c>
      <c r="BB110" s="75">
        <v>-3.0200562077448E-2</v>
      </c>
      <c r="BC110" s="75">
        <v>-3.04784973883351E-2</v>
      </c>
      <c r="BD110" s="75">
        <v>-3.07262378630184E-2</v>
      </c>
      <c r="BE110" s="75">
        <v>-3.09353737743958E-2</v>
      </c>
      <c r="BF110" s="75">
        <v>-3.1098746798083901E-2</v>
      </c>
      <c r="BG110" s="75">
        <v>-3.1210252946479999E-2</v>
      </c>
      <c r="BH110" s="75">
        <v>-3.1266029067128297E-2</v>
      </c>
      <c r="BI110" s="75">
        <v>-3.1263788467545003E-2</v>
      </c>
      <c r="BJ110" s="75">
        <v>-3.1203825109323499E-2</v>
      </c>
      <c r="BK110" s="75">
        <v>-3.1088457659052399E-2</v>
      </c>
      <c r="BL110" s="75">
        <v>-3.0921874111690999E-2</v>
      </c>
      <c r="BM110" s="75">
        <v>-3.0710431211041299E-2</v>
      </c>
      <c r="BN110" s="75">
        <v>-3.0461399443765899E-2</v>
      </c>
      <c r="BO110" s="75">
        <v>-3.0183170013874501E-2</v>
      </c>
      <c r="BP110" s="75">
        <v>-2.9884525814795702E-2</v>
      </c>
      <c r="BQ110" s="75">
        <v>-2.9573855388643999E-2</v>
      </c>
      <c r="BR110" s="75">
        <v>-2.9258719599401899E-2</v>
      </c>
      <c r="BS110" s="75">
        <v>-2.8945912599392599E-2</v>
      </c>
      <c r="BT110" s="75">
        <v>-2.8639592036824899E-2</v>
      </c>
      <c r="BU110" s="75">
        <v>-2.8342818403207199E-2</v>
      </c>
      <c r="BV110" s="75">
        <v>-2.8055986093904701E-2</v>
      </c>
      <c r="BW110" s="75">
        <v>-2.77767988326195E-2</v>
      </c>
      <c r="BX110" s="75">
        <v>-2.75019055137136E-2</v>
      </c>
      <c r="BY110" s="75">
        <v>-2.7224479123719902E-2</v>
      </c>
      <c r="BZ110" s="75">
        <v>-2.6937308015890199E-2</v>
      </c>
      <c r="CA110" s="75">
        <v>-2.66313904515573E-2</v>
      </c>
      <c r="CB110" s="75">
        <v>-2.62969069637074E-2</v>
      </c>
      <c r="CC110" s="75">
        <v>-2.5924633569729801E-2</v>
      </c>
      <c r="CD110" s="75">
        <v>-2.5504966960234E-2</v>
      </c>
      <c r="CE110" s="75">
        <v>-2.5029954210203799E-2</v>
      </c>
      <c r="CF110" s="75">
        <v>-2.44929452172436E-2</v>
      </c>
      <c r="CG110" s="75">
        <v>-2.3888934886740501E-2</v>
      </c>
      <c r="CH110" s="75">
        <v>-2.32156643042753E-2</v>
      </c>
      <c r="CI110" s="75">
        <v>-2.2472553168822702E-2</v>
      </c>
      <c r="CJ110" s="75">
        <v>-2.16619283957834E-2</v>
      </c>
      <c r="CK110" s="75">
        <v>-2.0788057310369298E-2</v>
      </c>
      <c r="CL110" s="75">
        <v>-1.9857204908853399E-2</v>
      </c>
      <c r="CM110" s="75">
        <v>-1.88775826508936E-2</v>
      </c>
      <c r="CN110" s="75">
        <v>-1.78581233560044E-2</v>
      </c>
      <c r="CO110" s="75">
        <v>-1.6809093017532101E-2</v>
      </c>
      <c r="CP110" s="75">
        <v>-1.5740429675770402E-2</v>
      </c>
      <c r="CQ110" s="75">
        <v>-1.46622019908272E-2</v>
      </c>
      <c r="CR110" s="75">
        <v>-1.3583595836726E-2</v>
      </c>
      <c r="CS110" s="75">
        <v>-1.25126146773163E-2</v>
      </c>
      <c r="CT110" s="75">
        <v>-1.1456130586998301E-2</v>
      </c>
      <c r="CU110" s="75">
        <v>-1.04191406837617E-2</v>
      </c>
      <c r="CV110" s="75">
        <v>-9.4052272099315794E-3</v>
      </c>
      <c r="CW110" s="75">
        <v>-8.4163394258030093E-3</v>
      </c>
      <c r="CX110" s="75">
        <v>-7.4528099639974204E-3</v>
      </c>
      <c r="CY110" s="75">
        <v>-6.5139889765123303E-3</v>
      </c>
      <c r="CZ110" s="75">
        <v>-5.5979789280490803E-3</v>
      </c>
      <c r="DA110" s="75">
        <v>-4.7022712726766201E-3</v>
      </c>
      <c r="DB110" s="75">
        <v>-3.82396837280793E-3</v>
      </c>
      <c r="DC110" s="75">
        <v>-2.9597587309808599E-3</v>
      </c>
      <c r="DD110" s="75">
        <v>-2.1064308384802599E-3</v>
      </c>
      <c r="DE110" s="75">
        <v>-1.26083109779301E-3</v>
      </c>
      <c r="DF110" s="75">
        <v>-8.3950345490848102E-4</v>
      </c>
    </row>
    <row r="111" spans="1:118" ht="1.1499999999999999" customHeight="1">
      <c r="A111" s="71">
        <f t="shared" si="24"/>
        <v>102</v>
      </c>
      <c r="B111">
        <v>4900</v>
      </c>
      <c r="C111" s="72">
        <f t="shared" ref="C111:E130" si="29">INDEX($K$13:$DF$212,$A111,C$9)</f>
        <v>-8.3756303214158803E-3</v>
      </c>
      <c r="D111" s="72">
        <f t="shared" si="29"/>
        <v>-3.0573132197901001E-2</v>
      </c>
      <c r="E111" s="72">
        <f t="shared" si="29"/>
        <v>-1.93220278466242E-2</v>
      </c>
      <c r="G111" s="72">
        <f t="shared" si="28"/>
        <v>-0.73384987444630501</v>
      </c>
      <c r="H111" s="72">
        <f t="shared" si="28"/>
        <v>-2.5124808313634501</v>
      </c>
      <c r="I111" s="72">
        <f t="shared" si="27"/>
        <v>-1.5414863382426101</v>
      </c>
      <c r="K111" s="75">
        <v>-8.3598276989505296E-4</v>
      </c>
      <c r="L111" s="75">
        <v>-1.25627394265393E-3</v>
      </c>
      <c r="M111" s="75">
        <v>-2.0993353106768999E-3</v>
      </c>
      <c r="N111" s="75">
        <v>-2.9503563715934399E-3</v>
      </c>
      <c r="O111" s="75">
        <v>-3.81269853473895E-3</v>
      </c>
      <c r="P111" s="75">
        <v>-4.6895076724240399E-3</v>
      </c>
      <c r="Q111" s="75">
        <v>-5.58407022120263E-3</v>
      </c>
      <c r="R111" s="75">
        <v>-6.4989265092754E-3</v>
      </c>
      <c r="S111" s="75">
        <v>-7.43649871408706E-3</v>
      </c>
      <c r="T111" s="75">
        <v>-8.3981245409449901E-3</v>
      </c>
      <c r="U111" s="75">
        <v>-9.3844914912233398E-3</v>
      </c>
      <c r="V111" s="75">
        <v>-1.03946133638964E-2</v>
      </c>
      <c r="W111" s="75">
        <v>-1.14263237979548E-2</v>
      </c>
      <c r="X111" s="75">
        <v>-1.24760205131451E-2</v>
      </c>
      <c r="Y111" s="75">
        <v>-1.3538407258229201E-2</v>
      </c>
      <c r="Z111" s="75">
        <v>-1.4606725506732801E-2</v>
      </c>
      <c r="AA111" s="75">
        <v>-1.56730608555153E-2</v>
      </c>
      <c r="AB111" s="75">
        <v>-1.67284284537117E-2</v>
      </c>
      <c r="AC111" s="75">
        <v>-1.7763383911928901E-2</v>
      </c>
      <c r="AD111" s="75">
        <v>-1.8768091852571101E-2</v>
      </c>
      <c r="AE111" s="75">
        <v>-1.9733034516839301E-2</v>
      </c>
      <c r="AF111" s="75">
        <v>-2.0649792287076699E-2</v>
      </c>
      <c r="AG111" s="75">
        <v>-2.1510811364814801E-2</v>
      </c>
      <c r="AH111" s="75">
        <v>-2.2310112081554499E-2</v>
      </c>
      <c r="AI111" s="75">
        <v>-2.3044008165688801E-2</v>
      </c>
      <c r="AJ111" s="75">
        <v>-2.3710755473275599E-2</v>
      </c>
      <c r="AK111" s="75">
        <v>-2.4310665648940799E-2</v>
      </c>
      <c r="AL111" s="75">
        <v>-2.48465324630751E-2</v>
      </c>
      <c r="AM111" s="75">
        <v>-2.5323113537337998E-2</v>
      </c>
      <c r="AN111" s="75">
        <v>-2.57468134135251E-2</v>
      </c>
      <c r="AO111" s="75">
        <v>-2.6125427333345198E-2</v>
      </c>
      <c r="AP111" s="75">
        <v>-2.6467793998344799E-2</v>
      </c>
      <c r="AQ111" s="75">
        <v>-2.6782896860499901E-2</v>
      </c>
      <c r="AR111" s="75">
        <v>-2.7079741418642601E-2</v>
      </c>
      <c r="AS111" s="75">
        <v>-2.73665958434548E-2</v>
      </c>
      <c r="AT111" s="75">
        <v>-2.7650472750879E-2</v>
      </c>
      <c r="AU111" s="75">
        <v>-2.7936980579370298E-2</v>
      </c>
      <c r="AV111" s="75">
        <v>-2.8229634355943702E-2</v>
      </c>
      <c r="AW111" s="75">
        <v>-2.8530051747993598E-2</v>
      </c>
      <c r="AX111" s="75">
        <v>-2.8837432504060401E-2</v>
      </c>
      <c r="AY111" s="75">
        <v>-2.9149274790156499E-2</v>
      </c>
      <c r="AZ111" s="75">
        <v>-2.94607751617195E-2</v>
      </c>
      <c r="BA111" s="75">
        <v>-2.9765839521865001E-2</v>
      </c>
      <c r="BB111" s="75">
        <v>-3.0057241619661001E-2</v>
      </c>
      <c r="BC111" s="75">
        <v>-3.0326790812005101E-2</v>
      </c>
      <c r="BD111" s="75">
        <v>-3.0566575949014799E-2</v>
      </c>
      <c r="BE111" s="75">
        <v>-3.0768659481955101E-2</v>
      </c>
      <c r="BF111" s="75">
        <v>-3.0926335008975899E-2</v>
      </c>
      <c r="BG111" s="75">
        <v>-3.10338994539552E-2</v>
      </c>
      <c r="BH111" s="75">
        <v>-3.10876917284485E-2</v>
      </c>
      <c r="BI111" s="75">
        <v>-3.1085593994557702E-2</v>
      </c>
      <c r="BJ111" s="75">
        <v>-3.10278686901347E-2</v>
      </c>
      <c r="BK111" s="75">
        <v>-3.0916700671823401E-2</v>
      </c>
      <c r="BL111" s="75">
        <v>-3.0756000467868E-2</v>
      </c>
      <c r="BM111" s="75">
        <v>-3.05517686526991E-2</v>
      </c>
      <c r="BN111" s="75">
        <v>-3.0310778718453502E-2</v>
      </c>
      <c r="BO111" s="75">
        <v>-3.0040943718090601E-2</v>
      </c>
      <c r="BP111" s="75">
        <v>-2.97504854206363E-2</v>
      </c>
      <c r="BQ111" s="75">
        <v>-2.9447250650550798E-2</v>
      </c>
      <c r="BR111" s="75">
        <v>-2.9138375780207702E-2</v>
      </c>
      <c r="BS111" s="75">
        <v>-2.8830168518798001E-2</v>
      </c>
      <c r="BT111" s="75">
        <v>-2.8526562168262899E-2</v>
      </c>
      <c r="BU111" s="75">
        <v>-2.8230401049181598E-2</v>
      </c>
      <c r="BV111" s="75">
        <v>-2.7942029534951798E-2</v>
      </c>
      <c r="BW111" s="75">
        <v>-2.7659290247092901E-2</v>
      </c>
      <c r="BX111" s="75">
        <v>-2.7379020223334001E-2</v>
      </c>
      <c r="BY111" s="75">
        <v>-2.70947641627481E-2</v>
      </c>
      <c r="BZ111" s="75">
        <v>-2.6799773924471901E-2</v>
      </c>
      <c r="CA111" s="75">
        <v>-2.6485545314826501E-2</v>
      </c>
      <c r="CB111" s="75">
        <v>-2.6142843414859201E-2</v>
      </c>
      <c r="CC111" s="75">
        <v>-2.57630338689432E-2</v>
      </c>
      <c r="CD111" s="75">
        <v>-2.5337010979033001E-2</v>
      </c>
      <c r="CE111" s="75">
        <v>-2.4857395705207602E-2</v>
      </c>
      <c r="CF111" s="75">
        <v>-2.4317855752960801E-2</v>
      </c>
      <c r="CG111" s="75">
        <v>-2.3713757762843599E-2</v>
      </c>
      <c r="CH111" s="75">
        <v>-2.30429697450426E-2</v>
      </c>
      <c r="CI111" s="75">
        <v>-2.2304957008823199E-2</v>
      </c>
      <c r="CJ111" s="75">
        <v>-2.1501971348266102E-2</v>
      </c>
      <c r="CK111" s="75">
        <v>-2.0638011954456401E-2</v>
      </c>
      <c r="CL111" s="75">
        <v>-1.9719063512525201E-2</v>
      </c>
      <c r="CM111" s="75">
        <v>-1.8752859144706199E-2</v>
      </c>
      <c r="CN111" s="75">
        <v>-1.77479013230686E-2</v>
      </c>
      <c r="CO111" s="75">
        <v>-1.6713892492912202E-2</v>
      </c>
      <c r="CP111" s="75">
        <v>-1.5660302797923499E-2</v>
      </c>
      <c r="CQ111" s="75">
        <v>-1.4596675282105001E-2</v>
      </c>
      <c r="CR111" s="75">
        <v>-1.35318023063155E-2</v>
      </c>
      <c r="CS111" s="75">
        <v>-1.24733146966855E-2</v>
      </c>
      <c r="CT111" s="75">
        <v>-1.14278329637818E-2</v>
      </c>
      <c r="CU111" s="75">
        <v>-1.04002039177885E-2</v>
      </c>
      <c r="CV111" s="75">
        <v>-9.3939286966906298E-3</v>
      </c>
      <c r="CW111" s="75">
        <v>-8.4110111807831293E-3</v>
      </c>
      <c r="CX111" s="75">
        <v>-7.4518708300274697E-3</v>
      </c>
      <c r="CY111" s="75">
        <v>-6.51603658302519E-3</v>
      </c>
      <c r="CZ111" s="75">
        <v>-5.6018064662157396E-3</v>
      </c>
      <c r="DA111" s="75">
        <v>-4.7069029721387703E-3</v>
      </c>
      <c r="DB111" s="75">
        <v>-3.82862267432301E-3</v>
      </c>
      <c r="DC111" s="75">
        <v>-2.9638909324557899E-3</v>
      </c>
      <c r="DD111" s="75">
        <v>-2.1096222456662801E-3</v>
      </c>
      <c r="DE111" s="75">
        <v>-1.26284286126065E-3</v>
      </c>
      <c r="DF111" s="75">
        <v>-8.4091111412817497E-4</v>
      </c>
    </row>
    <row r="112" spans="1:118" ht="1.1499999999999999" customHeight="1">
      <c r="A112" s="71">
        <f t="shared" si="24"/>
        <v>103</v>
      </c>
      <c r="B112">
        <v>4850</v>
      </c>
      <c r="C112" s="72">
        <f t="shared" si="29"/>
        <v>-8.3654844969396399E-3</v>
      </c>
      <c r="D112" s="72">
        <f t="shared" si="29"/>
        <v>-3.0408042797325799E-2</v>
      </c>
      <c r="E112" s="72">
        <f t="shared" si="29"/>
        <v>-1.9195185658240899E-2</v>
      </c>
      <c r="G112" s="72">
        <f t="shared" si="28"/>
        <v>-0.72548438994936504</v>
      </c>
      <c r="H112" s="72">
        <f t="shared" si="28"/>
        <v>-2.48207278856612</v>
      </c>
      <c r="I112" s="72">
        <f t="shared" si="27"/>
        <v>-1.5222911525843701</v>
      </c>
      <c r="K112" s="75">
        <v>-8.37402125334847E-4</v>
      </c>
      <c r="L112" s="75">
        <v>-1.2583947287293899E-3</v>
      </c>
      <c r="M112" s="75">
        <v>-2.10269038025217E-3</v>
      </c>
      <c r="N112" s="75">
        <v>-2.9546346686402099E-3</v>
      </c>
      <c r="O112" s="75">
        <v>-3.8174652410862099E-3</v>
      </c>
      <c r="P112" s="75">
        <v>-4.6941339591421603E-3</v>
      </c>
      <c r="Q112" s="75">
        <v>-5.5877480842173102E-3</v>
      </c>
      <c r="R112" s="75">
        <v>-6.5006320266502299E-3</v>
      </c>
      <c r="S112" s="75">
        <v>-7.4350122558416798E-3</v>
      </c>
      <c r="T112" s="75">
        <v>-8.3920401145269295E-3</v>
      </c>
      <c r="U112" s="75">
        <v>-9.3722690253298397E-3</v>
      </c>
      <c r="V112" s="75">
        <v>-1.03746226968905E-2</v>
      </c>
      <c r="W112" s="75">
        <v>-1.1396933883720499E-2</v>
      </c>
      <c r="X112" s="75">
        <v>-1.2435678145593499E-2</v>
      </c>
      <c r="Y112" s="75">
        <v>-1.34857273257784E-2</v>
      </c>
      <c r="Z112" s="75">
        <v>-1.4540592479088401E-2</v>
      </c>
      <c r="AA112" s="75">
        <v>-1.5592701198161101E-2</v>
      </c>
      <c r="AB112" s="75">
        <v>-1.6633483326568201E-2</v>
      </c>
      <c r="AC112" s="75">
        <v>-1.7653959469503201E-2</v>
      </c>
      <c r="AD112" s="75">
        <v>-1.86447827542679E-2</v>
      </c>
      <c r="AE112" s="75">
        <v>-1.9596921087004299E-2</v>
      </c>
      <c r="AF112" s="75">
        <v>-2.05023981118483E-2</v>
      </c>
      <c r="AG112" s="75">
        <v>-2.1354050956451799E-2</v>
      </c>
      <c r="AH112" s="75">
        <v>-2.2146209357970199E-2</v>
      </c>
      <c r="AI112" s="75">
        <v>-2.2875375111270801E-2</v>
      </c>
      <c r="AJ112" s="75">
        <v>-2.3539875068290701E-2</v>
      </c>
      <c r="AK112" s="75">
        <v>-2.4139981822081599E-2</v>
      </c>
      <c r="AL112" s="75">
        <v>-2.4678312600440198E-2</v>
      </c>
      <c r="AM112" s="75">
        <v>-2.5159310491576398E-2</v>
      </c>
      <c r="AN112" s="75">
        <v>-2.5589005897963899E-2</v>
      </c>
      <c r="AO112" s="75">
        <v>-2.5974719736946001E-2</v>
      </c>
      <c r="AP112" s="75">
        <v>-2.6324752359068899E-2</v>
      </c>
      <c r="AQ112" s="75">
        <v>-2.66475533380435E-2</v>
      </c>
      <c r="AR112" s="75">
        <v>-2.69516000063049E-2</v>
      </c>
      <c r="AS112" s="75">
        <v>-2.72446686766716E-2</v>
      </c>
      <c r="AT112" s="75">
        <v>-2.7533337998865998E-2</v>
      </c>
      <c r="AU112" s="75">
        <v>-2.7822936037164198E-2</v>
      </c>
      <c r="AV112" s="75">
        <v>-2.8116740440264E-2</v>
      </c>
      <c r="AW112" s="75">
        <v>-2.8416302801811E-2</v>
      </c>
      <c r="AX112" s="75">
        <v>-2.8720899075133199E-2</v>
      </c>
      <c r="AY112" s="75">
        <v>-2.90281769745524E-2</v>
      </c>
      <c r="AZ112" s="75">
        <v>-2.9333650055759702E-2</v>
      </c>
      <c r="BA112" s="75">
        <v>-2.9631600860038802E-2</v>
      </c>
      <c r="BB112" s="75">
        <v>-2.9915278428475099E-2</v>
      </c>
      <c r="BC112" s="75">
        <v>-3.0176952685947001E-2</v>
      </c>
      <c r="BD112" s="75">
        <v>-3.0409267456643602E-2</v>
      </c>
      <c r="BE112" s="75">
        <v>-3.0604727693134898E-2</v>
      </c>
      <c r="BF112" s="75">
        <v>-3.0757052510375599E-2</v>
      </c>
      <c r="BG112" s="75">
        <v>-3.0860919337101202E-2</v>
      </c>
      <c r="BH112" s="75">
        <v>-3.0912844347126298E-2</v>
      </c>
      <c r="BI112" s="75">
        <v>-3.0910884862346302E-2</v>
      </c>
      <c r="BJ112" s="75">
        <v>-3.0855260788530299E-2</v>
      </c>
      <c r="BK112" s="75">
        <v>-3.07480332095246E-2</v>
      </c>
      <c r="BL112" s="75">
        <v>-3.05928629586333E-2</v>
      </c>
      <c r="BM112" s="75">
        <v>-3.0395397681527301E-2</v>
      </c>
      <c r="BN112" s="75">
        <v>-3.01619622826865E-2</v>
      </c>
      <c r="BO112" s="75">
        <v>-2.99000111277791E-2</v>
      </c>
      <c r="BP112" s="75">
        <v>-2.9617238960035999E-2</v>
      </c>
      <c r="BQ112" s="75">
        <v>-2.9320992422826701E-2</v>
      </c>
      <c r="BR112" s="75">
        <v>-2.9018000178771201E-2</v>
      </c>
      <c r="BS112" s="75">
        <v>-2.8714118893362801E-2</v>
      </c>
      <c r="BT112" s="75">
        <v>-2.8413073641568101E-2</v>
      </c>
      <c r="BU112" s="75">
        <v>-2.81174986782298E-2</v>
      </c>
      <c r="BV112" s="75">
        <v>-2.7827701644077898E-2</v>
      </c>
      <c r="BW112" s="75">
        <v>-2.75416497495189E-2</v>
      </c>
      <c r="BX112" s="75">
        <v>-2.72563593336781E-2</v>
      </c>
      <c r="BY112" s="75">
        <v>-2.6965728747613799E-2</v>
      </c>
      <c r="BZ112" s="75">
        <v>-2.6663440880124602E-2</v>
      </c>
      <c r="CA112" s="75">
        <v>-2.6341464955644298E-2</v>
      </c>
      <c r="CB112" s="75">
        <v>-2.5991113702602799E-2</v>
      </c>
      <c r="CC112" s="75">
        <v>-2.5604308936308301E-2</v>
      </c>
      <c r="CD112" s="75">
        <v>-2.5172411124503899E-2</v>
      </c>
      <c r="CE112" s="75">
        <v>-2.46885875755288E-2</v>
      </c>
      <c r="CF112" s="75">
        <v>-2.4146794308153401E-2</v>
      </c>
      <c r="CG112" s="75">
        <v>-2.35427641626711E-2</v>
      </c>
      <c r="CH112" s="75">
        <v>-2.2874467647793599E-2</v>
      </c>
      <c r="CI112" s="75">
        <v>-2.21414308688508E-2</v>
      </c>
      <c r="CJ112" s="75">
        <v>-2.1345823069609599E-2</v>
      </c>
      <c r="CK112" s="75">
        <v>-2.0491399309139499E-2</v>
      </c>
      <c r="CL112" s="75">
        <v>-1.9583880935369901E-2</v>
      </c>
      <c r="CM112" s="75">
        <v>-1.86305452660099E-2</v>
      </c>
      <c r="CN112" s="75">
        <v>-1.7639501647654401E-2</v>
      </c>
      <c r="CO112" s="75">
        <v>-1.6619905863649299E-2</v>
      </c>
      <c r="CP112" s="75">
        <v>-1.55808040297097E-2</v>
      </c>
      <c r="CQ112" s="75">
        <v>-1.4531225595978799E-2</v>
      </c>
      <c r="CR112" s="75">
        <v>-1.34796038123249E-2</v>
      </c>
      <c r="CS112" s="75">
        <v>-1.24332056573121E-2</v>
      </c>
      <c r="CT112" s="75">
        <v>-1.13984146449547E-2</v>
      </c>
      <c r="CU112" s="75">
        <v>-1.03799319431846E-2</v>
      </c>
      <c r="CV112" s="75">
        <v>-9.3811718795495797E-3</v>
      </c>
      <c r="CW112" s="75">
        <v>-8.4041915236002691E-3</v>
      </c>
      <c r="CX112" s="75">
        <v>-7.4494778107737098E-3</v>
      </c>
      <c r="CY112" s="75">
        <v>-6.5167319521651701E-3</v>
      </c>
      <c r="CZ112" s="75">
        <v>-5.6044238444246698E-3</v>
      </c>
      <c r="DA112" s="75">
        <v>-4.7104980656194999E-3</v>
      </c>
      <c r="DB112" s="75">
        <v>-3.8324289496631499E-3</v>
      </c>
      <c r="DC112" s="75">
        <v>-2.9673668721125002E-3</v>
      </c>
      <c r="DD112" s="75">
        <v>-2.11235260299872E-3</v>
      </c>
      <c r="DE112" s="75">
        <v>-1.26457835844576E-3</v>
      </c>
      <c r="DF112" s="75">
        <v>-8.4213704496505595E-4</v>
      </c>
    </row>
    <row r="113" spans="1:110" ht="1.1499999999999999" customHeight="1">
      <c r="A113" s="71">
        <f t="shared" si="24"/>
        <v>104</v>
      </c>
      <c r="B113">
        <v>4800</v>
      </c>
      <c r="C113" s="72">
        <f t="shared" si="29"/>
        <v>-8.3541573882939708E-3</v>
      </c>
      <c r="D113" s="72">
        <f t="shared" si="29"/>
        <v>-3.0245993052421899E-2</v>
      </c>
      <c r="E113" s="72">
        <f t="shared" si="29"/>
        <v>-1.9070958617185101E-2</v>
      </c>
      <c r="G113" s="72">
        <f t="shared" si="28"/>
        <v>-0.717130232561071</v>
      </c>
      <c r="H113" s="72">
        <f t="shared" si="28"/>
        <v>-2.4518267955136999</v>
      </c>
      <c r="I113" s="72">
        <f t="shared" si="27"/>
        <v>-1.5032201939671901</v>
      </c>
      <c r="K113" s="75">
        <v>-8.3862975920965198E-4</v>
      </c>
      <c r="L113" s="75">
        <v>-1.26022553820803E-3</v>
      </c>
      <c r="M113" s="75">
        <v>-2.1055600919680701E-3</v>
      </c>
      <c r="N113" s="75">
        <v>-2.9582323332260699E-3</v>
      </c>
      <c r="O113" s="75">
        <v>-3.8213594873468498E-3</v>
      </c>
      <c r="P113" s="75">
        <v>-4.69770644112486E-3</v>
      </c>
      <c r="Q113" s="75">
        <v>-5.5902111354180304E-3</v>
      </c>
      <c r="R113" s="75">
        <v>-6.5009949359728101E-3</v>
      </c>
      <c r="S113" s="75">
        <v>-7.4321018213504399E-3</v>
      </c>
      <c r="T113" s="75">
        <v>-8.3845113932647999E-3</v>
      </c>
      <c r="U113" s="75">
        <v>-9.3586557426760895E-3</v>
      </c>
      <c r="V113" s="75">
        <v>-1.03533789035373E-2</v>
      </c>
      <c r="W113" s="75">
        <v>-1.1366518708687099E-2</v>
      </c>
      <c r="X113" s="75">
        <v>-1.23946287103126E-2</v>
      </c>
      <c r="Y113" s="75">
        <v>-1.34327424365756E-2</v>
      </c>
      <c r="Z113" s="75">
        <v>-1.44746305308353E-2</v>
      </c>
      <c r="AA113" s="75">
        <v>-1.55130460118516E-2</v>
      </c>
      <c r="AB113" s="75">
        <v>-1.6539810148578901E-2</v>
      </c>
      <c r="AC113" s="75">
        <v>-1.7546384157399099E-2</v>
      </c>
      <c r="AD113" s="75">
        <v>-1.85238830167236E-2</v>
      </c>
      <c r="AE113" s="75">
        <v>-1.9463730704201199E-2</v>
      </c>
      <c r="AF113" s="75">
        <v>-2.0358367573148801E-2</v>
      </c>
      <c r="AG113" s="75">
        <v>-2.1201000570754299E-2</v>
      </c>
      <c r="AH113" s="75">
        <v>-2.1986249138590201E-2</v>
      </c>
      <c r="AI113" s="75">
        <v>-2.271078913177E-2</v>
      </c>
      <c r="AJ113" s="75">
        <v>-2.33730155060447E-2</v>
      </c>
      <c r="AK113" s="75">
        <v>-2.39731630599999E-2</v>
      </c>
      <c r="AL113" s="75">
        <v>-2.4513680944946801E-2</v>
      </c>
      <c r="AM113" s="75">
        <v>-2.4998715482656701E-2</v>
      </c>
      <c r="AN113" s="75">
        <v>-2.54339472343144E-2</v>
      </c>
      <c r="AO113" s="75">
        <v>-2.58262479392306E-2</v>
      </c>
      <c r="AP113" s="75">
        <v>-2.61834090339698E-2</v>
      </c>
      <c r="AQ113" s="75">
        <v>-2.6513383381097801E-2</v>
      </c>
      <c r="AR113" s="75">
        <v>-2.6824145484642899E-2</v>
      </c>
      <c r="AS113" s="75">
        <v>-2.7123010032678301E-2</v>
      </c>
      <c r="AT113" s="75">
        <v>-2.7416148872339299E-2</v>
      </c>
      <c r="AU113" s="75">
        <v>-2.7708624670626701E-2</v>
      </c>
      <c r="AV113" s="75">
        <v>-2.80034890500746E-2</v>
      </c>
      <c r="AW113" s="75">
        <v>-2.8302232406235799E-2</v>
      </c>
      <c r="AX113" s="75">
        <v>-2.8604205338297099E-2</v>
      </c>
      <c r="AY113" s="75">
        <v>-2.8907184633280798E-2</v>
      </c>
      <c r="AZ113" s="75">
        <v>-2.9206993800194099E-2</v>
      </c>
      <c r="BA113" s="75">
        <v>-2.9498261307262501E-2</v>
      </c>
      <c r="BB113" s="75">
        <v>-2.9774679792285399E-2</v>
      </c>
      <c r="BC113" s="75">
        <v>-3.00289600068663E-2</v>
      </c>
      <c r="BD113" s="75">
        <v>-3.02542583297781E-2</v>
      </c>
      <c r="BE113" s="75">
        <v>-3.0443498073286699E-2</v>
      </c>
      <c r="BF113" s="75">
        <v>-3.0590798421771901E-2</v>
      </c>
      <c r="BG113" s="75">
        <v>-3.0691195284530199E-2</v>
      </c>
      <c r="BH113" s="75">
        <v>-3.07413631575627E-2</v>
      </c>
      <c r="BI113" s="75">
        <v>-3.0739537577405801E-2</v>
      </c>
      <c r="BJ113" s="75">
        <v>-3.0685885538673501E-2</v>
      </c>
      <c r="BK113" s="75">
        <v>-3.0582356148911399E-2</v>
      </c>
      <c r="BL113" s="75">
        <v>-3.04323842900566E-2</v>
      </c>
      <c r="BM113" s="75">
        <v>-3.0241267651599599E-2</v>
      </c>
      <c r="BN113" s="75">
        <v>-3.0014931237019399E-2</v>
      </c>
      <c r="BO113" s="75">
        <v>-2.9760383637612901E-2</v>
      </c>
      <c r="BP113" s="75">
        <v>-2.9484829508883099E-2</v>
      </c>
      <c r="BQ113" s="75">
        <v>-2.9195152392594501E-2</v>
      </c>
      <c r="BR113" s="75">
        <v>-2.8897686517057E-2</v>
      </c>
      <c r="BS113" s="75">
        <v>-2.8597877353445201E-2</v>
      </c>
      <c r="BT113" s="75">
        <v>-2.8299248164998899E-2</v>
      </c>
      <c r="BU113" s="75">
        <v>-2.80042370971159E-2</v>
      </c>
      <c r="BV113" s="75">
        <v>-2.7713122040422599E-2</v>
      </c>
      <c r="BW113" s="75">
        <v>-2.7423982862646801E-2</v>
      </c>
      <c r="BX113" s="75">
        <v>-2.7134009059591301E-2</v>
      </c>
      <c r="BY113" s="75">
        <v>-2.6837430684618E-2</v>
      </c>
      <c r="BZ113" s="75">
        <v>-2.6528337529098198E-2</v>
      </c>
      <c r="CA113" s="75">
        <v>-2.61991427446264E-2</v>
      </c>
      <c r="CB113" s="75">
        <v>-2.5841678688157101E-2</v>
      </c>
      <c r="CC113" s="75">
        <v>-2.5448385649597099E-2</v>
      </c>
      <c r="CD113" s="75">
        <v>-2.5011066515207798E-2</v>
      </c>
      <c r="CE113" s="75">
        <v>-2.4523403764774201E-2</v>
      </c>
      <c r="CF113" s="75">
        <v>-2.3979618424982599E-2</v>
      </c>
      <c r="CG113" s="75">
        <v>-2.33758009028406E-2</v>
      </c>
      <c r="CH113" s="75">
        <v>-2.2710003083698201E-2</v>
      </c>
      <c r="CI113" s="75">
        <v>-2.1981825645770999E-2</v>
      </c>
      <c r="CJ113" s="75">
        <v>-2.1193347227067501E-2</v>
      </c>
      <c r="CK113" s="75">
        <v>-2.0348103251458201E-2</v>
      </c>
      <c r="CL113" s="75">
        <v>-1.9451565010235702E-2</v>
      </c>
      <c r="CM113" s="75">
        <v>-1.85105780188769E-2</v>
      </c>
      <c r="CN113" s="75">
        <v>-1.7532890487905201E-2</v>
      </c>
      <c r="CO113" s="75">
        <v>-1.65271305569194E-2</v>
      </c>
      <c r="CP113" s="75">
        <v>-1.5501958037984801E-2</v>
      </c>
      <c r="CQ113" s="75">
        <v>-1.4465904319172201E-2</v>
      </c>
      <c r="CR113" s="75">
        <v>-1.34270710562122E-2</v>
      </c>
      <c r="CS113" s="75">
        <v>-1.23923753597227E-2</v>
      </c>
      <c r="CT113" s="75">
        <v>-1.1367971825889001E-2</v>
      </c>
      <c r="CU113" s="75">
        <v>-1.0358426048992401E-2</v>
      </c>
      <c r="CV113" s="75">
        <v>-9.3670562054967293E-3</v>
      </c>
      <c r="CW113" s="75">
        <v>-8.3959739561532808E-3</v>
      </c>
      <c r="CX113" s="75">
        <v>-7.4457157651704603E-3</v>
      </c>
      <c r="CY113" s="75">
        <v>-6.5161470267776104E-3</v>
      </c>
      <c r="CZ113" s="75">
        <v>-5.60589177673591E-3</v>
      </c>
      <c r="DA113" s="75">
        <v>-4.7131030196715003E-3</v>
      </c>
      <c r="DB113" s="75">
        <v>-3.8354229746164399E-3</v>
      </c>
      <c r="DC113" s="75">
        <v>-2.9702113153007299E-3</v>
      </c>
      <c r="DD113" s="75">
        <v>-2.1146379042147599E-3</v>
      </c>
      <c r="DE113" s="75">
        <v>-1.26604680559466E-3</v>
      </c>
      <c r="DF113" s="75">
        <v>-8.4318490086843602E-4</v>
      </c>
    </row>
    <row r="114" spans="1:110" ht="1.1499999999999999" customHeight="1">
      <c r="A114" s="71">
        <f t="shared" si="24"/>
        <v>105</v>
      </c>
      <c r="B114">
        <v>4750</v>
      </c>
      <c r="C114" s="72">
        <f t="shared" si="29"/>
        <v>-8.3417285318728301E-3</v>
      </c>
      <c r="D114" s="72">
        <f t="shared" si="29"/>
        <v>-3.0086887304150801E-2</v>
      </c>
      <c r="E114" s="72">
        <f t="shared" si="29"/>
        <v>-1.8949270721773201E-2</v>
      </c>
      <c r="G114" s="72">
        <f t="shared" si="28"/>
        <v>-0.70878850402919802</v>
      </c>
      <c r="H114" s="72">
        <f t="shared" si="28"/>
        <v>-2.4217399082095499</v>
      </c>
      <c r="I114" s="72">
        <f t="shared" si="27"/>
        <v>-1.4842709232454101</v>
      </c>
      <c r="K114" s="75">
        <v>-8.3967237911565398E-4</v>
      </c>
      <c r="L114" s="75">
        <v>-1.26177691069187E-3</v>
      </c>
      <c r="M114" s="75">
        <v>-2.1079633350746E-3</v>
      </c>
      <c r="N114" s="75">
        <v>-2.9611775476814698E-3</v>
      </c>
      <c r="O114" s="75">
        <v>-3.8244197609219499E-3</v>
      </c>
      <c r="P114" s="75">
        <v>-4.7002751267336803E-3</v>
      </c>
      <c r="Q114" s="75">
        <v>-5.5915213149546599E-3</v>
      </c>
      <c r="R114" s="75">
        <v>-6.5000887129644897E-3</v>
      </c>
      <c r="S114" s="75">
        <v>-7.4278513034550901E-3</v>
      </c>
      <c r="T114" s="75">
        <v>-8.3756303214158803E-3</v>
      </c>
      <c r="U114" s="75">
        <v>-9.3437481077398802E-3</v>
      </c>
      <c r="V114" s="75">
        <v>-1.0330978708993801E-2</v>
      </c>
      <c r="W114" s="75">
        <v>-1.13351700573912E-2</v>
      </c>
      <c r="X114" s="75">
        <v>-1.2352953499603201E-2</v>
      </c>
      <c r="Y114" s="75">
        <v>-1.33795180890228E-2</v>
      </c>
      <c r="Z114" s="75">
        <v>-1.44088844461612E-2</v>
      </c>
      <c r="AA114" s="75">
        <v>-1.54341154048142E-2</v>
      </c>
      <c r="AB114" s="75">
        <v>-1.6447401550012699E-2</v>
      </c>
      <c r="AC114" s="75">
        <v>-1.7440621821069702E-2</v>
      </c>
      <c r="AD114" s="75">
        <v>-1.8405328134763199E-2</v>
      </c>
      <c r="AE114" s="75">
        <v>-1.9333372411383599E-2</v>
      </c>
      <c r="AF114" s="75">
        <v>-2.02175868608492E-2</v>
      </c>
      <c r="AG114" s="75">
        <v>-2.1051528787693299E-2</v>
      </c>
      <c r="AH114" s="75">
        <v>-2.18300884846757E-2</v>
      </c>
      <c r="AI114" s="75">
        <v>-2.25501026961046E-2</v>
      </c>
      <c r="AJ114" s="75">
        <v>-2.3210032525512299E-2</v>
      </c>
      <c r="AK114" s="75">
        <v>-2.3810075504475201E-2</v>
      </c>
      <c r="AL114" s="75">
        <v>-2.4352520605903E-2</v>
      </c>
      <c r="AM114" s="75">
        <v>-2.4841235126305001E-2</v>
      </c>
      <c r="AN114" s="75">
        <v>-2.5281571902373699E-2</v>
      </c>
      <c r="AO114" s="75">
        <v>-2.5679977066492901E-2</v>
      </c>
      <c r="AP114" s="75">
        <v>-2.6043761440887402E-2</v>
      </c>
      <c r="AQ114" s="75">
        <v>-2.6380416115457501E-2</v>
      </c>
      <c r="AR114" s="75">
        <v>-2.6697435411074302E-2</v>
      </c>
      <c r="AS114" s="75">
        <v>-2.70017019415945E-2</v>
      </c>
      <c r="AT114" s="75">
        <v>-2.7299006767839199E-2</v>
      </c>
      <c r="AU114" s="75">
        <v>-2.7594159059681201E-2</v>
      </c>
      <c r="AV114" s="75">
        <v>-2.7889997537745299E-2</v>
      </c>
      <c r="AW114" s="75">
        <v>-2.8187955170265001E-2</v>
      </c>
      <c r="AX114" s="75">
        <v>-2.8487454639498502E-2</v>
      </c>
      <c r="AY114" s="75">
        <v>-2.8786384028367099E-2</v>
      </c>
      <c r="AZ114" s="75">
        <v>-2.9080870083889699E-2</v>
      </c>
      <c r="BA114" s="75">
        <v>-2.93658572569029E-2</v>
      </c>
      <c r="BB114" s="75">
        <v>-2.96354527116727E-2</v>
      </c>
      <c r="BC114" s="75">
        <v>-2.98827911577473E-2</v>
      </c>
      <c r="BD114" s="75">
        <v>-3.0101497704581499E-2</v>
      </c>
      <c r="BE114" s="75">
        <v>-3.0284895333757E-2</v>
      </c>
      <c r="BF114" s="75">
        <v>-3.0427477991556699E-2</v>
      </c>
      <c r="BG114" s="75">
        <v>-3.05246169804286E-2</v>
      </c>
      <c r="BH114" s="75">
        <v>-3.0573132197901001E-2</v>
      </c>
      <c r="BI114" s="75">
        <v>-3.0571435862943801E-2</v>
      </c>
      <c r="BJ114" s="75">
        <v>-3.0519634015254201E-2</v>
      </c>
      <c r="BK114" s="75">
        <v>-3.0419576437052401E-2</v>
      </c>
      <c r="BL114" s="75">
        <v>-3.0274491249606399E-2</v>
      </c>
      <c r="BM114" s="75">
        <v>-3.0089331089588899E-2</v>
      </c>
      <c r="BN114" s="75">
        <v>-2.98696674709799E-2</v>
      </c>
      <c r="BO114" s="75">
        <v>-2.9622071636563298E-2</v>
      </c>
      <c r="BP114" s="75">
        <v>-2.9353297718198501E-2</v>
      </c>
      <c r="BQ114" s="75">
        <v>-2.9069797392844501E-2</v>
      </c>
      <c r="BR114" s="75">
        <v>-2.8777523007374801E-2</v>
      </c>
      <c r="BS114" s="75">
        <v>-2.8481550397546001E-2</v>
      </c>
      <c r="BT114" s="75">
        <v>-2.8185199713921E-2</v>
      </c>
      <c r="BU114" s="75">
        <v>-2.7890734531397302E-2</v>
      </c>
      <c r="BV114" s="75">
        <v>-2.7598402315834301E-2</v>
      </c>
      <c r="BW114" s="75">
        <v>-2.73063886816362E-2</v>
      </c>
      <c r="BX114" s="75">
        <v>-2.70120496071285E-2</v>
      </c>
      <c r="BY114" s="75">
        <v>-2.6709923890803101E-2</v>
      </c>
      <c r="BZ114" s="75">
        <v>-2.6394490165916901E-2</v>
      </c>
      <c r="CA114" s="75">
        <v>-2.6058571712292099E-2</v>
      </c>
      <c r="CB114" s="75">
        <v>-2.5694501032799001E-2</v>
      </c>
      <c r="CC114" s="75">
        <v>-2.5295194300315401E-2</v>
      </c>
      <c r="CD114" s="75">
        <v>-2.4852881703177399E-2</v>
      </c>
      <c r="CE114" s="75">
        <v>-2.4361724622813101E-2</v>
      </c>
      <c r="CF114" s="75">
        <v>-2.3816193425804998E-2</v>
      </c>
      <c r="CG114" s="75">
        <v>-2.32127227349656E-2</v>
      </c>
      <c r="CH114" s="75">
        <v>-2.25494294782356E-2</v>
      </c>
      <c r="CI114" s="75">
        <v>-2.1825999957200099E-2</v>
      </c>
      <c r="CJ114" s="75">
        <v>-2.1044414551452E-2</v>
      </c>
      <c r="CK114" s="75">
        <v>-2.0208013551982699E-2</v>
      </c>
      <c r="CL114" s="75">
        <v>-1.93220278466242E-2</v>
      </c>
      <c r="CM114" s="75">
        <v>-1.8392897335197601E-2</v>
      </c>
      <c r="CN114" s="75">
        <v>-1.7428034770764399E-2</v>
      </c>
      <c r="CO114" s="75">
        <v>-1.6435563543363899E-2</v>
      </c>
      <c r="CP114" s="75">
        <v>-1.54237870019233E-2</v>
      </c>
      <c r="CQ114" s="75">
        <v>-1.4400759377394899E-2</v>
      </c>
      <c r="CR114" s="75">
        <v>-1.3374270098242901E-2</v>
      </c>
      <c r="CS114" s="75">
        <v>-1.23509062035645E-2</v>
      </c>
      <c r="CT114" s="75">
        <v>-1.13365954144455E-2</v>
      </c>
      <c r="CU114" s="75">
        <v>-1.0335781673629699E-2</v>
      </c>
      <c r="CV114" s="75">
        <v>-9.3516764879268497E-3</v>
      </c>
      <c r="CW114" s="75">
        <v>-8.3864471918332108E-3</v>
      </c>
      <c r="CX114" s="75">
        <v>-7.4406662383171302E-3</v>
      </c>
      <c r="CY114" s="75">
        <v>-6.51435099544869E-3</v>
      </c>
      <c r="CZ114" s="75">
        <v>-5.6062690462476798E-3</v>
      </c>
      <c r="DA114" s="75">
        <v>-4.71476351834553E-3</v>
      </c>
      <c r="DB114" s="75">
        <v>-3.83763975434703E-3</v>
      </c>
      <c r="DC114" s="75">
        <v>-2.9724492295872501E-3</v>
      </c>
      <c r="DD114" s="75">
        <v>-2.1164941362030701E-3</v>
      </c>
      <c r="DE114" s="75">
        <v>-1.26725759665077E-3</v>
      </c>
      <c r="DF114" s="75">
        <v>-8.4405881982092899E-4</v>
      </c>
    </row>
    <row r="115" spans="1:110" ht="1.1499999999999999" customHeight="1">
      <c r="A115" s="71">
        <f t="shared" si="24"/>
        <v>106</v>
      </c>
      <c r="B115">
        <v>4700</v>
      </c>
      <c r="C115" s="72">
        <f t="shared" si="29"/>
        <v>-8.3282737092986205E-3</v>
      </c>
      <c r="D115" s="72">
        <f t="shared" si="29"/>
        <v>-2.9930635632244899E-2</v>
      </c>
      <c r="E115" s="72">
        <f t="shared" si="29"/>
        <v>-1.8830049661341899E-2</v>
      </c>
      <c r="G115" s="72">
        <f t="shared" si="28"/>
        <v>-0.70046023031990001</v>
      </c>
      <c r="H115" s="72">
        <f t="shared" si="28"/>
        <v>-2.3918092725773001</v>
      </c>
      <c r="I115" s="72">
        <f t="shared" si="27"/>
        <v>-1.46544087358407</v>
      </c>
      <c r="K115" s="75">
        <v>-8.4053693224632302E-4</v>
      </c>
      <c r="L115" s="75">
        <v>-1.26305953820065E-3</v>
      </c>
      <c r="M115" s="75">
        <v>-2.1099188888638299E-3</v>
      </c>
      <c r="N115" s="75">
        <v>-2.9634980706487101E-3</v>
      </c>
      <c r="O115" s="75">
        <v>-3.8266837412265801E-3</v>
      </c>
      <c r="P115" s="75">
        <v>-4.7018886326168196E-3</v>
      </c>
      <c r="Q115" s="75">
        <v>-5.5917384371923602E-3</v>
      </c>
      <c r="R115" s="75">
        <v>-6.4979838849103496E-3</v>
      </c>
      <c r="S115" s="75">
        <v>-7.4223408805437398E-3</v>
      </c>
      <c r="T115" s="75">
        <v>-8.3654844969396399E-3</v>
      </c>
      <c r="U115" s="75">
        <v>-9.3276376734593193E-3</v>
      </c>
      <c r="V115" s="75">
        <v>-1.0307513570774E-2</v>
      </c>
      <c r="W115" s="75">
        <v>-1.13029744025971E-2</v>
      </c>
      <c r="X115" s="75">
        <v>-1.23107287461198E-2</v>
      </c>
      <c r="Y115" s="75">
        <v>-1.3326115448589901E-2</v>
      </c>
      <c r="Z115" s="75">
        <v>-1.43433957863544E-2</v>
      </c>
      <c r="AA115" s="75">
        <v>-1.53559275359384E-2</v>
      </c>
      <c r="AB115" s="75">
        <v>-1.6356249726454698E-2</v>
      </c>
      <c r="AC115" s="75">
        <v>-1.7336637513053501E-2</v>
      </c>
      <c r="AD115" s="75">
        <v>-1.82890563829823E-2</v>
      </c>
      <c r="AE115" s="75">
        <v>-1.92057596010363E-2</v>
      </c>
      <c r="AF115" s="75">
        <v>-2.0079947940480399E-2</v>
      </c>
      <c r="AG115" s="75">
        <v>-2.0905510970824201E-2</v>
      </c>
      <c r="AH115" s="75">
        <v>-2.1677591899670001E-2</v>
      </c>
      <c r="AI115" s="75">
        <v>-2.2393176016876098E-2</v>
      </c>
      <c r="AJ115" s="75">
        <v>-2.3050789413587101E-2</v>
      </c>
      <c r="AK115" s="75">
        <v>-2.3650592257272299E-2</v>
      </c>
      <c r="AL115" s="75">
        <v>-2.4194720732207301E-2</v>
      </c>
      <c r="AM115" s="75">
        <v>-2.46867807693615E-2</v>
      </c>
      <c r="AN115" s="75">
        <v>-2.5131817411838699E-2</v>
      </c>
      <c r="AO115" s="75">
        <v>-2.55358734784067E-2</v>
      </c>
      <c r="AP115" s="75">
        <v>-2.5905806403366101E-2</v>
      </c>
      <c r="AQ115" s="75">
        <v>-2.6248678137671899E-2</v>
      </c>
      <c r="AR115" s="75">
        <v>-2.6571523215261499E-2</v>
      </c>
      <c r="AS115" s="75">
        <v>-2.6880820973988102E-2</v>
      </c>
      <c r="AT115" s="75">
        <v>-2.71820064767598E-2</v>
      </c>
      <c r="AU115" s="75">
        <v>-2.7479644495106099E-2</v>
      </c>
      <c r="AV115" s="75">
        <v>-2.7776375862536E-2</v>
      </c>
      <c r="AW115" s="75">
        <v>-2.80735785037813E-2</v>
      </c>
      <c r="AX115" s="75">
        <v>-2.8370743756254299E-2</v>
      </c>
      <c r="AY115" s="75">
        <v>-2.86658562705315E-2</v>
      </c>
      <c r="AZ115" s="75">
        <v>-2.89553386804936E-2</v>
      </c>
      <c r="BA115" s="75">
        <v>-2.9234422846666299E-2</v>
      </c>
      <c r="BB115" s="75">
        <v>-2.9497603981030799E-2</v>
      </c>
      <c r="BC115" s="75">
        <v>-2.9738425767868601E-2</v>
      </c>
      <c r="BD115" s="75">
        <v>-2.9950937767366601E-2</v>
      </c>
      <c r="BE115" s="75">
        <v>-3.0128848912518099E-2</v>
      </c>
      <c r="BF115" s="75">
        <v>-3.0267002129653501E-2</v>
      </c>
      <c r="BG115" s="75">
        <v>-3.0361080749898899E-2</v>
      </c>
      <c r="BH115" s="75">
        <v>-3.0408042797325799E-2</v>
      </c>
      <c r="BI115" s="75">
        <v>-3.04064702195091E-2</v>
      </c>
      <c r="BJ115" s="75">
        <v>-3.03564039475804E-2</v>
      </c>
      <c r="BK115" s="75">
        <v>-3.0259606676990999E-2</v>
      </c>
      <c r="BL115" s="75">
        <v>-3.0119114523217801E-2</v>
      </c>
      <c r="BM115" s="75">
        <v>-2.9939543569043901E-2</v>
      </c>
      <c r="BN115" s="75">
        <v>-2.97261534615108E-2</v>
      </c>
      <c r="BO115" s="75">
        <v>-2.9485084676052702E-2</v>
      </c>
      <c r="BP115" s="75">
        <v>-2.9222681819596801E-2</v>
      </c>
      <c r="BQ115" s="75">
        <v>-2.8944989640322001E-2</v>
      </c>
      <c r="BR115" s="75">
        <v>-2.86575927806734E-2</v>
      </c>
      <c r="BS115" s="75">
        <v>-2.8365237616358101E-2</v>
      </c>
      <c r="BT115" s="75">
        <v>-2.8071035224638701E-2</v>
      </c>
      <c r="BU115" s="75">
        <v>-2.77771019273222E-2</v>
      </c>
      <c r="BV115" s="75">
        <v>-2.7483646634918799E-2</v>
      </c>
      <c r="BW115" s="75">
        <v>-2.7188960286180099E-2</v>
      </c>
      <c r="BX115" s="75">
        <v>-2.68905554454659E-2</v>
      </c>
      <c r="BY115" s="75">
        <v>-2.6583258795535501E-2</v>
      </c>
      <c r="BZ115" s="75">
        <v>-2.6261922662038101E-2</v>
      </c>
      <c r="CA115" s="75">
        <v>-2.59197447707856E-2</v>
      </c>
      <c r="CB115" s="75">
        <v>-2.55495448777401E-2</v>
      </c>
      <c r="CC115" s="75">
        <v>-2.5144668550419701E-2</v>
      </c>
      <c r="CD115" s="75">
        <v>-2.4697766195827101E-2</v>
      </c>
      <c r="CE115" s="75">
        <v>-2.4203436625425599E-2</v>
      </c>
      <c r="CF115" s="75">
        <v>-2.3656391855765801E-2</v>
      </c>
      <c r="CG115" s="75">
        <v>-2.30533919208483E-2</v>
      </c>
      <c r="CH115" s="75">
        <v>-2.2392608071436299E-2</v>
      </c>
      <c r="CI115" s="75">
        <v>-2.1673819688644399E-2</v>
      </c>
      <c r="CJ115" s="75">
        <v>-2.0898902428952999E-2</v>
      </c>
      <c r="CK115" s="75">
        <v>-2.00710255034709E-2</v>
      </c>
      <c r="CL115" s="75">
        <v>-1.9195185658240899E-2</v>
      </c>
      <c r="CM115" s="75">
        <v>-1.82774458495987E-2</v>
      </c>
      <c r="CN115" s="75">
        <v>-1.7324902317832298E-2</v>
      </c>
      <c r="CO115" s="75">
        <v>-1.6345201261392502E-2</v>
      </c>
      <c r="CP115" s="75">
        <v>-1.53463110192979E-2</v>
      </c>
      <c r="CQ115" s="75">
        <v>-1.43358352778659E-2</v>
      </c>
      <c r="CR115" s="75">
        <v>-1.3321262913782401E-2</v>
      </c>
      <c r="CS115" s="75">
        <v>-1.2308875335907001E-2</v>
      </c>
      <c r="CT115" s="75">
        <v>-1.1304371513379E-2</v>
      </c>
      <c r="CU115" s="75">
        <v>-1.0312088673990701E-2</v>
      </c>
      <c r="CV115" s="75">
        <v>-9.3351231104315899E-3</v>
      </c>
      <c r="CW115" s="75">
        <v>-8.3756955088529102E-3</v>
      </c>
      <c r="CX115" s="75">
        <v>-7.4344073705014998E-3</v>
      </c>
      <c r="CY115" s="75">
        <v>-6.5114105678776403E-3</v>
      </c>
      <c r="CZ115" s="75">
        <v>-5.6056123294911204E-3</v>
      </c>
      <c r="DA115" s="75">
        <v>-4.71552448478632E-3</v>
      </c>
      <c r="DB115" s="75">
        <v>-3.8391134711809999E-3</v>
      </c>
      <c r="DC115" s="75">
        <v>-2.9741056088187102E-3</v>
      </c>
      <c r="DD115" s="75">
        <v>-2.1179373198174198E-3</v>
      </c>
      <c r="DE115" s="75">
        <v>-1.26822019592054E-3</v>
      </c>
      <c r="DF115" s="75">
        <v>-8.4476342833113402E-4</v>
      </c>
    </row>
    <row r="116" spans="1:110" ht="1.1499999999999999" customHeight="1">
      <c r="A116" s="71">
        <f t="shared" si="24"/>
        <v>107</v>
      </c>
      <c r="B116">
        <v>4650</v>
      </c>
      <c r="C116" s="72">
        <f t="shared" si="29"/>
        <v>-8.3138651067974894E-3</v>
      </c>
      <c r="D116" s="72">
        <f t="shared" si="29"/>
        <v>-2.9777153386849001E-2</v>
      </c>
      <c r="E116" s="72">
        <f t="shared" si="29"/>
        <v>-1.8713226662516701E-2</v>
      </c>
      <c r="G116" s="72">
        <f t="shared" si="28"/>
        <v>-0.69214636521310202</v>
      </c>
      <c r="H116" s="72">
        <f t="shared" si="28"/>
        <v>-2.3620321191904501</v>
      </c>
      <c r="I116" s="72">
        <f t="shared" si="27"/>
        <v>-1.44672764692155</v>
      </c>
      <c r="K116" s="75">
        <v>-8.4123054140945795E-4</v>
      </c>
      <c r="L116" s="75">
        <v>-1.2640841800248301E-3</v>
      </c>
      <c r="M116" s="75">
        <v>-2.1114453206382599E-3</v>
      </c>
      <c r="N116" s="75">
        <v>-2.96522115850621E-3</v>
      </c>
      <c r="O116" s="75">
        <v>-3.8281882656019599E-3</v>
      </c>
      <c r="P116" s="75">
        <v>-4.70259417735178E-3</v>
      </c>
      <c r="Q116" s="75">
        <v>-5.59092023569519E-3</v>
      </c>
      <c r="R116" s="75">
        <v>-6.4947481748958997E-3</v>
      </c>
      <c r="S116" s="75">
        <v>-7.4156472099730303E-3</v>
      </c>
      <c r="T116" s="75">
        <v>-8.3541573882939708E-3</v>
      </c>
      <c r="U116" s="75">
        <v>-9.3104113356139301E-3</v>
      </c>
      <c r="V116" s="75">
        <v>-1.0283069940755901E-2</v>
      </c>
      <c r="W116" s="75">
        <v>-1.12700131961037E-2</v>
      </c>
      <c r="X116" s="75">
        <v>-1.22680259427625E-2</v>
      </c>
      <c r="Y116" s="75">
        <v>-1.3272591625968701E-2</v>
      </c>
      <c r="Z116" s="75">
        <v>-1.4278203110643499E-2</v>
      </c>
      <c r="AA116" s="75">
        <v>-1.5278498763195701E-2</v>
      </c>
      <c r="AB116" s="75">
        <v>-1.6266346485895099E-2</v>
      </c>
      <c r="AC116" s="75">
        <v>-1.7234397460815599E-2</v>
      </c>
      <c r="AD116" s="75">
        <v>-1.8175008692678601E-2</v>
      </c>
      <c r="AE116" s="75">
        <v>-1.9080809780871202E-2</v>
      </c>
      <c r="AF116" s="75">
        <v>-1.9945348243545501E-2</v>
      </c>
      <c r="AG116" s="75">
        <v>-2.0762828890678899E-2</v>
      </c>
      <c r="AH116" s="75">
        <v>-2.1528630905017901E-2</v>
      </c>
      <c r="AI116" s="75">
        <v>-2.2239876634139299E-2</v>
      </c>
      <c r="AJ116" s="75">
        <v>-2.2895156592830899E-2</v>
      </c>
      <c r="AK116" s="75">
        <v>-2.3494592993397401E-2</v>
      </c>
      <c r="AL116" s="75">
        <v>-2.4040176207286001E-2</v>
      </c>
      <c r="AM116" s="75">
        <v>-2.4535268260901799E-2</v>
      </c>
      <c r="AN116" s="75">
        <v>-2.4984624163034801E-2</v>
      </c>
      <c r="AO116" s="75">
        <v>-2.5393904754710001E-2</v>
      </c>
      <c r="AP116" s="75">
        <v>-2.5769540229885E-2</v>
      </c>
      <c r="AQ116" s="75">
        <v>-2.61181936547654E-2</v>
      </c>
      <c r="AR116" s="75">
        <v>-2.6446458459031399E-2</v>
      </c>
      <c r="AS116" s="75">
        <v>-2.6760438575770401E-2</v>
      </c>
      <c r="AT116" s="75">
        <v>-2.7065236549542501E-2</v>
      </c>
      <c r="AU116" s="75">
        <v>-2.7365179445519E-2</v>
      </c>
      <c r="AV116" s="75">
        <v>-2.7662727045085302E-2</v>
      </c>
      <c r="AW116" s="75">
        <v>-2.7959203010509501E-2</v>
      </c>
      <c r="AX116" s="75">
        <v>-2.82541632885158E-2</v>
      </c>
      <c r="AY116" s="75">
        <v>-2.85456776136516E-2</v>
      </c>
      <c r="AZ116" s="75">
        <v>-2.8830455621782599E-2</v>
      </c>
      <c r="BA116" s="75">
        <v>-2.9103990106946101E-2</v>
      </c>
      <c r="BB116" s="75">
        <v>-2.93611402202122E-2</v>
      </c>
      <c r="BC116" s="75">
        <v>-2.95958445707219E-2</v>
      </c>
      <c r="BD116" s="75">
        <v>-2.9802533622082499E-2</v>
      </c>
      <c r="BE116" s="75">
        <v>-2.9975292645876801E-2</v>
      </c>
      <c r="BF116" s="75">
        <v>-3.01092869788681E-2</v>
      </c>
      <c r="BG116" s="75">
        <v>-3.0200489224894201E-2</v>
      </c>
      <c r="BH116" s="75">
        <v>-3.0245993052421899E-2</v>
      </c>
      <c r="BI116" s="75">
        <v>-3.0244537547182499E-2</v>
      </c>
      <c r="BJ116" s="75">
        <v>-3.0196099438617199E-2</v>
      </c>
      <c r="BK116" s="75">
        <v>-3.01023647449301E-2</v>
      </c>
      <c r="BL116" s="75">
        <v>-2.9966188608518601E-2</v>
      </c>
      <c r="BM116" s="75">
        <v>-2.9791863577484E-2</v>
      </c>
      <c r="BN116" s="75">
        <v>-2.9584372168255799E-2</v>
      </c>
      <c r="BO116" s="75">
        <v>-2.9349431662740198E-2</v>
      </c>
      <c r="BP116" s="75">
        <v>-2.9093017607265199E-2</v>
      </c>
      <c r="BQ116" s="75">
        <v>-2.88207870384985E-2</v>
      </c>
      <c r="BR116" s="75">
        <v>-2.8537974202326899E-2</v>
      </c>
      <c r="BS116" s="75">
        <v>-2.8249031942837E-2</v>
      </c>
      <c r="BT116" s="75">
        <v>-2.7956855215852498E-2</v>
      </c>
      <c r="BU116" s="75">
        <v>-2.7663443186434E-2</v>
      </c>
      <c r="BV116" s="75">
        <v>-2.73689523663233E-2</v>
      </c>
      <c r="BW116" s="75">
        <v>-2.7071785029456799E-2</v>
      </c>
      <c r="BX116" s="75">
        <v>-2.6769595670166301E-2</v>
      </c>
      <c r="BY116" s="75">
        <v>-2.6457482639407299E-2</v>
      </c>
      <c r="BZ116" s="75">
        <v>-2.6130656475484099E-2</v>
      </c>
      <c r="CA116" s="75">
        <v>-2.5782654895206099E-2</v>
      </c>
      <c r="CB116" s="75">
        <v>-2.5406775564915701E-2</v>
      </c>
      <c r="CC116" s="75">
        <v>-2.4996745406910999E-2</v>
      </c>
      <c r="CD116" s="75">
        <v>-2.4545633990060101E-2</v>
      </c>
      <c r="CE116" s="75">
        <v>-2.4048432141257702E-2</v>
      </c>
      <c r="CF116" s="75">
        <v>-2.3500092931508301E-2</v>
      </c>
      <c r="CG116" s="75">
        <v>-2.2897677853566101E-2</v>
      </c>
      <c r="CH116" s="75">
        <v>-2.22394073925124E-2</v>
      </c>
      <c r="CI116" s="75">
        <v>-2.15251575623597E-2</v>
      </c>
      <c r="CJ116" s="75">
        <v>-2.0756694517044701E-2</v>
      </c>
      <c r="CK116" s="75">
        <v>-1.9937039534479398E-2</v>
      </c>
      <c r="CL116" s="75">
        <v>-1.9070958617185101E-2</v>
      </c>
      <c r="CM116" s="75">
        <v>-1.8164168628795701E-2</v>
      </c>
      <c r="CN116" s="75">
        <v>-1.7223461980365701E-2</v>
      </c>
      <c r="CO116" s="75">
        <v>-1.6256039495965501E-2</v>
      </c>
      <c r="CP116" s="75">
        <v>-1.5269548472383499E-2</v>
      </c>
      <c r="CQ116" s="75">
        <v>-1.4271173150486901E-2</v>
      </c>
      <c r="CR116" s="75">
        <v>-1.32681078364612E-2</v>
      </c>
      <c r="CS116" s="75">
        <v>-1.2266354867579101E-2</v>
      </c>
      <c r="CT116" s="75">
        <v>-1.1271381736287301E-2</v>
      </c>
      <c r="CU116" s="75">
        <v>-1.0287431699334699E-2</v>
      </c>
      <c r="CV116" s="75">
        <v>-9.3174820934609597E-3</v>
      </c>
      <c r="CW116" s="75">
        <v>-8.3637991597151993E-3</v>
      </c>
      <c r="CX116" s="75">
        <v>-7.4270137919029301E-3</v>
      </c>
      <c r="CY116" s="75">
        <v>-6.5073902053063596E-3</v>
      </c>
      <c r="CZ116" s="75">
        <v>-5.6039761222837102E-3</v>
      </c>
      <c r="DA116" s="75">
        <v>-4.7154300200236299E-3</v>
      </c>
      <c r="DB116" s="75">
        <v>-3.8398775250971001E-3</v>
      </c>
      <c r="DC116" s="75">
        <v>-2.9752052827689101E-3</v>
      </c>
      <c r="DD116" s="75">
        <v>-2.1189835489667502E-3</v>
      </c>
      <c r="DE116" s="75">
        <v>-1.26894406887458E-3</v>
      </c>
      <c r="DF116" s="75">
        <v>-8.4530377013834301E-4</v>
      </c>
    </row>
    <row r="117" spans="1:110" ht="1.1499999999999999" customHeight="1">
      <c r="A117" s="71">
        <f t="shared" si="24"/>
        <v>108</v>
      </c>
      <c r="B117">
        <v>4600</v>
      </c>
      <c r="C117" s="72">
        <f t="shared" si="29"/>
        <v>-8.2985714612050301E-3</v>
      </c>
      <c r="D117" s="72">
        <f t="shared" si="29"/>
        <v>-2.96263607753053E-2</v>
      </c>
      <c r="E117" s="72">
        <f t="shared" si="29"/>
        <v>-1.85987363072035E-2</v>
      </c>
      <c r="G117" s="72">
        <f t="shared" si="28"/>
        <v>-0.68384779375189697</v>
      </c>
      <c r="H117" s="72">
        <f t="shared" si="28"/>
        <v>-2.3324057584151499</v>
      </c>
      <c r="I117" s="72">
        <f t="shared" si="27"/>
        <v>-1.42812891061435</v>
      </c>
      <c r="K117" s="75">
        <v>-8.4176039617886997E-4</v>
      </c>
      <c r="L117" s="75">
        <v>-1.2648615629223001E-3</v>
      </c>
      <c r="M117" s="75">
        <v>-2.1125609198361399E-3</v>
      </c>
      <c r="N117" s="75">
        <v>-2.9663735308258698E-3</v>
      </c>
      <c r="O117" s="75">
        <v>-3.8289693225942701E-3</v>
      </c>
      <c r="P117" s="75">
        <v>-4.70243760589255E-3</v>
      </c>
      <c r="Q117" s="75">
        <v>-5.5891224349079501E-3</v>
      </c>
      <c r="R117" s="75">
        <v>-6.4904466593316097E-3</v>
      </c>
      <c r="S117" s="75">
        <v>-7.4078436240506496E-3</v>
      </c>
      <c r="T117" s="75">
        <v>-8.3417285318728301E-3</v>
      </c>
      <c r="U117" s="75">
        <v>-9.2921515684611204E-3</v>
      </c>
      <c r="V117" s="75">
        <v>-1.0257729522909299E-2</v>
      </c>
      <c r="W117" s="75">
        <v>-1.12363631494554E-2</v>
      </c>
      <c r="X117" s="75">
        <v>-1.22249121511049E-2</v>
      </c>
      <c r="Y117" s="75">
        <v>-1.3218999934779201E-2</v>
      </c>
      <c r="Z117" s="75">
        <v>-1.42133421575772E-2</v>
      </c>
      <c r="AA117" s="75">
        <v>-1.5201843761419601E-2</v>
      </c>
      <c r="AB117" s="75">
        <v>-1.6177683276841801E-2</v>
      </c>
      <c r="AC117" s="75">
        <v>-1.7133869015920001E-2</v>
      </c>
      <c r="AD117" s="75">
        <v>-1.8063128523731299E-2</v>
      </c>
      <c r="AE117" s="75">
        <v>-1.8958444338359099E-2</v>
      </c>
      <c r="AF117" s="75">
        <v>-1.98136903503109E-2</v>
      </c>
      <c r="AG117" s="75">
        <v>-2.06233703549378E-2</v>
      </c>
      <c r="AH117" s="75">
        <v>-2.1383083635823801E-2</v>
      </c>
      <c r="AI117" s="75">
        <v>-2.20900790221276E-2</v>
      </c>
      <c r="AJ117" s="75">
        <v>-2.27430112430465E-2</v>
      </c>
      <c r="AK117" s="75">
        <v>-2.3341963610041601E-2</v>
      </c>
      <c r="AL117" s="75">
        <v>-2.3888787366568E-2</v>
      </c>
      <c r="AM117" s="75">
        <v>-2.4386617741292801E-2</v>
      </c>
      <c r="AN117" s="75">
        <v>-2.48399353298373E-2</v>
      </c>
      <c r="AO117" s="75">
        <v>-2.52540396977156E-2</v>
      </c>
      <c r="AP117" s="75">
        <v>-2.5634958806626799E-2</v>
      </c>
      <c r="AQ117" s="75">
        <v>-2.5988984641207899E-2</v>
      </c>
      <c r="AR117" s="75">
        <v>-2.6322287097382199E-2</v>
      </c>
      <c r="AS117" s="75">
        <v>-2.6640621389060402E-2</v>
      </c>
      <c r="AT117" s="75">
        <v>-2.6948779646340799E-2</v>
      </c>
      <c r="AU117" s="75">
        <v>-2.7250856005539299E-2</v>
      </c>
      <c r="AV117" s="75">
        <v>-2.7549147591635102E-2</v>
      </c>
      <c r="AW117" s="75">
        <v>-2.7844922864387601E-2</v>
      </c>
      <c r="AX117" s="75">
        <v>-2.81377980315392E-2</v>
      </c>
      <c r="AY117" s="75">
        <v>-2.8425919702158301E-2</v>
      </c>
      <c r="AZ117" s="75">
        <v>-2.8706273344714602E-2</v>
      </c>
      <c r="BA117" s="75">
        <v>-2.8974589076478801E-2</v>
      </c>
      <c r="BB117" s="75">
        <v>-2.9226067857234701E-2</v>
      </c>
      <c r="BC117" s="75">
        <v>-2.9455029265527601E-2</v>
      </c>
      <c r="BD117" s="75">
        <v>-2.9656243160493399E-2</v>
      </c>
      <c r="BE117" s="75">
        <v>-2.9824164438205101E-2</v>
      </c>
      <c r="BF117" s="75">
        <v>-2.99542535353612E-2</v>
      </c>
      <c r="BG117" s="75">
        <v>-3.0042751023738601E-2</v>
      </c>
      <c r="BH117" s="75">
        <v>-3.0086887304150801E-2</v>
      </c>
      <c r="BI117" s="75">
        <v>-3.0085540820027699E-2</v>
      </c>
      <c r="BJ117" s="75">
        <v>-3.00386306633663E-2</v>
      </c>
      <c r="BK117" s="75">
        <v>-2.9947773436515401E-2</v>
      </c>
      <c r="BL117" s="75">
        <v>-2.98156517863708E-2</v>
      </c>
      <c r="BM117" s="75">
        <v>-2.9646252361494499E-2</v>
      </c>
      <c r="BN117" s="75">
        <v>-2.9444307027852099E-2</v>
      </c>
      <c r="BO117" s="75">
        <v>-2.9215121045845002E-2</v>
      </c>
      <c r="BP117" s="75">
        <v>-2.89643384295959E-2</v>
      </c>
      <c r="BQ117" s="75">
        <v>-2.8697243534243098E-2</v>
      </c>
      <c r="BR117" s="75">
        <v>-2.8418741083760302E-2</v>
      </c>
      <c r="BS117" s="75">
        <v>-2.81330199549574E-2</v>
      </c>
      <c r="BT117" s="75">
        <v>-2.7842754299790599E-2</v>
      </c>
      <c r="BU117" s="75">
        <v>-2.7549855374490999E-2</v>
      </c>
      <c r="BV117" s="75">
        <v>-2.7254410694231401E-2</v>
      </c>
      <c r="BW117" s="75">
        <v>-2.6954944725475799E-2</v>
      </c>
      <c r="BX117" s="75">
        <v>-2.66492344353901E-2</v>
      </c>
      <c r="BY117" s="75">
        <v>-2.63326396567117E-2</v>
      </c>
      <c r="BZ117" s="75">
        <v>-2.60007107608589E-2</v>
      </c>
      <c r="CA117" s="75">
        <v>-2.56472952299782E-2</v>
      </c>
      <c r="CB117" s="75">
        <v>-2.5266159444531599E-2</v>
      </c>
      <c r="CC117" s="75">
        <v>-2.4851365178037599E-2</v>
      </c>
      <c r="CD117" s="75">
        <v>-2.4396403169680499E-2</v>
      </c>
      <c r="CE117" s="75">
        <v>-2.3896609221856099E-2</v>
      </c>
      <c r="CF117" s="75">
        <v>-2.33471820391787E-2</v>
      </c>
      <c r="CG117" s="75">
        <v>-2.2745456717079799E-2</v>
      </c>
      <c r="CH117" s="75">
        <v>-2.20897027768387E-2</v>
      </c>
      <c r="CI117" s="75">
        <v>-2.13798927370999E-2</v>
      </c>
      <c r="CJ117" s="75">
        <v>-2.0617680394348099E-2</v>
      </c>
      <c r="CK117" s="75">
        <v>-1.9805960835392399E-2</v>
      </c>
      <c r="CL117" s="75">
        <v>-1.8949270721773201E-2</v>
      </c>
      <c r="CM117" s="75">
        <v>-1.8053012903360401E-2</v>
      </c>
      <c r="CN117" s="75">
        <v>-1.7123683746744899E-2</v>
      </c>
      <c r="CO117" s="75">
        <v>-1.6168073275430201E-2</v>
      </c>
      <c r="CP117" s="75">
        <v>-1.5193516304880099E-2</v>
      </c>
      <c r="CQ117" s="75">
        <v>-1.42068108498187E-2</v>
      </c>
      <c r="CR117" s="75">
        <v>-1.32148598535513E-2</v>
      </c>
      <c r="CS117" s="75">
        <v>-1.22234121879182E-2</v>
      </c>
      <c r="CT117" s="75">
        <v>-1.12377033687789E-2</v>
      </c>
      <c r="CU117" s="75">
        <v>-1.0261890644701401E-2</v>
      </c>
      <c r="CV117" s="75">
        <v>-9.2988350882933397E-3</v>
      </c>
      <c r="CW117" s="75">
        <v>-8.3508347724728094E-3</v>
      </c>
      <c r="CX117" s="75">
        <v>-7.4185565740117398E-3</v>
      </c>
      <c r="CY117" s="75">
        <v>-6.5023522615229E-3</v>
      </c>
      <c r="CZ117" s="75">
        <v>-5.6014127839171101E-3</v>
      </c>
      <c r="DA117" s="75">
        <v>-4.7145232719003598E-3</v>
      </c>
      <c r="DB117" s="75">
        <v>-3.8399646278958199E-3</v>
      </c>
      <c r="DC117" s="75">
        <v>-2.9757727462128899E-3</v>
      </c>
      <c r="DD117" s="75">
        <v>-2.1196489977319201E-3</v>
      </c>
      <c r="DE117" s="75">
        <v>-1.26943865224802E-3</v>
      </c>
      <c r="DF117" s="75">
        <v>-8.4568519527237996E-4</v>
      </c>
    </row>
    <row r="118" spans="1:110" ht="1.1499999999999999" customHeight="1">
      <c r="A118" s="71">
        <f t="shared" si="24"/>
        <v>109</v>
      </c>
      <c r="B118">
        <v>4550</v>
      </c>
      <c r="C118" s="72">
        <f t="shared" si="29"/>
        <v>-8.2824581983277305E-3</v>
      </c>
      <c r="D118" s="72">
        <f t="shared" si="29"/>
        <v>-2.94781825162817E-2</v>
      </c>
      <c r="E118" s="72">
        <f t="shared" si="29"/>
        <v>-1.8486516321941E-2</v>
      </c>
      <c r="G118" s="72">
        <f t="shared" si="28"/>
        <v>-0.67556533555356901</v>
      </c>
      <c r="H118" s="72">
        <f t="shared" si="28"/>
        <v>-2.3029275758988699</v>
      </c>
      <c r="I118" s="72">
        <f t="shared" si="27"/>
        <v>-1.4096423942924099</v>
      </c>
      <c r="K118" s="75">
        <v>-8.4213362782065799E-4</v>
      </c>
      <c r="L118" s="75">
        <v>-1.26540228669E-3</v>
      </c>
      <c r="M118" s="75">
        <v>-2.1132836672131802E-3</v>
      </c>
      <c r="N118" s="75">
        <v>-2.9669813668988299E-3</v>
      </c>
      <c r="O118" s="75">
        <v>-3.8290620565794502E-3</v>
      </c>
      <c r="P118" s="75">
        <v>-4.7014634280776596E-3</v>
      </c>
      <c r="Q118" s="75">
        <v>-5.5863988332248401E-3</v>
      </c>
      <c r="R118" s="75">
        <v>-6.4851419172964504E-3</v>
      </c>
      <c r="S118" s="75">
        <v>-7.3990003129210799E-3</v>
      </c>
      <c r="T118" s="75">
        <v>-8.3282737092986205E-3</v>
      </c>
      <c r="U118" s="75">
        <v>-9.2729366436788002E-3</v>
      </c>
      <c r="V118" s="75">
        <v>-1.02315695308016E-2</v>
      </c>
      <c r="W118" s="75">
        <v>-1.12020965063356E-2</v>
      </c>
      <c r="X118" s="75">
        <v>-1.21814502932511E-2</v>
      </c>
      <c r="Y118" s="75">
        <v>-1.31653901321396E-2</v>
      </c>
      <c r="Z118" s="75">
        <v>-1.4148845998320199E-2</v>
      </c>
      <c r="AA118" s="75">
        <v>-1.5125975620776401E-2</v>
      </c>
      <c r="AB118" s="75">
        <v>-1.6090251211203301E-2</v>
      </c>
      <c r="AC118" s="75">
        <v>-1.70350205943577E-2</v>
      </c>
      <c r="AD118" s="75">
        <v>-1.7953361736290301E-2</v>
      </c>
      <c r="AE118" s="75">
        <v>-1.8838588312541999E-2</v>
      </c>
      <c r="AF118" s="75">
        <v>-1.96848816731881E-2</v>
      </c>
      <c r="AG118" s="75">
        <v>-2.0487028849597601E-2</v>
      </c>
      <c r="AH118" s="75">
        <v>-2.1240834459099401E-2</v>
      </c>
      <c r="AI118" s="75">
        <v>-2.19436642148957E-2</v>
      </c>
      <c r="AJ118" s="75">
        <v>-2.2594236947606899E-2</v>
      </c>
      <c r="AK118" s="75">
        <v>-2.3192595903205899E-2</v>
      </c>
      <c r="AL118" s="75">
        <v>-2.3740459727378E-2</v>
      </c>
      <c r="AM118" s="75">
        <v>-2.4240753436697501E-2</v>
      </c>
      <c r="AN118" s="75">
        <v>-2.46976967518776E-2</v>
      </c>
      <c r="AO118" s="75">
        <v>-2.5116248334188601E-2</v>
      </c>
      <c r="AP118" s="75">
        <v>-2.5502057688304301E-2</v>
      </c>
      <c r="AQ118" s="75">
        <v>-2.5861071004787801E-2</v>
      </c>
      <c r="AR118" s="75">
        <v>-2.6199051733415201E-2</v>
      </c>
      <c r="AS118" s="75">
        <v>-2.6521431554438001E-2</v>
      </c>
      <c r="AT118" s="75">
        <v>-2.68327128732153E-2</v>
      </c>
      <c r="AU118" s="75">
        <v>-2.7136760320095099E-2</v>
      </c>
      <c r="AV118" s="75">
        <v>-2.7435727885977E-2</v>
      </c>
      <c r="AW118" s="75">
        <v>-2.77308261732605E-2</v>
      </c>
      <c r="AX118" s="75">
        <v>-2.8021727335599201E-2</v>
      </c>
      <c r="AY118" s="75">
        <v>-2.8306649783735299E-2</v>
      </c>
      <c r="AZ118" s="75">
        <v>-2.85828408298766E-2</v>
      </c>
      <c r="BA118" s="75">
        <v>-2.88462478943711E-2</v>
      </c>
      <c r="BB118" s="75">
        <v>-2.9092393072301E-2</v>
      </c>
      <c r="BC118" s="75">
        <v>-2.9315962392538399E-2</v>
      </c>
      <c r="BD118" s="75">
        <v>-2.9512026930733501E-2</v>
      </c>
      <c r="BE118" s="75">
        <v>-2.9675405939929001E-2</v>
      </c>
      <c r="BF118" s="75">
        <v>-2.9801827325959401E-2</v>
      </c>
      <c r="BG118" s="75">
        <v>-2.9887780440117199E-2</v>
      </c>
      <c r="BH118" s="75">
        <v>-2.9930635632244899E-2</v>
      </c>
      <c r="BI118" s="75">
        <v>-2.9929388802156599E-2</v>
      </c>
      <c r="BJ118" s="75">
        <v>-2.98839135317393E-2</v>
      </c>
      <c r="BK118" s="75">
        <v>-2.9795760139554602E-2</v>
      </c>
      <c r="BL118" s="75">
        <v>-2.96674461066413E-2</v>
      </c>
      <c r="BM118" s="75">
        <v>-2.95026737384796E-2</v>
      </c>
      <c r="BN118" s="75">
        <v>-2.9305942030232401E-2</v>
      </c>
      <c r="BO118" s="75">
        <v>-2.9082160966722701E-2</v>
      </c>
      <c r="BP118" s="75">
        <v>-2.8836675216971301E-2</v>
      </c>
      <c r="BQ118" s="75">
        <v>-2.8574409502866702E-2</v>
      </c>
      <c r="BR118" s="75">
        <v>-2.8299962814089599E-2</v>
      </c>
      <c r="BS118" s="75">
        <v>-2.8017282243954399E-2</v>
      </c>
      <c r="BT118" s="75">
        <v>-2.7728821565838099E-2</v>
      </c>
      <c r="BU118" s="75">
        <v>-2.7436428949481499E-2</v>
      </c>
      <c r="BV118" s="75">
        <v>-2.7140107162645099E-2</v>
      </c>
      <c r="BW118" s="75">
        <v>-2.6838515774456902E-2</v>
      </c>
      <c r="BX118" s="75">
        <v>-2.6529531415676499E-2</v>
      </c>
      <c r="BY118" s="75">
        <v>-2.6208771153274E-2</v>
      </c>
      <c r="BZ118" s="75">
        <v>-2.5872102571520301E-2</v>
      </c>
      <c r="CA118" s="75">
        <v>-2.5513659103039502E-2</v>
      </c>
      <c r="CB118" s="75">
        <v>-2.5127663789707998E-2</v>
      </c>
      <c r="CC118" s="75">
        <v>-2.4708471382805301E-2</v>
      </c>
      <c r="CD118" s="75">
        <v>-2.4249995599152498E-2</v>
      </c>
      <c r="CE118" s="75">
        <v>-2.3747871390282799E-2</v>
      </c>
      <c r="CF118" s="75">
        <v>-2.3197550312374901E-2</v>
      </c>
      <c r="CG118" s="75">
        <v>-2.2596611173926199E-2</v>
      </c>
      <c r="CH118" s="75">
        <v>-2.1943375944392701E-2</v>
      </c>
      <c r="CI118" s="75">
        <v>-2.1237910447853201E-2</v>
      </c>
      <c r="CJ118" s="75">
        <v>-2.0481755246632899E-2</v>
      </c>
      <c r="CK118" s="75">
        <v>-1.96776990263424E-2</v>
      </c>
      <c r="CL118" s="75">
        <v>-1.8830049661341899E-2</v>
      </c>
      <c r="CM118" s="75">
        <v>-1.7943927847718401E-2</v>
      </c>
      <c r="CN118" s="75">
        <v>-1.7025538792468001E-2</v>
      </c>
      <c r="CO118" s="75">
        <v>-1.60812968382106E-2</v>
      </c>
      <c r="CP118" s="75">
        <v>-1.51182301836388E-2</v>
      </c>
      <c r="CQ118" s="75">
        <v>-1.41427831517194E-2</v>
      </c>
      <c r="CR118" s="75">
        <v>-1.31615707573746E-2</v>
      </c>
      <c r="CS118" s="75">
        <v>-1.21801103682855E-2</v>
      </c>
      <c r="CT118" s="75">
        <v>-1.12034094256432E-2</v>
      </c>
      <c r="CU118" s="75">
        <v>-1.02355411283133E-2</v>
      </c>
      <c r="CV118" s="75">
        <v>-9.2792593746844395E-3</v>
      </c>
      <c r="CW118" s="75">
        <v>-8.3368756820163901E-3</v>
      </c>
      <c r="CX118" s="75">
        <v>-7.4091032854721496E-3</v>
      </c>
      <c r="CY118" s="75">
        <v>-6.4963570184636398E-3</v>
      </c>
      <c r="CZ118" s="75">
        <v>-5.5979726817395204E-3</v>
      </c>
      <c r="DA118" s="75">
        <v>-4.7128462684167902E-3</v>
      </c>
      <c r="DB118" s="75">
        <v>-3.83940690252075E-3</v>
      </c>
      <c r="DC118" s="75">
        <v>-2.9758320348491898E-3</v>
      </c>
      <c r="DD118" s="75">
        <v>-2.1199498797932299E-3</v>
      </c>
      <c r="DE118" s="75">
        <v>-1.2697133539950299E-3</v>
      </c>
      <c r="DF118" s="75">
        <v>-8.4591325105065997E-4</v>
      </c>
    </row>
    <row r="119" spans="1:110" ht="1.1499999999999999" customHeight="1">
      <c r="A119" s="71">
        <f t="shared" si="24"/>
        <v>110</v>
      </c>
      <c r="B119">
        <v>4500</v>
      </c>
      <c r="C119" s="72">
        <f t="shared" si="29"/>
        <v>-8.2655875687805708E-3</v>
      </c>
      <c r="D119" s="72">
        <f t="shared" si="29"/>
        <v>-2.9332547565177201E-2</v>
      </c>
      <c r="E119" s="72">
        <f t="shared" si="29"/>
        <v>-1.83765073485255E-2</v>
      </c>
      <c r="G119" s="72">
        <f t="shared" si="28"/>
        <v>-0.66729974798478897</v>
      </c>
      <c r="H119" s="72">
        <f t="shared" si="28"/>
        <v>-2.2735950283336899</v>
      </c>
      <c r="I119" s="72">
        <f t="shared" si="27"/>
        <v>-1.3912658869438801</v>
      </c>
      <c r="K119" s="75">
        <v>-8.4235720224569302E-4</v>
      </c>
      <c r="L119" s="75">
        <v>-1.26571675409195E-3</v>
      </c>
      <c r="M119" s="75">
        <v>-2.1136312304906799E-3</v>
      </c>
      <c r="N119" s="75">
        <v>-2.9670703157989899E-3</v>
      </c>
      <c r="O119" s="75">
        <v>-3.82850076908653E-3</v>
      </c>
      <c r="P119" s="75">
        <v>-4.6997148549917196E-3</v>
      </c>
      <c r="Q119" s="75">
        <v>-5.5828013825203002E-3</v>
      </c>
      <c r="R119" s="75">
        <v>-6.47889415468853E-3</v>
      </c>
      <c r="S119" s="75">
        <v>-7.3891844819854603E-3</v>
      </c>
      <c r="T119" s="75">
        <v>-8.3138651067974894E-3</v>
      </c>
      <c r="U119" s="75">
        <v>-9.2528408346743106E-3</v>
      </c>
      <c r="V119" s="75">
        <v>-1.02046629436426E-2</v>
      </c>
      <c r="W119" s="75">
        <v>-1.1167281305724801E-2</v>
      </c>
      <c r="X119" s="75">
        <v>-1.2137699422964899E-2</v>
      </c>
      <c r="Y119" s="75">
        <v>-1.3111808645899101E-2</v>
      </c>
      <c r="Z119" s="75">
        <v>-1.40847451764102E-2</v>
      </c>
      <c r="AA119" s="75">
        <v>-1.50509059385376E-2</v>
      </c>
      <c r="AB119" s="75">
        <v>-1.6004041094533902E-2</v>
      </c>
      <c r="AC119" s="75">
        <v>-1.6937821619249002E-2</v>
      </c>
      <c r="AD119" s="75">
        <v>-1.7845656467752598E-2</v>
      </c>
      <c r="AE119" s="75">
        <v>-1.8721170182420699E-2</v>
      </c>
      <c r="AF119" s="75">
        <v>-1.9558834152726301E-2</v>
      </c>
      <c r="AG119" s="75">
        <v>-2.0353703198034E-2</v>
      </c>
      <c r="AH119" s="75">
        <v>-2.1101773618124701E-2</v>
      </c>
      <c r="AI119" s="75">
        <v>-2.180051944983E-2</v>
      </c>
      <c r="AJ119" s="75">
        <v>-2.2448723357469998E-2</v>
      </c>
      <c r="AK119" s="75">
        <v>-2.3046387264971602E-2</v>
      </c>
      <c r="AL119" s="75">
        <v>-2.3595103724319399E-2</v>
      </c>
      <c r="AM119" s="75">
        <v>-2.4097603448963101E-2</v>
      </c>
      <c r="AN119" s="75">
        <v>-2.4557856824849199E-2</v>
      </c>
      <c r="AO119" s="75">
        <v>-2.4980501903128199E-2</v>
      </c>
      <c r="AP119" s="75">
        <v>-2.5370832172074999E-2</v>
      </c>
      <c r="AQ119" s="75">
        <v>-2.57344707506445E-2</v>
      </c>
      <c r="AR119" s="75">
        <v>-2.60767918597366E-2</v>
      </c>
      <c r="AS119" s="75">
        <v>-2.6402926990976901E-2</v>
      </c>
      <c r="AT119" s="75">
        <v>-2.67171081028027E-2</v>
      </c>
      <c r="AU119" s="75">
        <v>-2.7022972980416799E-2</v>
      </c>
      <c r="AV119" s="75">
        <v>-2.7322552547698199E-2</v>
      </c>
      <c r="AW119" s="75">
        <v>-2.7616995331995801E-2</v>
      </c>
      <c r="AX119" s="75">
        <v>-2.7906025455604298E-2</v>
      </c>
      <c r="AY119" s="75">
        <v>-2.8187930901117299E-2</v>
      </c>
      <c r="AZ119" s="75">
        <v>-2.8460203748873002E-2</v>
      </c>
      <c r="BA119" s="75">
        <v>-2.8718992880085299E-2</v>
      </c>
      <c r="BB119" s="75">
        <v>-2.89601217194967E-2</v>
      </c>
      <c r="BC119" s="75">
        <v>-2.9178627232686199E-2</v>
      </c>
      <c r="BD119" s="75">
        <v>-2.9369848001856502E-2</v>
      </c>
      <c r="BE119" s="75">
        <v>-2.9528962245531101E-2</v>
      </c>
      <c r="BF119" s="75">
        <v>-2.96519381446523E-2</v>
      </c>
      <c r="BG119" s="75">
        <v>-2.9735497139390599E-2</v>
      </c>
      <c r="BH119" s="75">
        <v>-2.9777153386849001E-2</v>
      </c>
      <c r="BI119" s="75">
        <v>-2.9775995795148402E-2</v>
      </c>
      <c r="BJ119" s="75">
        <v>-2.97318693130273E-2</v>
      </c>
      <c r="BK119" s="75">
        <v>-2.9646256533392201E-2</v>
      </c>
      <c r="BL119" s="75">
        <v>-2.9521517348225602E-2</v>
      </c>
      <c r="BM119" s="75">
        <v>-2.9361093871698302E-2</v>
      </c>
      <c r="BN119" s="75">
        <v>-2.91692618475781E-2</v>
      </c>
      <c r="BO119" s="75">
        <v>-2.89505593436797E-2</v>
      </c>
      <c r="BP119" s="75">
        <v>-2.8710056561781098E-2</v>
      </c>
      <c r="BQ119" s="75">
        <v>-2.8452332128204E-2</v>
      </c>
      <c r="BR119" s="75">
        <v>-2.81817044463014E-2</v>
      </c>
      <c r="BS119" s="75">
        <v>-2.7901893845782899E-2</v>
      </c>
      <c r="BT119" s="75">
        <v>-2.7615140842904101E-2</v>
      </c>
      <c r="BU119" s="75">
        <v>-2.7323248045149701E-2</v>
      </c>
      <c r="BV119" s="75">
        <v>-2.7026122119359501E-2</v>
      </c>
      <c r="BW119" s="75">
        <v>-2.67225692777265E-2</v>
      </c>
      <c r="BX119" s="75">
        <v>-2.6410542251510301E-2</v>
      </c>
      <c r="BY119" s="75">
        <v>-2.60859155119396E-2</v>
      </c>
      <c r="BZ119" s="75">
        <v>-2.57448471235238E-2</v>
      </c>
      <c r="CA119" s="75">
        <v>-2.5381739952758799E-2</v>
      </c>
      <c r="CB119" s="75">
        <v>-2.49912568106356E-2</v>
      </c>
      <c r="CC119" s="75">
        <v>-2.4568010597931698E-2</v>
      </c>
      <c r="CD119" s="75">
        <v>-2.4106336721219999E-2</v>
      </c>
      <c r="CE119" s="75">
        <v>-2.3602127408153099E-2</v>
      </c>
      <c r="CF119" s="75">
        <v>-2.3051094300353701E-2</v>
      </c>
      <c r="CG119" s="75">
        <v>-2.2451030069218999E-2</v>
      </c>
      <c r="CH119" s="75">
        <v>-2.1800314644205999E-2</v>
      </c>
      <c r="CI119" s="75">
        <v>-2.1099101689146599E-2</v>
      </c>
      <c r="CJ119" s="75">
        <v>-2.0348819582345599E-2</v>
      </c>
      <c r="CK119" s="75">
        <v>-1.9552167887823001E-2</v>
      </c>
      <c r="CL119" s="75">
        <v>-1.8713226662516701E-2</v>
      </c>
      <c r="CM119" s="75">
        <v>-1.7836864440146202E-2</v>
      </c>
      <c r="CN119" s="75">
        <v>-1.69289994574774E-2</v>
      </c>
      <c r="CO119" s="75">
        <v>-1.5995703693893099E-2</v>
      </c>
      <c r="CP119" s="75">
        <v>-1.5043704547838301E-2</v>
      </c>
      <c r="CQ119" s="75">
        <v>-1.40791220409164E-2</v>
      </c>
      <c r="CR119" s="75">
        <v>-1.3108289191322901E-2</v>
      </c>
      <c r="CS119" s="75">
        <v>-1.2136508610938099E-2</v>
      </c>
      <c r="CT119" s="75">
        <v>-1.1168568673988299E-2</v>
      </c>
      <c r="CU119" s="75">
        <v>-1.02084549277697E-2</v>
      </c>
      <c r="CV119" s="75">
        <v>-9.2588279275605603E-3</v>
      </c>
      <c r="CW119" s="75">
        <v>-8.3219921496811306E-3</v>
      </c>
      <c r="CX119" s="75">
        <v>-7.3987181641086801E-3</v>
      </c>
      <c r="CY119" s="75">
        <v>-6.4894626314026E-3</v>
      </c>
      <c r="CZ119" s="75">
        <v>-5.59370439150825E-3</v>
      </c>
      <c r="DA119" s="75">
        <v>-4.7104397582688699E-3</v>
      </c>
      <c r="DB119" s="75">
        <v>-3.8382359442903102E-3</v>
      </c>
      <c r="DC119" s="75">
        <v>-2.9754066619398101E-3</v>
      </c>
      <c r="DD119" s="75">
        <v>-2.11990236139627E-3</v>
      </c>
      <c r="DE119" s="75">
        <v>-1.2697775663127601E-3</v>
      </c>
      <c r="DF119" s="75">
        <v>-8.4599360943684503E-4</v>
      </c>
    </row>
    <row r="120" spans="1:110" ht="1.1499999999999999" customHeight="1">
      <c r="A120" s="71">
        <f t="shared" si="24"/>
        <v>111</v>
      </c>
      <c r="B120">
        <v>4450</v>
      </c>
      <c r="C120" s="72">
        <f t="shared" si="29"/>
        <v>-8.2480187844066605E-3</v>
      </c>
      <c r="D120" s="72">
        <f t="shared" si="29"/>
        <v>-2.9189388905388101E-2</v>
      </c>
      <c r="E120" s="72">
        <f t="shared" si="29"/>
        <v>-1.8268652713404599E-2</v>
      </c>
      <c r="G120" s="72">
        <f t="shared" si="28"/>
        <v>-0.65905172920038202</v>
      </c>
      <c r="H120" s="72">
        <f t="shared" si="28"/>
        <v>-2.2444056394283001</v>
      </c>
      <c r="I120" s="72">
        <f t="shared" si="27"/>
        <v>-1.3729972342304799</v>
      </c>
      <c r="K120" s="75">
        <v>-8.4243785838225397E-4</v>
      </c>
      <c r="L120" s="75">
        <v>-1.2658151366258599E-3</v>
      </c>
      <c r="M120" s="75">
        <v>-2.11362097279106E-3</v>
      </c>
      <c r="N120" s="75">
        <v>-2.9666655041273699E-3</v>
      </c>
      <c r="O120" s="75">
        <v>-3.8273189086885299E-3</v>
      </c>
      <c r="P120" s="75">
        <v>-4.6972338217346902E-3</v>
      </c>
      <c r="Q120" s="75">
        <v>-5.5783802523774201E-3</v>
      </c>
      <c r="R120" s="75">
        <v>-6.4717612944377801E-3</v>
      </c>
      <c r="S120" s="75">
        <v>-7.3784604784805198E-3</v>
      </c>
      <c r="T120" s="75">
        <v>-8.2985714612050301E-3</v>
      </c>
      <c r="U120" s="75">
        <v>-9.2319346089652695E-3</v>
      </c>
      <c r="V120" s="75">
        <v>-1.01770787561099E-2</v>
      </c>
      <c r="W120" s="75">
        <v>-1.1131981633475301E-2</v>
      </c>
      <c r="X120" s="75">
        <v>-1.20937149734254E-2</v>
      </c>
      <c r="Y120" s="75">
        <v>-1.30582987918387E-2</v>
      </c>
      <c r="Z120" s="75">
        <v>-1.40210678475386E-2</v>
      </c>
      <c r="AA120" s="75">
        <v>-1.4976644914818199E-2</v>
      </c>
      <c r="AB120" s="75">
        <v>-1.5919043470935298E-2</v>
      </c>
      <c r="AC120" s="75">
        <v>-1.6842242474131099E-2</v>
      </c>
      <c r="AD120" s="75">
        <v>-1.7739963020067001E-2</v>
      </c>
      <c r="AE120" s="75">
        <v>-1.8606121679499599E-2</v>
      </c>
      <c r="AF120" s="75">
        <v>-1.94354639780158E-2</v>
      </c>
      <c r="AG120" s="75">
        <v>-2.02232972455294E-2</v>
      </c>
      <c r="AH120" s="75">
        <v>-2.0965796906684701E-2</v>
      </c>
      <c r="AI120" s="75">
        <v>-2.16605378293479E-2</v>
      </c>
      <c r="AJ120" s="75">
        <v>-2.2306365868212101E-2</v>
      </c>
      <c r="AK120" s="75">
        <v>-2.2903240396603901E-2</v>
      </c>
      <c r="AL120" s="75">
        <v>-2.3452634447621599E-2</v>
      </c>
      <c r="AM120" s="75">
        <v>-2.3957099536860298E-2</v>
      </c>
      <c r="AN120" s="75">
        <v>-2.44203663822509E-2</v>
      </c>
      <c r="AO120" s="75">
        <v>-2.4846772821138001E-2</v>
      </c>
      <c r="AP120" s="75">
        <v>-2.5241277344998699E-2</v>
      </c>
      <c r="AQ120" s="75">
        <v>-2.5609200135408999E-2</v>
      </c>
      <c r="AR120" s="75">
        <v>-2.59555440802978E-2</v>
      </c>
      <c r="AS120" s="75">
        <v>-2.6285161652526701E-2</v>
      </c>
      <c r="AT120" s="75">
        <v>-2.66020322800022E-2</v>
      </c>
      <c r="AU120" s="75">
        <v>-2.6909569388631E-2</v>
      </c>
      <c r="AV120" s="75">
        <v>-2.72097007571801E-2</v>
      </c>
      <c r="AW120" s="75">
        <v>-2.7503507365122401E-2</v>
      </c>
      <c r="AX120" s="75">
        <v>-2.7790761890469098E-2</v>
      </c>
      <c r="AY120" s="75">
        <v>-2.8069822073953199E-2</v>
      </c>
      <c r="AZ120" s="75">
        <v>-2.8338404633191198E-2</v>
      </c>
      <c r="BA120" s="75">
        <v>-2.8592848612570301E-2</v>
      </c>
      <c r="BB120" s="75">
        <v>-2.88292592444622E-2</v>
      </c>
      <c r="BC120" s="75">
        <v>-2.90430077403061E-2</v>
      </c>
      <c r="BD120" s="75">
        <v>-2.92296718229135E-2</v>
      </c>
      <c r="BE120" s="75">
        <v>-2.9384781621506501E-2</v>
      </c>
      <c r="BF120" s="75">
        <v>-2.9504519843781E-2</v>
      </c>
      <c r="BG120" s="75">
        <v>-2.95858258607677E-2</v>
      </c>
      <c r="BH120" s="75">
        <v>-2.96263607753053E-2</v>
      </c>
      <c r="BI120" s="75">
        <v>-2.9625281406820199E-2</v>
      </c>
      <c r="BJ120" s="75">
        <v>-2.9582424232321498E-2</v>
      </c>
      <c r="BK120" s="75">
        <v>-2.94991983173667E-2</v>
      </c>
      <c r="BL120" s="75">
        <v>-2.9377814925082901E-2</v>
      </c>
      <c r="BM120" s="75">
        <v>-2.9221481017034399E-2</v>
      </c>
      <c r="BN120" s="75">
        <v>-2.9034251980747199E-2</v>
      </c>
      <c r="BO120" s="75">
        <v>-2.88203238779851E-2</v>
      </c>
      <c r="BP120" s="75">
        <v>-2.85845088554651E-2</v>
      </c>
      <c r="BQ120" s="75">
        <v>-2.83310557436834E-2</v>
      </c>
      <c r="BR120" s="75">
        <v>-2.8064026776291901E-2</v>
      </c>
      <c r="BS120" s="75">
        <v>-2.7786924717115601E-2</v>
      </c>
      <c r="BT120" s="75">
        <v>-2.7501790866604099E-2</v>
      </c>
      <c r="BU120" s="75">
        <v>-2.72103908325016E-2</v>
      </c>
      <c r="BV120" s="75">
        <v>-2.6912531047119E-2</v>
      </c>
      <c r="BW120" s="75">
        <v>-2.6607171190876199E-2</v>
      </c>
      <c r="BX120" s="75">
        <v>-2.6292318937944401E-2</v>
      </c>
      <c r="BY120" s="75">
        <v>-2.5964108172856801E-2</v>
      </c>
      <c r="BZ120" s="75">
        <v>-2.56189580783211E-2</v>
      </c>
      <c r="CA120" s="75">
        <v>-2.5251531191183799E-2</v>
      </c>
      <c r="CB120" s="75">
        <v>-2.48569077381262E-2</v>
      </c>
      <c r="CC120" s="75">
        <v>-2.4429932242915099E-2</v>
      </c>
      <c r="CD120" s="75">
        <v>-2.3965355440827799E-2</v>
      </c>
      <c r="CE120" s="75">
        <v>-2.3459291009153199E-2</v>
      </c>
      <c r="CF120" s="75">
        <v>-2.2907715715587001E-2</v>
      </c>
      <c r="CG120" s="75">
        <v>-2.2308608139292099E-2</v>
      </c>
      <c r="CH120" s="75">
        <v>-2.1660412353899101E-2</v>
      </c>
      <c r="CI120" s="75">
        <v>-2.0963362939237399E-2</v>
      </c>
      <c r="CJ120" s="75">
        <v>-2.0218778965977399E-2</v>
      </c>
      <c r="CK120" s="75">
        <v>-1.9429285160408601E-2</v>
      </c>
      <c r="CL120" s="75">
        <v>-1.85987363072035E-2</v>
      </c>
      <c r="CM120" s="75">
        <v>-1.77317754094065E-2</v>
      </c>
      <c r="CN120" s="75">
        <v>-1.68340391538595E-2</v>
      </c>
      <c r="CO120" s="75">
        <v>-1.59112867712656E-2</v>
      </c>
      <c r="CP120" s="75">
        <v>-1.49699525753749E-2</v>
      </c>
      <c r="CQ120" s="75">
        <v>-1.4015857053414E-2</v>
      </c>
      <c r="CR120" s="75">
        <v>-1.3055060649539801E-2</v>
      </c>
      <c r="CS120" s="75">
        <v>-1.20926626816026E-2</v>
      </c>
      <c r="CT120" s="75">
        <v>-1.11332456912941E-2</v>
      </c>
      <c r="CU120" s="75">
        <v>-1.01807003189242E-2</v>
      </c>
      <c r="CV120" s="75">
        <v>-9.2376095882400408E-3</v>
      </c>
      <c r="CW120" s="75">
        <v>-8.3062514614039105E-3</v>
      </c>
      <c r="CX120" s="75">
        <v>-7.3874623808342201E-3</v>
      </c>
      <c r="CY120" s="75">
        <v>-6.4817250227497403E-3</v>
      </c>
      <c r="CZ120" s="75">
        <v>-5.5886548975649904E-3</v>
      </c>
      <c r="DA120" s="75">
        <v>-4.7073430979844401E-3</v>
      </c>
      <c r="DB120" s="75">
        <v>-3.8364828173280299E-3</v>
      </c>
      <c r="DC120" s="75">
        <v>-2.97451961250772E-3</v>
      </c>
      <c r="DD120" s="75">
        <v>-2.1195224443727001E-3</v>
      </c>
      <c r="DE120" s="75">
        <v>-1.2696406736495099E-3</v>
      </c>
      <c r="DF120" s="75">
        <v>-8.4593204869634001E-4</v>
      </c>
    </row>
    <row r="121" spans="1:110" ht="1.1499999999999999" customHeight="1">
      <c r="A121" s="71">
        <f t="shared" si="24"/>
        <v>112</v>
      </c>
      <c r="B121">
        <v>4400</v>
      </c>
      <c r="C121" s="72">
        <f t="shared" si="29"/>
        <v>-8.2298081559792902E-3</v>
      </c>
      <c r="D121" s="72">
        <f t="shared" si="29"/>
        <v>-2.9048643391479299E-2</v>
      </c>
      <c r="E121" s="72">
        <f t="shared" si="29"/>
        <v>-1.8162898217274199E-2</v>
      </c>
      <c r="G121" s="72">
        <f t="shared" si="28"/>
        <v>-0.65082192104440295</v>
      </c>
      <c r="H121" s="72">
        <f t="shared" si="28"/>
        <v>-2.21535699603682</v>
      </c>
      <c r="I121" s="72">
        <f t="shared" si="27"/>
        <v>-1.3548343360132</v>
      </c>
      <c r="K121" s="75">
        <v>-8.4238210344665199E-4</v>
      </c>
      <c r="L121" s="75">
        <v>-1.26570737655129E-3</v>
      </c>
      <c r="M121" s="75">
        <v>-2.1132699601866898E-3</v>
      </c>
      <c r="N121" s="75">
        <v>-2.9657915314783099E-3</v>
      </c>
      <c r="O121" s="75">
        <v>-3.82554904867447E-3</v>
      </c>
      <c r="P121" s="75">
        <v>-4.6940609927651096E-3</v>
      </c>
      <c r="Q121" s="75">
        <v>-5.5731838748169999E-3</v>
      </c>
      <c r="R121" s="75">
        <v>-6.4637990337996602E-3</v>
      </c>
      <c r="S121" s="75">
        <v>-7.3668898891082702E-3</v>
      </c>
      <c r="T121" s="75">
        <v>-8.2824581983277305E-3</v>
      </c>
      <c r="U121" s="75">
        <v>-9.2102848105014307E-3</v>
      </c>
      <c r="V121" s="75">
        <v>-1.01488822152441E-2</v>
      </c>
      <c r="W121" s="75">
        <v>-1.10962578591806E-2</v>
      </c>
      <c r="X121" s="75">
        <v>-1.2049548982031401E-2</v>
      </c>
      <c r="Y121" s="75">
        <v>-1.30049009833737E-2</v>
      </c>
      <c r="Z121" s="75">
        <v>-1.39578399281072E-2</v>
      </c>
      <c r="AA121" s="75">
        <v>-1.49032014573413E-2</v>
      </c>
      <c r="AB121" s="75">
        <v>-1.58352486832973E-2</v>
      </c>
      <c r="AC121" s="75">
        <v>-1.6748254470358E-2</v>
      </c>
      <c r="AD121" s="75">
        <v>-1.7636233759803801E-2</v>
      </c>
      <c r="AE121" s="75">
        <v>-1.8493377628169501E-2</v>
      </c>
      <c r="AF121" s="75">
        <v>-1.93146913401551E-2</v>
      </c>
      <c r="AG121" s="75">
        <v>-2.0095719574501299E-2</v>
      </c>
      <c r="AH121" s="75">
        <v>-2.0832805374366201E-2</v>
      </c>
      <c r="AI121" s="75">
        <v>-2.1523618002433902E-2</v>
      </c>
      <c r="AJ121" s="75">
        <v>-2.21670653090222E-2</v>
      </c>
      <c r="AK121" s="75">
        <v>-2.27630630353951E-2</v>
      </c>
      <c r="AL121" s="75">
        <v>-2.3312971385516901E-2</v>
      </c>
      <c r="AM121" s="75">
        <v>-2.3819176890242402E-2</v>
      </c>
      <c r="AN121" s="75">
        <v>-2.4285178568202299E-2</v>
      </c>
      <c r="AO121" s="75">
        <v>-2.47150346244779E-2</v>
      </c>
      <c r="AP121" s="75">
        <v>-2.5113388102158699E-2</v>
      </c>
      <c r="AQ121" s="75">
        <v>-2.5485273807203099E-2</v>
      </c>
      <c r="AR121" s="75">
        <v>-2.5835342310469901E-2</v>
      </c>
      <c r="AS121" s="75">
        <v>-2.61681857616167E-2</v>
      </c>
      <c r="AT121" s="75">
        <v>-2.64875477140867E-2</v>
      </c>
      <c r="AU121" s="75">
        <v>-2.6796620090553901E-2</v>
      </c>
      <c r="AV121" s="75">
        <v>-2.7097246549778901E-2</v>
      </c>
      <c r="AW121" s="75">
        <v>-2.7390434256867501E-2</v>
      </c>
      <c r="AX121" s="75">
        <v>-2.76760017087372E-2</v>
      </c>
      <c r="AY121" s="75">
        <v>-2.79523784780394E-2</v>
      </c>
      <c r="AZ121" s="75">
        <v>-2.82174830700705E-2</v>
      </c>
      <c r="BA121" s="75">
        <v>-2.8467838015508201E-2</v>
      </c>
      <c r="BB121" s="75">
        <v>-2.8699810613597901E-2</v>
      </c>
      <c r="BC121" s="75">
        <v>-2.8909088512536901E-2</v>
      </c>
      <c r="BD121" s="75">
        <v>-2.90914660755743E-2</v>
      </c>
      <c r="BE121" s="75">
        <v>-2.9242815271204502E-2</v>
      </c>
      <c r="BF121" s="75">
        <v>-2.93595101688288E-2</v>
      </c>
      <c r="BG121" s="75">
        <v>-2.94386961238342E-2</v>
      </c>
      <c r="BH121" s="75">
        <v>-2.94781825162817E-2</v>
      </c>
      <c r="BI121" s="75">
        <v>-2.9477170331133399E-2</v>
      </c>
      <c r="BJ121" s="75">
        <v>-2.9435509058926002E-2</v>
      </c>
      <c r="BK121" s="75">
        <v>-2.93545249731187E-2</v>
      </c>
      <c r="BL121" s="75">
        <v>-2.9236291725906E-2</v>
      </c>
      <c r="BM121" s="75">
        <v>-2.90838052602066E-2</v>
      </c>
      <c r="BN121" s="75">
        <v>-2.8900898890719801E-2</v>
      </c>
      <c r="BO121" s="75">
        <v>-2.8691461982862099E-2</v>
      </c>
      <c r="BP121" s="75">
        <v>-2.8460056476965201E-2</v>
      </c>
      <c r="BQ121" s="75">
        <v>-2.82106221065168E-2</v>
      </c>
      <c r="BR121" s="75">
        <v>-2.79469864486009E-2</v>
      </c>
      <c r="BS121" s="75">
        <v>-2.7672440226183401E-2</v>
      </c>
      <c r="BT121" s="75">
        <v>-2.7388845390596502E-2</v>
      </c>
      <c r="BU121" s="75">
        <v>-2.7097929960805199E-2</v>
      </c>
      <c r="BV121" s="75">
        <v>-2.6799404789958299E-2</v>
      </c>
      <c r="BW121" s="75">
        <v>-2.6492382552000801E-2</v>
      </c>
      <c r="BX121" s="75">
        <v>-2.6174910129602699E-2</v>
      </c>
      <c r="BY121" s="75">
        <v>-2.5843381636850599E-2</v>
      </c>
      <c r="BZ121" s="75">
        <v>-2.54944477998378E-2</v>
      </c>
      <c r="CA121" s="75">
        <v>-2.51230260407692E-2</v>
      </c>
      <c r="CB121" s="75">
        <v>-2.4724586933093599E-2</v>
      </c>
      <c r="CC121" s="75">
        <v>-2.4294188319272499E-2</v>
      </c>
      <c r="CD121" s="75">
        <v>-2.3826984060865398E-2</v>
      </c>
      <c r="CE121" s="75">
        <v>-2.33192805978342E-2</v>
      </c>
      <c r="CF121" s="75">
        <v>-2.2767321234264198E-2</v>
      </c>
      <c r="CG121" s="75">
        <v>-2.2169245716036099E-2</v>
      </c>
      <c r="CH121" s="75">
        <v>-2.15235680143223E-2</v>
      </c>
      <c r="CI121" s="75">
        <v>-2.08305959152448E-2</v>
      </c>
      <c r="CJ121" s="75">
        <v>-2.0091543756097899E-2</v>
      </c>
      <c r="CK121" s="75">
        <v>-1.9308972403605299E-2</v>
      </c>
      <c r="CL121" s="75">
        <v>-1.8486516321941E-2</v>
      </c>
      <c r="CM121" s="75">
        <v>-1.7628615251264801E-2</v>
      </c>
      <c r="CN121" s="75">
        <v>-1.6740632224559699E-2</v>
      </c>
      <c r="CO121" s="75">
        <v>-1.5828038618014899E-2</v>
      </c>
      <c r="CP121" s="75">
        <v>-1.48969861122986E-2</v>
      </c>
      <c r="CQ121" s="75">
        <v>-1.3953015617935299E-2</v>
      </c>
      <c r="CR121" s="75">
        <v>-1.30019274923824E-2</v>
      </c>
      <c r="CS121" s="75">
        <v>-1.2048625266234E-2</v>
      </c>
      <c r="CT121" s="75">
        <v>-1.10975010058791E-2</v>
      </c>
      <c r="CU121" s="75">
        <v>-1.0152342288247299E-2</v>
      </c>
      <c r="CV121" s="75">
        <v>-9.2156693392871601E-3</v>
      </c>
      <c r="CW121" s="75">
        <v>-8.2897179267592894E-3</v>
      </c>
      <c r="CX121" s="75">
        <v>-7.3753943453311798E-3</v>
      </c>
      <c r="CY121" s="75">
        <v>-6.47319777515349E-3</v>
      </c>
      <c r="CZ121" s="75">
        <v>-5.5828697423339598E-3</v>
      </c>
      <c r="DA121" s="75">
        <v>-4.7035942098409503E-3</v>
      </c>
      <c r="DB121" s="75">
        <v>-3.8341779828442602E-3</v>
      </c>
      <c r="DC121" s="75">
        <v>-2.97319337793396E-3</v>
      </c>
      <c r="DD121" s="75">
        <v>-2.1188258441225101E-3</v>
      </c>
      <c r="DE121" s="75">
        <v>-1.26931204112224E-3</v>
      </c>
      <c r="DF121" s="75">
        <v>-8.4573448761147995E-4</v>
      </c>
    </row>
    <row r="122" spans="1:110" ht="1.1499999999999999" customHeight="1">
      <c r="A122" s="71">
        <f t="shared" si="24"/>
        <v>113</v>
      </c>
      <c r="B122">
        <v>4350</v>
      </c>
      <c r="C122" s="72">
        <f t="shared" si="29"/>
        <v>-8.2110092301218105E-3</v>
      </c>
      <c r="D122" s="72">
        <f t="shared" si="29"/>
        <v>-2.8910251624938599E-2</v>
      </c>
      <c r="E122" s="72">
        <f t="shared" si="29"/>
        <v>-1.8059191962643099E-2</v>
      </c>
      <c r="G122" s="72">
        <f t="shared" si="28"/>
        <v>-0.64261091181428098</v>
      </c>
      <c r="H122" s="72">
        <f t="shared" si="28"/>
        <v>-2.1864467444118798</v>
      </c>
      <c r="I122" s="72">
        <f t="shared" si="27"/>
        <v>-1.33677514405056</v>
      </c>
      <c r="K122" s="75">
        <v>-8.4219625795412803E-4</v>
      </c>
      <c r="L122" s="75">
        <v>-1.2654032153386599E-3</v>
      </c>
      <c r="M122" s="75">
        <v>-2.1125949585029898E-3</v>
      </c>
      <c r="N122" s="75">
        <v>-2.9644724513309402E-3</v>
      </c>
      <c r="O122" s="75">
        <v>-3.8232228585775301E-3</v>
      </c>
      <c r="P122" s="75">
        <v>-4.6902357532644604E-3</v>
      </c>
      <c r="Q122" s="75">
        <v>-5.5672589709183703E-3</v>
      </c>
      <c r="R122" s="75">
        <v>-6.4550608777199101E-3</v>
      </c>
      <c r="S122" s="75">
        <v>-7.3545316160380002E-3</v>
      </c>
      <c r="T122" s="75">
        <v>-8.2655875687805708E-3</v>
      </c>
      <c r="U122" s="75">
        <v>-9.1879548342058102E-3</v>
      </c>
      <c r="V122" s="75">
        <v>-1.0120135038459901E-2</v>
      </c>
      <c r="W122" s="75">
        <v>-1.1060166856414E-2</v>
      </c>
      <c r="X122" s="75">
        <v>-1.20052502943281E-2</v>
      </c>
      <c r="Y122" s="75">
        <v>-1.2951652933679701E-2</v>
      </c>
      <c r="Z122" s="75">
        <v>-1.3895085255671799E-2</v>
      </c>
      <c r="AA122" s="75">
        <v>-1.48305832951018E-2</v>
      </c>
      <c r="AB122" s="75">
        <v>-1.5752646943219501E-2</v>
      </c>
      <c r="AC122" s="75">
        <v>-1.6655829827377601E-2</v>
      </c>
      <c r="AD122" s="75">
        <v>-1.75344230302425E-2</v>
      </c>
      <c r="AE122" s="75">
        <v>-1.8382875812462701E-2</v>
      </c>
      <c r="AF122" s="75">
        <v>-1.9196440221494401E-2</v>
      </c>
      <c r="AG122" s="75">
        <v>-1.99708832521901E-2</v>
      </c>
      <c r="AH122" s="75">
        <v>-2.0702705061999001E-2</v>
      </c>
      <c r="AI122" s="75">
        <v>-2.1389663866871099E-2</v>
      </c>
      <c r="AJ122" s="75">
        <v>-2.2030727644037101E-2</v>
      </c>
      <c r="AK122" s="75">
        <v>-2.26257676945988E-2</v>
      </c>
      <c r="AL122" s="75">
        <v>-2.3176038175352E-2</v>
      </c>
      <c r="AM122" s="75">
        <v>-2.3683773903621801E-2</v>
      </c>
      <c r="AN122" s="75">
        <v>-2.41522487054362E-2</v>
      </c>
      <c r="AO122" s="75">
        <v>-2.4585261893193999E-2</v>
      </c>
      <c r="AP122" s="75">
        <v>-2.49871591395321E-2</v>
      </c>
      <c r="AQ122" s="75">
        <v>-2.5362704931553699E-2</v>
      </c>
      <c r="AR122" s="75">
        <v>-2.5716217955969099E-2</v>
      </c>
      <c r="AS122" s="75">
        <v>-2.6052046024979E-2</v>
      </c>
      <c r="AT122" s="75">
        <v>-2.6373712360227699E-2</v>
      </c>
      <c r="AU122" s="75">
        <v>-2.66841910779567E-2</v>
      </c>
      <c r="AV122" s="75">
        <v>-2.6985259083685299E-2</v>
      </c>
      <c r="AW122" s="75">
        <v>-2.7277843265715002E-2</v>
      </c>
      <c r="AX122" s="75">
        <v>-2.7561805854516001E-2</v>
      </c>
      <c r="AY122" s="75">
        <v>-2.7835651624604899E-2</v>
      </c>
      <c r="AZ122" s="75">
        <v>-2.8097475921876999E-2</v>
      </c>
      <c r="BA122" s="75">
        <v>-2.8343982450128299E-2</v>
      </c>
      <c r="BB122" s="75">
        <v>-2.8571780266474799E-2</v>
      </c>
      <c r="BC122" s="75">
        <v>-2.87768547936775E-2</v>
      </c>
      <c r="BD122" s="75">
        <v>-2.8955200519017101E-2</v>
      </c>
      <c r="BE122" s="75">
        <v>-2.91030171388592E-2</v>
      </c>
      <c r="BF122" s="75">
        <v>-2.9216850620373401E-2</v>
      </c>
      <c r="BG122" s="75">
        <v>-2.9294041937150701E-2</v>
      </c>
      <c r="BH122" s="75">
        <v>-2.9332547565177201E-2</v>
      </c>
      <c r="BI122" s="75">
        <v>-2.9331592129037701E-2</v>
      </c>
      <c r="BJ122" s="75">
        <v>-2.9291058710805298E-2</v>
      </c>
      <c r="BK122" s="75">
        <v>-2.9212179563869501E-2</v>
      </c>
      <c r="BL122" s="75">
        <v>-2.9096903891581798E-2</v>
      </c>
      <c r="BM122" s="75">
        <v>-2.8948038270254901E-2</v>
      </c>
      <c r="BN122" s="75">
        <v>-2.8769190089915301E-2</v>
      </c>
      <c r="BO122" s="75">
        <v>-2.8563980654516801E-2</v>
      </c>
      <c r="BP122" s="75">
        <v>-2.8336722017725101E-2</v>
      </c>
      <c r="BQ122" s="75">
        <v>-2.8091070589152799E-2</v>
      </c>
      <c r="BR122" s="75">
        <v>-2.7830636112912501E-2</v>
      </c>
      <c r="BS122" s="75">
        <v>-2.75585016220566E-2</v>
      </c>
      <c r="BT122" s="75">
        <v>-2.72763732852308E-2</v>
      </c>
      <c r="BU122" s="75">
        <v>-2.69859330582039E-2</v>
      </c>
      <c r="BV122" s="75">
        <v>-2.6686809700149701E-2</v>
      </c>
      <c r="BW122" s="75">
        <v>-2.63782598003444E-2</v>
      </c>
      <c r="BX122" s="75">
        <v>-2.60583613524977E-2</v>
      </c>
      <c r="BY122" s="75">
        <v>-2.57237655313656E-2</v>
      </c>
      <c r="BZ122" s="75">
        <v>-2.5371327551797499E-2</v>
      </c>
      <c r="CA122" s="75">
        <v>-2.4996217385951199E-2</v>
      </c>
      <c r="CB122" s="75">
        <v>-2.45942659787033E-2</v>
      </c>
      <c r="CC122" s="75">
        <v>-2.4160733130979599E-2</v>
      </c>
      <c r="CD122" s="75">
        <v>-2.3691158229216799E-2</v>
      </c>
      <c r="CE122" s="75">
        <v>-2.31820189233303E-2</v>
      </c>
      <c r="CF122" s="75">
        <v>-2.2629822316880498E-2</v>
      </c>
      <c r="CG122" s="75">
        <v>-2.2032848422509198E-2</v>
      </c>
      <c r="CH122" s="75">
        <v>-2.1389685776925901E-2</v>
      </c>
      <c r="CI122" s="75">
        <v>-2.0700707345899901E-2</v>
      </c>
      <c r="CJ122" s="75">
        <v>-1.9967028839268999E-2</v>
      </c>
      <c r="CK122" s="75">
        <v>-1.91911548914094E-2</v>
      </c>
      <c r="CL122" s="75">
        <v>-1.83765073485255E-2</v>
      </c>
      <c r="CM122" s="75">
        <v>-1.7527340279293601E-2</v>
      </c>
      <c r="CN122" s="75">
        <v>-1.66487537851253E-2</v>
      </c>
      <c r="CO122" s="75">
        <v>-1.5745951602493698E-2</v>
      </c>
      <c r="CP122" s="75">
        <v>-1.48248156155113E-2</v>
      </c>
      <c r="CQ122" s="75">
        <v>-1.38906233398938E-2</v>
      </c>
      <c r="CR122" s="75">
        <v>-1.29489290259516E-2</v>
      </c>
      <c r="CS122" s="75">
        <v>-1.20044462128726E-2</v>
      </c>
      <c r="CT122" s="75">
        <v>-1.10613913350653E-2</v>
      </c>
      <c r="CU122" s="75">
        <v>-1.0123442622998399E-2</v>
      </c>
      <c r="CV122" s="75">
        <v>-9.1930686490240901E-3</v>
      </c>
      <c r="CW122" s="75">
        <v>-8.2724528258722695E-3</v>
      </c>
      <c r="CX122" s="75">
        <v>-7.3625699945296203E-3</v>
      </c>
      <c r="CY122" s="75">
        <v>-6.4639320707601602E-3</v>
      </c>
      <c r="CZ122" s="75">
        <v>-5.5763930943430696E-3</v>
      </c>
      <c r="DA122" s="75">
        <v>-4.6992296145435802E-3</v>
      </c>
      <c r="DB122" s="75">
        <v>-3.8313511772639598E-3</v>
      </c>
      <c r="DC122" s="75">
        <v>-2.9714500053387299E-3</v>
      </c>
      <c r="DD122" s="75">
        <v>-2.1178278889919899E-3</v>
      </c>
      <c r="DE122" s="75">
        <v>-1.2688009765997701E-3</v>
      </c>
      <c r="DF122" s="75">
        <v>-8.4540705087419999E-4</v>
      </c>
    </row>
    <row r="123" spans="1:110" ht="1.1499999999999999" customHeight="1">
      <c r="A123" s="71">
        <f t="shared" si="24"/>
        <v>114</v>
      </c>
      <c r="B123">
        <v>4300</v>
      </c>
      <c r="C123" s="72">
        <f t="shared" si="29"/>
        <v>-8.1916729223803393E-3</v>
      </c>
      <c r="D123" s="72">
        <f t="shared" si="29"/>
        <v>-2.8774157841494299E-2</v>
      </c>
      <c r="E123" s="72">
        <f t="shared" si="29"/>
        <v>-1.7957484229928E-2</v>
      </c>
      <c r="G123" s="72">
        <f t="shared" si="28"/>
        <v>-0.63441923889190099</v>
      </c>
      <c r="H123" s="72">
        <f t="shared" si="28"/>
        <v>-2.1576725865703898</v>
      </c>
      <c r="I123" s="72">
        <f t="shared" si="27"/>
        <v>-1.31881765982063</v>
      </c>
      <c r="K123" s="75">
        <v>-8.4188652871489405E-4</v>
      </c>
      <c r="L123" s="75">
        <v>-1.26491223208631E-3</v>
      </c>
      <c r="M123" s="75">
        <v>-2.1116124154377698E-3</v>
      </c>
      <c r="N123" s="75">
        <v>-2.96273174185444E-3</v>
      </c>
      <c r="O123" s="75">
        <v>-3.8203710786547098E-3</v>
      </c>
      <c r="P123" s="75">
        <v>-4.6857961943032904E-3</v>
      </c>
      <c r="Q123" s="75">
        <v>-5.56065056568058E-3</v>
      </c>
      <c r="R123" s="75">
        <v>-6.4455981615264999E-3</v>
      </c>
      <c r="S123" s="75">
        <v>-7.3414419418895696E-3</v>
      </c>
      <c r="T123" s="75">
        <v>-8.2480187844066605E-3</v>
      </c>
      <c r="U123" s="75">
        <v>-9.1650047938492199E-3</v>
      </c>
      <c r="V123" s="75">
        <v>-1.00908956093144E-2</v>
      </c>
      <c r="W123" s="75">
        <v>-1.1023762205845699E-2</v>
      </c>
      <c r="X123" s="75">
        <v>-1.1960864751658799E-2</v>
      </c>
      <c r="Y123" s="75">
        <v>-1.28985898488781E-2</v>
      </c>
      <c r="Z123" s="75">
        <v>-1.3832825757467601E-2</v>
      </c>
      <c r="AA123" s="75">
        <v>-1.4758797095919301E-2</v>
      </c>
      <c r="AB123" s="75">
        <v>-1.5671228401442899E-2</v>
      </c>
      <c r="AC123" s="75">
        <v>-1.6564941660844799E-2</v>
      </c>
      <c r="AD123" s="75">
        <v>-1.74344870726281E-2</v>
      </c>
      <c r="AE123" s="75">
        <v>-1.8274556862879699E-2</v>
      </c>
      <c r="AF123" s="75">
        <v>-1.9080638218019801E-2</v>
      </c>
      <c r="AG123" s="75">
        <v>-1.9848705608951599E-2</v>
      </c>
      <c r="AH123" s="75">
        <v>-2.0575406762786699E-2</v>
      </c>
      <c r="AI123" s="75">
        <v>-2.12585842919179E-2</v>
      </c>
      <c r="AJ123" s="75">
        <v>-2.1897263687392199E-2</v>
      </c>
      <c r="AK123" s="75">
        <v>-2.2491271416183699E-2</v>
      </c>
      <c r="AL123" s="75">
        <v>-2.3041762367620299E-2</v>
      </c>
      <c r="AM123" s="75">
        <v>-2.3550831957536499E-2</v>
      </c>
      <c r="AN123" s="75">
        <v>-2.40215341654356E-2</v>
      </c>
      <c r="AO123" s="75">
        <v>-2.4457430166635201E-2</v>
      </c>
      <c r="AP123" s="75">
        <v>-2.4862584930524401E-2</v>
      </c>
      <c r="AQ123" s="75">
        <v>-2.5241505305984901E-2</v>
      </c>
      <c r="AR123" s="75">
        <v>-2.5598200073341099E-2</v>
      </c>
      <c r="AS123" s="75">
        <v>-2.5936785835929101E-2</v>
      </c>
      <c r="AT123" s="75">
        <v>-2.6260580093039599E-2</v>
      </c>
      <c r="AU123" s="75">
        <v>-2.65723440629244E-2</v>
      </c>
      <c r="AV123" s="75">
        <v>-2.6873802887821499E-2</v>
      </c>
      <c r="AW123" s="75">
        <v>-2.7165797220641202E-2</v>
      </c>
      <c r="AX123" s="75">
        <v>-2.74482314273473E-2</v>
      </c>
      <c r="AY123" s="75">
        <v>-2.77196895388306E-2</v>
      </c>
      <c r="AZ123" s="75">
        <v>-2.7978417559324901E-2</v>
      </c>
      <c r="BA123" s="75">
        <v>-2.82213018126913E-2</v>
      </c>
      <c r="BB123" s="75">
        <v>-2.8445172096280599E-2</v>
      </c>
      <c r="BC123" s="75">
        <v>-2.86462925071236E-2</v>
      </c>
      <c r="BD123" s="75">
        <v>-2.88208468271841E-2</v>
      </c>
      <c r="BE123" s="75">
        <v>-2.8965343751187901E-2</v>
      </c>
      <c r="BF123" s="75">
        <v>-2.9076486324047399E-2</v>
      </c>
      <c r="BG123" s="75">
        <v>-2.91518015069323E-2</v>
      </c>
      <c r="BH123" s="75">
        <v>-2.9189388905388101E-2</v>
      </c>
      <c r="BI123" s="75">
        <v>-2.91884809991006E-2</v>
      </c>
      <c r="BJ123" s="75">
        <v>-2.91490118982346E-2</v>
      </c>
      <c r="BK123" s="75">
        <v>-2.9072108569912401E-2</v>
      </c>
      <c r="BL123" s="75">
        <v>-2.89596105465579E-2</v>
      </c>
      <c r="BM123" s="75">
        <v>-2.8814153095608998E-2</v>
      </c>
      <c r="BN123" s="75">
        <v>-2.8639114178477001E-2</v>
      </c>
      <c r="BO123" s="75">
        <v>-2.8437886316096402E-2</v>
      </c>
      <c r="BP123" s="75">
        <v>-2.8214526523265698E-2</v>
      </c>
      <c r="BQ123" s="75">
        <v>-2.7972438286978998E-2</v>
      </c>
      <c r="BR123" s="75">
        <v>-2.7715024641361101E-2</v>
      </c>
      <c r="BS123" s="75">
        <v>-2.7445166447159799E-2</v>
      </c>
      <c r="BT123" s="75">
        <v>-2.7164438661507102E-2</v>
      </c>
      <c r="BU123" s="75">
        <v>-2.6874463255585301E-2</v>
      </c>
      <c r="BV123" s="75">
        <v>-2.6574807740789699E-2</v>
      </c>
      <c r="BW123" s="75">
        <v>-2.62648551761685E-2</v>
      </c>
      <c r="BX123" s="75">
        <v>-2.5942715132177899E-2</v>
      </c>
      <c r="BY123" s="75">
        <v>-2.5605286760628499E-2</v>
      </c>
      <c r="BZ123" s="75">
        <v>-2.5249607616729002E-2</v>
      </c>
      <c r="CA123" s="75">
        <v>-2.4871097675068E-2</v>
      </c>
      <c r="CB123" s="75">
        <v>-2.4465917722500299E-2</v>
      </c>
      <c r="CC123" s="75">
        <v>-2.40295230182027E-2</v>
      </c>
      <c r="CD123" s="75">
        <v>-2.35578168621941E-2</v>
      </c>
      <c r="CE123" s="75">
        <v>-2.30474327457523E-2</v>
      </c>
      <c r="CF123" s="75">
        <v>-2.24951350206129E-2</v>
      </c>
      <c r="CG123" s="75">
        <v>-2.1899326861512199E-2</v>
      </c>
      <c r="CH123" s="75">
        <v>-2.12586747465866E-2</v>
      </c>
      <c r="CI123" s="75">
        <v>-2.05736087474679E-2</v>
      </c>
      <c r="CJ123" s="75">
        <v>-1.9845153358887702E-2</v>
      </c>
      <c r="CK123" s="75">
        <v>-1.90757615163238E-2</v>
      </c>
      <c r="CL123" s="75">
        <v>-1.8268652713404599E-2</v>
      </c>
      <c r="CM123" s="75">
        <v>-1.7427908669160299E-2</v>
      </c>
      <c r="CN123" s="75">
        <v>-1.6558379583579998E-2</v>
      </c>
      <c r="CO123" s="75">
        <v>-1.56650180685892E-2</v>
      </c>
      <c r="CP123" s="75">
        <v>-1.4753450148805299E-2</v>
      </c>
      <c r="CQ123" s="75">
        <v>-1.38287041883086E-2</v>
      </c>
      <c r="CR123" s="75">
        <v>-1.28961016674475E-2</v>
      </c>
      <c r="CS123" s="75">
        <v>-1.19601726509745E-2</v>
      </c>
      <c r="CT123" s="75">
        <v>-1.1024969903778501E-2</v>
      </c>
      <c r="CU123" s="75">
        <v>-1.00940599149225E-2</v>
      </c>
      <c r="CV123" s="75">
        <v>-9.1698658318909998E-3</v>
      </c>
      <c r="CW123" s="75">
        <v>-8.25451436053754E-3</v>
      </c>
      <c r="CX123" s="75">
        <v>-7.34904301390088E-3</v>
      </c>
      <c r="CY123" s="75">
        <v>-6.4539767073074402E-3</v>
      </c>
      <c r="CZ123" s="75">
        <v>-5.5692677308888903E-3</v>
      </c>
      <c r="DA123" s="75">
        <v>-4.6942845230159898E-3</v>
      </c>
      <c r="DB123" s="75">
        <v>-3.82803127296483E-3</v>
      </c>
      <c r="DC123" s="75">
        <v>-2.9693111357346402E-3</v>
      </c>
      <c r="DD123" s="75">
        <v>-2.1165434602789901E-3</v>
      </c>
      <c r="DE123" s="75">
        <v>-1.26811666868434E-3</v>
      </c>
      <c r="DF123" s="75">
        <v>-8.4495613488797905E-4</v>
      </c>
    </row>
    <row r="124" spans="1:110" ht="1.1499999999999999" customHeight="1">
      <c r="A124" s="71">
        <f t="shared" si="24"/>
        <v>115</v>
      </c>
      <c r="B124">
        <v>4250</v>
      </c>
      <c r="C124" s="72">
        <f t="shared" si="29"/>
        <v>-8.1718476427886308E-3</v>
      </c>
      <c r="D124" s="72">
        <f t="shared" si="29"/>
        <v>-2.8640309790853202E-2</v>
      </c>
      <c r="E124" s="72">
        <f t="shared" si="29"/>
        <v>-1.7857727400823899E-2</v>
      </c>
      <c r="G124" s="72">
        <f t="shared" si="28"/>
        <v>-0.626247391249112</v>
      </c>
      <c r="H124" s="72">
        <f t="shared" si="28"/>
        <v>-2.1290322767795402</v>
      </c>
      <c r="I124" s="72">
        <f t="shared" si="27"/>
        <v>-1.30095993241981</v>
      </c>
      <c r="K124" s="75">
        <v>-8.4145908101163503E-4</v>
      </c>
      <c r="L124" s="75">
        <v>-1.26424387487531E-3</v>
      </c>
      <c r="M124" s="75">
        <v>-2.110338430939E-3</v>
      </c>
      <c r="N124" s="75">
        <v>-2.9605922753262299E-3</v>
      </c>
      <c r="O124" s="75">
        <v>-3.8170235052712E-3</v>
      </c>
      <c r="P124" s="75">
        <v>-4.6807791004630402E-3</v>
      </c>
      <c r="Q124" s="75">
        <v>-5.5534019987635401E-3</v>
      </c>
      <c r="R124" s="75">
        <v>-6.4354600756359997E-3</v>
      </c>
      <c r="S124" s="75">
        <v>-7.3276745935345299E-3</v>
      </c>
      <c r="T124" s="75">
        <v>-8.2298081559792902E-3</v>
      </c>
      <c r="U124" s="75">
        <v>-9.1414916843541496E-3</v>
      </c>
      <c r="V124" s="75">
        <v>-1.00612191511845E-2</v>
      </c>
      <c r="W124" s="75">
        <v>-1.0987094382526199E-2</v>
      </c>
      <c r="X124" s="75">
        <v>-1.1916435367129399E-2</v>
      </c>
      <c r="Y124" s="75">
        <v>-1.2845744609958199E-2</v>
      </c>
      <c r="Z124" s="75">
        <v>-1.3771081620106901E-2</v>
      </c>
      <c r="AA124" s="75">
        <v>-1.46878485810384E-2</v>
      </c>
      <c r="AB124" s="75">
        <v>-1.5590983208817299E-2</v>
      </c>
      <c r="AC124" s="75">
        <v>-1.6475563971835E-2</v>
      </c>
      <c r="AD124" s="75">
        <v>-1.7336383952760999E-2</v>
      </c>
      <c r="AE124" s="75">
        <v>-1.8168364155485499E-2</v>
      </c>
      <c r="AF124" s="75">
        <v>-1.8967216386945401E-2</v>
      </c>
      <c r="AG124" s="75">
        <v>-1.97291080410559E-2</v>
      </c>
      <c r="AH124" s="75">
        <v>-2.0450825802590701E-2</v>
      </c>
      <c r="AI124" s="75">
        <v>-2.1130292859133901E-2</v>
      </c>
      <c r="AJ124" s="75">
        <v>-2.17665888333522E-2</v>
      </c>
      <c r="AK124" s="75">
        <v>-2.23594955355019E-2</v>
      </c>
      <c r="AL124" s="75">
        <v>-2.2910075205509198E-2</v>
      </c>
      <c r="AM124" s="75">
        <v>-2.34202952151235E-2</v>
      </c>
      <c r="AN124" s="75">
        <v>-2.3892994247075802E-2</v>
      </c>
      <c r="AO124" s="75">
        <v>-2.4331515860244499E-2</v>
      </c>
      <c r="AP124" s="75">
        <v>-2.4739659696692701E-2</v>
      </c>
      <c r="AQ124" s="75">
        <v>-2.5121685467042802E-2</v>
      </c>
      <c r="AR124" s="75">
        <v>-2.5481315515112301E-2</v>
      </c>
      <c r="AS124" s="75">
        <v>-2.5822445467883801E-2</v>
      </c>
      <c r="AT124" s="75">
        <v>-2.6148200974325801E-2</v>
      </c>
      <c r="AU124" s="75">
        <v>-2.6461136728376002E-2</v>
      </c>
      <c r="AV124" s="75">
        <v>-2.6762938096958299E-2</v>
      </c>
      <c r="AW124" s="75">
        <v>-2.7054354797051001E-2</v>
      </c>
      <c r="AX124" s="75">
        <v>-2.7335331931017198E-2</v>
      </c>
      <c r="AY124" s="75">
        <v>-2.7604536936019001E-2</v>
      </c>
      <c r="AZ124" s="75">
        <v>-2.7860340094625801E-2</v>
      </c>
      <c r="BA124" s="75">
        <v>-2.8099814630627402E-2</v>
      </c>
      <c r="BB124" s="75">
        <v>-2.8319989458736899E-2</v>
      </c>
      <c r="BC124" s="75">
        <v>-2.85173883036395E-2</v>
      </c>
      <c r="BD124" s="75">
        <v>-2.8688378419328701E-2</v>
      </c>
      <c r="BE124" s="75">
        <v>-2.8829754091702801E-2</v>
      </c>
      <c r="BF124" s="75">
        <v>-2.89383658909491E-2</v>
      </c>
      <c r="BG124" s="75">
        <v>-2.9011916944514202E-2</v>
      </c>
      <c r="BH124" s="75">
        <v>-2.9048643391479299E-2</v>
      </c>
      <c r="BI124" s="75">
        <v>-2.9047775527915199E-2</v>
      </c>
      <c r="BJ124" s="75">
        <v>-2.90093108227483E-2</v>
      </c>
      <c r="BK124" s="75">
        <v>-2.89342617531974E-2</v>
      </c>
      <c r="BL124" s="75">
        <v>-2.88243735080141E-2</v>
      </c>
      <c r="BM124" s="75">
        <v>-2.8682124022843699E-2</v>
      </c>
      <c r="BN124" s="75">
        <v>-2.8510660820984399E-2</v>
      </c>
      <c r="BO124" s="75">
        <v>-2.8313184671615001E-2</v>
      </c>
      <c r="BP124" s="75">
        <v>-2.8093489728184901E-2</v>
      </c>
      <c r="BQ124" s="75">
        <v>-2.7854760056279699E-2</v>
      </c>
      <c r="BR124" s="75">
        <v>-2.7600197402189199E-2</v>
      </c>
      <c r="BS124" s="75">
        <v>-2.7332488866295499E-2</v>
      </c>
      <c r="BT124" s="75">
        <v>-2.70531010466947E-2</v>
      </c>
      <c r="BU124" s="75">
        <v>-2.6763579687831201E-2</v>
      </c>
      <c r="BV124" s="75">
        <v>-2.6463456581291199E-2</v>
      </c>
      <c r="BW124" s="75">
        <v>-2.6152217170852001E-2</v>
      </c>
      <c r="BX124" s="75">
        <v>-2.5828011061457799E-2</v>
      </c>
      <c r="BY124" s="75">
        <v>-2.5487969738755899E-2</v>
      </c>
      <c r="BZ124" s="75">
        <v>-2.5129297337980399E-2</v>
      </c>
      <c r="CA124" s="75">
        <v>-2.4747658895284901E-2</v>
      </c>
      <c r="CB124" s="75">
        <v>-2.4339516252748501E-2</v>
      </c>
      <c r="CC124" s="75">
        <v>-2.3900516133103299E-2</v>
      </c>
      <c r="CD124" s="75">
        <v>-2.34269020236706E-2</v>
      </c>
      <c r="CE124" s="75">
        <v>-2.29154525167223E-2</v>
      </c>
      <c r="CF124" s="75">
        <v>-2.2363179785998E-2</v>
      </c>
      <c r="CG124" s="75">
        <v>-2.1768596303304501E-2</v>
      </c>
      <c r="CH124" s="75">
        <v>-2.11304487128973E-2</v>
      </c>
      <c r="CI124" s="75">
        <v>-2.04492161930966E-2</v>
      </c>
      <c r="CJ124" s="75">
        <v>-1.9725840445280401E-2</v>
      </c>
      <c r="CK124" s="75">
        <v>-1.8962724676312E-2</v>
      </c>
      <c r="CL124" s="75">
        <v>-1.8162898217274199E-2</v>
      </c>
      <c r="CM124" s="75">
        <v>-1.7330280460932899E-2</v>
      </c>
      <c r="CN124" s="75">
        <v>-1.6469485907018602E-2</v>
      </c>
      <c r="CO124" s="75">
        <v>-1.5585230411325E-2</v>
      </c>
      <c r="CP124" s="75">
        <v>-1.4682897453035301E-2</v>
      </c>
      <c r="CQ124" s="75">
        <v>-1.3767280574093E-2</v>
      </c>
      <c r="CR124" s="75">
        <v>-1.2843479189969E-2</v>
      </c>
      <c r="CS124" s="75">
        <v>-1.1915849012884699E-2</v>
      </c>
      <c r="CT124" s="75">
        <v>-1.09882868013164E-2</v>
      </c>
      <c r="CU124" s="75">
        <v>-1.00642495322745E-2</v>
      </c>
      <c r="CV124" s="75">
        <v>-9.1461163688927594E-3</v>
      </c>
      <c r="CW124" s="75">
        <v>-8.2359576596127207E-3</v>
      </c>
      <c r="CX124" s="75">
        <v>-7.3348649642093703E-3</v>
      </c>
      <c r="CY124" s="75">
        <v>-6.4433781983870998E-3</v>
      </c>
      <c r="CZ124" s="75">
        <v>-5.5615349562276603E-3</v>
      </c>
      <c r="DA124" s="75">
        <v>-4.6887929577496797E-3</v>
      </c>
      <c r="DB124" s="75">
        <v>-3.82424615873787E-3</v>
      </c>
      <c r="DC124" s="75">
        <v>-2.9667980115345902E-3</v>
      </c>
      <c r="DD124" s="75">
        <v>-2.1149869806004E-3</v>
      </c>
      <c r="DE124" s="75">
        <v>-1.2672681111007399E-3</v>
      </c>
      <c r="DF124" s="75">
        <v>-8.4438844206488205E-4</v>
      </c>
    </row>
    <row r="125" spans="1:110" ht="1.1499999999999999" customHeight="1">
      <c r="A125" s="71">
        <f t="shared" si="24"/>
        <v>116</v>
      </c>
      <c r="B125">
        <v>4200</v>
      </c>
      <c r="C125" s="72">
        <f t="shared" si="29"/>
        <v>-8.1515794122287797E-3</v>
      </c>
      <c r="D125" s="72">
        <f t="shared" si="29"/>
        <v>-2.8508658595301301E-2</v>
      </c>
      <c r="E125" s="72">
        <f t="shared" si="29"/>
        <v>-1.7759875916667601E-2</v>
      </c>
      <c r="G125" s="72">
        <f t="shared" si="28"/>
        <v>-0.618095811836883</v>
      </c>
      <c r="H125" s="72">
        <f t="shared" si="28"/>
        <v>-2.1005236181842299</v>
      </c>
      <c r="I125" s="72">
        <f t="shared" si="27"/>
        <v>-1.2832000565031401</v>
      </c>
      <c r="K125" s="75">
        <v>-8.4092008395600696E-4</v>
      </c>
      <c r="L125" s="75">
        <v>-1.26340747217E-3</v>
      </c>
      <c r="M125" s="75">
        <v>-2.1087887229123202E-3</v>
      </c>
      <c r="N125" s="75">
        <v>-2.95807629436239E-3</v>
      </c>
      <c r="O125" s="75">
        <v>-3.8132089912278301E-3</v>
      </c>
      <c r="P125" s="75">
        <v>-4.6752199462116503E-3</v>
      </c>
      <c r="Q125" s="75">
        <v>-5.5455549375301397E-3</v>
      </c>
      <c r="R125" s="75">
        <v>-6.4246937017014699E-3</v>
      </c>
      <c r="S125" s="75">
        <v>-7.3132808118725702E-3</v>
      </c>
      <c r="T125" s="75">
        <v>-8.2110092301218105E-3</v>
      </c>
      <c r="U125" s="75">
        <v>-9.1174695387508092E-3</v>
      </c>
      <c r="V125" s="75">
        <v>-1.0031157882403901E-2</v>
      </c>
      <c r="W125" s="75">
        <v>-1.09502109304821E-2</v>
      </c>
      <c r="X125" s="75">
        <v>-1.1872002494887899E-2</v>
      </c>
      <c r="Y125" s="75">
        <v>-1.27931479409608E-2</v>
      </c>
      <c r="Z125" s="75">
        <v>-1.3709871451132999E-2</v>
      </c>
      <c r="AA125" s="75">
        <v>-1.4617742630171E-2</v>
      </c>
      <c r="AB125" s="75">
        <v>-1.55119015614081E-2</v>
      </c>
      <c r="AC125" s="75">
        <v>-1.6387671632191899E-2</v>
      </c>
      <c r="AD125" s="75">
        <v>-1.7240073489533599E-2</v>
      </c>
      <c r="AE125" s="75">
        <v>-1.8064243714088601E-2</v>
      </c>
      <c r="AF125" s="75">
        <v>-1.8856109109578901E-2</v>
      </c>
      <c r="AG125" s="75">
        <v>-1.9612015831230501E-2</v>
      </c>
      <c r="AH125" s="75">
        <v>-2.0328881831714999E-2</v>
      </c>
      <c r="AI125" s="75">
        <v>-2.10047076172259E-2</v>
      </c>
      <c r="AJ125" s="75">
        <v>-2.1638622801037798E-2</v>
      </c>
      <c r="AK125" s="75">
        <v>-2.2230365455193302E-2</v>
      </c>
      <c r="AL125" s="75">
        <v>-2.2780911419867999E-2</v>
      </c>
      <c r="AM125" s="75">
        <v>-2.3292110438469502E-2</v>
      </c>
      <c r="AN125" s="75">
        <v>-2.37665900676165E-2</v>
      </c>
      <c r="AO125" s="75">
        <v>-2.42074961911657E-2</v>
      </c>
      <c r="AP125" s="75">
        <v>-2.4618377381911999E-2</v>
      </c>
      <c r="AQ125" s="75">
        <v>-2.5003254792581999E-2</v>
      </c>
      <c r="AR125" s="75">
        <v>-2.53655890619847E-2</v>
      </c>
      <c r="AS125" s="75">
        <v>-2.5709062262130801E-2</v>
      </c>
      <c r="AT125" s="75">
        <v>-2.60366215145722E-2</v>
      </c>
      <c r="AU125" s="75">
        <v>-2.6350622957647798E-2</v>
      </c>
      <c r="AV125" s="75">
        <v>-2.6652720681859102E-2</v>
      </c>
      <c r="AW125" s="75">
        <v>-2.6943570772700601E-2</v>
      </c>
      <c r="AX125" s="75">
        <v>-2.7223157489934199E-2</v>
      </c>
      <c r="AY125" s="75">
        <v>-2.74902353941615E-2</v>
      </c>
      <c r="AZ125" s="75">
        <v>-2.7743273600412899E-2</v>
      </c>
      <c r="BA125" s="75">
        <v>-2.7979538151416801E-2</v>
      </c>
      <c r="BB125" s="75">
        <v>-2.8196235205746201E-2</v>
      </c>
      <c r="BC125" s="75">
        <v>-2.8390129613599099E-2</v>
      </c>
      <c r="BD125" s="75">
        <v>-2.8557770287902701E-2</v>
      </c>
      <c r="BE125" s="75">
        <v>-2.8696209501090301E-2</v>
      </c>
      <c r="BF125" s="75">
        <v>-2.8802441254620101E-2</v>
      </c>
      <c r="BG125" s="75">
        <v>-2.8874333973626501E-2</v>
      </c>
      <c r="BH125" s="75">
        <v>-2.8910251624938599E-2</v>
      </c>
      <c r="BI125" s="75">
        <v>-2.8909418412094899E-2</v>
      </c>
      <c r="BJ125" s="75">
        <v>-2.88719009385567E-2</v>
      </c>
      <c r="BK125" s="75">
        <v>-2.8798592037442099E-2</v>
      </c>
      <c r="BL125" s="75">
        <v>-2.8691156996801501E-2</v>
      </c>
      <c r="BM125" s="75">
        <v>-2.8551926507134302E-2</v>
      </c>
      <c r="BN125" s="75">
        <v>-2.83838206677819E-2</v>
      </c>
      <c r="BO125" s="75">
        <v>-2.81898806044091E-2</v>
      </c>
      <c r="BP125" s="75">
        <v>-2.7973630262786101E-2</v>
      </c>
      <c r="BQ125" s="75">
        <v>-2.7738068508028801E-2</v>
      </c>
      <c r="BR125" s="75">
        <v>-2.7486196572735901E-2</v>
      </c>
      <c r="BS125" s="75">
        <v>-2.7220519898974001E-2</v>
      </c>
      <c r="BT125" s="75">
        <v>-2.6942415622816001E-2</v>
      </c>
      <c r="BU125" s="75">
        <v>-2.6653337928205401E-2</v>
      </c>
      <c r="BV125" s="75">
        <v>-2.6352809717932298E-2</v>
      </c>
      <c r="BW125" s="75">
        <v>-2.6040390982056998E-2</v>
      </c>
      <c r="BX125" s="75">
        <v>-2.5714285839508098E-2</v>
      </c>
      <c r="BY125" s="75">
        <v>-2.5371836684184901E-2</v>
      </c>
      <c r="BZ125" s="75">
        <v>-2.50104051023026E-2</v>
      </c>
      <c r="CA125" s="75">
        <v>-2.4625892624785501E-2</v>
      </c>
      <c r="CB125" s="75">
        <v>-2.4215036812802199E-2</v>
      </c>
      <c r="CC125" s="75">
        <v>-2.3773672277452501E-2</v>
      </c>
      <c r="CD125" s="75">
        <v>-2.3298358756128401E-2</v>
      </c>
      <c r="CE125" s="75">
        <v>-2.2786012094079499E-2</v>
      </c>
      <c r="CF125" s="75">
        <v>-2.2233881195174901E-2</v>
      </c>
      <c r="CG125" s="75">
        <v>-2.1640576382660499E-2</v>
      </c>
      <c r="CH125" s="75">
        <v>-2.1004925872916799E-2</v>
      </c>
      <c r="CI125" s="75">
        <v>-2.0327450070626502E-2</v>
      </c>
      <c r="CJ125" s="75">
        <v>-1.9609016959370801E-2</v>
      </c>
      <c r="CK125" s="75">
        <v>-1.8851980128347299E-2</v>
      </c>
      <c r="CL125" s="75">
        <v>-1.8059191962643099E-2</v>
      </c>
      <c r="CM125" s="75">
        <v>-1.7234417500117099E-2</v>
      </c>
      <c r="CN125" s="75">
        <v>-1.6382049550461401E-2</v>
      </c>
      <c r="CO125" s="75">
        <v>-1.5506581065083E-2</v>
      </c>
      <c r="CP125" s="75">
        <v>-1.46131640883959E-2</v>
      </c>
      <c r="CQ125" s="75">
        <v>-1.37063733380455E-2</v>
      </c>
      <c r="CR125" s="75">
        <v>-1.2791093015684899E-2</v>
      </c>
      <c r="CS125" s="75">
        <v>-1.18715170059567E-2</v>
      </c>
      <c r="CT125" s="75">
        <v>-1.0951389323945401E-2</v>
      </c>
      <c r="CU125" s="75">
        <v>-1.0034063618400001E-2</v>
      </c>
      <c r="CV125" s="75">
        <v>-9.1218731459912303E-3</v>
      </c>
      <c r="CW125" s="75">
        <v>-8.2168348686900497E-3</v>
      </c>
      <c r="CX125" s="75">
        <v>-7.32008531463634E-3</v>
      </c>
      <c r="CY125" s="75">
        <v>-6.4321809417015102E-3</v>
      </c>
      <c r="CZ125" s="75">
        <v>-5.5532344941002501E-3</v>
      </c>
      <c r="DA125" s="75">
        <v>-4.6827878697740704E-3</v>
      </c>
      <c r="DB125" s="75">
        <v>-3.8200226696744701E-3</v>
      </c>
      <c r="DC125" s="75">
        <v>-2.9639314458927402E-3</v>
      </c>
      <c r="DD125" s="75">
        <v>-2.1131724460383299E-3</v>
      </c>
      <c r="DE125" s="75">
        <v>-1.26626402828605E-3</v>
      </c>
      <c r="DF125" s="75">
        <v>-8.4371096003451305E-4</v>
      </c>
    </row>
    <row r="126" spans="1:110" ht="1.1499999999999999" customHeight="1">
      <c r="A126" s="71">
        <f t="shared" si="24"/>
        <v>117</v>
      </c>
      <c r="B126">
        <v>4150</v>
      </c>
      <c r="C126" s="72">
        <f t="shared" si="29"/>
        <v>-8.1309119692605202E-3</v>
      </c>
      <c r="D126" s="72">
        <f t="shared" si="29"/>
        <v>-2.8379158580432801E-2</v>
      </c>
      <c r="E126" s="72">
        <f t="shared" si="29"/>
        <v>-1.7663886251411801E-2</v>
      </c>
      <c r="G126" s="72">
        <f t="shared" si="28"/>
        <v>-0.60996489986762303</v>
      </c>
      <c r="H126" s="72">
        <f t="shared" si="28"/>
        <v>-2.0721444596038001</v>
      </c>
      <c r="I126" s="72">
        <f t="shared" si="27"/>
        <v>-1.26553617025173</v>
      </c>
      <c r="K126" s="75">
        <v>-8.4027571468141098E-4</v>
      </c>
      <c r="L126" s="75">
        <v>-1.26241221998952E-3</v>
      </c>
      <c r="M126" s="75">
        <v>-2.1069785967802001E-3</v>
      </c>
      <c r="N126" s="75">
        <v>-2.9552053995030199E-3</v>
      </c>
      <c r="O126" s="75">
        <v>-3.8089554589168899E-3</v>
      </c>
      <c r="P126" s="75">
        <v>-4.6691529036070201E-3</v>
      </c>
      <c r="Q126" s="75">
        <v>-5.53714939609108E-3</v>
      </c>
      <c r="R126" s="75">
        <v>-6.4133440632849602E-3</v>
      </c>
      <c r="S126" s="75">
        <v>-7.29830943059823E-3</v>
      </c>
      <c r="T126" s="75">
        <v>-8.1916729223803393E-3</v>
      </c>
      <c r="U126" s="75">
        <v>-9.0929895800172696E-3</v>
      </c>
      <c r="V126" s="75">
        <v>-1.00007611588671E-2</v>
      </c>
      <c r="W126" s="75">
        <v>-1.0913156628366699E-2</v>
      </c>
      <c r="X126" s="75">
        <v>-1.1827603996116501E-2</v>
      </c>
      <c r="Y126" s="75">
        <v>-1.2740828562305E-2</v>
      </c>
      <c r="Z126" s="75">
        <v>-1.3649212425384499E-2</v>
      </c>
      <c r="AA126" s="75">
        <v>-1.4548483373228E-2</v>
      </c>
      <c r="AB126" s="75">
        <v>-1.54339737271811E-2</v>
      </c>
      <c r="AC126" s="75">
        <v>-1.63012403631137E-2</v>
      </c>
      <c r="AD126" s="75">
        <v>-1.71455171841353E-2</v>
      </c>
      <c r="AE126" s="75">
        <v>-1.7962144109242201E-2</v>
      </c>
      <c r="AF126" s="75">
        <v>-1.87472539591317E-2</v>
      </c>
      <c r="AG126" s="75">
        <v>-1.94973579788029E-2</v>
      </c>
      <c r="AH126" s="75">
        <v>-2.02094986215752E-2</v>
      </c>
      <c r="AI126" s="75">
        <v>-2.0881750846674499E-2</v>
      </c>
      <c r="AJ126" s="75">
        <v>-2.15132893927329E-2</v>
      </c>
      <c r="AK126" s="75">
        <v>-2.2103810424559899E-2</v>
      </c>
      <c r="AL126" s="75">
        <v>-2.26542090358316E-2</v>
      </c>
      <c r="AM126" s="75">
        <v>-2.31662268250966E-2</v>
      </c>
      <c r="AN126" s="75">
        <v>-2.3642284465986398E-2</v>
      </c>
      <c r="AO126" s="75">
        <v>-2.40853491165808E-2</v>
      </c>
      <c r="AP126" s="75">
        <v>-2.4498731636235699E-2</v>
      </c>
      <c r="AQ126" s="75">
        <v>-2.48862215997405E-2</v>
      </c>
      <c r="AR126" s="75">
        <v>-2.5251043542279999E-2</v>
      </c>
      <c r="AS126" s="75">
        <v>-2.55966708105324E-2</v>
      </c>
      <c r="AT126" s="75">
        <v>-2.5925884927191799E-2</v>
      </c>
      <c r="AU126" s="75">
        <v>-2.6240853046456299E-2</v>
      </c>
      <c r="AV126" s="75">
        <v>-2.6543202681027601E-2</v>
      </c>
      <c r="AW126" s="75">
        <v>-2.6833496265539901E-2</v>
      </c>
      <c r="AX126" s="75">
        <v>-2.7111755035561999E-2</v>
      </c>
      <c r="AY126" s="75">
        <v>-2.7376823524073099E-2</v>
      </c>
      <c r="AZ126" s="75">
        <v>-2.7627246303113601E-2</v>
      </c>
      <c r="BA126" s="75">
        <v>-2.7860488420510501E-2</v>
      </c>
      <c r="BB126" s="75">
        <v>-2.8073911738028898E-2</v>
      </c>
      <c r="BC126" s="75">
        <v>-2.8264504690951001E-2</v>
      </c>
      <c r="BD126" s="75">
        <v>-2.8428998829608601E-2</v>
      </c>
      <c r="BE126" s="75">
        <v>-2.85646735962382E-2</v>
      </c>
      <c r="BF126" s="75">
        <v>-2.8668667477913901E-2</v>
      </c>
      <c r="BG126" s="75">
        <v>-2.87390016411882E-2</v>
      </c>
      <c r="BH126" s="75">
        <v>-2.8774157841494299E-2</v>
      </c>
      <c r="BI126" s="75">
        <v>-2.87733561487084E-2</v>
      </c>
      <c r="BJ126" s="75">
        <v>-2.87367307730437E-2</v>
      </c>
      <c r="BK126" s="75">
        <v>-2.86650553861818E-2</v>
      </c>
      <c r="BL126" s="75">
        <v>-2.8559927371074899E-2</v>
      </c>
      <c r="BM126" s="75">
        <v>-2.84235371689192E-2</v>
      </c>
      <c r="BN126" s="75">
        <v>-2.8258585231324101E-2</v>
      </c>
      <c r="BO126" s="75">
        <v>-2.80679781456501E-2</v>
      </c>
      <c r="BP126" s="75">
        <v>-2.7854965813325999E-2</v>
      </c>
      <c r="BQ126" s="75">
        <v>-2.7622393989813601E-2</v>
      </c>
      <c r="BR126" s="75">
        <v>-2.73730614667647E-2</v>
      </c>
      <c r="BS126" s="75">
        <v>-2.7109307558848699E-2</v>
      </c>
      <c r="BT126" s="75">
        <v>-2.6832433523522901E-2</v>
      </c>
      <c r="BU126" s="75">
        <v>-2.6543790322561999E-2</v>
      </c>
      <c r="BV126" s="75">
        <v>-2.62429166411902E-2</v>
      </c>
      <c r="BW126" s="75">
        <v>-2.5929418925634301E-2</v>
      </c>
      <c r="BX126" s="75">
        <v>-2.5601573315457201E-2</v>
      </c>
      <c r="BY126" s="75">
        <v>-2.52569079383692E-2</v>
      </c>
      <c r="BZ126" s="75">
        <v>-2.4892938291500199E-2</v>
      </c>
      <c r="CA126" s="75">
        <v>-2.4505790148950799E-2</v>
      </c>
      <c r="CB126" s="75">
        <v>-2.4092455672475799E-2</v>
      </c>
      <c r="CC126" s="75">
        <v>-2.3648952807739002E-2</v>
      </c>
      <c r="CD126" s="75">
        <v>-2.3172134875853699E-2</v>
      </c>
      <c r="CE126" s="75">
        <v>-2.2659048504133299E-2</v>
      </c>
      <c r="CF126" s="75">
        <v>-2.2107167711160398E-2</v>
      </c>
      <c r="CG126" s="75">
        <v>-2.15151908150619E-2</v>
      </c>
      <c r="CH126" s="75">
        <v>-2.08820285567617E-2</v>
      </c>
      <c r="CI126" s="75">
        <v>-2.02082348314797E-2</v>
      </c>
      <c r="CJ126" s="75">
        <v>-1.9494613262572701E-2</v>
      </c>
      <c r="CK126" s="75">
        <v>-1.8743466805371999E-2</v>
      </c>
      <c r="CL126" s="75">
        <v>-1.7957484229928E-2</v>
      </c>
      <c r="CM126" s="75">
        <v>-1.7140283317899001E-2</v>
      </c>
      <c r="CN126" s="75">
        <v>-1.62960478462446E-2</v>
      </c>
      <c r="CO126" s="75">
        <v>-1.5429062421726401E-2</v>
      </c>
      <c r="CP126" s="75">
        <v>-1.45442556257739E-2</v>
      </c>
      <c r="CQ126" s="75">
        <v>-1.36460016904084E-2</v>
      </c>
      <c r="CR126" s="75">
        <v>-1.2738972513107001E-2</v>
      </c>
      <c r="CS126" s="75">
        <v>-1.1827215592948E-2</v>
      </c>
      <c r="CT126" s="75">
        <v>-1.09143222570173E-2</v>
      </c>
      <c r="CU126" s="75">
        <v>-1.00035511617215E-2</v>
      </c>
      <c r="CV126" s="75">
        <v>-9.0971865928622699E-3</v>
      </c>
      <c r="CW126" s="75">
        <v>-8.1971953280708405E-3</v>
      </c>
      <c r="CX126" s="75">
        <v>-7.3047514087602296E-3</v>
      </c>
      <c r="CY126" s="75">
        <v>-6.4204274216581297E-3</v>
      </c>
      <c r="CZ126" s="75">
        <v>-5.5444043979059601E-3</v>
      </c>
      <c r="DA126" s="75">
        <v>-4.6763012220071599E-3</v>
      </c>
      <c r="DB126" s="75">
        <v>-3.8153865822960101E-3</v>
      </c>
      <c r="DC126" s="75">
        <v>-2.9607317589807202E-3</v>
      </c>
      <c r="DD126" s="75">
        <v>-2.1111134863213E-3</v>
      </c>
      <c r="DE126" s="75">
        <v>-1.26511281772764E-3</v>
      </c>
      <c r="DF126" s="75">
        <v>-8.4293087821606604E-4</v>
      </c>
    </row>
    <row r="127" spans="1:110" ht="1.1499999999999999" customHeight="1">
      <c r="A127" s="71">
        <f t="shared" si="24"/>
        <v>118</v>
      </c>
      <c r="B127">
        <v>4100</v>
      </c>
      <c r="C127" s="72">
        <f t="shared" si="29"/>
        <v>-8.1098868698063504E-3</v>
      </c>
      <c r="D127" s="72">
        <f t="shared" si="29"/>
        <v>-2.8251767078404499E-2</v>
      </c>
      <c r="E127" s="72">
        <f t="shared" si="29"/>
        <v>-1.75697168765418E-2</v>
      </c>
      <c r="G127" s="72">
        <f t="shared" si="28"/>
        <v>-0.60185501299781596</v>
      </c>
      <c r="H127" s="72">
        <f t="shared" si="28"/>
        <v>-2.0438926925254002</v>
      </c>
      <c r="I127" s="72">
        <f t="shared" si="27"/>
        <v>-1.24796645337519</v>
      </c>
      <c r="K127" s="75">
        <v>-8.3953212046253604E-4</v>
      </c>
      <c r="L127" s="75">
        <v>-1.2612671480246699E-3</v>
      </c>
      <c r="M127" s="75">
        <v>-2.1049229255868298E-3</v>
      </c>
      <c r="N127" s="75">
        <v>-2.9520005483891498E-3</v>
      </c>
      <c r="O127" s="75">
        <v>-3.8042899195352199E-3</v>
      </c>
      <c r="P127" s="75">
        <v>-4.6626108590317001E-3</v>
      </c>
      <c r="Q127" s="75">
        <v>-5.52822376116637E-3</v>
      </c>
      <c r="R127" s="75">
        <v>-6.4014541896813097E-3</v>
      </c>
      <c r="S127" s="75">
        <v>-7.2828069634442699E-3</v>
      </c>
      <c r="T127" s="75">
        <v>-8.1718476427886308E-3</v>
      </c>
      <c r="U127" s="75">
        <v>-9.0681003674580995E-3</v>
      </c>
      <c r="V127" s="75">
        <v>-9.9700756112724703E-3</v>
      </c>
      <c r="W127" s="75">
        <v>-1.0875973649740399E-2</v>
      </c>
      <c r="X127" s="75">
        <v>-1.17832754035998E-2</v>
      </c>
      <c r="Y127" s="75">
        <v>-1.26888133293414E-2</v>
      </c>
      <c r="Z127" s="75">
        <v>-1.3589120411602301E-2</v>
      </c>
      <c r="AA127" s="75">
        <v>-1.44800742683628E-2</v>
      </c>
      <c r="AB127" s="75">
        <v>-1.53571900573297E-2</v>
      </c>
      <c r="AC127" s="75">
        <v>-1.6216246707740498E-2</v>
      </c>
      <c r="AD127" s="75">
        <v>-1.7052678150189401E-2</v>
      </c>
      <c r="AE127" s="75">
        <v>-1.78620163506229E-2</v>
      </c>
      <c r="AF127" s="75">
        <v>-1.86405915658133E-2</v>
      </c>
      <c r="AG127" s="75">
        <v>-1.9385067033808798E-2</v>
      </c>
      <c r="AH127" s="75">
        <v>-2.0092603860994099E-2</v>
      </c>
      <c r="AI127" s="75">
        <v>-2.07613488292645E-2</v>
      </c>
      <c r="AJ127" s="75">
        <v>-2.1390516263531899E-2</v>
      </c>
      <c r="AK127" s="75">
        <v>-2.19797633207372E-2</v>
      </c>
      <c r="AL127" s="75">
        <v>-2.2529909186150599E-2</v>
      </c>
      <c r="AM127" s="75">
        <v>-2.30425958621935E-2</v>
      </c>
      <c r="AN127" s="75">
        <v>-2.35200419152806E-2</v>
      </c>
      <c r="AO127" s="75">
        <v>-2.3965053284405201E-2</v>
      </c>
      <c r="AP127" s="75">
        <v>-2.4380715811917E-2</v>
      </c>
      <c r="AQ127" s="75">
        <v>-2.47705932373492E-2</v>
      </c>
      <c r="AR127" s="75">
        <v>-2.51376999387821E-2</v>
      </c>
      <c r="AS127" s="75">
        <v>-2.5485303131517801E-2</v>
      </c>
      <c r="AT127" s="75">
        <v>-2.58160313714779E-2</v>
      </c>
      <c r="AU127" s="75">
        <v>-2.61318738993804E-2</v>
      </c>
      <c r="AV127" s="75">
        <v>-2.64344324392368E-2</v>
      </c>
      <c r="AW127" s="75">
        <v>-2.67241789570653E-2</v>
      </c>
      <c r="AX127" s="75">
        <v>-2.7001168469478198E-2</v>
      </c>
      <c r="AY127" s="75">
        <v>-2.7264337140700201E-2</v>
      </c>
      <c r="AZ127" s="75">
        <v>-2.7512284743879699E-2</v>
      </c>
      <c r="BA127" s="75">
        <v>-2.7742680347405398E-2</v>
      </c>
      <c r="BB127" s="75">
        <v>-2.79530210703978E-2</v>
      </c>
      <c r="BC127" s="75">
        <v>-2.81405026392758E-2</v>
      </c>
      <c r="BD127" s="75">
        <v>-2.83020416872568E-2</v>
      </c>
      <c r="BE127" s="75">
        <v>-2.8435112200745599E-2</v>
      </c>
      <c r="BF127" s="75">
        <v>-2.85370025306474E-2</v>
      </c>
      <c r="BG127" s="75">
        <v>-2.86058720384289E-2</v>
      </c>
      <c r="BH127" s="75">
        <v>-2.8640309790853202E-2</v>
      </c>
      <c r="BI127" s="75">
        <v>-2.8639538696979799E-2</v>
      </c>
      <c r="BJ127" s="75">
        <v>-2.86037517954719E-2</v>
      </c>
      <c r="BK127" s="75">
        <v>-2.8533610660711001E-2</v>
      </c>
      <c r="BL127" s="75">
        <v>-2.8430652896517999E-2</v>
      </c>
      <c r="BM127" s="75">
        <v>-2.8296933839123899E-2</v>
      </c>
      <c r="BN127" s="75">
        <v>-2.8134946731620401E-2</v>
      </c>
      <c r="BO127" s="75">
        <v>-2.7947480523621299E-2</v>
      </c>
      <c r="BP127" s="75">
        <v>-2.7737513224187701E-2</v>
      </c>
      <c r="BQ127" s="75">
        <v>-2.7507764588667601E-2</v>
      </c>
      <c r="BR127" s="75">
        <v>-2.7260828848052299E-2</v>
      </c>
      <c r="BS127" s="75">
        <v>-2.6998896919753799E-2</v>
      </c>
      <c r="BT127" s="75">
        <v>-2.67232021736163E-2</v>
      </c>
      <c r="BU127" s="75">
        <v>-2.6434986208801001E-2</v>
      </c>
      <c r="BV127" s="75">
        <v>-2.61338230588944E-2</v>
      </c>
      <c r="BW127" s="75">
        <v>-2.58193407634053E-2</v>
      </c>
      <c r="BX127" s="75">
        <v>-2.5489904563819402E-2</v>
      </c>
      <c r="BY127" s="75">
        <v>-2.5143202266026399E-2</v>
      </c>
      <c r="BZ127" s="75">
        <v>-2.47769032355654E-2</v>
      </c>
      <c r="CA127" s="75">
        <v>-2.4387342613349499E-2</v>
      </c>
      <c r="CB127" s="75">
        <v>-2.3971749984139E-2</v>
      </c>
      <c r="CC127" s="75">
        <v>-2.3526320599394201E-2</v>
      </c>
      <c r="CD127" s="75">
        <v>-2.3048180753885299E-2</v>
      </c>
      <c r="CE127" s="75">
        <v>-2.2534501755444501E-2</v>
      </c>
      <c r="CF127" s="75">
        <v>-2.19829714156594E-2</v>
      </c>
      <c r="CG127" s="75">
        <v>-2.13923671403063E-2</v>
      </c>
      <c r="CH127" s="75">
        <v>-2.0761682969327899E-2</v>
      </c>
      <c r="CI127" s="75">
        <v>-2.0091498737533499E-2</v>
      </c>
      <c r="CJ127" s="75">
        <v>-1.9382563021440501E-2</v>
      </c>
      <c r="CK127" s="75">
        <v>-1.86371266056767E-2</v>
      </c>
      <c r="CL127" s="75">
        <v>-1.7857727400823899E-2</v>
      </c>
      <c r="CM127" s="75">
        <v>-1.70478429697732E-2</v>
      </c>
      <c r="CN127" s="75">
        <v>-1.6211458736920498E-2</v>
      </c>
      <c r="CO127" s="75">
        <v>-1.5352666714838901E-2</v>
      </c>
      <c r="CP127" s="75">
        <v>-1.44761768515354E-2</v>
      </c>
      <c r="CQ127" s="75">
        <v>-1.35861831539205E-2</v>
      </c>
      <c r="CR127" s="75">
        <v>-1.26871452543537E-2</v>
      </c>
      <c r="CS127" s="75">
        <v>-1.1782981030355501E-2</v>
      </c>
      <c r="CT127" s="75">
        <v>-1.0877128067768299E-2</v>
      </c>
      <c r="CU127" s="75">
        <v>-9.9727581575143592E-3</v>
      </c>
      <c r="CV127" s="75">
        <v>-9.0721047323267991E-3</v>
      </c>
      <c r="CW127" s="75">
        <v>-8.1770858169011203E-3</v>
      </c>
      <c r="CX127" s="75">
        <v>-7.2889084061216599E-3</v>
      </c>
      <c r="CY127" s="75">
        <v>-6.4081584062841996E-3</v>
      </c>
      <c r="CZ127" s="75">
        <v>-5.5350810140407701E-3</v>
      </c>
      <c r="DA127" s="75">
        <v>-4.6693640228068004E-3</v>
      </c>
      <c r="DB127" s="75">
        <v>-3.8103626726342498E-3</v>
      </c>
      <c r="DC127" s="75">
        <v>-2.9572186962650402E-3</v>
      </c>
      <c r="DD127" s="75">
        <v>-2.1088234324452E-3</v>
      </c>
      <c r="DE127" s="75">
        <v>-1.26382252102303E-3</v>
      </c>
      <c r="DF127" s="75">
        <v>-8.4205545042095702E-4</v>
      </c>
    </row>
    <row r="128" spans="1:110" ht="1.1499999999999999" customHeight="1">
      <c r="A128" s="71">
        <f t="shared" si="24"/>
        <v>119</v>
      </c>
      <c r="B128">
        <v>4050</v>
      </c>
      <c r="C128" s="72">
        <f t="shared" si="29"/>
        <v>-8.0885435837262706E-3</v>
      </c>
      <c r="D128" s="72">
        <f t="shared" si="29"/>
        <v>-2.8126444210142799E-2</v>
      </c>
      <c r="E128" s="72">
        <f t="shared" si="29"/>
        <v>-1.7477328198515302E-2</v>
      </c>
      <c r="G128" s="72">
        <f t="shared" si="28"/>
        <v>-0.59376646941408995</v>
      </c>
      <c r="H128" s="72">
        <f t="shared" si="28"/>
        <v>-2.0157662483152499</v>
      </c>
      <c r="I128" s="72">
        <f t="shared" si="27"/>
        <v>-1.2304891251766701</v>
      </c>
      <c r="K128" s="75">
        <v>-8.3869535213125295E-4</v>
      </c>
      <c r="L128" s="75">
        <v>-1.25998107512714E-3</v>
      </c>
      <c r="M128" s="75">
        <v>-2.1026361430858702E-3</v>
      </c>
      <c r="N128" s="75">
        <v>-2.9484820615289201E-3</v>
      </c>
      <c r="O128" s="75">
        <v>-3.7992384896824599E-3</v>
      </c>
      <c r="P128" s="75">
        <v>-4.6556254349525202E-3</v>
      </c>
      <c r="Q128" s="75">
        <v>-5.5188148231991299E-3</v>
      </c>
      <c r="R128" s="75">
        <v>-6.3890651871224696E-3</v>
      </c>
      <c r="S128" s="75">
        <v>-7.26681769660444E-3</v>
      </c>
      <c r="T128" s="75">
        <v>-8.1515794122287797E-3</v>
      </c>
      <c r="U128" s="75">
        <v>-9.0428479380125198E-3</v>
      </c>
      <c r="V128" s="75">
        <v>-9.9391452828012893E-3</v>
      </c>
      <c r="W128" s="75">
        <v>-1.0838701720736E-2</v>
      </c>
      <c r="X128" s="75">
        <v>-1.1739050084652199E-2</v>
      </c>
      <c r="Y128" s="75">
        <v>-1.2637127357525001E-2</v>
      </c>
      <c r="Z128" s="75">
        <v>-1.3529610078426201E-2</v>
      </c>
      <c r="AA128" s="75">
        <v>-1.4412518168901401E-2</v>
      </c>
      <c r="AB128" s="75">
        <v>-1.5281540988908E-2</v>
      </c>
      <c r="AC128" s="75">
        <v>-1.61326680010552E-2</v>
      </c>
      <c r="AD128" s="75">
        <v>-1.6961521046923701E-2</v>
      </c>
      <c r="AE128" s="75">
        <v>-1.7763813772498901E-2</v>
      </c>
      <c r="AF128" s="75">
        <v>-1.8536065474477201E-2</v>
      </c>
      <c r="AG128" s="75">
        <v>-1.9275078931109399E-2</v>
      </c>
      <c r="AH128" s="75">
        <v>-1.9978128950087898E-2</v>
      </c>
      <c r="AI128" s="75">
        <v>-2.06434316199329E-2</v>
      </c>
      <c r="AJ128" s="75">
        <v>-2.1270234701078101E-2</v>
      </c>
      <c r="AK128" s="75">
        <v>-2.18581604289192E-2</v>
      </c>
      <c r="AL128" s="75">
        <v>-2.2407955925937102E-2</v>
      </c>
      <c r="AM128" s="75">
        <v>-2.2921171194279801E-2</v>
      </c>
      <c r="AN128" s="75">
        <v>-2.3399828439687499E-2</v>
      </c>
      <c r="AO128" s="75">
        <v>-2.3846587993625601E-2</v>
      </c>
      <c r="AP128" s="75">
        <v>-2.42643229708073E-2</v>
      </c>
      <c r="AQ128" s="75">
        <v>-2.4656376170046301E-2</v>
      </c>
      <c r="AR128" s="75">
        <v>-2.50255774819606E-2</v>
      </c>
      <c r="AS128" s="75">
        <v>-2.5374988837129402E-2</v>
      </c>
      <c r="AT128" s="75">
        <v>-2.5707098180882799E-2</v>
      </c>
      <c r="AU128" s="75">
        <v>-2.60237292124747E-2</v>
      </c>
      <c r="AV128" s="75">
        <v>-2.63264548552842E-2</v>
      </c>
      <c r="AW128" s="75">
        <v>-2.6615663305215E-2</v>
      </c>
      <c r="AX128" s="75">
        <v>-2.6891438811426201E-2</v>
      </c>
      <c r="AY128" s="75">
        <v>-2.7152809440099099E-2</v>
      </c>
      <c r="AZ128" s="75">
        <v>-2.73984139054755E-2</v>
      </c>
      <c r="BA128" s="75">
        <v>-2.7626127762882698E-2</v>
      </c>
      <c r="BB128" s="75">
        <v>-2.7833564903071401E-2</v>
      </c>
      <c r="BC128" s="75">
        <v>-2.8018113413572701E-2</v>
      </c>
      <c r="BD128" s="75">
        <v>-2.8176877610803699E-2</v>
      </c>
      <c r="BE128" s="75">
        <v>-2.83074932793306E-2</v>
      </c>
      <c r="BF128" s="75">
        <v>-2.84074070457336E-2</v>
      </c>
      <c r="BG128" s="75">
        <v>-2.8474900041019199E-2</v>
      </c>
      <c r="BH128" s="75">
        <v>-2.8508658595301301E-2</v>
      </c>
      <c r="BI128" s="75">
        <v>-2.8507919121743702E-2</v>
      </c>
      <c r="BJ128" s="75">
        <v>-2.8472918317588601E-2</v>
      </c>
      <c r="BK128" s="75">
        <v>-2.8404219444164401E-2</v>
      </c>
      <c r="BL128" s="75">
        <v>-2.83033035600192E-2</v>
      </c>
      <c r="BM128" s="75">
        <v>-2.8172095625855001E-2</v>
      </c>
      <c r="BN128" s="75">
        <v>-2.8012897926651001E-2</v>
      </c>
      <c r="BO128" s="75">
        <v>-2.7828390289523601E-2</v>
      </c>
      <c r="BP128" s="75">
        <v>-2.7621288538634801E-2</v>
      </c>
      <c r="BQ128" s="75">
        <v>-2.7394206181102099E-2</v>
      </c>
      <c r="BR128" s="75">
        <v>-2.7149533205615601E-2</v>
      </c>
      <c r="BS128" s="75">
        <v>-2.68893301399111E-2</v>
      </c>
      <c r="BT128" s="75">
        <v>-2.6614765646322602E-2</v>
      </c>
      <c r="BU128" s="75">
        <v>-2.6326972027927598E-2</v>
      </c>
      <c r="BV128" s="75">
        <v>-2.6025571171585299E-2</v>
      </c>
      <c r="BW128" s="75">
        <v>-2.57101939234326E-2</v>
      </c>
      <c r="BX128" s="75">
        <v>-2.5379308009450999E-2</v>
      </c>
      <c r="BY128" s="75">
        <v>-2.5030737098691101E-2</v>
      </c>
      <c r="BZ128" s="75">
        <v>-2.4662305195065501E-2</v>
      </c>
      <c r="CA128" s="75">
        <v>-2.4270541179189399E-2</v>
      </c>
      <c r="CB128" s="75">
        <v>-2.3852897652332099E-2</v>
      </c>
      <c r="CC128" s="75">
        <v>-2.3405740050275198E-2</v>
      </c>
      <c r="CD128" s="75">
        <v>-2.29264491070716E-2</v>
      </c>
      <c r="CE128" s="75">
        <v>-2.24123146980491E-2</v>
      </c>
      <c r="CF128" s="75">
        <v>-2.1861227763115401E-2</v>
      </c>
      <c r="CG128" s="75">
        <v>-2.1272036496729901E-2</v>
      </c>
      <c r="CH128" s="75">
        <v>-2.0643818959265401E-2</v>
      </c>
      <c r="CI128" s="75">
        <v>-1.9977173616280101E-2</v>
      </c>
      <c r="CJ128" s="75">
        <v>-1.92728030484659E-2</v>
      </c>
      <c r="CK128" s="75">
        <v>-1.8532904172966401E-2</v>
      </c>
      <c r="CL128" s="75">
        <v>-1.7759875916667601E-2</v>
      </c>
      <c r="CM128" s="75">
        <v>-1.6957062862629699E-2</v>
      </c>
      <c r="CN128" s="75">
        <v>-1.6128260863733802E-2</v>
      </c>
      <c r="CO128" s="75">
        <v>-1.52773859136186E-2</v>
      </c>
      <c r="CP128" s="75">
        <v>-1.4408931947618799E-2</v>
      </c>
      <c r="CQ128" s="75">
        <v>-1.3526933557113799E-2</v>
      </c>
      <c r="CR128" s="75">
        <v>-1.26356372001191E-2</v>
      </c>
      <c r="CS128" s="75">
        <v>-1.17388469937941E-2</v>
      </c>
      <c r="CT128" s="75">
        <v>-1.08398470050406E-2</v>
      </c>
      <c r="CU128" s="75">
        <v>-9.9417278535975095E-3</v>
      </c>
      <c r="CV128" s="75">
        <v>-9.0466731724336506E-3</v>
      </c>
      <c r="CW128" s="75">
        <v>-8.1565508241555999E-3</v>
      </c>
      <c r="CX128" s="75">
        <v>-7.2725992445521097E-3</v>
      </c>
      <c r="CY128" s="75">
        <v>-6.3954131027094199E-3</v>
      </c>
      <c r="CZ128" s="75">
        <v>-5.5252990175631497E-3</v>
      </c>
      <c r="DA128" s="75">
        <v>-4.6620063087175296E-3</v>
      </c>
      <c r="DB128" s="75">
        <v>-3.8049748192133799E-3</v>
      </c>
      <c r="DC128" s="75">
        <v>-2.9534113501085801E-3</v>
      </c>
      <c r="DD128" s="75">
        <v>-2.1063153712793702E-3</v>
      </c>
      <c r="DE128" s="75">
        <v>-1.2624008283910299E-3</v>
      </c>
      <c r="DF128" s="75">
        <v>-8.4109182717838804E-4</v>
      </c>
    </row>
    <row r="129" spans="1:110" ht="1.1499999999999999" customHeight="1">
      <c r="A129" s="71">
        <f t="shared" si="24"/>
        <v>120</v>
      </c>
      <c r="B129">
        <v>4000</v>
      </c>
      <c r="C129" s="72">
        <f t="shared" si="29"/>
        <v>-8.0669195923110202E-3</v>
      </c>
      <c r="D129" s="72">
        <f t="shared" si="29"/>
        <v>-2.8003152656428901E-2</v>
      </c>
      <c r="E129" s="72">
        <f t="shared" si="29"/>
        <v>-1.7386682458713901E-2</v>
      </c>
      <c r="G129" s="72">
        <f t="shared" si="28"/>
        <v>-0.58569954982177896</v>
      </c>
      <c r="H129" s="72">
        <f t="shared" si="28"/>
        <v>-1.9877630956588199</v>
      </c>
      <c r="I129" s="72">
        <f t="shared" si="27"/>
        <v>-1.21310244271796</v>
      </c>
      <c r="K129" s="75">
        <v>-8.3777128939800595E-4</v>
      </c>
      <c r="L129" s="75">
        <v>-1.2585625658493799E-3</v>
      </c>
      <c r="M129" s="75">
        <v>-2.1001322474421599E-3</v>
      </c>
      <c r="N129" s="75">
        <v>-2.9446696274726398E-3</v>
      </c>
      <c r="O129" s="75">
        <v>-3.7938263977048301E-3</v>
      </c>
      <c r="P129" s="75">
        <v>-4.6482270123169604E-3</v>
      </c>
      <c r="Q129" s="75">
        <v>-5.5089578111028404E-3</v>
      </c>
      <c r="R129" s="75">
        <v>-6.3762163117917197E-3</v>
      </c>
      <c r="S129" s="75">
        <v>-7.2503837830072302E-3</v>
      </c>
      <c r="T129" s="75">
        <v>-8.1309119692605202E-3</v>
      </c>
      <c r="U129" s="75">
        <v>-9.0172759422239308E-3</v>
      </c>
      <c r="V129" s="75">
        <v>-9.9080117712765006E-3</v>
      </c>
      <c r="W129" s="75">
        <v>-1.0801378275918899E-2</v>
      </c>
      <c r="X129" s="75">
        <v>-1.16949593999925E-2</v>
      </c>
      <c r="Y129" s="75">
        <v>-1.25857941366984E-2</v>
      </c>
      <c r="Z129" s="75">
        <v>-1.34706949826704E-2</v>
      </c>
      <c r="AA129" s="75">
        <v>-1.4345817382909401E-2</v>
      </c>
      <c r="AB129" s="75">
        <v>-1.5207017046186501E-2</v>
      </c>
      <c r="AC129" s="75">
        <v>-1.6050482341106499E-2</v>
      </c>
      <c r="AD129" s="75">
        <v>-1.6872012017283802E-2</v>
      </c>
      <c r="AE129" s="75">
        <v>-1.76674919153538E-2</v>
      </c>
      <c r="AF129" s="75">
        <v>-1.8433621994204199E-2</v>
      </c>
      <c r="AG129" s="75">
        <v>-1.9167332823048999E-2</v>
      </c>
      <c r="AH129" s="75">
        <v>-1.9866008792205299E-2</v>
      </c>
      <c r="AI129" s="75">
        <v>-2.0527932819722899E-2</v>
      </c>
      <c r="AJ129" s="75">
        <v>-2.11523794143249E-2</v>
      </c>
      <c r="AK129" s="75">
        <v>-2.1738941221838101E-2</v>
      </c>
      <c r="AL129" s="75">
        <v>-2.2288296046262899E-2</v>
      </c>
      <c r="AM129" s="75">
        <v>-2.28019085005053E-2</v>
      </c>
      <c r="AN129" s="75">
        <v>-2.3281611531260699E-2</v>
      </c>
      <c r="AO129" s="75">
        <v>-2.3729933160384398E-2</v>
      </c>
      <c r="AP129" s="75">
        <v>-2.4149545901086599E-2</v>
      </c>
      <c r="AQ129" s="75">
        <v>-2.4543576051701099E-2</v>
      </c>
      <c r="AR129" s="75">
        <v>-2.4914693730224799E-2</v>
      </c>
      <c r="AS129" s="75">
        <v>-2.5265755288960402E-2</v>
      </c>
      <c r="AT129" s="75">
        <v>-2.5599120073238699E-2</v>
      </c>
      <c r="AU129" s="75">
        <v>-2.59164596432719E-2</v>
      </c>
      <c r="AV129" s="75">
        <v>-2.6219311638346801E-2</v>
      </c>
      <c r="AW129" s="75">
        <v>-2.6507990749973901E-2</v>
      </c>
      <c r="AX129" s="75">
        <v>-2.6782604341365101E-2</v>
      </c>
      <c r="AY129" s="75">
        <v>-2.70422711866149E-2</v>
      </c>
      <c r="AZ129" s="75">
        <v>-2.7285657307220299E-2</v>
      </c>
      <c r="BA129" s="75">
        <v>-2.75108434722506E-2</v>
      </c>
      <c r="BB129" s="75">
        <v>-2.77155446929691E-2</v>
      </c>
      <c r="BC129" s="75">
        <v>-2.7897327793775701E-2</v>
      </c>
      <c r="BD129" s="75">
        <v>-2.8053486344037901E-2</v>
      </c>
      <c r="BE129" s="75">
        <v>-2.81817868695588E-2</v>
      </c>
      <c r="BF129" s="75">
        <v>-2.8279844066746499E-2</v>
      </c>
      <c r="BG129" s="75">
        <v>-2.83460430769901E-2</v>
      </c>
      <c r="BH129" s="75">
        <v>-2.8379158580432801E-2</v>
      </c>
      <c r="BI129" s="75">
        <v>-2.8378453235941299E-2</v>
      </c>
      <c r="BJ129" s="75">
        <v>-2.83441874092204E-2</v>
      </c>
      <c r="BK129" s="75">
        <v>-2.8276845826462699E-2</v>
      </c>
      <c r="BL129" s="75">
        <v>-2.8177850927227101E-2</v>
      </c>
      <c r="BM129" s="75">
        <v>-2.8049002973498299E-2</v>
      </c>
      <c r="BN129" s="75">
        <v>-2.7892431944019299E-2</v>
      </c>
      <c r="BO129" s="75">
        <v>-2.77107095005612E-2</v>
      </c>
      <c r="BP129" s="75">
        <v>-2.7506306983145799E-2</v>
      </c>
      <c r="BQ129" s="75">
        <v>-2.72817425461425E-2</v>
      </c>
      <c r="BR129" s="75">
        <v>-2.7039206972190099E-2</v>
      </c>
      <c r="BS129" s="75">
        <v>-2.67806464809245E-2</v>
      </c>
      <c r="BT129" s="75">
        <v>-2.6507165012590098E-2</v>
      </c>
      <c r="BU129" s="75">
        <v>-2.6219791352846099E-2</v>
      </c>
      <c r="BV129" s="75">
        <v>-2.5918199985776401E-2</v>
      </c>
      <c r="BW129" s="75">
        <v>-2.5602013609809501E-2</v>
      </c>
      <c r="BX129" s="75">
        <v>-2.52698096067706E-2</v>
      </c>
      <c r="BY129" s="75">
        <v>-2.4919528695986602E-2</v>
      </c>
      <c r="BZ129" s="75">
        <v>-2.4549148391211001E-2</v>
      </c>
      <c r="CA129" s="75">
        <v>-2.4155377148954299E-2</v>
      </c>
      <c r="CB129" s="75">
        <v>-2.37358772392826E-2</v>
      </c>
      <c r="CC129" s="75">
        <v>-2.3287177097008602E-2</v>
      </c>
      <c r="CD129" s="75">
        <v>-2.2806894818891098E-2</v>
      </c>
      <c r="CE129" s="75">
        <v>-2.22924329145553E-2</v>
      </c>
      <c r="CF129" s="75">
        <v>-2.1741875364641599E-2</v>
      </c>
      <c r="CG129" s="75">
        <v>-2.1154133424479301E-2</v>
      </c>
      <c r="CH129" s="75">
        <v>-2.0528369819235101E-2</v>
      </c>
      <c r="CI129" s="75">
        <v>-1.98651946339032E-2</v>
      </c>
      <c r="CJ129" s="75">
        <v>-1.9165273171511201E-2</v>
      </c>
      <c r="CK129" s="75">
        <v>-1.8430746688286401E-2</v>
      </c>
      <c r="CL129" s="75">
        <v>-1.7663886251411801E-2</v>
      </c>
      <c r="CM129" s="75">
        <v>-1.6867910602913899E-2</v>
      </c>
      <c r="CN129" s="75">
        <v>-1.60464336400764E-2</v>
      </c>
      <c r="CO129" s="75">
        <v>-1.5203211664443101E-2</v>
      </c>
      <c r="CP129" s="75">
        <v>-1.43425246162996E-2</v>
      </c>
      <c r="CQ129" s="75">
        <v>-1.34682671068867E-2</v>
      </c>
      <c r="CR129" s="75">
        <v>-1.25844728001948E-2</v>
      </c>
      <c r="CS129" s="75">
        <v>-1.1694844791882099E-2</v>
      </c>
      <c r="CT129" s="75">
        <v>-1.0802517125539399E-2</v>
      </c>
      <c r="CU129" s="75">
        <v>-9.9105010473340294E-3</v>
      </c>
      <c r="CV129" s="75">
        <v>-9.0209350855366202E-3</v>
      </c>
      <c r="CW129" s="75">
        <v>-8.1356328012725399E-3</v>
      </c>
      <c r="CX129" s="75">
        <v>-7.2558646590277897E-3</v>
      </c>
      <c r="CY129" s="75">
        <v>-6.3822292493841797E-3</v>
      </c>
      <c r="CZ129" s="75">
        <v>-5.5150915181229696E-3</v>
      </c>
      <c r="DA129" s="75">
        <v>-4.6542570906240102E-3</v>
      </c>
      <c r="DB129" s="75">
        <v>-3.7992461233079598E-3</v>
      </c>
      <c r="DC129" s="75">
        <v>-2.9493281045279199E-3</v>
      </c>
      <c r="DD129" s="75">
        <v>-2.1036021728423199E-3</v>
      </c>
      <c r="DE129" s="75">
        <v>-1.26085511461951E-3</v>
      </c>
      <c r="DF129" s="75">
        <v>-8.4004688782442802E-4</v>
      </c>
    </row>
    <row r="130" spans="1:110" ht="1.1499999999999999" customHeight="1">
      <c r="A130" s="71">
        <f t="shared" si="24"/>
        <v>121</v>
      </c>
      <c r="B130">
        <v>3950</v>
      </c>
      <c r="C130" s="72">
        <f t="shared" si="29"/>
        <v>-8.0450504903819796E-3</v>
      </c>
      <c r="D130" s="72">
        <f t="shared" si="29"/>
        <v>-2.7881857428924298E-2</v>
      </c>
      <c r="E130" s="72">
        <f t="shared" si="29"/>
        <v>-1.7297743597464402E-2</v>
      </c>
      <c r="G130" s="72">
        <f t="shared" ref="G130:H149" si="30">INDEX($K$236:$DF$435,$A130,G$9)</f>
        <v>-0.57765449933139701</v>
      </c>
      <c r="H130" s="72">
        <f t="shared" si="30"/>
        <v>-1.9598812382299</v>
      </c>
      <c r="I130" s="72">
        <f t="shared" si="27"/>
        <v>-1.19580469912049</v>
      </c>
      <c r="K130" s="75">
        <v>-8.36765579515486E-4</v>
      </c>
      <c r="L130" s="75">
        <v>-1.25701989853951E-3</v>
      </c>
      <c r="M130" s="75">
        <v>-2.09742481005832E-3</v>
      </c>
      <c r="N130" s="75">
        <v>-2.9405823016077099E-3</v>
      </c>
      <c r="O130" s="75">
        <v>-3.78807797645094E-3</v>
      </c>
      <c r="P130" s="75">
        <v>-4.6404447506165503E-3</v>
      </c>
      <c r="Q130" s="75">
        <v>-5.4986864297643396E-3</v>
      </c>
      <c r="R130" s="75">
        <v>-6.3629450395592301E-3</v>
      </c>
      <c r="S130" s="75">
        <v>-7.23354533542533E-3</v>
      </c>
      <c r="T130" s="75">
        <v>-8.1098868698063504E-3</v>
      </c>
      <c r="U130" s="75">
        <v>-8.9914257753935002E-3</v>
      </c>
      <c r="V130" s="75">
        <v>-9.8767143767508891E-3</v>
      </c>
      <c r="W130" s="75">
        <v>-1.07640386115554E-2</v>
      </c>
      <c r="X130" s="75">
        <v>-1.16510328550839E-2</v>
      </c>
      <c r="Y130" s="75">
        <v>-1.25348356364656E-2</v>
      </c>
      <c r="Z130" s="75">
        <v>-1.3412387644052601E-2</v>
      </c>
      <c r="AA130" s="75">
        <v>-1.42799737292898E-2</v>
      </c>
      <c r="AB130" s="75">
        <v>-1.51336088470543E-2</v>
      </c>
      <c r="AC130" s="75">
        <v>-1.5969668565262499E-2</v>
      </c>
      <c r="AD130" s="75">
        <v>-1.67841186324767E-2</v>
      </c>
      <c r="AE130" s="75">
        <v>-1.7573008406948198E-2</v>
      </c>
      <c r="AF130" s="75">
        <v>-1.8333210041751001E-2</v>
      </c>
      <c r="AG130" s="75">
        <v>-1.9061770911325701E-2</v>
      </c>
      <c r="AH130" s="75">
        <v>-1.9756181586544699E-2</v>
      </c>
      <c r="AI130" s="75">
        <v>-2.0414789351243599E-2</v>
      </c>
      <c r="AJ130" s="75">
        <v>-2.1036888332191601E-2</v>
      </c>
      <c r="AK130" s="75">
        <v>-2.1622048141111901E-2</v>
      </c>
      <c r="AL130" s="75">
        <v>-2.21708788871228E-2</v>
      </c>
      <c r="AM130" s="75">
        <v>-2.2684765380122301E-2</v>
      </c>
      <c r="AN130" s="75">
        <v>-2.31653600641357E-2</v>
      </c>
      <c r="AO130" s="75">
        <v>-2.36150692870114E-2</v>
      </c>
      <c r="AP130" s="75">
        <v>-2.4036377140823701E-2</v>
      </c>
      <c r="AQ130" s="75">
        <v>-2.44321977866775E-2</v>
      </c>
      <c r="AR130" s="75">
        <v>-2.4805064639867799E-2</v>
      </c>
      <c r="AS130" s="75">
        <v>-2.5157627742055402E-2</v>
      </c>
      <c r="AT130" s="75">
        <v>-2.54921293406505E-2</v>
      </c>
      <c r="AU130" s="75">
        <v>-2.5810102969871799E-2</v>
      </c>
      <c r="AV130" s="75">
        <v>-2.6113041569183201E-2</v>
      </c>
      <c r="AW130" s="75">
        <v>-2.64011999133799E-2</v>
      </c>
      <c r="AX130" s="75">
        <v>-2.6674700742696501E-2</v>
      </c>
      <c r="AY130" s="75">
        <v>-2.6932750911846499E-2</v>
      </c>
      <c r="AZ130" s="75">
        <v>-2.7174037072977601E-2</v>
      </c>
      <c r="BA130" s="75">
        <v>-2.7396839309626501E-2</v>
      </c>
      <c r="BB130" s="75">
        <v>-2.7598961718895199E-2</v>
      </c>
      <c r="BC130" s="75">
        <v>-2.7778137329983101E-2</v>
      </c>
      <c r="BD130" s="75">
        <v>-2.79318485407293E-2</v>
      </c>
      <c r="BE130" s="75">
        <v>-2.80579650034678E-2</v>
      </c>
      <c r="BF130" s="75">
        <v>-2.8154278802003298E-2</v>
      </c>
      <c r="BG130" s="75">
        <v>-2.8219260929768099E-2</v>
      </c>
      <c r="BH130" s="75">
        <v>-2.8251767078404499E-2</v>
      </c>
      <c r="BI130" s="75">
        <v>-2.82510992636071E-2</v>
      </c>
      <c r="BJ130" s="75">
        <v>-2.8217518813908E-2</v>
      </c>
      <c r="BK130" s="75">
        <v>-2.8151456155169299E-2</v>
      </c>
      <c r="BL130" s="75">
        <v>-2.80542680404187E-2</v>
      </c>
      <c r="BM130" s="75">
        <v>-2.79276376885172E-2</v>
      </c>
      <c r="BN130" s="75">
        <v>-2.7773542128834299E-2</v>
      </c>
      <c r="BO130" s="75">
        <v>-2.7594439931581199E-2</v>
      </c>
      <c r="BP130" s="75">
        <v>-2.7392582908451001E-2</v>
      </c>
      <c r="BQ130" s="75">
        <v>-2.7170395543530498E-2</v>
      </c>
      <c r="BR130" s="75">
        <v>-2.69298806781125E-2</v>
      </c>
      <c r="BS130" s="75">
        <v>-2.6672882355801401E-2</v>
      </c>
      <c r="BT130" s="75">
        <v>-2.64004386581655E-2</v>
      </c>
      <c r="BU130" s="75">
        <v>-2.6113484873840201E-2</v>
      </c>
      <c r="BV130" s="75">
        <v>-2.58117456437503E-2</v>
      </c>
      <c r="BW130" s="75">
        <v>-2.5494832821241199E-2</v>
      </c>
      <c r="BX130" s="75">
        <v>-2.5161433066227701E-2</v>
      </c>
      <c r="BY130" s="75">
        <v>-2.48095922170023E-2</v>
      </c>
      <c r="BZ130" s="75">
        <v>-2.4437436089006E-2</v>
      </c>
      <c r="CA130" s="75">
        <v>-2.4041842038300201E-2</v>
      </c>
      <c r="CB130" s="75">
        <v>-2.3620667917702998E-2</v>
      </c>
      <c r="CC130" s="75">
        <v>-2.3170599218756201E-2</v>
      </c>
      <c r="CD130" s="75">
        <v>-2.2689474800886199E-2</v>
      </c>
      <c r="CE130" s="75">
        <v>-2.2174804624860298E-2</v>
      </c>
      <c r="CF130" s="75">
        <v>-2.1624855806812698E-2</v>
      </c>
      <c r="CG130" s="75">
        <v>-2.1038595692311899E-2</v>
      </c>
      <c r="CH130" s="75">
        <v>-2.04152721142008E-2</v>
      </c>
      <c r="CI130" s="75">
        <v>-1.9755500093210601E-2</v>
      </c>
      <c r="CJ130" s="75">
        <v>-1.9059916118017099E-2</v>
      </c>
      <c r="CK130" s="75">
        <v>-1.8330603691888402E-2</v>
      </c>
      <c r="CL130" s="75">
        <v>-1.75697168765418E-2</v>
      </c>
      <c r="CM130" s="75">
        <v>-1.6780354891202401E-2</v>
      </c>
      <c r="CN130" s="75">
        <v>-1.5965957284488401E-2</v>
      </c>
      <c r="CO130" s="75">
        <v>-1.5130135302388201E-2</v>
      </c>
      <c r="CP130" s="75">
        <v>-1.4276958134905701E-2</v>
      </c>
      <c r="CQ130" s="75">
        <v>-1.34101965447052E-2</v>
      </c>
      <c r="CR130" s="75">
        <v>-1.25336750185852E-2</v>
      </c>
      <c r="CS130" s="75">
        <v>-1.16510036438967E-2</v>
      </c>
      <c r="CT130" s="75">
        <v>-1.0765174282646501E-2</v>
      </c>
      <c r="CU130" s="75">
        <v>-9.8791163881696703E-3</v>
      </c>
      <c r="CV130" s="75">
        <v>-8.9949312167755101E-3</v>
      </c>
      <c r="CW130" s="75">
        <v>-8.11437235779521E-3</v>
      </c>
      <c r="CX130" s="75">
        <v>-7.2387432740515503E-3</v>
      </c>
      <c r="CY130" s="75">
        <v>-6.3686431417545398E-3</v>
      </c>
      <c r="CZ130" s="75">
        <v>-5.5044902157715099E-3</v>
      </c>
      <c r="DA130" s="75">
        <v>-4.6461442871350298E-3</v>
      </c>
      <c r="DB130" s="75">
        <v>-3.7931990169363401E-3</v>
      </c>
      <c r="DC130" s="75">
        <v>-2.94498661750822E-3</v>
      </c>
      <c r="DD130" s="75">
        <v>-2.1006964844218598E-3</v>
      </c>
      <c r="DE130" s="75">
        <v>-1.2591924968000899E-3</v>
      </c>
      <c r="DF130" s="75">
        <v>-8.3892710338659502E-4</v>
      </c>
    </row>
    <row r="131" spans="1:110" ht="1.1499999999999999" customHeight="1">
      <c r="A131" s="71">
        <f t="shared" si="24"/>
        <v>122</v>
      </c>
      <c r="B131">
        <v>3900</v>
      </c>
      <c r="C131" s="72">
        <f t="shared" ref="C131:E150" si="31">INDEX($K$13:$DF$212,$A131,C$9)</f>
        <v>-8.0229700944164494E-3</v>
      </c>
      <c r="D131" s="72">
        <f t="shared" si="31"/>
        <v>-2.7762525651109999E-2</v>
      </c>
      <c r="E131" s="72">
        <f t="shared" si="31"/>
        <v>-1.7210477094713399E-2</v>
      </c>
      <c r="G131" s="72">
        <f t="shared" si="30"/>
        <v>-0.56963152923698102</v>
      </c>
      <c r="H131" s="72">
        <f t="shared" si="30"/>
        <v>-1.93211871257879</v>
      </c>
      <c r="I131" s="72">
        <f t="shared" si="27"/>
        <v>-1.1785942220257799</v>
      </c>
      <c r="K131" s="75">
        <v>-8.3568360407298297E-4</v>
      </c>
      <c r="L131" s="75">
        <v>-1.25536105029823E-3</v>
      </c>
      <c r="M131" s="75">
        <v>-2.0945269823232499E-3</v>
      </c>
      <c r="N131" s="75">
        <v>-2.9362384946853099E-3</v>
      </c>
      <c r="O131" s="75">
        <v>-3.7820166450046599E-3</v>
      </c>
      <c r="P131" s="75">
        <v>-4.63230660655426E-3</v>
      </c>
      <c r="Q131" s="75">
        <v>-5.4880329008528796E-3</v>
      </c>
      <c r="R131" s="75">
        <v>-6.3492871313292204E-3</v>
      </c>
      <c r="S131" s="75">
        <v>-7.2163405179298899E-3</v>
      </c>
      <c r="T131" s="75">
        <v>-8.0885435837262706E-3</v>
      </c>
      <c r="U131" s="75">
        <v>-8.9653367038226798E-3</v>
      </c>
      <c r="V131" s="75">
        <v>-9.8452902519147699E-3</v>
      </c>
      <c r="W131" s="75">
        <v>-1.07267160337596E-2</v>
      </c>
      <c r="X131" s="75">
        <v>-1.1607298239964601E-2</v>
      </c>
      <c r="Y131" s="75">
        <v>-1.24842724044674E-2</v>
      </c>
      <c r="Z131" s="75">
        <v>-1.33546996109316E-2</v>
      </c>
      <c r="AA131" s="75">
        <v>-1.4214988592157101E-2</v>
      </c>
      <c r="AB131" s="75">
        <v>-1.50613071174439E-2</v>
      </c>
      <c r="AC131" s="75">
        <v>-1.5890206232388598E-2</v>
      </c>
      <c r="AD131" s="75">
        <v>-1.6697809841866699E-2</v>
      </c>
      <c r="AE131" s="75">
        <v>-1.7480322846949999E-2</v>
      </c>
      <c r="AF131" s="75">
        <v>-1.82347809829707E-2</v>
      </c>
      <c r="AG131" s="75">
        <v>-1.89583382792625E-2</v>
      </c>
      <c r="AH131" s="75">
        <v>-1.96485886252276E-2</v>
      </c>
      <c r="AI131" s="75">
        <v>-2.03039412396765E-2</v>
      </c>
      <c r="AJ131" s="75">
        <v>-2.09237024139656E-2</v>
      </c>
      <c r="AK131" s="75">
        <v>-2.1507426386337999E-2</v>
      </c>
      <c r="AL131" s="75">
        <v>-2.2055656153947799E-2</v>
      </c>
      <c r="AM131" s="75">
        <v>-2.2569701246770799E-2</v>
      </c>
      <c r="AN131" s="75">
        <v>-2.3051044206526899E-2</v>
      </c>
      <c r="AO131" s="75">
        <v>-2.35019774332067E-2</v>
      </c>
      <c r="AP131" s="75">
        <v>-2.39248090070441E-2</v>
      </c>
      <c r="AQ131" s="75">
        <v>-2.43222455800059E-2</v>
      </c>
      <c r="AR131" s="75">
        <v>-2.4696704629359301E-2</v>
      </c>
      <c r="AS131" s="75">
        <v>-2.5050629477282201E-2</v>
      </c>
      <c r="AT131" s="75">
        <v>-2.5386156019426301E-2</v>
      </c>
      <c r="AU131" s="75">
        <v>-2.5704694240816901E-2</v>
      </c>
      <c r="AV131" s="75">
        <v>-2.6007680759698799E-2</v>
      </c>
      <c r="AW131" s="75">
        <v>-2.6295326793160701E-2</v>
      </c>
      <c r="AX131" s="75">
        <v>-2.6567761249993899E-2</v>
      </c>
      <c r="AY131" s="75">
        <v>-2.68242751238221E-2</v>
      </c>
      <c r="AZ131" s="75">
        <v>-2.7063573977975399E-2</v>
      </c>
      <c r="BA131" s="75">
        <v>-2.7284126197628201E-2</v>
      </c>
      <c r="BB131" s="75">
        <v>-2.7483817135248501E-2</v>
      </c>
      <c r="BC131" s="75">
        <v>-2.7660534260639899E-2</v>
      </c>
      <c r="BD131" s="75">
        <v>-2.7811945710418499E-2</v>
      </c>
      <c r="BE131" s="75">
        <v>-2.7936001612606499E-2</v>
      </c>
      <c r="BF131" s="75">
        <v>-2.8030678399108999E-2</v>
      </c>
      <c r="BG131" s="75">
        <v>-2.8094515579496101E-2</v>
      </c>
      <c r="BH131" s="75">
        <v>-2.8126444210142799E-2</v>
      </c>
      <c r="BI131" s="75">
        <v>-2.8125817546360801E-2</v>
      </c>
      <c r="BJ131" s="75">
        <v>-2.80928748538735E-2</v>
      </c>
      <c r="BK131" s="75">
        <v>-2.8028018767631599E-2</v>
      </c>
      <c r="BL131" s="75">
        <v>-2.79325293500596E-2</v>
      </c>
      <c r="BM131" s="75">
        <v>-2.78079829152784E-2</v>
      </c>
      <c r="BN131" s="75">
        <v>-2.7656221921447399E-2</v>
      </c>
      <c r="BO131" s="75">
        <v>-2.74795832825338E-2</v>
      </c>
      <c r="BP131" s="75">
        <v>-2.7280129706300602E-2</v>
      </c>
      <c r="BQ131" s="75">
        <v>-2.7060185345158E-2</v>
      </c>
      <c r="BR131" s="75">
        <v>-2.6821583042774301E-2</v>
      </c>
      <c r="BS131" s="75">
        <v>-2.6566071430725001E-2</v>
      </c>
      <c r="BT131" s="75">
        <v>-2.6294622550753901E-2</v>
      </c>
      <c r="BU131" s="75">
        <v>-2.6008090384470901E-2</v>
      </c>
      <c r="BV131" s="75">
        <v>-2.57062417461793E-2</v>
      </c>
      <c r="BW131" s="75">
        <v>-2.53886823124366E-2</v>
      </c>
      <c r="BX131" s="75">
        <v>-2.5054200110298502E-2</v>
      </c>
      <c r="BY131" s="75">
        <v>-2.47009417130311E-2</v>
      </c>
      <c r="BZ131" s="75">
        <v>-2.4327170726405702E-2</v>
      </c>
      <c r="CA131" s="75">
        <v>-2.3929927584431399E-2</v>
      </c>
      <c r="CB131" s="75">
        <v>-2.3507249470398998E-2</v>
      </c>
      <c r="CC131" s="75">
        <v>-2.3055975409156399E-2</v>
      </c>
      <c r="CD131" s="75">
        <v>-2.2574147894752001E-2</v>
      </c>
      <c r="CE131" s="75">
        <v>-2.2059380588034399E-2</v>
      </c>
      <c r="CF131" s="75">
        <v>-2.1510113502004002E-2</v>
      </c>
      <c r="CG131" s="75">
        <v>-2.0925364139602599E-2</v>
      </c>
      <c r="CH131" s="75">
        <v>-2.0304465527860801E-2</v>
      </c>
      <c r="CI131" s="75">
        <v>-1.96480312587482E-2</v>
      </c>
      <c r="CJ131" s="75">
        <v>-1.89566773982505E-2</v>
      </c>
      <c r="CK131" s="75">
        <v>-1.8232426946083201E-2</v>
      </c>
      <c r="CL131" s="75">
        <v>-1.7477328198515302E-2</v>
      </c>
      <c r="CM131" s="75">
        <v>-1.6694365474709202E-2</v>
      </c>
      <c r="CN131" s="75">
        <v>-1.58868127995083E-2</v>
      </c>
      <c r="CO131" s="75">
        <v>-1.5058147934450899E-2</v>
      </c>
      <c r="CP131" s="75">
        <v>-1.42122353433023E-2</v>
      </c>
      <c r="CQ131" s="75">
        <v>-1.3352733366305001E-2</v>
      </c>
      <c r="CR131" s="75">
        <v>-1.2483265310415799E-2</v>
      </c>
      <c r="CS131" s="75">
        <v>-1.16073509785155E-2</v>
      </c>
      <c r="CT131" s="75">
        <v>-1.0727852119698501E-2</v>
      </c>
      <c r="CU131" s="75">
        <v>-9.8476106386942708E-3</v>
      </c>
      <c r="CV131" s="75">
        <v>-8.9686999526929802E-3</v>
      </c>
      <c r="CW131" s="75">
        <v>-8.0928083787330206E-3</v>
      </c>
      <c r="CX131" s="75">
        <v>-7.2212717644060797E-3</v>
      </c>
      <c r="CY131" s="75">
        <v>-6.3546896057823602E-3</v>
      </c>
      <c r="CZ131" s="75">
        <v>-5.49352557436122E-3</v>
      </c>
      <c r="DA131" s="75">
        <v>-4.6376946716918596E-3</v>
      </c>
      <c r="DB131" s="75">
        <v>-3.7868553348334899E-3</v>
      </c>
      <c r="DC131" s="75">
        <v>-2.9404038456323101E-3</v>
      </c>
      <c r="DD131" s="75">
        <v>-2.0976106959187698E-3</v>
      </c>
      <c r="DE131" s="75">
        <v>-1.2574199003802201E-3</v>
      </c>
      <c r="DF131" s="75">
        <v>-8.3773845240102602E-4</v>
      </c>
    </row>
    <row r="132" spans="1:110" ht="1.1499999999999999" customHeight="1">
      <c r="A132" s="71">
        <f t="shared" si="24"/>
        <v>123</v>
      </c>
      <c r="B132">
        <v>3850</v>
      </c>
      <c r="C132" s="72">
        <f t="shared" si="31"/>
        <v>-8.0007105555978293E-3</v>
      </c>
      <c r="D132" s="72">
        <f t="shared" si="31"/>
        <v>-2.76451263569924E-2</v>
      </c>
      <c r="E132" s="72">
        <f t="shared" si="31"/>
        <v>-1.7124849807796601E-2</v>
      </c>
      <c r="G132" s="72">
        <f t="shared" si="30"/>
        <v>-0.56163081868138298</v>
      </c>
      <c r="H132" s="72">
        <f t="shared" si="30"/>
        <v>-1.9044735862218001</v>
      </c>
      <c r="I132" s="72">
        <f t="shared" si="27"/>
        <v>-1.1614693722179801</v>
      </c>
      <c r="K132" s="75">
        <v>-8.3453047854163697E-4</v>
      </c>
      <c r="L132" s="75">
        <v>-1.25359369814304E-3</v>
      </c>
      <c r="M132" s="75">
        <v>-2.09145149503456E-3</v>
      </c>
      <c r="N132" s="75">
        <v>-2.93165595323898E-3</v>
      </c>
      <c r="O132" s="75">
        <v>-3.7756648866297802E-3</v>
      </c>
      <c r="P132" s="75">
        <v>-4.6238393542080303E-3</v>
      </c>
      <c r="Q132" s="75">
        <v>-5.4770280091997799E-3</v>
      </c>
      <c r="R132" s="75">
        <v>-6.3352766953494203E-3</v>
      </c>
      <c r="S132" s="75">
        <v>-7.1988056364489196E-3</v>
      </c>
      <c r="T132" s="75">
        <v>-8.0669195923110202E-3</v>
      </c>
      <c r="U132" s="75">
        <v>-8.9390459862033807E-3</v>
      </c>
      <c r="V132" s="75">
        <v>-9.8137745510712103E-3</v>
      </c>
      <c r="W132" s="75">
        <v>-1.06894419986065E-2</v>
      </c>
      <c r="X132" s="75">
        <v>-1.1563781753789E-2</v>
      </c>
      <c r="Y132" s="75">
        <v>-1.24341236578675E-2</v>
      </c>
      <c r="Z132" s="75">
        <v>-1.32976415208577E-2</v>
      </c>
      <c r="AA132" s="75">
        <v>-1.4150862972815001E-2</v>
      </c>
      <c r="AB132" s="75">
        <v>-1.49901027125361E-2</v>
      </c>
      <c r="AC132" s="75">
        <v>-1.58120756102289E-2</v>
      </c>
      <c r="AD132" s="75">
        <v>-1.6613055926336499E-2</v>
      </c>
      <c r="AE132" s="75">
        <v>-1.7389396696930799E-2</v>
      </c>
      <c r="AF132" s="75">
        <v>-1.8138288476357001E-2</v>
      </c>
      <c r="AG132" s="75">
        <v>-1.885698272657E-2</v>
      </c>
      <c r="AH132" s="75">
        <v>-1.9543174098407601E-2</v>
      </c>
      <c r="AI132" s="75">
        <v>-2.01953314028742E-2</v>
      </c>
      <c r="AJ132" s="75">
        <v>-2.0812765473765399E-2</v>
      </c>
      <c r="AK132" s="75">
        <v>-2.13950237188828E-2</v>
      </c>
      <c r="AL132" s="75">
        <v>-2.1942581744501598E-2</v>
      </c>
      <c r="AM132" s="75">
        <v>-2.2456677234627E-2</v>
      </c>
      <c r="AN132" s="75">
        <v>-2.2938635333703099E-2</v>
      </c>
      <c r="AO132" s="75">
        <v>-2.3390639190515601E-2</v>
      </c>
      <c r="AP132" s="75">
        <v>-2.3814833629917299E-2</v>
      </c>
      <c r="AQ132" s="75">
        <v>-2.4213722978902199E-2</v>
      </c>
      <c r="AR132" s="75">
        <v>-2.4589626644542398E-2</v>
      </c>
      <c r="AS132" s="75">
        <v>-2.4944781924814301E-2</v>
      </c>
      <c r="AT132" s="75">
        <v>-2.5281228041599199E-2</v>
      </c>
      <c r="AU132" s="75">
        <v>-2.5600265918246799E-2</v>
      </c>
      <c r="AV132" s="75">
        <v>-2.59032629029252E-2</v>
      </c>
      <c r="AW132" s="75">
        <v>-2.6190404947901699E-2</v>
      </c>
      <c r="AX132" s="75">
        <v>-2.6461816801543098E-2</v>
      </c>
      <c r="AY132" s="75">
        <v>-2.67168685199249E-2</v>
      </c>
      <c r="AZ132" s="75">
        <v>-2.6954287479643398E-2</v>
      </c>
      <c r="BA132" s="75">
        <v>-2.7172714213765999E-2</v>
      </c>
      <c r="BB132" s="75">
        <v>-2.7370112008857101E-2</v>
      </c>
      <c r="BC132" s="75">
        <v>-2.7544511407968399E-2</v>
      </c>
      <c r="BD132" s="75">
        <v>-2.7693760189968001E-2</v>
      </c>
      <c r="BE132" s="75">
        <v>-2.7815872410865201E-2</v>
      </c>
      <c r="BF132" s="75">
        <v>-2.79090117515352E-2</v>
      </c>
      <c r="BG132" s="75">
        <v>-2.7971771081306499E-2</v>
      </c>
      <c r="BH132" s="75">
        <v>-2.8003152656428901E-2</v>
      </c>
      <c r="BI132" s="75">
        <v>-2.80025703122419E-2</v>
      </c>
      <c r="BJ132" s="75">
        <v>-2.79702203182569E-2</v>
      </c>
      <c r="BK132" s="75">
        <v>-2.79065037271129E-2</v>
      </c>
      <c r="BL132" s="75">
        <v>-2.78126106725676E-2</v>
      </c>
      <c r="BM132" s="75">
        <v>-2.7690023057266401E-2</v>
      </c>
      <c r="BN132" s="75">
        <v>-2.75404647752884E-2</v>
      </c>
      <c r="BO132" s="75">
        <v>-2.7366141350635101E-2</v>
      </c>
      <c r="BP132" s="75">
        <v>-2.7168959723931001E-2</v>
      </c>
      <c r="BQ132" s="75">
        <v>-2.6951130696929702E-2</v>
      </c>
      <c r="BR132" s="75">
        <v>-2.67143410154085E-2</v>
      </c>
      <c r="BS132" s="75">
        <v>-2.6460244791378498E-2</v>
      </c>
      <c r="BT132" s="75">
        <v>-2.6189750448097501E-2</v>
      </c>
      <c r="BU132" s="75">
        <v>-2.5903642806224501E-2</v>
      </c>
      <c r="BV132" s="75">
        <v>-2.5601719644650901E-2</v>
      </c>
      <c r="BW132" s="75">
        <v>-2.5283590541216601E-2</v>
      </c>
      <c r="BX132" s="75">
        <v>-2.49481307360883E-2</v>
      </c>
      <c r="BY132" s="75">
        <v>-2.45935900676931E-2</v>
      </c>
      <c r="BZ132" s="75">
        <v>-2.42183540722271E-2</v>
      </c>
      <c r="CA132" s="75">
        <v>-2.3819625696319201E-2</v>
      </c>
      <c r="CB132" s="75">
        <v>-2.3395602325222101E-2</v>
      </c>
      <c r="CC132" s="75">
        <v>-2.2943276107976002E-2</v>
      </c>
      <c r="CD132" s="75">
        <v>-2.24608748063383E-2</v>
      </c>
      <c r="CE132" s="75">
        <v>-2.1946113989229101E-2</v>
      </c>
      <c r="CF132" s="75">
        <v>-2.13975955604064E-2</v>
      </c>
      <c r="CG132" s="75">
        <v>-2.08143825257457E-2</v>
      </c>
      <c r="CH132" s="75">
        <v>-2.0195892715396398E-2</v>
      </c>
      <c r="CI132" s="75">
        <v>-1.9542732207351001E-2</v>
      </c>
      <c r="CJ132" s="75">
        <v>-1.8855505173719301E-2</v>
      </c>
      <c r="CK132" s="75">
        <v>-1.8136170339189399E-2</v>
      </c>
      <c r="CL132" s="75">
        <v>-1.7386682458713901E-2</v>
      </c>
      <c r="CM132" s="75">
        <v>-1.66099131541841E-2</v>
      </c>
      <c r="CN132" s="75">
        <v>-1.58089818976077E-2</v>
      </c>
      <c r="CO132" s="75">
        <v>-1.49872405755968E-2</v>
      </c>
      <c r="CP132" s="75">
        <v>-1.41483585840205E-2</v>
      </c>
      <c r="CQ132" s="75">
        <v>-1.3295888067286699E-2</v>
      </c>
      <c r="CR132" s="75">
        <v>-1.24332635868677E-2</v>
      </c>
      <c r="CS132" s="75">
        <v>-1.1563912706146699E-2</v>
      </c>
      <c r="CT132" s="75">
        <v>-1.06905821035024E-2</v>
      </c>
      <c r="CU132" s="75">
        <v>-9.8160188597830704E-3</v>
      </c>
      <c r="CV132" s="75">
        <v>-8.9422774604145105E-3</v>
      </c>
      <c r="CW132" s="75">
        <v>-8.0709780624738398E-3</v>
      </c>
      <c r="CX132" s="75">
        <v>-7.2034850610270904E-3</v>
      </c>
      <c r="CY132" s="75">
        <v>-6.3404019471317904E-3</v>
      </c>
      <c r="CZ132" s="75">
        <v>-5.4822269776104802E-3</v>
      </c>
      <c r="DA132" s="75">
        <v>-4.6289338551196097E-3</v>
      </c>
      <c r="DB132" s="75">
        <v>-3.78023633860266E-3</v>
      </c>
      <c r="DC132" s="75">
        <v>-2.9355961047440298E-3</v>
      </c>
      <c r="DD132" s="75">
        <v>-2.0943568876236802E-3</v>
      </c>
      <c r="DE132" s="75">
        <v>-1.25554411922621E-3</v>
      </c>
      <c r="DF132" s="75">
        <v>-8.3648639895727596E-4</v>
      </c>
    </row>
    <row r="133" spans="1:110" ht="1.1499999999999999" customHeight="1">
      <c r="A133" s="71">
        <f t="shared" si="24"/>
        <v>124</v>
      </c>
      <c r="B133">
        <v>3800</v>
      </c>
      <c r="C133" s="72">
        <f t="shared" si="31"/>
        <v>-7.9783024745120196E-3</v>
      </c>
      <c r="D133" s="72">
        <f t="shared" si="31"/>
        <v>-2.75296303116465E-2</v>
      </c>
      <c r="E133" s="72">
        <f t="shared" si="31"/>
        <v>-1.7040829829206801E-2</v>
      </c>
      <c r="G133" s="72">
        <f t="shared" si="30"/>
        <v>-0.55365251620687095</v>
      </c>
      <c r="H133" s="72">
        <f t="shared" si="30"/>
        <v>-1.87694395591015</v>
      </c>
      <c r="I133" s="72">
        <f t="shared" si="27"/>
        <v>-1.1444285423887799</v>
      </c>
      <c r="K133" s="75">
        <v>-8.3331107862249999E-4</v>
      </c>
      <c r="L133" s="75">
        <v>-1.2517252310135501E-3</v>
      </c>
      <c r="M133" s="75">
        <v>-2.0882106482485998E-3</v>
      </c>
      <c r="N133" s="75">
        <v>-2.9268517373157001E-3</v>
      </c>
      <c r="O133" s="75">
        <v>-3.7690442332086599E-3</v>
      </c>
      <c r="P133" s="75">
        <v>-4.6150686115834097E-3</v>
      </c>
      <c r="Q133" s="75">
        <v>-5.4657011573090103E-3</v>
      </c>
      <c r="R133" s="75">
        <v>-6.3209462505665198E-3</v>
      </c>
      <c r="S133" s="75">
        <v>-7.1809752305762196E-3</v>
      </c>
      <c r="T133" s="75">
        <v>-8.0450504903819796E-3</v>
      </c>
      <c r="U133" s="75">
        <v>-8.9125889900014896E-3</v>
      </c>
      <c r="V133" s="75">
        <v>-9.7822005719899602E-3</v>
      </c>
      <c r="W133" s="75">
        <v>-1.06522462405109E-2</v>
      </c>
      <c r="X133" s="75">
        <v>-1.15205081115573E-2</v>
      </c>
      <c r="Y133" s="75">
        <v>-1.2384407367803701E-2</v>
      </c>
      <c r="Z133" s="75">
        <v>-1.3241223157888201E-2</v>
      </c>
      <c r="AA133" s="75">
        <v>-1.4087597536677E-2</v>
      </c>
      <c r="AB133" s="75">
        <v>-1.49199866402841E-2</v>
      </c>
      <c r="AC133" s="75">
        <v>-1.57352576646962E-2</v>
      </c>
      <c r="AD133" s="75">
        <v>-1.65298284508207E-2</v>
      </c>
      <c r="AE133" s="75">
        <v>-1.73001931766384E-2</v>
      </c>
      <c r="AF133" s="75">
        <v>-1.8043688322718399E-2</v>
      </c>
      <c r="AG133" s="75">
        <v>-1.8757654607347799E-2</v>
      </c>
      <c r="AH133" s="75">
        <v>-1.94398849103436E-2</v>
      </c>
      <c r="AI133" s="75">
        <v>-2.0088905454817899E-2</v>
      </c>
      <c r="AJ133" s="75">
        <v>-2.0704024021210899E-2</v>
      </c>
      <c r="AK133" s="75">
        <v>-2.1284790286972499E-2</v>
      </c>
      <c r="AL133" s="75">
        <v>-2.1831611593774999E-2</v>
      </c>
      <c r="AM133" s="75">
        <v>-2.2345656120432902E-2</v>
      </c>
      <c r="AN133" s="75">
        <v>-2.28281059462551E-2</v>
      </c>
      <c r="AO133" s="75">
        <v>-2.3281036662742699E-2</v>
      </c>
      <c r="AP133" s="75">
        <v>-2.3706442992543E-2</v>
      </c>
      <c r="AQ133" s="75">
        <v>-2.41066329089017E-2</v>
      </c>
      <c r="AR133" s="75">
        <v>-2.4483842231775198E-2</v>
      </c>
      <c r="AS133" s="75">
        <v>-2.4840104781924301E-2</v>
      </c>
      <c r="AT133" s="75">
        <v>-2.5177371371473699E-2</v>
      </c>
      <c r="AU133" s="75">
        <v>-2.5496848017514801E-2</v>
      </c>
      <c r="AV133" s="75">
        <v>-2.57998195046002E-2</v>
      </c>
      <c r="AW133" s="75">
        <v>-2.60864656699413E-2</v>
      </c>
      <c r="AX133" s="75">
        <v>-2.6356896193151399E-2</v>
      </c>
      <c r="AY133" s="75">
        <v>-2.6610554194403401E-2</v>
      </c>
      <c r="AZ133" s="75">
        <v>-2.6846195737166401E-2</v>
      </c>
      <c r="BA133" s="75">
        <v>-2.7062612662507399E-2</v>
      </c>
      <c r="BB133" s="75">
        <v>-2.7257847335581498E-2</v>
      </c>
      <c r="BC133" s="75">
        <v>-2.74300620563371E-2</v>
      </c>
      <c r="BD133" s="75">
        <v>-2.7577275134308299E-2</v>
      </c>
      <c r="BE133" s="75">
        <v>-2.7697554751316598E-2</v>
      </c>
      <c r="BF133" s="75">
        <v>-2.77892493431545E-2</v>
      </c>
      <c r="BG133" s="75">
        <v>-2.7850993474071401E-2</v>
      </c>
      <c r="BH133" s="75">
        <v>-2.7881857428924298E-2</v>
      </c>
      <c r="BI133" s="75">
        <v>-2.7881321519303101E-2</v>
      </c>
      <c r="BJ133" s="75">
        <v>-2.78495223328536E-2</v>
      </c>
      <c r="BK133" s="75">
        <v>-2.77868825882478E-2</v>
      </c>
      <c r="BL133" s="75">
        <v>-2.7694489166005899E-2</v>
      </c>
      <c r="BM133" s="75">
        <v>-2.75737436507324E-2</v>
      </c>
      <c r="BN133" s="75">
        <v>-2.7426264120681401E-2</v>
      </c>
      <c r="BO133" s="75">
        <v>-2.7254116144135799E-2</v>
      </c>
      <c r="BP133" s="75">
        <v>-2.70590841984358E-2</v>
      </c>
      <c r="BQ133" s="75">
        <v>-2.6843249181047201E-2</v>
      </c>
      <c r="BR133" s="75">
        <v>-2.6608179783661302E-2</v>
      </c>
      <c r="BS133" s="75">
        <v>-2.6355431168353701E-2</v>
      </c>
      <c r="BT133" s="75">
        <v>-2.6085854046627902E-2</v>
      </c>
      <c r="BU133" s="75">
        <v>-2.5800174278174302E-2</v>
      </c>
      <c r="BV133" s="75">
        <v>-2.5498208686662999E-2</v>
      </c>
      <c r="BW133" s="75">
        <v>-2.5179583641856799E-2</v>
      </c>
      <c r="BX133" s="75">
        <v>-2.4843243459667898E-2</v>
      </c>
      <c r="BY133" s="75">
        <v>-2.44875489195737E-2</v>
      </c>
      <c r="BZ133" s="75">
        <v>-2.41109873899495E-2</v>
      </c>
      <c r="CA133" s="75">
        <v>-2.37109283648624E-2</v>
      </c>
      <c r="CB133" s="75">
        <v>-2.3285707607301399E-2</v>
      </c>
      <c r="CC133" s="75">
        <v>-2.28324730958183E-2</v>
      </c>
      <c r="CD133" s="75">
        <v>-2.2349618057210099E-2</v>
      </c>
      <c r="CE133" s="75">
        <v>-2.1834960307096401E-2</v>
      </c>
      <c r="CF133" s="75">
        <v>-2.1287251671742499E-2</v>
      </c>
      <c r="CG133" s="75">
        <v>-2.0705597380742801E-2</v>
      </c>
      <c r="CH133" s="75">
        <v>-2.0089499151622399E-2</v>
      </c>
      <c r="CI133" s="75">
        <v>-1.9439549698240601E-2</v>
      </c>
      <c r="CJ133" s="75">
        <v>-1.87563501038721E-2</v>
      </c>
      <c r="CK133" s="75">
        <v>-1.8041789822914302E-2</v>
      </c>
      <c r="CL133" s="75">
        <v>-1.7297743597464402E-2</v>
      </c>
      <c r="CM133" s="75">
        <v>-1.65269698266956E-2</v>
      </c>
      <c r="CN133" s="75">
        <v>-1.57324468893511E-2</v>
      </c>
      <c r="CO133" s="75">
        <v>-1.4917404305811E-2</v>
      </c>
      <c r="CP133" s="75">
        <v>-1.4085329625340801E-2</v>
      </c>
      <c r="CQ133" s="75">
        <v>-1.32396703708627E-2</v>
      </c>
      <c r="CR133" s="75">
        <v>-1.23836882037176E-2</v>
      </c>
      <c r="CS133" s="75">
        <v>-1.15207134245611E-2</v>
      </c>
      <c r="CT133" s="75">
        <v>-1.06533936198638E-2</v>
      </c>
      <c r="CU133" s="75">
        <v>-9.7843745051613903E-3</v>
      </c>
      <c r="CV133" s="75">
        <v>-8.9156978873415893E-3</v>
      </c>
      <c r="CW133" s="75">
        <v>-8.0489168990698096E-3</v>
      </c>
      <c r="CX133" s="75">
        <v>-7.1854165665990802E-3</v>
      </c>
      <c r="CY133" s="75">
        <v>-6.3258119074725899E-3</v>
      </c>
      <c r="CZ133" s="75">
        <v>-5.4706228396480504E-3</v>
      </c>
      <c r="DA133" s="75">
        <v>-4.6198863150857502E-3</v>
      </c>
      <c r="DB133" s="75">
        <v>-3.7733626941599098E-3</v>
      </c>
      <c r="DC133" s="75">
        <v>-2.9305791529259202E-3</v>
      </c>
      <c r="DD133" s="75">
        <v>-2.0909467759520298E-3</v>
      </c>
      <c r="DE133" s="75">
        <v>-1.2535718570825299E-3</v>
      </c>
      <c r="DF133" s="75">
        <v>-8.3517592785028604E-4</v>
      </c>
    </row>
    <row r="134" spans="1:110" ht="1.1499999999999999" customHeight="1">
      <c r="A134" s="71">
        <f t="shared" si="24"/>
        <v>125</v>
      </c>
      <c r="B134">
        <v>3750</v>
      </c>
      <c r="C134" s="72">
        <f t="shared" si="31"/>
        <v>-7.9557750121011794E-3</v>
      </c>
      <c r="D134" s="72">
        <f t="shared" si="31"/>
        <v>-2.74160098558923E-2</v>
      </c>
      <c r="E134" s="72">
        <f t="shared" si="31"/>
        <v>-1.6958386383657799E-2</v>
      </c>
      <c r="G134" s="72">
        <f t="shared" si="30"/>
        <v>-0.54569674119476996</v>
      </c>
      <c r="H134" s="72">
        <f t="shared" si="30"/>
        <v>-1.84952794605426</v>
      </c>
      <c r="I134" s="72">
        <f t="shared" si="27"/>
        <v>-1.1274701560051199</v>
      </c>
      <c r="K134" s="75">
        <v>-8.3203007977317601E-4</v>
      </c>
      <c r="L134" s="75">
        <v>-1.24976276490087E-3</v>
      </c>
      <c r="M134" s="75">
        <v>-2.0848162939728302E-3</v>
      </c>
      <c r="N134" s="75">
        <v>-2.9218422039684801E-3</v>
      </c>
      <c r="O134" s="75">
        <v>-3.7621752662244001E-3</v>
      </c>
      <c r="P134" s="75">
        <v>-4.6060188776482301E-3</v>
      </c>
      <c r="Q134" s="75">
        <v>-5.4540804294128898E-3</v>
      </c>
      <c r="R134" s="75">
        <v>-6.30632679532482E-3</v>
      </c>
      <c r="S134" s="75">
        <v>-7.1628821686817896E-3</v>
      </c>
      <c r="T134" s="75">
        <v>-8.0229700944164494E-3</v>
      </c>
      <c r="U134" s="75">
        <v>-8.8859993018831993E-3</v>
      </c>
      <c r="V134" s="75">
        <v>-9.7505998850510797E-3</v>
      </c>
      <c r="W134" s="75">
        <v>-1.06151568868381E-2</v>
      </c>
      <c r="X134" s="75">
        <v>-1.1477500632745399E-2</v>
      </c>
      <c r="Y134" s="75">
        <v>-1.233514033564E-2</v>
      </c>
      <c r="Z134" s="75">
        <v>-1.3185453507167001E-2</v>
      </c>
      <c r="AA134" s="75">
        <v>-1.40251926518885E-2</v>
      </c>
      <c r="AB134" s="75">
        <v>-1.48509500809814E-2</v>
      </c>
      <c r="AC134" s="75">
        <v>-1.5659734046726E-2</v>
      </c>
      <c r="AD134" s="75">
        <v>-1.6448100212564799E-2</v>
      </c>
      <c r="AE134" s="75">
        <v>-1.72126771656076E-2</v>
      </c>
      <c r="AF134" s="75">
        <v>-1.7950938323810901E-2</v>
      </c>
      <c r="AG134" s="75">
        <v>-1.8660306672199999E-2</v>
      </c>
      <c r="AH134" s="75">
        <v>-1.93386705076363E-2</v>
      </c>
      <c r="AI134" s="75">
        <v>-1.9984611525046599E-2</v>
      </c>
      <c r="AJ134" s="75">
        <v>-2.0597427118977898E-2</v>
      </c>
      <c r="AK134" s="75">
        <v>-2.1176678477322599E-2</v>
      </c>
      <c r="AL134" s="75">
        <v>-2.1722703542995901E-2</v>
      </c>
      <c r="AM134" s="75">
        <v>-2.22366022638152E-2</v>
      </c>
      <c r="AN134" s="75">
        <v>-2.2719429598078E-2</v>
      </c>
      <c r="AO134" s="75">
        <v>-2.3173152454851301E-2</v>
      </c>
      <c r="AP134" s="75">
        <v>-2.3599628976930902E-2</v>
      </c>
      <c r="AQ134" s="75">
        <v>-2.40009777083241E-2</v>
      </c>
      <c r="AR134" s="75">
        <v>-2.4379361624569301E-2</v>
      </c>
      <c r="AS134" s="75">
        <v>-2.4736616128307101E-2</v>
      </c>
      <c r="AT134" s="75">
        <v>-2.5074610131182399E-2</v>
      </c>
      <c r="AU134" s="75">
        <v>-2.5394468246336101E-2</v>
      </c>
      <c r="AV134" s="75">
        <v>-2.56973800888727E-2</v>
      </c>
      <c r="AW134" s="75">
        <v>-2.5983538142759201E-2</v>
      </c>
      <c r="AX134" s="75">
        <v>-2.6253026227568602E-2</v>
      </c>
      <c r="AY134" s="75">
        <v>-2.6505353829088502E-2</v>
      </c>
      <c r="AZ134" s="75">
        <v>-2.6739315623508401E-2</v>
      </c>
      <c r="BA134" s="75">
        <v>-2.6953830149591299E-2</v>
      </c>
      <c r="BB134" s="75">
        <v>-2.7147024034875299E-2</v>
      </c>
      <c r="BC134" s="75">
        <v>-2.73171798210705E-2</v>
      </c>
      <c r="BD134" s="75">
        <v>-2.7462474518524599E-2</v>
      </c>
      <c r="BE134" s="75">
        <v>-2.7581027457868001E-2</v>
      </c>
      <c r="BF134" s="75">
        <v>-2.7671363132635601E-2</v>
      </c>
      <c r="BG134" s="75">
        <v>-2.7732150708943599E-2</v>
      </c>
      <c r="BH134" s="75">
        <v>-2.7762525651109999E-2</v>
      </c>
      <c r="BI134" s="75">
        <v>-2.7762036776070999E-2</v>
      </c>
      <c r="BJ134" s="75">
        <v>-2.77307502120493E-2</v>
      </c>
      <c r="BK134" s="75">
        <v>-2.7669128214320101E-2</v>
      </c>
      <c r="BL134" s="75">
        <v>-2.7578143314904002E-2</v>
      </c>
      <c r="BM134" s="75">
        <v>-2.74591312071879E-2</v>
      </c>
      <c r="BN134" s="75">
        <v>-2.7313613375786101E-2</v>
      </c>
      <c r="BO134" s="75">
        <v>-2.7143509924594501E-2</v>
      </c>
      <c r="BP134" s="75">
        <v>-2.6950513229403401E-2</v>
      </c>
      <c r="BQ134" s="75">
        <v>-2.6736557448180001E-2</v>
      </c>
      <c r="BR134" s="75">
        <v>-2.65031227717645E-2</v>
      </c>
      <c r="BS134" s="75">
        <v>-2.6251657202647001E-2</v>
      </c>
      <c r="BT134" s="75">
        <v>-2.59829630784543E-2</v>
      </c>
      <c r="BU134" s="75">
        <v>-2.5697714320767701E-2</v>
      </c>
      <c r="BV134" s="75">
        <v>-2.5395736402779201E-2</v>
      </c>
      <c r="BW134" s="75">
        <v>-2.5076685455833199E-2</v>
      </c>
      <c r="BX134" s="75">
        <v>-2.47395555209141E-2</v>
      </c>
      <c r="BY134" s="75">
        <v>-2.43828286023745E-2</v>
      </c>
      <c r="BZ134" s="75">
        <v>-2.4005071584088E-2</v>
      </c>
      <c r="CA134" s="75">
        <v>-2.36038275593136E-2</v>
      </c>
      <c r="CB134" s="75">
        <v>-2.31775471882565E-2</v>
      </c>
      <c r="CC134" s="75">
        <v>-2.27235393648152E-2</v>
      </c>
      <c r="CD134" s="75">
        <v>-2.2240341937949701E-2</v>
      </c>
      <c r="CE134" s="75">
        <v>-2.1725877164935799E-2</v>
      </c>
      <c r="CF134" s="75">
        <v>-2.1179033985326799E-2</v>
      </c>
      <c r="CG134" s="75">
        <v>-2.05989578545859E-2</v>
      </c>
      <c r="CH134" s="75">
        <v>-1.9985232969288499E-2</v>
      </c>
      <c r="CI134" s="75">
        <v>-1.9338433055322599E-2</v>
      </c>
      <c r="CJ134" s="75">
        <v>-1.86591651733806E-2</v>
      </c>
      <c r="CK134" s="75">
        <v>-1.7949243367365801E-2</v>
      </c>
      <c r="CL134" s="75">
        <v>-1.7210477094713399E-2</v>
      </c>
      <c r="CM134" s="75">
        <v>-1.6445508539022699E-2</v>
      </c>
      <c r="CN134" s="75">
        <v>-1.5657190558845201E-2</v>
      </c>
      <c r="CO134" s="75">
        <v>-1.48486304113976E-2</v>
      </c>
      <c r="CP134" s="75">
        <v>-1.40231495995794E-2</v>
      </c>
      <c r="CQ134" s="75">
        <v>-1.3184089399301199E-2</v>
      </c>
      <c r="CR134" s="75">
        <v>-1.2334556000291701E-2</v>
      </c>
      <c r="CS134" s="75">
        <v>-1.1477776535703E-2</v>
      </c>
      <c r="CT134" s="75">
        <v>-1.06163141329898E-2</v>
      </c>
      <c r="CU134" s="75">
        <v>-9.7527094339557099E-3</v>
      </c>
      <c r="CV134" s="75">
        <v>-8.8889935945553507E-3</v>
      </c>
      <c r="CW134" s="75">
        <v>-8.0266586210882406E-3</v>
      </c>
      <c r="CX134" s="75">
        <v>-7.1670983447302203E-3</v>
      </c>
      <c r="CY134" s="75">
        <v>-6.31094965596275E-3</v>
      </c>
      <c r="CZ134" s="75">
        <v>-5.4587406547489002E-3</v>
      </c>
      <c r="DA134" s="75">
        <v>-4.6105754712334598E-3</v>
      </c>
      <c r="DB134" s="75">
        <v>-3.7662544157910801E-3</v>
      </c>
      <c r="DC134" s="75">
        <v>-2.92536827625554E-3</v>
      </c>
      <c r="DD134" s="75">
        <v>-2.08739167170733E-3</v>
      </c>
      <c r="DE134" s="75">
        <v>-1.2515097437881099E-3</v>
      </c>
      <c r="DF134" s="75">
        <v>-8.3381161993202103E-4</v>
      </c>
    </row>
    <row r="135" spans="1:110" ht="1.1499999999999999" customHeight="1">
      <c r="A135" s="71">
        <f t="shared" si="24"/>
        <v>126</v>
      </c>
      <c r="B135">
        <v>3700</v>
      </c>
      <c r="C135" s="72">
        <f t="shared" si="31"/>
        <v>-7.9331559911588502E-3</v>
      </c>
      <c r="D135" s="72">
        <f t="shared" si="31"/>
        <v>-2.7304238774449902E-2</v>
      </c>
      <c r="E135" s="72">
        <f t="shared" si="31"/>
        <v>-1.68774897747016E-2</v>
      </c>
      <c r="G135" s="72">
        <f t="shared" si="30"/>
        <v>-0.53776358520361101</v>
      </c>
      <c r="H135" s="72">
        <f t="shared" si="30"/>
        <v>-1.82222370727981</v>
      </c>
      <c r="I135" s="72">
        <f t="shared" si="27"/>
        <v>-1.11059266623042</v>
      </c>
      <c r="K135" s="75">
        <v>-8.3069199356941602E-4</v>
      </c>
      <c r="L135" s="75">
        <v>-1.2477131539344499E-3</v>
      </c>
      <c r="M135" s="75">
        <v>-2.08127981721645E-3</v>
      </c>
      <c r="N135" s="75">
        <v>-2.91664300447337E-3</v>
      </c>
      <c r="O135" s="75">
        <v>-3.7550776407897501E-3</v>
      </c>
      <c r="P135" s="75">
        <v>-4.5967135823411802E-3</v>
      </c>
      <c r="Q135" s="75">
        <v>-5.4421926650684302E-3</v>
      </c>
      <c r="R135" s="75">
        <v>-6.29144788439134E-3</v>
      </c>
      <c r="S135" s="75">
        <v>-7.1445577470603799E-3</v>
      </c>
      <c r="T135" s="75">
        <v>-8.0007105555978293E-3</v>
      </c>
      <c r="U135" s="75">
        <v>-8.8593088317338604E-3</v>
      </c>
      <c r="V135" s="75">
        <v>-9.7190024457995596E-3</v>
      </c>
      <c r="W135" s="75">
        <v>-1.0578200557147199E-2</v>
      </c>
      <c r="X135" s="75">
        <v>-1.14347813132008E-2</v>
      </c>
      <c r="Y135" s="75">
        <v>-1.22863382602645E-2</v>
      </c>
      <c r="Z135" s="75">
        <v>-1.3130340806051201E-2</v>
      </c>
      <c r="AA135" s="75">
        <v>-1.39636484163565E-2</v>
      </c>
      <c r="AB135" s="75">
        <v>-1.4782984397284E-2</v>
      </c>
      <c r="AC135" s="75">
        <v>-1.55854870740677E-2</v>
      </c>
      <c r="AD135" s="75">
        <v>-1.6367845181939601E-2</v>
      </c>
      <c r="AE135" s="75">
        <v>-1.7126815108290401E-2</v>
      </c>
      <c r="AF135" s="75">
        <v>-1.7859998151843599E-2</v>
      </c>
      <c r="AG135" s="75">
        <v>-1.8564893914503899E-2</v>
      </c>
      <c r="AH135" s="75">
        <v>-1.9239482720008701E-2</v>
      </c>
      <c r="AI135" s="75">
        <v>-1.9882400096166701E-2</v>
      </c>
      <c r="AJ135" s="75">
        <v>-2.0492926256615598E-2</v>
      </c>
      <c r="AK135" s="75">
        <v>-2.10706427945615E-2</v>
      </c>
      <c r="AL135" s="75">
        <v>-2.16158172357927E-2</v>
      </c>
      <c r="AM135" s="75">
        <v>-2.2129481566639599E-2</v>
      </c>
      <c r="AN135" s="75">
        <v>-2.2612580836757799E-2</v>
      </c>
      <c r="AO135" s="75">
        <v>-2.3066969671444799E-2</v>
      </c>
      <c r="AP135" s="75">
        <v>-2.3494383415345502E-2</v>
      </c>
      <c r="AQ135" s="75">
        <v>-2.3896759163062501E-2</v>
      </c>
      <c r="AR135" s="75">
        <v>-2.42761938473313E-2</v>
      </c>
      <c r="AS135" s="75">
        <v>-2.4634332540908799E-2</v>
      </c>
      <c r="AT135" s="75">
        <v>-2.4972966718532899E-2</v>
      </c>
      <c r="AU135" s="75">
        <v>-2.52931521468963E-2</v>
      </c>
      <c r="AV135" s="75">
        <v>-2.5595972372248001E-2</v>
      </c>
      <c r="AW135" s="75">
        <v>-2.58816495807241E-2</v>
      </c>
      <c r="AX135" s="75">
        <v>-2.6150231854167E-2</v>
      </c>
      <c r="AY135" s="75">
        <v>-2.64012878564426E-2</v>
      </c>
      <c r="AZ135" s="75">
        <v>-2.6633662733574901E-2</v>
      </c>
      <c r="BA135" s="75">
        <v>-2.6846374653937299E-2</v>
      </c>
      <c r="BB135" s="75">
        <v>-2.7037642924015001E-2</v>
      </c>
      <c r="BC135" s="75">
        <v>-2.7205858517277099E-2</v>
      </c>
      <c r="BD135" s="75">
        <v>-2.7349343142814099E-2</v>
      </c>
      <c r="BE135" s="75">
        <v>-2.7466270635586602E-2</v>
      </c>
      <c r="BF135" s="75">
        <v>-2.7555326474330202E-2</v>
      </c>
      <c r="BG135" s="75">
        <v>-2.76152125856651E-2</v>
      </c>
      <c r="BH135" s="75">
        <v>-2.76451263569924E-2</v>
      </c>
      <c r="BI135" s="75">
        <v>-2.7644683330404402E-2</v>
      </c>
      <c r="BJ135" s="75">
        <v>-2.7613875295701199E-2</v>
      </c>
      <c r="BK135" s="75">
        <v>-2.7553214661152101E-2</v>
      </c>
      <c r="BL135" s="75">
        <v>-2.74635529148827E-2</v>
      </c>
      <c r="BM135" s="75">
        <v>-2.7346173046589602E-2</v>
      </c>
      <c r="BN135" s="75">
        <v>-2.7202505999289299E-2</v>
      </c>
      <c r="BO135" s="75">
        <v>-2.7034325177078201E-2</v>
      </c>
      <c r="BP135" s="75">
        <v>-2.68432558019185E-2</v>
      </c>
      <c r="BQ135" s="75">
        <v>-2.66310713932989E-2</v>
      </c>
      <c r="BR135" s="75">
        <v>-2.63991916500344E-2</v>
      </c>
      <c r="BS135" s="75">
        <v>-2.6148947722863299E-2</v>
      </c>
      <c r="BT135" s="75">
        <v>-2.5881105371313402E-2</v>
      </c>
      <c r="BU135" s="75">
        <v>-2.5596290065204801E-2</v>
      </c>
      <c r="BV135" s="75">
        <v>-2.52943286341769E-2</v>
      </c>
      <c r="BW135" s="75">
        <v>-2.4974917635590801E-2</v>
      </c>
      <c r="BX135" s="75">
        <v>-2.4637083034344798E-2</v>
      </c>
      <c r="BY135" s="75">
        <v>-2.42794381311159E-2</v>
      </c>
      <c r="BZ135" s="75">
        <v>-2.3900607309528799E-2</v>
      </c>
      <c r="CA135" s="75">
        <v>-2.34983151369033E-2</v>
      </c>
      <c r="CB135" s="75">
        <v>-2.3071103714769298E-2</v>
      </c>
      <c r="CC135" s="75">
        <v>-2.2616448984253999E-2</v>
      </c>
      <c r="CD135" s="75">
        <v>-2.2133012450372001E-2</v>
      </c>
      <c r="CE135" s="75">
        <v>-2.1618824174811299E-2</v>
      </c>
      <c r="CF135" s="75">
        <v>-2.1072896982109301E-2</v>
      </c>
      <c r="CG135" s="75">
        <v>-2.0494415565608499E-2</v>
      </c>
      <c r="CH135" s="75">
        <v>-1.9883044788243699E-2</v>
      </c>
      <c r="CI135" s="75">
        <v>-1.92393340536227E-2</v>
      </c>
      <c r="CJ135" s="75">
        <v>-1.8563905509877202E-2</v>
      </c>
      <c r="CK135" s="75">
        <v>-1.78584909172332E-2</v>
      </c>
      <c r="CL135" s="75">
        <v>-1.7124849807796601E-2</v>
      </c>
      <c r="CM135" s="75">
        <v>-1.63655035248302E-2</v>
      </c>
      <c r="CN135" s="75">
        <v>-1.55831960546493E-2</v>
      </c>
      <c r="CO135" s="75">
        <v>-1.4780910479221299E-2</v>
      </c>
      <c r="CP135" s="75">
        <v>-1.39618189835346E-2</v>
      </c>
      <c r="CQ135" s="75">
        <v>-1.31291537664537E-2</v>
      </c>
      <c r="CR135" s="75">
        <v>-1.22858823988735E-2</v>
      </c>
      <c r="CS135" s="75">
        <v>-1.14351242739667E-2</v>
      </c>
      <c r="CT135" s="75">
        <v>-1.05793693932082E-2</v>
      </c>
      <c r="CU135" s="75">
        <v>-9.7210538686067598E-3</v>
      </c>
      <c r="CV135" s="75">
        <v>-8.8621953883739404E-3</v>
      </c>
      <c r="CW135" s="75">
        <v>-8.0042351637939595E-3</v>
      </c>
      <c r="CX135" s="75">
        <v>-7.1485612539163397E-3</v>
      </c>
      <c r="CY135" s="75">
        <v>-6.2958438322129901E-3</v>
      </c>
      <c r="CZ135" s="75">
        <v>-5.4466069871796198E-3</v>
      </c>
      <c r="DA135" s="75">
        <v>-4.6010237927657698E-3</v>
      </c>
      <c r="DB135" s="75">
        <v>-3.7589307973803399E-3</v>
      </c>
      <c r="DC135" s="75">
        <v>-2.9199783584772298E-3</v>
      </c>
      <c r="DD135" s="75">
        <v>-2.0837024611318998E-3</v>
      </c>
      <c r="DE135" s="75">
        <v>-1.24936432473987E-3</v>
      </c>
      <c r="DF135" s="75">
        <v>-8.3239774281537303E-4</v>
      </c>
    </row>
    <row r="136" spans="1:110" ht="1.1499999999999999" customHeight="1">
      <c r="A136" s="71">
        <f t="shared" si="24"/>
        <v>127</v>
      </c>
      <c r="B136">
        <v>3650</v>
      </c>
      <c r="C136" s="72">
        <f t="shared" si="31"/>
        <v>-7.9104719830229396E-3</v>
      </c>
      <c r="D136" s="72">
        <f t="shared" si="31"/>
        <v>-2.7194292186613799E-2</v>
      </c>
      <c r="E136" s="72">
        <f t="shared" si="31"/>
        <v>-1.6798111381108299E-2</v>
      </c>
      <c r="G136" s="72">
        <f t="shared" si="30"/>
        <v>-0.52985311322058803</v>
      </c>
      <c r="H136" s="72">
        <f t="shared" si="30"/>
        <v>-1.7950294150932</v>
      </c>
      <c r="I136" s="72">
        <f t="shared" si="27"/>
        <v>-1.09379455484931</v>
      </c>
      <c r="K136" s="75">
        <v>-8.2930118837793896E-4</v>
      </c>
      <c r="L136" s="75">
        <v>-1.2455829934560801E-3</v>
      </c>
      <c r="M136" s="75">
        <v>-2.0776121229937401E-3</v>
      </c>
      <c r="N136" s="75">
        <v>-2.9112691007548998E-3</v>
      </c>
      <c r="O136" s="75">
        <v>-3.74777013367292E-3</v>
      </c>
      <c r="P136" s="75">
        <v>-4.5871751482673001E-3</v>
      </c>
      <c r="Q136" s="75">
        <v>-5.4300635395202303E-3</v>
      </c>
      <c r="R136" s="75">
        <v>-6.2763377150622498E-3</v>
      </c>
      <c r="S136" s="75">
        <v>-7.1260317921814902E-3</v>
      </c>
      <c r="T136" s="75">
        <v>-7.9783024745120196E-3</v>
      </c>
      <c r="U136" s="75">
        <v>-8.8325479088780402E-3</v>
      </c>
      <c r="V136" s="75">
        <v>-9.6874366890915501E-3</v>
      </c>
      <c r="W136" s="75">
        <v>-1.05414024477568E-2</v>
      </c>
      <c r="X136" s="75">
        <v>-1.13923708831362E-2</v>
      </c>
      <c r="Y136" s="75">
        <v>-1.22380157961333E-2</v>
      </c>
      <c r="Z136" s="75">
        <v>-1.30758925915415E-2</v>
      </c>
      <c r="AA136" s="75">
        <v>-1.3902964672797599E-2</v>
      </c>
      <c r="AB136" s="75">
        <v>-1.47160811309277E-2</v>
      </c>
      <c r="AC136" s="75">
        <v>-1.5512499705778201E-2</v>
      </c>
      <c r="AD136" s="75">
        <v>-1.6289038435561402E-2</v>
      </c>
      <c r="AE136" s="75">
        <v>-1.7042574921365398E-2</v>
      </c>
      <c r="AF136" s="75">
        <v>-1.7770829230689698E-2</v>
      </c>
      <c r="AG136" s="75">
        <v>-1.8471373421402801E-2</v>
      </c>
      <c r="AH136" s="75">
        <v>-1.9142275612844002E-2</v>
      </c>
      <c r="AI136" s="75">
        <v>-1.9782223859810901E-2</v>
      </c>
      <c r="AJ136" s="75">
        <v>-2.0390475237786601E-2</v>
      </c>
      <c r="AK136" s="75">
        <v>-2.0966639766715998E-2</v>
      </c>
      <c r="AL136" s="75">
        <v>-2.15109140405274E-2</v>
      </c>
      <c r="AM136" s="75">
        <v>-2.2024261448059398E-2</v>
      </c>
      <c r="AN136" s="75">
        <v>-2.25075351565465E-2</v>
      </c>
      <c r="AO136" s="75">
        <v>-2.2962471924160999E-2</v>
      </c>
      <c r="AP136" s="75">
        <v>-2.3390698145099101E-2</v>
      </c>
      <c r="AQ136" s="75">
        <v>-2.3793978541762E-2</v>
      </c>
      <c r="AR136" s="75">
        <v>-2.4174346835743502E-2</v>
      </c>
      <c r="AS136" s="75">
        <v>-2.45332692089778E-2</v>
      </c>
      <c r="AT136" s="75">
        <v>-2.4872461919931001E-2</v>
      </c>
      <c r="AU136" s="75">
        <v>-2.5192923243180301E-2</v>
      </c>
      <c r="AV136" s="75">
        <v>-2.54956224031366E-2</v>
      </c>
      <c r="AW136" s="75">
        <v>-2.5780825351134799E-2</v>
      </c>
      <c r="AX136" s="75">
        <v>-2.6048536294019799E-2</v>
      </c>
      <c r="AY136" s="75">
        <v>-2.6298375586911699E-2</v>
      </c>
      <c r="AZ136" s="75">
        <v>-2.6529251392839799E-2</v>
      </c>
      <c r="BA136" s="75">
        <v>-2.6740253591938198E-2</v>
      </c>
      <c r="BB136" s="75">
        <v>-2.6929704676335799E-2</v>
      </c>
      <c r="BC136" s="75">
        <v>-2.7096092039209901E-2</v>
      </c>
      <c r="BD136" s="75">
        <v>-2.72378666347412E-2</v>
      </c>
      <c r="BE136" s="75">
        <v>-2.7353265469582701E-2</v>
      </c>
      <c r="BF136" s="75">
        <v>-2.7441114069511E-2</v>
      </c>
      <c r="BG136" s="75">
        <v>-2.7500150684654699E-2</v>
      </c>
      <c r="BH136" s="75">
        <v>-2.75296303116465E-2</v>
      </c>
      <c r="BI136" s="75">
        <v>-2.7529230108575501E-2</v>
      </c>
      <c r="BJ136" s="75">
        <v>-2.7498870773920301E-2</v>
      </c>
      <c r="BK136" s="75">
        <v>-2.7439117131657399E-2</v>
      </c>
      <c r="BL136" s="75">
        <v>-2.7350699047674398E-2</v>
      </c>
      <c r="BM136" s="75">
        <v>-2.72348571429483E-2</v>
      </c>
      <c r="BN136" s="75">
        <v>-2.7092935574228202E-2</v>
      </c>
      <c r="BO136" s="75">
        <v>-2.6926564518885199E-2</v>
      </c>
      <c r="BP136" s="75">
        <v>-2.6737319864155298E-2</v>
      </c>
      <c r="BQ136" s="75">
        <v>-2.6526806258489102E-2</v>
      </c>
      <c r="BR136" s="75">
        <v>-2.62964063735125E-2</v>
      </c>
      <c r="BS136" s="75">
        <v>-2.60473260028584E-2</v>
      </c>
      <c r="BT136" s="75">
        <v>-2.5780306889255301E-2</v>
      </c>
      <c r="BU136" s="75">
        <v>-2.5495926526286801E-2</v>
      </c>
      <c r="BV136" s="75">
        <v>-2.5194009607862399E-2</v>
      </c>
      <c r="BW136" s="75">
        <v>-2.4874299819571202E-2</v>
      </c>
      <c r="BX136" s="75">
        <v>-2.4535841080241799E-2</v>
      </c>
      <c r="BY136" s="75">
        <v>-2.41773852497317E-2</v>
      </c>
      <c r="BZ136" s="75">
        <v>-2.3797595032037801E-2</v>
      </c>
      <c r="CA136" s="75">
        <v>-2.3394382787851099E-2</v>
      </c>
      <c r="CB136" s="75">
        <v>-2.2966360604050301E-2</v>
      </c>
      <c r="CC136" s="75">
        <v>-2.25111769803788E-2</v>
      </c>
      <c r="CD136" s="75">
        <v>-2.2027597230539799E-2</v>
      </c>
      <c r="CE136" s="75">
        <v>-2.1513762786198602E-2</v>
      </c>
      <c r="CF136" s="75">
        <v>-2.09687973373411E-2</v>
      </c>
      <c r="CG136" s="75">
        <v>-2.0391924451014301E-2</v>
      </c>
      <c r="CH136" s="75">
        <v>-1.97828875425511E-2</v>
      </c>
      <c r="CI136" s="75">
        <v>-1.9142206804081002E-2</v>
      </c>
      <c r="CJ136" s="75">
        <v>-1.8470528208258601E-2</v>
      </c>
      <c r="CK136" s="75">
        <v>-1.77694943338246E-2</v>
      </c>
      <c r="CL136" s="75">
        <v>-1.7040829829206801E-2</v>
      </c>
      <c r="CM136" s="75">
        <v>-1.6286930204973901E-2</v>
      </c>
      <c r="CN136" s="75">
        <v>-1.5510446819925999E-2</v>
      </c>
      <c r="CO136" s="75">
        <v>-1.47142364267756E-2</v>
      </c>
      <c r="CP136" s="75">
        <v>-1.39013376351613E-2</v>
      </c>
      <c r="CQ136" s="75">
        <v>-1.3074871588241801E-2</v>
      </c>
      <c r="CR136" s="75">
        <v>-1.22376815585494E-2</v>
      </c>
      <c r="CS136" s="75">
        <v>-1.13927776668788E-2</v>
      </c>
      <c r="CT136" s="75">
        <v>-1.0542583664018799E-2</v>
      </c>
      <c r="CU136" s="75">
        <v>-9.6894363360115598E-3</v>
      </c>
      <c r="CV136" s="75">
        <v>-8.8353327156346501E-3</v>
      </c>
      <c r="CW136" s="75">
        <v>-7.9816766658404904E-3</v>
      </c>
      <c r="CX136" s="75">
        <v>-7.1298350120559901E-3</v>
      </c>
      <c r="CY136" s="75">
        <v>-6.2805216424885596E-3</v>
      </c>
      <c r="CZ136" s="75">
        <v>-5.4342474162967797E-3</v>
      </c>
      <c r="DA136" s="75">
        <v>-4.5912529171255297E-3</v>
      </c>
      <c r="DB136" s="75">
        <v>-3.7514103529747399E-3</v>
      </c>
      <c r="DC136" s="75">
        <v>-2.9144239203742401E-3</v>
      </c>
      <c r="DD136" s="75">
        <v>-2.07988961338742E-3</v>
      </c>
      <c r="DE136" s="75">
        <v>-1.2471420287602001E-3</v>
      </c>
      <c r="DF136" s="75">
        <v>-8.3093833208295101E-4</v>
      </c>
    </row>
    <row r="137" spans="1:110" ht="1.1499999999999999" customHeight="1">
      <c r="A137" s="71">
        <f t="shared" si="24"/>
        <v>128</v>
      </c>
      <c r="B137">
        <v>3600</v>
      </c>
      <c r="C137" s="72">
        <f t="shared" si="31"/>
        <v>-7.8877483757833003E-3</v>
      </c>
      <c r="D137" s="72">
        <f t="shared" si="31"/>
        <v>-2.7086146457340799E-2</v>
      </c>
      <c r="E137" s="72">
        <f t="shared" si="31"/>
        <v>-1.67202236915318E-2</v>
      </c>
      <c r="G137" s="72">
        <f t="shared" si="30"/>
        <v>-0.52196536484480405</v>
      </c>
      <c r="H137" s="72">
        <f t="shared" si="30"/>
        <v>-1.7679432686358501</v>
      </c>
      <c r="I137" s="72">
        <f t="shared" si="27"/>
        <v>-1.07707433115778</v>
      </c>
      <c r="K137" s="75">
        <v>-8.2786188820136797E-4</v>
      </c>
      <c r="L137" s="75">
        <v>-1.2433786153178499E-3</v>
      </c>
      <c r="M137" s="75">
        <v>-2.0738236357783499E-3</v>
      </c>
      <c r="N137" s="75">
        <v>-2.9057348018432E-3</v>
      </c>
      <c r="O137" s="75">
        <v>-3.7402707109686099E-3</v>
      </c>
      <c r="P137" s="75">
        <v>-4.5774250601880303E-3</v>
      </c>
      <c r="Q137" s="75">
        <v>-5.4177176461916998E-3</v>
      </c>
      <c r="R137" s="75">
        <v>-6.2610232195674997E-3</v>
      </c>
      <c r="S137" s="75">
        <v>-7.1073327629619602E-3</v>
      </c>
      <c r="T137" s="75">
        <v>-7.9557750121011794E-3</v>
      </c>
      <c r="U137" s="75">
        <v>-8.8057453697820108E-3</v>
      </c>
      <c r="V137" s="75">
        <v>-9.6559296052782795E-3</v>
      </c>
      <c r="W137" s="75">
        <v>-1.0504786402770999E-2</v>
      </c>
      <c r="X137" s="75">
        <v>-1.1350288856110601E-2</v>
      </c>
      <c r="Y137" s="75">
        <v>-1.2190186603220301E-2</v>
      </c>
      <c r="Z137" s="75">
        <v>-1.3022115743246999E-2</v>
      </c>
      <c r="AA137" s="75">
        <v>-1.3843141013167E-2</v>
      </c>
      <c r="AB137" s="75">
        <v>-1.4650231986584E-2</v>
      </c>
      <c r="AC137" s="75">
        <v>-1.54407555107263E-2</v>
      </c>
      <c r="AD137" s="75">
        <v>-1.6211656083251001E-2</v>
      </c>
      <c r="AE137" s="75">
        <v>-1.6959925902592599E-2</v>
      </c>
      <c r="AF137" s="75">
        <v>-1.7683394629671001E-2</v>
      </c>
      <c r="AG137" s="75">
        <v>-1.8379704230542301E-2</v>
      </c>
      <c r="AH137" s="75">
        <v>-1.9047005350785101E-2</v>
      </c>
      <c r="AI137" s="75">
        <v>-1.9684037590454801E-2</v>
      </c>
      <c r="AJ137" s="75">
        <v>-2.02900300772853E-2</v>
      </c>
      <c r="AK137" s="75">
        <v>-2.0864627871419499E-2</v>
      </c>
      <c r="AL137" s="75">
        <v>-2.14079569936893E-2</v>
      </c>
      <c r="AM137" s="75">
        <v>-2.1920910829267001E-2</v>
      </c>
      <c r="AN137" s="75">
        <v>-2.24042689614589E-2</v>
      </c>
      <c r="AO137" s="75">
        <v>-2.2859643344536301E-2</v>
      </c>
      <c r="AP137" s="75">
        <v>-2.3288565063194201E-2</v>
      </c>
      <c r="AQ137" s="75">
        <v>-2.36926366302441E-2</v>
      </c>
      <c r="AR137" s="75">
        <v>-2.4073827570132302E-2</v>
      </c>
      <c r="AS137" s="75">
        <v>-2.4433440047391699E-2</v>
      </c>
      <c r="AT137" s="75">
        <v>-2.47731150190156E-2</v>
      </c>
      <c r="AU137" s="75">
        <v>-2.5093803194672502E-2</v>
      </c>
      <c r="AV137" s="75">
        <v>-2.5396354666818201E-2</v>
      </c>
      <c r="AW137" s="75">
        <v>-2.5681089081012898E-2</v>
      </c>
      <c r="AX137" s="75">
        <v>-2.5947961148767702E-2</v>
      </c>
      <c r="AY137" s="75">
        <v>-2.6196635296155301E-2</v>
      </c>
      <c r="AZ137" s="75">
        <v>-2.64260946715194E-2</v>
      </c>
      <c r="BA137" s="75">
        <v>-2.66354738707195E-2</v>
      </c>
      <c r="BB137" s="75">
        <v>-2.68232097708914E-2</v>
      </c>
      <c r="BC137" s="75">
        <v>-2.6987874260476E-2</v>
      </c>
      <c r="BD137" s="75">
        <v>-2.7128031444076401E-2</v>
      </c>
      <c r="BE137" s="75">
        <v>-2.7241994025694102E-2</v>
      </c>
      <c r="BF137" s="75">
        <v>-2.7328701939827602E-2</v>
      </c>
      <c r="BG137" s="75">
        <v>-2.7386938286017501E-2</v>
      </c>
      <c r="BH137" s="75">
        <v>-2.74160098558923E-2</v>
      </c>
      <c r="BI137" s="75">
        <v>-2.7415647780653599E-2</v>
      </c>
      <c r="BJ137" s="75">
        <v>-2.7385711503579799E-2</v>
      </c>
      <c r="BK137" s="75">
        <v>-2.7326811993034401E-2</v>
      </c>
      <c r="BL137" s="75">
        <v>-2.7239564037740801E-2</v>
      </c>
      <c r="BM137" s="75">
        <v>-2.7125172000237299E-2</v>
      </c>
      <c r="BN137" s="75">
        <v>-2.6984895907812601E-2</v>
      </c>
      <c r="BO137" s="75">
        <v>-2.6820230565704099E-2</v>
      </c>
      <c r="BP137" s="75">
        <v>-2.6632712454770599E-2</v>
      </c>
      <c r="BQ137" s="75">
        <v>-2.6423776658439199E-2</v>
      </c>
      <c r="BR137" s="75">
        <v>-2.61947852617095E-2</v>
      </c>
      <c r="BS137" s="75">
        <v>-2.5946813972791399E-2</v>
      </c>
      <c r="BT137" s="75">
        <v>-2.5680591773184401E-2</v>
      </c>
      <c r="BU137" s="75">
        <v>-2.5396646887561401E-2</v>
      </c>
      <c r="BV137" s="75">
        <v>-2.5094801972782001E-2</v>
      </c>
      <c r="BW137" s="75">
        <v>-2.4774849861860199E-2</v>
      </c>
      <c r="BX137" s="75">
        <v>-2.4435843740302499E-2</v>
      </c>
      <c r="BY137" s="75">
        <v>-2.40766765408943E-2</v>
      </c>
      <c r="BZ137" s="75">
        <v>-2.3696035036750801E-2</v>
      </c>
      <c r="CA137" s="75">
        <v>-2.3292022027835601E-2</v>
      </c>
      <c r="CB137" s="75">
        <v>-2.2863302001778701E-2</v>
      </c>
      <c r="CC137" s="75">
        <v>-2.2407699244799899E-2</v>
      </c>
      <c r="CD137" s="75">
        <v>-2.1924065450812099E-2</v>
      </c>
      <c r="CE137" s="75">
        <v>-2.1410656150128399E-2</v>
      </c>
      <c r="CF137" s="75">
        <v>-2.08666937774751E-2</v>
      </c>
      <c r="CG137" s="75">
        <v>-2.02914406236459E-2</v>
      </c>
      <c r="CH137" s="75">
        <v>-1.96847163161737E-2</v>
      </c>
      <c r="CI137" s="75">
        <v>-1.9047007632889201E-2</v>
      </c>
      <c r="CJ137" s="75">
        <v>-1.83789921777179E-2</v>
      </c>
      <c r="CK137" s="75">
        <v>-1.7682217313786101E-2</v>
      </c>
      <c r="CL137" s="75">
        <v>-1.6958386383657799E-2</v>
      </c>
      <c r="CM137" s="75">
        <v>-1.6209765141707001E-2</v>
      </c>
      <c r="CN137" s="75">
        <v>-1.5438926576048201E-2</v>
      </c>
      <c r="CO137" s="75">
        <v>-1.46486004665848E-2</v>
      </c>
      <c r="CP137" s="75">
        <v>-1.384170488594E-2</v>
      </c>
      <c r="CQ137" s="75">
        <v>-1.3021250428632799E-2</v>
      </c>
      <c r="CR137" s="75">
        <v>-1.21899665622777E-2</v>
      </c>
      <c r="CS137" s="75">
        <v>-1.13507564635347E-2</v>
      </c>
      <c r="CT137" s="75">
        <v>-1.05059799349737E-2</v>
      </c>
      <c r="CU137" s="75">
        <v>-9.6578836306798598E-3</v>
      </c>
      <c r="CV137" s="75">
        <v>-8.8084337973304994E-3</v>
      </c>
      <c r="CW137" s="75">
        <v>-7.9590115279597699E-3</v>
      </c>
      <c r="CX137" s="75">
        <v>-7.11094819449044E-3</v>
      </c>
      <c r="CY137" s="75">
        <v>-6.2650089963744897E-3</v>
      </c>
      <c r="CZ137" s="75">
        <v>-5.4216864612726496E-3</v>
      </c>
      <c r="DA137" s="75">
        <v>-4.5812837564062599E-3</v>
      </c>
      <c r="DB137" s="75">
        <v>-3.74371078477452E-3</v>
      </c>
      <c r="DC137" s="75">
        <v>-2.9087191220014499E-3</v>
      </c>
      <c r="DD137" s="75">
        <v>-2.07596321085475E-3</v>
      </c>
      <c r="DE137" s="75">
        <v>-1.24484912339539E-3</v>
      </c>
      <c r="DF137" s="75">
        <v>-8.2943724335564101E-4</v>
      </c>
    </row>
    <row r="138" spans="1:110" ht="1.1499999999999999" customHeight="1">
      <c r="A138" s="71">
        <f t="shared" si="24"/>
        <v>129</v>
      </c>
      <c r="B138">
        <v>3550</v>
      </c>
      <c r="C138" s="72">
        <f t="shared" si="31"/>
        <v>-7.8650094228714801E-3</v>
      </c>
      <c r="D138" s="72">
        <f t="shared" si="31"/>
        <v>-2.6979779127031998E-2</v>
      </c>
      <c r="E138" s="72">
        <f t="shared" si="31"/>
        <v>-1.6643800358961E-2</v>
      </c>
      <c r="G138" s="72">
        <f t="shared" si="30"/>
        <v>-0.514100355421933</v>
      </c>
      <c r="H138" s="72">
        <f t="shared" si="30"/>
        <v>-1.74096348950882</v>
      </c>
      <c r="I138" s="72">
        <f t="shared" ref="I138:I169" si="32">INDEX($K$236:$DF$435,$A138,I$9)</f>
        <v>-1.06043053079882</v>
      </c>
      <c r="K138" s="75">
        <v>-8.2637815207817699E-4</v>
      </c>
      <c r="L138" s="75">
        <v>-1.24110607938291E-3</v>
      </c>
      <c r="M138" s="75">
        <v>-2.0699243154331201E-3</v>
      </c>
      <c r="N138" s="75">
        <v>-2.9000538162790601E-3</v>
      </c>
      <c r="O138" s="75">
        <v>-3.7325966060552601E-3</v>
      </c>
      <c r="P138" s="75">
        <v>-4.5674839361390697E-3</v>
      </c>
      <c r="Q138" s="75">
        <v>-5.4051785754063502E-3</v>
      </c>
      <c r="R138" s="75">
        <v>-6.2455301588306596E-3</v>
      </c>
      <c r="S138" s="75">
        <v>-7.0884878488095601E-3</v>
      </c>
      <c r="T138" s="75">
        <v>-7.9331559911588502E-3</v>
      </c>
      <c r="U138" s="75">
        <v>-8.7789286362431E-3</v>
      </c>
      <c r="V138" s="75">
        <v>-9.6245068010375693E-3</v>
      </c>
      <c r="W138" s="75">
        <v>-1.0468374974248001E-2</v>
      </c>
      <c r="X138" s="75">
        <v>-1.1308553572989599E-2</v>
      </c>
      <c r="Y138" s="75">
        <v>-1.21428633905816E-2</v>
      </c>
      <c r="Z138" s="75">
        <v>-1.2969016523106801E-2</v>
      </c>
      <c r="AA138" s="75">
        <v>-1.37841767771533E-2</v>
      </c>
      <c r="AB138" s="75">
        <v>-1.45854288061127E-2</v>
      </c>
      <c r="AC138" s="75">
        <v>-1.5370238633186E-2</v>
      </c>
      <c r="AD138" s="75">
        <v>-1.6135675192917899E-2</v>
      </c>
      <c r="AE138" s="75">
        <v>-1.6878838641646299E-2</v>
      </c>
      <c r="AF138" s="75">
        <v>-1.7597658970530498E-2</v>
      </c>
      <c r="AG138" s="75">
        <v>-1.8289847194450801E-2</v>
      </c>
      <c r="AH138" s="75">
        <v>-1.89536300721692E-2</v>
      </c>
      <c r="AI138" s="75">
        <v>-1.95877980362365E-2</v>
      </c>
      <c r="AJ138" s="75">
        <v>-2.0191548903189801E-2</v>
      </c>
      <c r="AK138" s="75">
        <v>-2.0764567475471198E-2</v>
      </c>
      <c r="AL138" s="75">
        <v>-2.1306910756465999E-2</v>
      </c>
      <c r="AM138" s="75">
        <v>-2.18194001195979E-2</v>
      </c>
      <c r="AN138" s="75">
        <v>-2.23027595341318E-2</v>
      </c>
      <c r="AO138" s="75">
        <v>-2.2758468597430598E-2</v>
      </c>
      <c r="AP138" s="75">
        <v>-2.3187976176523E-2</v>
      </c>
      <c r="AQ138" s="75">
        <v>-2.3592733762088699E-2</v>
      </c>
      <c r="AR138" s="75">
        <v>-2.3974642214820902E-2</v>
      </c>
      <c r="AS138" s="75">
        <v>-2.43348578054065E-2</v>
      </c>
      <c r="AT138" s="75">
        <v>-2.4674943900331502E-2</v>
      </c>
      <c r="AU138" s="75">
        <v>-2.4995811956478001E-2</v>
      </c>
      <c r="AV138" s="75">
        <v>-2.52981921592163E-2</v>
      </c>
      <c r="AW138" s="75">
        <v>-2.5582462752399799E-2</v>
      </c>
      <c r="AX138" s="75">
        <v>-2.5848526493659801E-2</v>
      </c>
      <c r="AY138" s="75">
        <v>-2.6096084272894501E-2</v>
      </c>
      <c r="AZ138" s="75">
        <v>-2.6324204410138899E-2</v>
      </c>
      <c r="BA138" s="75">
        <v>-2.65320419277577E-2</v>
      </c>
      <c r="BB138" s="75">
        <v>-2.6718158442836201E-2</v>
      </c>
      <c r="BC138" s="75">
        <v>-2.68811989648838E-2</v>
      </c>
      <c r="BD138" s="75">
        <v>-2.7019824829107999E-2</v>
      </c>
      <c r="BE138" s="75">
        <v>-2.71324390689687E-2</v>
      </c>
      <c r="BF138" s="75">
        <v>-2.721806741416E-2</v>
      </c>
      <c r="BG138" s="75">
        <v>-2.7275550271319799E-2</v>
      </c>
      <c r="BH138" s="75">
        <v>-2.7304238774449902E-2</v>
      </c>
      <c r="BI138" s="75">
        <v>-2.7303908825056102E-2</v>
      </c>
      <c r="BJ138" s="75">
        <v>-2.7274373820859999E-2</v>
      </c>
      <c r="BK138" s="75">
        <v>-2.7216276838425899E-2</v>
      </c>
      <c r="BL138" s="75">
        <v>-2.71301313837784E-2</v>
      </c>
      <c r="BM138" s="75">
        <v>-2.7017106569364801E-2</v>
      </c>
      <c r="BN138" s="75">
        <v>-2.68783811296316E-2</v>
      </c>
      <c r="BO138" s="75">
        <v>-2.6715325779200601E-2</v>
      </c>
      <c r="BP138" s="75">
        <v>-2.6529439867981602E-2</v>
      </c>
      <c r="BQ138" s="75">
        <v>-2.63219965368671E-2</v>
      </c>
      <c r="BR138" s="75">
        <v>-2.60943451232333E-2</v>
      </c>
      <c r="BS138" s="75">
        <v>-2.58474323654172E-2</v>
      </c>
      <c r="BT138" s="75">
        <v>-2.5581982397666202E-2</v>
      </c>
      <c r="BU138" s="75">
        <v>-2.5298472767462901E-2</v>
      </c>
      <c r="BV138" s="75">
        <v>-2.4996726815393201E-2</v>
      </c>
      <c r="BW138" s="75">
        <v>-2.46765840886655E-2</v>
      </c>
      <c r="BX138" s="75">
        <v>-2.4337104089772701E-2</v>
      </c>
      <c r="BY138" s="75">
        <v>-2.39773175849495E-2</v>
      </c>
      <c r="BZ138" s="75">
        <v>-2.3595927390551798E-2</v>
      </c>
      <c r="CA138" s="75">
        <v>-2.3191224237862101E-2</v>
      </c>
      <c r="CB138" s="75">
        <v>-2.2761912705195699E-2</v>
      </c>
      <c r="CC138" s="75">
        <v>-2.23059924783592E-2</v>
      </c>
      <c r="CD138" s="75">
        <v>-2.1822387704246399E-2</v>
      </c>
      <c r="CE138" s="75">
        <v>-2.13094690059006E-2</v>
      </c>
      <c r="CF138" s="75">
        <v>-2.0766546938161799E-2</v>
      </c>
      <c r="CG138" s="75">
        <v>-2.01929222383023E-2</v>
      </c>
      <c r="CH138" s="75">
        <v>-1.95884881977644E-2</v>
      </c>
      <c r="CI138" s="75">
        <v>-1.89536949550984E-2</v>
      </c>
      <c r="CJ138" s="75">
        <v>-1.8289258025301899E-2</v>
      </c>
      <c r="CK138" s="75">
        <v>-1.75966252832131E-2</v>
      </c>
      <c r="CL138" s="75">
        <v>-1.68774897747016E-2</v>
      </c>
      <c r="CM138" s="75">
        <v>-1.61339859497866E-2</v>
      </c>
      <c r="CN138" s="75">
        <v>-1.53686193605562E-2</v>
      </c>
      <c r="CO138" s="75">
        <v>-1.45839950207619E-2</v>
      </c>
      <c r="CP138" s="75">
        <v>-1.3782919674008499E-2</v>
      </c>
      <c r="CQ138" s="75">
        <v>-1.29682972117916E-2</v>
      </c>
      <c r="CR138" s="75">
        <v>-1.21427496083242E-2</v>
      </c>
      <c r="CS138" s="75">
        <v>-1.1309079070533599E-2</v>
      </c>
      <c r="CT138" s="75">
        <v>-1.04695800903755E-2</v>
      </c>
      <c r="CU138" s="75">
        <v>-9.6264208289494405E-3</v>
      </c>
      <c r="CV138" s="75">
        <v>-8.7815256908243093E-3</v>
      </c>
      <c r="CW138" s="75">
        <v>-7.9362665306598502E-3</v>
      </c>
      <c r="CX138" s="75">
        <v>-7.0919281827946101E-3</v>
      </c>
      <c r="CY138" s="75">
        <v>-6.2493306609667301E-3</v>
      </c>
      <c r="CZ138" s="75">
        <v>-5.4089475132150198E-3</v>
      </c>
      <c r="DA138" s="75">
        <v>-4.57113657132595E-3</v>
      </c>
      <c r="DB138" s="75">
        <v>-3.7358489885127698E-3</v>
      </c>
      <c r="DC138" s="75">
        <v>-2.9028777300982201E-3</v>
      </c>
      <c r="DD138" s="75">
        <v>-2.07193299300797E-3</v>
      </c>
      <c r="DE138" s="75">
        <v>-1.2424916688769301E-3</v>
      </c>
      <c r="DF138" s="75">
        <v>-8.2789816507101901E-4</v>
      </c>
    </row>
    <row r="139" spans="1:110" ht="1.1499999999999999" customHeight="1">
      <c r="A139" s="71">
        <f t="shared" ref="A139:A202" si="33">ROW()-$A$9</f>
        <v>130</v>
      </c>
      <c r="B139">
        <v>3500</v>
      </c>
      <c r="C139" s="72">
        <f t="shared" si="31"/>
        <v>-7.8422782730876803E-3</v>
      </c>
      <c r="D139" s="72">
        <f t="shared" si="31"/>
        <v>-2.6875168857604801E-2</v>
      </c>
      <c r="E139" s="72">
        <f t="shared" si="31"/>
        <v>-1.6568816252870398E-2</v>
      </c>
      <c r="G139" s="72">
        <f t="shared" si="30"/>
        <v>-0.50625807714884496</v>
      </c>
      <c r="H139" s="72">
        <f t="shared" si="30"/>
        <v>-1.7140883206512201</v>
      </c>
      <c r="I139" s="72">
        <f t="shared" si="32"/>
        <v>-1.0438617145459499</v>
      </c>
      <c r="K139" s="75">
        <v>-8.2485384343272E-4</v>
      </c>
      <c r="L139" s="75">
        <v>-1.2387711673227299E-3</v>
      </c>
      <c r="M139" s="75">
        <v>-2.0659236893243301E-3</v>
      </c>
      <c r="N139" s="75">
        <v>-2.89423931289093E-3</v>
      </c>
      <c r="O139" s="75">
        <v>-3.72476439651563E-3</v>
      </c>
      <c r="P139" s="75">
        <v>-4.5573715933096498E-3</v>
      </c>
      <c r="Q139" s="75">
        <v>-5.39246898391411E-3</v>
      </c>
      <c r="R139" s="75">
        <v>-6.22988321103093E-3</v>
      </c>
      <c r="S139" s="75">
        <v>-7.0695230581759401E-3</v>
      </c>
      <c r="T139" s="75">
        <v>-7.9104719830229396E-3</v>
      </c>
      <c r="U139" s="75">
        <v>-8.7521237836654091E-3</v>
      </c>
      <c r="V139" s="75">
        <v>-9.5931925487229806E-3</v>
      </c>
      <c r="W139" s="75">
        <v>-1.04321894740633E-2</v>
      </c>
      <c r="X139" s="75">
        <v>-1.1267182245087401E-2</v>
      </c>
      <c r="Y139" s="75">
        <v>-1.20960579568236E-2</v>
      </c>
      <c r="Z139" s="75">
        <v>-1.29166006132845E-2</v>
      </c>
      <c r="AA139" s="75">
        <v>-1.37260710505051E-2</v>
      </c>
      <c r="AB139" s="75">
        <v>-1.45216635393944E-2</v>
      </c>
      <c r="AC139" s="75">
        <v>-1.53009337594949E-2</v>
      </c>
      <c r="AD139" s="75">
        <v>-1.6061073718656099E-2</v>
      </c>
      <c r="AE139" s="75">
        <v>-1.67992849350048E-2</v>
      </c>
      <c r="AF139" s="75">
        <v>-1.7513588348156101E-2</v>
      </c>
      <c r="AG139" s="75">
        <v>-1.8201764855743902E-2</v>
      </c>
      <c r="AH139" s="75">
        <v>-1.8862109774731801E-2</v>
      </c>
      <c r="AI139" s="75">
        <v>-1.9493463825369799E-2</v>
      </c>
      <c r="AJ139" s="75">
        <v>-2.0094991860255498E-2</v>
      </c>
      <c r="AK139" s="75">
        <v>-2.06664207796575E-2</v>
      </c>
      <c r="AL139" s="75">
        <v>-2.1207741575099099E-2</v>
      </c>
      <c r="AM139" s="75">
        <v>-2.17197011948474E-2</v>
      </c>
      <c r="AN139" s="75">
        <v>-2.2202985005797E-2</v>
      </c>
      <c r="AO139" s="75">
        <v>-2.2658932889603401E-2</v>
      </c>
      <c r="AP139" s="75">
        <v>-2.3088923643026601E-2</v>
      </c>
      <c r="AQ139" s="75">
        <v>-2.3494269842908502E-2</v>
      </c>
      <c r="AR139" s="75">
        <v>-2.3876796254958199E-2</v>
      </c>
      <c r="AS139" s="75">
        <v>-2.4237534166823001E-2</v>
      </c>
      <c r="AT139" s="75">
        <v>-2.4577965145863301E-2</v>
      </c>
      <c r="AU139" s="75">
        <v>-2.48989679430042E-2</v>
      </c>
      <c r="AV139" s="75">
        <v>-2.5201156434200098E-2</v>
      </c>
      <c r="AW139" s="75">
        <v>-2.54849667917687E-2</v>
      </c>
      <c r="AX139" s="75">
        <v>-2.57502509583491E-2</v>
      </c>
      <c r="AY139" s="75">
        <v>-2.5996738832436601E-2</v>
      </c>
      <c r="AZ139" s="75">
        <v>-2.6223591262237202E-2</v>
      </c>
      <c r="BA139" s="75">
        <v>-2.6429963756222599E-2</v>
      </c>
      <c r="BB139" s="75">
        <v>-2.6614550644171599E-2</v>
      </c>
      <c r="BC139" s="75">
        <v>-2.6776059814474101E-2</v>
      </c>
      <c r="BD139" s="75">
        <v>-2.6913234834250899E-2</v>
      </c>
      <c r="BE139" s="75">
        <v>-2.7024583916040599E-2</v>
      </c>
      <c r="BF139" s="75">
        <v>-2.7109189120542301E-2</v>
      </c>
      <c r="BG139" s="75">
        <v>-2.7165963009378999E-2</v>
      </c>
      <c r="BH139" s="75">
        <v>-2.7194292186613799E-2</v>
      </c>
      <c r="BI139" s="75">
        <v>-2.7193987567939001E-2</v>
      </c>
      <c r="BJ139" s="75">
        <v>-2.7164835355529202E-2</v>
      </c>
      <c r="BK139" s="75">
        <v>-2.7107490568273499E-2</v>
      </c>
      <c r="BL139" s="75">
        <v>-2.7022385662144099E-2</v>
      </c>
      <c r="BM139" s="75">
        <v>-2.6910650208155799E-2</v>
      </c>
      <c r="BN139" s="75">
        <v>-2.6773385771102699E-2</v>
      </c>
      <c r="BO139" s="75">
        <v>-2.66118523205204E-2</v>
      </c>
      <c r="BP139" s="75">
        <v>-2.6427507837720399E-2</v>
      </c>
      <c r="BQ139" s="75">
        <v>-2.6221479073201399E-2</v>
      </c>
      <c r="BR139" s="75">
        <v>-2.59951014209036E-2</v>
      </c>
      <c r="BS139" s="75">
        <v>-2.5749200792406501E-2</v>
      </c>
      <c r="BT139" s="75">
        <v>-2.5484499455778801E-2</v>
      </c>
      <c r="BU139" s="75">
        <v>-2.52014244395832E-2</v>
      </c>
      <c r="BV139" s="75">
        <v>-2.4899803673592898E-2</v>
      </c>
      <c r="BW139" s="75">
        <v>-2.4579517550737302E-2</v>
      </c>
      <c r="BX139" s="75">
        <v>-2.4239634164027801E-2</v>
      </c>
      <c r="BY139" s="75">
        <v>-2.3879313144657299E-2</v>
      </c>
      <c r="BZ139" s="75">
        <v>-2.3497271871324301E-2</v>
      </c>
      <c r="CA139" s="75">
        <v>-2.3091980740432502E-2</v>
      </c>
      <c r="CB139" s="75">
        <v>-2.2662178060404499E-2</v>
      </c>
      <c r="CC139" s="75">
        <v>-2.2206034168325402E-2</v>
      </c>
      <c r="CD139" s="75">
        <v>-2.1722535878780001E-2</v>
      </c>
      <c r="CE139" s="75">
        <v>-2.12101675917983E-2</v>
      </c>
      <c r="CF139" s="75">
        <v>-2.0668319230635401E-2</v>
      </c>
      <c r="CG139" s="75">
        <v>-2.0096329369971501E-2</v>
      </c>
      <c r="CH139" s="75">
        <v>-1.9494162162572999E-2</v>
      </c>
      <c r="CI139" s="75">
        <v>-1.88622291449701E-2</v>
      </c>
      <c r="CJ139" s="75">
        <v>-1.8201287981300902E-2</v>
      </c>
      <c r="CK139" s="75">
        <v>-1.7512685272727101E-2</v>
      </c>
      <c r="CL139" s="75">
        <v>-1.6798111381108299E-2</v>
      </c>
      <c r="CM139" s="75">
        <v>-1.6059571178939198E-2</v>
      </c>
      <c r="CN139" s="75">
        <v>-1.5299509607848399E-2</v>
      </c>
      <c r="CO139" s="75">
        <v>-1.4520412612423501E-2</v>
      </c>
      <c r="CP139" s="75">
        <v>-1.37249806937097E-2</v>
      </c>
      <c r="CQ139" s="75">
        <v>-1.2916018137434499E-2</v>
      </c>
      <c r="CR139" s="75">
        <v>-1.2096042175685299E-2</v>
      </c>
      <c r="CS139" s="75">
        <v>-1.1267762529319001E-2</v>
      </c>
      <c r="CT139" s="75">
        <v>-1.04334050150964E-2</v>
      </c>
      <c r="CU139" s="75">
        <v>-9.5950713675301801E-3</v>
      </c>
      <c r="CV139" s="75">
        <v>-8.7546342869018103E-3</v>
      </c>
      <c r="CW139" s="75">
        <v>-7.9134669963423204E-3</v>
      </c>
      <c r="CX139" s="75">
        <v>-7.0728010919447097E-3</v>
      </c>
      <c r="CY139" s="75">
        <v>-6.2335104054636698E-3</v>
      </c>
      <c r="CZ139" s="75">
        <v>-5.3960527978097099E-3</v>
      </c>
      <c r="DA139" s="75">
        <v>-4.5608310010584298E-3</v>
      </c>
      <c r="DB139" s="75">
        <v>-3.7278410958651799E-3</v>
      </c>
      <c r="DC139" s="75">
        <v>-2.8969130606947102E-3</v>
      </c>
      <c r="DD139" s="75">
        <v>-2.0678084018254501E-3</v>
      </c>
      <c r="DE139" s="75">
        <v>-1.2400754812051599E-3</v>
      </c>
      <c r="DF139" s="75">
        <v>-8.2632459400883802E-4</v>
      </c>
    </row>
    <row r="140" spans="1:110" ht="1.1499999999999999" customHeight="1">
      <c r="A140" s="71">
        <f t="shared" si="33"/>
        <v>131</v>
      </c>
      <c r="B140">
        <v>3450</v>
      </c>
      <c r="C140" s="72">
        <f t="shared" si="31"/>
        <v>-7.8195769857211401E-3</v>
      </c>
      <c r="D140" s="72">
        <f t="shared" si="31"/>
        <v>-2.67722953920792E-2</v>
      </c>
      <c r="E140" s="72">
        <f t="shared" si="31"/>
        <v>-1.6495247489738098E-2</v>
      </c>
      <c r="G140" s="72">
        <f t="shared" si="30"/>
        <v>-0.49843850016312402</v>
      </c>
      <c r="H140" s="72">
        <f t="shared" si="30"/>
        <v>-1.6873160252591399</v>
      </c>
      <c r="I140" s="72">
        <f t="shared" si="32"/>
        <v>-1.0273664670562099</v>
      </c>
      <c r="K140" s="75">
        <v>-8.2329260219012198E-4</v>
      </c>
      <c r="L140" s="75">
        <v>-1.23637938432239E-3</v>
      </c>
      <c r="M140" s="75">
        <v>-2.0618308962548301E-3</v>
      </c>
      <c r="N140" s="75">
        <v>-2.8883039804441001E-3</v>
      </c>
      <c r="O140" s="75">
        <v>-3.7167900697977498E-3</v>
      </c>
      <c r="P140" s="75">
        <v>-4.5471071032261497E-3</v>
      </c>
      <c r="Q140" s="75">
        <v>-5.3796106506160801E-3</v>
      </c>
      <c r="R140" s="75">
        <v>-6.2141060484600498E-3</v>
      </c>
      <c r="S140" s="75">
        <v>-7.0504632934898798E-3</v>
      </c>
      <c r="T140" s="75">
        <v>-7.8877483757833003E-3</v>
      </c>
      <c r="U140" s="75">
        <v>-8.7253555991674107E-3</v>
      </c>
      <c r="V140" s="75">
        <v>-9.5620098286917695E-3</v>
      </c>
      <c r="W140" s="75">
        <v>-1.03962500202578E-2</v>
      </c>
      <c r="X140" s="75">
        <v>-1.12261909995504E-2</v>
      </c>
      <c r="Y140" s="75">
        <v>-1.20497812303119E-2</v>
      </c>
      <c r="Z140" s="75">
        <v>-1.28648731538032E-2</v>
      </c>
      <c r="AA140" s="75">
        <v>-1.3668822669169399E-2</v>
      </c>
      <c r="AB140" s="75">
        <v>-1.44589282189645E-2</v>
      </c>
      <c r="AC140" s="75">
        <v>-1.52328260905142E-2</v>
      </c>
      <c r="AD140" s="75">
        <v>-1.5987830437211401E-2</v>
      </c>
      <c r="AE140" s="75">
        <v>-1.6721237707261E-2</v>
      </c>
      <c r="AF140" s="75">
        <v>-1.7431150265751899E-2</v>
      </c>
      <c r="AG140" s="75">
        <v>-1.81154213362924E-2</v>
      </c>
      <c r="AH140" s="75">
        <v>-1.8772406213574799E-2</v>
      </c>
      <c r="AI140" s="75">
        <v>-1.9400995387090898E-2</v>
      </c>
      <c r="AJ140" s="75">
        <v>-2.0000321011448201E-2</v>
      </c>
      <c r="AK140" s="75">
        <v>-2.0570151761826298E-2</v>
      </c>
      <c r="AL140" s="75">
        <v>-2.1110417236791301E-2</v>
      </c>
      <c r="AM140" s="75">
        <v>-2.1621787360195401E-2</v>
      </c>
      <c r="AN140" s="75">
        <v>-2.2104924322879901E-2</v>
      </c>
      <c r="AO140" s="75">
        <v>-2.2561021968290299E-2</v>
      </c>
      <c r="AP140" s="75">
        <v>-2.2991399800721402E-2</v>
      </c>
      <c r="AQ140" s="75">
        <v>-2.3397244366042201E-2</v>
      </c>
      <c r="AR140" s="75">
        <v>-2.3780294621637901E-2</v>
      </c>
      <c r="AS140" s="75">
        <v>-2.41414798379673E-2</v>
      </c>
      <c r="AT140" s="75">
        <v>-2.4482194121633199E-2</v>
      </c>
      <c r="AU140" s="75">
        <v>-2.4803288191646899E-2</v>
      </c>
      <c r="AV140" s="75">
        <v>-2.5105267631356499E-2</v>
      </c>
      <c r="AW140" s="75">
        <v>-2.5388620158155299E-2</v>
      </c>
      <c r="AX140" s="75">
        <v>-2.5653151799860999E-2</v>
      </c>
      <c r="AY140" s="75">
        <v>-2.5898614304382998E-2</v>
      </c>
      <c r="AZ140" s="75">
        <v>-2.6124264759255299E-2</v>
      </c>
      <c r="BA140" s="75">
        <v>-2.6329244917569598E-2</v>
      </c>
      <c r="BB140" s="75">
        <v>-2.65123860229005E-2</v>
      </c>
      <c r="BC140" s="75">
        <v>-2.6672450357564201E-2</v>
      </c>
      <c r="BD140" s="75">
        <v>-2.6808250260287401E-2</v>
      </c>
      <c r="BE140" s="75">
        <v>-2.69184123347668E-2</v>
      </c>
      <c r="BF140" s="75">
        <v>-2.70020469755081E-2</v>
      </c>
      <c r="BG140" s="75">
        <v>-2.70581542317904E-2</v>
      </c>
      <c r="BH140" s="75">
        <v>-2.7086146457340799E-2</v>
      </c>
      <c r="BI140" s="75">
        <v>-2.7085860178863101E-2</v>
      </c>
      <c r="BJ140" s="75">
        <v>-2.70570748544878E-2</v>
      </c>
      <c r="BK140" s="75">
        <v>-2.70004334640634E-2</v>
      </c>
      <c r="BL140" s="75">
        <v>-2.69163124038777E-2</v>
      </c>
      <c r="BM140" s="75">
        <v>-2.6805792678796899E-2</v>
      </c>
      <c r="BN140" s="75">
        <v>-2.6669904812083499E-2</v>
      </c>
      <c r="BO140" s="75">
        <v>-2.6509811931173299E-2</v>
      </c>
      <c r="BP140" s="75">
        <v>-2.6326921719692101E-2</v>
      </c>
      <c r="BQ140" s="75">
        <v>-2.6122236565652199E-2</v>
      </c>
      <c r="BR140" s="75">
        <v>-2.5897068465474099E-2</v>
      </c>
      <c r="BS140" s="75">
        <v>-2.56521377582157E-2</v>
      </c>
      <c r="BT140" s="75">
        <v>-2.5388162076801501E-2</v>
      </c>
      <c r="BU140" s="75">
        <v>-2.51055209912374E-2</v>
      </c>
      <c r="BV140" s="75">
        <v>-2.4804050565789999E-2</v>
      </c>
      <c r="BW140" s="75">
        <v>-2.4483664242638901E-2</v>
      </c>
      <c r="BX140" s="75">
        <v>-2.4143444919550301E-2</v>
      </c>
      <c r="BY140" s="75">
        <v>-2.3782667348632401E-2</v>
      </c>
      <c r="BZ140" s="75">
        <v>-2.3400067881720998E-2</v>
      </c>
      <c r="CA140" s="75">
        <v>-2.2994282893350801E-2</v>
      </c>
      <c r="CB140" s="75">
        <v>-2.2564083846814301E-2</v>
      </c>
      <c r="CC140" s="75">
        <v>-2.2107802588857299E-2</v>
      </c>
      <c r="CD140" s="75">
        <v>-2.16244830299956E-2</v>
      </c>
      <c r="CE140" s="75">
        <v>-2.1112719576203701E-2</v>
      </c>
      <c r="CF140" s="75">
        <v>-2.0571974722592999E-2</v>
      </c>
      <c r="CG140" s="75">
        <v>-2.0001623904117801E-2</v>
      </c>
      <c r="CH140" s="75">
        <v>-1.94016989838382E-2</v>
      </c>
      <c r="CI140" s="75">
        <v>-1.87725724079018E-2</v>
      </c>
      <c r="CJ140" s="75">
        <v>-1.81150458641832E-2</v>
      </c>
      <c r="CK140" s="75">
        <v>-1.7430365785239699E-2</v>
      </c>
      <c r="CL140" s="75">
        <v>-1.67202236915318E-2</v>
      </c>
      <c r="CM140" s="75">
        <v>-1.5986500189223901E-2</v>
      </c>
      <c r="CN140" s="75">
        <v>-1.5231582251317301E-2</v>
      </c>
      <c r="CO140" s="75">
        <v>-1.4457845764814001E-2</v>
      </c>
      <c r="CP140" s="75">
        <v>-1.3667886533480601E-2</v>
      </c>
      <c r="CQ140" s="75">
        <v>-1.28644186320661E-2</v>
      </c>
      <c r="CR140" s="75">
        <v>-1.20498551410582E-2</v>
      </c>
      <c r="CS140" s="75">
        <v>-1.12268225554089E-2</v>
      </c>
      <c r="CT140" s="75">
        <v>-1.03974746334097E-2</v>
      </c>
      <c r="CU140" s="75">
        <v>-9.5638571820108997E-3</v>
      </c>
      <c r="CV140" s="75">
        <v>-8.7277842619641801E-3</v>
      </c>
      <c r="CW140" s="75">
        <v>-7.8906369698188393E-3</v>
      </c>
      <c r="CX140" s="75">
        <v>-7.0535917057122704E-3</v>
      </c>
      <c r="CY140" s="75">
        <v>-6.2175711122972599E-3</v>
      </c>
      <c r="CZ140" s="75">
        <v>-5.3830233826920402E-3</v>
      </c>
      <c r="DA140" s="75">
        <v>-4.5503860478856902E-3</v>
      </c>
      <c r="DB140" s="75">
        <v>-3.7197025451359798E-3</v>
      </c>
      <c r="DC140" s="75">
        <v>-2.8908379120912201E-3</v>
      </c>
      <c r="DD140" s="75">
        <v>-2.0635986168963398E-3</v>
      </c>
      <c r="DE140" s="75">
        <v>-1.2376061118902701E-3</v>
      </c>
      <c r="DF140" s="75">
        <v>-8.2471978492321704E-4</v>
      </c>
    </row>
    <row r="141" spans="1:110" ht="1.1499999999999999" customHeight="1">
      <c r="A141" s="71">
        <f t="shared" si="33"/>
        <v>132</v>
      </c>
      <c r="B141">
        <v>3400</v>
      </c>
      <c r="C141" s="72">
        <f t="shared" si="31"/>
        <v>-7.7969265360206897E-3</v>
      </c>
      <c r="D141" s="72">
        <f t="shared" si="31"/>
        <v>-2.6671139524273701E-2</v>
      </c>
      <c r="E141" s="72">
        <f t="shared" si="31"/>
        <v>-1.6423071428557701E-2</v>
      </c>
      <c r="G141" s="72">
        <f t="shared" si="30"/>
        <v>-0.49064157362710298</v>
      </c>
      <c r="H141" s="72">
        <f t="shared" si="30"/>
        <v>-1.6606448857348599</v>
      </c>
      <c r="I141" s="72">
        <f t="shared" si="32"/>
        <v>-1.0109433956276499</v>
      </c>
      <c r="K141" s="75">
        <v>-8.2169783151584796E-4</v>
      </c>
      <c r="L141" s="75">
        <v>-1.23393597263657E-3</v>
      </c>
      <c r="M141" s="75">
        <v>-2.0576547349810399E-3</v>
      </c>
      <c r="N141" s="75">
        <v>-2.8822600772627901E-3</v>
      </c>
      <c r="O141" s="75">
        <v>-3.7086890701857498E-3</v>
      </c>
      <c r="P141" s="75">
        <v>-4.5367088332750397E-3</v>
      </c>
      <c r="Q141" s="75">
        <v>-5.3666245170006701E-3</v>
      </c>
      <c r="R141" s="75">
        <v>-6.19822139734878E-3</v>
      </c>
      <c r="S141" s="75">
        <v>-7.0313324090375299E-3</v>
      </c>
      <c r="T141" s="75">
        <v>-7.8650094228714801E-3</v>
      </c>
      <c r="U141" s="75">
        <v>-8.69864763003988E-3</v>
      </c>
      <c r="V141" s="75">
        <v>-9.5309803685904599E-3</v>
      </c>
      <c r="W141" s="75">
        <v>-1.0360575579879801E-2</v>
      </c>
      <c r="X141" s="75">
        <v>-1.1185594928097E-2</v>
      </c>
      <c r="Y141" s="75">
        <v>-1.2004043312390401E-2</v>
      </c>
      <c r="Z141" s="75">
        <v>-1.281383878214E-2</v>
      </c>
      <c r="AA141" s="75">
        <v>-1.3612430234084E-2</v>
      </c>
      <c r="AB141" s="75">
        <v>-1.43972149442379E-2</v>
      </c>
      <c r="AC141" s="75">
        <v>-1.5165901322534399E-2</v>
      </c>
      <c r="AD141" s="75">
        <v>-1.5915924897144499E-2</v>
      </c>
      <c r="AE141" s="75">
        <v>-1.6644670941527599E-2</v>
      </c>
      <c r="AF141" s="75">
        <v>-1.7350313584479402E-2</v>
      </c>
      <c r="AG141" s="75">
        <v>-1.8030782243599702E-2</v>
      </c>
      <c r="AH141" s="75">
        <v>-1.86844828128232E-2</v>
      </c>
      <c r="AI141" s="75">
        <v>-1.9310354885860699E-2</v>
      </c>
      <c r="AJ141" s="75">
        <v>-1.9907500235935901E-2</v>
      </c>
      <c r="AK141" s="75">
        <v>-2.0475726113040701E-2</v>
      </c>
      <c r="AL141" s="75">
        <v>-2.1014907014409799E-2</v>
      </c>
      <c r="AM141" s="75">
        <v>-2.1525633292367199E-2</v>
      </c>
      <c r="AN141" s="75">
        <v>-2.2008557208432599E-2</v>
      </c>
      <c r="AO141" s="75">
        <v>-2.2464722106710699E-2</v>
      </c>
      <c r="AP141" s="75">
        <v>-2.2895397182664898E-2</v>
      </c>
      <c r="AQ141" s="75">
        <v>-2.33016564199033E-2</v>
      </c>
      <c r="AR141" s="75">
        <v>-2.3685141797573101E-2</v>
      </c>
      <c r="AS141" s="75">
        <v>-2.40467046208141E-2</v>
      </c>
      <c r="AT141" s="75">
        <v>-2.43876450516381E-2</v>
      </c>
      <c r="AU141" s="75">
        <v>-2.4708788521006601E-2</v>
      </c>
      <c r="AV141" s="75">
        <v>-2.5010544491096801E-2</v>
      </c>
      <c r="AW141" s="75">
        <v>-2.52934404336474E-2</v>
      </c>
      <c r="AX141" s="75">
        <v>-2.5557244973278999E-2</v>
      </c>
      <c r="AY141" s="75">
        <v>-2.58017250053535E-2</v>
      </c>
      <c r="AZ141" s="75">
        <v>-2.60262333998935E-2</v>
      </c>
      <c r="BA141" s="75">
        <v>-2.6229890543181599E-2</v>
      </c>
      <c r="BB141" s="75">
        <v>-2.6411663926428401E-2</v>
      </c>
      <c r="BC141" s="75">
        <v>-2.6570364075077998E-2</v>
      </c>
      <c r="BD141" s="75">
        <v>-2.6704860628146799E-2</v>
      </c>
      <c r="BE141" s="75">
        <v>-2.68139084995846E-2</v>
      </c>
      <c r="BF141" s="75">
        <v>-2.6896622164449501E-2</v>
      </c>
      <c r="BG141" s="75">
        <v>-2.6952102907593999E-2</v>
      </c>
      <c r="BH141" s="75">
        <v>-2.6979779127031998E-2</v>
      </c>
      <c r="BI141" s="75">
        <v>-2.69795046123999E-2</v>
      </c>
      <c r="BJ141" s="75">
        <v>-2.6951072023043698E-2</v>
      </c>
      <c r="BK141" s="75">
        <v>-2.68950872302684E-2</v>
      </c>
      <c r="BL141" s="75">
        <v>-2.6811897952466E-2</v>
      </c>
      <c r="BM141" s="75">
        <v>-2.6702524170841499E-2</v>
      </c>
      <c r="BN141" s="75">
        <v>-2.65679336861421E-2</v>
      </c>
      <c r="BO141" s="75">
        <v>-2.6409205856434699E-2</v>
      </c>
      <c r="BP141" s="75">
        <v>-2.6227686650072399E-2</v>
      </c>
      <c r="BQ141" s="75">
        <v>-2.60242803192977E-2</v>
      </c>
      <c r="BR141" s="75">
        <v>-2.5800259619859298E-2</v>
      </c>
      <c r="BS141" s="75">
        <v>-2.5556260629596102E-2</v>
      </c>
      <c r="BT141" s="75">
        <v>-2.52929879737121E-2</v>
      </c>
      <c r="BU141" s="75">
        <v>-2.5010780416405299E-2</v>
      </c>
      <c r="BV141" s="75">
        <v>-2.4709484047070799E-2</v>
      </c>
      <c r="BW141" s="75">
        <v>-2.4389037268747402E-2</v>
      </c>
      <c r="BX141" s="75">
        <v>-2.4048546208273298E-2</v>
      </c>
      <c r="BY141" s="75">
        <v>-2.3687383847513899E-2</v>
      </c>
      <c r="BZ141" s="75">
        <v>-2.33043143657732E-2</v>
      </c>
      <c r="CA141" s="75">
        <v>-2.2898122179558399E-2</v>
      </c>
      <c r="CB141" s="75">
        <v>-2.2467616163121401E-2</v>
      </c>
      <c r="CC141" s="75">
        <v>-2.2011276810685501E-2</v>
      </c>
      <c r="CD141" s="75">
        <v>-2.15282032616732E-2</v>
      </c>
      <c r="CE141" s="75">
        <v>-2.10170940017405E-2</v>
      </c>
      <c r="CF141" s="75">
        <v>-2.0477479036512699E-2</v>
      </c>
      <c r="CG141" s="75">
        <v>-1.9908769438147799E-2</v>
      </c>
      <c r="CH141" s="75">
        <v>-1.93110611706333E-2</v>
      </c>
      <c r="CI141" s="75">
        <v>-1.8684688659450301E-2</v>
      </c>
      <c r="CJ141" s="75">
        <v>-1.8030497074387301E-2</v>
      </c>
      <c r="CK141" s="75">
        <v>-1.73496366708377E-2</v>
      </c>
      <c r="CL141" s="75">
        <v>-1.6643800358961E-2</v>
      </c>
      <c r="CM141" s="75">
        <v>-1.5914753042111401E-2</v>
      </c>
      <c r="CN141" s="75">
        <v>-1.5164822821861801E-2</v>
      </c>
      <c r="CO141" s="75">
        <v>-1.4396286935457201E-2</v>
      </c>
      <c r="CP141" s="75">
        <v>-1.3611635778333899E-2</v>
      </c>
      <c r="CQ141" s="75">
        <v>-1.2813503357715399E-2</v>
      </c>
      <c r="CR141" s="75">
        <v>-1.20041988356024E-2</v>
      </c>
      <c r="CS141" s="75">
        <v>-1.11862736425246E-2</v>
      </c>
      <c r="CT141" s="75">
        <v>-1.0361807891918E-2</v>
      </c>
      <c r="CU141" s="75">
        <v>-9.5327988852977798E-3</v>
      </c>
      <c r="CV141" s="75">
        <v>-8.7009990138130801E-3</v>
      </c>
      <c r="CW141" s="75">
        <v>-7.8677993877954502E-3</v>
      </c>
      <c r="CX141" s="75">
        <v>-7.0343234456004197E-3</v>
      </c>
      <c r="CY141" s="75">
        <v>-6.2015348392969799E-3</v>
      </c>
      <c r="CZ141" s="75">
        <v>-5.36987923207107E-3</v>
      </c>
      <c r="DA141" s="75">
        <v>-4.5398200258705401E-3</v>
      </c>
      <c r="DB141" s="75">
        <v>-3.7114481645858098E-3</v>
      </c>
      <c r="DC141" s="75">
        <v>-2.8846645050225501E-3</v>
      </c>
      <c r="DD141" s="75">
        <v>-2.0593125714776701E-3</v>
      </c>
      <c r="DE141" s="75">
        <v>-1.2350888474429601E-3</v>
      </c>
      <c r="DF141" s="75">
        <v>-8.2308669353551504E-4</v>
      </c>
    </row>
    <row r="142" spans="1:110" ht="1.1499999999999999" customHeight="1">
      <c r="A142" s="71">
        <f t="shared" si="33"/>
        <v>133</v>
      </c>
      <c r="B142">
        <v>3350</v>
      </c>
      <c r="C142" s="72">
        <f t="shared" si="31"/>
        <v>-7.7743468173639401E-3</v>
      </c>
      <c r="D142" s="72">
        <f t="shared" si="31"/>
        <v>-2.6571683073693699E-2</v>
      </c>
      <c r="E142" s="72">
        <f t="shared" si="31"/>
        <v>-1.6352266627459301E-2</v>
      </c>
      <c r="G142" s="72">
        <f t="shared" si="30"/>
        <v>-0.48286722680973898</v>
      </c>
      <c r="H142" s="72">
        <f t="shared" si="30"/>
        <v>-1.63407320266117</v>
      </c>
      <c r="I142" s="72">
        <f t="shared" si="32"/>
        <v>-0.99459112900019497</v>
      </c>
      <c r="K142" s="75">
        <v>-8.2007270628309899E-4</v>
      </c>
      <c r="L142" s="75">
        <v>-1.23144593651431E-3</v>
      </c>
      <c r="M142" s="75">
        <v>-2.0534037091192599E-3</v>
      </c>
      <c r="N142" s="75">
        <v>-2.8761194653679901E-3</v>
      </c>
      <c r="O142" s="75">
        <v>-3.7004763245204199E-3</v>
      </c>
      <c r="P142" s="75">
        <v>-4.5261944736466799E-3</v>
      </c>
      <c r="Q142" s="75">
        <v>-5.3535307124502598E-3</v>
      </c>
      <c r="R142" s="75">
        <v>-6.1822510782530999E-3</v>
      </c>
      <c r="S142" s="75">
        <v>-7.0121532509301596E-3</v>
      </c>
      <c r="T142" s="75">
        <v>-7.8422782730876803E-3</v>
      </c>
      <c r="U142" s="75">
        <v>-8.6720222234498504E-3</v>
      </c>
      <c r="V142" s="75">
        <v>-9.5001246830725E-3</v>
      </c>
      <c r="W142" s="75">
        <v>-1.03251840103212E-2</v>
      </c>
      <c r="X142" s="75">
        <v>-1.11454081395595E-2</v>
      </c>
      <c r="Y142" s="75">
        <v>-1.19588535253797E-2</v>
      </c>
      <c r="Z142" s="75">
        <v>-1.2763501675117301E-2</v>
      </c>
      <c r="AA142" s="75">
        <v>-1.35568921385129E-2</v>
      </c>
      <c r="AB142" s="75">
        <v>-1.4336515879758699E-2</v>
      </c>
      <c r="AC142" s="75">
        <v>-1.5100145637879901E-2</v>
      </c>
      <c r="AD142" s="75">
        <v>-1.5845337382329398E-2</v>
      </c>
      <c r="AE142" s="75">
        <v>-1.6569559620856999E-2</v>
      </c>
      <c r="AF142" s="75">
        <v>-1.7271048486763901E-2</v>
      </c>
      <c r="AG142" s="75">
        <v>-1.79478145964003E-2</v>
      </c>
      <c r="AH142" s="75">
        <v>-1.8598304591582699E-2</v>
      </c>
      <c r="AI142" s="75">
        <v>-1.9221506167477798E-2</v>
      </c>
      <c r="AJ142" s="75">
        <v>-1.98164951236003E-2</v>
      </c>
      <c r="AK142" s="75">
        <v>-2.0383111164346698E-2</v>
      </c>
      <c r="AL142" s="75">
        <v>-2.0921181597323001E-2</v>
      </c>
      <c r="AM142" s="75">
        <v>-2.14312149592478E-2</v>
      </c>
      <c r="AN142" s="75">
        <v>-2.1913864118237099E-2</v>
      </c>
      <c r="AO142" s="75">
        <v>-2.2370020075522901E-2</v>
      </c>
      <c r="AP142" s="75">
        <v>-2.2800908518411201E-2</v>
      </c>
      <c r="AQ142" s="75">
        <v>-2.32075046887848E-2</v>
      </c>
      <c r="AR142" s="75">
        <v>-2.3591341897417802E-2</v>
      </c>
      <c r="AS142" s="75">
        <v>-2.39532174708392E-2</v>
      </c>
      <c r="AT142" s="75">
        <v>-2.4294331077398899E-2</v>
      </c>
      <c r="AU142" s="75">
        <v>-2.4615483677375701E-2</v>
      </c>
      <c r="AV142" s="75">
        <v>-2.4917004364092402E-2</v>
      </c>
      <c r="AW142" s="75">
        <v>-2.5199443917863301E-2</v>
      </c>
      <c r="AX142" s="75">
        <v>-2.5462545204245499E-2</v>
      </c>
      <c r="AY142" s="75">
        <v>-2.57060842075406E-2</v>
      </c>
      <c r="AZ142" s="75">
        <v>-2.5929504764399099E-2</v>
      </c>
      <c r="BA142" s="75">
        <v>-2.6131905328606899E-2</v>
      </c>
      <c r="BB142" s="75">
        <v>-2.6312383430840702E-2</v>
      </c>
      <c r="BC142" s="75">
        <v>-2.6469794458671401E-2</v>
      </c>
      <c r="BD142" s="75">
        <v>-2.6603056136586901E-2</v>
      </c>
      <c r="BE142" s="75">
        <v>-2.67110570039449E-2</v>
      </c>
      <c r="BF142" s="75">
        <v>-2.6792897107484299E-2</v>
      </c>
      <c r="BG142" s="75">
        <v>-2.68477891271959E-2</v>
      </c>
      <c r="BH142" s="75">
        <v>-2.6875168857604801E-2</v>
      </c>
      <c r="BI142" s="75">
        <v>-2.68749004950814E-2</v>
      </c>
      <c r="BJ142" s="75">
        <v>-2.6846807393471801E-2</v>
      </c>
      <c r="BK142" s="75">
        <v>-2.6791434986148398E-2</v>
      </c>
      <c r="BL142" s="75">
        <v>-2.6709129314331202E-2</v>
      </c>
      <c r="BM142" s="75">
        <v>-2.6600835334861499E-2</v>
      </c>
      <c r="BN142" s="75">
        <v>-2.6467468242690299E-2</v>
      </c>
      <c r="BO142" s="75">
        <v>-2.6310034818970901E-2</v>
      </c>
      <c r="BP142" s="75">
        <v>-2.6129807662887201E-2</v>
      </c>
      <c r="BQ142" s="75">
        <v>-2.5927620565084901E-2</v>
      </c>
      <c r="BR142" s="75">
        <v>-2.5704687493071102E-2</v>
      </c>
      <c r="BS142" s="75">
        <v>-2.54615855850579E-2</v>
      </c>
      <c r="BT142" s="75">
        <v>-2.5198993610665601E-2</v>
      </c>
      <c r="BU142" s="75">
        <v>-2.49172196513382E-2</v>
      </c>
      <c r="BV142" s="75">
        <v>-2.461611929637E-2</v>
      </c>
      <c r="BW142" s="75">
        <v>-2.4295648946263099E-2</v>
      </c>
      <c r="BX142" s="75">
        <v>-2.3954946779226698E-2</v>
      </c>
      <c r="BY142" s="75">
        <v>-2.35934659245958E-2</v>
      </c>
      <c r="BZ142" s="75">
        <v>-2.3210009745548599E-2</v>
      </c>
      <c r="CA142" s="75">
        <v>-2.28034902738227E-2</v>
      </c>
      <c r="CB142" s="75">
        <v>-2.23727613287883E-2</v>
      </c>
      <c r="CC142" s="75">
        <v>-2.19164367051644E-2</v>
      </c>
      <c r="CD142" s="75">
        <v>-2.1433671621248301E-2</v>
      </c>
      <c r="CE142" s="75">
        <v>-2.0923261233983699E-2</v>
      </c>
      <c r="CF142" s="75">
        <v>-2.0384799265429999E-2</v>
      </c>
      <c r="CG142" s="75">
        <v>-1.9817731192028901E-2</v>
      </c>
      <c r="CH142" s="75">
        <v>-1.9222212924223599E-2</v>
      </c>
      <c r="CI142" s="75">
        <v>-1.8598543417483598E-2</v>
      </c>
      <c r="CJ142" s="75">
        <v>-1.7947608601298199E-2</v>
      </c>
      <c r="CK142" s="75">
        <v>-1.7270469022228001E-2</v>
      </c>
      <c r="CL142" s="75">
        <v>-1.6568816252870398E-2</v>
      </c>
      <c r="CM142" s="75">
        <v>-1.5844310426300499E-2</v>
      </c>
      <c r="CN142" s="75">
        <v>-1.5099217519950799E-2</v>
      </c>
      <c r="CO142" s="75">
        <v>-1.43357285030288E-2</v>
      </c>
      <c r="CP142" s="75">
        <v>-1.3556227061871999E-2</v>
      </c>
      <c r="CQ142" s="75">
        <v>-1.2763276283680999E-2</v>
      </c>
      <c r="CR142" s="75">
        <v>-1.19590830446668E-2</v>
      </c>
      <c r="CS142" s="75">
        <v>-1.1146129217740899E-2</v>
      </c>
      <c r="CT142" s="75">
        <v>-1.03264227089221E-2</v>
      </c>
      <c r="CU142" s="75">
        <v>-9.5019159569846995E-3</v>
      </c>
      <c r="CV142" s="75">
        <v>-8.6743006109873001E-3</v>
      </c>
      <c r="CW142" s="75">
        <v>-7.8449762111949799E-3</v>
      </c>
      <c r="CX142" s="75">
        <v>-7.01501838862441E-3</v>
      </c>
      <c r="CY142" s="75">
        <v>-6.1854228299171102E-3</v>
      </c>
      <c r="CZ142" s="75">
        <v>-5.3566392997163297E-3</v>
      </c>
      <c r="DA142" s="75">
        <v>-4.52915049077091E-3</v>
      </c>
      <c r="DB142" s="75">
        <v>-3.7030922512394601E-3</v>
      </c>
      <c r="DC142" s="75">
        <v>-2.8784044438134502E-3</v>
      </c>
      <c r="DD142" s="75">
        <v>-2.0549589461552301E-3</v>
      </c>
      <c r="DE142" s="75">
        <v>-1.2325287274416001E-3</v>
      </c>
      <c r="DF142" s="75">
        <v>-8.2142793283310298E-4</v>
      </c>
    </row>
    <row r="143" spans="1:110" ht="1.1499999999999999" customHeight="1">
      <c r="A143" s="71">
        <f t="shared" si="33"/>
        <v>134</v>
      </c>
      <c r="B143">
        <v>3300</v>
      </c>
      <c r="C143" s="72">
        <f t="shared" si="31"/>
        <v>-7.7518566462003897E-3</v>
      </c>
      <c r="D143" s="72">
        <f t="shared" si="31"/>
        <v>-2.6473908860789298E-2</v>
      </c>
      <c r="E143" s="72">
        <f t="shared" si="31"/>
        <v>-1.6282812766617E-2</v>
      </c>
      <c r="G143" s="72">
        <f t="shared" si="30"/>
        <v>-0.475115370163539</v>
      </c>
      <c r="H143" s="72">
        <f t="shared" si="30"/>
        <v>-1.60759929380038</v>
      </c>
      <c r="I143" s="72">
        <f t="shared" si="32"/>
        <v>-0.97830831623357795</v>
      </c>
      <c r="K143" s="75">
        <v>-8.1842020415933802E-4</v>
      </c>
      <c r="L143" s="75">
        <v>-1.2289140754182799E-3</v>
      </c>
      <c r="M143" s="75">
        <v>-2.0490860610198002E-3</v>
      </c>
      <c r="N143" s="75">
        <v>-2.8698936266664502E-3</v>
      </c>
      <c r="O143" s="75">
        <v>-3.6921662490840301E-3</v>
      </c>
      <c r="P143" s="75">
        <v>-4.5155810526148303E-3</v>
      </c>
      <c r="Q143" s="75">
        <v>-5.3403485671969899E-3</v>
      </c>
      <c r="R143" s="75">
        <v>-6.1662160267269396E-3</v>
      </c>
      <c r="S143" s="75">
        <v>-6.9929476800507399E-3</v>
      </c>
      <c r="T143" s="75">
        <v>-7.8195769857211401E-3</v>
      </c>
      <c r="U143" s="75">
        <v>-8.6455005591278607E-3</v>
      </c>
      <c r="V143" s="75">
        <v>-9.4694621163125704E-3</v>
      </c>
      <c r="W143" s="75">
        <v>-1.0290092100613E-2</v>
      </c>
      <c r="X143" s="75">
        <v>-1.11056438153218E-2</v>
      </c>
      <c r="Y143" s="75">
        <v>-1.1914220466410301E-2</v>
      </c>
      <c r="Z143" s="75">
        <v>-1.27138655929911E-2</v>
      </c>
      <c r="AA143" s="75">
        <v>-1.3502206607108699E-2</v>
      </c>
      <c r="AB143" s="75">
        <v>-1.4276823267682599E-2</v>
      </c>
      <c r="AC143" s="75">
        <v>-1.50355457034038E-2</v>
      </c>
      <c r="AD143" s="75">
        <v>-1.5776048890020301E-2</v>
      </c>
      <c r="AE143" s="75">
        <v>-1.64958796817882E-2</v>
      </c>
      <c r="AF143" s="75">
        <v>-1.7193326451465499E-2</v>
      </c>
      <c r="AG143" s="75">
        <v>-1.7866486769525999E-2</v>
      </c>
      <c r="AH143" s="75">
        <v>-1.85138381036495E-2</v>
      </c>
      <c r="AI143" s="75">
        <v>-1.9134414715126599E-2</v>
      </c>
      <c r="AJ143" s="75">
        <v>-1.9727272866880401E-2</v>
      </c>
      <c r="AK143" s="75">
        <v>-2.02922758042723E-2</v>
      </c>
      <c r="AL143" s="75">
        <v>-2.0829213008514601E-2</v>
      </c>
      <c r="AM143" s="75">
        <v>-2.1338509518509401E-2</v>
      </c>
      <c r="AN143" s="75">
        <v>-2.1820826194179899E-2</v>
      </c>
      <c r="AO143" s="75">
        <v>-2.2276903101614998E-2</v>
      </c>
      <c r="AP143" s="75">
        <v>-2.2707926723824101E-2</v>
      </c>
      <c r="AQ143" s="75">
        <v>-2.31147874511952E-2</v>
      </c>
      <c r="AR143" s="75">
        <v>-2.34988987200767E-2</v>
      </c>
      <c r="AS143" s="75">
        <v>-2.38610265409352E-2</v>
      </c>
      <c r="AT143" s="75">
        <v>-2.4202264302780298E-2</v>
      </c>
      <c r="AU143" s="75">
        <v>-2.4523387463855201E-2</v>
      </c>
      <c r="AV143" s="75">
        <v>-2.4824663221643201E-2</v>
      </c>
      <c r="AW143" s="75">
        <v>-2.5106645725309101E-2</v>
      </c>
      <c r="AX143" s="75">
        <v>-2.5369066066541501E-2</v>
      </c>
      <c r="AY143" s="75">
        <v>-2.56117041136531E-2</v>
      </c>
      <c r="AZ143" s="75">
        <v>-2.58340856494669E-2</v>
      </c>
      <c r="BA143" s="75">
        <v>-2.6035293523636899E-2</v>
      </c>
      <c r="BB143" s="75">
        <v>-2.62145433942487E-2</v>
      </c>
      <c r="BC143" s="75">
        <v>-2.63707351101083E-2</v>
      </c>
      <c r="BD143" s="75">
        <v>-2.6502827613385301E-2</v>
      </c>
      <c r="BE143" s="75">
        <v>-2.6609842924185601E-2</v>
      </c>
      <c r="BF143" s="75">
        <v>-2.6690855406704898E-2</v>
      </c>
      <c r="BG143" s="75">
        <v>-2.6745194004561199E-2</v>
      </c>
      <c r="BH143" s="75">
        <v>-2.67722953920792E-2</v>
      </c>
      <c r="BI143" s="75">
        <v>-2.6772028964965101E-2</v>
      </c>
      <c r="BJ143" s="75">
        <v>-2.6744262229008199E-2</v>
      </c>
      <c r="BK143" s="75">
        <v>-2.6689461199043699E-2</v>
      </c>
      <c r="BL143" s="75">
        <v>-2.6607994017049299E-2</v>
      </c>
      <c r="BM143" s="75">
        <v>-2.6500717311828299E-2</v>
      </c>
      <c r="BN143" s="75">
        <v>-2.63685046716273E-2</v>
      </c>
      <c r="BO143" s="75">
        <v>-2.6212299041626402E-2</v>
      </c>
      <c r="BP143" s="75">
        <v>-2.6033289753954698E-2</v>
      </c>
      <c r="BQ143" s="75">
        <v>-2.5832266428424101E-2</v>
      </c>
      <c r="BR143" s="75">
        <v>-2.56103641028676E-2</v>
      </c>
      <c r="BS143" s="75">
        <v>-2.5368127569977299E-2</v>
      </c>
      <c r="BT143" s="75">
        <v>-2.5106194374566199E-2</v>
      </c>
      <c r="BU143" s="75">
        <v>-2.48248545696515E-2</v>
      </c>
      <c r="BV143" s="75">
        <v>-2.4523970231866699E-2</v>
      </c>
      <c r="BW143" s="75">
        <v>-2.4203510848114999E-2</v>
      </c>
      <c r="BX143" s="75">
        <v>-2.3862654315439599E-2</v>
      </c>
      <c r="BY143" s="75">
        <v>-2.35009165523479E-2</v>
      </c>
      <c r="BZ143" s="75">
        <v>-2.31171518899645E-2</v>
      </c>
      <c r="CA143" s="75">
        <v>-2.2710379073778299E-2</v>
      </c>
      <c r="CB143" s="75">
        <v>-2.2279505811370601E-2</v>
      </c>
      <c r="CC143" s="75">
        <v>-2.1823262931575299E-2</v>
      </c>
      <c r="CD143" s="75">
        <v>-2.1340864015751301E-2</v>
      </c>
      <c r="CE143" s="75">
        <v>-2.0831192907448799E-2</v>
      </c>
      <c r="CF143" s="75">
        <v>-2.0293903903880101E-2</v>
      </c>
      <c r="CG143" s="75">
        <v>-1.97284759267904E-2</v>
      </c>
      <c r="CH143" s="75">
        <v>-1.9135120102464501E-2</v>
      </c>
      <c r="CI143" s="75">
        <v>-1.8514103711931899E-2</v>
      </c>
      <c r="CJ143" s="75">
        <v>-1.78663490263124E-2</v>
      </c>
      <c r="CK143" s="75">
        <v>-1.7192835100286099E-2</v>
      </c>
      <c r="CL143" s="75">
        <v>-1.6495247489738098E-2</v>
      </c>
      <c r="CM143" s="75">
        <v>-1.5775153628915101E-2</v>
      </c>
      <c r="CN143" s="75">
        <v>-1.5034753245618E-2</v>
      </c>
      <c r="CO143" s="75">
        <v>-1.42761628108246E-2</v>
      </c>
      <c r="CP143" s="75">
        <v>-1.3501659065250299E-2</v>
      </c>
      <c r="CQ143" s="75">
        <v>-1.27137408112821E-2</v>
      </c>
      <c r="CR143" s="75">
        <v>-1.19145169658258E-2</v>
      </c>
      <c r="CS143" s="75">
        <v>-1.11064018217712E-2</v>
      </c>
      <c r="CT143" s="75">
        <v>-1.0291335918504899E-2</v>
      </c>
      <c r="CU143" s="75">
        <v>-9.4712269128285603E-3</v>
      </c>
      <c r="CV143" s="75">
        <v>-8.6477097793022008E-3</v>
      </c>
      <c r="CW143" s="75">
        <v>-7.8221885047923892E-3</v>
      </c>
      <c r="CX143" s="75">
        <v>-6.9956973366606598E-3</v>
      </c>
      <c r="CY143" s="75">
        <v>-6.1692554797536997E-3</v>
      </c>
      <c r="CZ143" s="75">
        <v>-5.3433216430812504E-3</v>
      </c>
      <c r="DA143" s="75">
        <v>-4.5183941716822997E-3</v>
      </c>
      <c r="DB143" s="75">
        <v>-3.6946486300621401E-3</v>
      </c>
      <c r="DC143" s="75">
        <v>-2.87206870807494E-3</v>
      </c>
      <c r="DD143" s="75">
        <v>-2.05054614206801E-3</v>
      </c>
      <c r="DE143" s="75">
        <v>-1.22993057530038E-3</v>
      </c>
      <c r="DF143" s="75">
        <v>-8.1974576047286901E-4</v>
      </c>
    </row>
    <row r="144" spans="1:110" ht="1.1499999999999999" customHeight="1">
      <c r="A144" s="71">
        <f t="shared" si="33"/>
        <v>135</v>
      </c>
      <c r="B144">
        <v>3250</v>
      </c>
      <c r="C144" s="72">
        <f t="shared" si="31"/>
        <v>-7.7294737755028101E-3</v>
      </c>
      <c r="D144" s="72">
        <f t="shared" si="31"/>
        <v>-2.63778006775373E-2</v>
      </c>
      <c r="E144" s="72">
        <f t="shared" si="31"/>
        <v>-1.6214690550004799E-2</v>
      </c>
      <c r="G144" s="72">
        <f t="shared" si="30"/>
        <v>-0.46738589638803602</v>
      </c>
      <c r="H144" s="72">
        <f t="shared" si="30"/>
        <v>-1.5812214931228401</v>
      </c>
      <c r="I144" s="72">
        <f t="shared" si="32"/>
        <v>-0.96209362568357304</v>
      </c>
      <c r="K144" s="75">
        <v>-8.1674315305463102E-4</v>
      </c>
      <c r="L144" s="75">
        <v>-1.2263450190221101E-3</v>
      </c>
      <c r="M144" s="75">
        <v>-2.04470979062534E-3</v>
      </c>
      <c r="N144" s="75">
        <v>-2.86359366409215E-3</v>
      </c>
      <c r="O144" s="75">
        <v>-3.6837727431929999E-3</v>
      </c>
      <c r="P144" s="75">
        <v>-4.5048849429849703E-3</v>
      </c>
      <c r="Q144" s="75">
        <v>-5.32709661631543E-3</v>
      </c>
      <c r="R144" s="75">
        <v>-6.1501362973831403E-3</v>
      </c>
      <c r="S144" s="75">
        <v>-6.97373658128981E-3</v>
      </c>
      <c r="T144" s="75">
        <v>-7.7969265360206897E-3</v>
      </c>
      <c r="U144" s="75">
        <v>-8.6191026772712495E-3</v>
      </c>
      <c r="V144" s="75">
        <v>-9.4390108885636405E-3</v>
      </c>
      <c r="W144" s="75">
        <v>-1.0255315614126599E-2</v>
      </c>
      <c r="X144" s="75">
        <v>-1.1066314266417901E-2</v>
      </c>
      <c r="Y144" s="75">
        <v>-1.1870152066890099E-2</v>
      </c>
      <c r="Z144" s="75">
        <v>-1.2664933924411301E-2</v>
      </c>
      <c r="AA144" s="75">
        <v>-1.34483717425428E-2</v>
      </c>
      <c r="AB144" s="75">
        <v>-1.42181294524925E-2</v>
      </c>
      <c r="AC144" s="75">
        <v>-1.49720886737486E-2</v>
      </c>
      <c r="AD144" s="75">
        <v>-1.5708041120569699E-2</v>
      </c>
      <c r="AE144" s="75">
        <v>-1.6423607979299901E-2</v>
      </c>
      <c r="AF144" s="75">
        <v>-1.7117120237494399E-2</v>
      </c>
      <c r="AG144" s="75">
        <v>-1.7786768456303399E-2</v>
      </c>
      <c r="AH144" s="75">
        <v>-1.8431051389074998E-2</v>
      </c>
      <c r="AI144" s="75">
        <v>-1.9049047612515999E-2</v>
      </c>
      <c r="AJ144" s="75">
        <v>-1.96398021519507E-2</v>
      </c>
      <c r="AK144" s="75">
        <v>-2.0203190389133801E-2</v>
      </c>
      <c r="AL144" s="75">
        <v>-2.0738974511646101E-2</v>
      </c>
      <c r="AM144" s="75">
        <v>-2.12474952002412E-2</v>
      </c>
      <c r="AN144" s="75">
        <v>-2.17294252184956E-2</v>
      </c>
      <c r="AO144" s="75">
        <v>-2.2185358817405298E-2</v>
      </c>
      <c r="AP144" s="75">
        <v>-2.2616444882455601E-2</v>
      </c>
      <c r="AQ144" s="75">
        <v>-2.3023502580949699E-2</v>
      </c>
      <c r="AR144" s="75">
        <v>-2.3407815772902699E-2</v>
      </c>
      <c r="AS144" s="75">
        <v>-2.3770139214784599E-2</v>
      </c>
      <c r="AT144" s="75">
        <v>-2.4111455825905001E-2</v>
      </c>
      <c r="AU144" s="75">
        <v>-2.44325128466516E-2</v>
      </c>
      <c r="AV144" s="75">
        <v>-2.47335356724852E-2</v>
      </c>
      <c r="AW144" s="75">
        <v>-2.5015059883112301E-2</v>
      </c>
      <c r="AX144" s="75">
        <v>-2.52768200656555E-2</v>
      </c>
      <c r="AY144" s="75">
        <v>-2.5518595845842301E-2</v>
      </c>
      <c r="AZ144" s="75">
        <v>-2.5739982217801299E-2</v>
      </c>
      <c r="BA144" s="75">
        <v>-2.59400589223059E-2</v>
      </c>
      <c r="BB144" s="75">
        <v>-2.6118142528207499E-2</v>
      </c>
      <c r="BC144" s="75">
        <v>-2.6273179849440501E-2</v>
      </c>
      <c r="BD144" s="75">
        <v>-2.64041664591513E-2</v>
      </c>
      <c r="BE144" s="75">
        <v>-2.65102519220454E-2</v>
      </c>
      <c r="BF144" s="75">
        <v>-2.6590481772122899E-2</v>
      </c>
      <c r="BG144" s="75">
        <v>-2.6644299603449301E-2</v>
      </c>
      <c r="BH144" s="75">
        <v>-2.6671139524273701E-2</v>
      </c>
      <c r="BI144" s="75">
        <v>-2.6670872477970901E-2</v>
      </c>
      <c r="BJ144" s="75">
        <v>-2.6643418468797701E-2</v>
      </c>
      <c r="BK144" s="75">
        <v>-2.6589151559865E-2</v>
      </c>
      <c r="BL144" s="75">
        <v>-2.6508479991125499E-2</v>
      </c>
      <c r="BM144" s="75">
        <v>-2.6402161745486399E-2</v>
      </c>
      <c r="BN144" s="75">
        <v>-2.62710394019313E-2</v>
      </c>
      <c r="BO144" s="75">
        <v>-2.6115998312061399E-2</v>
      </c>
      <c r="BP144" s="75">
        <v>-2.5938137886841999E-2</v>
      </c>
      <c r="BQ144" s="75">
        <v>-2.57382259566293E-2</v>
      </c>
      <c r="BR144" s="75">
        <v>-2.55173009897589E-2</v>
      </c>
      <c r="BS144" s="75">
        <v>-2.5275900279107099E-2</v>
      </c>
      <c r="BT144" s="75">
        <v>-2.5014604732218601E-2</v>
      </c>
      <c r="BU144" s="75">
        <v>-2.4733699958760499E-2</v>
      </c>
      <c r="BV144" s="75">
        <v>-2.4433049644603601E-2</v>
      </c>
      <c r="BW144" s="75">
        <v>-2.41126337979858E-2</v>
      </c>
      <c r="BX144" s="75">
        <v>-2.3771675506218299E-2</v>
      </c>
      <c r="BY144" s="75">
        <v>-2.3409738397263E-2</v>
      </c>
      <c r="BZ144" s="75">
        <v>-2.3025738122205399E-2</v>
      </c>
      <c r="CA144" s="75">
        <v>-2.2618780691850499E-2</v>
      </c>
      <c r="CB144" s="75">
        <v>-2.2187836186922098E-2</v>
      </c>
      <c r="CC144" s="75">
        <v>-2.1731736902220199E-2</v>
      </c>
      <c r="CD144" s="75">
        <v>-2.1249757150458199E-2</v>
      </c>
      <c r="CE144" s="75">
        <v>-2.07408618650879E-2</v>
      </c>
      <c r="CF144" s="75">
        <v>-2.0204762790076498E-2</v>
      </c>
      <c r="CG144" s="75">
        <v>-1.96409718698441E-2</v>
      </c>
      <c r="CH144" s="75">
        <v>-1.9049750182025399E-2</v>
      </c>
      <c r="CI144" s="75">
        <v>-1.84313380145977E-2</v>
      </c>
      <c r="CJ144" s="75">
        <v>-1.7786688507999301E-2</v>
      </c>
      <c r="CK144" s="75">
        <v>-1.71167082937063E-2</v>
      </c>
      <c r="CL144" s="75">
        <v>-1.6423071428557701E-2</v>
      </c>
      <c r="CM144" s="75">
        <v>-1.57072645523612E-2</v>
      </c>
      <c r="CN144" s="75">
        <v>-1.4971417581778E-2</v>
      </c>
      <c r="CO144" s="75">
        <v>-1.42175822575427E-2</v>
      </c>
      <c r="CP144" s="75">
        <v>-1.3447930472643701E-2</v>
      </c>
      <c r="CQ144" s="75">
        <v>-1.2664899928859E-2</v>
      </c>
      <c r="CR144" s="75">
        <v>-1.1870509148807201E-2</v>
      </c>
      <c r="CS144" s="75">
        <v>-1.1067103283608E-2</v>
      </c>
      <c r="CT144" s="75">
        <v>-1.02565632365076E-2</v>
      </c>
      <c r="CU144" s="75">
        <v>-9.4407494301549308E-3</v>
      </c>
      <c r="CV144" s="75">
        <v>-8.6212459389844297E-3</v>
      </c>
      <c r="CW144" s="75">
        <v>-7.7994564606251498E-3</v>
      </c>
      <c r="CX144" s="75">
        <v>-6.97637992765521E-3</v>
      </c>
      <c r="CY144" s="75">
        <v>-6.1530522780913E-3</v>
      </c>
      <c r="CZ144" s="75">
        <v>-5.3299435378403297E-3</v>
      </c>
      <c r="DA144" s="75">
        <v>-4.50756692335289E-3</v>
      </c>
      <c r="DB144" s="75">
        <v>-3.6861306839182299E-3</v>
      </c>
      <c r="DC144" s="75">
        <v>-2.8656676762739098E-3</v>
      </c>
      <c r="DD144" s="75">
        <v>-2.0460822408222101E-3</v>
      </c>
      <c r="DE144" s="75">
        <v>-1.2272990344717901E-3</v>
      </c>
      <c r="DF144" s="75">
        <v>-8.1804210702102805E-4</v>
      </c>
    </row>
    <row r="145" spans="1:110" ht="1.1499999999999999" customHeight="1">
      <c r="A145" s="71">
        <f t="shared" si="33"/>
        <v>136</v>
      </c>
      <c r="B145">
        <v>3200</v>
      </c>
      <c r="C145" s="72">
        <f t="shared" si="31"/>
        <v>-7.7072149209152403E-3</v>
      </c>
      <c r="D145" s="72">
        <f t="shared" si="31"/>
        <v>-2.62833432493653E-2</v>
      </c>
      <c r="E145" s="72">
        <f t="shared" si="31"/>
        <v>-1.6147881601777901E-2</v>
      </c>
      <c r="G145" s="72">
        <f t="shared" si="30"/>
        <v>-0.45967868146712099</v>
      </c>
      <c r="H145" s="72">
        <f t="shared" si="30"/>
        <v>-1.55493814987348</v>
      </c>
      <c r="I145" s="72">
        <f t="shared" si="32"/>
        <v>-0.94594574408179499</v>
      </c>
      <c r="K145" s="75">
        <v>-8.1504428448170004E-4</v>
      </c>
      <c r="L145" s="75">
        <v>-1.22374325781493E-3</v>
      </c>
      <c r="M145" s="75">
        <v>-2.0402826584404398E-3</v>
      </c>
      <c r="N145" s="75">
        <v>-2.85723029212022E-3</v>
      </c>
      <c r="O145" s="75">
        <v>-3.6753091770015001E-3</v>
      </c>
      <c r="P145" s="75">
        <v>-4.4941218644635201E-3</v>
      </c>
      <c r="Q145" s="75">
        <v>-5.3137925992905299E-3</v>
      </c>
      <c r="R145" s="75">
        <v>-6.1340310556306501E-3</v>
      </c>
      <c r="S145" s="75">
        <v>-6.9545398633954298E-3</v>
      </c>
      <c r="T145" s="75">
        <v>-7.7743468173639401E-3</v>
      </c>
      <c r="U145" s="75">
        <v>-8.5928475046148298E-3</v>
      </c>
      <c r="V145" s="75">
        <v>-9.4087881478253609E-3</v>
      </c>
      <c r="W145" s="75">
        <v>-1.0220869334220801E-2</v>
      </c>
      <c r="X145" s="75">
        <v>-1.1027430990975501E-2</v>
      </c>
      <c r="Y145" s="75">
        <v>-1.1826655656018301E-2</v>
      </c>
      <c r="Z145" s="75">
        <v>-1.2616709729622901E-2</v>
      </c>
      <c r="AA145" s="75">
        <v>-1.33953855739673E-2</v>
      </c>
      <c r="AB145" s="75">
        <v>-1.4160426913040199E-2</v>
      </c>
      <c r="AC145" s="75">
        <v>-1.49097621947612E-2</v>
      </c>
      <c r="AD145" s="75">
        <v>-1.5641296475291701E-2</v>
      </c>
      <c r="AE145" s="75">
        <v>-1.6352722261881301E-2</v>
      </c>
      <c r="AF145" s="75">
        <v>-1.70424038718874E-2</v>
      </c>
      <c r="AG145" s="75">
        <v>-1.77086306443607E-2</v>
      </c>
      <c r="AH145" s="75">
        <v>-1.8349913933548099E-2</v>
      </c>
      <c r="AI145" s="75">
        <v>-1.8965373510527499E-2</v>
      </c>
      <c r="AJ145" s="75">
        <v>-1.9554053050937902E-2</v>
      </c>
      <c r="AK145" s="75">
        <v>-2.0115826649448498E-2</v>
      </c>
      <c r="AL145" s="75">
        <v>-2.0650440513486499E-2</v>
      </c>
      <c r="AM145" s="75">
        <v>-2.1158151179824902E-2</v>
      </c>
      <c r="AN145" s="75">
        <v>-2.1639643573639601E-2</v>
      </c>
      <c r="AO145" s="75">
        <v>-2.20953752050672E-2</v>
      </c>
      <c r="AP145" s="75">
        <v>-2.2526456221616999E-2</v>
      </c>
      <c r="AQ145" s="75">
        <v>-2.2933647556410499E-2</v>
      </c>
      <c r="AR145" s="75">
        <v>-2.3318096270772901E-2</v>
      </c>
      <c r="AS145" s="75">
        <v>-2.3680562134486501E-2</v>
      </c>
      <c r="AT145" s="75">
        <v>-2.4021915761613801E-2</v>
      </c>
      <c r="AU145" s="75">
        <v>-2.4342872035686001E-2</v>
      </c>
      <c r="AV145" s="75">
        <v>-2.4643634991034499E-2</v>
      </c>
      <c r="AW145" s="75">
        <v>-2.4924699424391201E-2</v>
      </c>
      <c r="AX145" s="75">
        <v>-2.5185818727822998E-2</v>
      </c>
      <c r="AY145" s="75">
        <v>-2.5426769454797899E-2</v>
      </c>
      <c r="AZ145" s="75">
        <v>-2.5647200152316099E-2</v>
      </c>
      <c r="BA145" s="75">
        <v>-2.5846204856711599E-2</v>
      </c>
      <c r="BB145" s="75">
        <v>-2.6023179479534499E-2</v>
      </c>
      <c r="BC145" s="75">
        <v>-2.6177122818421501E-2</v>
      </c>
      <c r="BD145" s="75">
        <v>-2.63070645829429E-2</v>
      </c>
      <c r="BE145" s="75">
        <v>-2.6412270368073199E-2</v>
      </c>
      <c r="BF145" s="75">
        <v>-2.64917619259449E-2</v>
      </c>
      <c r="BG145" s="75">
        <v>-2.6545088888956299E-2</v>
      </c>
      <c r="BH145" s="75">
        <v>-2.6571683073693699E-2</v>
      </c>
      <c r="BI145" s="75">
        <v>-2.65714145986157E-2</v>
      </c>
      <c r="BJ145" s="75">
        <v>-2.65442587152801E-2</v>
      </c>
      <c r="BK145" s="75">
        <v>-2.6490492810758E-2</v>
      </c>
      <c r="BL145" s="75">
        <v>-2.6410575488734999E-2</v>
      </c>
      <c r="BM145" s="75">
        <v>-2.63051607701527E-2</v>
      </c>
      <c r="BN145" s="75">
        <v>-2.61750689898235E-2</v>
      </c>
      <c r="BO145" s="75">
        <v>-2.6021132075766201E-2</v>
      </c>
      <c r="BP145" s="75">
        <v>-2.5844356944494301E-2</v>
      </c>
      <c r="BQ145" s="75">
        <v>-2.5645506203986701E-2</v>
      </c>
      <c r="BR145" s="75">
        <v>-2.5425509270757998E-2</v>
      </c>
      <c r="BS145" s="75">
        <v>-2.5184916180623899E-2</v>
      </c>
      <c r="BT145" s="75">
        <v>-2.4924238355756599E-2</v>
      </c>
      <c r="BU145" s="75">
        <v>-2.4643769498970802E-2</v>
      </c>
      <c r="BV145" s="75">
        <v>-2.43433693356018E-2</v>
      </c>
      <c r="BW145" s="75">
        <v>-2.4023027836769802E-2</v>
      </c>
      <c r="BX145" s="75">
        <v>-2.3682016148418299E-2</v>
      </c>
      <c r="BY145" s="75">
        <v>-2.3319933785155601E-2</v>
      </c>
      <c r="BZ145" s="75">
        <v>-2.29357652657881E-2</v>
      </c>
      <c r="CA145" s="75">
        <v>-2.2528687413314399E-2</v>
      </c>
      <c r="CB145" s="75">
        <v>-2.2097739135206199E-2</v>
      </c>
      <c r="CC145" s="75">
        <v>-2.1641840726997499E-2</v>
      </c>
      <c r="CD145" s="75">
        <v>-2.1160328490818701E-2</v>
      </c>
      <c r="CE145" s="75">
        <v>-2.06522420914916E-2</v>
      </c>
      <c r="CF145" s="75">
        <v>-2.0117347055438502E-2</v>
      </c>
      <c r="CG145" s="75">
        <v>-1.95551886472458E-2</v>
      </c>
      <c r="CH145" s="75">
        <v>-1.89660722109329E-2</v>
      </c>
      <c r="CI145" s="75">
        <v>-1.8350216188696301E-2</v>
      </c>
      <c r="CJ145" s="75">
        <v>-1.7708598740823599E-2</v>
      </c>
      <c r="CK145" s="75">
        <v>-1.7042063109583901E-2</v>
      </c>
      <c r="CL145" s="75">
        <v>-1.6352266627459301E-2</v>
      </c>
      <c r="CM145" s="75">
        <v>-1.5640625767036901E-2</v>
      </c>
      <c r="CN145" s="75">
        <v>-1.4909198736718201E-2</v>
      </c>
      <c r="CO145" s="75">
        <v>-1.4159979415489901E-2</v>
      </c>
      <c r="CP145" s="75">
        <v>-1.33950399021614E-2</v>
      </c>
      <c r="CQ145" s="75">
        <v>-1.26167563683839E-2</v>
      </c>
      <c r="CR145" s="75">
        <v>-1.1827067443546099E-2</v>
      </c>
      <c r="CS145" s="75">
        <v>-1.10282448613543E-2</v>
      </c>
      <c r="CT145" s="75">
        <v>-1.02221192679871E-2</v>
      </c>
      <c r="CU145" s="75">
        <v>-9.4105004159382496E-3</v>
      </c>
      <c r="CV145" s="75">
        <v>-8.5949272927246002E-3</v>
      </c>
      <c r="CW145" s="75">
        <v>-7.7767993756606302E-3</v>
      </c>
      <c r="CX145" s="75">
        <v>-6.9570847702925603E-3</v>
      </c>
      <c r="CY145" s="75">
        <v>-6.1368317468531997E-3</v>
      </c>
      <c r="CZ145" s="75">
        <v>-5.3165215732724298E-3</v>
      </c>
      <c r="DA145" s="75">
        <v>-4.4966837129641101E-3</v>
      </c>
      <c r="DB145" s="75">
        <v>-3.6775513521297301E-3</v>
      </c>
      <c r="DC145" s="75">
        <v>-2.85921117667385E-3</v>
      </c>
      <c r="DD145" s="75">
        <v>-2.0415749608855499E-3</v>
      </c>
      <c r="DE145" s="75">
        <v>-1.2246386014521701E-3</v>
      </c>
      <c r="DF145" s="75">
        <v>-8.16318645875071E-4</v>
      </c>
    </row>
    <row r="146" spans="1:110" ht="1.1499999999999999" customHeight="1">
      <c r="A146" s="71">
        <f t="shared" si="33"/>
        <v>137</v>
      </c>
      <c r="B146">
        <v>3150</v>
      </c>
      <c r="C146" s="72">
        <f t="shared" si="31"/>
        <v>-7.6850958021213896E-3</v>
      </c>
      <c r="D146" s="72">
        <f t="shared" si="31"/>
        <v>-2.6190522186439E-2</v>
      </c>
      <c r="E146" s="72">
        <f t="shared" si="31"/>
        <v>-1.6082368373354201E-2</v>
      </c>
      <c r="G146" s="72">
        <f t="shared" si="30"/>
        <v>-0.45199358566499998</v>
      </c>
      <c r="H146" s="72">
        <f t="shared" si="30"/>
        <v>-1.52874762768704</v>
      </c>
      <c r="I146" s="72">
        <f t="shared" si="32"/>
        <v>-0.92986337570844102</v>
      </c>
      <c r="K146" s="75">
        <v>-8.1332628121344897E-4</v>
      </c>
      <c r="L146" s="75">
        <v>-1.2211131636740899E-3</v>
      </c>
      <c r="M146" s="75">
        <v>-2.0358121757590199E-3</v>
      </c>
      <c r="N146" s="75">
        <v>-2.8508138236247702E-3</v>
      </c>
      <c r="O146" s="75">
        <v>-3.6667883803602301E-3</v>
      </c>
      <c r="P146" s="75">
        <v>-4.4833068845673502E-3</v>
      </c>
      <c r="Q146" s="75">
        <v>-5.3004534582578302E-3</v>
      </c>
      <c r="R146" s="75">
        <v>-6.1179185635182797E-3</v>
      </c>
      <c r="S146" s="75">
        <v>-6.9353764550532998E-3</v>
      </c>
      <c r="T146" s="75">
        <v>-7.7518566462003897E-3</v>
      </c>
      <c r="U146" s="75">
        <v>-8.5667528821932095E-3</v>
      </c>
      <c r="V146" s="75">
        <v>-9.3788100267147394E-3</v>
      </c>
      <c r="W146" s="75">
        <v>-1.01867671142645E-2</v>
      </c>
      <c r="X146" s="75">
        <v>-1.09890047310636E-2</v>
      </c>
      <c r="Y146" s="75">
        <v>-1.1783738026110701E-2</v>
      </c>
      <c r="Z146" s="75">
        <v>-1.25691957793196E-2</v>
      </c>
      <c r="AA146" s="75">
        <v>-1.3343246100807799E-2</v>
      </c>
      <c r="AB146" s="75">
        <v>-1.41037082965385E-2</v>
      </c>
      <c r="AC146" s="75">
        <v>-1.4848554402446999E-2</v>
      </c>
      <c r="AD146" s="75">
        <v>-1.557579805773E-2</v>
      </c>
      <c r="AE146" s="75">
        <v>-1.6283201154014899E-2</v>
      </c>
      <c r="AF146" s="75">
        <v>-1.6969152637166099E-2</v>
      </c>
      <c r="AG146" s="75">
        <v>-1.76320455994118E-2</v>
      </c>
      <c r="AH146" s="75">
        <v>-1.8270396630587101E-2</v>
      </c>
      <c r="AI146" s="75">
        <v>-1.8883362592882799E-2</v>
      </c>
      <c r="AJ146" s="75">
        <v>-1.9469996917541699E-2</v>
      </c>
      <c r="AK146" s="75">
        <v>-2.0030157596302101E-2</v>
      </c>
      <c r="AL146" s="75">
        <v>-2.0563586468470001E-2</v>
      </c>
      <c r="AM146" s="75">
        <v>-2.1070457448954499E-2</v>
      </c>
      <c r="AN146" s="75">
        <v>-2.1551464210956502E-2</v>
      </c>
      <c r="AO146" s="75">
        <v>-2.2006940540422799E-2</v>
      </c>
      <c r="AP146" s="75">
        <v>-2.2437954086294599E-2</v>
      </c>
      <c r="AQ146" s="75">
        <v>-2.28452194822239E-2</v>
      </c>
      <c r="AR146" s="75">
        <v>-2.3229743114420599E-2</v>
      </c>
      <c r="AS146" s="75">
        <v>-2.3592301227690699E-2</v>
      </c>
      <c r="AT146" s="75">
        <v>-2.3933653259650699E-2</v>
      </c>
      <c r="AU146" s="75">
        <v>-2.4254476538048901E-2</v>
      </c>
      <c r="AV146" s="75">
        <v>-2.45549731611663E-2</v>
      </c>
      <c r="AW146" s="75">
        <v>-2.4835576473251401E-2</v>
      </c>
      <c r="AX146" s="75">
        <v>-2.5096072692212999E-2</v>
      </c>
      <c r="AY146" s="75">
        <v>-2.53362339516525E-2</v>
      </c>
      <c r="AZ146" s="75">
        <v>-2.5555744804560101E-2</v>
      </c>
      <c r="BA146" s="75">
        <v>-2.5753734198124201E-2</v>
      </c>
      <c r="BB146" s="75">
        <v>-2.5929652912568601E-2</v>
      </c>
      <c r="BC146" s="75">
        <v>-2.6082558567518298E-2</v>
      </c>
      <c r="BD146" s="75">
        <v>-2.62115143305254E-2</v>
      </c>
      <c r="BE146" s="75">
        <v>-2.63158854656921E-2</v>
      </c>
      <c r="BF146" s="75">
        <v>-2.6394682487034499E-2</v>
      </c>
      <c r="BG146" s="75">
        <v>-2.64475457012667E-2</v>
      </c>
      <c r="BH146" s="75">
        <v>-2.6473908860789298E-2</v>
      </c>
      <c r="BI146" s="75">
        <v>-2.6473639793020899E-2</v>
      </c>
      <c r="BJ146" s="75">
        <v>-2.6446766260000899E-2</v>
      </c>
      <c r="BK146" s="75">
        <v>-2.63934725420404E-2</v>
      </c>
      <c r="BL146" s="75">
        <v>-2.6314269048043501E-2</v>
      </c>
      <c r="BM146" s="75">
        <v>-2.62097069711489E-2</v>
      </c>
      <c r="BN146" s="75">
        <v>-2.6080590013348202E-2</v>
      </c>
      <c r="BO146" s="75">
        <v>-2.5927699542239599E-2</v>
      </c>
      <c r="BP146" s="75">
        <v>-2.5751951637243999E-2</v>
      </c>
      <c r="BQ146" s="75">
        <v>-2.5554113363632398E-2</v>
      </c>
      <c r="BR146" s="75">
        <v>-2.5334999630545099E-2</v>
      </c>
      <c r="BS146" s="75">
        <v>-2.50951865863316E-2</v>
      </c>
      <c r="BT146" s="75">
        <v>-2.4835108202119E-2</v>
      </c>
      <c r="BU146" s="75">
        <v>-2.45550757625187E-2</v>
      </c>
      <c r="BV146" s="75">
        <v>-2.42549402411441E-2</v>
      </c>
      <c r="BW146" s="75">
        <v>-2.3934702181391002E-2</v>
      </c>
      <c r="BX146" s="75">
        <v>-2.3593681265006099E-2</v>
      </c>
      <c r="BY146" s="75">
        <v>-2.3231504645077599E-2</v>
      </c>
      <c r="BZ146" s="75">
        <v>-2.2847229722997301E-2</v>
      </c>
      <c r="CA146" s="75">
        <v>-2.24400916333161E-2</v>
      </c>
      <c r="CB146" s="75">
        <v>-2.2009201467385501E-2</v>
      </c>
      <c r="CC146" s="75">
        <v>-2.15535571449618E-2</v>
      </c>
      <c r="CD146" s="75">
        <v>-2.1072556245599099E-2</v>
      </c>
      <c r="CE146" s="75">
        <v>-2.0565308643158399E-2</v>
      </c>
      <c r="CF146" s="75">
        <v>-2.0031629078716799E-2</v>
      </c>
      <c r="CG146" s="75">
        <v>-1.9471097223395101E-2</v>
      </c>
      <c r="CH146" s="75">
        <v>-1.88840567476199E-2</v>
      </c>
      <c r="CI146" s="75">
        <v>-1.8270709454818599E-2</v>
      </c>
      <c r="CJ146" s="75">
        <v>-1.7632052886151502E-2</v>
      </c>
      <c r="CK146" s="75">
        <v>-1.69688751859121E-2</v>
      </c>
      <c r="CL146" s="75">
        <v>-1.6282812766617E-2</v>
      </c>
      <c r="CM146" s="75">
        <v>-1.55752205829458E-2</v>
      </c>
      <c r="CN146" s="75">
        <v>-1.48480854609806E-2</v>
      </c>
      <c r="CO146" s="75">
        <v>-1.4103347150876199E-2</v>
      </c>
      <c r="CP146" s="75">
        <v>-1.33429858349563E-2</v>
      </c>
      <c r="CQ146" s="75">
        <v>-1.2569312735790801E-2</v>
      </c>
      <c r="CR146" s="75">
        <v>-1.1784198978648399E-2</v>
      </c>
      <c r="CS146" s="75">
        <v>-1.0989837330248499E-2</v>
      </c>
      <c r="CT146" s="75">
        <v>-1.0188017564951199E-2</v>
      </c>
      <c r="CU146" s="75">
        <v>-9.3804960188663203E-3</v>
      </c>
      <c r="CV146" s="75">
        <v>-8.5687709530702701E-3</v>
      </c>
      <c r="CW146" s="75">
        <v>-7.7542356032563398E-3</v>
      </c>
      <c r="CX146" s="75">
        <v>-6.9378295790829703E-3</v>
      </c>
      <c r="CY146" s="75">
        <v>-6.1206113988237099E-3</v>
      </c>
      <c r="CZ146" s="75">
        <v>-5.3030717148476398E-3</v>
      </c>
      <c r="DA146" s="75">
        <v>-4.4857586464149696E-3</v>
      </c>
      <c r="DB146" s="75">
        <v>-3.6689231026411999E-3</v>
      </c>
      <c r="DC146" s="75">
        <v>-2.8527085554742298E-3</v>
      </c>
      <c r="DD146" s="75">
        <v>-2.03703162117562E-3</v>
      </c>
      <c r="DE146" s="75">
        <v>-1.2219536489692399E-3</v>
      </c>
      <c r="DF146" s="75">
        <v>-8.1457689631861201E-4</v>
      </c>
    </row>
    <row r="147" spans="1:110" ht="1.1499999999999999" customHeight="1">
      <c r="A147" s="71">
        <f t="shared" si="33"/>
        <v>138</v>
      </c>
      <c r="B147">
        <v>3100</v>
      </c>
      <c r="C147" s="72">
        <f t="shared" si="31"/>
        <v>-7.6631311998517004E-3</v>
      </c>
      <c r="D147" s="72">
        <f t="shared" si="31"/>
        <v>-2.6099323924895501E-2</v>
      </c>
      <c r="E147" s="72">
        <f t="shared" si="31"/>
        <v>-1.60181340720464E-2</v>
      </c>
      <c r="G147" s="72">
        <f t="shared" si="30"/>
        <v>-0.44433045446514802</v>
      </c>
      <c r="H147" s="72">
        <f t="shared" si="30"/>
        <v>-1.5026483037621401</v>
      </c>
      <c r="I147" s="72">
        <f t="shared" si="32"/>
        <v>-0.91384524163639502</v>
      </c>
      <c r="K147" s="75">
        <v>-8.1159180903341596E-4</v>
      </c>
      <c r="L147" s="75">
        <v>-1.21845899777781E-3</v>
      </c>
      <c r="M147" s="75">
        <v>-2.0313055875158101E-3</v>
      </c>
      <c r="N147" s="75">
        <v>-2.8443541585056599E-3</v>
      </c>
      <c r="O147" s="75">
        <v>-3.6582226375412499E-3</v>
      </c>
      <c r="P147" s="75">
        <v>-4.4724544203336297E-3</v>
      </c>
      <c r="Q147" s="75">
        <v>-5.2870953378942398E-3</v>
      </c>
      <c r="R147" s="75">
        <v>-6.1018161657966597E-3</v>
      </c>
      <c r="S147" s="75">
        <v>-6.9162643025356303E-3</v>
      </c>
      <c r="T147" s="75">
        <v>-7.7294737755028101E-3</v>
      </c>
      <c r="U147" s="75">
        <v>-8.5408355981326095E-3</v>
      </c>
      <c r="V147" s="75">
        <v>-9.3490917046346999E-3</v>
      </c>
      <c r="W147" s="75">
        <v>-1.0153021933529001E-2</v>
      </c>
      <c r="X147" s="75">
        <v>-1.09510455284907E-2</v>
      </c>
      <c r="Y147" s="75">
        <v>-1.17414054968048E-2</v>
      </c>
      <c r="Z147" s="75">
        <v>-1.2522394586681E-2</v>
      </c>
      <c r="AA147" s="75">
        <v>-1.3291951325609201E-2</v>
      </c>
      <c r="AB147" s="75">
        <v>-1.4047966448315401E-2</v>
      </c>
      <c r="AC147" s="75">
        <v>-1.4788453914343301E-2</v>
      </c>
      <c r="AD147" s="75">
        <v>-1.55115296745134E-2</v>
      </c>
      <c r="AE147" s="75">
        <v>-1.6215024143243599E-2</v>
      </c>
      <c r="AF147" s="75">
        <v>-1.6897343053137701E-2</v>
      </c>
      <c r="AG147" s="75">
        <v>-1.7556986850677199E-2</v>
      </c>
      <c r="AH147" s="75">
        <v>-1.8192471740921898E-2</v>
      </c>
      <c r="AI147" s="75">
        <v>-1.88029865368298E-2</v>
      </c>
      <c r="AJ147" s="75">
        <v>-1.9387606287723399E-2</v>
      </c>
      <c r="AK147" s="75">
        <v>-1.9946157430763299E-2</v>
      </c>
      <c r="AL147" s="75">
        <v>-2.0478388791552699E-2</v>
      </c>
      <c r="AM147" s="75">
        <v>-2.0984394691963601E-2</v>
      </c>
      <c r="AN147" s="75">
        <v>-2.14648706307571E-2</v>
      </c>
      <c r="AO147" s="75">
        <v>-2.19200433408877E-2</v>
      </c>
      <c r="AP147" s="75">
        <v>-2.23509319124605E-2</v>
      </c>
      <c r="AQ147" s="75">
        <v>-2.27582151266187E-2</v>
      </c>
      <c r="AR147" s="75">
        <v>-2.3142758854237399E-2</v>
      </c>
      <c r="AS147" s="75">
        <v>-2.3505361738930301E-2</v>
      </c>
      <c r="AT147" s="75">
        <v>-2.3846676524763001E-2</v>
      </c>
      <c r="AU147" s="75">
        <v>-2.4167337185695002E-2</v>
      </c>
      <c r="AV147" s="75">
        <v>-2.44675609384148E-2</v>
      </c>
      <c r="AW147" s="75">
        <v>-2.4747702317094899E-2</v>
      </c>
      <c r="AX147" s="75">
        <v>-2.5007591803186999E-2</v>
      </c>
      <c r="AY147" s="75">
        <v>-2.5246997363242301E-2</v>
      </c>
      <c r="AZ147" s="75">
        <v>-2.5465621325833999E-2</v>
      </c>
      <c r="BA147" s="75">
        <v>-2.56626493691373E-2</v>
      </c>
      <c r="BB147" s="75">
        <v>-2.5837561582925401E-2</v>
      </c>
      <c r="BC147" s="75">
        <v>-2.59894821169473E-2</v>
      </c>
      <c r="BD147" s="75">
        <v>-2.6117508407182799E-2</v>
      </c>
      <c r="BE147" s="75">
        <v>-2.6221085356241899E-2</v>
      </c>
      <c r="BF147" s="75">
        <v>-2.6299230840777399E-2</v>
      </c>
      <c r="BG147" s="75">
        <v>-2.6351654744580601E-2</v>
      </c>
      <c r="BH147" s="75">
        <v>-2.63778006775373E-2</v>
      </c>
      <c r="BI147" s="75">
        <v>-2.6377533240874902E-2</v>
      </c>
      <c r="BJ147" s="75">
        <v>-2.6350925138749499E-2</v>
      </c>
      <c r="BK147" s="75">
        <v>-2.6298078978798E-2</v>
      </c>
      <c r="BL147" s="75">
        <v>-2.6219549504962698E-2</v>
      </c>
      <c r="BM147" s="75">
        <v>-2.6115793321237101E-2</v>
      </c>
      <c r="BN147" s="75">
        <v>-2.59875989885676E-2</v>
      </c>
      <c r="BO147" s="75">
        <v>-2.5835699788531199E-2</v>
      </c>
      <c r="BP147" s="75">
        <v>-2.5660926384107299E-2</v>
      </c>
      <c r="BQ147" s="75">
        <v>-2.5464052928609801E-2</v>
      </c>
      <c r="BR147" s="75">
        <v>-2.5245782255674299E-2</v>
      </c>
      <c r="BS147" s="75">
        <v>-2.5006721763088501E-2</v>
      </c>
      <c r="BT147" s="75">
        <v>-2.4747226540421201E-2</v>
      </c>
      <c r="BU147" s="75">
        <v>-2.4467630242852399E-2</v>
      </c>
      <c r="BV147" s="75">
        <v>-2.41677725319232E-2</v>
      </c>
      <c r="BW147" s="75">
        <v>-2.3847665195034999E-2</v>
      </c>
      <c r="BX147" s="75">
        <v>-2.3506675226876699E-2</v>
      </c>
      <c r="BY147" s="75">
        <v>-2.31444524516746E-2</v>
      </c>
      <c r="BZ147" s="75">
        <v>-2.27601275754977E-2</v>
      </c>
      <c r="CA147" s="75">
        <v>-2.23529857890798E-2</v>
      </c>
      <c r="CB147" s="75">
        <v>-2.1922210179545799E-2</v>
      </c>
      <c r="CC147" s="75">
        <v>-2.1466869453834001E-2</v>
      </c>
      <c r="CD147" s="75">
        <v>-2.0986419367454798E-2</v>
      </c>
      <c r="CE147" s="75">
        <v>-2.0480037581755799E-2</v>
      </c>
      <c r="CF147" s="75">
        <v>-1.9947582442709898E-2</v>
      </c>
      <c r="CG147" s="75">
        <v>-1.9388669848344701E-2</v>
      </c>
      <c r="CH147" s="75">
        <v>-1.8803675787544299E-2</v>
      </c>
      <c r="CI147" s="75">
        <v>-1.81927903675068E-2</v>
      </c>
      <c r="CJ147" s="75">
        <v>-1.7557025480869001E-2</v>
      </c>
      <c r="CK147" s="75">
        <v>-1.6897121312936102E-2</v>
      </c>
      <c r="CL147" s="75">
        <v>-1.6214690550004799E-2</v>
      </c>
      <c r="CM147" s="75">
        <v>-1.55110331194691E-2</v>
      </c>
      <c r="CN147" s="75">
        <v>-1.47880669579535E-2</v>
      </c>
      <c r="CO147" s="75">
        <v>-1.4047678721235499E-2</v>
      </c>
      <c r="CP147" s="75">
        <v>-1.32917665646618E-2</v>
      </c>
      <c r="CQ147" s="75">
        <v>-1.25225715943633E-2</v>
      </c>
      <c r="CR147" s="75">
        <v>-1.1741910183714E-2</v>
      </c>
      <c r="CS147" s="75">
        <v>-1.09518910122733E-2</v>
      </c>
      <c r="CT147" s="75">
        <v>-1.0154270730599799E-2</v>
      </c>
      <c r="CU147" s="75">
        <v>-9.3507515983219398E-3</v>
      </c>
      <c r="CV147" s="75">
        <v>-8.5427930888090399E-3</v>
      </c>
      <c r="CW147" s="75">
        <v>-7.7317825028740102E-3</v>
      </c>
      <c r="CX147" s="75">
        <v>-6.9186312885949498E-3</v>
      </c>
      <c r="CY147" s="75">
        <v>-6.1044077314818396E-3</v>
      </c>
      <c r="CZ147" s="75">
        <v>-5.28960932847894E-3</v>
      </c>
      <c r="DA147" s="75">
        <v>-4.4748050309590297E-3</v>
      </c>
      <c r="DB147" s="75">
        <v>-3.66025788871866E-3</v>
      </c>
      <c r="DC147" s="75">
        <v>-2.8461687491471801E-3</v>
      </c>
      <c r="DD147" s="75">
        <v>-2.0324591202233902E-3</v>
      </c>
      <c r="DE147" s="75">
        <v>-1.2192484351180601E-3</v>
      </c>
      <c r="DF147" s="75">
        <v>-8.1281834410219702E-4</v>
      </c>
    </row>
    <row r="148" spans="1:110" ht="1.1499999999999999" customHeight="1">
      <c r="A148" s="71">
        <f t="shared" si="33"/>
        <v>139</v>
      </c>
      <c r="B148">
        <v>3050</v>
      </c>
      <c r="C148" s="72">
        <f t="shared" si="31"/>
        <v>-7.6413350270331604E-3</v>
      </c>
      <c r="D148" s="72">
        <f t="shared" si="31"/>
        <v>-2.6009735661068501E-2</v>
      </c>
      <c r="E148" s="72">
        <f t="shared" si="31"/>
        <v>-1.5955162616551201E-2</v>
      </c>
      <c r="G148" s="72">
        <f t="shared" si="30"/>
        <v>-0.436689119438115</v>
      </c>
      <c r="H148" s="72">
        <f t="shared" si="30"/>
        <v>-1.4766385681010801</v>
      </c>
      <c r="I148" s="72">
        <f t="shared" si="32"/>
        <v>-0.89789007901984397</v>
      </c>
      <c r="K148" s="75">
        <v>-8.0984352762243303E-4</v>
      </c>
      <c r="L148" s="75">
        <v>-1.21578490658521E-3</v>
      </c>
      <c r="M148" s="75">
        <v>-2.02676985402376E-3</v>
      </c>
      <c r="N148" s="75">
        <v>-2.8378607780996301E-3</v>
      </c>
      <c r="O148" s="75">
        <v>-3.6496236896255102E-3</v>
      </c>
      <c r="P148" s="75">
        <v>-4.4615782413166003E-3</v>
      </c>
      <c r="Q148" s="75">
        <v>-5.2737335884876302E-3</v>
      </c>
      <c r="R148" s="75">
        <v>-6.0857402822466601E-3</v>
      </c>
      <c r="S148" s="75">
        <v>-6.8972203745670396E-3</v>
      </c>
      <c r="T148" s="75">
        <v>-7.7072149209152403E-3</v>
      </c>
      <c r="U148" s="75">
        <v>-8.5151114286964001E-3</v>
      </c>
      <c r="V148" s="75">
        <v>-9.3196474747355706E-3</v>
      </c>
      <c r="W148" s="75">
        <v>-1.0119645959121E-2</v>
      </c>
      <c r="X148" s="75">
        <v>-1.0913562778819099E-2</v>
      </c>
      <c r="Y148" s="75">
        <v>-1.16996639753097E-2</v>
      </c>
      <c r="Z148" s="75">
        <v>-1.2476308430500399E-2</v>
      </c>
      <c r="AA148" s="75">
        <v>-1.32414992722488E-2</v>
      </c>
      <c r="AB148" s="75">
        <v>-1.3993194433955899E-2</v>
      </c>
      <c r="AC148" s="75">
        <v>-1.4729449811220501E-2</v>
      </c>
      <c r="AD148" s="75">
        <v>-1.54484758322314E-2</v>
      </c>
      <c r="AE148" s="75">
        <v>-1.6148171568916E-2</v>
      </c>
      <c r="AF148" s="75">
        <v>-1.6826952848559801E-2</v>
      </c>
      <c r="AG148" s="75">
        <v>-1.7483429172084401E-2</v>
      </c>
      <c r="AH148" s="75">
        <v>-1.81161128439771E-2</v>
      </c>
      <c r="AI148" s="75">
        <v>-1.8724218464813001E-2</v>
      </c>
      <c r="AJ148" s="75">
        <v>-1.93068547875009E-2</v>
      </c>
      <c r="AK148" s="75">
        <v>-1.9863801459127899E-2</v>
      </c>
      <c r="AL148" s="75">
        <v>-2.0394824784875702E-2</v>
      </c>
      <c r="AM148" s="75">
        <v>-2.08999441743026E-2</v>
      </c>
      <c r="AN148" s="75">
        <v>-2.13798468740878E-2</v>
      </c>
      <c r="AO148" s="75">
        <v>-2.18346723210152E-2</v>
      </c>
      <c r="AP148" s="75">
        <v>-2.2265383200906399E-2</v>
      </c>
      <c r="AQ148" s="75">
        <v>-2.2672630974630001E-2</v>
      </c>
      <c r="AR148" s="75">
        <v>-2.3057145645729998E-2</v>
      </c>
      <c r="AS148" s="75">
        <v>-2.3419748268761299E-2</v>
      </c>
      <c r="AT148" s="75">
        <v>-2.3760992844481701E-2</v>
      </c>
      <c r="AU148" s="75">
        <v>-2.4081464140717799E-2</v>
      </c>
      <c r="AV148" s="75">
        <v>-2.43814079326693E-2</v>
      </c>
      <c r="AW148" s="75">
        <v>-2.4661087463805399E-2</v>
      </c>
      <c r="AX148" s="75">
        <v>-2.4920385198956799E-2</v>
      </c>
      <c r="AY148" s="75">
        <v>-2.5159066808878298E-2</v>
      </c>
      <c r="AZ148" s="75">
        <v>-2.5376834770872801E-2</v>
      </c>
      <c r="BA148" s="75">
        <v>-2.5572952369002401E-2</v>
      </c>
      <c r="BB148" s="75">
        <v>-2.5746904394177299E-2</v>
      </c>
      <c r="BC148" s="75">
        <v>-2.5897888986819401E-2</v>
      </c>
      <c r="BD148" s="75">
        <v>-2.6025039799610499E-2</v>
      </c>
      <c r="BE148" s="75">
        <v>-2.6127859187922601E-2</v>
      </c>
      <c r="BF148" s="75">
        <v>-2.6205395002275499E-2</v>
      </c>
      <c r="BG148" s="75">
        <v>-2.6257401582192801E-2</v>
      </c>
      <c r="BH148" s="75">
        <v>-2.62833432493653E-2</v>
      </c>
      <c r="BI148" s="75">
        <v>-2.6283080678595E-2</v>
      </c>
      <c r="BJ148" s="75">
        <v>-2.6256720202600201E-2</v>
      </c>
      <c r="BK148" s="75">
        <v>-2.62043007791226E-2</v>
      </c>
      <c r="BL148" s="75">
        <v>-2.6126406047087498E-2</v>
      </c>
      <c r="BM148" s="75">
        <v>-2.6023413100297099E-2</v>
      </c>
      <c r="BN148" s="75">
        <v>-2.5896092318303001E-2</v>
      </c>
      <c r="BO148" s="75">
        <v>-2.5745131847238499E-2</v>
      </c>
      <c r="BP148" s="75">
        <v>-2.5571285187115701E-2</v>
      </c>
      <c r="BQ148" s="75">
        <v>-2.5375329861121801E-2</v>
      </c>
      <c r="BR148" s="75">
        <v>-2.51578667268267E-2</v>
      </c>
      <c r="BS148" s="75">
        <v>-2.49195310725508E-2</v>
      </c>
      <c r="BT148" s="75">
        <v>-2.4660604928631001E-2</v>
      </c>
      <c r="BU148" s="75">
        <v>-2.4381443416177699E-2</v>
      </c>
      <c r="BV148" s="75">
        <v>-2.40818756772023E-2</v>
      </c>
      <c r="BW148" s="75">
        <v>-2.3761924382320099E-2</v>
      </c>
      <c r="BX148" s="75">
        <v>-2.3421001864353402E-2</v>
      </c>
      <c r="BY148" s="75">
        <v>-2.3058778184076801E-2</v>
      </c>
      <c r="BZ148" s="75">
        <v>-2.2674454693869799E-2</v>
      </c>
      <c r="CA148" s="75">
        <v>-2.22673623034324E-2</v>
      </c>
      <c r="CB148" s="75">
        <v>-2.1836752522508499E-2</v>
      </c>
      <c r="CC148" s="75">
        <v>-2.1381761448951601E-2</v>
      </c>
      <c r="CD148" s="75">
        <v>-2.0901897566150102E-2</v>
      </c>
      <c r="CE148" s="75">
        <v>-2.03964059159807E-2</v>
      </c>
      <c r="CF148" s="75">
        <v>-1.9865181892951101E-2</v>
      </c>
      <c r="CG148" s="75">
        <v>-1.93078800120156E-2</v>
      </c>
      <c r="CH148" s="75">
        <v>-1.8724902681378799E-2</v>
      </c>
      <c r="CI148" s="75">
        <v>-1.81164327947681E-2</v>
      </c>
      <c r="CJ148" s="75">
        <v>-1.74834923339767E-2</v>
      </c>
      <c r="CK148" s="75">
        <v>-1.68267794487428E-2</v>
      </c>
      <c r="CL148" s="75">
        <v>-1.6147881601777901E-2</v>
      </c>
      <c r="CM148" s="75">
        <v>-1.54480483536008E-2</v>
      </c>
      <c r="CN148" s="75">
        <v>-1.4729132807733501E-2</v>
      </c>
      <c r="CO148" s="75">
        <v>-1.39929678315184E-2</v>
      </c>
      <c r="CP148" s="75">
        <v>-1.32413801820166E-2</v>
      </c>
      <c r="CQ148" s="75">
        <v>-1.24765354918099E-2</v>
      </c>
      <c r="CR148" s="75">
        <v>-1.17002068581587E-2</v>
      </c>
      <c r="CS148" s="75">
        <v>-1.09144157541732E-2</v>
      </c>
      <c r="CT148" s="75">
        <v>-1.01208905551447E-2</v>
      </c>
      <c r="CU148" s="75">
        <v>-9.3212816730783698E-3</v>
      </c>
      <c r="CV148" s="75">
        <v>-8.5170090669953406E-3</v>
      </c>
      <c r="CW148" s="75">
        <v>-7.7094564106801001E-3</v>
      </c>
      <c r="CX148" s="75">
        <v>-6.8995061312807499E-3</v>
      </c>
      <c r="CY148" s="75">
        <v>-6.0882362634401901E-3</v>
      </c>
      <c r="CZ148" s="75">
        <v>-5.2761491697992796E-3</v>
      </c>
      <c r="DA148" s="75">
        <v>-4.4638354629296297E-3</v>
      </c>
      <c r="DB148" s="75">
        <v>-3.6515671034976502E-3</v>
      </c>
      <c r="DC148" s="75">
        <v>-2.8396003486386599E-3</v>
      </c>
      <c r="DD148" s="75">
        <v>-2.0278639366370001E-3</v>
      </c>
      <c r="DE148" s="75">
        <v>-1.2165270980767601E-3</v>
      </c>
      <c r="DF148" s="75">
        <v>-8.1104455997774497E-4</v>
      </c>
    </row>
    <row r="149" spans="1:110" ht="1.1499999999999999" customHeight="1">
      <c r="A149" s="71">
        <f t="shared" si="33"/>
        <v>140</v>
      </c>
      <c r="B149">
        <v>3000</v>
      </c>
      <c r="C149" s="72">
        <f t="shared" si="31"/>
        <v>-7.61972041069384E-3</v>
      </c>
      <c r="D149" s="72">
        <f t="shared" si="31"/>
        <v>-2.5921745284281299E-2</v>
      </c>
      <c r="E149" s="72">
        <f t="shared" si="31"/>
        <v>-1.5893438616672001E-2</v>
      </c>
      <c r="G149" s="72">
        <f t="shared" si="30"/>
        <v>-0.42906939902742097</v>
      </c>
      <c r="H149" s="72">
        <f t="shared" si="30"/>
        <v>-1.4507168228167899</v>
      </c>
      <c r="I149" s="72">
        <f t="shared" si="32"/>
        <v>-0.88199664040317105</v>
      </c>
      <c r="K149" s="75">
        <v>-8.0808408080883904E-4</v>
      </c>
      <c r="L149" s="75">
        <v>-1.21309490928979E-3</v>
      </c>
      <c r="M149" s="75">
        <v>-2.0222116372042298E-3</v>
      </c>
      <c r="N149" s="75">
        <v>-2.8313427463081001E-3</v>
      </c>
      <c r="O149" s="75">
        <v>-3.6410027436295398E-3</v>
      </c>
      <c r="P149" s="75">
        <v>-4.4506914736030002E-3</v>
      </c>
      <c r="Q149" s="75">
        <v>-5.2603827732764299E-3</v>
      </c>
      <c r="R149" s="75">
        <v>-6.0697064111673096E-3</v>
      </c>
      <c r="S149" s="75">
        <v>-6.8782606782906404E-3</v>
      </c>
      <c r="T149" s="75">
        <v>-7.6850958021213896E-3</v>
      </c>
      <c r="U149" s="75">
        <v>-8.4895951897806295E-3</v>
      </c>
      <c r="V149" s="75">
        <v>-9.2904908150876504E-3</v>
      </c>
      <c r="W149" s="75">
        <v>-1.0086650613861801E-2</v>
      </c>
      <c r="X149" s="75">
        <v>-1.0876565283097E-2</v>
      </c>
      <c r="Y149" s="75">
        <v>-1.16585190094838E-2</v>
      </c>
      <c r="Z149" s="75">
        <v>-1.2430939368705299E-2</v>
      </c>
      <c r="AA149" s="75">
        <v>-1.31918879875456E-2</v>
      </c>
      <c r="AB149" s="75">
        <v>-1.39393855509524E-2</v>
      </c>
      <c r="AC149" s="75">
        <v>-1.46715316094332E-2</v>
      </c>
      <c r="AD149" s="75">
        <v>-1.5386621728557599E-2</v>
      </c>
      <c r="AE149" s="75">
        <v>-1.60826246098713E-2</v>
      </c>
      <c r="AF149" s="75">
        <v>-1.6757960919253401E-2</v>
      </c>
      <c r="AG149" s="75">
        <v>-1.7411348554674001E-2</v>
      </c>
      <c r="AH149" s="75">
        <v>-1.8041294778117799E-2</v>
      </c>
      <c r="AI149" s="75">
        <v>-1.8647032884787199E-2</v>
      </c>
      <c r="AJ149" s="75">
        <v>-1.922771704983E-2</v>
      </c>
      <c r="AK149" s="75">
        <v>-1.9783066015747801E-2</v>
      </c>
      <c r="AL149" s="75">
        <v>-2.0312872582017E-2</v>
      </c>
      <c r="AM149" s="75">
        <v>-2.0817087648479098E-2</v>
      </c>
      <c r="AN149" s="75">
        <v>-2.1296377524577099E-2</v>
      </c>
      <c r="AO149" s="75">
        <v>-2.1750816358758099E-2</v>
      </c>
      <c r="AP149" s="75">
        <v>-2.2181301491636898E-2</v>
      </c>
      <c r="AQ149" s="75">
        <v>-2.2588463295564899E-2</v>
      </c>
      <c r="AR149" s="75">
        <v>-2.2972905203187101E-2</v>
      </c>
      <c r="AS149" s="75">
        <v>-2.3335464821975599E-2</v>
      </c>
      <c r="AT149" s="75">
        <v>-2.3676608630153102E-2</v>
      </c>
      <c r="AU149" s="75">
        <v>-2.3996866883303401E-2</v>
      </c>
      <c r="AV149" s="75">
        <v>-2.4296522711369999E-2</v>
      </c>
      <c r="AW149" s="75">
        <v>-2.45757416830974E-2</v>
      </c>
      <c r="AX149" s="75">
        <v>-2.4834461392747399E-2</v>
      </c>
      <c r="AY149" s="75">
        <v>-2.5072448594823899E-2</v>
      </c>
      <c r="AZ149" s="75">
        <v>-2.52893901652896E-2</v>
      </c>
      <c r="BA149" s="75">
        <v>-2.5484644813482098E-2</v>
      </c>
      <c r="BB149" s="75">
        <v>-2.56576804317637E-2</v>
      </c>
      <c r="BC149" s="75">
        <v>-2.5807775194689301E-2</v>
      </c>
      <c r="BD149" s="75">
        <v>-2.5934101702609898E-2</v>
      </c>
      <c r="BE149" s="75">
        <v>-2.6036197137214001E-2</v>
      </c>
      <c r="BF149" s="75">
        <v>-2.6113163483632799E-2</v>
      </c>
      <c r="BG149" s="75">
        <v>-2.61647726282444E-2</v>
      </c>
      <c r="BH149" s="75">
        <v>-2.6190522186439E-2</v>
      </c>
      <c r="BI149" s="75">
        <v>-2.61902682820482E-2</v>
      </c>
      <c r="BJ149" s="75">
        <v>-2.61641371895893E-2</v>
      </c>
      <c r="BK149" s="75">
        <v>-2.6112126863235899E-2</v>
      </c>
      <c r="BL149" s="75">
        <v>-2.6034828297074399E-2</v>
      </c>
      <c r="BM149" s="75">
        <v>-2.5932559809293699E-2</v>
      </c>
      <c r="BN149" s="75">
        <v>-2.58060662789057E-2</v>
      </c>
      <c r="BO149" s="75">
        <v>-2.5655994770045199E-2</v>
      </c>
      <c r="BP149" s="75">
        <v>-2.5483031518729101E-2</v>
      </c>
      <c r="BQ149" s="75">
        <v>-2.5287948749023501E-2</v>
      </c>
      <c r="BR149" s="75">
        <v>-2.5071261889975101E-2</v>
      </c>
      <c r="BS149" s="75">
        <v>-2.4833623121721701E-2</v>
      </c>
      <c r="BT149" s="75">
        <v>-2.4575254150217898E-2</v>
      </c>
      <c r="BU149" s="75">
        <v>-2.4296524829828699E-2</v>
      </c>
      <c r="BV149" s="75">
        <v>-2.3997258471504201E-2</v>
      </c>
      <c r="BW149" s="75">
        <v>-2.36774864156723E-2</v>
      </c>
      <c r="BX149" s="75">
        <v>-2.3336664557127702E-2</v>
      </c>
      <c r="BY149" s="75">
        <v>-2.2974482313024899E-2</v>
      </c>
      <c r="BZ149" s="75">
        <v>-2.25902068430195E-2</v>
      </c>
      <c r="CA149" s="75">
        <v>-2.2183213552270899E-2</v>
      </c>
      <c r="CB149" s="75">
        <v>-2.1752816077168901E-2</v>
      </c>
      <c r="CC149" s="75">
        <v>-2.12982173809678E-2</v>
      </c>
      <c r="CD149" s="75">
        <v>-2.0818971327717001E-2</v>
      </c>
      <c r="CE149" s="75">
        <v>-2.03143915558303E-2</v>
      </c>
      <c r="CF149" s="75">
        <v>-1.97844032983721E-2</v>
      </c>
      <c r="CG149" s="75">
        <v>-1.92287024032111E-2</v>
      </c>
      <c r="CH149" s="75">
        <v>-1.8647712050983499E-2</v>
      </c>
      <c r="CI149" s="75">
        <v>-1.80416118923949E-2</v>
      </c>
      <c r="CJ149" s="75">
        <v>-1.7411430422707701E-2</v>
      </c>
      <c r="CK149" s="75">
        <v>-1.67578287158585E-2</v>
      </c>
      <c r="CL149" s="75">
        <v>-1.6082368373354201E-2</v>
      </c>
      <c r="CM149" s="75">
        <v>-1.53862521324163E-2</v>
      </c>
      <c r="CN149" s="75">
        <v>-1.4671272918258101E-2</v>
      </c>
      <c r="CO149" s="75">
        <v>-1.39392086390489E-2</v>
      </c>
      <c r="CP149" s="75">
        <v>-1.31918246008399E-2</v>
      </c>
      <c r="CQ149" s="75">
        <v>-1.24312069342386E-2</v>
      </c>
      <c r="CR149" s="75">
        <v>-1.16590942772063E-2</v>
      </c>
      <c r="CS149" s="75">
        <v>-1.0877420872320701E-2</v>
      </c>
      <c r="CT149" s="75">
        <v>-1.00878881622065E-2</v>
      </c>
      <c r="CU149" s="75">
        <v>-9.29209987434205E-3</v>
      </c>
      <c r="CV149" s="75">
        <v>-8.4914335688790702E-3</v>
      </c>
      <c r="CW149" s="75">
        <v>-7.68727264785411E-3</v>
      </c>
      <c r="CX149" s="75">
        <v>-6.8804696723373101E-3</v>
      </c>
      <c r="CY149" s="75">
        <v>-6.0721116104787099E-3</v>
      </c>
      <c r="CZ149" s="75">
        <v>-5.26270534965078E-3</v>
      </c>
      <c r="DA149" s="75">
        <v>-4.4528619255288504E-3</v>
      </c>
      <c r="DB149" s="75">
        <v>-3.6428615460726999E-3</v>
      </c>
      <c r="DC149" s="75">
        <v>-2.8330116457163899E-3</v>
      </c>
      <c r="DD149" s="75">
        <v>-2.0232521509615199E-3</v>
      </c>
      <c r="DE149" s="75">
        <v>-1.21379363922642E-3</v>
      </c>
      <c r="DF149" s="75">
        <v>-8.0925729769660301E-4</v>
      </c>
    </row>
    <row r="150" spans="1:110" ht="1.1499999999999999" customHeight="1">
      <c r="A150" s="71">
        <f t="shared" si="33"/>
        <v>141</v>
      </c>
      <c r="B150">
        <v>2950</v>
      </c>
      <c r="C150" s="72">
        <f t="shared" si="31"/>
        <v>-7.5982997796791097E-3</v>
      </c>
      <c r="D150" s="72">
        <f t="shared" si="31"/>
        <v>-2.5835341314286699E-2</v>
      </c>
      <c r="E150" s="72">
        <f t="shared" si="31"/>
        <v>-1.5832947369158301E-2</v>
      </c>
      <c r="G150" s="72">
        <f t="shared" ref="G150:H169" si="34">INDEX($K$236:$DF$435,$A150,G$9)</f>
        <v>-0.42147109924774201</v>
      </c>
      <c r="H150" s="72">
        <f t="shared" si="34"/>
        <v>-1.4248814815025099</v>
      </c>
      <c r="I150" s="72">
        <f t="shared" si="32"/>
        <v>-0.86616369303401297</v>
      </c>
      <c r="K150" s="75">
        <v>-8.0631607110262797E-4</v>
      </c>
      <c r="L150" s="75">
        <v>-1.2103928818169101E-3</v>
      </c>
      <c r="M150" s="75">
        <v>-2.0176372947344101E-3</v>
      </c>
      <c r="N150" s="75">
        <v>-2.8248087161864498E-3</v>
      </c>
      <c r="O150" s="75">
        <v>-3.6323704856249602E-3</v>
      </c>
      <c r="P150" s="75">
        <v>-4.4398066048552199E-3</v>
      </c>
      <c r="Q150" s="75">
        <v>-5.2470566812462399E-3</v>
      </c>
      <c r="R150" s="75">
        <v>-6.0537291475975504E-3</v>
      </c>
      <c r="S150" s="75">
        <v>-6.85940028935874E-3</v>
      </c>
      <c r="T150" s="75">
        <v>-7.6631311998517004E-3</v>
      </c>
      <c r="U150" s="75">
        <v>-8.4643007997556204E-3</v>
      </c>
      <c r="V150" s="75">
        <v>-9.2616344620682807E-3</v>
      </c>
      <c r="W150" s="75">
        <v>-1.0054046647769601E-2</v>
      </c>
      <c r="X150" s="75">
        <v>-1.0840061296207701E-2</v>
      </c>
      <c r="Y150" s="75">
        <v>-1.1617975831445601E-2</v>
      </c>
      <c r="Z150" s="75">
        <v>-1.2386289242449401E-2</v>
      </c>
      <c r="AA150" s="75">
        <v>-1.3143115527218399E-2</v>
      </c>
      <c r="AB150" s="75">
        <v>-1.3886533330278301E-2</v>
      </c>
      <c r="AC150" s="75">
        <v>-1.46146892255183E-2</v>
      </c>
      <c r="AD150" s="75">
        <v>-1.53259532364927E-2</v>
      </c>
      <c r="AE150" s="75">
        <v>-1.60183652692103E-2</v>
      </c>
      <c r="AF150" s="75">
        <v>-1.6690347270837201E-2</v>
      </c>
      <c r="AG150" s="75">
        <v>-1.7340722167441501E-2</v>
      </c>
      <c r="AH150" s="75">
        <v>-1.7967993568236099E-2</v>
      </c>
      <c r="AI150" s="75">
        <v>-1.8571405618613399E-2</v>
      </c>
      <c r="AJ150" s="75">
        <v>-1.91501686432138E-2</v>
      </c>
      <c r="AK150" s="75">
        <v>-1.97039283946105E-2</v>
      </c>
      <c r="AL150" s="75">
        <v>-2.02325111115669E-2</v>
      </c>
      <c r="AM150" s="75">
        <v>-2.0735807281448599E-2</v>
      </c>
      <c r="AN150" s="75">
        <v>-2.1214447717797999E-2</v>
      </c>
      <c r="AO150" s="75">
        <v>-2.16684644744418E-2</v>
      </c>
      <c r="AP150" s="75">
        <v>-2.2098680338503901E-2</v>
      </c>
      <c r="AQ150" s="75">
        <v>-2.2505708220824001E-2</v>
      </c>
      <c r="AR150" s="75">
        <v>-2.2890038757636798E-2</v>
      </c>
      <c r="AS150" s="75">
        <v>-2.32525148645845E-2</v>
      </c>
      <c r="AT150" s="75">
        <v>-2.3593529474210201E-2</v>
      </c>
      <c r="AU150" s="75">
        <v>-2.3913554188211401E-2</v>
      </c>
      <c r="AV150" s="75">
        <v>-2.4212912921266198E-2</v>
      </c>
      <c r="AW150" s="75">
        <v>-2.4491674033029001E-2</v>
      </c>
      <c r="AX150" s="75">
        <v>-2.47498283430422E-2</v>
      </c>
      <c r="AY150" s="75">
        <v>-2.4987148321279101E-2</v>
      </c>
      <c r="AZ150" s="75">
        <v>-2.5203292531650701E-2</v>
      </c>
      <c r="BA150" s="75">
        <v>-2.5397727988538399E-2</v>
      </c>
      <c r="BB150" s="75">
        <v>-2.5569888970208E-2</v>
      </c>
      <c r="BC150" s="75">
        <v>-2.5719137222786199E-2</v>
      </c>
      <c r="BD150" s="75">
        <v>-2.5844687457774799E-2</v>
      </c>
      <c r="BE150" s="75">
        <v>-2.5946090377597101E-2</v>
      </c>
      <c r="BF150" s="75">
        <v>-2.6022525177181701E-2</v>
      </c>
      <c r="BG150" s="75">
        <v>-2.6073755128263602E-2</v>
      </c>
      <c r="BH150" s="75">
        <v>-2.6099323924895501E-2</v>
      </c>
      <c r="BI150" s="75">
        <v>-2.60990825922181E-2</v>
      </c>
      <c r="BJ150" s="75">
        <v>-2.60731627810128E-2</v>
      </c>
      <c r="BK150" s="75">
        <v>-2.6021546289116401E-2</v>
      </c>
      <c r="BL150" s="75">
        <v>-2.5944806409074699E-2</v>
      </c>
      <c r="BM150" s="75">
        <v>-2.5843227090404E-2</v>
      </c>
      <c r="BN150" s="75">
        <v>-2.57175170438722E-2</v>
      </c>
      <c r="BO150" s="75">
        <v>-2.5568287662695099E-2</v>
      </c>
      <c r="BP150" s="75">
        <v>-2.53961682398312E-2</v>
      </c>
      <c r="BQ150" s="75">
        <v>-2.5201913932169102E-2</v>
      </c>
      <c r="BR150" s="75">
        <v>-2.4985975730628499E-2</v>
      </c>
      <c r="BS150" s="75">
        <v>-2.4749005905237001E-2</v>
      </c>
      <c r="BT150" s="75">
        <v>-2.4491184128032702E-2</v>
      </c>
      <c r="BU150" s="75">
        <v>-2.4212883206468999E-2</v>
      </c>
      <c r="BV150" s="75">
        <v>-2.39139290281946E-2</v>
      </c>
      <c r="BW150" s="75">
        <v>-2.35943571913503E-2</v>
      </c>
      <c r="BX150" s="75">
        <v>-2.32536662969005E-2</v>
      </c>
      <c r="BY150" s="75">
        <v>-2.2891564821643399E-2</v>
      </c>
      <c r="BZ150" s="75">
        <v>-2.25073797717186E-2</v>
      </c>
      <c r="CA150" s="75">
        <v>-2.2100531862079099E-2</v>
      </c>
      <c r="CB150" s="75">
        <v>-2.1670388824295499E-2</v>
      </c>
      <c r="CC150" s="75">
        <v>-2.1216221936638201E-2</v>
      </c>
      <c r="CD150" s="75">
        <v>-2.0737621933708299E-2</v>
      </c>
      <c r="CE150" s="75">
        <v>-2.02339732804603E-2</v>
      </c>
      <c r="CF150" s="75">
        <v>-1.9705223613250299E-2</v>
      </c>
      <c r="CG150" s="75">
        <v>-1.9151112870340499E-2</v>
      </c>
      <c r="CH150" s="75">
        <v>-1.8572079709065201E-2</v>
      </c>
      <c r="CI150" s="75">
        <v>-1.79683040656618E-2</v>
      </c>
      <c r="CJ150" s="75">
        <v>-1.73408177989995E-2</v>
      </c>
      <c r="CK150" s="75">
        <v>-1.66902493697898E-2</v>
      </c>
      <c r="CL150" s="75">
        <v>-1.60181340720464E-2</v>
      </c>
      <c r="CM150" s="75">
        <v>-1.5325631142668401E-2</v>
      </c>
      <c r="CN150" s="75">
        <v>-1.4614477510503999E-2</v>
      </c>
      <c r="CO150" s="75">
        <v>-1.3886395709382601E-2</v>
      </c>
      <c r="CP150" s="75">
        <v>-1.3143097620372799E-2</v>
      </c>
      <c r="CQ150" s="75">
        <v>-1.2386588321219199E-2</v>
      </c>
      <c r="CR150" s="75">
        <v>-1.16185773179631E-2</v>
      </c>
      <c r="CS150" s="75">
        <v>-1.08409150883016E-2</v>
      </c>
      <c r="CT150" s="75">
        <v>-1.00552741420506E-2</v>
      </c>
      <c r="CU150" s="75">
        <v>-9.2632189252253704E-3</v>
      </c>
      <c r="CV150" s="75">
        <v>-8.4660806651800109E-3</v>
      </c>
      <c r="CW150" s="75">
        <v>-7.6652455728208196E-3</v>
      </c>
      <c r="CX150" s="75">
        <v>-6.8615368052314801E-3</v>
      </c>
      <c r="CY150" s="75">
        <v>-6.05604758990466E-3</v>
      </c>
      <c r="CZ150" s="75">
        <v>-5.249291291002E-3</v>
      </c>
      <c r="DA150" s="75">
        <v>-4.4418958803953499E-3</v>
      </c>
      <c r="DB150" s="75">
        <v>-3.6341514090554401E-3</v>
      </c>
      <c r="DC150" s="75">
        <v>-2.82641065692132E-3</v>
      </c>
      <c r="DD150" s="75">
        <v>-2.0186294859058699E-3</v>
      </c>
      <c r="DE150" s="75">
        <v>-1.2110518995677899E-3</v>
      </c>
      <c r="DF150" s="75">
        <v>-8.07458556118945E-4</v>
      </c>
    </row>
    <row r="151" spans="1:110" ht="1.1499999999999999" customHeight="1">
      <c r="A151" s="71">
        <f t="shared" si="33"/>
        <v>142</v>
      </c>
      <c r="B151">
        <v>2900</v>
      </c>
      <c r="C151" s="72">
        <f t="shared" ref="C151:E170" si="35">INDEX($K$13:$DF$212,$A151,C$9)</f>
        <v>-7.57708495226324E-3</v>
      </c>
      <c r="D151" s="72">
        <f t="shared" si="35"/>
        <v>-2.5750512849704098E-2</v>
      </c>
      <c r="E151" s="72">
        <f t="shared" si="35"/>
        <v>-1.5773674857805401E-2</v>
      </c>
      <c r="G151" s="72">
        <f t="shared" si="34"/>
        <v>-0.41389401429547801</v>
      </c>
      <c r="H151" s="72">
        <f t="shared" si="34"/>
        <v>-1.3991309686528</v>
      </c>
      <c r="I151" s="72">
        <f t="shared" si="32"/>
        <v>-0.85039001817620796</v>
      </c>
      <c r="K151" s="75">
        <v>-8.0454202753571697E-4</v>
      </c>
      <c r="L151" s="75">
        <v>-1.2076825428130101E-3</v>
      </c>
      <c r="M151" s="75">
        <v>-2.0130528828667502E-3</v>
      </c>
      <c r="N151" s="75">
        <v>-2.8182669392708701E-3</v>
      </c>
      <c r="O151" s="75">
        <v>-3.6237370946946598E-3</v>
      </c>
      <c r="P151" s="75">
        <v>-4.4289354904640203E-3</v>
      </c>
      <c r="Q151" s="75">
        <v>-5.23376834625196E-3</v>
      </c>
      <c r="R151" s="75">
        <v>-6.0378222183498998E-3</v>
      </c>
      <c r="S151" s="75">
        <v>-6.8406533976349201E-3</v>
      </c>
      <c r="T151" s="75">
        <v>-7.6413350270331604E-3</v>
      </c>
      <c r="U151" s="75">
        <v>-8.4392413524392394E-3</v>
      </c>
      <c r="V151" s="75">
        <v>-9.2330904835125696E-3</v>
      </c>
      <c r="W151" s="75">
        <v>-1.0021844210145899E-2</v>
      </c>
      <c r="X151" s="75">
        <v>-1.08040585702201E-2</v>
      </c>
      <c r="Y151" s="75">
        <v>-1.15780393892737E-2</v>
      </c>
      <c r="Z151" s="75">
        <v>-1.23423596720613E-2</v>
      </c>
      <c r="AA151" s="75">
        <v>-1.3095179929455299E-2</v>
      </c>
      <c r="AB151" s="75">
        <v>-1.3834631529325601E-2</v>
      </c>
      <c r="AC151" s="75">
        <v>-1.45589129358404E-2</v>
      </c>
      <c r="AD151" s="75">
        <v>-1.52664568815589E-2</v>
      </c>
      <c r="AE151" s="75">
        <v>-1.59553763545363E-2</v>
      </c>
      <c r="AF151" s="75">
        <v>-1.6624092945839899E-2</v>
      </c>
      <c r="AG151" s="75">
        <v>-1.7271528306373501E-2</v>
      </c>
      <c r="AH151" s="75">
        <v>-1.7896186342681999E-2</v>
      </c>
      <c r="AI151" s="75">
        <v>-1.8497313719763001E-2</v>
      </c>
      <c r="AJ151" s="75">
        <v>-1.9074186014531699E-2</v>
      </c>
      <c r="AK151" s="75">
        <v>-1.9626366790166602E-2</v>
      </c>
      <c r="AL151" s="75">
        <v>-2.0153720080161201E-2</v>
      </c>
      <c r="AM151" s="75">
        <v>-2.06560856064152E-2</v>
      </c>
      <c r="AN151" s="75">
        <v>-2.1134043154047499E-2</v>
      </c>
      <c r="AO151" s="75">
        <v>-2.1587605824147399E-2</v>
      </c>
      <c r="AP151" s="75">
        <v>-2.2017513284577E-2</v>
      </c>
      <c r="AQ151" s="75">
        <v>-2.2424361826601801E-2</v>
      </c>
      <c r="AR151" s="75">
        <v>-2.2808547024096602E-2</v>
      </c>
      <c r="AS151" s="75">
        <v>-2.3170901386333698E-2</v>
      </c>
      <c r="AT151" s="75">
        <v>-2.3511760225132999E-2</v>
      </c>
      <c r="AU151" s="75">
        <v>-2.38315340962253E-2</v>
      </c>
      <c r="AV151" s="75">
        <v>-2.4130585424527399E-2</v>
      </c>
      <c r="AW151" s="75">
        <v>-2.4408892874575899E-2</v>
      </c>
      <c r="AX151" s="75">
        <v>-2.4666493509594101E-2</v>
      </c>
      <c r="AY151" s="75">
        <v>-2.4903170995580599E-2</v>
      </c>
      <c r="AZ151" s="75">
        <v>-2.51185468717494E-2</v>
      </c>
      <c r="BA151" s="75">
        <v>-2.53122029151336E-2</v>
      </c>
      <c r="BB151" s="75">
        <v>-2.5483529453185799E-2</v>
      </c>
      <c r="BC151" s="75">
        <v>-2.56319719597786E-2</v>
      </c>
      <c r="BD151" s="75">
        <v>-2.5756790510476999E-2</v>
      </c>
      <c r="BE151" s="75">
        <v>-2.5857530996959199E-2</v>
      </c>
      <c r="BF151" s="75">
        <v>-2.5933469266647E-2</v>
      </c>
      <c r="BG151" s="75">
        <v>-2.5984337123504699E-2</v>
      </c>
      <c r="BH151" s="75">
        <v>-2.6009735661068501E-2</v>
      </c>
      <c r="BI151" s="75">
        <v>-2.6009510483172502E-2</v>
      </c>
      <c r="BJ151" s="75">
        <v>-2.5983784629583999E-2</v>
      </c>
      <c r="BK151" s="75">
        <v>-2.59325481845235E-2</v>
      </c>
      <c r="BL151" s="75">
        <v>-2.5856331158920502E-2</v>
      </c>
      <c r="BM151" s="75">
        <v>-2.57554086647542E-2</v>
      </c>
      <c r="BN151" s="75">
        <v>-2.5630440737209E-2</v>
      </c>
      <c r="BO151" s="75">
        <v>-2.5482009692514102E-2</v>
      </c>
      <c r="BP151" s="75">
        <v>-2.53106975606169E-2</v>
      </c>
      <c r="BQ151" s="75">
        <v>-2.5117229587081E-2</v>
      </c>
      <c r="BR151" s="75">
        <v>-2.4902015274992601E-2</v>
      </c>
      <c r="BS151" s="75">
        <v>-2.4665686922485199E-2</v>
      </c>
      <c r="BT151" s="75">
        <v>-2.4408403836882801E-2</v>
      </c>
      <c r="BU151" s="75">
        <v>-2.4130526550084099E-2</v>
      </c>
      <c r="BV151" s="75">
        <v>-2.3831894751174299E-2</v>
      </c>
      <c r="BW151" s="75">
        <v>-2.3512541907739399E-2</v>
      </c>
      <c r="BX151" s="75">
        <v>-2.3172009721411001E-2</v>
      </c>
      <c r="BY151" s="75">
        <v>-2.2810025256608201E-2</v>
      </c>
      <c r="BZ151" s="75">
        <v>-2.2425969278501701E-2</v>
      </c>
      <c r="CA151" s="75">
        <v>-2.2019309537322399E-2</v>
      </c>
      <c r="CB151" s="75">
        <v>-2.1589459199226401E-2</v>
      </c>
      <c r="CC151" s="75">
        <v>-2.1135760242027499E-2</v>
      </c>
      <c r="CD151" s="75">
        <v>-2.0657831473749801E-2</v>
      </c>
      <c r="CE151" s="75">
        <v>-2.01551307172303E-2</v>
      </c>
      <c r="CF151" s="75">
        <v>-1.9627620839846701E-2</v>
      </c>
      <c r="CG151" s="75">
        <v>-1.9075088379349799E-2</v>
      </c>
      <c r="CH151" s="75">
        <v>-1.84979825866457E-2</v>
      </c>
      <c r="CI151" s="75">
        <v>-1.78964869136734E-2</v>
      </c>
      <c r="CJ151" s="75">
        <v>-1.7271633513032601E-2</v>
      </c>
      <c r="CK151" s="75">
        <v>-1.6624022735832099E-2</v>
      </c>
      <c r="CL151" s="75">
        <v>-1.5955162616551201E-2</v>
      </c>
      <c r="CM151" s="75">
        <v>-1.52661728398743E-2</v>
      </c>
      <c r="CN151" s="75">
        <v>-1.4558737134925601E-2</v>
      </c>
      <c r="CO151" s="75">
        <v>-1.38345239342743E-2</v>
      </c>
      <c r="CP151" s="75">
        <v>-1.30951970108253E-2</v>
      </c>
      <c r="CQ151" s="75">
        <v>-1.2342681863051401E-2</v>
      </c>
      <c r="CR151" s="75">
        <v>-1.1578660583736499E-2</v>
      </c>
      <c r="CS151" s="75">
        <v>-1.0804906478820099E-2</v>
      </c>
      <c r="CT151" s="75">
        <v>-1.0023058652327501E-2</v>
      </c>
      <c r="CU151" s="75">
        <v>-9.2346506611920599E-3</v>
      </c>
      <c r="CV151" s="75">
        <v>-8.4409638452962107E-3</v>
      </c>
      <c r="CW151" s="75">
        <v>-7.64338867399146E-3</v>
      </c>
      <c r="CX151" s="75">
        <v>-6.8427217192993297E-3</v>
      </c>
      <c r="CY151" s="75">
        <v>-6.0400573361221099E-3</v>
      </c>
      <c r="CZ151" s="75">
        <v>-5.2359196941233598E-3</v>
      </c>
      <c r="DA151" s="75">
        <v>-4.4309483395545603E-3</v>
      </c>
      <c r="DB151" s="75">
        <v>-3.6254462928945901E-3</v>
      </c>
      <c r="DC151" s="75">
        <v>-2.8198051254184901E-3</v>
      </c>
      <c r="DD151" s="75">
        <v>-2.0140013577474702E-3</v>
      </c>
      <c r="DE151" s="75">
        <v>-1.2083055363427699E-3</v>
      </c>
      <c r="DF151" s="75">
        <v>-8.0565059811306102E-4</v>
      </c>
    </row>
    <row r="152" spans="1:110" ht="1.1499999999999999" customHeight="1">
      <c r="A152" s="71">
        <f t="shared" si="33"/>
        <v>143</v>
      </c>
      <c r="B152">
        <v>2850</v>
      </c>
      <c r="C152" s="72">
        <f t="shared" si="35"/>
        <v>-7.5560872173855301E-3</v>
      </c>
      <c r="D152" s="72">
        <f t="shared" si="35"/>
        <v>-2.5667249532043499E-2</v>
      </c>
      <c r="E152" s="72">
        <f t="shared" si="35"/>
        <v>-1.5715607745541999E-2</v>
      </c>
      <c r="G152" s="72">
        <f t="shared" si="34"/>
        <v>-0.40633792707809302</v>
      </c>
      <c r="H152" s="72">
        <f t="shared" si="34"/>
        <v>-1.3734637191207599</v>
      </c>
      <c r="I152" s="72">
        <f t="shared" si="32"/>
        <v>-0.83467441043066604</v>
      </c>
      <c r="K152" s="75">
        <v>-8.02764375112019E-4</v>
      </c>
      <c r="L152" s="75">
        <v>-1.2049674455056399E-3</v>
      </c>
      <c r="M152" s="75">
        <v>-2.0084641664743601E-3</v>
      </c>
      <c r="N152" s="75">
        <v>-2.8117252742868E-3</v>
      </c>
      <c r="O152" s="75">
        <v>-3.61511225577942E-3</v>
      </c>
      <c r="P152" s="75">
        <v>-4.4180893627299104E-3</v>
      </c>
      <c r="Q152" s="75">
        <v>-5.2205300737841699E-3</v>
      </c>
      <c r="R152" s="75">
        <v>-6.0219985340017896E-3</v>
      </c>
      <c r="S152" s="75">
        <v>-6.8220333677982102E-3</v>
      </c>
      <c r="T152" s="75">
        <v>-7.61972041069384E-3</v>
      </c>
      <c r="U152" s="75">
        <v>-8.4144291976735903E-3</v>
      </c>
      <c r="V152" s="75">
        <v>-9.2048703480668292E-3</v>
      </c>
      <c r="W152" s="75">
        <v>-9.9900529171191004E-3</v>
      </c>
      <c r="X152" s="75">
        <v>-1.07685643906415E-2</v>
      </c>
      <c r="Y152" s="75">
        <v>-1.15387143661428E-2</v>
      </c>
      <c r="Z152" s="75">
        <v>-1.2299152047066801E-2</v>
      </c>
      <c r="AA152" s="75">
        <v>-1.30480791803665E-2</v>
      </c>
      <c r="AB152" s="75">
        <v>-1.37836741190358E-2</v>
      </c>
      <c r="AC152" s="75">
        <v>-1.4504193334291799E-2</v>
      </c>
      <c r="AD152" s="75">
        <v>-1.52081198121914E-2</v>
      </c>
      <c r="AE152" s="75">
        <v>-1.58936414532036E-2</v>
      </c>
      <c r="AF152" s="75">
        <v>-1.6559179936916701E-2</v>
      </c>
      <c r="AG152" s="75">
        <v>-1.72037463335163E-2</v>
      </c>
      <c r="AH152" s="75">
        <v>-1.7825851243360301E-2</v>
      </c>
      <c r="AI152" s="75">
        <v>-1.8424735383405201E-2</v>
      </c>
      <c r="AJ152" s="75">
        <v>-1.89997464489488E-2</v>
      </c>
      <c r="AK152" s="75">
        <v>-1.9550360247635502E-2</v>
      </c>
      <c r="AL152" s="75">
        <v>-2.0076479972908599E-2</v>
      </c>
      <c r="AM152" s="75">
        <v>-2.0577905500535901E-2</v>
      </c>
      <c r="AN152" s="75">
        <v>-2.1055150110951201E-2</v>
      </c>
      <c r="AO152" s="75">
        <v>-2.15082297083336E-2</v>
      </c>
      <c r="AP152" s="75">
        <v>-2.19377938387651E-2</v>
      </c>
      <c r="AQ152" s="75">
        <v>-2.2344420215354099E-2</v>
      </c>
      <c r="AR152" s="75">
        <v>-2.2728430182892199E-2</v>
      </c>
      <c r="AS152" s="75">
        <v>-2.3090626964581099E-2</v>
      </c>
      <c r="AT152" s="75">
        <v>-2.34313050780201E-2</v>
      </c>
      <c r="AU152" s="75">
        <v>-2.3750813886294901E-2</v>
      </c>
      <c r="AV152" s="75">
        <v>-2.4049546442456601E-2</v>
      </c>
      <c r="AW152" s="75">
        <v>-2.4327405877847898E-2</v>
      </c>
      <c r="AX152" s="75">
        <v>-2.4584463892792799E-2</v>
      </c>
      <c r="AY152" s="75">
        <v>-2.4820521144892999E-2</v>
      </c>
      <c r="AZ152" s="75">
        <v>-2.5035158107007099E-2</v>
      </c>
      <c r="BA152" s="75">
        <v>-2.5228070420371299E-2</v>
      </c>
      <c r="BB152" s="75">
        <v>-2.5398601448500799E-2</v>
      </c>
      <c r="BC152" s="75">
        <v>-2.5546276623704199E-2</v>
      </c>
      <c r="BD152" s="75">
        <v>-2.5670404390507402E-2</v>
      </c>
      <c r="BE152" s="75">
        <v>-2.57705118713056E-2</v>
      </c>
      <c r="BF152" s="75">
        <v>-2.5845985175551499E-2</v>
      </c>
      <c r="BG152" s="75">
        <v>-2.58965073979061E-2</v>
      </c>
      <c r="BH152" s="75">
        <v>-2.5921745284281299E-2</v>
      </c>
      <c r="BI152" s="75">
        <v>-2.5921539168825801E-2</v>
      </c>
      <c r="BJ152" s="75">
        <v>-2.5895991350926101E-2</v>
      </c>
      <c r="BK152" s="75">
        <v>-2.5845121738198001E-2</v>
      </c>
      <c r="BL152" s="75">
        <v>-2.5769394010403599E-2</v>
      </c>
      <c r="BM152" s="75">
        <v>-2.5669098296793799E-2</v>
      </c>
      <c r="BN152" s="75">
        <v>-2.5544833505282399E-2</v>
      </c>
      <c r="BO152" s="75">
        <v>-2.5397160073625798E-2</v>
      </c>
      <c r="BP152" s="75">
        <v>-2.52266210500738E-2</v>
      </c>
      <c r="BQ152" s="75">
        <v>-2.5033899765030499E-2</v>
      </c>
      <c r="BR152" s="75">
        <v>-2.4819386537374099E-2</v>
      </c>
      <c r="BS152" s="75">
        <v>-2.4583673257448001E-2</v>
      </c>
      <c r="BT152" s="75">
        <v>-2.4326921236761299E-2</v>
      </c>
      <c r="BU152" s="75">
        <v>-2.4049462239854599E-2</v>
      </c>
      <c r="BV152" s="75">
        <v>-2.3751162298885901E-2</v>
      </c>
      <c r="BW152" s="75">
        <v>-2.3432045153886E-2</v>
      </c>
      <c r="BX152" s="75">
        <v>-2.30916971243505E-2</v>
      </c>
      <c r="BY152" s="75">
        <v>-2.2729862801411399E-2</v>
      </c>
      <c r="BZ152" s="75">
        <v>-2.2345971249874301E-2</v>
      </c>
      <c r="CA152" s="75">
        <v>-2.1939538910542001E-2</v>
      </c>
      <c r="CB152" s="75">
        <v>-2.1510016124875599E-2</v>
      </c>
      <c r="CC152" s="75">
        <v>-2.1056817882736101E-2</v>
      </c>
      <c r="CD152" s="75">
        <v>-2.0579582846303301E-2</v>
      </c>
      <c r="CE152" s="75">
        <v>-2.0077844327115599E-2</v>
      </c>
      <c r="CF152" s="75">
        <v>-1.9551573989774602E-2</v>
      </c>
      <c r="CG152" s="75">
        <v>-1.90006069655646E-2</v>
      </c>
      <c r="CH152" s="75">
        <v>-1.8425398670074099E-2</v>
      </c>
      <c r="CI152" s="75">
        <v>-1.7826139154471999E-2</v>
      </c>
      <c r="CJ152" s="75">
        <v>-1.7203857555541598E-2</v>
      </c>
      <c r="CK152" s="75">
        <v>-1.6559131117019201E-2</v>
      </c>
      <c r="CL152" s="75">
        <v>-1.5893438616672001E-2</v>
      </c>
      <c r="CM152" s="75">
        <v>-1.52078653464741E-2</v>
      </c>
      <c r="CN152" s="75">
        <v>-1.45040427090725E-2</v>
      </c>
      <c r="CO152" s="75">
        <v>-1.37835884302012E-2</v>
      </c>
      <c r="CP152" s="75">
        <v>-1.3048120603434601E-2</v>
      </c>
      <c r="CQ152" s="75">
        <v>-1.22994895032979E-2</v>
      </c>
      <c r="CR152" s="75">
        <v>-1.1539348505598301E-2</v>
      </c>
      <c r="CS152" s="75">
        <v>-1.07694024590409E-2</v>
      </c>
      <c r="CT152" s="75">
        <v>-9.9912514744573792E-3</v>
      </c>
      <c r="CU152" s="75">
        <v>-9.2064060952270592E-3</v>
      </c>
      <c r="CV152" s="75">
        <v>-8.4160960052668092E-3</v>
      </c>
      <c r="CW152" s="75">
        <v>-7.6217146896124096E-3</v>
      </c>
      <c r="CX152" s="75">
        <v>-6.8240378569498703E-3</v>
      </c>
      <c r="CY152" s="75">
        <v>-6.0241534093711298E-3</v>
      </c>
      <c r="CZ152" s="75">
        <v>-5.2226025235995602E-3</v>
      </c>
      <c r="DA152" s="75">
        <v>-4.4200299098156298E-3</v>
      </c>
      <c r="DB152" s="75">
        <v>-3.6167552463893999E-3</v>
      </c>
      <c r="DC152" s="75">
        <v>-2.8132025064496699E-3</v>
      </c>
      <c r="DD152" s="75">
        <v>-2.0093729302698101E-3</v>
      </c>
      <c r="DE152" s="75">
        <v>-1.20555800542206E-3</v>
      </c>
      <c r="DF152" s="75">
        <v>-8.0383592603539E-4</v>
      </c>
    </row>
    <row r="153" spans="1:110" ht="1.1499999999999999" customHeight="1">
      <c r="A153" s="71">
        <f t="shared" si="33"/>
        <v>144</v>
      </c>
      <c r="B153">
        <v>2800</v>
      </c>
      <c r="C153" s="72">
        <f t="shared" si="35"/>
        <v>-7.5353174035762997E-3</v>
      </c>
      <c r="D153" s="72">
        <f t="shared" si="35"/>
        <v>-2.5585541526647802E-2</v>
      </c>
      <c r="E153" s="72">
        <f t="shared" si="35"/>
        <v>-1.56587333494962E-2</v>
      </c>
      <c r="G153" s="72">
        <f t="shared" si="34"/>
        <v>-0.39880260967451697</v>
      </c>
      <c r="H153" s="72">
        <f t="shared" si="34"/>
        <v>-1.34787817759411</v>
      </c>
      <c r="I153" s="72">
        <f t="shared" si="32"/>
        <v>-0.81901567708116896</v>
      </c>
      <c r="K153" s="75">
        <v>-8.0098541334336902E-4</v>
      </c>
      <c r="L153" s="75">
        <v>-1.20225097726688E-3</v>
      </c>
      <c r="M153" s="75">
        <v>-2.0038766332299901E-3</v>
      </c>
      <c r="N153" s="75">
        <v>-2.80519119363816E-3</v>
      </c>
      <c r="O153" s="75">
        <v>-3.6065051708919701E-3</v>
      </c>
      <c r="P153" s="75">
        <v>-4.4072788451831003E-3</v>
      </c>
      <c r="Q153" s="75">
        <v>-5.2073534768305703E-3</v>
      </c>
      <c r="R153" s="75">
        <v>-6.0062702561390303E-3</v>
      </c>
      <c r="S153" s="75">
        <v>-6.8035528124210003E-3</v>
      </c>
      <c r="T153" s="75">
        <v>-7.5982997796791097E-3</v>
      </c>
      <c r="U153" s="75">
        <v>-8.3898760245619992E-3</v>
      </c>
      <c r="V153" s="75">
        <v>-9.1769849865522696E-3</v>
      </c>
      <c r="W153" s="75">
        <v>-9.9586819102114501E-3</v>
      </c>
      <c r="X153" s="75">
        <v>-1.0733585603693399E-2</v>
      </c>
      <c r="Y153" s="75">
        <v>-1.15000051862534E-2</v>
      </c>
      <c r="Z153" s="75">
        <v>-1.22566675131247E-2</v>
      </c>
      <c r="AA153" s="75">
        <v>-1.30018111767276E-2</v>
      </c>
      <c r="AB153" s="75">
        <v>-1.37336552681972E-2</v>
      </c>
      <c r="AC153" s="75">
        <v>-1.44505212908461E-2</v>
      </c>
      <c r="AD153" s="75">
        <v>-1.51509297634675E-2</v>
      </c>
      <c r="AE153" s="75">
        <v>-1.58331449024217E-2</v>
      </c>
      <c r="AF153" s="75">
        <v>-1.6495591089337701E-2</v>
      </c>
      <c r="AG153" s="75">
        <v>-1.71373566095098E-2</v>
      </c>
      <c r="AH153" s="75">
        <v>-1.77569673354992E-2</v>
      </c>
      <c r="AI153" s="75">
        <v>-1.8353649853302099E-2</v>
      </c>
      <c r="AJ153" s="75">
        <v>-1.89268280489523E-2</v>
      </c>
      <c r="AK153" s="75">
        <v>-1.9475888622796401E-2</v>
      </c>
      <c r="AL153" s="75">
        <v>-2.0000772067778502E-2</v>
      </c>
      <c r="AM153" s="75">
        <v>-2.0501250188763101E-2</v>
      </c>
      <c r="AN153" s="75">
        <v>-2.0977755451813199E-2</v>
      </c>
      <c r="AO153" s="75">
        <v>-2.1430325595893002E-2</v>
      </c>
      <c r="AP153" s="75">
        <v>-2.1859515455998901E-2</v>
      </c>
      <c r="AQ153" s="75">
        <v>-2.22658795896086E-2</v>
      </c>
      <c r="AR153" s="75">
        <v>-2.26496878778789E-2</v>
      </c>
      <c r="AS153" s="75">
        <v>-2.3011693823796101E-2</v>
      </c>
      <c r="AT153" s="75">
        <v>-2.33521676770715E-2</v>
      </c>
      <c r="AU153" s="75">
        <v>-2.36714000533675E-2</v>
      </c>
      <c r="AV153" s="75">
        <v>-2.3969801698003699E-2</v>
      </c>
      <c r="AW153" s="75">
        <v>-2.4247220024772101E-2</v>
      </c>
      <c r="AX153" s="75">
        <v>-2.4503746054601799E-2</v>
      </c>
      <c r="AY153" s="75">
        <v>-2.4739202921377899E-2</v>
      </c>
      <c r="AZ153" s="75">
        <v>-2.4953130982889801E-2</v>
      </c>
      <c r="BA153" s="75">
        <v>-2.5145331208941499E-2</v>
      </c>
      <c r="BB153" s="75">
        <v>-2.5315104582314198E-2</v>
      </c>
      <c r="BC153" s="75">
        <v>-2.5462048672943601E-2</v>
      </c>
      <c r="BD153" s="75">
        <v>-2.5585522718793E-2</v>
      </c>
      <c r="BE153" s="75">
        <v>-2.5685026506821401E-2</v>
      </c>
      <c r="BF153" s="75">
        <v>-2.5760062559270401E-2</v>
      </c>
      <c r="BG153" s="75">
        <v>-2.5810255410306099E-2</v>
      </c>
      <c r="BH153" s="75">
        <v>-2.5835341314286699E-2</v>
      </c>
      <c r="BI153" s="75">
        <v>-2.58351562416692E-2</v>
      </c>
      <c r="BJ153" s="75">
        <v>-2.5809772475454299E-2</v>
      </c>
      <c r="BK153" s="75">
        <v>-2.57592562481249E-2</v>
      </c>
      <c r="BL153" s="75">
        <v>-2.5683987143711399E-2</v>
      </c>
      <c r="BM153" s="75">
        <v>-2.55842897907359E-2</v>
      </c>
      <c r="BN153" s="75">
        <v>-2.5460691593498199E-2</v>
      </c>
      <c r="BO153" s="75">
        <v>-2.5313738037343599E-2</v>
      </c>
      <c r="BP153" s="75">
        <v>-2.51439396924888E-2</v>
      </c>
      <c r="BQ153" s="75">
        <v>-2.49519283857716E-2</v>
      </c>
      <c r="BR153" s="75">
        <v>-2.4738094526014699E-2</v>
      </c>
      <c r="BS153" s="75">
        <v>-2.4502971615374899E-2</v>
      </c>
      <c r="BT153" s="75">
        <v>-2.4246743245153E-2</v>
      </c>
      <c r="BU153" s="75">
        <v>-2.3969697100755999E-2</v>
      </c>
      <c r="BV153" s="75">
        <v>-2.36717375564785E-2</v>
      </c>
      <c r="BW153" s="75">
        <v>-2.3352870995308798E-2</v>
      </c>
      <c r="BX153" s="75">
        <v>-2.3012730448936002E-2</v>
      </c>
      <c r="BY153" s="75">
        <v>-2.2651076358729299E-2</v>
      </c>
      <c r="BZ153" s="75">
        <v>-2.2267381671626899E-2</v>
      </c>
      <c r="CA153" s="75">
        <v>-2.1861212404692101E-2</v>
      </c>
      <c r="CB153" s="75">
        <v>-2.14320490195632E-2</v>
      </c>
      <c r="CC153" s="75">
        <v>-2.0979380932094401E-2</v>
      </c>
      <c r="CD153" s="75">
        <v>-2.05028597438104E-2</v>
      </c>
      <c r="CE153" s="75">
        <v>-2.0002095390741399E-2</v>
      </c>
      <c r="CF153" s="75">
        <v>-1.94770630423272E-2</v>
      </c>
      <c r="CG153" s="75">
        <v>-1.8927647676573501E-2</v>
      </c>
      <c r="CH153" s="75">
        <v>-1.8354306946039199E-2</v>
      </c>
      <c r="CI153" s="75">
        <v>-1.7757240533373901E-2</v>
      </c>
      <c r="CJ153" s="75">
        <v>-1.71374708159646E-2</v>
      </c>
      <c r="CK153" s="75">
        <v>-1.64955576816328E-2</v>
      </c>
      <c r="CL153" s="75">
        <v>-1.5832947369158301E-2</v>
      </c>
      <c r="CM153" s="75">
        <v>-1.51506973345067E-2</v>
      </c>
      <c r="CN153" s="75">
        <v>-1.4450385560994599E-2</v>
      </c>
      <c r="CO153" s="75">
        <v>-1.3733584437973101E-2</v>
      </c>
      <c r="CP153" s="75">
        <v>-1.3001866365711901E-2</v>
      </c>
      <c r="CQ153" s="75">
        <v>-1.2257012866666601E-2</v>
      </c>
      <c r="CR153" s="75">
        <v>-1.1500645406104E-2</v>
      </c>
      <c r="CS153" s="75">
        <v>-1.07344098088151E-2</v>
      </c>
      <c r="CT153" s="75">
        <v>-9.9598620231608898E-3</v>
      </c>
      <c r="CU153" s="75">
        <v>-9.1784955211551209E-3</v>
      </c>
      <c r="CV153" s="75">
        <v>-8.3914894080908201E-3</v>
      </c>
      <c r="CW153" s="75">
        <v>-7.6002357367633503E-3</v>
      </c>
      <c r="CX153" s="75">
        <v>-6.8054978787222302E-3</v>
      </c>
      <c r="CY153" s="75">
        <v>-6.0083478816113697E-3</v>
      </c>
      <c r="CZ153" s="75">
        <v>-5.2093510257964198E-3</v>
      </c>
      <c r="DA153" s="75">
        <v>-4.4091508083693E-3</v>
      </c>
      <c r="DB153" s="75">
        <v>-3.6080868272711001E-3</v>
      </c>
      <c r="DC153" s="75">
        <v>-2.80660994477784E-3</v>
      </c>
      <c r="DD153" s="75">
        <v>-2.0047491628929401E-3</v>
      </c>
      <c r="DE153" s="75">
        <v>-1.2028125542974501E-3</v>
      </c>
      <c r="DF153" s="75">
        <v>-8.0201722144920395E-4</v>
      </c>
    </row>
    <row r="154" spans="1:110" ht="1.1499999999999999" customHeight="1">
      <c r="A154" s="71">
        <f t="shared" si="33"/>
        <v>145</v>
      </c>
      <c r="B154">
        <v>2750</v>
      </c>
      <c r="C154" s="72">
        <f t="shared" si="35"/>
        <v>-7.5147859310436601E-3</v>
      </c>
      <c r="D154" s="72">
        <f t="shared" si="35"/>
        <v>-2.55053795194226E-2</v>
      </c>
      <c r="E154" s="72">
        <f t="shared" si="35"/>
        <v>-1.56030395940479E-2</v>
      </c>
      <c r="G154" s="72">
        <f t="shared" si="34"/>
        <v>-0.39128782374347298</v>
      </c>
      <c r="H154" s="72">
        <f t="shared" si="34"/>
        <v>-1.32237279807469</v>
      </c>
      <c r="I154" s="72">
        <f t="shared" si="32"/>
        <v>-0.803412637487121</v>
      </c>
      <c r="K154" s="75">
        <v>-7.99207307209144E-4</v>
      </c>
      <c r="L154" s="75">
        <v>-1.1995363660889701E-3</v>
      </c>
      <c r="M154" s="75">
        <v>-1.9992955084398999E-3</v>
      </c>
      <c r="N154" s="75">
        <v>-2.79867178738641E-3</v>
      </c>
      <c r="O154" s="75">
        <v>-3.59792457053572E-3</v>
      </c>
      <c r="P154" s="75">
        <v>-4.3965139752890504E-3</v>
      </c>
      <c r="Q154" s="75">
        <v>-5.1942495215416698E-3</v>
      </c>
      <c r="R154" s="75">
        <v>-5.99064887669101E-3</v>
      </c>
      <c r="S154" s="75">
        <v>-6.7852236736098302E-3</v>
      </c>
      <c r="T154" s="75">
        <v>-7.57708495226324E-3</v>
      </c>
      <c r="U154" s="75">
        <v>-8.3655929419910492E-3</v>
      </c>
      <c r="V154" s="75">
        <v>-9.1494448410776308E-3</v>
      </c>
      <c r="W154" s="75">
        <v>-9.9277399007587502E-3</v>
      </c>
      <c r="X154" s="75">
        <v>-1.06991286329912E-2</v>
      </c>
      <c r="Y154" s="75">
        <v>-1.1461916008834099E-2</v>
      </c>
      <c r="Z154" s="75">
        <v>-1.22149069590113E-2</v>
      </c>
      <c r="AA154" s="75">
        <v>-1.2956373690894901E-2</v>
      </c>
      <c r="AB154" s="75">
        <v>-1.36845693275881E-2</v>
      </c>
      <c r="AC154" s="75">
        <v>-1.4397887913305501E-2</v>
      </c>
      <c r="AD154" s="75">
        <v>-1.50948750147154E-2</v>
      </c>
      <c r="AE154" s="75">
        <v>-1.5773871754672601E-2</v>
      </c>
      <c r="AF154" s="75">
        <v>-1.64333099973328E-2</v>
      </c>
      <c r="AG154" s="75">
        <v>-1.7072340424292599E-2</v>
      </c>
      <c r="AH154" s="75">
        <v>-1.76895145238995E-2</v>
      </c>
      <c r="AI154" s="75">
        <v>-1.8284037329876799E-2</v>
      </c>
      <c r="AJ154" s="75">
        <v>-1.8855409733364401E-2</v>
      </c>
      <c r="AK154" s="75">
        <v>-1.9402932550933599E-2</v>
      </c>
      <c r="AL154" s="75">
        <v>-1.9926578458685E-2</v>
      </c>
      <c r="AM154" s="75">
        <v>-2.0426103272702601E-2</v>
      </c>
      <c r="AN154" s="75">
        <v>-2.0901846626847999E-2</v>
      </c>
      <c r="AO154" s="75">
        <v>-2.1353883162887499E-2</v>
      </c>
      <c r="AP154" s="75">
        <v>-2.1782671523183101E-2</v>
      </c>
      <c r="AQ154" s="75">
        <v>-2.2188736312000398E-2</v>
      </c>
      <c r="AR154" s="75">
        <v>-2.25723192345503E-2</v>
      </c>
      <c r="AS154" s="75">
        <v>-2.2934103885604601E-2</v>
      </c>
      <c r="AT154" s="75">
        <v>-2.3274351222889799E-2</v>
      </c>
      <c r="AU154" s="75">
        <v>-2.3593298295891098E-2</v>
      </c>
      <c r="AV154" s="75">
        <v>-2.38913565471011E-2</v>
      </c>
      <c r="AW154" s="75">
        <v>-2.4168341612453299E-2</v>
      </c>
      <c r="AX154" s="75">
        <v>-2.4424346120922501E-2</v>
      </c>
      <c r="AY154" s="75">
        <v>-2.4659220194030201E-2</v>
      </c>
      <c r="AZ154" s="75">
        <v>-2.4872469946913001E-2</v>
      </c>
      <c r="BA154" s="75">
        <v>-2.5063985927317799E-2</v>
      </c>
      <c r="BB154" s="75">
        <v>-2.5233038459564299E-2</v>
      </c>
      <c r="BC154" s="75">
        <v>-2.53792857125608E-2</v>
      </c>
      <c r="BD154" s="75">
        <v>-2.5502139239397301E-2</v>
      </c>
      <c r="BE154" s="75">
        <v>-2.56010688654396E-2</v>
      </c>
      <c r="BF154" s="75">
        <v>-2.56756913407525E-2</v>
      </c>
      <c r="BG154" s="75">
        <v>-2.5725571217085401E-2</v>
      </c>
      <c r="BH154" s="75">
        <v>-2.5750512849704098E-2</v>
      </c>
      <c r="BI154" s="75">
        <v>-2.5750349736163101E-2</v>
      </c>
      <c r="BJ154" s="75">
        <v>-2.5725118364039099E-2</v>
      </c>
      <c r="BK154" s="75">
        <v>-2.5674941217289401E-2</v>
      </c>
      <c r="BL154" s="75">
        <v>-2.56001034386872E-2</v>
      </c>
      <c r="BM154" s="75">
        <v>-2.5500977020037601E-2</v>
      </c>
      <c r="BN154" s="75">
        <v>-2.5378011414108999E-2</v>
      </c>
      <c r="BO154" s="75">
        <v>-2.5231742796654501E-2</v>
      </c>
      <c r="BP154" s="75">
        <v>-2.5062653982831699E-2</v>
      </c>
      <c r="BQ154" s="75">
        <v>-2.4871319194835401E-2</v>
      </c>
      <c r="BR154" s="75">
        <v>-2.4658143310530199E-2</v>
      </c>
      <c r="BS154" s="75">
        <v>-2.4423588317076701E-2</v>
      </c>
      <c r="BT154" s="75">
        <v>-2.4167875759990201E-2</v>
      </c>
      <c r="BU154" s="75">
        <v>-2.3891237444036002E-2</v>
      </c>
      <c r="BV154" s="75">
        <v>-2.3593625629705399E-2</v>
      </c>
      <c r="BW154" s="75">
        <v>-2.3275023045557602E-2</v>
      </c>
      <c r="BX154" s="75">
        <v>-2.2935111275114599E-2</v>
      </c>
      <c r="BY154" s="75">
        <v>-2.25736646288669E-2</v>
      </c>
      <c r="BZ154" s="75">
        <v>-2.2190196617334498E-2</v>
      </c>
      <c r="CA154" s="75">
        <v>-2.1784322594826301E-2</v>
      </c>
      <c r="CB154" s="75">
        <v>-2.1355547780131E-2</v>
      </c>
      <c r="CC154" s="75">
        <v>-2.0903435978029801E-2</v>
      </c>
      <c r="CD154" s="75">
        <v>-2.0427646621073998E-2</v>
      </c>
      <c r="CE154" s="75">
        <v>-1.9927865989156999E-2</v>
      </c>
      <c r="CF154" s="75">
        <v>-1.9404068897192699E-2</v>
      </c>
      <c r="CG154" s="75">
        <v>-1.88561905063215E-2</v>
      </c>
      <c r="CH154" s="75">
        <v>-1.8284687351542699E-2</v>
      </c>
      <c r="CI154" s="75">
        <v>-1.7689771720242699E-2</v>
      </c>
      <c r="CJ154" s="75">
        <v>-1.7072455049624201E-2</v>
      </c>
      <c r="CK154" s="75">
        <v>-1.6433286342289601E-2</v>
      </c>
      <c r="CL154" s="75">
        <v>-1.5773674857805401E-2</v>
      </c>
      <c r="CM154" s="75">
        <v>-1.5094657910667501E-2</v>
      </c>
      <c r="CN154" s="75">
        <v>-1.4397757462543201E-2</v>
      </c>
      <c r="CO154" s="75">
        <v>-1.36845072424557E-2</v>
      </c>
      <c r="CP154" s="75">
        <v>-1.2956432446389899E-2</v>
      </c>
      <c r="CQ154" s="75">
        <v>-1.2215253244721599E-2</v>
      </c>
      <c r="CR154" s="75">
        <v>-1.14625555178463E-2</v>
      </c>
      <c r="CS154" s="75">
        <v>-1.0699934741319301E-2</v>
      </c>
      <c r="CT154" s="75">
        <v>-9.9288993170057408E-3</v>
      </c>
      <c r="CU154" s="75">
        <v>-9.1509286400651008E-3</v>
      </c>
      <c r="CV154" s="75">
        <v>-8.3671556345689107E-3</v>
      </c>
      <c r="CW154" s="75">
        <v>-7.5789634296370397E-3</v>
      </c>
      <c r="CX154" s="75">
        <v>-6.7871136523217496E-3</v>
      </c>
      <c r="CY154" s="75">
        <v>-5.9926523902686301E-3</v>
      </c>
      <c r="CZ154" s="75">
        <v>-5.1961757782783002E-3</v>
      </c>
      <c r="DA154" s="75">
        <v>-4.3983208544568697E-3</v>
      </c>
      <c r="DB154" s="75">
        <v>-3.5994491734663799E-3</v>
      </c>
      <c r="DC154" s="75">
        <v>-2.8000342538916801E-3</v>
      </c>
      <c r="DD154" s="75">
        <v>-2.0001348460982598E-3</v>
      </c>
      <c r="DE154" s="75">
        <v>-1.20007222701588E-3</v>
      </c>
      <c r="DF154" s="75">
        <v>-8.0019726141472298E-4</v>
      </c>
    </row>
    <row r="155" spans="1:110" ht="1.1499999999999999" customHeight="1">
      <c r="A155" s="71">
        <f t="shared" si="33"/>
        <v>146</v>
      </c>
      <c r="B155">
        <v>2700</v>
      </c>
      <c r="C155" s="72">
        <f t="shared" si="35"/>
        <v>-7.4945028435104101E-3</v>
      </c>
      <c r="D155" s="72">
        <f t="shared" si="35"/>
        <v>-2.5426754724321599E-2</v>
      </c>
      <c r="E155" s="72">
        <f t="shared" si="35"/>
        <v>-1.55485149436572E-2</v>
      </c>
      <c r="G155" s="72">
        <f t="shared" si="34"/>
        <v>-0.38379332089996299</v>
      </c>
      <c r="H155" s="72">
        <f t="shared" si="34"/>
        <v>-1.2969460433503699</v>
      </c>
      <c r="I155" s="72">
        <f t="shared" si="32"/>
        <v>-0.78786412254346405</v>
      </c>
      <c r="K155" s="75">
        <v>-7.9743209067601102E-4</v>
      </c>
      <c r="L155" s="75">
        <v>-1.1968266918029201E-3</v>
      </c>
      <c r="M155" s="75">
        <v>-1.9947257679677902E-3</v>
      </c>
      <c r="N155" s="75">
        <v>-2.79217376653832E-3</v>
      </c>
      <c r="O155" s="75">
        <v>-3.5893787284612699E-3</v>
      </c>
      <c r="P155" s="75">
        <v>-4.3858042375541102E-3</v>
      </c>
      <c r="Q155" s="75">
        <v>-5.1812285823552798E-3</v>
      </c>
      <c r="R155" s="75">
        <v>-5.9751453042963401E-3</v>
      </c>
      <c r="S155" s="75">
        <v>-6.7670573073746699E-3</v>
      </c>
      <c r="T155" s="75">
        <v>-7.5560872173855301E-3</v>
      </c>
      <c r="U155" s="75">
        <v>-8.34159055031705E-3</v>
      </c>
      <c r="V155" s="75">
        <v>-9.1222598985859805E-3</v>
      </c>
      <c r="W155" s="75">
        <v>-9.89723519754079E-3</v>
      </c>
      <c r="X155" s="75">
        <v>-1.06651994855565E-2</v>
      </c>
      <c r="Y155" s="75">
        <v>-1.1424450712470301E-2</v>
      </c>
      <c r="Z155" s="75">
        <v>-1.21738710068484E-2</v>
      </c>
      <c r="AA155" s="75">
        <v>-1.29117643420522E-2</v>
      </c>
      <c r="AB155" s="75">
        <v>-1.3636410815724901E-2</v>
      </c>
      <c r="AC155" s="75">
        <v>-1.43462845134536E-2</v>
      </c>
      <c r="AD155" s="75">
        <v>-1.5039944341351599E-2</v>
      </c>
      <c r="AE155" s="75">
        <v>-1.5715807739893499E-2</v>
      </c>
      <c r="AF155" s="75">
        <v>-1.6372320899481499E-2</v>
      </c>
      <c r="AG155" s="75">
        <v>-1.7008679930231599E-2</v>
      </c>
      <c r="AH155" s="75">
        <v>-1.7623473482676601E-2</v>
      </c>
      <c r="AI155" s="75">
        <v>-1.8215878883961499E-2</v>
      </c>
      <c r="AJ155" s="75">
        <v>-1.8785471255300699E-2</v>
      </c>
      <c r="AK155" s="75">
        <v>-1.9331473424003799E-2</v>
      </c>
      <c r="AL155" s="75">
        <v>-1.9853882081274601E-2</v>
      </c>
      <c r="AM155" s="75">
        <v>-2.0352448781645702E-2</v>
      </c>
      <c r="AN155" s="75">
        <v>-2.0827411664909E-2</v>
      </c>
      <c r="AO155" s="75">
        <v>-2.1278892343652801E-2</v>
      </c>
      <c r="AP155" s="75">
        <v>-2.1707255354235701E-2</v>
      </c>
      <c r="AQ155" s="75">
        <v>-2.21129869466858E-2</v>
      </c>
      <c r="AR155" s="75">
        <v>-2.24963228982278E-2</v>
      </c>
      <c r="AS155" s="75">
        <v>-2.2857858804309201E-2</v>
      </c>
      <c r="AT155" s="75">
        <v>-2.3197858577423101E-2</v>
      </c>
      <c r="AU155" s="75">
        <v>-2.3516513516046798E-2</v>
      </c>
      <c r="AV155" s="75">
        <v>-2.3814216088398999E-2</v>
      </c>
      <c r="AW155" s="75">
        <v>-2.40907762617825E-2</v>
      </c>
      <c r="AX155" s="75">
        <v>-2.4346269766533601E-2</v>
      </c>
      <c r="AY155" s="75">
        <v>-2.4580576621715401E-2</v>
      </c>
      <c r="AZ155" s="75">
        <v>-2.4793179013185999E-2</v>
      </c>
      <c r="BA155" s="75">
        <v>-2.4984035214324601E-2</v>
      </c>
      <c r="BB155" s="75">
        <v>-2.5152402578860301E-2</v>
      </c>
      <c r="BC155" s="75">
        <v>-2.52979854019031E-2</v>
      </c>
      <c r="BD155" s="75">
        <v>-2.5420247872707399E-2</v>
      </c>
      <c r="BE155" s="75">
        <v>-2.55186331900631E-2</v>
      </c>
      <c r="BF155" s="75">
        <v>-2.5592861784630199E-2</v>
      </c>
      <c r="BG155" s="75">
        <v>-2.56424453929321E-2</v>
      </c>
      <c r="BH155" s="75">
        <v>-2.5667249532043499E-2</v>
      </c>
      <c r="BI155" s="75">
        <v>-2.5667108207517199E-2</v>
      </c>
      <c r="BJ155" s="75">
        <v>-2.56420200956336E-2</v>
      </c>
      <c r="BK155" s="75">
        <v>-2.5592166483811501E-2</v>
      </c>
      <c r="BL155" s="75">
        <v>-2.5517736412184602E-2</v>
      </c>
      <c r="BM155" s="75">
        <v>-2.54191539859948E-2</v>
      </c>
      <c r="BN155" s="75">
        <v>-2.5296789594226501E-2</v>
      </c>
      <c r="BO155" s="75">
        <v>-2.5151173512826901E-2</v>
      </c>
      <c r="BP155" s="75">
        <v>-2.4982764047776902E-2</v>
      </c>
      <c r="BQ155" s="75">
        <v>-2.47920756960411E-2</v>
      </c>
      <c r="BR155" s="75">
        <v>-2.4579536144724402E-2</v>
      </c>
      <c r="BS155" s="75">
        <v>-2.43455292581711E-2</v>
      </c>
      <c r="BT155" s="75">
        <v>-2.4090323736377199E-2</v>
      </c>
      <c r="BU155" s="75">
        <v>-2.3814089076636201E-2</v>
      </c>
      <c r="BV155" s="75">
        <v>-2.35168308693391E-2</v>
      </c>
      <c r="BW155" s="75">
        <v>-2.3198504515335099E-2</v>
      </c>
      <c r="BX155" s="75">
        <v>-2.2858840809622E-2</v>
      </c>
      <c r="BY155" s="75">
        <v>-2.2497626172585099E-2</v>
      </c>
      <c r="BZ155" s="75">
        <v>-2.2114412221335401E-2</v>
      </c>
      <c r="CA155" s="75">
        <v>-2.1708862258133101E-2</v>
      </c>
      <c r="CB155" s="75">
        <v>-2.1280502743948E-2</v>
      </c>
      <c r="CC155" s="75">
        <v>-2.0828970139927998E-2</v>
      </c>
      <c r="CD155" s="75">
        <v>-2.03539286476234E-2</v>
      </c>
      <c r="CE155" s="75">
        <v>-1.9855138976190501E-2</v>
      </c>
      <c r="CF155" s="75">
        <v>-1.9332573320830299E-2</v>
      </c>
      <c r="CG155" s="75">
        <v>-1.8786216322305298E-2</v>
      </c>
      <c r="CH155" s="75">
        <v>-1.8216520724454299E-2</v>
      </c>
      <c r="CI155" s="75">
        <v>-1.7623714204223598E-2</v>
      </c>
      <c r="CJ155" s="75">
        <v>-1.70087928459179E-2</v>
      </c>
      <c r="CK155" s="75">
        <v>-1.63723016408539E-2</v>
      </c>
      <c r="CL155" s="75">
        <v>-1.5715607745541999E-2</v>
      </c>
      <c r="CM155" s="75">
        <v>-1.50397365195658E-2</v>
      </c>
      <c r="CN155" s="75">
        <v>-1.43461506391213E-2</v>
      </c>
      <c r="CO155" s="75">
        <v>-1.3636352125408801E-2</v>
      </c>
      <c r="CP155" s="75">
        <v>-1.2911817181334301E-2</v>
      </c>
      <c r="CQ155" s="75">
        <v>-1.21742116232962E-2</v>
      </c>
      <c r="CR155" s="75">
        <v>-1.14250829597995E-2</v>
      </c>
      <c r="CS155" s="75">
        <v>-1.0665983003646001E-2</v>
      </c>
      <c r="CT155" s="75">
        <v>-9.8983719250918499E-3</v>
      </c>
      <c r="CU155" s="75">
        <v>-9.1237146901948993E-3</v>
      </c>
      <c r="CV155" s="75">
        <v>-8.3431055442679293E-3</v>
      </c>
      <c r="CW155" s="75">
        <v>-7.5579089706206996E-3</v>
      </c>
      <c r="CX155" s="75">
        <v>-6.7688962755391904E-3</v>
      </c>
      <c r="CY155" s="75">
        <v>-5.9770781571478401E-3</v>
      </c>
      <c r="CZ155" s="75">
        <v>-5.1830867660328196E-3</v>
      </c>
      <c r="DA155" s="75">
        <v>-4.3875494471967598E-3</v>
      </c>
      <c r="DB155" s="75">
        <v>-3.5908500734603802E-3</v>
      </c>
      <c r="DC155" s="75">
        <v>-2.7934819051506502E-3</v>
      </c>
      <c r="DD155" s="75">
        <v>-1.99553462050516E-3</v>
      </c>
      <c r="DE155" s="75">
        <v>-1.19733988085954E-3</v>
      </c>
      <c r="DF155" s="75">
        <v>-7.9837882780338897E-4</v>
      </c>
    </row>
    <row r="156" spans="1:110" ht="1.1499999999999999" customHeight="1">
      <c r="A156" s="71">
        <f t="shared" si="33"/>
        <v>147</v>
      </c>
      <c r="B156">
        <v>2650</v>
      </c>
      <c r="C156" s="72">
        <f t="shared" si="35"/>
        <v>-7.4744778196600197E-3</v>
      </c>
      <c r="D156" s="72">
        <f t="shared" si="35"/>
        <v>-2.53496588948246E-2</v>
      </c>
      <c r="E156" s="72">
        <f t="shared" si="35"/>
        <v>-1.54951483218701E-2</v>
      </c>
      <c r="G156" s="72">
        <f t="shared" si="34"/>
        <v>-0.376318843080302</v>
      </c>
      <c r="H156" s="72">
        <f t="shared" si="34"/>
        <v>-1.27159638445554</v>
      </c>
      <c r="I156" s="72">
        <f t="shared" si="32"/>
        <v>-0.77236897422159401</v>
      </c>
      <c r="K156" s="75">
        <v>-7.9566167883058302E-4</v>
      </c>
      <c r="L156" s="75">
        <v>-1.1941248982884601E-3</v>
      </c>
      <c r="M156" s="75">
        <v>-1.9901721480209702E-3</v>
      </c>
      <c r="N156" s="75">
        <v>-2.7857034691260098E-3</v>
      </c>
      <c r="O156" s="75">
        <v>-3.5808754831577901E-3</v>
      </c>
      <c r="P156" s="75">
        <v>-4.3751586080907102E-3</v>
      </c>
      <c r="Q156" s="75">
        <v>-5.1683005047243498E-3</v>
      </c>
      <c r="R156" s="75">
        <v>-5.9597699518235403E-3</v>
      </c>
      <c r="S156" s="75">
        <v>-6.7490645647330797E-3</v>
      </c>
      <c r="T156" s="75">
        <v>-7.5353174035762997E-3</v>
      </c>
      <c r="U156" s="75">
        <v>-8.31787899902337E-3</v>
      </c>
      <c r="V156" s="75">
        <v>-9.0954397066070596E-3</v>
      </c>
      <c r="W156" s="75">
        <v>-9.8671757163219798E-3</v>
      </c>
      <c r="X156" s="75">
        <v>-1.06318037486471E-2</v>
      </c>
      <c r="Y156" s="75">
        <v>-1.1387612873290801E-2</v>
      </c>
      <c r="Z156" s="75">
        <v>-1.21335600086877E-2</v>
      </c>
      <c r="AA156" s="75">
        <v>-1.28679805768524E-2</v>
      </c>
      <c r="AB156" s="75">
        <v>-1.3589174407170499E-2</v>
      </c>
      <c r="AC156" s="75">
        <v>-1.42957025791201E-2</v>
      </c>
      <c r="AD156" s="75">
        <v>-1.49861269614712E-2</v>
      </c>
      <c r="AE156" s="75">
        <v>-1.56589392258592E-2</v>
      </c>
      <c r="AF156" s="75">
        <v>-1.6312608579410099E-2</v>
      </c>
      <c r="AG156" s="75">
        <v>-1.6946358081363501E-2</v>
      </c>
      <c r="AH156" s="75">
        <v>-1.7558825603787201E-2</v>
      </c>
      <c r="AI156" s="75">
        <v>-1.81491563789404E-2</v>
      </c>
      <c r="AJ156" s="75">
        <v>-1.8716993235589102E-2</v>
      </c>
      <c r="AK156" s="75">
        <v>-1.9261493374810899E-2</v>
      </c>
      <c r="AL156" s="75">
        <v>-1.97826667341723E-2</v>
      </c>
      <c r="AM156" s="75">
        <v>-2.0280271241567699E-2</v>
      </c>
      <c r="AN156" s="75">
        <v>-2.0754439154193199E-2</v>
      </c>
      <c r="AO156" s="75">
        <v>-2.1205343390347402E-2</v>
      </c>
      <c r="AP156" s="75">
        <v>-2.16332601970043E-2</v>
      </c>
      <c r="AQ156" s="75">
        <v>-2.2038628278310098E-2</v>
      </c>
      <c r="AR156" s="75">
        <v>-2.24216970922088E-2</v>
      </c>
      <c r="AS156" s="75">
        <v>-2.2782959985361201E-2</v>
      </c>
      <c r="AT156" s="75">
        <v>-2.3122692357956099E-2</v>
      </c>
      <c r="AU156" s="75">
        <v>-2.3441049834750601E-2</v>
      </c>
      <c r="AV156" s="75">
        <v>-2.3738385242495399E-2</v>
      </c>
      <c r="AW156" s="75">
        <v>-2.4014528934667299E-2</v>
      </c>
      <c r="AX156" s="75">
        <v>-2.4269522185727501E-2</v>
      </c>
      <c r="AY156" s="75">
        <v>-2.4503275704523701E-2</v>
      </c>
      <c r="AZ156" s="75">
        <v>-2.4715261628703002E-2</v>
      </c>
      <c r="BA156" s="75">
        <v>-2.4905479731942199E-2</v>
      </c>
      <c r="BB156" s="75">
        <v>-2.5073196251246301E-2</v>
      </c>
      <c r="BC156" s="75">
        <v>-2.5218145369244601E-2</v>
      </c>
      <c r="BD156" s="75">
        <v>-2.5339842782400399E-2</v>
      </c>
      <c r="BE156" s="75">
        <v>-2.54377138447489E-2</v>
      </c>
      <c r="BF156" s="75">
        <v>-2.5511564598778E-2</v>
      </c>
      <c r="BG156" s="75">
        <v>-2.55608689573045E-2</v>
      </c>
      <c r="BH156" s="75">
        <v>-2.5585541526647802E-2</v>
      </c>
      <c r="BI156" s="75">
        <v>-2.5585420816300899E-2</v>
      </c>
      <c r="BJ156" s="75">
        <v>-2.5560469339043199E-2</v>
      </c>
      <c r="BK156" s="75">
        <v>-2.55109223686713E-2</v>
      </c>
      <c r="BL156" s="75">
        <v>-2.5436880116594601E-2</v>
      </c>
      <c r="BM156" s="75">
        <v>-2.53388148975182E-2</v>
      </c>
      <c r="BN156" s="75">
        <v>-2.5217022996780501E-2</v>
      </c>
      <c r="BO156" s="75">
        <v>-2.5072029270281699E-2</v>
      </c>
      <c r="BP156" s="75">
        <v>-2.49042697765662E-2</v>
      </c>
      <c r="BQ156" s="75">
        <v>-2.4714201073338701E-2</v>
      </c>
      <c r="BR156" s="75">
        <v>-2.45022756300022E-2</v>
      </c>
      <c r="BS156" s="75">
        <v>-2.4268799844776302E-2</v>
      </c>
      <c r="BT156" s="75">
        <v>-2.4014091311178098E-2</v>
      </c>
      <c r="BU156" s="75">
        <v>-2.3738257283634899E-2</v>
      </c>
      <c r="BV156" s="75">
        <v>-2.3441356928683401E-2</v>
      </c>
      <c r="BW156" s="75">
        <v>-2.3123318236116502E-2</v>
      </c>
      <c r="BX156" s="75">
        <v>-2.2783919886592199E-2</v>
      </c>
      <c r="BY156" s="75">
        <v>-2.2422959451000601E-2</v>
      </c>
      <c r="BZ156" s="75">
        <v>-2.2040024643742901E-2</v>
      </c>
      <c r="CA156" s="75">
        <v>-2.1634824404209201E-2</v>
      </c>
      <c r="CB156" s="75">
        <v>-2.1206904636378501E-2</v>
      </c>
      <c r="CC156" s="75">
        <v>-2.0755971070170701E-2</v>
      </c>
      <c r="CD156" s="75">
        <v>-2.0281691647683099E-2</v>
      </c>
      <c r="CE156" s="75">
        <v>-1.9783897941088001E-2</v>
      </c>
      <c r="CF156" s="75">
        <v>-1.9262558886211902E-2</v>
      </c>
      <c r="CG156" s="75">
        <v>-1.8717706790907802E-2</v>
      </c>
      <c r="CH156" s="75">
        <v>-1.8149788751002201E-2</v>
      </c>
      <c r="CI156" s="75">
        <v>-1.7559050195741201E-2</v>
      </c>
      <c r="CJ156" s="75">
        <v>-1.69464675898689E-2</v>
      </c>
      <c r="CK156" s="75">
        <v>-1.6312588651462599E-2</v>
      </c>
      <c r="CL156" s="75">
        <v>-1.56587333494962E-2</v>
      </c>
      <c r="CM156" s="75">
        <v>-1.49859228774448E-2</v>
      </c>
      <c r="CN156" s="75">
        <v>-1.4295557748473501E-2</v>
      </c>
      <c r="CO156" s="75">
        <v>-1.3589114357187E-2</v>
      </c>
      <c r="CP156" s="75">
        <v>-1.2868019060733701E-2</v>
      </c>
      <c r="CQ156" s="75">
        <v>-1.21338887450201E-2</v>
      </c>
      <c r="CR156" s="75">
        <v>-1.1388231682335499E-2</v>
      </c>
      <c r="CS156" s="75">
        <v>-1.0632559992422999E-2</v>
      </c>
      <c r="CT156" s="75">
        <v>-9.8682879088482795E-3</v>
      </c>
      <c r="CU156" s="75">
        <v>-9.09686256043187E-3</v>
      </c>
      <c r="CV156" s="75">
        <v>-8.3193492625696294E-3</v>
      </c>
      <c r="CW156" s="75">
        <v>-7.5370832040016402E-3</v>
      </c>
      <c r="CX156" s="75">
        <v>-6.75085613534975E-3</v>
      </c>
      <c r="CY156" s="75">
        <v>-5.9616359776964601E-3</v>
      </c>
      <c r="CZ156" s="75">
        <v>-5.1700934739710601E-3</v>
      </c>
      <c r="DA156" s="75">
        <v>-4.3768455412191501E-3</v>
      </c>
      <c r="DB156" s="75">
        <v>-3.5822970256958698E-3</v>
      </c>
      <c r="DC156" s="75">
        <v>-2.7869590325599299E-3</v>
      </c>
      <c r="DD156" s="75">
        <v>-1.9909529790675101E-3</v>
      </c>
      <c r="DE156" s="75">
        <v>-1.19461821092954E-3</v>
      </c>
      <c r="DF156" s="75">
        <v>-7.9656462371531197E-4</v>
      </c>
    </row>
    <row r="157" spans="1:110" ht="1.1499999999999999" customHeight="1">
      <c r="A157" s="71">
        <f t="shared" si="33"/>
        <v>148</v>
      </c>
      <c r="B157">
        <v>2600</v>
      </c>
      <c r="C157" s="72">
        <f t="shared" si="35"/>
        <v>-7.4547201652194403E-3</v>
      </c>
      <c r="D157" s="72">
        <f t="shared" si="35"/>
        <v>-2.5274084331349499E-2</v>
      </c>
      <c r="E157" s="72">
        <f t="shared" si="35"/>
        <v>-1.5442929027262801E-2</v>
      </c>
      <c r="G157" s="72">
        <f t="shared" si="34"/>
        <v>-0.36886412291508303</v>
      </c>
      <c r="H157" s="72">
        <f t="shared" si="34"/>
        <v>-1.2463223001241901</v>
      </c>
      <c r="I157" s="72">
        <f t="shared" si="32"/>
        <v>-0.75692604519433104</v>
      </c>
      <c r="K157" s="75">
        <v>-7.9389788363187102E-4</v>
      </c>
      <c r="L157" s="75">
        <v>-1.1914338040196499E-3</v>
      </c>
      <c r="M157" s="75">
        <v>-1.9856391527173401E-3</v>
      </c>
      <c r="N157" s="75">
        <v>-2.77926687246235E-3</v>
      </c>
      <c r="O157" s="75">
        <v>-3.57242226852122E-3</v>
      </c>
      <c r="P157" s="75">
        <v>-4.3645856093507901E-3</v>
      </c>
      <c r="Q157" s="75">
        <v>-5.1554746720012101E-3</v>
      </c>
      <c r="R157" s="75">
        <v>-5.9445328183164699E-3</v>
      </c>
      <c r="S157" s="75">
        <v>-6.7312558629418996E-3</v>
      </c>
      <c r="T157" s="75">
        <v>-7.5147859310436601E-3</v>
      </c>
      <c r="U157" s="75">
        <v>-8.2944680267837603E-3</v>
      </c>
      <c r="V157" s="75">
        <v>-9.0689933713611007E-3</v>
      </c>
      <c r="W157" s="75">
        <v>-9.8375689732438307E-3</v>
      </c>
      <c r="X157" s="75">
        <v>-1.05989465806169E-2</v>
      </c>
      <c r="Y157" s="75">
        <v>-1.1351405741147499E-2</v>
      </c>
      <c r="Z157" s="75">
        <v>-1.2093974052058899E-2</v>
      </c>
      <c r="AA157" s="75">
        <v>-1.2825019661422601E-2</v>
      </c>
      <c r="AB157" s="75">
        <v>-1.3542854923362E-2</v>
      </c>
      <c r="AC157" s="75">
        <v>-1.4246133752685601E-2</v>
      </c>
      <c r="AD157" s="75">
        <v>-1.4933412478971999E-2</v>
      </c>
      <c r="AE157" s="75">
        <v>-1.5603253178846799E-2</v>
      </c>
      <c r="AF157" s="75">
        <v>-1.6254158277115401E-2</v>
      </c>
      <c r="AG157" s="75">
        <v>-1.68853585809529E-2</v>
      </c>
      <c r="AH157" s="75">
        <v>-1.7495552967347901E-2</v>
      </c>
      <c r="AI157" s="75">
        <v>-1.8083852402833101E-2</v>
      </c>
      <c r="AJ157" s="75">
        <v>-1.86499572057937E-2</v>
      </c>
      <c r="AK157" s="75">
        <v>-1.9192975266500899E-2</v>
      </c>
      <c r="AL157" s="75">
        <v>-1.9712917088790999E-2</v>
      </c>
      <c r="AM157" s="75">
        <v>-2.0209555755532099E-2</v>
      </c>
      <c r="AN157" s="75">
        <v>-2.0682918211427901E-2</v>
      </c>
      <c r="AO157" s="75">
        <v>-2.1133226935516999E-2</v>
      </c>
      <c r="AP157" s="75">
        <v>-2.15606792540529E-2</v>
      </c>
      <c r="AQ157" s="75">
        <v>-2.1965657306527601E-2</v>
      </c>
      <c r="AR157" s="75">
        <v>-2.23484396936009E-2</v>
      </c>
      <c r="AS157" s="75">
        <v>-2.2709408586129E-2</v>
      </c>
      <c r="AT157" s="75">
        <v>-2.3048855012671E-2</v>
      </c>
      <c r="AU157" s="75">
        <v>-2.3366910623008101E-2</v>
      </c>
      <c r="AV157" s="75">
        <v>-2.3663868793919299E-2</v>
      </c>
      <c r="AW157" s="75">
        <v>-2.3939603962708101E-2</v>
      </c>
      <c r="AX157" s="75">
        <v>-2.419410805398E-2</v>
      </c>
      <c r="AY157" s="75">
        <v>-2.4427320811660099E-2</v>
      </c>
      <c r="AZ157" s="75">
        <v>-2.46387205576593E-2</v>
      </c>
      <c r="BA157" s="75">
        <v>-2.4828320173060001E-2</v>
      </c>
      <c r="BB157" s="75">
        <v>-2.49954185322212E-2</v>
      </c>
      <c r="BC157" s="75">
        <v>-2.51397631379222E-2</v>
      </c>
      <c r="BD157" s="75">
        <v>-2.5260918446761E-2</v>
      </c>
      <c r="BE157" s="75">
        <v>-2.5358305183212901E-2</v>
      </c>
      <c r="BF157" s="75">
        <v>-2.5431791047390101E-2</v>
      </c>
      <c r="BG157" s="75">
        <v>-2.5480833313818001E-2</v>
      </c>
      <c r="BH157" s="75">
        <v>-2.55053795194226E-2</v>
      </c>
      <c r="BI157" s="75">
        <v>-2.5505277409388301E-2</v>
      </c>
      <c r="BJ157" s="75">
        <v>-2.5480458222414199E-2</v>
      </c>
      <c r="BK157" s="75">
        <v>-2.5431199821955401E-2</v>
      </c>
      <c r="BL157" s="75">
        <v>-2.5357529012130699E-2</v>
      </c>
      <c r="BM157" s="75">
        <v>-2.5259954260695799E-2</v>
      </c>
      <c r="BN157" s="75">
        <v>-2.5138708712656801E-2</v>
      </c>
      <c r="BO157" s="75">
        <v>-2.4994309063308701E-2</v>
      </c>
      <c r="BP157" s="75">
        <v>-2.4827170945127298E-2</v>
      </c>
      <c r="BQ157" s="75">
        <v>-2.4637698115548098E-2</v>
      </c>
      <c r="BR157" s="75">
        <v>-2.4426363899669901E-2</v>
      </c>
      <c r="BS157" s="75">
        <v>-2.41934049204292E-2</v>
      </c>
      <c r="BT157" s="75">
        <v>-2.39391819613319E-2</v>
      </c>
      <c r="BU157" s="75">
        <v>-2.3663746792567501E-2</v>
      </c>
      <c r="BV157" s="75">
        <v>-2.3367206850261901E-2</v>
      </c>
      <c r="BW157" s="75">
        <v>-2.30494666601362E-2</v>
      </c>
      <c r="BX157" s="75">
        <v>-2.2710348982218399E-2</v>
      </c>
      <c r="BY157" s="75">
        <v>-2.2349662840169902E-2</v>
      </c>
      <c r="BZ157" s="75">
        <v>-2.1967030035757399E-2</v>
      </c>
      <c r="CA157" s="75">
        <v>-2.1562202282125301E-2</v>
      </c>
      <c r="CB157" s="75">
        <v>-2.11347445108322E-2</v>
      </c>
      <c r="CC157" s="75">
        <v>-2.0684426938869301E-2</v>
      </c>
      <c r="CD157" s="75">
        <v>-2.02109220329066E-2</v>
      </c>
      <c r="CE157" s="75">
        <v>-1.9714127163888401E-2</v>
      </c>
      <c r="CF157" s="75">
        <v>-1.91940089077525E-2</v>
      </c>
      <c r="CG157" s="75">
        <v>-1.8650644306494501E-2</v>
      </c>
      <c r="CH157" s="75">
        <v>-1.8084473908320398E-2</v>
      </c>
      <c r="CI157" s="75">
        <v>-1.7495762544767701E-2</v>
      </c>
      <c r="CJ157" s="75">
        <v>-1.6885463412777399E-2</v>
      </c>
      <c r="CK157" s="75">
        <v>-1.6254132911458299E-2</v>
      </c>
      <c r="CL157" s="75">
        <v>-1.56030395940479E-2</v>
      </c>
      <c r="CM157" s="75">
        <v>-1.4933206941464E-2</v>
      </c>
      <c r="CN157" s="75">
        <v>-1.4245971828486199E-2</v>
      </c>
      <c r="CO157" s="75">
        <v>-1.35427892237521E-2</v>
      </c>
      <c r="CP157" s="75">
        <v>-1.28250366654265E-2</v>
      </c>
      <c r="CQ157" s="75">
        <v>-1.2094285194170801E-2</v>
      </c>
      <c r="CR157" s="75">
        <v>-1.1352005397816301E-2</v>
      </c>
      <c r="CS157" s="75">
        <v>-1.05996708645716E-2</v>
      </c>
      <c r="CT157" s="75">
        <v>-9.8386547777681698E-3</v>
      </c>
      <c r="CU157" s="75">
        <v>-9.0703808714442807E-3</v>
      </c>
      <c r="CV157" s="75">
        <v>-8.2958962036809598E-3</v>
      </c>
      <c r="CW157" s="75">
        <v>-7.5164966298507298E-3</v>
      </c>
      <c r="CX157" s="75">
        <v>-6.7330029977210803E-3</v>
      </c>
      <c r="CY157" s="75">
        <v>-5.9463361910411499E-3</v>
      </c>
      <c r="CZ157" s="75">
        <v>-5.1572049820333603E-3</v>
      </c>
      <c r="DA157" s="75">
        <v>-4.3662176317093302E-3</v>
      </c>
      <c r="DB157" s="75">
        <v>-3.5737972789820498E-3</v>
      </c>
      <c r="DC157" s="75">
        <v>-2.7804714545527501E-3</v>
      </c>
      <c r="DD157" s="75">
        <v>-1.9863942555139102E-3</v>
      </c>
      <c r="DE157" s="75">
        <v>-1.19190977824928E-3</v>
      </c>
      <c r="DF157" s="75">
        <v>-7.9475720953269002E-4</v>
      </c>
    </row>
    <row r="158" spans="1:110" ht="1.1499999999999999" customHeight="1">
      <c r="A158" s="71">
        <f t="shared" si="33"/>
        <v>149</v>
      </c>
      <c r="B158">
        <v>2550</v>
      </c>
      <c r="C158" s="72">
        <f t="shared" si="35"/>
        <v>-7.4352387898170402E-3</v>
      </c>
      <c r="D158" s="72">
        <f t="shared" si="35"/>
        <v>-2.5200023877841801E-2</v>
      </c>
      <c r="E158" s="72">
        <f t="shared" si="35"/>
        <v>-1.53918466581671E-2</v>
      </c>
      <c r="G158" s="72">
        <f t="shared" si="34"/>
        <v>-0.36142888412526603</v>
      </c>
      <c r="H158" s="72">
        <f t="shared" si="34"/>
        <v>-1.2211222762463501</v>
      </c>
      <c r="I158" s="72">
        <f t="shared" si="32"/>
        <v>-0.74153419853616398</v>
      </c>
      <c r="K158" s="75">
        <v>-7.92142428053921E-4</v>
      </c>
      <c r="L158" s="75">
        <v>-1.1887561087223701E-3</v>
      </c>
      <c r="M158" s="75">
        <v>-1.9811310610430102E-3</v>
      </c>
      <c r="N158" s="75">
        <v>-2.7728696147596502E-3</v>
      </c>
      <c r="O158" s="75">
        <v>-3.56402615454044E-3</v>
      </c>
      <c r="P158" s="75">
        <v>-4.3540933714029898E-3</v>
      </c>
      <c r="Q158" s="75">
        <v>-5.1427600712850097E-3</v>
      </c>
      <c r="R158" s="75">
        <v>-5.9294435592710196E-3</v>
      </c>
      <c r="S158" s="75">
        <v>-6.7136412413765301E-3</v>
      </c>
      <c r="T158" s="75">
        <v>-7.4945028435104101E-3</v>
      </c>
      <c r="U158" s="75">
        <v>-8.2713669825761806E-3</v>
      </c>
      <c r="V158" s="75">
        <v>-9.0429295408830501E-3</v>
      </c>
      <c r="W158" s="75">
        <v>-9.8084220664804798E-3</v>
      </c>
      <c r="X158" s="75">
        <v>-1.0566632700792901E-2</v>
      </c>
      <c r="Y158" s="75">
        <v>-1.13158322184835E-2</v>
      </c>
      <c r="Z158" s="75">
        <v>-1.2055112976336199E-2</v>
      </c>
      <c r="AA158" s="75">
        <v>-1.27828786852842E-2</v>
      </c>
      <c r="AB158" s="75">
        <v>-1.34974473253532E-2</v>
      </c>
      <c r="AC158" s="75">
        <v>-1.4197569817288201E-2</v>
      </c>
      <c r="AD158" s="75">
        <v>-1.4881790825229399E-2</v>
      </c>
      <c r="AE158" s="75">
        <v>-1.55487371268645E-2</v>
      </c>
      <c r="AF158" s="75">
        <v>-1.6196955616455799E-2</v>
      </c>
      <c r="AG158" s="75">
        <v>-1.6825665837577601E-2</v>
      </c>
      <c r="AH158" s="75">
        <v>-1.7433638333691302E-2</v>
      </c>
      <c r="AI158" s="75">
        <v>-1.8019950210264101E-2</v>
      </c>
      <c r="AJ158" s="75">
        <v>-1.8584345653075599E-2</v>
      </c>
      <c r="AK158" s="75">
        <v>-1.9125902684891099E-2</v>
      </c>
      <c r="AL158" s="75">
        <v>-1.9644618681204502E-2</v>
      </c>
      <c r="AM158" s="75">
        <v>-2.0140288088264201E-2</v>
      </c>
      <c r="AN158" s="75">
        <v>-2.06128384399289E-2</v>
      </c>
      <c r="AO158" s="75">
        <v>-2.1062534050679399E-2</v>
      </c>
      <c r="AP158" s="75">
        <v>-2.14895057182138E-2</v>
      </c>
      <c r="AQ158" s="75">
        <v>-2.18940712157564E-2</v>
      </c>
      <c r="AR158" s="75">
        <v>-2.22765483229522E-2</v>
      </c>
      <c r="AS158" s="75">
        <v>-2.2637205501296099E-2</v>
      </c>
      <c r="AT158" s="75">
        <v>-2.29763488717253E-2</v>
      </c>
      <c r="AU158" s="75">
        <v>-2.3294098550436501E-2</v>
      </c>
      <c r="AV158" s="75">
        <v>-2.3590671393071701E-2</v>
      </c>
      <c r="AW158" s="75">
        <v>-2.38660050884755E-2</v>
      </c>
      <c r="AX158" s="75">
        <v>-2.4120031487145699E-2</v>
      </c>
      <c r="AY158" s="75">
        <v>-2.43527151866419E-2</v>
      </c>
      <c r="AZ158" s="75">
        <v>-2.4563557799269799E-2</v>
      </c>
      <c r="BA158" s="75">
        <v>-2.47525572453332E-2</v>
      </c>
      <c r="BB158" s="75">
        <v>-2.4919068175727199E-2</v>
      </c>
      <c r="BC158" s="75">
        <v>-2.5062836068232099E-2</v>
      </c>
      <c r="BD158" s="75">
        <v>-2.5183469724038302E-2</v>
      </c>
      <c r="BE158" s="75">
        <v>-2.5280401455634E-2</v>
      </c>
      <c r="BF158" s="75">
        <v>-2.5353533057614099E-2</v>
      </c>
      <c r="BG158" s="75">
        <v>-2.5402330207416501E-2</v>
      </c>
      <c r="BH158" s="75">
        <v>-2.5426754724321599E-2</v>
      </c>
      <c r="BI158" s="75">
        <v>-2.54266685875973E-2</v>
      </c>
      <c r="BJ158" s="75">
        <v>-2.5401979214084301E-2</v>
      </c>
      <c r="BK158" s="75">
        <v>-2.53529905497589E-2</v>
      </c>
      <c r="BL158" s="75">
        <v>-2.5279677829435E-2</v>
      </c>
      <c r="BM158" s="75">
        <v>-2.5182566964695001E-2</v>
      </c>
      <c r="BN158" s="75">
        <v>-2.50618440268408E-2</v>
      </c>
      <c r="BO158" s="75">
        <v>-2.49180117953028E-2</v>
      </c>
      <c r="BP158" s="75">
        <v>-2.4751467319633701E-2</v>
      </c>
      <c r="BQ158" s="75">
        <v>-2.4562569156128099E-2</v>
      </c>
      <c r="BR158" s="75">
        <v>-2.4351802801138502E-2</v>
      </c>
      <c r="BS158" s="75">
        <v>-2.4119348699055E-2</v>
      </c>
      <c r="BT158" s="75">
        <v>-2.38655986766571E-2</v>
      </c>
      <c r="BU158" s="75">
        <v>-2.3590561731498299E-2</v>
      </c>
      <c r="BV158" s="75">
        <v>-2.3294383171951202E-2</v>
      </c>
      <c r="BW158" s="75">
        <v>-2.29769518433477E-2</v>
      </c>
      <c r="BX158" s="75">
        <v>-2.2638128243811399E-2</v>
      </c>
      <c r="BY158" s="75">
        <v>-2.2277734622825798E-2</v>
      </c>
      <c r="BZ158" s="75">
        <v>-2.1895424510785199E-2</v>
      </c>
      <c r="CA158" s="75">
        <v>-2.1490989365947798E-2</v>
      </c>
      <c r="CB158" s="75">
        <v>-2.1064013689697202E-2</v>
      </c>
      <c r="CC158" s="75">
        <v>-2.0614326403970099E-2</v>
      </c>
      <c r="CD158" s="75">
        <v>-2.01416067341233E-2</v>
      </c>
      <c r="CE158" s="75">
        <v>-1.9645811567315801E-2</v>
      </c>
      <c r="CF158" s="75">
        <v>-1.9126907374684299E-2</v>
      </c>
      <c r="CG158" s="75">
        <v>-1.8585011930881499E-2</v>
      </c>
      <c r="CH158" s="75">
        <v>-1.8020559402279999E-2</v>
      </c>
      <c r="CI158" s="75">
        <v>-1.7433834682024099E-2</v>
      </c>
      <c r="CJ158" s="75">
        <v>-1.6825765130870401E-2</v>
      </c>
      <c r="CK158" s="75">
        <v>-1.6196920384331799E-2</v>
      </c>
      <c r="CL158" s="75">
        <v>-1.55485149436572E-2</v>
      </c>
      <c r="CM158" s="75">
        <v>-1.48815789132413E-2</v>
      </c>
      <c r="CN158" s="75">
        <v>-1.4197386220907901E-2</v>
      </c>
      <c r="CO158" s="75">
        <v>-1.34973720791913E-2</v>
      </c>
      <c r="CP158" s="75">
        <v>-1.27828685869553E-2</v>
      </c>
      <c r="CQ158" s="75">
        <v>-1.2055401485581501E-2</v>
      </c>
      <c r="CR158" s="75">
        <v>-1.13164075151644E-2</v>
      </c>
      <c r="CS158" s="75">
        <v>-1.0567320624932101E-2</v>
      </c>
      <c r="CT158" s="75">
        <v>-9.8094794734379306E-3</v>
      </c>
      <c r="CU158" s="75">
        <v>-9.0442780154353399E-3</v>
      </c>
      <c r="CV158" s="75">
        <v>-8.2727551305242699E-3</v>
      </c>
      <c r="CW158" s="75">
        <v>-7.4961593836132996E-3</v>
      </c>
      <c r="CX158" s="75">
        <v>-6.7153461164252796E-3</v>
      </c>
      <c r="CY158" s="75">
        <v>-5.93118864455846E-3</v>
      </c>
      <c r="CZ158" s="75">
        <v>-5.1444300492857996E-3</v>
      </c>
      <c r="DA158" s="75">
        <v>-4.3556737567996603E-3</v>
      </c>
      <c r="DB158" s="75">
        <v>-3.5653578504070498E-3</v>
      </c>
      <c r="DC158" s="75">
        <v>-2.7740247100018602E-3</v>
      </c>
      <c r="DD158" s="75">
        <v>-1.9818626042479E-3</v>
      </c>
      <c r="DE158" s="75">
        <v>-1.18921703606702E-3</v>
      </c>
      <c r="DF158" s="75">
        <v>-7.9295896509392998E-4</v>
      </c>
    </row>
    <row r="159" spans="1:110" ht="1.1499999999999999" customHeight="1">
      <c r="A159" s="71">
        <f t="shared" si="33"/>
        <v>150</v>
      </c>
      <c r="B159">
        <v>2500</v>
      </c>
      <c r="C159" s="72">
        <f t="shared" si="35"/>
        <v>-7.4160421740907603E-3</v>
      </c>
      <c r="D159" s="72">
        <f t="shared" si="35"/>
        <v>-2.51274709022936E-2</v>
      </c>
      <c r="E159" s="72">
        <f t="shared" si="35"/>
        <v>-1.5341891056841601E-2</v>
      </c>
      <c r="G159" s="72">
        <f t="shared" si="34"/>
        <v>-0.35401284195117499</v>
      </c>
      <c r="H159" s="72">
        <f t="shared" si="34"/>
        <v>-1.1959948053440601</v>
      </c>
      <c r="I159" s="72">
        <f t="shared" si="32"/>
        <v>-0.72619230747932295</v>
      </c>
      <c r="K159" s="75">
        <v>-7.9039695478059005E-4</v>
      </c>
      <c r="L159" s="75">
        <v>-1.1860943964757001E-3</v>
      </c>
      <c r="M159" s="75">
        <v>-1.9766519360564401E-3</v>
      </c>
      <c r="N159" s="75">
        <v>-2.7665170265709E-3</v>
      </c>
      <c r="O159" s="75">
        <v>-3.5556938957824898E-3</v>
      </c>
      <c r="P159" s="75">
        <v>-4.3436896943558102E-3</v>
      </c>
      <c r="Q159" s="75">
        <v>-5.1301653525570104E-3</v>
      </c>
      <c r="R159" s="75">
        <v>-5.9145115396768196E-3</v>
      </c>
      <c r="S159" s="75">
        <v>-6.6962303981290402E-3</v>
      </c>
      <c r="T159" s="75">
        <v>-7.4744778196600197E-3</v>
      </c>
      <c r="U159" s="75">
        <v>-8.2485848293663306E-3</v>
      </c>
      <c r="V159" s="75">
        <v>-9.0172563775149598E-3</v>
      </c>
      <c r="W159" s="75">
        <v>-9.7797416521916598E-3</v>
      </c>
      <c r="X159" s="75">
        <v>-1.05348663840459E-2</v>
      </c>
      <c r="Y159" s="75">
        <v>-1.12808948463225E-2</v>
      </c>
      <c r="Z159" s="75">
        <v>-1.20169764006413E-2</v>
      </c>
      <c r="AA159" s="75">
        <v>-1.27415545770327E-2</v>
      </c>
      <c r="AB159" s="75">
        <v>-1.3452946707798201E-2</v>
      </c>
      <c r="AC159" s="75">
        <v>-1.4150002692022001E-2</v>
      </c>
      <c r="AD159" s="75">
        <v>-1.48312522026617E-2</v>
      </c>
      <c r="AE159" s="75">
        <v>-1.54953791271827E-2</v>
      </c>
      <c r="AF159" s="75">
        <v>-1.6140986552804801E-2</v>
      </c>
      <c r="AG159" s="75">
        <v>-1.6767264928398602E-2</v>
      </c>
      <c r="AH159" s="75">
        <v>-1.7373065154392801E-2</v>
      </c>
      <c r="AI159" s="75">
        <v>-1.7957433672604502E-2</v>
      </c>
      <c r="AJ159" s="75">
        <v>-1.8520142057573099E-2</v>
      </c>
      <c r="AK159" s="75">
        <v>-1.9060259931843501E-2</v>
      </c>
      <c r="AL159" s="75">
        <v>-1.9577757881174801E-2</v>
      </c>
      <c r="AM159" s="75">
        <v>-2.0072454746436898E-2</v>
      </c>
      <c r="AN159" s="75">
        <v>-2.0544189878214599E-2</v>
      </c>
      <c r="AO159" s="75">
        <v>-2.09932562933863E-2</v>
      </c>
      <c r="AP159" s="75">
        <v>-2.14197328219097E-2</v>
      </c>
      <c r="AQ159" s="75">
        <v>-2.1823867321900201E-2</v>
      </c>
      <c r="AR159" s="75">
        <v>-2.2206020442640601E-2</v>
      </c>
      <c r="AS159" s="75">
        <v>-2.25663513371318E-2</v>
      </c>
      <c r="AT159" s="75">
        <v>-2.2905176170079301E-2</v>
      </c>
      <c r="AU159" s="75">
        <v>-2.3222615651652598E-2</v>
      </c>
      <c r="AV159" s="75">
        <v>-2.3518797519295701E-2</v>
      </c>
      <c r="AW159" s="75">
        <v>-2.3793735519898201E-2</v>
      </c>
      <c r="AX159" s="75">
        <v>-2.4047296006460699E-2</v>
      </c>
      <c r="AY159" s="75">
        <v>-2.4279461931887399E-2</v>
      </c>
      <c r="AZ159" s="75">
        <v>-2.4489774552030202E-2</v>
      </c>
      <c r="BA159" s="75">
        <v>-2.4678191633261098E-2</v>
      </c>
      <c r="BB159" s="75">
        <v>-2.4844143616482999E-2</v>
      </c>
      <c r="BC159" s="75">
        <v>-2.4987361318185301E-2</v>
      </c>
      <c r="BD159" s="75">
        <v>-2.5107491901926501E-2</v>
      </c>
      <c r="BE159" s="75">
        <v>-2.5203996760042102E-2</v>
      </c>
      <c r="BF159" s="75">
        <v>-2.5276783301696901E-2</v>
      </c>
      <c r="BG159" s="75">
        <v>-2.5325351702085701E-2</v>
      </c>
      <c r="BH159" s="75">
        <v>-2.53496588948246E-2</v>
      </c>
      <c r="BI159" s="75">
        <v>-2.5349585751732701E-2</v>
      </c>
      <c r="BJ159" s="75">
        <v>-2.5325025025645102E-2</v>
      </c>
      <c r="BK159" s="75">
        <v>-2.5276287104697901E-2</v>
      </c>
      <c r="BL159" s="75">
        <v>-2.5203321440235401E-2</v>
      </c>
      <c r="BM159" s="75">
        <v>-2.5106648351097601E-2</v>
      </c>
      <c r="BN159" s="75">
        <v>-2.4986426366194699E-2</v>
      </c>
      <c r="BO159" s="75">
        <v>-2.4843136288436599E-2</v>
      </c>
      <c r="BP159" s="75">
        <v>-2.4677158729341502E-2</v>
      </c>
      <c r="BQ159" s="75">
        <v>-2.4488816036764501E-2</v>
      </c>
      <c r="BR159" s="75">
        <v>-2.4278594055040199E-2</v>
      </c>
      <c r="BS159" s="75">
        <v>-2.4046634717919901E-2</v>
      </c>
      <c r="BT159" s="75">
        <v>-2.3793344125738199E-2</v>
      </c>
      <c r="BU159" s="75">
        <v>-2.3518705593328301E-2</v>
      </c>
      <c r="BV159" s="75">
        <v>-2.3222888039317598E-2</v>
      </c>
      <c r="BW159" s="75">
        <v>-2.2905775420640501E-2</v>
      </c>
      <c r="BX159" s="75">
        <v>-2.2567257529603899E-2</v>
      </c>
      <c r="BY159" s="75">
        <v>-2.2207172964153799E-2</v>
      </c>
      <c r="BZ159" s="75">
        <v>-2.1825204125179801E-2</v>
      </c>
      <c r="CA159" s="75">
        <v>-2.14211793238973E-2</v>
      </c>
      <c r="CB159" s="75">
        <v>-2.09947037125175E-2</v>
      </c>
      <c r="CC159" s="75">
        <v>-2.05456585718275E-2</v>
      </c>
      <c r="CD159" s="75">
        <v>-2.0073733138387902E-2</v>
      </c>
      <c r="CE159" s="75">
        <v>-1.95789366710869E-2</v>
      </c>
      <c r="CF159" s="75">
        <v>-1.90612388871613E-2</v>
      </c>
      <c r="CG159" s="75">
        <v>-1.8520793347984101E-2</v>
      </c>
      <c r="CH159" s="75">
        <v>-1.7958029103438002E-2</v>
      </c>
      <c r="CI159" s="75">
        <v>-1.7373250586247099E-2</v>
      </c>
      <c r="CJ159" s="75">
        <v>-1.6767358175552499E-2</v>
      </c>
      <c r="CK159" s="75">
        <v>-1.6140937453460499E-2</v>
      </c>
      <c r="CL159" s="75">
        <v>-1.54951483218701E-2</v>
      </c>
      <c r="CM159" s="75">
        <v>-1.4831029268520901E-2</v>
      </c>
      <c r="CN159" s="75">
        <v>-1.41497944834191E-2</v>
      </c>
      <c r="CO159" s="75">
        <v>-1.3452858408772901E-2</v>
      </c>
      <c r="CP159" s="75">
        <v>-1.2741513348196299E-2</v>
      </c>
      <c r="CQ159" s="75">
        <v>-1.2017238139983399E-2</v>
      </c>
      <c r="CR159" s="75">
        <v>-1.12814410947476E-2</v>
      </c>
      <c r="CS159" s="75">
        <v>-1.05355141774725E-2</v>
      </c>
      <c r="CT159" s="75">
        <v>-9.7807683888959194E-3</v>
      </c>
      <c r="CU159" s="75">
        <v>-9.0185621536193108E-3</v>
      </c>
      <c r="CV159" s="75">
        <v>-8.2499342452683703E-3</v>
      </c>
      <c r="CW159" s="75">
        <v>-7.4760811927581002E-3</v>
      </c>
      <c r="CX159" s="75">
        <v>-6.6978943450249004E-3</v>
      </c>
      <c r="CY159" s="75">
        <v>-5.9162026659350803E-3</v>
      </c>
      <c r="CZ159" s="75">
        <v>-5.13177717557482E-3</v>
      </c>
      <c r="DA159" s="75">
        <v>-4.3452215211482303E-3</v>
      </c>
      <c r="DB159" s="75">
        <v>-3.5569855216363E-3</v>
      </c>
      <c r="DC159" s="75">
        <v>-2.7676241029075698E-3</v>
      </c>
      <c r="DD159" s="75">
        <v>-1.9773619783427401E-3</v>
      </c>
      <c r="DE159" s="75">
        <v>-1.18654234980112E-3</v>
      </c>
      <c r="DF159" s="75">
        <v>-7.9117207940725999E-4</v>
      </c>
    </row>
    <row r="160" spans="1:110" ht="1.1499999999999999" customHeight="1">
      <c r="A160" s="71">
        <f t="shared" si="33"/>
        <v>151</v>
      </c>
      <c r="B160">
        <v>2450</v>
      </c>
      <c r="C160" s="72">
        <f t="shared" si="35"/>
        <v>-7.3971383332491298E-3</v>
      </c>
      <c r="D160" s="72">
        <f t="shared" si="35"/>
        <v>-2.5056419259908501E-2</v>
      </c>
      <c r="E160" s="72">
        <f t="shared" si="35"/>
        <v>-1.52930522805127E-2</v>
      </c>
      <c r="G160" s="72">
        <f t="shared" si="34"/>
        <v>-0.34661570361792599</v>
      </c>
      <c r="H160" s="72">
        <f t="shared" si="34"/>
        <v>-1.17093838608415</v>
      </c>
      <c r="I160" s="72">
        <f t="shared" si="32"/>
        <v>-0.71089925519881003</v>
      </c>
      <c r="K160" s="75">
        <v>-7.8866302827918801E-4</v>
      </c>
      <c r="L160" s="75">
        <v>-1.1834511363076599E-3</v>
      </c>
      <c r="M160" s="75">
        <v>-1.9722056386035501E-3</v>
      </c>
      <c r="N160" s="75">
        <v>-2.7602141708712199E-3</v>
      </c>
      <c r="O160" s="75">
        <v>-3.5474319832292101E-3</v>
      </c>
      <c r="P160" s="75">
        <v>-4.3333821054648003E-3</v>
      </c>
      <c r="Q160" s="75">
        <v>-5.11769887550144E-3</v>
      </c>
      <c r="R160" s="75">
        <v>-5.8997458665771699E-3</v>
      </c>
      <c r="S160" s="75">
        <v>-6.6790327057924502E-3</v>
      </c>
      <c r="T160" s="75">
        <v>-7.4547201652194403E-3</v>
      </c>
      <c r="U160" s="75">
        <v>-8.2261301339985899E-3</v>
      </c>
      <c r="V160" s="75">
        <v>-8.9919815267194194E-3</v>
      </c>
      <c r="W160" s="75">
        <v>-9.7515339221945392E-3</v>
      </c>
      <c r="X160" s="75">
        <v>-1.0503651465687601E-2</v>
      </c>
      <c r="Y160" s="75">
        <v>-1.1246595800489499E-2</v>
      </c>
      <c r="Z160" s="75">
        <v>-1.19795637628976E-2</v>
      </c>
      <c r="AA160" s="75">
        <v>-1.27010441310403E-2</v>
      </c>
      <c r="AB160" s="75">
        <v>-1.34093482931166E-2</v>
      </c>
      <c r="AC160" s="75">
        <v>-1.41034244374213E-2</v>
      </c>
      <c r="AD160" s="75">
        <v>-1.47817870339167E-2</v>
      </c>
      <c r="AE160" s="75">
        <v>-1.54431677396678E-2</v>
      </c>
      <c r="AF160" s="75">
        <v>-1.6086237343833999E-2</v>
      </c>
      <c r="AG160" s="75">
        <v>-1.6710141566786602E-2</v>
      </c>
      <c r="AH160" s="75">
        <v>-1.7313817596755099E-2</v>
      </c>
      <c r="AI160" s="75">
        <v>-1.78962872349256E-2</v>
      </c>
      <c r="AJ160" s="75">
        <v>-1.8457330913138299E-2</v>
      </c>
      <c r="AK160" s="75">
        <v>-1.8996032017444101E-2</v>
      </c>
      <c r="AL160" s="75">
        <v>-1.9512321836114E-2</v>
      </c>
      <c r="AM160" s="75">
        <v>-2.0006043045796101E-2</v>
      </c>
      <c r="AN160" s="75">
        <v>-2.04769629416796E-2</v>
      </c>
      <c r="AO160" s="75">
        <v>-2.09253857351905E-2</v>
      </c>
      <c r="AP160" s="75">
        <v>-2.13513538980168E-2</v>
      </c>
      <c r="AQ160" s="75">
        <v>-2.1755043000180101E-2</v>
      </c>
      <c r="AR160" s="75">
        <v>-2.2136853457100099E-2</v>
      </c>
      <c r="AS160" s="75">
        <v>-2.24968463816912E-2</v>
      </c>
      <c r="AT160" s="75">
        <v>-2.2835339041293898E-2</v>
      </c>
      <c r="AU160" s="75">
        <v>-2.3152463409592199E-2</v>
      </c>
      <c r="AV160" s="75">
        <v>-2.3448251411023101E-2</v>
      </c>
      <c r="AW160" s="75">
        <v>-2.3722797995633298E-2</v>
      </c>
      <c r="AX160" s="75">
        <v>-2.3975904517410499E-2</v>
      </c>
      <c r="AY160" s="75">
        <v>-2.42075639766017E-2</v>
      </c>
      <c r="AZ160" s="75">
        <v>-2.44173712330348E-2</v>
      </c>
      <c r="BA160" s="75">
        <v>-2.4605223943230999E-2</v>
      </c>
      <c r="BB160" s="75">
        <v>-2.47706429842946E-2</v>
      </c>
      <c r="BC160" s="75">
        <v>-2.4913335826063299E-2</v>
      </c>
      <c r="BD160" s="75">
        <v>-2.5032980722912698E-2</v>
      </c>
      <c r="BE160" s="75">
        <v>-2.51290850404529E-2</v>
      </c>
      <c r="BF160" s="75">
        <v>-2.5201535239243601E-2</v>
      </c>
      <c r="BG160" s="75">
        <v>-2.5249890178902199E-2</v>
      </c>
      <c r="BH160" s="75">
        <v>-2.5274084331349499E-2</v>
      </c>
      <c r="BI160" s="75">
        <v>-2.52740211200807E-2</v>
      </c>
      <c r="BJ160" s="75">
        <v>-2.5249588545502698E-2</v>
      </c>
      <c r="BK160" s="75">
        <v>-2.52010829276605E-2</v>
      </c>
      <c r="BL160" s="75">
        <v>-2.5128454752334599E-2</v>
      </c>
      <c r="BM160" s="75">
        <v>-2.5032194254586099E-2</v>
      </c>
      <c r="BN160" s="75">
        <v>-2.4912453238757699E-2</v>
      </c>
      <c r="BO160" s="75">
        <v>-2.4769681300163E-2</v>
      </c>
      <c r="BP160" s="75">
        <v>-2.4604245103869202E-2</v>
      </c>
      <c r="BQ160" s="75">
        <v>-2.44164400999261E-2</v>
      </c>
      <c r="BR160" s="75">
        <v>-2.4206739374035301E-2</v>
      </c>
      <c r="BS160" s="75">
        <v>-2.3975265820968102E-2</v>
      </c>
      <c r="BT160" s="75">
        <v>-2.3722420795274899E-2</v>
      </c>
      <c r="BU160" s="75">
        <v>-2.3448181218263899E-2</v>
      </c>
      <c r="BV160" s="75">
        <v>-2.3152723309490201E-2</v>
      </c>
      <c r="BW160" s="75">
        <v>-2.2835938584180399E-2</v>
      </c>
      <c r="BX160" s="75">
        <v>-2.24977364531696E-2</v>
      </c>
      <c r="BY160" s="75">
        <v>-2.2137975880832501E-2</v>
      </c>
      <c r="BZ160" s="75">
        <v>-2.1756364870016101E-2</v>
      </c>
      <c r="CA160" s="75">
        <v>-2.1352765978854198E-2</v>
      </c>
      <c r="CB160" s="75">
        <v>-2.09268062963292E-2</v>
      </c>
      <c r="CC160" s="75">
        <v>-2.04784129550807E-2</v>
      </c>
      <c r="CD160" s="75">
        <v>-2.0007289036629999E-2</v>
      </c>
      <c r="CE160" s="75">
        <v>-1.95134885531251E-2</v>
      </c>
      <c r="CF160" s="75">
        <v>-1.8996988599856102E-2</v>
      </c>
      <c r="CG160" s="75">
        <v>-1.8457972836190401E-2</v>
      </c>
      <c r="CH160" s="75">
        <v>-1.7896867485915201E-2</v>
      </c>
      <c r="CI160" s="75">
        <v>-1.7313994776664E-2</v>
      </c>
      <c r="CJ160" s="75">
        <v>-1.6710228521624199E-2</v>
      </c>
      <c r="CK160" s="75">
        <v>-1.60861709405298E-2</v>
      </c>
      <c r="CL160" s="75">
        <v>-1.5442929027262801E-2</v>
      </c>
      <c r="CM160" s="75">
        <v>-1.4781548800924599E-2</v>
      </c>
      <c r="CN160" s="75">
        <v>-1.4103190304713201E-2</v>
      </c>
      <c r="CO160" s="75">
        <v>-1.34092438862944E-2</v>
      </c>
      <c r="CP160" s="75">
        <v>-1.2700969340417E-2</v>
      </c>
      <c r="CQ160" s="75">
        <v>-1.1979795730967399E-2</v>
      </c>
      <c r="CR160" s="75">
        <v>-1.12471088342636E-2</v>
      </c>
      <c r="CS160" s="75">
        <v>-1.05042563342931E-2</v>
      </c>
      <c r="CT160" s="75">
        <v>-9.7525274226245504E-3</v>
      </c>
      <c r="CU160" s="75">
        <v>-8.9932411783593107E-3</v>
      </c>
      <c r="CV160" s="75">
        <v>-8.2274412968263207E-3</v>
      </c>
      <c r="CW160" s="75">
        <v>-7.4562713250270404E-3</v>
      </c>
      <c r="CX160" s="75">
        <v>-6.6806562360579797E-3</v>
      </c>
      <c r="CY160" s="75">
        <v>-5.9013870533226502E-3</v>
      </c>
      <c r="CZ160" s="75">
        <v>-5.1192546342053898E-3</v>
      </c>
      <c r="DA160" s="75">
        <v>-4.3348681388670198E-3</v>
      </c>
      <c r="DB160" s="75">
        <v>-3.5486868183807001E-3</v>
      </c>
      <c r="DC160" s="75">
        <v>-2.7612747477860399E-3</v>
      </c>
      <c r="DD160" s="75">
        <v>-1.9728961121654701E-3</v>
      </c>
      <c r="DE160" s="75">
        <v>-1.18388800782668E-3</v>
      </c>
      <c r="DF160" s="75">
        <v>-7.8939856328361199E-4</v>
      </c>
    </row>
    <row r="161" spans="1:110" ht="1.1499999999999999" customHeight="1">
      <c r="A161" s="71">
        <f t="shared" si="33"/>
        <v>152</v>
      </c>
      <c r="B161">
        <v>2400</v>
      </c>
      <c r="C161" s="72">
        <f t="shared" si="35"/>
        <v>-7.3785347837565501E-3</v>
      </c>
      <c r="D161" s="72">
        <f t="shared" si="35"/>
        <v>-2.49868632410516E-2</v>
      </c>
      <c r="E161" s="72">
        <f t="shared" si="35"/>
        <v>-1.52453206016753E-2</v>
      </c>
      <c r="G161" s="72">
        <f t="shared" si="34"/>
        <v>-0.33923716883416999</v>
      </c>
      <c r="H161" s="72">
        <f t="shared" si="34"/>
        <v>-1.1459515228431001</v>
      </c>
      <c r="I161" s="72">
        <f t="shared" si="32"/>
        <v>-0.69565393459713498</v>
      </c>
      <c r="K161" s="75">
        <v>-7.8694213171729603E-4</v>
      </c>
      <c r="L161" s="75">
        <v>-1.1808286829182099E-3</v>
      </c>
      <c r="M161" s="75">
        <v>-1.9677958462125302E-3</v>
      </c>
      <c r="N161" s="75">
        <v>-2.7539658879413699E-3</v>
      </c>
      <c r="O161" s="75">
        <v>-3.5392466937673801E-3</v>
      </c>
      <c r="P161" s="75">
        <v>-4.3231779045436198E-3</v>
      </c>
      <c r="Q161" s="75">
        <v>-5.1053687397097699E-3</v>
      </c>
      <c r="R161" s="75">
        <v>-5.8851553999784301E-3</v>
      </c>
      <c r="S161" s="75">
        <v>-6.6620572071951698E-3</v>
      </c>
      <c r="T161" s="75">
        <v>-7.4352387898170402E-3</v>
      </c>
      <c r="U161" s="75">
        <v>-8.2040110493517195E-3</v>
      </c>
      <c r="V161" s="75">
        <v>-8.9671120889624895E-3</v>
      </c>
      <c r="W161" s="75">
        <v>-9.7238045899120992E-3</v>
      </c>
      <c r="X161" s="75">
        <v>-1.04729913613346E-2</v>
      </c>
      <c r="Y161" s="75">
        <v>-1.12129369000012E-2</v>
      </c>
      <c r="Z161" s="75">
        <v>-1.1942874367946299E-2</v>
      </c>
      <c r="AA161" s="75">
        <v>-1.2661344043476601E-2</v>
      </c>
      <c r="AB161" s="75">
        <v>-1.3366647425027601E-2</v>
      </c>
      <c r="AC161" s="75">
        <v>-1.40578272726861E-2</v>
      </c>
      <c r="AD161" s="75">
        <v>-1.47333859211221E-2</v>
      </c>
      <c r="AE161" s="75">
        <v>-1.53920920062319E-2</v>
      </c>
      <c r="AF161" s="75">
        <v>-1.6032694544323899E-2</v>
      </c>
      <c r="AG161" s="75">
        <v>-1.6654282070890002E-2</v>
      </c>
      <c r="AH161" s="75">
        <v>-1.7255880574339199E-2</v>
      </c>
      <c r="AI161" s="75">
        <v>-1.7836495877549999E-2</v>
      </c>
      <c r="AJ161" s="75">
        <v>-1.8395897723530601E-2</v>
      </c>
      <c r="AK161" s="75">
        <v>-1.89332046498384E-2</v>
      </c>
      <c r="AL161" s="75">
        <v>-1.94482983906345E-2</v>
      </c>
      <c r="AM161" s="75">
        <v>-1.99410411576946E-2</v>
      </c>
      <c r="AN161" s="75">
        <v>-2.0411148361804399E-2</v>
      </c>
      <c r="AO161" s="75">
        <v>-2.0858914964628598E-2</v>
      </c>
      <c r="AP161" s="75">
        <v>-2.1284362447890899E-2</v>
      </c>
      <c r="AQ161" s="75">
        <v>-2.1687595599532799E-2</v>
      </c>
      <c r="AR161" s="75">
        <v>-2.2069044807690199E-2</v>
      </c>
      <c r="AS161" s="75">
        <v>-2.2428690578317399E-2</v>
      </c>
      <c r="AT161" s="75">
        <v>-2.2766839484065701E-2</v>
      </c>
      <c r="AU161" s="75">
        <v>-2.3083642854412501E-2</v>
      </c>
      <c r="AV161" s="75">
        <v>-2.3379036972687499E-2</v>
      </c>
      <c r="AW161" s="75">
        <v>-2.3653194858807101E-2</v>
      </c>
      <c r="AX161" s="75">
        <v>-2.3905859309925202E-2</v>
      </c>
      <c r="AY161" s="75">
        <v>-2.4137024032124799E-2</v>
      </c>
      <c r="AZ161" s="75">
        <v>-2.4346347555101601E-2</v>
      </c>
      <c r="BA161" s="75">
        <v>-2.45336546383987E-2</v>
      </c>
      <c r="BB161" s="75">
        <v>-2.4698564149944102E-2</v>
      </c>
      <c r="BC161" s="75">
        <v>-2.4840756316680201E-2</v>
      </c>
      <c r="BD161" s="75">
        <v>-2.49599323801203E-2</v>
      </c>
      <c r="BE161" s="75">
        <v>-2.5055660129532899E-2</v>
      </c>
      <c r="BF161" s="75">
        <v>-2.5127783109624002E-2</v>
      </c>
      <c r="BG161" s="75">
        <v>-2.5175938351762801E-2</v>
      </c>
      <c r="BH161" s="75">
        <v>-2.5200023877841801E-2</v>
      </c>
      <c r="BI161" s="75">
        <v>-2.5199967712910599E-2</v>
      </c>
      <c r="BJ161" s="75">
        <v>-2.5175662805991102E-2</v>
      </c>
      <c r="BK161" s="75">
        <v>-2.5127372333004099E-2</v>
      </c>
      <c r="BL161" s="75">
        <v>-2.5055072641616698E-2</v>
      </c>
      <c r="BM161" s="75">
        <v>-2.49592010070682E-2</v>
      </c>
      <c r="BN161" s="75">
        <v>-2.4839922175628901E-2</v>
      </c>
      <c r="BO161" s="75">
        <v>-2.4697645541750701E-2</v>
      </c>
      <c r="BP161" s="75">
        <v>-2.45327264754359E-2</v>
      </c>
      <c r="BQ161" s="75">
        <v>-2.4345442211647399E-2</v>
      </c>
      <c r="BR161" s="75">
        <v>-2.4136240530833599E-2</v>
      </c>
      <c r="BS161" s="75">
        <v>-2.39052441785906E-2</v>
      </c>
      <c r="BT161" s="75">
        <v>-2.3652831087597401E-2</v>
      </c>
      <c r="BU161" s="75">
        <v>-2.3378990803348602E-2</v>
      </c>
      <c r="BV161" s="75">
        <v>-2.3083890634015902E-2</v>
      </c>
      <c r="BW161" s="75">
        <v>-2.27674420746279E-2</v>
      </c>
      <c r="BX161" s="75">
        <v>-2.24295644259427E-2</v>
      </c>
      <c r="BY161" s="75">
        <v>-2.20701412127891E-2</v>
      </c>
      <c r="BZ161" s="75">
        <v>-2.16889026724311E-2</v>
      </c>
      <c r="CA161" s="75">
        <v>-2.12857432691862E-2</v>
      </c>
      <c r="CB161" s="75">
        <v>-2.0860313310499801E-2</v>
      </c>
      <c r="CC161" s="75">
        <v>-2.0412579434032501E-2</v>
      </c>
      <c r="CD161" s="75">
        <v>-1.9942262585918701E-2</v>
      </c>
      <c r="CE161" s="75">
        <v>-1.94494538215167E-2</v>
      </c>
      <c r="CF161" s="75">
        <v>-1.8934142177363299E-2</v>
      </c>
      <c r="CG161" s="75">
        <v>-1.8396535258671E-2</v>
      </c>
      <c r="CH161" s="75">
        <v>-1.78370595745036E-2</v>
      </c>
      <c r="CI161" s="75">
        <v>-1.72560523252786E-2</v>
      </c>
      <c r="CJ161" s="75">
        <v>-1.6654362621702602E-2</v>
      </c>
      <c r="CK161" s="75">
        <v>-1.6032608138452802E-2</v>
      </c>
      <c r="CL161" s="75">
        <v>-1.53918466581671E-2</v>
      </c>
      <c r="CM161" s="75">
        <v>-1.4733128665939101E-2</v>
      </c>
      <c r="CN161" s="75">
        <v>-1.4057567436761899E-2</v>
      </c>
      <c r="CO161" s="75">
        <v>-1.33665244116036E-2</v>
      </c>
      <c r="CP161" s="75">
        <v>-1.26612347886975E-2</v>
      </c>
      <c r="CQ161" s="75">
        <v>-1.1943074895198099E-2</v>
      </c>
      <c r="CR161" s="75">
        <v>-1.12134130886761E-2</v>
      </c>
      <c r="CS161" s="75">
        <v>-1.04735517847075E-2</v>
      </c>
      <c r="CT161" s="75">
        <v>-9.7247620581992992E-3</v>
      </c>
      <c r="CU161" s="75">
        <v>-8.9683226525175998E-3</v>
      </c>
      <c r="CV161" s="75">
        <v>-8.2052836889579296E-3</v>
      </c>
      <c r="CW161" s="75">
        <v>-7.4367385430105003E-3</v>
      </c>
      <c r="CX161" s="75">
        <v>-6.6636401138885004E-3</v>
      </c>
      <c r="CY161" s="75">
        <v>-5.8867500887345098E-3</v>
      </c>
      <c r="CZ161" s="75">
        <v>-5.1068704741692198E-3</v>
      </c>
      <c r="DA161" s="75">
        <v>-4.3246204898741702E-3</v>
      </c>
      <c r="DB161" s="75">
        <v>-3.5404679806697401E-3</v>
      </c>
      <c r="DC161" s="75">
        <v>-2.7549816080636399E-3</v>
      </c>
      <c r="DD161" s="75">
        <v>-1.9684685140055002E-3</v>
      </c>
      <c r="DE161" s="75">
        <v>-1.1812562223667499E-3</v>
      </c>
      <c r="DF161" s="75">
        <v>-7.8764027734905501E-4</v>
      </c>
    </row>
    <row r="162" spans="1:110" ht="1.1499999999999999" customHeight="1">
      <c r="A162" s="71">
        <f t="shared" si="33"/>
        <v>153</v>
      </c>
      <c r="B162">
        <v>2350</v>
      </c>
      <c r="C162" s="72">
        <f t="shared" si="35"/>
        <v>-7.36023851886784E-3</v>
      </c>
      <c r="D162" s="72">
        <f t="shared" si="35"/>
        <v>-2.4918797509189902E-2</v>
      </c>
      <c r="E162" s="72">
        <f t="shared" si="35"/>
        <v>-1.5198686534927199E-2</v>
      </c>
      <c r="G162" s="72">
        <f t="shared" si="34"/>
        <v>-0.33187693031530202</v>
      </c>
      <c r="H162" s="72">
        <f t="shared" si="34"/>
        <v>-1.1210327253339101</v>
      </c>
      <c r="I162" s="72">
        <f t="shared" si="32"/>
        <v>-0.68045524806220703</v>
      </c>
      <c r="K162" s="75">
        <v>-7.8523566141484402E-4</v>
      </c>
      <c r="L162" s="75">
        <v>-1.17822927965789E-3</v>
      </c>
      <c r="M162" s="75">
        <v>-1.9634260766497299E-3</v>
      </c>
      <c r="N162" s="75">
        <v>-2.7477768393555299E-3</v>
      </c>
      <c r="O162" s="75">
        <v>-3.53114413076582E-3</v>
      </c>
      <c r="P162" s="75">
        <v>-4.3130841933498197E-3</v>
      </c>
      <c r="Q162" s="75">
        <v>-5.0931827960357598E-3</v>
      </c>
      <c r="R162" s="75">
        <v>-5.8707487433230197E-3</v>
      </c>
      <c r="S162" s="75">
        <v>-6.6453125949328699E-3</v>
      </c>
      <c r="T162" s="75">
        <v>-7.4160421740907603E-3</v>
      </c>
      <c r="U162" s="75">
        <v>-8.1822352950894107E-3</v>
      </c>
      <c r="V162" s="75">
        <v>-8.9426546017739306E-3</v>
      </c>
      <c r="W162" s="75">
        <v>-9.6965588896409799E-3</v>
      </c>
      <c r="X162" s="75">
        <v>-1.04428891039469E-2</v>
      </c>
      <c r="Y162" s="75">
        <v>-1.11799196275842E-2</v>
      </c>
      <c r="Z162" s="75">
        <v>-1.1906907441421E-2</v>
      </c>
      <c r="AA162" s="75">
        <v>-1.2622450956278E-2</v>
      </c>
      <c r="AB162" s="75">
        <v>-1.3324839561237201E-2</v>
      </c>
      <c r="AC162" s="75">
        <v>-1.40132036046452E-2</v>
      </c>
      <c r="AD162" s="75">
        <v>-1.46860396186502E-2</v>
      </c>
      <c r="AE162" s="75">
        <v>-1.5342141435653499E-2</v>
      </c>
      <c r="AF162" s="75">
        <v>-1.59803450244362E-2</v>
      </c>
      <c r="AG162" s="75">
        <v>-1.65996733298607E-2</v>
      </c>
      <c r="AH162" s="75">
        <v>-1.7199239775532001E-2</v>
      </c>
      <c r="AI162" s="75">
        <v>-1.7778045081859001E-2</v>
      </c>
      <c r="AJ162" s="75">
        <v>-1.8335828968552001E-2</v>
      </c>
      <c r="AK162" s="75">
        <v>-1.8871764222226299E-2</v>
      </c>
      <c r="AL162" s="75">
        <v>-1.9385675985877201E-2</v>
      </c>
      <c r="AM162" s="75">
        <v>-1.98774381283192E-2</v>
      </c>
      <c r="AN162" s="75">
        <v>-2.0346737127538199E-2</v>
      </c>
      <c r="AO162" s="75">
        <v>-2.0793837061296401E-2</v>
      </c>
      <c r="AP162" s="75">
        <v>-2.1218752211443599E-2</v>
      </c>
      <c r="AQ162" s="75">
        <v>-2.1621522351856499E-2</v>
      </c>
      <c r="AR162" s="75">
        <v>-2.20025920545504E-2</v>
      </c>
      <c r="AS162" s="75">
        <v>-2.2361883510347898E-2</v>
      </c>
      <c r="AT162" s="75">
        <v>-2.26996793064199E-2</v>
      </c>
      <c r="AU162" s="75">
        <v>-2.3016154674287401E-2</v>
      </c>
      <c r="AV162" s="75">
        <v>-2.33111576711598E-2</v>
      </c>
      <c r="AW162" s="75">
        <v>-2.3584928133736801E-2</v>
      </c>
      <c r="AX162" s="75">
        <v>-2.3837162085369502E-2</v>
      </c>
      <c r="AY162" s="75">
        <v>-2.4067844539858899E-2</v>
      </c>
      <c r="AZ162" s="75">
        <v>-2.4276702657512E-2</v>
      </c>
      <c r="BA162" s="75">
        <v>-2.4463483971417101E-2</v>
      </c>
      <c r="BB162" s="75">
        <v>-2.4627904798458E-2</v>
      </c>
      <c r="BC162" s="75">
        <v>-2.4769619331477699E-2</v>
      </c>
      <c r="BD162" s="75">
        <v>-2.48883434816752E-2</v>
      </c>
      <c r="BE162" s="75">
        <v>-2.4983715830630901E-2</v>
      </c>
      <c r="BF162" s="75">
        <v>-2.50555218710133E-2</v>
      </c>
      <c r="BG162" s="75">
        <v>-2.5103489295966001E-2</v>
      </c>
      <c r="BH162" s="75">
        <v>-2.51274709022936E-2</v>
      </c>
      <c r="BI162" s="75">
        <v>-2.5127419302784799E-2</v>
      </c>
      <c r="BJ162" s="75">
        <v>-2.5103240984267298E-2</v>
      </c>
      <c r="BK162" s="75">
        <v>-2.5055150435910001E-2</v>
      </c>
      <c r="BL162" s="75">
        <v>-2.4983169927859299E-2</v>
      </c>
      <c r="BM162" s="75">
        <v>-2.4887665401288301E-2</v>
      </c>
      <c r="BN162" s="75">
        <v>-2.4768830685338701E-2</v>
      </c>
      <c r="BO162" s="75">
        <v>-2.46270276942414E-2</v>
      </c>
      <c r="BP162" s="75">
        <v>-2.4462602951030001E-2</v>
      </c>
      <c r="BQ162" s="75">
        <v>-2.4275822811819101E-2</v>
      </c>
      <c r="BR162" s="75">
        <v>-2.4067099372891702E-2</v>
      </c>
      <c r="BS162" s="75">
        <v>-2.3836571345268499E-2</v>
      </c>
      <c r="BT162" s="75">
        <v>-2.3584577368246699E-2</v>
      </c>
      <c r="BU162" s="75">
        <v>-2.3311135943795299E-2</v>
      </c>
      <c r="BV162" s="75">
        <v>-2.3016391511628102E-2</v>
      </c>
      <c r="BW162" s="75">
        <v>-2.2700286192671199E-2</v>
      </c>
      <c r="BX162" s="75">
        <v>-2.2362740691210001E-2</v>
      </c>
      <c r="BY162" s="75">
        <v>-2.2003666606237801E-2</v>
      </c>
      <c r="BZ162" s="75">
        <v>-2.16228134042603E-2</v>
      </c>
      <c r="CA162" s="75">
        <v>-2.12201052171485E-2</v>
      </c>
      <c r="CB162" s="75">
        <v>-2.0795216766336999E-2</v>
      </c>
      <c r="CC162" s="75">
        <v>-2.0348148226689702E-2</v>
      </c>
      <c r="CD162" s="75">
        <v>-1.9878642287935601E-2</v>
      </c>
      <c r="CE162" s="75">
        <v>-1.9386819598585101E-2</v>
      </c>
      <c r="CF162" s="75">
        <v>-1.8872685764576999E-2</v>
      </c>
      <c r="CG162" s="75">
        <v>-1.8336466067848899E-2</v>
      </c>
      <c r="CH162" s="75">
        <v>-1.7778590905318099E-2</v>
      </c>
      <c r="CI162" s="75">
        <v>-1.7199408881642699E-2</v>
      </c>
      <c r="CJ162" s="75">
        <v>-1.65997473552397E-2</v>
      </c>
      <c r="CK162" s="75">
        <v>-1.5980236847240099E-2</v>
      </c>
      <c r="CL162" s="75">
        <v>-1.5341891056841601E-2</v>
      </c>
      <c r="CM162" s="75">
        <v>-1.46857604123169E-2</v>
      </c>
      <c r="CN162" s="75">
        <v>-1.40129196546877E-2</v>
      </c>
      <c r="CO162" s="75">
        <v>-1.3324696119147999E-2</v>
      </c>
      <c r="CP162" s="75">
        <v>-1.26223077505392E-2</v>
      </c>
      <c r="CQ162" s="75">
        <v>-1.1907076304573799E-2</v>
      </c>
      <c r="CR162" s="75">
        <v>-1.11803559200552E-2</v>
      </c>
      <c r="CS162" s="75">
        <v>-1.04434050338522E-2</v>
      </c>
      <c r="CT162" s="75">
        <v>-9.6974774555610502E-3</v>
      </c>
      <c r="CU162" s="75">
        <v>-8.9438137417937394E-3</v>
      </c>
      <c r="CV162" s="75">
        <v>-8.1834685720787101E-3</v>
      </c>
      <c r="CW162" s="75">
        <v>-7.4174910765986996E-3</v>
      </c>
      <c r="CX162" s="75">
        <v>-6.6468541126869203E-3</v>
      </c>
      <c r="CY162" s="75">
        <v>-5.8722995744483301E-3</v>
      </c>
      <c r="CZ162" s="75">
        <v>-5.0946324962478596E-3</v>
      </c>
      <c r="DA162" s="75">
        <v>-4.31448518060278E-3</v>
      </c>
      <c r="DB162" s="75">
        <v>-3.5323349329655601E-3</v>
      </c>
      <c r="DC162" s="75">
        <v>-2.74874952106984E-3</v>
      </c>
      <c r="DD162" s="75">
        <v>-1.9640824714951999E-3</v>
      </c>
      <c r="DE162" s="75">
        <v>-1.1786491218254E-3</v>
      </c>
      <c r="DF162" s="75">
        <v>-7.8589896517769302E-4</v>
      </c>
    </row>
    <row r="163" spans="1:110" ht="1.1499999999999999" customHeight="1">
      <c r="A163" s="71">
        <f t="shared" si="33"/>
        <v>154</v>
      </c>
      <c r="B163">
        <v>2300</v>
      </c>
      <c r="C163" s="72">
        <f t="shared" si="35"/>
        <v>-7.3422559970049402E-3</v>
      </c>
      <c r="D163" s="72">
        <f t="shared" si="35"/>
        <v>-2.4852217036755001E-2</v>
      </c>
      <c r="E163" s="72">
        <f t="shared" si="35"/>
        <v>-1.5153140883107799E-2</v>
      </c>
      <c r="G163" s="72">
        <f t="shared" si="34"/>
        <v>-0.32453467431829702</v>
      </c>
      <c r="H163" s="72">
        <f t="shared" si="34"/>
        <v>-1.0961805082971501</v>
      </c>
      <c r="I163" s="72">
        <f t="shared" si="32"/>
        <v>-0.66530210717909899</v>
      </c>
      <c r="K163" s="75">
        <v>-7.8354492296966701E-4</v>
      </c>
      <c r="L163" s="75">
        <v>-1.17565506559458E-3</v>
      </c>
      <c r="M163" s="75">
        <v>-1.9590997138675399E-3</v>
      </c>
      <c r="N163" s="75">
        <v>-2.74165154562069E-3</v>
      </c>
      <c r="O163" s="75">
        <v>-3.5231302504053E-3</v>
      </c>
      <c r="P163" s="75">
        <v>-4.30310788637598E-3</v>
      </c>
      <c r="Q163" s="75">
        <v>-5.0811486396833E-3</v>
      </c>
      <c r="R163" s="75">
        <v>-5.8565342176370898E-3</v>
      </c>
      <c r="S163" s="75">
        <v>-6.6288071801272903E-3</v>
      </c>
      <c r="T163" s="75">
        <v>-7.3971383332491298E-3</v>
      </c>
      <c r="U163" s="75">
        <v>-8.1608101435722297E-3</v>
      </c>
      <c r="V163" s="75">
        <v>-8.9186150374234701E-3</v>
      </c>
      <c r="W163" s="75">
        <v>-9.66980159179456E-3</v>
      </c>
      <c r="X163" s="75">
        <v>-1.04133473978026E-2</v>
      </c>
      <c r="Y163" s="75">
        <v>-1.11475451603928E-2</v>
      </c>
      <c r="Z163" s="75">
        <v>-1.18716621846351E-2</v>
      </c>
      <c r="AA163" s="75">
        <v>-1.25843615065832E-2</v>
      </c>
      <c r="AB163" s="75">
        <v>-1.3283920264270801E-2</v>
      </c>
      <c r="AC163" s="75">
        <v>-1.39695460679786E-2</v>
      </c>
      <c r="AD163" s="75">
        <v>-1.46397390227912E-2</v>
      </c>
      <c r="AE163" s="75">
        <v>-1.52933059918768E-2</v>
      </c>
      <c r="AF163" s="75">
        <v>-1.5929176008603399E-2</v>
      </c>
      <c r="AG163" s="75">
        <v>-1.6546302765318599E-2</v>
      </c>
      <c r="AH163" s="75">
        <v>-1.7143881682518399E-2</v>
      </c>
      <c r="AI163" s="75">
        <v>-1.77209208007661E-2</v>
      </c>
      <c r="AJ163" s="75">
        <v>-1.8277112037862898E-2</v>
      </c>
      <c r="AK163" s="75">
        <v>-1.8811697797091201E-2</v>
      </c>
      <c r="AL163" s="75">
        <v>-1.9324443546311101E-2</v>
      </c>
      <c r="AM163" s="75">
        <v>-1.9815223866676199E-2</v>
      </c>
      <c r="AN163" s="75">
        <v>-2.0283720434886101E-2</v>
      </c>
      <c r="AO163" s="75">
        <v>-2.0730145540674101E-2</v>
      </c>
      <c r="AP163" s="75">
        <v>-2.11545172331352E-2</v>
      </c>
      <c r="AQ163" s="75">
        <v>-2.1556820284545201E-2</v>
      </c>
      <c r="AR163" s="75">
        <v>-2.1937492938018201E-2</v>
      </c>
      <c r="AS163" s="75">
        <v>-2.22964244036074E-2</v>
      </c>
      <c r="AT163" s="75">
        <v>-2.2633860054520401E-2</v>
      </c>
      <c r="AU163" s="75">
        <v>-2.29499993326862E-2</v>
      </c>
      <c r="AV163" s="75">
        <v>-2.3244616436017999E-2</v>
      </c>
      <c r="AW163" s="75">
        <v>-2.35179996000488E-2</v>
      </c>
      <c r="AX163" s="75">
        <v>-2.3769814012553001E-2</v>
      </c>
      <c r="AY163" s="75">
        <v>-2.40000276165801E-2</v>
      </c>
      <c r="AZ163" s="75">
        <v>-2.42084352799838E-2</v>
      </c>
      <c r="BA163" s="75">
        <v>-2.4394711923282499E-2</v>
      </c>
      <c r="BB163" s="75">
        <v>-2.4558662521107999E-2</v>
      </c>
      <c r="BC163" s="75">
        <v>-2.4699921281853599E-2</v>
      </c>
      <c r="BD163" s="75">
        <v>-2.4818210985636101E-2</v>
      </c>
      <c r="BE163" s="75">
        <v>-2.49132460292548E-2</v>
      </c>
      <c r="BF163" s="75">
        <v>-2.4984747090306798E-2</v>
      </c>
      <c r="BG163" s="75">
        <v>-2.50325364839727E-2</v>
      </c>
      <c r="BH163" s="75">
        <v>-2.5056419259908501E-2</v>
      </c>
      <c r="BI163" s="75">
        <v>-2.5056370332490498E-2</v>
      </c>
      <c r="BJ163" s="75">
        <v>-2.5032316432197999E-2</v>
      </c>
      <c r="BK163" s="75">
        <v>-2.49844130270412E-2</v>
      </c>
      <c r="BL163" s="75">
        <v>-2.4912741395360101E-2</v>
      </c>
      <c r="BM163" s="75">
        <v>-2.4817584615525402E-2</v>
      </c>
      <c r="BN163" s="75">
        <v>-2.4699176227613799E-2</v>
      </c>
      <c r="BO163" s="75">
        <v>-2.4557826418335899E-2</v>
      </c>
      <c r="BP163" s="75">
        <v>-2.4393874663005501E-2</v>
      </c>
      <c r="BQ163" s="75">
        <v>-2.42075819864567E-2</v>
      </c>
      <c r="BR163" s="75">
        <v>-2.3999317788293398E-2</v>
      </c>
      <c r="BS163" s="75">
        <v>-2.3769248350881698E-2</v>
      </c>
      <c r="BT163" s="75">
        <v>-2.3517661963514899E-2</v>
      </c>
      <c r="BU163" s="75">
        <v>-2.3244617706154699E-2</v>
      </c>
      <c r="BV163" s="75">
        <v>-2.2950227307319399E-2</v>
      </c>
      <c r="BW163" s="75">
        <v>-2.2634470834491299E-2</v>
      </c>
      <c r="BX163" s="75">
        <v>-2.2297264345661399E-2</v>
      </c>
      <c r="BY163" s="75">
        <v>-2.1938549513752102E-2</v>
      </c>
      <c r="BZ163" s="75">
        <v>-2.15580928947883E-2</v>
      </c>
      <c r="CA163" s="75">
        <v>-2.1155845910234301E-2</v>
      </c>
      <c r="CB163" s="75">
        <v>-2.0731508819949299E-2</v>
      </c>
      <c r="CC163" s="75">
        <v>-2.0285109870410399E-2</v>
      </c>
      <c r="CD163" s="75">
        <v>-1.9816416983312501E-2</v>
      </c>
      <c r="CE163" s="75">
        <v>-1.9325573515752599E-2</v>
      </c>
      <c r="CF163" s="75">
        <v>-1.8812605973394E-2</v>
      </c>
      <c r="CG163" s="75">
        <v>-1.8277751318883002E-2</v>
      </c>
      <c r="CH163" s="75">
        <v>-1.7721447503863501E-2</v>
      </c>
      <c r="CI163" s="75">
        <v>-1.7144050700562699E-2</v>
      </c>
      <c r="CJ163" s="75">
        <v>-1.65463699980728E-2</v>
      </c>
      <c r="CK163" s="75">
        <v>-1.59290454020901E-2</v>
      </c>
      <c r="CL163" s="75">
        <v>-1.52930522805127E-2</v>
      </c>
      <c r="CM163" s="75">
        <v>-1.46394359918485E-2</v>
      </c>
      <c r="CN163" s="75">
        <v>-1.39692407490019E-2</v>
      </c>
      <c r="CO163" s="75">
        <v>-1.3283755354245801E-2</v>
      </c>
      <c r="CP163" s="75">
        <v>-1.2584186146141201E-2</v>
      </c>
      <c r="CQ163" s="75">
        <v>-1.18718006068775E-2</v>
      </c>
      <c r="CR163" s="75">
        <v>-1.11479391661669E-2</v>
      </c>
      <c r="CS163" s="75">
        <v>-1.0413820325097699E-2</v>
      </c>
      <c r="CT163" s="75">
        <v>-9.6706785374135497E-3</v>
      </c>
      <c r="CU163" s="75">
        <v>-8.9197211552118402E-3</v>
      </c>
      <c r="CV163" s="75">
        <v>-8.1620029053920008E-3</v>
      </c>
      <c r="CW163" s="75">
        <v>-7.3985366200167799E-3</v>
      </c>
      <c r="CX163" s="75">
        <v>-6.63030617765343E-3</v>
      </c>
      <c r="CY163" s="75">
        <v>-5.8580428871664401E-3</v>
      </c>
      <c r="CZ163" s="75">
        <v>-5.08254821137143E-3</v>
      </c>
      <c r="DA163" s="75">
        <v>-4.30446859897529E-3</v>
      </c>
      <c r="DB163" s="75">
        <v>-3.5242932625351299E-3</v>
      </c>
      <c r="DC163" s="75">
        <v>-2.7425832061999198E-3</v>
      </c>
      <c r="DD163" s="75">
        <v>-1.9597410704000101E-3</v>
      </c>
      <c r="DE163" s="75">
        <v>-1.17606873781824E-3</v>
      </c>
      <c r="DF163" s="75">
        <v>-7.8417628187707998E-4</v>
      </c>
    </row>
    <row r="164" spans="1:110" ht="1.1499999999999999" customHeight="1">
      <c r="A164" s="71">
        <f t="shared" si="33"/>
        <v>155</v>
      </c>
      <c r="B164">
        <v>2250</v>
      </c>
      <c r="C164" s="72">
        <f t="shared" si="35"/>
        <v>-7.3245931456540304E-3</v>
      </c>
      <c r="D164" s="72">
        <f t="shared" si="35"/>
        <v>-2.4787117046903399E-2</v>
      </c>
      <c r="E164" s="72">
        <f t="shared" si="35"/>
        <v>-1.51086747921772E-2</v>
      </c>
      <c r="G164" s="72">
        <f t="shared" si="34"/>
        <v>-0.31721008117264299</v>
      </c>
      <c r="H164" s="72">
        <f t="shared" si="34"/>
        <v>-1.07139339125025</v>
      </c>
      <c r="I164" s="72">
        <f t="shared" si="32"/>
        <v>-0.65019343238692195</v>
      </c>
      <c r="K164" s="75">
        <v>-7.8187113167587003E-4</v>
      </c>
      <c r="L164" s="75">
        <v>-1.1731080864183199E-3</v>
      </c>
      <c r="M164" s="75">
        <v>-1.95482003266533E-3</v>
      </c>
      <c r="N164" s="75">
        <v>-2.73559441229735E-3</v>
      </c>
      <c r="O164" s="75">
        <v>-3.51521087059609E-3</v>
      </c>
      <c r="P164" s="75">
        <v>-4.2932557039603103E-3</v>
      </c>
      <c r="Q164" s="75">
        <v>-5.06927358801021E-3</v>
      </c>
      <c r="R164" s="75">
        <v>-5.8425198247459703E-3</v>
      </c>
      <c r="S164" s="75">
        <v>-6.61254885771086E-3</v>
      </c>
      <c r="T164" s="75">
        <v>-7.3785347837565501E-3</v>
      </c>
      <c r="U164" s="75">
        <v>-8.1397424159058498E-3</v>
      </c>
      <c r="V164" s="75">
        <v>-8.89499881934625E-3</v>
      </c>
      <c r="W164" s="75">
        <v>-9.6435370330982505E-3</v>
      </c>
      <c r="X164" s="75">
        <v>-1.03843686861182E-2</v>
      </c>
      <c r="Y164" s="75">
        <v>-1.11158144077626E-2</v>
      </c>
      <c r="Z164" s="75">
        <v>-1.1837137825068501E-2</v>
      </c>
      <c r="AA164" s="75">
        <v>-1.2547072379607E-2</v>
      </c>
      <c r="AB164" s="75">
        <v>-1.3243885190949999E-2</v>
      </c>
      <c r="AC164" s="75">
        <v>-1.39268475741391E-2</v>
      </c>
      <c r="AD164" s="75">
        <v>-1.45944751793558E-2</v>
      </c>
      <c r="AE164" s="75">
        <v>-1.52455760824841E-2</v>
      </c>
      <c r="AF164" s="75">
        <v>-1.5879175130789899E-2</v>
      </c>
      <c r="AG164" s="75">
        <v>-1.64941582875462E-2</v>
      </c>
      <c r="AH164" s="75">
        <v>-1.7089793573886701E-2</v>
      </c>
      <c r="AI164" s="75">
        <v>-1.7665109435911201E-2</v>
      </c>
      <c r="AJ164" s="75">
        <v>-1.8219735134689399E-2</v>
      </c>
      <c r="AK164" s="75">
        <v>-1.8752993088587501E-2</v>
      </c>
      <c r="AL164" s="75">
        <v>-1.92645903639913E-2</v>
      </c>
      <c r="AM164" s="75">
        <v>-1.9754389099643901E-2</v>
      </c>
      <c r="AN164" s="75">
        <v>-2.02220896501876E-2</v>
      </c>
      <c r="AO164" s="75">
        <v>-2.0667834272603599E-2</v>
      </c>
      <c r="AP164" s="75">
        <v>-2.1091651917599801E-2</v>
      </c>
      <c r="AQ164" s="75">
        <v>-2.14934861462916E-2</v>
      </c>
      <c r="AR164" s="75">
        <v>-2.18737454135907E-2</v>
      </c>
      <c r="AS164" s="75">
        <v>-2.2232312150758798E-2</v>
      </c>
      <c r="AT164" s="75">
        <v>-2.25693829348028E-2</v>
      </c>
      <c r="AU164" s="75">
        <v>-2.28851771850077E-2</v>
      </c>
      <c r="AV164" s="75">
        <v>-2.31794155777197E-2</v>
      </c>
      <c r="AW164" s="75">
        <v>-2.3452410856953002E-2</v>
      </c>
      <c r="AX164" s="75">
        <v>-2.3703815811481899E-2</v>
      </c>
      <c r="AY164" s="75">
        <v>-2.39335750019017E-2</v>
      </c>
      <c r="AZ164" s="75">
        <v>-2.4141543962869001E-2</v>
      </c>
      <c r="BA164" s="75">
        <v>-2.43273381559902E-2</v>
      </c>
      <c r="BB164" s="75">
        <v>-2.44908349153274E-2</v>
      </c>
      <c r="BC164" s="75">
        <v>-2.46316585223939E-2</v>
      </c>
      <c r="BD164" s="75">
        <v>-2.47495321109363E-2</v>
      </c>
      <c r="BE164" s="75">
        <v>-2.48442448230753E-2</v>
      </c>
      <c r="BF164" s="75">
        <v>-2.4915454795136599E-2</v>
      </c>
      <c r="BG164" s="75">
        <v>-2.4963073821286302E-2</v>
      </c>
      <c r="BH164" s="75">
        <v>-2.49868632410516E-2</v>
      </c>
      <c r="BI164" s="75">
        <v>-2.49868158061144E-2</v>
      </c>
      <c r="BJ164" s="75">
        <v>-2.4962882728500502E-2</v>
      </c>
      <c r="BK164" s="75">
        <v>-2.49151564058274E-2</v>
      </c>
      <c r="BL164" s="75">
        <v>-2.4843781852496201E-2</v>
      </c>
      <c r="BM164" s="75">
        <v>-2.4748956106350299E-2</v>
      </c>
      <c r="BN164" s="75">
        <v>-2.46309562096803E-2</v>
      </c>
      <c r="BO164" s="75">
        <v>-2.4490040355776701E-2</v>
      </c>
      <c r="BP164" s="75">
        <v>-2.4326541708182901E-2</v>
      </c>
      <c r="BQ164" s="75">
        <v>-2.4140719553934101E-2</v>
      </c>
      <c r="BR164" s="75">
        <v>-2.3932897633912899E-2</v>
      </c>
      <c r="BS164" s="75">
        <v>-2.3703275817674601E-2</v>
      </c>
      <c r="BT164" s="75">
        <v>-2.3452087114601401E-2</v>
      </c>
      <c r="BU164" s="75">
        <v>-2.31794367283873E-2</v>
      </c>
      <c r="BV164" s="75">
        <v>-2.2885399239944398E-2</v>
      </c>
      <c r="BW164" s="75">
        <v>-2.2569995550670598E-2</v>
      </c>
      <c r="BX164" s="75">
        <v>-2.22331343474115E-2</v>
      </c>
      <c r="BY164" s="75">
        <v>-2.1874787213323501E-2</v>
      </c>
      <c r="BZ164" s="75">
        <v>-2.14947369449646E-2</v>
      </c>
      <c r="CA164" s="75">
        <v>-2.1092959497914301E-2</v>
      </c>
      <c r="CB164" s="75">
        <v>-2.0669181785083299E-2</v>
      </c>
      <c r="CC164" s="75">
        <v>-2.0223455215118501E-2</v>
      </c>
      <c r="CD164" s="75">
        <v>-1.9755575860003701E-2</v>
      </c>
      <c r="CE164" s="75">
        <v>-1.92657037161734E-2</v>
      </c>
      <c r="CF164" s="75">
        <v>-1.8753889885342601E-2</v>
      </c>
      <c r="CG164" s="75">
        <v>-1.8220377685606699E-2</v>
      </c>
      <c r="CH164" s="75">
        <v>-1.7665615881805902E-2</v>
      </c>
      <c r="CI164" s="75">
        <v>-1.7089964664023599E-2</v>
      </c>
      <c r="CJ164" s="75">
        <v>-1.64942182157892E-2</v>
      </c>
      <c r="CK164" s="75">
        <v>-1.5879022685426201E-2</v>
      </c>
      <c r="CL164" s="75">
        <v>-1.52453206016753E-2</v>
      </c>
      <c r="CM164" s="75">
        <v>-1.45941477436826E-2</v>
      </c>
      <c r="CN164" s="75">
        <v>-1.39265245488422E-2</v>
      </c>
      <c r="CO164" s="75">
        <v>-1.3243698620826701E-2</v>
      </c>
      <c r="CP164" s="75">
        <v>-1.2546867811774901E-2</v>
      </c>
      <c r="CQ164" s="75">
        <v>-1.1837248346750999E-2</v>
      </c>
      <c r="CR164" s="75">
        <v>-1.11161645136189E-2</v>
      </c>
      <c r="CS164" s="75">
        <v>-1.0384801562636299E-2</v>
      </c>
      <c r="CT164" s="75">
        <v>-9.6443700554891595E-3</v>
      </c>
      <c r="CU164" s="75">
        <v>-8.89605110618958E-3</v>
      </c>
      <c r="CV164" s="75">
        <v>-8.14089348175457E-3</v>
      </c>
      <c r="CW164" s="75">
        <v>-7.37988235456214E-3</v>
      </c>
      <c r="CX164" s="75">
        <v>-6.6140040337313603E-3</v>
      </c>
      <c r="CY164" s="75">
        <v>-5.8439870406073102E-3</v>
      </c>
      <c r="CZ164" s="75">
        <v>-5.0706247923835599E-3</v>
      </c>
      <c r="DA164" s="75">
        <v>-4.2945769550215103E-3</v>
      </c>
      <c r="DB164" s="75">
        <v>-3.51634821225616E-3</v>
      </c>
      <c r="DC164" s="75">
        <v>-2.7364872560110502E-3</v>
      </c>
      <c r="DD164" s="75">
        <v>-1.9554472246363702E-3</v>
      </c>
      <c r="DE164" s="75">
        <v>-1.17351699086611E-3</v>
      </c>
      <c r="DF164" s="75">
        <v>-7.8247381056826203E-4</v>
      </c>
    </row>
    <row r="165" spans="1:110" ht="1.1499999999999999" customHeight="1">
      <c r="A165" s="71">
        <f t="shared" si="33"/>
        <v>156</v>
      </c>
      <c r="B165">
        <v>2200</v>
      </c>
      <c r="C165" s="72">
        <f t="shared" si="35"/>
        <v>-7.3072553809015502E-3</v>
      </c>
      <c r="D165" s="72">
        <f t="shared" si="35"/>
        <v>-2.4723492968623698E-2</v>
      </c>
      <c r="E165" s="72">
        <f t="shared" si="35"/>
        <v>-1.5065279803252399E-2</v>
      </c>
      <c r="G165" s="72">
        <f t="shared" si="34"/>
        <v>-0.309902825791741</v>
      </c>
      <c r="H165" s="72">
        <f t="shared" si="34"/>
        <v>-1.04666989828163</v>
      </c>
      <c r="I165" s="72">
        <f t="shared" si="32"/>
        <v>-0.63512815258366995</v>
      </c>
      <c r="K165" s="75">
        <v>-7.8021541944508501E-4</v>
      </c>
      <c r="L165" s="75">
        <v>-1.17059030815653E-3</v>
      </c>
      <c r="M165" s="75">
        <v>-1.9505902185983301E-3</v>
      </c>
      <c r="N165" s="75">
        <v>-2.7296097417229201E-3</v>
      </c>
      <c r="O165" s="75">
        <v>-3.5073916619421598E-3</v>
      </c>
      <c r="P165" s="75">
        <v>-4.2835341514091798E-3</v>
      </c>
      <c r="Q165" s="75">
        <v>-5.05756464869591E-3</v>
      </c>
      <c r="R165" s="75">
        <v>-5.8287132061241196E-3</v>
      </c>
      <c r="S165" s="75">
        <v>-6.5965450752537404E-3</v>
      </c>
      <c r="T165" s="75">
        <v>-7.36023851886784E-3</v>
      </c>
      <c r="U165" s="75">
        <v>-8.1190384909586993E-3</v>
      </c>
      <c r="V165" s="75">
        <v>-8.87181085760857E-3</v>
      </c>
      <c r="W165" s="75">
        <v>-9.6177691585626196E-3</v>
      </c>
      <c r="X165" s="75">
        <v>-1.03559552266278E-2</v>
      </c>
      <c r="Y165" s="75">
        <v>-1.10847280518328E-2</v>
      </c>
      <c r="Z165" s="75">
        <v>-1.1803333657035101E-2</v>
      </c>
      <c r="AA165" s="75">
        <v>-1.25105803624546E-2</v>
      </c>
      <c r="AB165" s="75">
        <v>-1.3204730079973999E-2</v>
      </c>
      <c r="AC165" s="75">
        <v>-1.3885101364289699E-2</v>
      </c>
      <c r="AD165" s="75">
        <v>-1.45502393094693E-2</v>
      </c>
      <c r="AE165" s="75">
        <v>-1.51989425442297E-2</v>
      </c>
      <c r="AF165" s="75">
        <v>-1.58303305001481E-2</v>
      </c>
      <c r="AG165" s="75">
        <v>-1.6443228247330799E-2</v>
      </c>
      <c r="AH165" s="75">
        <v>-1.70369635066299E-2</v>
      </c>
      <c r="AI165" s="75">
        <v>-1.76105978246641E-2</v>
      </c>
      <c r="AJ165" s="75">
        <v>-1.8163687154747001E-2</v>
      </c>
      <c r="AK165" s="75">
        <v>-1.8695638443714399E-2</v>
      </c>
      <c r="AL165" s="75">
        <v>-1.9206105992093301E-2</v>
      </c>
      <c r="AM165" s="75">
        <v>-1.9694925295402701E-2</v>
      </c>
      <c r="AN165" s="75">
        <v>-2.0161836291813399E-2</v>
      </c>
      <c r="AO165" s="75">
        <v>-2.0606897380221201E-2</v>
      </c>
      <c r="AP165" s="75">
        <v>-2.10301510686304E-2</v>
      </c>
      <c r="AQ165" s="75">
        <v>-2.1431516355091801E-2</v>
      </c>
      <c r="AR165" s="75">
        <v>-2.1811347656584899E-2</v>
      </c>
      <c r="AS165" s="75">
        <v>-2.2169545358806299E-2</v>
      </c>
      <c r="AT165" s="75">
        <v>-2.2506248738864001E-2</v>
      </c>
      <c r="AU165" s="75">
        <v>-2.2821688585077E-2</v>
      </c>
      <c r="AV165" s="75">
        <v>-2.3115556735929198E-2</v>
      </c>
      <c r="AW165" s="75">
        <v>-2.3388163371591799E-2</v>
      </c>
      <c r="AX165" s="75">
        <v>-2.3639167859960199E-2</v>
      </c>
      <c r="AY165" s="75">
        <v>-2.38684880125811E-2</v>
      </c>
      <c r="AZ165" s="75">
        <v>-2.40760272528905E-2</v>
      </c>
      <c r="BA165" s="75">
        <v>-2.4261361985486399E-2</v>
      </c>
      <c r="BB165" s="75">
        <v>-2.4424419679539799E-2</v>
      </c>
      <c r="BC165" s="75">
        <v>-2.4564827438884999E-2</v>
      </c>
      <c r="BD165" s="75">
        <v>-2.4682304232978802E-2</v>
      </c>
      <c r="BE165" s="75">
        <v>-2.47767066564165E-2</v>
      </c>
      <c r="BF165" s="75">
        <v>-2.4847641305104799E-2</v>
      </c>
      <c r="BG165" s="75">
        <v>-2.4895095676110899E-2</v>
      </c>
      <c r="BH165" s="75">
        <v>-2.4918797509189902E-2</v>
      </c>
      <c r="BI165" s="75">
        <v>-2.49187511619538E-2</v>
      </c>
      <c r="BJ165" s="75">
        <v>-2.4894933743994398E-2</v>
      </c>
      <c r="BK165" s="75">
        <v>-2.48473771888711E-2</v>
      </c>
      <c r="BL165" s="75">
        <v>-2.4776286219503101E-2</v>
      </c>
      <c r="BM165" s="75">
        <v>-2.46817774802548E-2</v>
      </c>
      <c r="BN165" s="75">
        <v>-2.4564168003798799E-2</v>
      </c>
      <c r="BO165" s="75">
        <v>-2.44236681223765E-2</v>
      </c>
      <c r="BP165" s="75">
        <v>-2.4260604085225099E-2</v>
      </c>
      <c r="BQ165" s="75">
        <v>-2.40752351558421E-2</v>
      </c>
      <c r="BR165" s="75">
        <v>-2.3867840640714299E-2</v>
      </c>
      <c r="BS165" s="75">
        <v>-2.3638654090973401E-2</v>
      </c>
      <c r="BT165" s="75">
        <v>-2.3387854901838999E-2</v>
      </c>
      <c r="BU165" s="75">
        <v>-2.3115593337770399E-2</v>
      </c>
      <c r="BV165" s="75">
        <v>-2.2821908345776999E-2</v>
      </c>
      <c r="BW165" s="75">
        <v>-2.2506859623645101E-2</v>
      </c>
      <c r="BX165" s="75">
        <v>-2.2170349512089099E-2</v>
      </c>
      <c r="BY165" s="75">
        <v>-2.1812376845209602E-2</v>
      </c>
      <c r="BZ165" s="75">
        <v>-2.14327413413502E-2</v>
      </c>
      <c r="CA165" s="75">
        <v>-2.10314402031417E-2</v>
      </c>
      <c r="CB165" s="75">
        <v>-2.0608228153027899E-2</v>
      </c>
      <c r="CC165" s="75">
        <v>-2.01631754264553E-2</v>
      </c>
      <c r="CD165" s="75">
        <v>-1.96961084721579E-2</v>
      </c>
      <c r="CE165" s="75">
        <v>-1.92071988607131E-2</v>
      </c>
      <c r="CF165" s="75">
        <v>-1.8696525067730299E-2</v>
      </c>
      <c r="CG165" s="75">
        <v>-1.81643324722927E-2</v>
      </c>
      <c r="CH165" s="75">
        <v>-1.7611083051333399E-2</v>
      </c>
      <c r="CI165" s="75">
        <v>-1.7037138290961502E-2</v>
      </c>
      <c r="CJ165" s="75">
        <v>-1.64432800797749E-2</v>
      </c>
      <c r="CK165" s="75">
        <v>-1.5830158118697001E-2</v>
      </c>
      <c r="CL165" s="75">
        <v>-1.5198686534927199E-2</v>
      </c>
      <c r="CM165" s="75">
        <v>-1.4549888354704299E-2</v>
      </c>
      <c r="CN165" s="75">
        <v>-1.38847649690615E-2</v>
      </c>
      <c r="CO165" s="75">
        <v>-1.3204522510191E-2</v>
      </c>
      <c r="CP165" s="75">
        <v>-1.25103505639026E-2</v>
      </c>
      <c r="CQ165" s="75">
        <v>-1.1803419882307899E-2</v>
      </c>
      <c r="CR165" s="75">
        <v>-1.10850335602799E-2</v>
      </c>
      <c r="CS165" s="75">
        <v>-1.0356352249304999E-2</v>
      </c>
      <c r="CT165" s="75">
        <v>-9.6185566257372505E-3</v>
      </c>
      <c r="CU165" s="75">
        <v>-8.8728093010558892E-3</v>
      </c>
      <c r="CV165" s="75">
        <v>-8.1201469144934896E-3</v>
      </c>
      <c r="CW165" s="75">
        <v>-7.3615349925148597E-3</v>
      </c>
      <c r="CX165" s="75">
        <v>-6.5979551318150701E-3</v>
      </c>
      <c r="CY165" s="75">
        <v>-5.8301387462324702E-3</v>
      </c>
      <c r="CZ165" s="75">
        <v>-5.0588690305130501E-3</v>
      </c>
      <c r="DA165" s="75">
        <v>-4.2848163013468298E-3</v>
      </c>
      <c r="DB165" s="75">
        <v>-3.5085046912308798E-3</v>
      </c>
      <c r="DC165" s="75">
        <v>-2.7304661131438402E-3</v>
      </c>
      <c r="DD165" s="75">
        <v>-1.9512037131789799E-3</v>
      </c>
      <c r="DE165" s="75">
        <v>-1.17099567910827E-3</v>
      </c>
      <c r="DF165" s="75">
        <v>-7.8079306286781502E-4</v>
      </c>
    </row>
    <row r="166" spans="1:110" ht="1.1499999999999999" customHeight="1">
      <c r="A166" s="71">
        <f t="shared" si="33"/>
        <v>157</v>
      </c>
      <c r="B166">
        <v>2150</v>
      </c>
      <c r="C166" s="72">
        <f t="shared" si="35"/>
        <v>-7.2902476414947103E-3</v>
      </c>
      <c r="D166" s="72">
        <f t="shared" si="35"/>
        <v>-2.4661340409611501E-2</v>
      </c>
      <c r="E166" s="72">
        <f t="shared" si="35"/>
        <v>-1.5022947890970501E-2</v>
      </c>
      <c r="G166" s="72">
        <f t="shared" si="34"/>
        <v>-0.302612578150246</v>
      </c>
      <c r="H166" s="72">
        <f t="shared" si="34"/>
        <v>-1.0220085578720099</v>
      </c>
      <c r="I166" s="72">
        <f t="shared" si="32"/>
        <v>-0.62010520469269903</v>
      </c>
      <c r="K166" s="75">
        <v>-7.7857884770310198E-4</v>
      </c>
      <c r="L166" s="75">
        <v>-1.1681036306254099E-3</v>
      </c>
      <c r="M166" s="75">
        <v>-1.94641337973735E-3</v>
      </c>
      <c r="N166" s="75">
        <v>-2.7237017303195798E-3</v>
      </c>
      <c r="O166" s="75">
        <v>-3.4996781235804501E-3</v>
      </c>
      <c r="P166" s="75">
        <v>-4.2739494894567503E-3</v>
      </c>
      <c r="Q166" s="75">
        <v>-5.0460284847167703E-3</v>
      </c>
      <c r="R166" s="75">
        <v>-5.8151216039959699E-3</v>
      </c>
      <c r="S166" s="75">
        <v>-6.5808028118635696E-3</v>
      </c>
      <c r="T166" s="75">
        <v>-7.3422559970049402E-3</v>
      </c>
      <c r="U166" s="75">
        <v>-8.0987043275581507E-3</v>
      </c>
      <c r="V166" s="75">
        <v>-8.8490556016904507E-3</v>
      </c>
      <c r="W166" s="75">
        <v>-9.5925015692955602E-3</v>
      </c>
      <c r="X166" s="75">
        <v>-1.0328109167649001E-2</v>
      </c>
      <c r="Y166" s="75">
        <v>-1.10542865873048E-2</v>
      </c>
      <c r="Z166" s="75">
        <v>-1.1770249067526399E-2</v>
      </c>
      <c r="AA166" s="75">
        <v>-1.2474882396163499E-2</v>
      </c>
      <c r="AB166" s="75">
        <v>-1.3166450738231099E-2</v>
      </c>
      <c r="AC166" s="75">
        <v>-1.38443010607852E-2</v>
      </c>
      <c r="AD166" s="75">
        <v>-1.4507022851116699E-2</v>
      </c>
      <c r="AE166" s="75">
        <v>-1.51533966217311E-2</v>
      </c>
      <c r="AF166" s="75">
        <v>-1.57826307704317E-2</v>
      </c>
      <c r="AG166" s="75">
        <v>-1.6393501387246899E-2</v>
      </c>
      <c r="AH166" s="75">
        <v>-1.6985380275400499E-2</v>
      </c>
      <c r="AI166" s="75">
        <v>-1.7557373240047101E-2</v>
      </c>
      <c r="AJ166" s="75">
        <v>-1.8108957549807202E-2</v>
      </c>
      <c r="AK166" s="75">
        <v>-1.8639622822670301E-2</v>
      </c>
      <c r="AL166" s="75">
        <v>-1.9148980159302401E-2</v>
      </c>
      <c r="AM166" s="75">
        <v>-1.96368245587791E-2</v>
      </c>
      <c r="AN166" s="75">
        <v>-2.0102952033039401E-2</v>
      </c>
      <c r="AO166" s="75">
        <v>-2.05473291289354E-2</v>
      </c>
      <c r="AP166" s="75">
        <v>-2.09700099062138E-2</v>
      </c>
      <c r="AQ166" s="75">
        <v>-2.1370906976403599E-2</v>
      </c>
      <c r="AR166" s="75">
        <v>-2.1750298034808099E-2</v>
      </c>
      <c r="AS166" s="75">
        <v>-2.2108122417162101E-2</v>
      </c>
      <c r="AT166" s="75">
        <v>-2.2444457780802601E-2</v>
      </c>
      <c r="AU166" s="75">
        <v>-2.27595339719164E-2</v>
      </c>
      <c r="AV166" s="75">
        <v>-2.3053040867016501E-2</v>
      </c>
      <c r="AW166" s="75">
        <v>-2.3325258505833502E-2</v>
      </c>
      <c r="AX166" s="75">
        <v>-2.35758703139663E-2</v>
      </c>
      <c r="AY166" s="75">
        <v>-2.3804767508254301E-2</v>
      </c>
      <c r="AZ166" s="75">
        <v>-2.4011883892103399E-2</v>
      </c>
      <c r="BA166" s="75">
        <v>-2.4196782379190099E-2</v>
      </c>
      <c r="BB166" s="75">
        <v>-2.4359414690766201E-2</v>
      </c>
      <c r="BC166" s="75">
        <v>-2.4499424544442198E-2</v>
      </c>
      <c r="BD166" s="75">
        <v>-2.4616524775033202E-2</v>
      </c>
      <c r="BE166" s="75">
        <v>-2.47106264451122E-2</v>
      </c>
      <c r="BF166" s="75">
        <v>-2.4781303062281899E-2</v>
      </c>
      <c r="BG166" s="75">
        <v>-2.4828596896795702E-2</v>
      </c>
      <c r="BH166" s="75">
        <v>-2.4852217036755001E-2</v>
      </c>
      <c r="BI166" s="75">
        <v>-2.48521721379211E-2</v>
      </c>
      <c r="BJ166" s="75">
        <v>-2.4828463709959499E-2</v>
      </c>
      <c r="BK166" s="75">
        <v>-2.4781072112914401E-2</v>
      </c>
      <c r="BL166" s="75">
        <v>-2.4710249629470101E-2</v>
      </c>
      <c r="BM166" s="75">
        <v>-2.4616046359042201E-2</v>
      </c>
      <c r="BN166" s="75">
        <v>-2.4498808980797499E-2</v>
      </c>
      <c r="BO166" s="75">
        <v>-2.43587082937438E-2</v>
      </c>
      <c r="BP166" s="75">
        <v>-2.4196061638831399E-2</v>
      </c>
      <c r="BQ166" s="75">
        <v>-2.4011128343213301E-2</v>
      </c>
      <c r="BR166" s="75">
        <v>-2.38041483128608E-2</v>
      </c>
      <c r="BS166" s="75">
        <v>-2.3575383370111901E-2</v>
      </c>
      <c r="BT166" s="75">
        <v>-2.3324967155153899E-2</v>
      </c>
      <c r="BU166" s="75">
        <v>-2.30530876746343E-2</v>
      </c>
      <c r="BV166" s="75">
        <v>-2.27597554291241E-2</v>
      </c>
      <c r="BW166" s="75">
        <v>-2.24450621560436E-2</v>
      </c>
      <c r="BX166" s="75">
        <v>-2.2108908501868401E-2</v>
      </c>
      <c r="BY166" s="75">
        <v>-2.1751315461901798E-2</v>
      </c>
      <c r="BZ166" s="75">
        <v>-2.1372101869487702E-2</v>
      </c>
      <c r="CA166" s="75">
        <v>-2.0971282345453798E-2</v>
      </c>
      <c r="CB166" s="75">
        <v>-2.0548640616161701E-2</v>
      </c>
      <c r="CC166" s="75">
        <v>-2.0104261995084E-2</v>
      </c>
      <c r="CD166" s="75">
        <v>-1.9638004765401999E-2</v>
      </c>
      <c r="CE166" s="75">
        <v>-1.9150048132955799E-2</v>
      </c>
      <c r="CF166" s="75">
        <v>-1.8640499599250598E-2</v>
      </c>
      <c r="CG166" s="75">
        <v>-1.81096036164171E-2</v>
      </c>
      <c r="CH166" s="75">
        <v>-1.75578365532464E-2</v>
      </c>
      <c r="CI166" s="75">
        <v>-1.6985559730856001E-2</v>
      </c>
      <c r="CJ166" s="75">
        <v>-1.6393544101483699E-2</v>
      </c>
      <c r="CK166" s="75">
        <v>-1.5782441634705699E-2</v>
      </c>
      <c r="CL166" s="75">
        <v>-1.5153140883107799E-2</v>
      </c>
      <c r="CM166" s="75">
        <v>-1.4506650802854799E-2</v>
      </c>
      <c r="CN166" s="75">
        <v>-1.3843956069813401E-2</v>
      </c>
      <c r="CO166" s="75">
        <v>-1.31662236233978E-2</v>
      </c>
      <c r="CP166" s="75">
        <v>-1.24746322598321E-2</v>
      </c>
      <c r="CQ166" s="75">
        <v>-1.1770315312901399E-2</v>
      </c>
      <c r="CR166" s="75">
        <v>-1.1054547854801E-2</v>
      </c>
      <c r="CS166" s="75">
        <v>-1.0328475451033201E-2</v>
      </c>
      <c r="CT166" s="75">
        <v>-9.5932427277102706E-3</v>
      </c>
      <c r="CU166" s="75">
        <v>-8.8500009566178008E-3</v>
      </c>
      <c r="CV166" s="75">
        <v>-8.0997695926816899E-3</v>
      </c>
      <c r="CW166" s="75">
        <v>-7.3435008339629302E-3</v>
      </c>
      <c r="CX166" s="75">
        <v>-6.58216658513993E-3</v>
      </c>
      <c r="CY166" s="75">
        <v>-5.8165044622728599E-3</v>
      </c>
      <c r="CZ166" s="75">
        <v>-5.0472873063244997E-3</v>
      </c>
      <c r="DA166" s="75">
        <v>-4.2751925313677898E-3</v>
      </c>
      <c r="DB166" s="75">
        <v>-3.5007673029804199E-3</v>
      </c>
      <c r="DC166" s="75">
        <v>-2.7245240388083401E-3</v>
      </c>
      <c r="DD166" s="75">
        <v>-1.9470132186461301E-3</v>
      </c>
      <c r="DE166" s="75">
        <v>-1.16850647345927E-3</v>
      </c>
      <c r="DF166" s="75">
        <v>-7.7913546314448395E-4</v>
      </c>
    </row>
    <row r="167" spans="1:110" ht="1.1499999999999999" customHeight="1">
      <c r="A167" s="71">
        <f t="shared" si="33"/>
        <v>158</v>
      </c>
      <c r="B167">
        <v>2100</v>
      </c>
      <c r="C167" s="72">
        <f t="shared" si="35"/>
        <v>-7.2735744348801697E-3</v>
      </c>
      <c r="D167" s="72">
        <f t="shared" si="35"/>
        <v>-2.4600655148083201E-2</v>
      </c>
      <c r="E167" s="72">
        <f t="shared" si="35"/>
        <v>-1.49816714802636E-2</v>
      </c>
      <c r="G167" s="72">
        <f t="shared" si="34"/>
        <v>-0.29533900371536598</v>
      </c>
      <c r="H167" s="72">
        <f t="shared" si="34"/>
        <v>-0.99740790272393498</v>
      </c>
      <c r="I167" s="72">
        <f t="shared" si="32"/>
        <v>-0.60512353321243595</v>
      </c>
      <c r="K167" s="75">
        <v>-7.7696242437014001E-4</v>
      </c>
      <c r="L167" s="75">
        <v>-1.1656498979300499E-3</v>
      </c>
      <c r="M167" s="75">
        <v>-1.94229254901983E-3</v>
      </c>
      <c r="N167" s="75">
        <v>-2.7178744537240999E-3</v>
      </c>
      <c r="O167" s="75">
        <v>-3.4920755483835802E-3</v>
      </c>
      <c r="P167" s="75">
        <v>-4.2645077031192996E-3</v>
      </c>
      <c r="Q167" s="75">
        <v>-5.0346713832504896E-3</v>
      </c>
      <c r="R167" s="75">
        <v>-5.8017518300266602E-3</v>
      </c>
      <c r="S167" s="75">
        <v>-6.5653285721145897E-3</v>
      </c>
      <c r="T167" s="75">
        <v>-7.3245931456540304E-3</v>
      </c>
      <c r="U167" s="75">
        <v>-8.0787454974461E-3</v>
      </c>
      <c r="V167" s="75">
        <v>-8.8267371056144801E-3</v>
      </c>
      <c r="W167" s="75">
        <v>-9.5677375696368392E-3</v>
      </c>
      <c r="X167" s="75">
        <v>-1.0300832616758199E-2</v>
      </c>
      <c r="Y167" s="75">
        <v>-1.1024490356967301E-2</v>
      </c>
      <c r="Z167" s="75">
        <v>-1.17378835440649E-2</v>
      </c>
      <c r="AA167" s="75">
        <v>-1.24399756235197E-2</v>
      </c>
      <c r="AB167" s="75">
        <v>-1.31290430262743E-2</v>
      </c>
      <c r="AC167" s="75">
        <v>-1.38044407101097E-2</v>
      </c>
      <c r="AD167" s="75">
        <v>-1.44648175131942E-2</v>
      </c>
      <c r="AE167" s="75">
        <v>-1.51089299371824E-2</v>
      </c>
      <c r="AF167" s="75">
        <v>-1.5736065205455799E-2</v>
      </c>
      <c r="AG167" s="75">
        <v>-1.6344966796832502E-2</v>
      </c>
      <c r="AH167" s="75">
        <v>-1.6935033349886899E-2</v>
      </c>
      <c r="AI167" s="75">
        <v>-1.7505423406346299E-2</v>
      </c>
      <c r="AJ167" s="75">
        <v>-1.80555361871211E-2</v>
      </c>
      <c r="AK167" s="75">
        <v>-1.8584935777630499E-2</v>
      </c>
      <c r="AL167" s="75">
        <v>-1.90932027148937E-2</v>
      </c>
      <c r="AM167" s="75">
        <v>-1.9580079504785301E-2</v>
      </c>
      <c r="AN167" s="75">
        <v>-2.0045428726179999E-2</v>
      </c>
      <c r="AO167" s="75">
        <v>-2.0489123817142098E-2</v>
      </c>
      <c r="AP167" s="75">
        <v>-2.0911224057626802E-2</v>
      </c>
      <c r="AQ167" s="75">
        <v>-2.1311653736534E-2</v>
      </c>
      <c r="AR167" s="75">
        <v>-2.1690595051245501E-2</v>
      </c>
      <c r="AS167" s="75">
        <v>-2.2048041580333098E-2</v>
      </c>
      <c r="AT167" s="75">
        <v>-2.2384009855586501E-2</v>
      </c>
      <c r="AU167" s="75">
        <v>-2.26987139271113E-2</v>
      </c>
      <c r="AV167" s="75">
        <v>-2.2991868275244E-2</v>
      </c>
      <c r="AW167" s="75">
        <v>-2.3263697518636901E-2</v>
      </c>
      <c r="AX167" s="75">
        <v>-2.3513923230880199E-2</v>
      </c>
      <c r="AY167" s="75">
        <v>-2.3742413873073898E-2</v>
      </c>
      <c r="AZ167" s="75">
        <v>-2.39491129688531E-2</v>
      </c>
      <c r="BA167" s="75">
        <v>-2.4133597980812702E-2</v>
      </c>
      <c r="BB167" s="75">
        <v>-2.42958180548885E-2</v>
      </c>
      <c r="BC167" s="75">
        <v>-2.4435446574980198E-2</v>
      </c>
      <c r="BD167" s="75">
        <v>-2.4552191107240998E-2</v>
      </c>
      <c r="BE167" s="75">
        <v>-2.4645999677882099E-2</v>
      </c>
      <c r="BF167" s="75">
        <v>-2.4716436481812699E-2</v>
      </c>
      <c r="BG167" s="75">
        <v>-2.4763572812407798E-2</v>
      </c>
      <c r="BH167" s="75">
        <v>-2.4787117046903399E-2</v>
      </c>
      <c r="BI167" s="75">
        <v>-2.4787074641053501E-2</v>
      </c>
      <c r="BJ167" s="75">
        <v>-2.4763467279872199E-2</v>
      </c>
      <c r="BK167" s="75">
        <v>-2.47162378533403E-2</v>
      </c>
      <c r="BL167" s="75">
        <v>-2.4645667526460701E-2</v>
      </c>
      <c r="BM167" s="75">
        <v>-2.4551760254462301E-2</v>
      </c>
      <c r="BN167" s="75">
        <v>-2.4434876551349499E-2</v>
      </c>
      <c r="BO167" s="75">
        <v>-2.4295159386947401E-2</v>
      </c>
      <c r="BP167" s="75">
        <v>-2.41329140165908E-2</v>
      </c>
      <c r="BQ167" s="75">
        <v>-2.3948398649445101E-2</v>
      </c>
      <c r="BR167" s="75">
        <v>-2.37418218363563E-2</v>
      </c>
      <c r="BS167" s="75">
        <v>-2.3513463825665801E-2</v>
      </c>
      <c r="BT167" s="75">
        <v>-2.32634253681544E-2</v>
      </c>
      <c r="BU167" s="75">
        <v>-2.2991919808614501E-2</v>
      </c>
      <c r="BV167" s="75">
        <v>-2.2698941012463301E-2</v>
      </c>
      <c r="BW167" s="75">
        <v>-2.2384602159668199E-2</v>
      </c>
      <c r="BX167" s="75">
        <v>-2.2048809813813901E-2</v>
      </c>
      <c r="BY167" s="75">
        <v>-2.16916000847459E-2</v>
      </c>
      <c r="BZ167" s="75">
        <v>-2.1312814327620701E-2</v>
      </c>
      <c r="CA167" s="75">
        <v>-2.09124803711256E-2</v>
      </c>
      <c r="CB167" s="75">
        <v>-2.04904120927039E-2</v>
      </c>
      <c r="CC167" s="75">
        <v>-2.0046706748489601E-2</v>
      </c>
      <c r="CD167" s="75">
        <v>-1.9581255104349101E-2</v>
      </c>
      <c r="CE167" s="75">
        <v>-1.9094241239290499E-2</v>
      </c>
      <c r="CF167" s="75">
        <v>-1.85858021000922E-2</v>
      </c>
      <c r="CG167" s="75">
        <v>-1.8056179679711001E-2</v>
      </c>
      <c r="CH167" s="75">
        <v>-1.7505864492782099E-2</v>
      </c>
      <c r="CI167" s="75">
        <v>-1.6935217741315602E-2</v>
      </c>
      <c r="CJ167" s="75">
        <v>-1.6344999276820999E-2</v>
      </c>
      <c r="CK167" s="75">
        <v>-1.5735863634718E-2</v>
      </c>
      <c r="CL167" s="75">
        <v>-1.51086747921772E-2</v>
      </c>
      <c r="CM167" s="75">
        <v>-1.4464428293563199E-2</v>
      </c>
      <c r="CN167" s="75">
        <v>-1.38040921157107E-2</v>
      </c>
      <c r="CO167" s="75">
        <v>-1.3128798501561499E-2</v>
      </c>
      <c r="CP167" s="75">
        <v>-1.2439710842481799E-2</v>
      </c>
      <c r="CQ167" s="75">
        <v>-1.17379344309574E-2</v>
      </c>
      <c r="CR167" s="75">
        <v>-1.10247089058793E-2</v>
      </c>
      <c r="CS167" s="75">
        <v>-1.0301173793609401E-2</v>
      </c>
      <c r="CT167" s="75">
        <v>-9.5684326706532308E-3</v>
      </c>
      <c r="CU167" s="75">
        <v>-8.8276308424792595E-3</v>
      </c>
      <c r="CV167" s="75">
        <v>-8.0797676160500494E-3</v>
      </c>
      <c r="CW167" s="75">
        <v>-7.3257858262059002E-3</v>
      </c>
      <c r="CX167" s="75">
        <v>-6.5666451102151698E-3</v>
      </c>
      <c r="CY167" s="75">
        <v>-5.8030904239330904E-3</v>
      </c>
      <c r="CZ167" s="75">
        <v>-5.0358855813646998E-3</v>
      </c>
      <c r="DA167" s="75">
        <v>-4.2657113578797997E-3</v>
      </c>
      <c r="DB167" s="75">
        <v>-3.4931403875634701E-3</v>
      </c>
      <c r="DC167" s="75">
        <v>-2.7186650795556402E-3</v>
      </c>
      <c r="DD167" s="75">
        <v>-1.94287836179228E-3</v>
      </c>
      <c r="DE167" s="75">
        <v>-1.1660509209787001E-3</v>
      </c>
      <c r="DF167" s="75">
        <v>-7.7750232028847598E-4</v>
      </c>
    </row>
    <row r="168" spans="1:110" ht="1.1499999999999999" customHeight="1">
      <c r="A168" s="71">
        <f t="shared" si="33"/>
        <v>159</v>
      </c>
      <c r="B168">
        <v>2050</v>
      </c>
      <c r="C168" s="72">
        <f t="shared" si="35"/>
        <v>-7.2572398919555697E-3</v>
      </c>
      <c r="D168" s="72">
        <f t="shared" si="35"/>
        <v>-2.4541433140247999E-2</v>
      </c>
      <c r="E168" s="72">
        <f t="shared" si="35"/>
        <v>-1.4941443437228299E-2</v>
      </c>
      <c r="G168" s="72">
        <f t="shared" si="34"/>
        <v>-0.288081763823411</v>
      </c>
      <c r="H168" s="72">
        <f t="shared" si="34"/>
        <v>-0.97286646958368705</v>
      </c>
      <c r="I168" s="72">
        <f t="shared" si="32"/>
        <v>-0.59018208977520703</v>
      </c>
      <c r="K168" s="75">
        <v>-7.7536712310575205E-4</v>
      </c>
      <c r="L168" s="75">
        <v>-1.1632309032620399E-3</v>
      </c>
      <c r="M168" s="75">
        <v>-1.93823067690573E-3</v>
      </c>
      <c r="N168" s="75">
        <v>-2.7121318447370802E-3</v>
      </c>
      <c r="O168" s="75">
        <v>-3.4845889840653399E-3</v>
      </c>
      <c r="P168" s="75">
        <v>-4.2552144748560696E-3</v>
      </c>
      <c r="Q168" s="75">
        <v>-5.0234992345804096E-3</v>
      </c>
      <c r="R168" s="75">
        <v>-5.7886102456586701E-3</v>
      </c>
      <c r="S168" s="75">
        <v>-6.55012839700248E-3</v>
      </c>
      <c r="T168" s="75">
        <v>-7.3072553809015502E-3</v>
      </c>
      <c r="U168" s="75">
        <v>-8.0591672246055103E-3</v>
      </c>
      <c r="V168" s="75">
        <v>-8.8048591001324908E-3</v>
      </c>
      <c r="W168" s="75">
        <v>-9.5434802073668806E-3</v>
      </c>
      <c r="X168" s="75">
        <v>-1.0274127694924501E-2</v>
      </c>
      <c r="Y168" s="75">
        <v>-1.0995339581936599E-2</v>
      </c>
      <c r="Z168" s="75">
        <v>-1.17062366627988E-2</v>
      </c>
      <c r="AA168" s="75">
        <v>-1.24058574300488E-2</v>
      </c>
      <c r="AB168" s="75">
        <v>-1.30925028444471E-2</v>
      </c>
      <c r="AC168" s="75">
        <v>-1.3765514810206599E-2</v>
      </c>
      <c r="AD168" s="75">
        <v>-1.4423615336991101E-2</v>
      </c>
      <c r="AE168" s="75">
        <v>-1.5065534449658999E-2</v>
      </c>
      <c r="AF168" s="75">
        <v>-1.5690623733739799E-2</v>
      </c>
      <c r="AG168" s="75">
        <v>-1.6297613877914001E-2</v>
      </c>
      <c r="AH168" s="75">
        <v>-1.6885912793204599E-2</v>
      </c>
      <c r="AI168" s="75">
        <v>-1.7454736531008101E-2</v>
      </c>
      <c r="AJ168" s="75">
        <v>-1.8003413217088499E-2</v>
      </c>
      <c r="AK168" s="75">
        <v>-1.8531567428349199E-2</v>
      </c>
      <c r="AL168" s="75">
        <v>-1.90387636113655E-2</v>
      </c>
      <c r="AM168" s="75">
        <v>-1.9524683118143E-2</v>
      </c>
      <c r="AN168" s="75">
        <v>-1.99892584448025E-2</v>
      </c>
      <c r="AO168" s="75">
        <v>-2.0432275681000599E-2</v>
      </c>
      <c r="AP168" s="75">
        <v>-2.0853789520328899E-2</v>
      </c>
      <c r="AQ168" s="75">
        <v>-2.12537520732894E-2</v>
      </c>
      <c r="AR168" s="75">
        <v>-2.1632237261628599E-2</v>
      </c>
      <c r="AS168" s="75">
        <v>-2.1989301056146299E-2</v>
      </c>
      <c r="AT168" s="75">
        <v>-2.2324904225979401E-2</v>
      </c>
      <c r="AU168" s="75">
        <v>-2.2639229194846799E-2</v>
      </c>
      <c r="AV168" s="75">
        <v>-2.2932038687317802E-2</v>
      </c>
      <c r="AW168" s="75">
        <v>-2.32034815443148E-2</v>
      </c>
      <c r="AX168" s="75">
        <v>-2.3453326682610999E-2</v>
      </c>
      <c r="AY168" s="75">
        <v>-2.3681427017950198E-2</v>
      </c>
      <c r="AZ168" s="75">
        <v>-2.3887714013417199E-2</v>
      </c>
      <c r="BA168" s="75">
        <v>-2.4071807162026702E-2</v>
      </c>
      <c r="BB168" s="75">
        <v>-2.4233628123756699E-2</v>
      </c>
      <c r="BC168" s="75">
        <v>-2.4372890575113999E-2</v>
      </c>
      <c r="BD168" s="75">
        <v>-2.4489300465333999E-2</v>
      </c>
      <c r="BE168" s="75">
        <v>-2.4582822481834202E-2</v>
      </c>
      <c r="BF168" s="75">
        <v>-2.4653037840725998E-2</v>
      </c>
      <c r="BG168" s="75">
        <v>-2.4700019213141699E-2</v>
      </c>
      <c r="BH168" s="75">
        <v>-2.4723492968623698E-2</v>
      </c>
      <c r="BI168" s="75">
        <v>-2.47234546330946E-2</v>
      </c>
      <c r="BJ168" s="75">
        <v>-2.4699939575370901E-2</v>
      </c>
      <c r="BK168" s="75">
        <v>-2.46528708772712E-2</v>
      </c>
      <c r="BL168" s="75">
        <v>-2.45825357446528E-2</v>
      </c>
      <c r="BM168" s="75">
        <v>-2.4488916467221299E-2</v>
      </c>
      <c r="BN168" s="75">
        <v>-2.4372368205813399E-2</v>
      </c>
      <c r="BO168" s="75">
        <v>-2.42330198417357E-2</v>
      </c>
      <c r="BP168" s="75">
        <v>-2.4071160641660701E-2</v>
      </c>
      <c r="BQ168" s="75">
        <v>-2.3887045643204999E-2</v>
      </c>
      <c r="BR168" s="75">
        <v>-2.3680862009964498E-2</v>
      </c>
      <c r="BS168" s="75">
        <v>-2.34528956907161E-2</v>
      </c>
      <c r="BT168" s="75">
        <v>-2.32032306312294E-2</v>
      </c>
      <c r="BU168" s="75">
        <v>-2.29320898348532E-2</v>
      </c>
      <c r="BV168" s="75">
        <v>-2.2639465298684599E-2</v>
      </c>
      <c r="BW168" s="75">
        <v>-2.23254786351481E-2</v>
      </c>
      <c r="BX168" s="75">
        <v>-2.19900517740052E-2</v>
      </c>
      <c r="BY168" s="75">
        <v>-2.1633227759675699E-2</v>
      </c>
      <c r="BZ168" s="75">
        <v>-2.1254874542178101E-2</v>
      </c>
      <c r="CA168" s="75">
        <v>-2.0855028885098301E-2</v>
      </c>
      <c r="CB168" s="75">
        <v>-2.0433535750785201E-2</v>
      </c>
      <c r="CC168" s="75">
        <v>-1.9990501861329901E-2</v>
      </c>
      <c r="CD168" s="75">
        <v>-1.9525850298364199E-2</v>
      </c>
      <c r="CE168" s="75">
        <v>-1.9039768401976201E-2</v>
      </c>
      <c r="CF168" s="75">
        <v>-1.8532421760955899E-2</v>
      </c>
      <c r="CG168" s="75">
        <v>-1.8004049827181901E-2</v>
      </c>
      <c r="CH168" s="75">
        <v>-1.7455155575912599E-2</v>
      </c>
      <c r="CI168" s="75">
        <v>-1.6886101652862601E-2</v>
      </c>
      <c r="CJ168" s="75">
        <v>-1.6297635131468199E-2</v>
      </c>
      <c r="CK168" s="75">
        <v>-1.5690414938171599E-2</v>
      </c>
      <c r="CL168" s="75">
        <v>-1.5065279803252399E-2</v>
      </c>
      <c r="CM168" s="75">
        <v>-1.4423214200405699E-2</v>
      </c>
      <c r="CN168" s="75">
        <v>-1.37651676225004E-2</v>
      </c>
      <c r="CO168" s="75">
        <v>-1.30922435760021E-2</v>
      </c>
      <c r="CP168" s="75">
        <v>-1.2405584360412799E-2</v>
      </c>
      <c r="CQ168" s="75">
        <v>-1.1706276706049699E-2</v>
      </c>
      <c r="CR168" s="75">
        <v>-1.0995518160302699E-2</v>
      </c>
      <c r="CS168" s="75">
        <v>-1.0274449491853299E-2</v>
      </c>
      <c r="CT168" s="75">
        <v>-9.5441305347958392E-3</v>
      </c>
      <c r="CU168" s="75">
        <v>-8.8057033396853508E-3</v>
      </c>
      <c r="CV168" s="75">
        <v>-8.0601467248652605E-3</v>
      </c>
      <c r="CW168" s="75">
        <v>-7.3083956158279699E-3</v>
      </c>
      <c r="CX168" s="75">
        <v>-6.5513969836547403E-3</v>
      </c>
      <c r="CY168" s="75">
        <v>-5.78990265199536E-3</v>
      </c>
      <c r="CZ168" s="75">
        <v>-5.0246694129145904E-3</v>
      </c>
      <c r="DA168" s="75">
        <v>-4.2563782775278001E-3</v>
      </c>
      <c r="DB168" s="75">
        <v>-3.4856280717440302E-3</v>
      </c>
      <c r="DC168" s="75">
        <v>-2.71289303929279E-3</v>
      </c>
      <c r="DD168" s="75">
        <v>-1.9388017271967299E-3</v>
      </c>
      <c r="DE168" s="75">
        <v>-1.16363045686739E-3</v>
      </c>
      <c r="DF168" s="75">
        <v>-7.7589479347807302E-4</v>
      </c>
    </row>
    <row r="169" spans="1:110" ht="1.1499999999999999" customHeight="1">
      <c r="A169" s="71">
        <f t="shared" si="33"/>
        <v>160</v>
      </c>
      <c r="B169">
        <v>2000</v>
      </c>
      <c r="C169" s="72">
        <f t="shared" si="35"/>
        <v>-7.2412478276328296E-3</v>
      </c>
      <c r="D169" s="72">
        <f t="shared" si="35"/>
        <v>-2.4483670537670098E-2</v>
      </c>
      <c r="E169" s="72">
        <f t="shared" si="35"/>
        <v>-1.4902257034364E-2</v>
      </c>
      <c r="G169" s="72">
        <f t="shared" si="34"/>
        <v>-0.28084051599577797</v>
      </c>
      <c r="H169" s="72">
        <f t="shared" si="34"/>
        <v>-0.94838279904601697</v>
      </c>
      <c r="I169" s="72">
        <f t="shared" si="32"/>
        <v>-0.57527983274084304</v>
      </c>
      <c r="K169" s="75">
        <v>-7.7379390120768199E-4</v>
      </c>
      <c r="L169" s="75">
        <v>-1.16084838663027E-3</v>
      </c>
      <c r="M169" s="75">
        <v>-1.93423061679368E-3</v>
      </c>
      <c r="N169" s="75">
        <v>-2.7064776698125501E-3</v>
      </c>
      <c r="O169" s="75">
        <v>-3.47722319658714E-3</v>
      </c>
      <c r="P169" s="75">
        <v>-4.2460751670887397E-3</v>
      </c>
      <c r="Q169" s="75">
        <v>-5.0125175250514001E-3</v>
      </c>
      <c r="R169" s="75">
        <v>-5.7757027557863699E-3</v>
      </c>
      <c r="S169" s="75">
        <v>-6.5352078920659501E-3</v>
      </c>
      <c r="T169" s="75">
        <v>-7.2902476414947103E-3</v>
      </c>
      <c r="U169" s="75">
        <v>-8.0399744252190406E-3</v>
      </c>
      <c r="V169" s="75">
        <v>-8.7834250656305801E-3</v>
      </c>
      <c r="W169" s="75">
        <v>-9.5197323026968601E-3</v>
      </c>
      <c r="X169" s="75">
        <v>-1.0247996570465099E-2</v>
      </c>
      <c r="Y169" s="75">
        <v>-1.09668343864132E-2</v>
      </c>
      <c r="Z169" s="75">
        <v>-1.16753080581611E-2</v>
      </c>
      <c r="AA169" s="75">
        <v>-1.2372525475570899E-2</v>
      </c>
      <c r="AB169" s="75">
        <v>-1.30568261212783E-2</v>
      </c>
      <c r="AC169" s="75">
        <v>-1.37275183161955E-2</v>
      </c>
      <c r="AD169" s="75">
        <v>-1.43834087592495E-2</v>
      </c>
      <c r="AE169" s="75">
        <v>-1.50232024056595E-2</v>
      </c>
      <c r="AF169" s="75">
        <v>-1.5646296985546499E-2</v>
      </c>
      <c r="AG169" s="75">
        <v>-1.6251432325616402E-2</v>
      </c>
      <c r="AH169" s="75">
        <v>-1.6838009166699499E-2</v>
      </c>
      <c r="AI169" s="75">
        <v>-1.7405301350972801E-2</v>
      </c>
      <c r="AJ169" s="75">
        <v>-1.7952578961403499E-2</v>
      </c>
      <c r="AK169" s="75">
        <v>-1.84795084316738E-2</v>
      </c>
      <c r="AL169" s="75">
        <v>-1.8985652926699001E-2</v>
      </c>
      <c r="AM169" s="75">
        <v>-1.94706286081145E-2</v>
      </c>
      <c r="AN169" s="75">
        <v>-1.9934433538073702E-2</v>
      </c>
      <c r="AO169" s="75">
        <v>-2.03767788247796E-2</v>
      </c>
      <c r="AP169" s="75">
        <v>-2.0797702596478299E-2</v>
      </c>
      <c r="AQ169" s="75">
        <v>-2.11971972217543E-2</v>
      </c>
      <c r="AR169" s="75">
        <v>-2.1575223175768699E-2</v>
      </c>
      <c r="AS169" s="75">
        <v>-2.1931899088908701E-2</v>
      </c>
      <c r="AT169" s="75">
        <v>-2.2267139642517499E-2</v>
      </c>
      <c r="AU169" s="75">
        <v>-2.25810806600657E-2</v>
      </c>
      <c r="AV169" s="75">
        <v>-2.2873551364527799E-2</v>
      </c>
      <c r="AW169" s="75">
        <v>-2.3144611550378599E-2</v>
      </c>
      <c r="AX169" s="75">
        <v>-2.3394080846637699E-2</v>
      </c>
      <c r="AY169" s="75">
        <v>-2.3621806407118098E-2</v>
      </c>
      <c r="AZ169" s="75">
        <v>-2.3827687027942301E-2</v>
      </c>
      <c r="BA169" s="75">
        <v>-2.4011408098726799E-2</v>
      </c>
      <c r="BB169" s="75">
        <v>-2.4172843478013399E-2</v>
      </c>
      <c r="BC169" s="75">
        <v>-2.43117539652484E-2</v>
      </c>
      <c r="BD169" s="75">
        <v>-2.4427849899166101E-2</v>
      </c>
      <c r="BE169" s="75">
        <v>-2.4521091643082402E-2</v>
      </c>
      <c r="BF169" s="75">
        <v>-2.45911032181447E-2</v>
      </c>
      <c r="BG169" s="75">
        <v>-2.4637932309806199E-2</v>
      </c>
      <c r="BH169" s="75">
        <v>-2.4661340409611501E-2</v>
      </c>
      <c r="BI169" s="75">
        <v>-2.4661308041540899E-2</v>
      </c>
      <c r="BJ169" s="75">
        <v>-2.4637876209139899E-2</v>
      </c>
      <c r="BK169" s="75">
        <v>-2.4590967347021399E-2</v>
      </c>
      <c r="BL169" s="75">
        <v>-2.4520850555909399E-2</v>
      </c>
      <c r="BM169" s="75">
        <v>-2.44275120228758E-2</v>
      </c>
      <c r="BN169" s="75">
        <v>-2.4311281543455101E-2</v>
      </c>
      <c r="BO169" s="75">
        <v>-2.4172288005411199E-2</v>
      </c>
      <c r="BP169" s="75">
        <v>-2.4010800701853401E-2</v>
      </c>
      <c r="BQ169" s="75">
        <v>-2.38270689569299E-2</v>
      </c>
      <c r="BR169" s="75">
        <v>-2.3621269207223999E-2</v>
      </c>
      <c r="BS169" s="75">
        <v>-2.3393679317155101E-2</v>
      </c>
      <c r="BT169" s="75">
        <v>-2.31443835948539E-2</v>
      </c>
      <c r="BU169" s="75">
        <v>-2.2873597939542301E-2</v>
      </c>
      <c r="BV169" s="75">
        <v>-2.2581328154747098E-2</v>
      </c>
      <c r="BW169" s="75">
        <v>-2.2267690633147999E-2</v>
      </c>
      <c r="BX169" s="75">
        <v>-2.1932632543430301E-2</v>
      </c>
      <c r="BY169" s="75">
        <v>-2.1576195605407501E-2</v>
      </c>
      <c r="BZ169" s="75">
        <v>-2.1198278387146201E-2</v>
      </c>
      <c r="CA169" s="75">
        <v>-2.07989226797963E-2</v>
      </c>
      <c r="CB169" s="75">
        <v>-2.03780050303385E-2</v>
      </c>
      <c r="CC169" s="75">
        <v>-1.993563986161E-2</v>
      </c>
      <c r="CD169" s="75">
        <v>-1.9471781622164501E-2</v>
      </c>
      <c r="CE169" s="75">
        <v>-1.8986620344494401E-2</v>
      </c>
      <c r="CF169" s="75">
        <v>-1.84803483656969E-2</v>
      </c>
      <c r="CG169" s="75">
        <v>-1.7953203796350799E-2</v>
      </c>
      <c r="CH169" s="75">
        <v>-1.7405699138407699E-2</v>
      </c>
      <c r="CI169" s="75">
        <v>-1.6838201326127001E-2</v>
      </c>
      <c r="CJ169" s="75">
        <v>-1.6251441757399301E-2</v>
      </c>
      <c r="CK169" s="75">
        <v>-1.5646086733186099E-2</v>
      </c>
      <c r="CL169" s="75">
        <v>-1.5022947890970501E-2</v>
      </c>
      <c r="CM169" s="75">
        <v>-1.43830020204268E-2</v>
      </c>
      <c r="CN169" s="75">
        <v>-1.37271773822112E-2</v>
      </c>
      <c r="CO169" s="75">
        <v>-1.30565551470181E-2</v>
      </c>
      <c r="CP169" s="75">
        <v>-1.23722509595882E-2</v>
      </c>
      <c r="CQ169" s="75">
        <v>-1.16753413035576E-2</v>
      </c>
      <c r="CR169" s="75">
        <v>-1.0966976955237399E-2</v>
      </c>
      <c r="CS169" s="75">
        <v>-1.02483044049949E-2</v>
      </c>
      <c r="CT169" s="75">
        <v>-9.5203401013441106E-3</v>
      </c>
      <c r="CU169" s="75">
        <v>-8.7842225053691401E-3</v>
      </c>
      <c r="CV169" s="75">
        <v>-8.0409122390574309E-3</v>
      </c>
      <c r="CW169" s="75">
        <v>-7.2913355860737203E-3</v>
      </c>
      <c r="CX169" s="75">
        <v>-6.5364280238054502E-3</v>
      </c>
      <c r="CY169" s="75">
        <v>-5.77694694076399E-3</v>
      </c>
      <c r="CZ169" s="75">
        <v>-5.0136439893958603E-3</v>
      </c>
      <c r="DA169" s="75">
        <v>-4.2471985295060204E-3</v>
      </c>
      <c r="DB169" s="75">
        <v>-3.4782343199230999E-3</v>
      </c>
      <c r="DC169" s="75">
        <v>-2.7072114621841999E-3</v>
      </c>
      <c r="DD169" s="75">
        <v>-1.9347858767605401E-3</v>
      </c>
      <c r="DE169" s="75">
        <v>-1.1612464233848999E-3</v>
      </c>
      <c r="DF169" s="75">
        <v>-7.7431386018360999E-4</v>
      </c>
    </row>
    <row r="170" spans="1:110" ht="1.1499999999999999" customHeight="1">
      <c r="A170" s="71">
        <f t="shared" si="33"/>
        <v>161</v>
      </c>
      <c r="B170">
        <v>1950</v>
      </c>
      <c r="C170" s="72">
        <f t="shared" si="35"/>
        <v>-7.2256018041207404E-3</v>
      </c>
      <c r="D170" s="72">
        <f t="shared" si="35"/>
        <v>-2.4427363705563001E-2</v>
      </c>
      <c r="E170" s="72">
        <f t="shared" si="35"/>
        <v>-1.4864105894585001E-2</v>
      </c>
      <c r="G170" s="72">
        <f t="shared" ref="G170:H189" si="36">INDEX($K$236:$DF$435,$A170,G$9)</f>
        <v>-0.27361491419165701</v>
      </c>
      <c r="H170" s="72">
        <f t="shared" si="36"/>
        <v>-0.92395543534045399</v>
      </c>
      <c r="I170" s="72">
        <f t="shared" ref="I170:I201" si="37">INDEX($K$236:$DF$435,$A170,I$9)</f>
        <v>-0.56041572684625796</v>
      </c>
      <c r="K170" s="75">
        <v>-7.7224371561896896E-4</v>
      </c>
      <c r="L170" s="75">
        <v>-1.15850402601154E-3</v>
      </c>
      <c r="M170" s="75">
        <v>-1.9302951060535601E-3</v>
      </c>
      <c r="N170" s="75">
        <v>-2.7009155099585701E-3</v>
      </c>
      <c r="O170" s="75">
        <v>-3.4699826410997002E-3</v>
      </c>
      <c r="P170" s="75">
        <v>-4.2370948165489598E-3</v>
      </c>
      <c r="Q170" s="75">
        <v>-5.00173134656051E-3</v>
      </c>
      <c r="R170" s="75">
        <v>-5.76303481539071E-3</v>
      </c>
      <c r="S170" s="75">
        <v>-6.5205722697601201E-3</v>
      </c>
      <c r="T170" s="75">
        <v>-7.2735744348801697E-3</v>
      </c>
      <c r="U170" s="75">
        <v>-8.0211717426982403E-3</v>
      </c>
      <c r="V170" s="75">
        <v>-8.76243830032763E-3</v>
      </c>
      <c r="W170" s="75">
        <v>-9.4964964640075703E-3</v>
      </c>
      <c r="X170" s="75">
        <v>-1.02224414699685E-2</v>
      </c>
      <c r="Y170" s="75">
        <v>-1.0938974819428E-2</v>
      </c>
      <c r="Z170" s="75">
        <v>-1.16450973774362E-2</v>
      </c>
      <c r="AA170" s="75">
        <v>-1.23399777140184E-2</v>
      </c>
      <c r="AB170" s="75">
        <v>-1.30220088062878E-2</v>
      </c>
      <c r="AC170" s="75">
        <v>-1.3690446620057599E-2</v>
      </c>
      <c r="AD170" s="75">
        <v>-1.4344190671254101E-2</v>
      </c>
      <c r="AE170" s="75">
        <v>-1.4981926283830899E-2</v>
      </c>
      <c r="AF170" s="75">
        <v>-1.56030763068383E-2</v>
      </c>
      <c r="AG170" s="75">
        <v>-1.6206412129681599E-2</v>
      </c>
      <c r="AH170" s="75">
        <v>-1.6791313427870502E-2</v>
      </c>
      <c r="AI170" s="75">
        <v>-1.73571071888864E-2</v>
      </c>
      <c r="AJ170" s="75">
        <v>-1.7903023831367999E-2</v>
      </c>
      <c r="AK170" s="75">
        <v>-1.8428749941977001E-2</v>
      </c>
      <c r="AL170" s="75">
        <v>-1.8933860923953001E-2</v>
      </c>
      <c r="AM170" s="75">
        <v>-1.9417909268463499E-2</v>
      </c>
      <c r="AN170" s="75">
        <v>-1.98809466879902E-2</v>
      </c>
      <c r="AO170" s="75">
        <v>-2.0322627186269499E-2</v>
      </c>
      <c r="AP170" s="75">
        <v>-2.0742959802405401E-2</v>
      </c>
      <c r="AQ170" s="75">
        <v>-2.1141984328542002E-2</v>
      </c>
      <c r="AR170" s="75">
        <v>-2.1519551153323799E-2</v>
      </c>
      <c r="AS170" s="75">
        <v>-2.18758340262547E-2</v>
      </c>
      <c r="AT170" s="75">
        <v>-2.2210714398938701E-2</v>
      </c>
      <c r="AU170" s="75">
        <v>-2.2524269284681299E-2</v>
      </c>
      <c r="AV170" s="75">
        <v>-2.2816405242601801E-2</v>
      </c>
      <c r="AW170" s="75">
        <v>-2.30870882826366E-2</v>
      </c>
      <c r="AX170" s="75">
        <v>-2.33361860642162E-2</v>
      </c>
      <c r="AY170" s="75">
        <v>-2.3563551112188101E-2</v>
      </c>
      <c r="AZ170" s="75">
        <v>-2.3769032447926199E-2</v>
      </c>
      <c r="BA170" s="75">
        <v>-2.3952398866395001E-2</v>
      </c>
      <c r="BB170" s="75">
        <v>-2.41134628802228E-2</v>
      </c>
      <c r="BC170" s="75">
        <v>-2.4252034581868399E-2</v>
      </c>
      <c r="BD170" s="75">
        <v>-2.4367836258547802E-2</v>
      </c>
      <c r="BE170" s="75">
        <v>-2.44608045771155E-2</v>
      </c>
      <c r="BF170" s="75">
        <v>-2.4530628492520901E-2</v>
      </c>
      <c r="BG170" s="75">
        <v>-2.4577308673115101E-2</v>
      </c>
      <c r="BH170" s="75">
        <v>-2.4600655148083201E-2</v>
      </c>
      <c r="BI170" s="75">
        <v>-2.4600630703980601E-2</v>
      </c>
      <c r="BJ170" s="75">
        <v>-2.45772732796876E-2</v>
      </c>
      <c r="BK170" s="75">
        <v>-2.45305230836129E-2</v>
      </c>
      <c r="BL170" s="75">
        <v>-2.4460608677150001E-2</v>
      </c>
      <c r="BM170" s="75">
        <v>-2.4367543652697301E-2</v>
      </c>
      <c r="BN170" s="75">
        <v>-2.4251614284717098E-2</v>
      </c>
      <c r="BO170" s="75">
        <v>-2.4112962124945601E-2</v>
      </c>
      <c r="BP170" s="75">
        <v>-2.3951833153864701E-2</v>
      </c>
      <c r="BQ170" s="75">
        <v>-2.37684682896269E-2</v>
      </c>
      <c r="BR170" s="75">
        <v>-2.3563043373019298E-2</v>
      </c>
      <c r="BS170" s="75">
        <v>-2.3335815191881E-2</v>
      </c>
      <c r="BT170" s="75">
        <v>-2.3086884469571401E-2</v>
      </c>
      <c r="BU170" s="75">
        <v>-2.2816444428931298E-2</v>
      </c>
      <c r="BV170" s="75">
        <v>-2.2524529122460901E-2</v>
      </c>
      <c r="BW170" s="75">
        <v>-2.2211237290712199E-2</v>
      </c>
      <c r="BX170" s="75">
        <v>-2.18765501389361E-2</v>
      </c>
      <c r="BY170" s="75">
        <v>-2.1520500848482699E-2</v>
      </c>
      <c r="BZ170" s="75">
        <v>-2.1143021808124999E-2</v>
      </c>
      <c r="CA170" s="75">
        <v>-2.0744156757195899E-2</v>
      </c>
      <c r="CB170" s="75">
        <v>-2.0323813662485E-2</v>
      </c>
      <c r="CC170" s="75">
        <v>-1.98821136312653E-2</v>
      </c>
      <c r="CD170" s="75">
        <v>-1.9419040828502099E-2</v>
      </c>
      <c r="CE170" s="75">
        <v>-1.8934788270294101E-2</v>
      </c>
      <c r="CF170" s="75">
        <v>-1.8429572302684299E-2</v>
      </c>
      <c r="CG170" s="75">
        <v>-1.7903631860271999E-2</v>
      </c>
      <c r="CH170" s="75">
        <v>-1.73574851610965E-2</v>
      </c>
      <c r="CI170" s="75">
        <v>-1.6791507107664E-2</v>
      </c>
      <c r="CJ170" s="75">
        <v>-1.62064098321252E-2</v>
      </c>
      <c r="CK170" s="75">
        <v>-1.56028705359995E-2</v>
      </c>
      <c r="CL170" s="75">
        <v>-1.49816714802636E-2</v>
      </c>
      <c r="CM170" s="75">
        <v>-1.43437853511159E-2</v>
      </c>
      <c r="CN170" s="75">
        <v>-1.3690116461962099E-2</v>
      </c>
      <c r="CO170" s="75">
        <v>-1.3021729393822099E-2</v>
      </c>
      <c r="CP170" s="75">
        <v>-1.23397088494493E-2</v>
      </c>
      <c r="CQ170" s="75">
        <v>-1.1645127134156601E-2</v>
      </c>
      <c r="CR170" s="75">
        <v>-1.0939086455136899E-2</v>
      </c>
      <c r="CS170" s="75">
        <v>-1.0222740108956701E-2</v>
      </c>
      <c r="CT170" s="75">
        <v>-9.4970647859190602E-3</v>
      </c>
      <c r="CU170" s="75">
        <v>-8.7631921330421393E-3</v>
      </c>
      <c r="CV170" s="75">
        <v>-8.02206901948011E-3</v>
      </c>
      <c r="CW170" s="75">
        <v>-7.2746108751789501E-3</v>
      </c>
      <c r="CX170" s="75">
        <v>-6.52174360019671E-3</v>
      </c>
      <c r="CY170" s="75">
        <v>-5.76422883112627E-3</v>
      </c>
      <c r="CZ170" s="75">
        <v>-5.0028141808479603E-3</v>
      </c>
      <c r="DA170" s="75">
        <v>-4.2381770571500903E-3</v>
      </c>
      <c r="DB170" s="75">
        <v>-3.4709629787585002E-3</v>
      </c>
      <c r="DC170" s="75">
        <v>-2.7016236296412898E-3</v>
      </c>
      <c r="DD170" s="75">
        <v>-1.93083334997936E-3</v>
      </c>
      <c r="DE170" s="75">
        <v>-1.1589000929097799E-3</v>
      </c>
      <c r="DF170" s="75">
        <v>-7.7276029353924895E-4</v>
      </c>
    </row>
    <row r="171" spans="1:110" ht="1.1499999999999999" customHeight="1">
      <c r="A171" s="71">
        <f t="shared" si="33"/>
        <v>162</v>
      </c>
      <c r="B171">
        <v>1900</v>
      </c>
      <c r="C171" s="72">
        <f t="shared" ref="C171:E190" si="38">INDEX($K$13:$DF$212,$A171,C$9)</f>
        <v>-7.2103051950261898E-3</v>
      </c>
      <c r="D171" s="72">
        <f t="shared" si="38"/>
        <v>-2.4372509233326099E-2</v>
      </c>
      <c r="E171" s="72">
        <f t="shared" si="38"/>
        <v>-1.4826983921198E-2</v>
      </c>
      <c r="G171" s="72">
        <f t="shared" si="36"/>
        <v>-0.26640460899663099</v>
      </c>
      <c r="H171" s="72">
        <f t="shared" si="36"/>
        <v>-0.89958292610712698</v>
      </c>
      <c r="I171" s="72">
        <f t="shared" si="37"/>
        <v>-0.54558874292505999</v>
      </c>
      <c r="K171" s="75">
        <v>-7.7071753630661899E-4</v>
      </c>
      <c r="L171" s="75">
        <v>-1.15619942389457E-3</v>
      </c>
      <c r="M171" s="75">
        <v>-1.9264267466087401E-3</v>
      </c>
      <c r="N171" s="75">
        <v>-2.6954487505872699E-3</v>
      </c>
      <c r="O171" s="75">
        <v>-3.4628714444761401E-3</v>
      </c>
      <c r="P171" s="75">
        <v>-4.2282781404310299E-3</v>
      </c>
      <c r="Q171" s="75">
        <v>-4.9911454218499697E-3</v>
      </c>
      <c r="R171" s="75">
        <v>-5.7506114476518601E-3</v>
      </c>
      <c r="S171" s="75">
        <v>-6.5062264013658897E-3</v>
      </c>
      <c r="T171" s="75">
        <v>-7.2572398919555697E-3</v>
      </c>
      <c r="U171" s="75">
        <v>-8.0027635731676101E-3</v>
      </c>
      <c r="V171" s="75">
        <v>-8.7419019794651807E-3</v>
      </c>
      <c r="W171" s="75">
        <v>-9.4737750921103699E-3</v>
      </c>
      <c r="X171" s="75">
        <v>-1.0197464666139199E-2</v>
      </c>
      <c r="Y171" s="75">
        <v>-1.09117608760789E-2</v>
      </c>
      <c r="Z171" s="75">
        <v>-1.16156042252623E-2</v>
      </c>
      <c r="AA171" s="75">
        <v>-1.23082123993845E-2</v>
      </c>
      <c r="AB171" s="75">
        <v>-1.29880468698411E-2</v>
      </c>
      <c r="AC171" s="75">
        <v>-1.36542955028198E-2</v>
      </c>
      <c r="AD171" s="75">
        <v>-1.4305954467872599E-2</v>
      </c>
      <c r="AE171" s="75">
        <v>-1.49416987396443E-2</v>
      </c>
      <c r="AF171" s="75">
        <v>-1.55609537464351E-2</v>
      </c>
      <c r="AG171" s="75">
        <v>-1.6162543598393302E-2</v>
      </c>
      <c r="AH171" s="75">
        <v>-1.6745816829266E-2</v>
      </c>
      <c r="AI171" s="75">
        <v>-1.7310144011125801E-2</v>
      </c>
      <c r="AJ171" s="75">
        <v>-1.7854738284008801E-2</v>
      </c>
      <c r="AK171" s="75">
        <v>-1.8379283559211201E-2</v>
      </c>
      <c r="AL171" s="75">
        <v>-1.8883378140012601E-2</v>
      </c>
      <c r="AM171" s="75">
        <v>-1.9366518353399399E-2</v>
      </c>
      <c r="AN171" s="75">
        <v>-1.9828790959650101E-2</v>
      </c>
      <c r="AO171" s="75">
        <v>-2.02698145426802E-2</v>
      </c>
      <c r="AP171" s="75">
        <v>-2.0689557758423599E-2</v>
      </c>
      <c r="AQ171" s="75">
        <v>-2.1088108584781301E-2</v>
      </c>
      <c r="AR171" s="75">
        <v>-2.14652193071606E-2</v>
      </c>
      <c r="AS171" s="75">
        <v>-2.18211043596011E-2</v>
      </c>
      <c r="AT171" s="75">
        <v>-2.2155626421572299E-2</v>
      </c>
      <c r="AU171" s="75">
        <v>-2.24687960069422E-2</v>
      </c>
      <c r="AV171" s="75">
        <v>-2.27605990855363E-2</v>
      </c>
      <c r="AW171" s="75">
        <v>-2.3030912207868799E-2</v>
      </c>
      <c r="AX171" s="75">
        <v>-2.3279642858869899E-2</v>
      </c>
      <c r="AY171" s="75">
        <v>-2.3506659894319399E-2</v>
      </c>
      <c r="AZ171" s="75">
        <v>-2.37117510413054E-2</v>
      </c>
      <c r="BA171" s="75">
        <v>-2.3894777547634399E-2</v>
      </c>
      <c r="BB171" s="75">
        <v>-2.40554852076275E-2</v>
      </c>
      <c r="BC171" s="75">
        <v>-2.4193730684733E-2</v>
      </c>
      <c r="BD171" s="75">
        <v>-2.4309256219380501E-2</v>
      </c>
      <c r="BE171" s="75">
        <v>-2.4401959248748401E-2</v>
      </c>
      <c r="BF171" s="75">
        <v>-2.4471609394286099E-2</v>
      </c>
      <c r="BG171" s="75">
        <v>-2.4518145156439401E-2</v>
      </c>
      <c r="BH171" s="75">
        <v>-2.4541433140247999E-2</v>
      </c>
      <c r="BI171" s="75">
        <v>-2.4541418348953799E-2</v>
      </c>
      <c r="BJ171" s="75">
        <v>-2.45181273358866E-2</v>
      </c>
      <c r="BK171" s="75">
        <v>-2.4471533593568798E-2</v>
      </c>
      <c r="BL171" s="75">
        <v>-2.4401807235126399E-2</v>
      </c>
      <c r="BM171" s="75">
        <v>-2.4309007822166599E-2</v>
      </c>
      <c r="BN171" s="75">
        <v>-2.41933642631511E-2</v>
      </c>
      <c r="BO171" s="75">
        <v>-2.40550403487532E-2</v>
      </c>
      <c r="BP171" s="75">
        <v>-2.3894256740122698E-2</v>
      </c>
      <c r="BQ171" s="75">
        <v>-2.3711243385996499E-2</v>
      </c>
      <c r="BR171" s="75">
        <v>-2.3506184054012901E-2</v>
      </c>
      <c r="BS171" s="75">
        <v>-2.3279303913250199E-2</v>
      </c>
      <c r="BT171" s="75">
        <v>-2.3030733062605498E-2</v>
      </c>
      <c r="BU171" s="75">
        <v>-2.2760629719768902E-2</v>
      </c>
      <c r="BV171" s="75">
        <v>-2.24690674572866E-2</v>
      </c>
      <c r="BW171" s="75">
        <v>-2.2156117840213398E-2</v>
      </c>
      <c r="BX171" s="75">
        <v>-2.18218024703037E-2</v>
      </c>
      <c r="BY171" s="75">
        <v>-2.1466140842271601E-2</v>
      </c>
      <c r="BZ171" s="75">
        <v>-2.1089100851368101E-2</v>
      </c>
      <c r="CA171" s="75">
        <v>-2.06907263420953E-2</v>
      </c>
      <c r="CB171" s="75">
        <v>-2.02709556848822E-2</v>
      </c>
      <c r="CC171" s="75">
        <v>-1.98299164006903E-2</v>
      </c>
      <c r="CD171" s="75">
        <v>-1.9367620151015199E-2</v>
      </c>
      <c r="CE171" s="75">
        <v>-1.8884263836916899E-2</v>
      </c>
      <c r="CF171" s="75">
        <v>-1.83800845616451E-2</v>
      </c>
      <c r="CG171" s="75">
        <v>-1.7855324788506498E-2</v>
      </c>
      <c r="CH171" s="75">
        <v>-1.7310504266010801E-2</v>
      </c>
      <c r="CI171" s="75">
        <v>-1.6746009790003801E-2</v>
      </c>
      <c r="CJ171" s="75">
        <v>-1.616253061517E-2</v>
      </c>
      <c r="CK171" s="75">
        <v>-1.5560758164388001E-2</v>
      </c>
      <c r="CL171" s="75">
        <v>-1.4941443437228299E-2</v>
      </c>
      <c r="CM171" s="75">
        <v>-1.43055578916164E-2</v>
      </c>
      <c r="CN171" s="75">
        <v>-1.36539801770595E-2</v>
      </c>
      <c r="CO171" s="75">
        <v>-1.2987762413540599E-2</v>
      </c>
      <c r="CP171" s="75">
        <v>-1.2307956250429001E-2</v>
      </c>
      <c r="CQ171" s="75">
        <v>-1.1615632925472699E-2</v>
      </c>
      <c r="CR171" s="75">
        <v>-1.0911847586467001E-2</v>
      </c>
      <c r="CS171" s="75">
        <v>-1.01977579737467E-2</v>
      </c>
      <c r="CT171" s="75">
        <v>-9.4743075898486503E-3</v>
      </c>
      <c r="CU171" s="75">
        <v>-8.7426157998697802E-3</v>
      </c>
      <c r="CV171" s="75">
        <v>-8.00362145904728E-3</v>
      </c>
      <c r="CW171" s="75">
        <v>-7.25822637639339E-3</v>
      </c>
      <c r="CX171" s="75">
        <v>-6.5073486691653599E-3</v>
      </c>
      <c r="CY171" s="75">
        <v>-5.7517535762963198E-3</v>
      </c>
      <c r="CZ171" s="75">
        <v>-4.9921845964126903E-3</v>
      </c>
      <c r="DA171" s="75">
        <v>-4.2293184804839202E-3</v>
      </c>
      <c r="DB171" s="75">
        <v>-3.4638178097338799E-3</v>
      </c>
      <c r="DC171" s="75">
        <v>-2.6961325726642801E-3</v>
      </c>
      <c r="DD171" s="75">
        <v>-1.92694665164253E-3</v>
      </c>
      <c r="DE171" s="75">
        <v>-1.15659269126808E-3</v>
      </c>
      <c r="DF171" s="75">
        <v>-7.7123465585827902E-4</v>
      </c>
    </row>
    <row r="172" spans="1:110" ht="1.1499999999999999" customHeight="1">
      <c r="A172" s="71">
        <f t="shared" si="33"/>
        <v>163</v>
      </c>
      <c r="B172">
        <v>1850</v>
      </c>
      <c r="C172" s="72">
        <f t="shared" si="38"/>
        <v>-7.1953612487186498E-3</v>
      </c>
      <c r="D172" s="72">
        <f t="shared" si="38"/>
        <v>-2.4319103929797099E-2</v>
      </c>
      <c r="E172" s="72">
        <f t="shared" si="38"/>
        <v>-1.47908852235286E-2</v>
      </c>
      <c r="G172" s="72">
        <f t="shared" si="36"/>
        <v>-0.25920924774791199</v>
      </c>
      <c r="H172" s="72">
        <f t="shared" si="36"/>
        <v>-0.87526382217733001</v>
      </c>
      <c r="I172" s="72">
        <f t="shared" si="37"/>
        <v>-0.53079785770153198</v>
      </c>
      <c r="K172" s="75">
        <v>-7.6921635820326596E-4</v>
      </c>
      <c r="L172" s="75">
        <v>-1.1539360925144099E-3</v>
      </c>
      <c r="M172" s="75">
        <v>-1.9226279886606699E-3</v>
      </c>
      <c r="N172" s="75">
        <v>-2.6900805826790002E-3</v>
      </c>
      <c r="O172" s="75">
        <v>-3.4558934006372502E-3</v>
      </c>
      <c r="P172" s="75">
        <v>-4.2196295522535301E-3</v>
      </c>
      <c r="Q172" s="75">
        <v>-4.98076414344268E-3</v>
      </c>
      <c r="R172" s="75">
        <v>-5.7384372702927004E-3</v>
      </c>
      <c r="S172" s="75">
        <v>-6.4921748730330303E-3</v>
      </c>
      <c r="T172" s="75">
        <v>-7.2412478276328296E-3</v>
      </c>
      <c r="U172" s="75">
        <v>-7.9847540782975492E-3</v>
      </c>
      <c r="V172" s="75">
        <v>-8.7218192028694803E-3</v>
      </c>
      <c r="W172" s="75">
        <v>-9.4515703771366998E-3</v>
      </c>
      <c r="X172" s="75">
        <v>-1.0173068444705601E-2</v>
      </c>
      <c r="Y172" s="75">
        <v>-1.0885192521714E-2</v>
      </c>
      <c r="Z172" s="75">
        <v>-1.158682810571E-2</v>
      </c>
      <c r="AA172" s="75">
        <v>-1.2277228075763501E-2</v>
      </c>
      <c r="AB172" s="75">
        <v>-1.2954936312062199E-2</v>
      </c>
      <c r="AC172" s="75">
        <v>-1.3619061060780899E-2</v>
      </c>
      <c r="AD172" s="75">
        <v>-1.42686940811745E-2</v>
      </c>
      <c r="AE172" s="75">
        <v>-1.4902512556686801E-2</v>
      </c>
      <c r="AF172" s="75">
        <v>-1.5519922014714201E-2</v>
      </c>
      <c r="AG172" s="75">
        <v>-1.61198174041874E-2</v>
      </c>
      <c r="AH172" s="75">
        <v>-1.6701510826028401E-2</v>
      </c>
      <c r="AI172" s="75">
        <v>-1.7264402477821902E-2</v>
      </c>
      <c r="AJ172" s="75">
        <v>-1.78077128191034E-2</v>
      </c>
      <c r="AK172" s="75">
        <v>-1.8331101263547599E-2</v>
      </c>
      <c r="AL172" s="75">
        <v>-1.88341954921043E-2</v>
      </c>
      <c r="AM172" s="75">
        <v>-1.9316448978956902E-2</v>
      </c>
      <c r="AN172" s="75">
        <v>-1.9777959833886499E-2</v>
      </c>
      <c r="AO172" s="75">
        <v>-2.0218334558826399E-2</v>
      </c>
      <c r="AP172" s="75">
        <v>-2.0637493068065799E-2</v>
      </c>
      <c r="AQ172" s="75">
        <v>-2.1035565363831599E-2</v>
      </c>
      <c r="AR172" s="75">
        <v>-2.14122254275343E-2</v>
      </c>
      <c r="AS172" s="75">
        <v>-2.1767708731586E-2</v>
      </c>
      <c r="AT172" s="75">
        <v>-2.2101873387800799E-2</v>
      </c>
      <c r="AU172" s="75">
        <v>-2.2414661614475299E-2</v>
      </c>
      <c r="AV172" s="75">
        <v>-2.27061316378512E-2</v>
      </c>
      <c r="AW172" s="75">
        <v>-2.2976083466091899E-2</v>
      </c>
      <c r="AX172" s="75">
        <v>-2.3224451912483301E-2</v>
      </c>
      <c r="AY172" s="75">
        <v>-2.34511313129451E-2</v>
      </c>
      <c r="AZ172" s="75">
        <v>-2.3655843759201999E-2</v>
      </c>
      <c r="BA172" s="75">
        <v>-2.38385423415911E-2</v>
      </c>
      <c r="BB172" s="75">
        <v>-2.39989093767871E-2</v>
      </c>
      <c r="BC172" s="75">
        <v>-2.41368409280312E-2</v>
      </c>
      <c r="BD172" s="75">
        <v>-2.42521063489857E-2</v>
      </c>
      <c r="BE172" s="75">
        <v>-2.43445540468155E-2</v>
      </c>
      <c r="BF172" s="75">
        <v>-2.4414041603454201E-2</v>
      </c>
      <c r="BG172" s="75">
        <v>-2.4460438807532198E-2</v>
      </c>
      <c r="BH172" s="75">
        <v>-2.4483670537670098E-2</v>
      </c>
      <c r="BI172" s="75">
        <v>-2.4483666613586998E-2</v>
      </c>
      <c r="BJ172" s="75">
        <v>-2.4460435312066601E-2</v>
      </c>
      <c r="BK172" s="75">
        <v>-2.4413994154424402E-2</v>
      </c>
      <c r="BL172" s="75">
        <v>-2.4344443692084401E-2</v>
      </c>
      <c r="BM172" s="75">
        <v>-2.42519008038516E-2</v>
      </c>
      <c r="BN172" s="75">
        <v>-2.4136529398237998E-2</v>
      </c>
      <c r="BO172" s="75">
        <v>-2.39985207394647E-2</v>
      </c>
      <c r="BP172" s="75">
        <v>-2.3838070015367498E-2</v>
      </c>
      <c r="BQ172" s="75">
        <v>-2.3655393995941201E-2</v>
      </c>
      <c r="BR172" s="75">
        <v>-2.3450690457866501E-2</v>
      </c>
      <c r="BS172" s="75">
        <v>-2.3224146132924901E-2</v>
      </c>
      <c r="BT172" s="75">
        <v>-2.29759288463901E-2</v>
      </c>
      <c r="BU172" s="75">
        <v>-2.27061542948695E-2</v>
      </c>
      <c r="BV172" s="75">
        <v>-2.2414942191535302E-2</v>
      </c>
      <c r="BW172" s="75">
        <v>-2.2102331591927399E-2</v>
      </c>
      <c r="BX172" s="75">
        <v>-2.17683873906389E-2</v>
      </c>
      <c r="BY172" s="75">
        <v>-2.1413113069734199E-2</v>
      </c>
      <c r="BZ172" s="75">
        <v>-2.1036511696333901E-2</v>
      </c>
      <c r="CA172" s="75">
        <v>-2.0638626885970499E-2</v>
      </c>
      <c r="CB172" s="75">
        <v>-2.0219425452678401E-2</v>
      </c>
      <c r="CC172" s="75">
        <v>-1.9779041738261099E-2</v>
      </c>
      <c r="CD172" s="75">
        <v>-1.9317512296065601E-2</v>
      </c>
      <c r="CE172" s="75">
        <v>-1.8835039127843602E-2</v>
      </c>
      <c r="CF172" s="75">
        <v>-1.83318767136415E-2</v>
      </c>
      <c r="CG172" s="75">
        <v>-1.78082738098146E-2</v>
      </c>
      <c r="CH172" s="75">
        <v>-1.7264747690855901E-2</v>
      </c>
      <c r="CI172" s="75">
        <v>-1.6701700579628699E-2</v>
      </c>
      <c r="CJ172" s="75">
        <v>-1.6119795919144E-2</v>
      </c>
      <c r="CK172" s="75">
        <v>-1.55197417271983E-2</v>
      </c>
      <c r="CL172" s="75">
        <v>-1.4902257034364E-2</v>
      </c>
      <c r="CM172" s="75">
        <v>-1.4268313466113699E-2</v>
      </c>
      <c r="CN172" s="75">
        <v>-1.3618764043426299E-2</v>
      </c>
      <c r="CO172" s="75">
        <v>-1.2954650281308201E-2</v>
      </c>
      <c r="CP172" s="75">
        <v>-1.22769913337606E-2</v>
      </c>
      <c r="CQ172" s="75">
        <v>-1.15868573042416E-2</v>
      </c>
      <c r="CR172" s="75">
        <v>-1.0885260984005E-2</v>
      </c>
      <c r="CS172" s="75">
        <v>-1.01733592343043E-2</v>
      </c>
      <c r="CT172" s="75">
        <v>-9.4520710795131802E-3</v>
      </c>
      <c r="CU172" s="75">
        <v>-8.7224968964392195E-3</v>
      </c>
      <c r="CV172" s="75">
        <v>-7.9855735062710608E-3</v>
      </c>
      <c r="CW172" s="75">
        <v>-7.2421867235061598E-3</v>
      </c>
      <c r="CX172" s="75">
        <v>-6.4932478293030704E-3</v>
      </c>
      <c r="CY172" s="75">
        <v>-5.7395261095371103E-3</v>
      </c>
      <c r="CZ172" s="75">
        <v>-4.9817596400134698E-3</v>
      </c>
      <c r="DA172" s="75">
        <v>-4.2206270854921899E-3</v>
      </c>
      <c r="DB172" s="75">
        <v>-3.4568025061116701E-3</v>
      </c>
      <c r="DC172" s="75">
        <v>-2.69074109727625E-3</v>
      </c>
      <c r="DD172" s="75">
        <v>-1.9231282302871399E-3</v>
      </c>
      <c r="DE172" s="75">
        <v>-1.15432541812424E-3</v>
      </c>
      <c r="DF172" s="75">
        <v>-7.6973731150246699E-4</v>
      </c>
    </row>
    <row r="173" spans="1:110" ht="1.1499999999999999" customHeight="1">
      <c r="A173" s="71">
        <f t="shared" si="33"/>
        <v>164</v>
      </c>
      <c r="B173">
        <v>1800</v>
      </c>
      <c r="C173" s="72">
        <f t="shared" si="38"/>
        <v>-7.1807731493163298E-3</v>
      </c>
      <c r="D173" s="72">
        <f t="shared" si="38"/>
        <v>-2.42671447986549E-2</v>
      </c>
      <c r="E173" s="72">
        <f t="shared" si="38"/>
        <v>-1.47558040475314E-2</v>
      </c>
      <c r="G173" s="72">
        <f t="shared" si="36"/>
        <v>-0.25202847459859601</v>
      </c>
      <c r="H173" s="72">
        <f t="shared" si="36"/>
        <v>-0.85099667737867501</v>
      </c>
      <c r="I173" s="72">
        <f t="shared" si="37"/>
        <v>-0.51604205365400002</v>
      </c>
      <c r="K173" s="75">
        <v>-7.6774121363996505E-4</v>
      </c>
      <c r="L173" s="75">
        <v>-1.1517154415196199E-3</v>
      </c>
      <c r="M173" s="75">
        <v>-1.9189011196385701E-3</v>
      </c>
      <c r="N173" s="75">
        <v>-2.6848140151378101E-3</v>
      </c>
      <c r="O173" s="75">
        <v>-3.4490519785413199E-3</v>
      </c>
      <c r="P173" s="75">
        <v>-4.2111531836008E-3</v>
      </c>
      <c r="Q173" s="75">
        <v>-4.9705916224775104E-3</v>
      </c>
      <c r="R173" s="75">
        <v>-5.7265165273974999E-3</v>
      </c>
      <c r="S173" s="75">
        <v>-6.47842203936761E-3</v>
      </c>
      <c r="T173" s="75">
        <v>-7.2256018041207404E-3</v>
      </c>
      <c r="U173" s="75">
        <v>-7.9671471856545394E-3</v>
      </c>
      <c r="V173" s="75">
        <v>-8.7021930301125396E-3</v>
      </c>
      <c r="W173" s="75">
        <v>-9.4298842944544898E-3</v>
      </c>
      <c r="X173" s="75">
        <v>-1.0149255055393901E-2</v>
      </c>
      <c r="Y173" s="75">
        <v>-1.08592697213316E-2</v>
      </c>
      <c r="Z173" s="75">
        <v>-1.15587683687181E-2</v>
      </c>
      <c r="AA173" s="75">
        <v>-1.2247023549793901E-2</v>
      </c>
      <c r="AB173" s="75">
        <v>-1.29226731824064E-2</v>
      </c>
      <c r="AC173" s="75">
        <v>-1.3584739610951101E-2</v>
      </c>
      <c r="AD173" s="75">
        <v>-1.4232403994292301E-2</v>
      </c>
      <c r="AE173" s="75">
        <v>-1.4864360612168601E-2</v>
      </c>
      <c r="AF173" s="75">
        <v>-1.5479974414297401E-2</v>
      </c>
      <c r="AG173" s="75">
        <v>-1.6078224646335001E-2</v>
      </c>
      <c r="AH173" s="75">
        <v>-1.6658387000056701E-2</v>
      </c>
      <c r="AI173" s="75">
        <v>-1.7219873974017901E-2</v>
      </c>
      <c r="AJ173" s="75">
        <v>-1.7761938016351401E-2</v>
      </c>
      <c r="AK173" s="75">
        <v>-1.8284195336950599E-2</v>
      </c>
      <c r="AL173" s="75">
        <v>-1.87863043867946E-2</v>
      </c>
      <c r="AM173" s="75">
        <v>-1.9267694059385498E-2</v>
      </c>
      <c r="AN173" s="75">
        <v>-1.9728447214156401E-2</v>
      </c>
      <c r="AO173" s="75">
        <v>-2.01681808734792E-2</v>
      </c>
      <c r="AP173" s="75">
        <v>-2.05867621981633E-2</v>
      </c>
      <c r="AQ173" s="75">
        <v>-2.0984350349158298E-2</v>
      </c>
      <c r="AR173" s="75">
        <v>-2.13605669389016E-2</v>
      </c>
      <c r="AS173" s="75">
        <v>-2.1715645907311201E-2</v>
      </c>
      <c r="AT173" s="75">
        <v>-2.2049452865167001E-2</v>
      </c>
      <c r="AU173" s="75">
        <v>-2.2361866606456698E-2</v>
      </c>
      <c r="AV173" s="75">
        <v>-2.2653001759208501E-2</v>
      </c>
      <c r="AW173" s="75">
        <v>-2.29226018443432E-2</v>
      </c>
      <c r="AX173" s="75">
        <v>-2.31706140014784E-2</v>
      </c>
      <c r="AY173" s="75">
        <v>-2.3396963854879601E-2</v>
      </c>
      <c r="AZ173" s="75">
        <v>-2.3601311558627401E-2</v>
      </c>
      <c r="BA173" s="75">
        <v>-2.3783691664880199E-2</v>
      </c>
      <c r="BB173" s="75">
        <v>-2.3943734274089301E-2</v>
      </c>
      <c r="BC173" s="75">
        <v>-2.4081364295302499E-2</v>
      </c>
      <c r="BD173" s="75">
        <v>-2.4196383203429799E-2</v>
      </c>
      <c r="BE173" s="75">
        <v>-2.4288587624218899E-2</v>
      </c>
      <c r="BF173" s="75">
        <v>-2.43579208762685E-2</v>
      </c>
      <c r="BG173" s="75">
        <v>-2.44041867766327E-2</v>
      </c>
      <c r="BH173" s="75">
        <v>-2.4427363705563001E-2</v>
      </c>
      <c r="BI173" s="75">
        <v>-2.4427371093793199E-2</v>
      </c>
      <c r="BJ173" s="75">
        <v>-2.44041944383207E-2</v>
      </c>
      <c r="BK173" s="75">
        <v>-2.4357899947672099E-2</v>
      </c>
      <c r="BL173" s="75">
        <v>-2.4288515741754901E-2</v>
      </c>
      <c r="BM173" s="75">
        <v>-2.4196218785955299E-2</v>
      </c>
      <c r="BN173" s="75">
        <v>-2.40811076538602E-2</v>
      </c>
      <c r="BO173" s="75">
        <v>-2.39434012969468E-2</v>
      </c>
      <c r="BP173" s="75">
        <v>-2.3783271380621002E-2</v>
      </c>
      <c r="BQ173" s="75">
        <v>-2.3600919821710701E-2</v>
      </c>
      <c r="BR173" s="75">
        <v>-2.33965615333818E-2</v>
      </c>
      <c r="BS173" s="75">
        <v>-2.3170342472562801E-2</v>
      </c>
      <c r="BT173" s="75">
        <v>-2.2922471049773699E-2</v>
      </c>
      <c r="BU173" s="75">
        <v>-2.26530186320314E-2</v>
      </c>
      <c r="BV173" s="75">
        <v>-2.23621522142229E-2</v>
      </c>
      <c r="BW173" s="75">
        <v>-2.2049877895374201E-2</v>
      </c>
      <c r="BX173" s="75">
        <v>-2.1716302755580699E-2</v>
      </c>
      <c r="BY173" s="75">
        <v>-2.1361415131864299E-2</v>
      </c>
      <c r="BZ173" s="75">
        <v>-2.0985250688963699E-2</v>
      </c>
      <c r="CA173" s="75">
        <v>-2.0587854062678101E-2</v>
      </c>
      <c r="CB173" s="75">
        <v>-2.0169217643665398E-2</v>
      </c>
      <c r="CC173" s="75">
        <v>-1.97294835358479E-2</v>
      </c>
      <c r="CD173" s="75">
        <v>-1.9268710423075298E-2</v>
      </c>
      <c r="CE173" s="75">
        <v>-1.87871066244042E-2</v>
      </c>
      <c r="CF173" s="75">
        <v>-1.8284940874086698E-2</v>
      </c>
      <c r="CG173" s="75">
        <v>-1.7762470578804802E-2</v>
      </c>
      <c r="CH173" s="75">
        <v>-1.72202072415348E-2</v>
      </c>
      <c r="CI173" s="75">
        <v>-1.6658571074249201E-2</v>
      </c>
      <c r="CJ173" s="75">
        <v>-1.6078198057057298E-2</v>
      </c>
      <c r="CK173" s="75">
        <v>-1.5479813627971401E-2</v>
      </c>
      <c r="CL173" s="75">
        <v>-1.4864105894585001E-2</v>
      </c>
      <c r="CM173" s="75">
        <v>-1.42320460629434E-2</v>
      </c>
      <c r="CN173" s="75">
        <v>-1.35844637177251E-2</v>
      </c>
      <c r="CO173" s="75">
        <v>-1.29223891206856E-2</v>
      </c>
      <c r="CP173" s="75">
        <v>-1.2246812165399201E-2</v>
      </c>
      <c r="CQ173" s="75">
        <v>-1.1558798876067099E-2</v>
      </c>
      <c r="CR173" s="75">
        <v>-1.08593269599123E-2</v>
      </c>
      <c r="CS173" s="75">
        <v>-1.0149545046056099E-2</v>
      </c>
      <c r="CT173" s="75">
        <v>-9.4303573994693503E-3</v>
      </c>
      <c r="CU173" s="75">
        <v>-8.7028386377642104E-3</v>
      </c>
      <c r="CV173" s="75">
        <v>-7.96792871758043E-3</v>
      </c>
      <c r="CW173" s="75">
        <v>-7.2264962690633096E-3</v>
      </c>
      <c r="CX173" s="75">
        <v>-6.47944538779484E-3</v>
      </c>
      <c r="CY173" s="75">
        <v>-5.7275510224599202E-3</v>
      </c>
      <c r="CZ173" s="75">
        <v>-4.9715435566304199E-3</v>
      </c>
      <c r="DA173" s="75">
        <v>-4.2121068326286997E-3</v>
      </c>
      <c r="DB173" s="75">
        <v>-3.4499206935379302E-3</v>
      </c>
      <c r="DC173" s="75">
        <v>-2.6854518196341801E-3</v>
      </c>
      <c r="DD173" s="75">
        <v>-1.9193804512587999E-3</v>
      </c>
      <c r="DE173" s="75">
        <v>-1.1520994610873399E-3</v>
      </c>
      <c r="DF173" s="75">
        <v>-7.6826845952382395E-4</v>
      </c>
    </row>
    <row r="174" spans="1:110" ht="1.1499999999999999" customHeight="1">
      <c r="A174" s="71">
        <f t="shared" si="33"/>
        <v>165</v>
      </c>
      <c r="B174">
        <v>1750</v>
      </c>
      <c r="C174" s="72">
        <f t="shared" si="38"/>
        <v>-7.1665440742299299E-3</v>
      </c>
      <c r="D174" s="72">
        <f t="shared" si="38"/>
        <v>-2.42166289938541E-2</v>
      </c>
      <c r="E174" s="72">
        <f t="shared" si="38"/>
        <v>-1.47217347199648E-2</v>
      </c>
      <c r="G174" s="72">
        <f t="shared" si="36"/>
        <v>-0.244861930524366</v>
      </c>
      <c r="H174" s="72">
        <f t="shared" si="36"/>
        <v>-0.826780048384821</v>
      </c>
      <c r="I174" s="72">
        <f t="shared" si="37"/>
        <v>-0.50132031893403495</v>
      </c>
      <c r="K174" s="75">
        <v>-7.6629318688901504E-4</v>
      </c>
      <c r="L174" s="75">
        <v>-1.1495387713239299E-3</v>
      </c>
      <c r="M174" s="75">
        <v>-1.9152482592744401E-3</v>
      </c>
      <c r="N174" s="75">
        <v>-2.6796518960054499E-3</v>
      </c>
      <c r="O174" s="75">
        <v>-3.4423503408925098E-3</v>
      </c>
      <c r="P174" s="75">
        <v>-4.20285290719675E-3</v>
      </c>
      <c r="Q174" s="75">
        <v>-4.9606317427423998E-3</v>
      </c>
      <c r="R174" s="75">
        <v>-5.7148531240773003E-3</v>
      </c>
      <c r="S174" s="75">
        <v>-6.46497206955245E-3</v>
      </c>
      <c r="T174" s="75">
        <v>-7.2103051950261898E-3</v>
      </c>
      <c r="U174" s="75">
        <v>-7.9499465782373498E-3</v>
      </c>
      <c r="V174" s="75">
        <v>-8.68302650330861E-3</v>
      </c>
      <c r="W174" s="75">
        <v>-9.4087186069600603E-3</v>
      </c>
      <c r="X174" s="75">
        <v>-1.01260266525741E-2</v>
      </c>
      <c r="Y174" s="75">
        <v>-1.0833992474808801E-2</v>
      </c>
      <c r="Z174" s="75">
        <v>-1.1531424168629199E-2</v>
      </c>
      <c r="AA174" s="75">
        <v>-1.22175978447148E-2</v>
      </c>
      <c r="AB174" s="75">
        <v>-1.2891253610428E-2</v>
      </c>
      <c r="AC174" s="75">
        <v>-1.35513275837774E-2</v>
      </c>
      <c r="AD174" s="75">
        <v>-1.4197079231757901E-2</v>
      </c>
      <c r="AE174" s="75">
        <v>-1.48272358629355E-2</v>
      </c>
      <c r="AF174" s="75">
        <v>-1.54411047459234E-2</v>
      </c>
      <c r="AG174" s="75">
        <v>-1.6037756922946698E-2</v>
      </c>
      <c r="AH174" s="75">
        <v>-1.66164370068781E-2</v>
      </c>
      <c r="AI174" s="75">
        <v>-1.7176550611461599E-2</v>
      </c>
      <c r="AJ174" s="75">
        <v>-1.7717404607546901E-2</v>
      </c>
      <c r="AK174" s="75">
        <v>-1.8238558275747802E-2</v>
      </c>
      <c r="AL174" s="75">
        <v>-1.8739696815991899E-2</v>
      </c>
      <c r="AM174" s="75">
        <v>-1.9220246285303801E-2</v>
      </c>
      <c r="AN174" s="75">
        <v>-1.9680247402329699E-2</v>
      </c>
      <c r="AO174" s="75">
        <v>-2.0119347215672798E-2</v>
      </c>
      <c r="AP174" s="75">
        <v>-2.05373613725214E-2</v>
      </c>
      <c r="AQ174" s="75">
        <v>-2.09344596369101E-2</v>
      </c>
      <c r="AR174" s="75">
        <v>-2.13102408985241E-2</v>
      </c>
      <c r="AS174" s="75">
        <v>-2.1664914712050599E-2</v>
      </c>
      <c r="AT174" s="75">
        <v>-2.1998362459530602E-2</v>
      </c>
      <c r="AU174" s="75">
        <v>-2.2310411063221999E-2</v>
      </c>
      <c r="AV174" s="75">
        <v>-2.2601208527021299E-2</v>
      </c>
      <c r="AW174" s="75">
        <v>-2.2870466781355299E-2</v>
      </c>
      <c r="AX174" s="75">
        <v>-2.3118129900903998E-2</v>
      </c>
      <c r="AY174" s="75">
        <v>-2.3344156075095199E-2</v>
      </c>
      <c r="AZ174" s="75">
        <v>-2.3548155221051199E-2</v>
      </c>
      <c r="BA174" s="75">
        <v>-2.3730224232112899E-2</v>
      </c>
      <c r="BB174" s="75">
        <v>-2.38899587045307E-2</v>
      </c>
      <c r="BC174" s="75">
        <v>-2.4027300002080601E-2</v>
      </c>
      <c r="BD174" s="75">
        <v>-2.4142083445894899E-2</v>
      </c>
      <c r="BE174" s="75">
        <v>-2.4234058718188799E-2</v>
      </c>
      <c r="BF174" s="75">
        <v>-2.4303243180115699E-2</v>
      </c>
      <c r="BG174" s="75">
        <v>-2.43493862296645E-2</v>
      </c>
      <c r="BH174" s="75">
        <v>-2.4372509233326099E-2</v>
      </c>
      <c r="BI174" s="75">
        <v>-2.4372527419763999E-2</v>
      </c>
      <c r="BJ174" s="75">
        <v>-2.4349402133343499E-2</v>
      </c>
      <c r="BK174" s="75">
        <v>-2.4303246222489101E-2</v>
      </c>
      <c r="BL174" s="75">
        <v>-2.4234021189254201E-2</v>
      </c>
      <c r="BM174" s="75">
        <v>-2.4141958002787699E-2</v>
      </c>
      <c r="BN174" s="75">
        <v>-2.4027096990816899E-2</v>
      </c>
      <c r="BO174" s="75">
        <v>-2.38896799896565E-2</v>
      </c>
      <c r="BP174" s="75">
        <v>-2.37298591224544E-2</v>
      </c>
      <c r="BQ174" s="75">
        <v>-2.3547820460603299E-2</v>
      </c>
      <c r="BR174" s="75">
        <v>-2.33437960622268E-2</v>
      </c>
      <c r="BS174" s="75">
        <v>-2.3117893428034199E-2</v>
      </c>
      <c r="BT174" s="75">
        <v>-2.2870358760083E-2</v>
      </c>
      <c r="BU174" s="75">
        <v>-2.2601223117921999E-2</v>
      </c>
      <c r="BV174" s="75">
        <v>-2.2310696357571901E-2</v>
      </c>
      <c r="BW174" s="75">
        <v>-2.1998756087191301E-2</v>
      </c>
      <c r="BX174" s="75">
        <v>-2.1665546484155099E-2</v>
      </c>
      <c r="BY174" s="75">
        <v>-2.1311044726276099E-2</v>
      </c>
      <c r="BZ174" s="75">
        <v>-2.09353143722955E-2</v>
      </c>
      <c r="CA174" s="75">
        <v>-2.05384037579187E-2</v>
      </c>
      <c r="CB174" s="75">
        <v>-2.0120327256336099E-2</v>
      </c>
      <c r="CC174" s="75">
        <v>-1.9681235992179601E-2</v>
      </c>
      <c r="CD174" s="75">
        <v>-1.9221208113795001E-2</v>
      </c>
      <c r="CE174" s="75">
        <v>-1.8740459178998199E-2</v>
      </c>
      <c r="CF174" s="75">
        <v>-1.8239269650330198E-2</v>
      </c>
      <c r="CG174" s="75">
        <v>-1.7717907147566599E-2</v>
      </c>
      <c r="CH174" s="75">
        <v>-1.7176875225663898E-2</v>
      </c>
      <c r="CI174" s="75">
        <v>-1.6616613247747401E-2</v>
      </c>
      <c r="CJ174" s="75">
        <v>-1.60377297703507E-2</v>
      </c>
      <c r="CK174" s="75">
        <v>-1.5440966577725699E-2</v>
      </c>
      <c r="CL174" s="75">
        <v>-1.4826983921198E-2</v>
      </c>
      <c r="CM174" s="75">
        <v>-1.4196749879911199E-2</v>
      </c>
      <c r="CN174" s="75">
        <v>-1.35510749357627E-2</v>
      </c>
      <c r="CO174" s="75">
        <v>-1.2890975172113E-2</v>
      </c>
      <c r="CP174" s="75">
        <v>-1.22174166649483E-2</v>
      </c>
      <c r="CQ174" s="75">
        <v>-1.15314562916955E-2</v>
      </c>
      <c r="CR174" s="75">
        <v>-1.08340455026927E-2</v>
      </c>
      <c r="CS174" s="75">
        <v>-1.0126316519590501E-2</v>
      </c>
      <c r="CT174" s="75">
        <v>-9.4091683186115892E-3</v>
      </c>
      <c r="CU174" s="75">
        <v>-8.6836440585284398E-3</v>
      </c>
      <c r="CV174" s="75">
        <v>-7.9506903307083095E-3</v>
      </c>
      <c r="CW174" s="75">
        <v>-7.2111590634631201E-3</v>
      </c>
      <c r="CX174" s="75">
        <v>-6.4659454270849896E-3</v>
      </c>
      <c r="CY174" s="75">
        <v>-5.7158325601403704E-3</v>
      </c>
      <c r="CZ174" s="75">
        <v>-4.9615404634550898E-3</v>
      </c>
      <c r="DA174" s="75">
        <v>-4.2037613841603098E-3</v>
      </c>
      <c r="DB174" s="75">
        <v>-3.4431759166545801E-3</v>
      </c>
      <c r="DC174" s="75">
        <v>-2.6802672054373001E-3</v>
      </c>
      <c r="DD174" s="75">
        <v>-1.9157055694086001E-3</v>
      </c>
      <c r="DE174" s="75">
        <v>-1.1499160021321501E-3</v>
      </c>
      <c r="DF174" s="75">
        <v>-7.6682818313201996E-4</v>
      </c>
    </row>
    <row r="175" spans="1:110" ht="1.1499999999999999" customHeight="1">
      <c r="A175" s="71">
        <f t="shared" si="33"/>
        <v>166</v>
      </c>
      <c r="B175">
        <v>1700</v>
      </c>
      <c r="C175" s="72">
        <f t="shared" si="38"/>
        <v>-7.1526772460401801E-3</v>
      </c>
      <c r="D175" s="72">
        <f t="shared" si="38"/>
        <v>-2.4167553759202699E-2</v>
      </c>
      <c r="E175" s="72">
        <f t="shared" si="38"/>
        <v>-1.46886716122708E-2</v>
      </c>
      <c r="G175" s="72">
        <f t="shared" si="36"/>
        <v>-0.23770925327832601</v>
      </c>
      <c r="H175" s="72">
        <f t="shared" si="36"/>
        <v>-0.80261249462561801</v>
      </c>
      <c r="I175" s="72">
        <f t="shared" si="37"/>
        <v>-0.486631647321764</v>
      </c>
      <c r="K175" s="75">
        <v>-7.6487343100779901E-4</v>
      </c>
      <c r="L175" s="75">
        <v>-1.1474072743567301E-3</v>
      </c>
      <c r="M175" s="75">
        <v>-1.9116713604853399E-3</v>
      </c>
      <c r="N175" s="75">
        <v>-2.6745969382545799E-3</v>
      </c>
      <c r="O175" s="75">
        <v>-3.4357913709800402E-3</v>
      </c>
      <c r="P175" s="75">
        <v>-4.1947323575368496E-3</v>
      </c>
      <c r="Q175" s="75">
        <v>-4.95088821547597E-3</v>
      </c>
      <c r="R175" s="75">
        <v>-5.7034506621948802E-3</v>
      </c>
      <c r="S175" s="75">
        <v>-6.4518289814850501E-3</v>
      </c>
      <c r="T175" s="75">
        <v>-7.1953612487186498E-3</v>
      </c>
      <c r="U175" s="75">
        <v>-7.9331556779698009E-3</v>
      </c>
      <c r="V175" s="75">
        <v>-8.6643226587239004E-3</v>
      </c>
      <c r="W175" s="75">
        <v>-9.3880748803121597E-3</v>
      </c>
      <c r="X175" s="75">
        <v>-1.01033852321461E-2</v>
      </c>
      <c r="Y175" s="75">
        <v>-1.08093608559966E-2</v>
      </c>
      <c r="Z175" s="75">
        <v>-1.1504794440770599E-2</v>
      </c>
      <c r="AA175" s="75">
        <v>-1.2188950136132901E-2</v>
      </c>
      <c r="AB175" s="75">
        <v>-1.28606738459666E-2</v>
      </c>
      <c r="AC175" s="75">
        <v>-1.35188214136724E-2</v>
      </c>
      <c r="AD175" s="75">
        <v>-1.4162715324364399E-2</v>
      </c>
      <c r="AE175" s="75">
        <v>-1.47911313567556E-2</v>
      </c>
      <c r="AF175" s="75">
        <v>-1.54033071949561E-2</v>
      </c>
      <c r="AG175" s="75">
        <v>-1.5998406401090501E-2</v>
      </c>
      <c r="AH175" s="75">
        <v>-1.6575652550809498E-2</v>
      </c>
      <c r="AI175" s="75">
        <v>-1.7134425193425999E-2</v>
      </c>
      <c r="AJ175" s="75">
        <v>-1.7674103574740901E-2</v>
      </c>
      <c r="AK175" s="75">
        <v>-1.8194182701358801E-2</v>
      </c>
      <c r="AL175" s="75">
        <v>-1.86943654244714E-2</v>
      </c>
      <c r="AM175" s="75">
        <v>-1.9174098148127899E-2</v>
      </c>
      <c r="AN175" s="75">
        <v>-1.9633355042851599E-2</v>
      </c>
      <c r="AO175" s="75">
        <v>-2.00718275378221E-2</v>
      </c>
      <c r="AP175" s="75">
        <v>-2.0489286493266201E-2</v>
      </c>
      <c r="AQ175" s="75">
        <v>-2.0885889799892501E-2</v>
      </c>
      <c r="AR175" s="75">
        <v>-2.1261244041047501E-2</v>
      </c>
      <c r="AS175" s="75">
        <v>-2.1615513942824599E-2</v>
      </c>
      <c r="AT175" s="75">
        <v>-2.1948599958286599E-2</v>
      </c>
      <c r="AU175" s="75">
        <v>-2.22602945429798E-2</v>
      </c>
      <c r="AV175" s="75">
        <v>-2.2550751296152999E-2</v>
      </c>
      <c r="AW175" s="75">
        <v>-2.28196774090565E-2</v>
      </c>
      <c r="AX175" s="75">
        <v>-2.30670002685474E-2</v>
      </c>
      <c r="AY175" s="75">
        <v>-2.3292706735337499E-2</v>
      </c>
      <c r="AZ175" s="75">
        <v>-2.34963751912073E-2</v>
      </c>
      <c r="BA175" s="75">
        <v>-2.3678139105468201E-2</v>
      </c>
      <c r="BB175" s="75">
        <v>-2.3837581367906702E-2</v>
      </c>
      <c r="BC175" s="75">
        <v>-2.39746473742889E-2</v>
      </c>
      <c r="BD175" s="75">
        <v>-2.4089203970583999E-2</v>
      </c>
      <c r="BE175" s="75">
        <v>-2.4180965969167099E-2</v>
      </c>
      <c r="BF175" s="75">
        <v>-2.4250004815094098E-2</v>
      </c>
      <c r="BG175" s="75">
        <v>-2.4296034275157499E-2</v>
      </c>
      <c r="BH175" s="75">
        <v>-2.4319103929797099E-2</v>
      </c>
      <c r="BI175" s="75">
        <v>-2.43191313469696E-2</v>
      </c>
      <c r="BJ175" s="75">
        <v>-2.4296055890185901E-2</v>
      </c>
      <c r="BK175" s="75">
        <v>-2.4250028469241399E-2</v>
      </c>
      <c r="BL175" s="75">
        <v>-2.4180957831495101E-2</v>
      </c>
      <c r="BM175" s="75">
        <v>-2.4089114871271699E-2</v>
      </c>
      <c r="BN175" s="75">
        <v>-2.3974495323009201E-2</v>
      </c>
      <c r="BO175" s="75">
        <v>-2.3837354790771301E-2</v>
      </c>
      <c r="BP175" s="75">
        <v>-2.36778314559614E-2</v>
      </c>
      <c r="BQ175" s="75">
        <v>-2.3496095351852E-2</v>
      </c>
      <c r="BR175" s="75">
        <v>-2.3292392752195999E-2</v>
      </c>
      <c r="BS175" s="75">
        <v>-2.3066799275338699E-2</v>
      </c>
      <c r="BT175" s="75">
        <v>-2.28195910236581E-2</v>
      </c>
      <c r="BU175" s="75">
        <v>-2.2550767960460599E-2</v>
      </c>
      <c r="BV175" s="75">
        <v>-2.2260573479593398E-2</v>
      </c>
      <c r="BW175" s="75">
        <v>-2.1948965435440101E-2</v>
      </c>
      <c r="BX175" s="75">
        <v>-2.16161166139636E-2</v>
      </c>
      <c r="BY175" s="75">
        <v>-2.12619996212879E-2</v>
      </c>
      <c r="BZ175" s="75">
        <v>-2.0886699509937899E-2</v>
      </c>
      <c r="CA175" s="75">
        <v>-2.0490272055098999E-2</v>
      </c>
      <c r="CB175" s="75">
        <v>-2.0072749600144501E-2</v>
      </c>
      <c r="CC175" s="75">
        <v>-1.96342935951224E-2</v>
      </c>
      <c r="CD175" s="75">
        <v>-1.9174999331858001E-2</v>
      </c>
      <c r="CE175" s="75">
        <v>-1.8695089990137598E-2</v>
      </c>
      <c r="CF175" s="75">
        <v>-1.8194856076770499E-2</v>
      </c>
      <c r="CG175" s="75">
        <v>-1.76745759409686E-2</v>
      </c>
      <c r="CH175" s="75">
        <v>-1.7134744372137901E-2</v>
      </c>
      <c r="CI175" s="75">
        <v>-1.65758194395721E-2</v>
      </c>
      <c r="CJ175" s="75">
        <v>-1.5998384145023001E-2</v>
      </c>
      <c r="CK175" s="75">
        <v>-1.54031936097317E-2</v>
      </c>
      <c r="CL175" s="75">
        <v>-1.47908852235286E-2</v>
      </c>
      <c r="CM175" s="75">
        <v>-1.41624193657298E-2</v>
      </c>
      <c r="CN175" s="75">
        <v>-1.3518593458948E-2</v>
      </c>
      <c r="CO175" s="75">
        <v>-1.28604048479883E-2</v>
      </c>
      <c r="CP175" s="75">
        <v>-1.21888025875341E-2</v>
      </c>
      <c r="CQ175" s="75">
        <v>-1.15048282912857E-2</v>
      </c>
      <c r="CR175" s="75">
        <v>-1.08094163080249E-2</v>
      </c>
      <c r="CS175" s="75">
        <v>-1.0103674733081699E-2</v>
      </c>
      <c r="CT175" s="75">
        <v>-9.3885053034682593E-3</v>
      </c>
      <c r="CU175" s="75">
        <v>-8.6649159987700793E-3</v>
      </c>
      <c r="CV175" s="75">
        <v>-7.9338613479103502E-3</v>
      </c>
      <c r="CW175" s="75">
        <v>-7.1961788430826299E-3</v>
      </c>
      <c r="CX175" s="75">
        <v>-6.4527518625982303E-3</v>
      </c>
      <c r="CY175" s="75">
        <v>-5.7043746366070899E-3</v>
      </c>
      <c r="CZ175" s="75">
        <v>-4.9517543637193698E-3</v>
      </c>
      <c r="DA175" s="75">
        <v>-4.1955941463947899E-3</v>
      </c>
      <c r="DB175" s="75">
        <v>-3.4365716155434702E-3</v>
      </c>
      <c r="DC175" s="75">
        <v>-2.6751896086216198E-3</v>
      </c>
      <c r="DD175" s="75">
        <v>-1.9121057062738999E-3</v>
      </c>
      <c r="DE175" s="75">
        <v>-1.1477762158119699E-3</v>
      </c>
      <c r="DF175" s="75">
        <v>-7.6541651033949104E-4</v>
      </c>
    </row>
    <row r="176" spans="1:110" ht="1.1499999999999999" customHeight="1">
      <c r="A176" s="71">
        <f t="shared" si="33"/>
        <v>167</v>
      </c>
      <c r="B176">
        <v>1650</v>
      </c>
      <c r="C176" s="72">
        <f t="shared" si="38"/>
        <v>-7.1391759756852403E-3</v>
      </c>
      <c r="D176" s="72">
        <f t="shared" si="38"/>
        <v>-2.4119916360550601E-2</v>
      </c>
      <c r="E176" s="72">
        <f t="shared" si="38"/>
        <v>-1.4656609126745899E-2</v>
      </c>
      <c r="G176" s="72">
        <f t="shared" si="36"/>
        <v>-0.23057007730264101</v>
      </c>
      <c r="H176" s="72">
        <f t="shared" si="36"/>
        <v>-0.77849257826506801</v>
      </c>
      <c r="I176" s="72">
        <f t="shared" si="37"/>
        <v>-0.47197503819501802</v>
      </c>
      <c r="K176" s="75">
        <v>-7.6348318577402097E-4</v>
      </c>
      <c r="L176" s="75">
        <v>-1.1453220440398499E-3</v>
      </c>
      <c r="M176" s="75">
        <v>-1.9081722138071201E-3</v>
      </c>
      <c r="N176" s="75">
        <v>-2.6696517454820401E-3</v>
      </c>
      <c r="O176" s="75">
        <v>-3.42937770517892E-3</v>
      </c>
      <c r="P176" s="75">
        <v>-4.1867949461538902E-3</v>
      </c>
      <c r="Q176" s="75">
        <v>-4.9413646309858401E-3</v>
      </c>
      <c r="R176" s="75">
        <v>-5.69231247685365E-3</v>
      </c>
      <c r="S176" s="75">
        <v>-6.4389966614225996E-3</v>
      </c>
      <c r="T176" s="75">
        <v>-7.1807731493163298E-3</v>
      </c>
      <c r="U176" s="75">
        <v>-7.9167776284839401E-3</v>
      </c>
      <c r="V176" s="75">
        <v>-8.6460845285273504E-3</v>
      </c>
      <c r="W176" s="75">
        <v>-9.3679545159329695E-3</v>
      </c>
      <c r="X176" s="75">
        <v>-1.00813325708668E-2</v>
      </c>
      <c r="Y176" s="75">
        <v>-1.0785375051627801E-2</v>
      </c>
      <c r="Z176" s="75">
        <v>-1.14788779003311E-2</v>
      </c>
      <c r="AA176" s="75">
        <v>-1.21610796710319E-2</v>
      </c>
      <c r="AB176" s="75">
        <v>-1.28309303062178E-2</v>
      </c>
      <c r="AC176" s="75">
        <v>-1.34872174393194E-2</v>
      </c>
      <c r="AD176" s="75">
        <v>-1.41293082475385E-2</v>
      </c>
      <c r="AE176" s="75">
        <v>-1.47560402703584E-2</v>
      </c>
      <c r="AF176" s="75">
        <v>-1.53665762067021E-2</v>
      </c>
      <c r="AG176" s="75">
        <v>-1.5960165872534099E-2</v>
      </c>
      <c r="AH176" s="75">
        <v>-1.6536025390891999E-2</v>
      </c>
      <c r="AI176" s="75">
        <v>-1.7093491138780299E-2</v>
      </c>
      <c r="AJ176" s="75">
        <v>-1.7632026262199299E-2</v>
      </c>
      <c r="AK176" s="75">
        <v>-1.8151061278972501E-2</v>
      </c>
      <c r="AL176" s="75">
        <v>-1.86503035369423E-2</v>
      </c>
      <c r="AM176" s="75">
        <v>-1.9129242011258599E-2</v>
      </c>
      <c r="AN176" s="75">
        <v>-1.9587765040073399E-2</v>
      </c>
      <c r="AO176" s="75">
        <v>-2.00256161495963E-2</v>
      </c>
      <c r="AP176" s="75">
        <v>-2.0442533101718199E-2</v>
      </c>
      <c r="AQ176" s="75">
        <v>-2.0838637903361799E-2</v>
      </c>
      <c r="AR176" s="75">
        <v>-2.1213572867836698E-2</v>
      </c>
      <c r="AS176" s="75">
        <v>-2.1567442266491502E-2</v>
      </c>
      <c r="AT176" s="75">
        <v>-2.1900163453597001E-2</v>
      </c>
      <c r="AU176" s="75">
        <v>-2.2211516023539799E-2</v>
      </c>
      <c r="AV176" s="75">
        <v>-2.2501629709468E-2</v>
      </c>
      <c r="AW176" s="75">
        <v>-2.2770232630405101E-2</v>
      </c>
      <c r="AX176" s="75">
        <v>-2.3017225524718E-2</v>
      </c>
      <c r="AY176" s="75">
        <v>-2.3242614925702499E-2</v>
      </c>
      <c r="AZ176" s="75">
        <v>-2.3445971458054299E-2</v>
      </c>
      <c r="BA176" s="75">
        <v>-2.3627435704693198E-2</v>
      </c>
      <c r="BB176" s="75">
        <v>-2.3786600866237601E-2</v>
      </c>
      <c r="BC176" s="75">
        <v>-2.3923405713239799E-2</v>
      </c>
      <c r="BD176" s="75">
        <v>-2.40377420153981E-2</v>
      </c>
      <c r="BE176" s="75">
        <v>-2.4129307757812E-2</v>
      </c>
      <c r="BF176" s="75">
        <v>-2.4198202502252499E-2</v>
      </c>
      <c r="BG176" s="75">
        <v>-2.4244127913138899E-2</v>
      </c>
      <c r="BH176" s="75">
        <v>-2.42671447986549E-2</v>
      </c>
      <c r="BI176" s="75">
        <v>-2.4267178850818701E-2</v>
      </c>
      <c r="BJ176" s="75">
        <v>-2.4244153167082901E-2</v>
      </c>
      <c r="BK176" s="75">
        <v>-2.4198242581355701E-2</v>
      </c>
      <c r="BL176" s="75">
        <v>-2.4129323354718499E-2</v>
      </c>
      <c r="BM176" s="75">
        <v>-2.4037686116053E-2</v>
      </c>
      <c r="BN176" s="75">
        <v>-2.3923300486935601E-2</v>
      </c>
      <c r="BO176" s="75">
        <v>-2.3786423715114299E-2</v>
      </c>
      <c r="BP176" s="75">
        <v>-2.36271865704611E-2</v>
      </c>
      <c r="BQ176" s="75">
        <v>-2.34457437354922E-2</v>
      </c>
      <c r="BR176" s="75">
        <v>-2.32423503228801E-2</v>
      </c>
      <c r="BS176" s="75">
        <v>-2.3017059991975598E-2</v>
      </c>
      <c r="BT176" s="75">
        <v>-2.2770166933155402E-2</v>
      </c>
      <c r="BU176" s="75">
        <v>-2.2501653113381499E-2</v>
      </c>
      <c r="BV176" s="75">
        <v>-2.2211782532308402E-2</v>
      </c>
      <c r="BW176" s="75">
        <v>-2.1900505090011301E-2</v>
      </c>
      <c r="BX176" s="75">
        <v>-2.1568011343701898E-2</v>
      </c>
      <c r="BY176" s="75">
        <v>-2.12142776311793E-2</v>
      </c>
      <c r="BZ176" s="75">
        <v>-2.0839403099416801E-2</v>
      </c>
      <c r="CA176" s="75">
        <v>-2.0443455220497501E-2</v>
      </c>
      <c r="CB176" s="75">
        <v>-2.0026480277124298E-2</v>
      </c>
      <c r="CC176" s="75">
        <v>-1.95886511037861E-2</v>
      </c>
      <c r="CD176" s="75">
        <v>-1.9130078374791901E-2</v>
      </c>
      <c r="CE176" s="75">
        <v>-1.8650992578977801E-2</v>
      </c>
      <c r="CF176" s="75">
        <v>-1.8151693542290501E-2</v>
      </c>
      <c r="CG176" s="75">
        <v>-1.76324697337031E-2</v>
      </c>
      <c r="CH176" s="75">
        <v>-1.7093807743662998E-2</v>
      </c>
      <c r="CI176" s="75">
        <v>-1.6536182343616E-2</v>
      </c>
      <c r="CJ176" s="75">
        <v>-1.5960154524668702E-2</v>
      </c>
      <c r="CK176" s="75">
        <v>-1.53664880887026E-2</v>
      </c>
      <c r="CL176" s="75">
        <v>-1.47558040475314E-2</v>
      </c>
      <c r="CM176" s="75">
        <v>-1.4129049247844701E-2</v>
      </c>
      <c r="CN176" s="75">
        <v>-1.3487015037262601E-2</v>
      </c>
      <c r="CO176" s="75">
        <v>-1.28306747658916E-2</v>
      </c>
      <c r="CP176" s="75">
        <v>-1.21609675323634E-2</v>
      </c>
      <c r="CQ176" s="75">
        <v>-1.14789137231036E-2</v>
      </c>
      <c r="CR176" s="75">
        <v>-1.0785438837874599E-2</v>
      </c>
      <c r="CS176" s="75">
        <v>-1.0081620725691199E-2</v>
      </c>
      <c r="CT176" s="75">
        <v>-9.3683696084599401E-3</v>
      </c>
      <c r="CU176" s="75">
        <v>-8.6466570872744293E-3</v>
      </c>
      <c r="CV176" s="75">
        <v>-7.9174446172146397E-3</v>
      </c>
      <c r="CW176" s="75">
        <v>-7.1815590334926996E-3</v>
      </c>
      <c r="CX176" s="75">
        <v>-6.4398684842944904E-3</v>
      </c>
      <c r="CY176" s="75">
        <v>-5.6931808701256104E-3</v>
      </c>
      <c r="CZ176" s="75">
        <v>-4.9421891439351299E-3</v>
      </c>
      <c r="DA176" s="75">
        <v>-4.1876083214674497E-3</v>
      </c>
      <c r="DB176" s="75">
        <v>-3.4301110981732499E-3</v>
      </c>
      <c r="DC176" s="75">
        <v>-2.6702213041380602E-3</v>
      </c>
      <c r="DD176" s="75">
        <v>-1.90858283539455E-3</v>
      </c>
      <c r="DE176" s="75">
        <v>-1.1456812606775201E-3</v>
      </c>
      <c r="DF176" s="75">
        <v>-7.6403347831728704E-4</v>
      </c>
    </row>
    <row r="177" spans="1:110" ht="1.1499999999999999" customHeight="1">
      <c r="A177" s="71">
        <f t="shared" si="33"/>
        <v>168</v>
      </c>
      <c r="B177">
        <v>1600</v>
      </c>
      <c r="C177" s="72">
        <f t="shared" si="38"/>
        <v>-7.12604369335622E-3</v>
      </c>
      <c r="D177" s="72">
        <f t="shared" si="38"/>
        <v>-2.40737140213786E-2</v>
      </c>
      <c r="E177" s="72">
        <f t="shared" si="38"/>
        <v>-1.4625541705231599E-2</v>
      </c>
      <c r="G177" s="72">
        <f t="shared" si="36"/>
        <v>-0.223444033609284</v>
      </c>
      <c r="H177" s="72">
        <f t="shared" si="36"/>
        <v>-0.75441886424368898</v>
      </c>
      <c r="I177" s="72">
        <f t="shared" si="37"/>
        <v>-0.45734949648978701</v>
      </c>
      <c r="K177" s="75">
        <v>-7.6212379273783801E-4</v>
      </c>
      <c r="L177" s="75">
        <v>-1.14328409049448E-3</v>
      </c>
      <c r="M177" s="75">
        <v>-1.90475245358356E-3</v>
      </c>
      <c r="N177" s="75">
        <v>-2.6648188326362202E-3</v>
      </c>
      <c r="O177" s="75">
        <v>-3.4231117694935101E-3</v>
      </c>
      <c r="P177" s="75">
        <v>-4.1790438703628698E-3</v>
      </c>
      <c r="Q177" s="75">
        <v>-4.9320645031048103E-3</v>
      </c>
      <c r="R177" s="75">
        <v>-5.6814416740508002E-3</v>
      </c>
      <c r="S177" s="75">
        <v>-6.4264788685432003E-3</v>
      </c>
      <c r="T177" s="75">
        <v>-7.1665440742299299E-3</v>
      </c>
      <c r="U177" s="75">
        <v>-7.9008152839787696E-3</v>
      </c>
      <c r="V177" s="75">
        <v>-8.6283151329780601E-3</v>
      </c>
      <c r="W177" s="75">
        <v>-9.3483588030539907E-3</v>
      </c>
      <c r="X177" s="75">
        <v>-1.0059870173781699E-2</v>
      </c>
      <c r="Y177" s="75">
        <v>-1.07620353937136E-2</v>
      </c>
      <c r="Z177" s="75">
        <v>-1.14536730656209E-2</v>
      </c>
      <c r="AA177" s="75">
        <v>-1.2133985673513E-2</v>
      </c>
      <c r="AB177" s="75">
        <v>-1.28020196243687E-2</v>
      </c>
      <c r="AC177" s="75">
        <v>-1.34565118256341E-2</v>
      </c>
      <c r="AD177" s="75">
        <v>-1.4096854334566099E-2</v>
      </c>
      <c r="AE177" s="75">
        <v>-1.47219559719405E-2</v>
      </c>
      <c r="AF177" s="75">
        <v>-1.53309063603819E-2</v>
      </c>
      <c r="AG177" s="75">
        <v>-1.5923028782453899E-2</v>
      </c>
      <c r="AH177" s="75">
        <v>-1.6497547378257801E-2</v>
      </c>
      <c r="AI177" s="75">
        <v>-1.70537423672249E-2</v>
      </c>
      <c r="AJ177" s="75">
        <v>-1.7591164488148899E-2</v>
      </c>
      <c r="AK177" s="75">
        <v>-1.81091866558881E-2</v>
      </c>
      <c r="AL177" s="75">
        <v>-1.8607505136906101E-2</v>
      </c>
      <c r="AM177" s="75">
        <v>-1.9085670223816999E-2</v>
      </c>
      <c r="AN177" s="75">
        <v>-1.95434724583219E-2</v>
      </c>
      <c r="AO177" s="75">
        <v>-1.99807078348158E-2</v>
      </c>
      <c r="AP177" s="75">
        <v>-2.0397096388246602E-2</v>
      </c>
      <c r="AQ177" s="75">
        <v>-2.07927014682854E-2</v>
      </c>
      <c r="AR177" s="75">
        <v>-2.1167223773204499E-2</v>
      </c>
      <c r="AS177" s="75">
        <v>-2.1520698120179899E-2</v>
      </c>
      <c r="AT177" s="75">
        <v>-2.1853051431275999E-2</v>
      </c>
      <c r="AU177" s="75">
        <v>-2.2164073902508699E-2</v>
      </c>
      <c r="AV177" s="75">
        <v>-2.2453843659395699E-2</v>
      </c>
      <c r="AW177" s="75">
        <v>-2.2722131227696899E-2</v>
      </c>
      <c r="AX177" s="75">
        <v>-2.2968805744967499E-2</v>
      </c>
      <c r="AY177" s="75">
        <v>-2.31938801526166E-2</v>
      </c>
      <c r="AZ177" s="75">
        <v>-2.3396943493798901E-2</v>
      </c>
      <c r="BA177" s="75">
        <v>-2.3578113773210101E-2</v>
      </c>
      <c r="BB177" s="75">
        <v>-2.37370157406348E-2</v>
      </c>
      <c r="BC177" s="75">
        <v>-2.38735741610571E-2</v>
      </c>
      <c r="BD177" s="75">
        <v>-2.3987695245755201E-2</v>
      </c>
      <c r="BE177" s="75">
        <v>-2.4079082078919699E-2</v>
      </c>
      <c r="BF177" s="75">
        <v>-2.4147833423648901E-2</v>
      </c>
      <c r="BG177" s="75">
        <v>-2.4193664011695499E-2</v>
      </c>
      <c r="BH177" s="75">
        <v>-2.42166289938541E-2</v>
      </c>
      <c r="BI177" s="75">
        <v>-2.4216666213346699E-2</v>
      </c>
      <c r="BJ177" s="75">
        <v>-2.4193691295545199E-2</v>
      </c>
      <c r="BK177" s="75">
        <v>-2.4147884984768001E-2</v>
      </c>
      <c r="BL177" s="75">
        <v>-2.4079115263711998E-2</v>
      </c>
      <c r="BM177" s="75">
        <v>-2.3987668867366599E-2</v>
      </c>
      <c r="BN177" s="75">
        <v>-2.3873510232506299E-2</v>
      </c>
      <c r="BO177" s="75">
        <v>-2.3736884852523801E-2</v>
      </c>
      <c r="BP177" s="75">
        <v>-2.3577922676017798E-2</v>
      </c>
      <c r="BQ177" s="75">
        <v>-2.3396764629601399E-2</v>
      </c>
      <c r="BR177" s="75">
        <v>-2.3193667576319899E-2</v>
      </c>
      <c r="BS177" s="75">
        <v>-2.2968675205392999E-2</v>
      </c>
      <c r="BT177" s="75">
        <v>-2.2722085692648698E-2</v>
      </c>
      <c r="BU177" s="75">
        <v>-2.2453878224741802E-2</v>
      </c>
      <c r="BV177" s="75">
        <v>-2.2164322608123201E-2</v>
      </c>
      <c r="BW177" s="75">
        <v>-2.1853374048118799E-2</v>
      </c>
      <c r="BX177" s="75">
        <v>-2.1521229057966499E-2</v>
      </c>
      <c r="BY177" s="75">
        <v>-2.1167876597596599E-2</v>
      </c>
      <c r="BZ177" s="75">
        <v>-2.0793422372453199E-2</v>
      </c>
      <c r="CA177" s="75">
        <v>-2.0397949689545301E-2</v>
      </c>
      <c r="CB177" s="75">
        <v>-1.9981515155473001E-2</v>
      </c>
      <c r="CC177" s="75">
        <v>-1.9544303530969899E-2</v>
      </c>
      <c r="CD177" s="75">
        <v>-1.90864398213852E-2</v>
      </c>
      <c r="CE177" s="75">
        <v>-1.8608160765998E-2</v>
      </c>
      <c r="CF177" s="75">
        <v>-1.81097757156976E-2</v>
      </c>
      <c r="CG177" s="75">
        <v>-1.7591581626338601E-2</v>
      </c>
      <c r="CH177" s="75">
        <v>-1.7054058650055499E-2</v>
      </c>
      <c r="CI177" s="75">
        <v>-1.6497694991999198E-2</v>
      </c>
      <c r="CJ177" s="75">
        <v>-1.5923034429515599E-2</v>
      </c>
      <c r="CK177" s="75">
        <v>-1.5330843708061301E-2</v>
      </c>
      <c r="CL177" s="75">
        <v>-1.47217347199648E-2</v>
      </c>
      <c r="CM177" s="75">
        <v>-1.4096634539991999E-2</v>
      </c>
      <c r="CN177" s="75">
        <v>-1.3456335393852799E-2</v>
      </c>
      <c r="CO177" s="75">
        <v>-1.2801781755711001E-2</v>
      </c>
      <c r="CP177" s="75">
        <v>-1.2133908976993501E-2</v>
      </c>
      <c r="CQ177" s="75">
        <v>-1.14537115373241E-2</v>
      </c>
      <c r="CR177" s="75">
        <v>-1.0762112399866E-2</v>
      </c>
      <c r="CS177" s="75">
        <v>-1.00601554777722E-2</v>
      </c>
      <c r="CT177" s="75">
        <v>-9.3487623705868807E-3</v>
      </c>
      <c r="CU177" s="75">
        <v>-8.6288697304598792E-3</v>
      </c>
      <c r="CV177" s="75">
        <v>-7.9014429010157896E-3</v>
      </c>
      <c r="CW177" s="75">
        <v>-7.1673027711904001E-3</v>
      </c>
      <c r="CX177" s="75">
        <v>-6.4272989786604701E-3</v>
      </c>
      <c r="CY177" s="75">
        <v>-5.6822546349167098E-3</v>
      </c>
      <c r="CZ177" s="75">
        <v>-4.9328485584555796E-3</v>
      </c>
      <c r="DA177" s="75">
        <v>-4.1798069612241301E-3</v>
      </c>
      <c r="DB177" s="75">
        <v>-3.4237975143560102E-3</v>
      </c>
      <c r="DC177" s="75">
        <v>-2.66536451198135E-3</v>
      </c>
      <c r="DD177" s="75">
        <v>-1.9051387779199999E-3</v>
      </c>
      <c r="DE177" s="75">
        <v>-1.1436322658573701E-3</v>
      </c>
      <c r="DF177" s="75">
        <v>-7.6267919423116798E-4</v>
      </c>
    </row>
    <row r="178" spans="1:110" ht="1.1499999999999999" customHeight="1">
      <c r="A178" s="71">
        <f t="shared" si="33"/>
        <v>169</v>
      </c>
      <c r="B178">
        <v>1550</v>
      </c>
      <c r="C178" s="72">
        <f t="shared" si="38"/>
        <v>-7.11328396239423E-3</v>
      </c>
      <c r="D178" s="72">
        <f t="shared" si="38"/>
        <v>-2.4028943873636299E-2</v>
      </c>
      <c r="E178" s="72">
        <f t="shared" si="38"/>
        <v>-1.4595463856303399E-2</v>
      </c>
      <c r="G178" s="72">
        <f t="shared" si="36"/>
        <v>-0.21633074964689</v>
      </c>
      <c r="H178" s="72">
        <f t="shared" si="36"/>
        <v>-0.73038992037005301</v>
      </c>
      <c r="I178" s="72">
        <f t="shared" si="37"/>
        <v>-0.44275403263348301</v>
      </c>
      <c r="K178" s="75">
        <v>-7.6079670195213097E-4</v>
      </c>
      <c r="L178" s="75">
        <v>-1.14129435983613E-3</v>
      </c>
      <c r="M178" s="75">
        <v>-1.9014135641509701E-3</v>
      </c>
      <c r="N178" s="75">
        <v>-2.6601006383134502E-3</v>
      </c>
      <c r="O178" s="75">
        <v>-3.4169958186475902E-3</v>
      </c>
      <c r="P178" s="75">
        <v>-4.1714821163441199E-3</v>
      </c>
      <c r="Q178" s="75">
        <v>-4.92299130456558E-3</v>
      </c>
      <c r="R178" s="75">
        <v>-5.6708411704585104E-3</v>
      </c>
      <c r="S178" s="75">
        <v>-6.4142792252005103E-3</v>
      </c>
      <c r="T178" s="75">
        <v>-7.1526772460401801E-3</v>
      </c>
      <c r="U178" s="75">
        <v>-7.8852712098660006E-3</v>
      </c>
      <c r="V178" s="75">
        <v>-8.6110174637451502E-3</v>
      </c>
      <c r="W178" s="75">
        <v>-9.3292889876010997E-3</v>
      </c>
      <c r="X178" s="75">
        <v>-1.00389992341433E-2</v>
      </c>
      <c r="Y178" s="75">
        <v>-1.0739342378046701E-2</v>
      </c>
      <c r="Z178" s="75">
        <v>-1.14291783052112E-2</v>
      </c>
      <c r="AA178" s="75">
        <v>-1.21076672431081E-2</v>
      </c>
      <c r="AB178" s="75">
        <v>-1.2773938693662701E-2</v>
      </c>
      <c r="AC178" s="75">
        <v>-1.34267005183255E-2</v>
      </c>
      <c r="AD178" s="75">
        <v>-1.40653501681936E-2</v>
      </c>
      <c r="AE178" s="75">
        <v>-1.46888721018422E-2</v>
      </c>
      <c r="AF178" s="75">
        <v>-1.5296292253155999E-2</v>
      </c>
      <c r="AG178" s="75">
        <v>-1.58869892201846E-2</v>
      </c>
      <c r="AH178" s="75">
        <v>-1.6460210522345701E-2</v>
      </c>
      <c r="AI178" s="75">
        <v>-1.7015173153363299E-2</v>
      </c>
      <c r="AJ178" s="75">
        <v>-1.7551510641173902E-2</v>
      </c>
      <c r="AK178" s="75">
        <v>-1.80685514312608E-2</v>
      </c>
      <c r="AL178" s="75">
        <v>-1.8565964795584401E-2</v>
      </c>
      <c r="AM178" s="75">
        <v>-1.9043375267610799E-2</v>
      </c>
      <c r="AN178" s="75">
        <v>-1.95004724183627E-2</v>
      </c>
      <c r="AO178" s="75">
        <v>-1.9937097934139201E-2</v>
      </c>
      <c r="AP178" s="75">
        <v>-2.0352971255601902E-2</v>
      </c>
      <c r="AQ178" s="75">
        <v>-2.0748078384417501E-2</v>
      </c>
      <c r="AR178" s="75">
        <v>-2.1122193193991699E-2</v>
      </c>
      <c r="AS178" s="75">
        <v>-2.1475279631385999E-2</v>
      </c>
      <c r="AT178" s="75">
        <v>-2.18072628131676E-2</v>
      </c>
      <c r="AU178" s="75">
        <v>-2.2117966062787601E-2</v>
      </c>
      <c r="AV178" s="75">
        <v>-2.2407393206676701E-2</v>
      </c>
      <c r="AW178" s="75">
        <v>-2.2675371988952898E-2</v>
      </c>
      <c r="AX178" s="75">
        <v>-2.2921740582564701E-2</v>
      </c>
      <c r="AY178" s="75">
        <v>-2.3146502378995099E-2</v>
      </c>
      <c r="AZ178" s="75">
        <v>-2.33492902591933E-2</v>
      </c>
      <c r="BA178" s="75">
        <v>-2.3530173300719E-2</v>
      </c>
      <c r="BB178" s="75">
        <v>-2.3688824529567599E-2</v>
      </c>
      <c r="BC178" s="75">
        <v>-2.38251515818774E-2</v>
      </c>
      <c r="BD178" s="75">
        <v>-2.3939061795322202E-2</v>
      </c>
      <c r="BE178" s="75">
        <v>-2.4030286467463999E-2</v>
      </c>
      <c r="BF178" s="75">
        <v>-2.4098895206307099E-2</v>
      </c>
      <c r="BG178" s="75">
        <v>-2.4144639313931199E-2</v>
      </c>
      <c r="BH178" s="75">
        <v>-2.4167553759202699E-2</v>
      </c>
      <c r="BI178" s="75">
        <v>-2.4167590090487402E-2</v>
      </c>
      <c r="BJ178" s="75">
        <v>-2.4144667417613098E-2</v>
      </c>
      <c r="BK178" s="75">
        <v>-2.4098952718441001E-2</v>
      </c>
      <c r="BL178" s="75">
        <v>-2.4030330853338399E-2</v>
      </c>
      <c r="BM178" s="75">
        <v>-2.39390607193718E-2</v>
      </c>
      <c r="BN178" s="75">
        <v>-2.3825122239036298E-2</v>
      </c>
      <c r="BO178" s="75">
        <v>-2.3688736394023999E-2</v>
      </c>
      <c r="BP178" s="75">
        <v>-2.3530038049261699E-2</v>
      </c>
      <c r="BQ178" s="75">
        <v>-2.33491568297131E-2</v>
      </c>
      <c r="BR178" s="75">
        <v>-2.3146343447124299E-2</v>
      </c>
      <c r="BS178" s="75">
        <v>-2.2921644176635701E-2</v>
      </c>
      <c r="BT178" s="75">
        <v>-2.2675346654505098E-2</v>
      </c>
      <c r="BU178" s="75">
        <v>-2.2407442617559298E-2</v>
      </c>
      <c r="BV178" s="75">
        <v>-2.2118192959806E-2</v>
      </c>
      <c r="BW178" s="75">
        <v>-2.1807571140793701E-2</v>
      </c>
      <c r="BX178" s="75">
        <v>-2.1475768331315499E-2</v>
      </c>
      <c r="BY178" s="75">
        <v>-2.1122794380789799E-2</v>
      </c>
      <c r="BZ178" s="75">
        <v>-2.0748754781584399E-2</v>
      </c>
      <c r="CA178" s="75">
        <v>-2.0353752055866599E-2</v>
      </c>
      <c r="CB178" s="75">
        <v>-1.99378503362731E-2</v>
      </c>
      <c r="CC178" s="75">
        <v>-1.9501246125728299E-2</v>
      </c>
      <c r="CD178" s="75">
        <v>-1.9044078478264E-2</v>
      </c>
      <c r="CE178" s="75">
        <v>-1.8566588646895001E-2</v>
      </c>
      <c r="CF178" s="75">
        <v>-1.8069096474932801E-2</v>
      </c>
      <c r="CG178" s="75">
        <v>-1.75519050179627E-2</v>
      </c>
      <c r="CH178" s="75">
        <v>-1.70154905702656E-2</v>
      </c>
      <c r="CI178" s="75">
        <v>-1.6460350730348999E-2</v>
      </c>
      <c r="CJ178" s="75">
        <v>-1.5887017489462699E-2</v>
      </c>
      <c r="CK178" s="75">
        <v>-1.5296254470922499E-2</v>
      </c>
      <c r="CL178" s="75">
        <v>-1.46886716122708E-2</v>
      </c>
      <c r="CM178" s="75">
        <v>-1.40651705268328E-2</v>
      </c>
      <c r="CN178" s="75">
        <v>-1.34265502325888E-2</v>
      </c>
      <c r="CO178" s="75">
        <v>-1.27737228410796E-2</v>
      </c>
      <c r="CP178" s="75">
        <v>-1.2107624332224899E-2</v>
      </c>
      <c r="CQ178" s="75">
        <v>-1.1429220759928201E-2</v>
      </c>
      <c r="CR178" s="75">
        <v>-1.07394362359855E-2</v>
      </c>
      <c r="CS178" s="75">
        <v>-1.00392798859502E-2</v>
      </c>
      <c r="CT178" s="75">
        <v>-9.3296846962766695E-3</v>
      </c>
      <c r="CU178" s="75">
        <v>-8.6115561127553496E-3</v>
      </c>
      <c r="CV178" s="75">
        <v>-7.8858589241463002E-3</v>
      </c>
      <c r="CW178" s="75">
        <v>-7.1534129435349304E-3</v>
      </c>
      <c r="CX178" s="75">
        <v>-6.4150469311471097E-3</v>
      </c>
      <c r="CY178" s="75">
        <v>-5.6715991228475102E-3</v>
      </c>
      <c r="CZ178" s="75">
        <v>-4.9237362070198203E-3</v>
      </c>
      <c r="DA178" s="75">
        <v>-4.1721930167432199E-3</v>
      </c>
      <c r="DB178" s="75">
        <v>-3.4176338369479699E-3</v>
      </c>
      <c r="DC178" s="75">
        <v>-2.6606214103549E-3</v>
      </c>
      <c r="DD178" s="75">
        <v>-1.90177520931683E-3</v>
      </c>
      <c r="DE178" s="75">
        <v>-1.1416303160240199E-3</v>
      </c>
      <c r="DF178" s="75">
        <v>-7.61353884272466E-4</v>
      </c>
    </row>
    <row r="179" spans="1:110" ht="1.1499999999999999" customHeight="1">
      <c r="A179" s="71">
        <f t="shared" si="33"/>
        <v>170</v>
      </c>
      <c r="B179">
        <v>1500</v>
      </c>
      <c r="C179" s="72">
        <f t="shared" si="38"/>
        <v>-7.1009004716233899E-3</v>
      </c>
      <c r="D179" s="72">
        <f t="shared" si="38"/>
        <v>-2.3985602933748799E-2</v>
      </c>
      <c r="E179" s="72">
        <f t="shared" si="38"/>
        <v>-1.4566370195875601E-2</v>
      </c>
      <c r="G179" s="72">
        <f t="shared" si="36"/>
        <v>-0.20922984917526699</v>
      </c>
      <c r="H179" s="72">
        <f t="shared" si="36"/>
        <v>-0.70640431743630405</v>
      </c>
      <c r="I179" s="72">
        <f t="shared" si="37"/>
        <v>-0.42818766243760797</v>
      </c>
      <c r="K179" s="75">
        <v>-7.5950346380523101E-4</v>
      </c>
      <c r="L179" s="75">
        <v>-1.1393537534968301E-3</v>
      </c>
      <c r="M179" s="75">
        <v>-1.8981568850085699E-3</v>
      </c>
      <c r="N179" s="75">
        <v>-2.65549952677702E-3</v>
      </c>
      <c r="O179" s="75">
        <v>-3.41103197769371E-3</v>
      </c>
      <c r="P179" s="75">
        <v>-4.1641124584748399E-3</v>
      </c>
      <c r="Q179" s="75">
        <v>-4.9141484907477204E-3</v>
      </c>
      <c r="R179" s="75">
        <v>-5.6605137367159797E-3</v>
      </c>
      <c r="S179" s="75">
        <v>-6.4024011958463203E-3</v>
      </c>
      <c r="T179" s="75">
        <v>-7.1391759756852403E-3</v>
      </c>
      <c r="U179" s="75">
        <v>-7.8701476995138298E-3</v>
      </c>
      <c r="V179" s="75">
        <v>-8.5941944576234108E-3</v>
      </c>
      <c r="W179" s="75">
        <v>-9.3107463520845993E-3</v>
      </c>
      <c r="X179" s="75">
        <v>-1.00187206098144E-2</v>
      </c>
      <c r="Y179" s="75">
        <v>-1.07172966617599E-2</v>
      </c>
      <c r="Z179" s="75">
        <v>-1.1405391905923301E-2</v>
      </c>
      <c r="AA179" s="75">
        <v>-1.2082123253812801E-2</v>
      </c>
      <c r="AB179" s="75">
        <v>-1.2746684699750399E-2</v>
      </c>
      <c r="AC179" s="75">
        <v>-1.3397779238598501E-2</v>
      </c>
      <c r="AD179" s="75">
        <v>-1.40347924565276E-2</v>
      </c>
      <c r="AE179" s="75">
        <v>-1.46567826615046E-2</v>
      </c>
      <c r="AF179" s="75">
        <v>-1.52627284060463E-2</v>
      </c>
      <c r="AG179" s="75">
        <v>-1.58520418652187E-2</v>
      </c>
      <c r="AH179" s="75">
        <v>-1.6424007080181501E-2</v>
      </c>
      <c r="AI179" s="75">
        <v>-1.69777779633568E-2</v>
      </c>
      <c r="AJ179" s="75">
        <v>-1.7513057747501001E-2</v>
      </c>
      <c r="AK179" s="75">
        <v>-1.8029148166397099E-2</v>
      </c>
      <c r="AL179" s="75">
        <v>-1.85256775554535E-2</v>
      </c>
      <c r="AM179" s="75">
        <v>-1.90023499230755E-2</v>
      </c>
      <c r="AN179" s="75">
        <v>-1.9458760006264099E-2</v>
      </c>
      <c r="AO179" s="75">
        <v>-1.9894782379169501E-2</v>
      </c>
      <c r="AP179" s="75">
        <v>-2.03101524337625E-2</v>
      </c>
      <c r="AQ179" s="75">
        <v>-2.0704766781864201E-2</v>
      </c>
      <c r="AR179" s="75">
        <v>-2.10784777640219E-2</v>
      </c>
      <c r="AS179" s="75">
        <v>-2.14311845742895E-2</v>
      </c>
      <c r="AT179" s="75">
        <v>-2.17627969454997E-2</v>
      </c>
      <c r="AU179" s="75">
        <v>-2.2073190001656199E-2</v>
      </c>
      <c r="AV179" s="75">
        <v>-2.2362278468808599E-2</v>
      </c>
      <c r="AW179" s="75">
        <v>-2.2629953835762499E-2</v>
      </c>
      <c r="AX179" s="75">
        <v>-2.28760292349625E-2</v>
      </c>
      <c r="AY179" s="75">
        <v>-2.31004820063208E-2</v>
      </c>
      <c r="AZ179" s="75">
        <v>-2.3303010274439599E-2</v>
      </c>
      <c r="BA179" s="75">
        <v>-2.34836144091605E-2</v>
      </c>
      <c r="BB179" s="75">
        <v>-2.36420258361476E-2</v>
      </c>
      <c r="BC179" s="75">
        <v>-2.37781364735292E-2</v>
      </c>
      <c r="BD179" s="75">
        <v>-2.38918402534045E-2</v>
      </c>
      <c r="BE179" s="75">
        <v>-2.3982917986727401E-2</v>
      </c>
      <c r="BF179" s="75">
        <v>-2.40513858507483E-2</v>
      </c>
      <c r="BG179" s="75">
        <v>-2.4097050474179E-2</v>
      </c>
      <c r="BH179" s="75">
        <v>-2.4119916360550601E-2</v>
      </c>
      <c r="BI179" s="75">
        <v>-2.4119947550434499E-2</v>
      </c>
      <c r="BJ179" s="75">
        <v>-2.40970784606588E-2</v>
      </c>
      <c r="BK179" s="75">
        <v>-2.4051443455127799E-2</v>
      </c>
      <c r="BL179" s="75">
        <v>-2.39829672265977E-2</v>
      </c>
      <c r="BM179" s="75">
        <v>-2.38918597415568E-2</v>
      </c>
      <c r="BN179" s="75">
        <v>-2.37781341569143E-2</v>
      </c>
      <c r="BO179" s="75">
        <v>-2.3641976648304901E-2</v>
      </c>
      <c r="BP179" s="75">
        <v>-2.3483531075485099E-2</v>
      </c>
      <c r="BQ179" s="75">
        <v>-2.3302918931913101E-2</v>
      </c>
      <c r="BR179" s="75">
        <v>-2.31003770292636E-2</v>
      </c>
      <c r="BS179" s="75">
        <v>-2.2875965822327E-2</v>
      </c>
      <c r="BT179" s="75">
        <v>-2.2629949326619599E-2</v>
      </c>
      <c r="BU179" s="75">
        <v>-2.2362345306510101E-2</v>
      </c>
      <c r="BV179" s="75">
        <v>-2.20733929933703E-2</v>
      </c>
      <c r="BW179" s="75">
        <v>-2.1763095043388601E-2</v>
      </c>
      <c r="BX179" s="75">
        <v>-2.1431627911751999E-2</v>
      </c>
      <c r="BY179" s="75">
        <v>-2.10790288619227E-2</v>
      </c>
      <c r="BZ179" s="75">
        <v>-2.0705397973997602E-2</v>
      </c>
      <c r="CA179" s="75">
        <v>-2.0310859063583799E-2</v>
      </c>
      <c r="CB179" s="75">
        <v>-1.9895482115589402E-2</v>
      </c>
      <c r="CC179" s="75">
        <v>-1.94594743556262E-2</v>
      </c>
      <c r="CD179" s="75">
        <v>-1.9002989329555901E-2</v>
      </c>
      <c r="CE179" s="75">
        <v>-1.8526270566617299E-2</v>
      </c>
      <c r="CF179" s="75">
        <v>-1.8029649846016502E-2</v>
      </c>
      <c r="CG179" s="75">
        <v>-1.7513433574094898E-2</v>
      </c>
      <c r="CH179" s="75">
        <v>-1.69780970897681E-2</v>
      </c>
      <c r="CI179" s="75">
        <v>-1.6424143182998702E-2</v>
      </c>
      <c r="CJ179" s="75">
        <v>-1.5852097397396299E-2</v>
      </c>
      <c r="CK179" s="75">
        <v>-1.5262714654581899E-2</v>
      </c>
      <c r="CL179" s="75">
        <v>-1.4656609126745899E-2</v>
      </c>
      <c r="CM179" s="75">
        <v>-1.4034652726745599E-2</v>
      </c>
      <c r="CN179" s="75">
        <v>-1.33976552663943E-2</v>
      </c>
      <c r="CO179" s="75">
        <v>-1.27464952001309E-2</v>
      </c>
      <c r="CP179" s="75">
        <v>-1.2082111009371999E-2</v>
      </c>
      <c r="CQ179" s="75">
        <v>-1.1405440454568601E-2</v>
      </c>
      <c r="CR179" s="75">
        <v>-1.0717409608578201E-2</v>
      </c>
      <c r="CS179" s="75">
        <v>-1.00189947410081E-2</v>
      </c>
      <c r="CT179" s="75">
        <v>-9.3111377297964201E-3</v>
      </c>
      <c r="CU179" s="75">
        <v>-8.5947182123391006E-3</v>
      </c>
      <c r="CV179" s="75">
        <v>-7.8706953978553394E-3</v>
      </c>
      <c r="CW179" s="75">
        <v>-7.1398922434173003E-3</v>
      </c>
      <c r="CX179" s="75">
        <v>-6.40311581264995E-3</v>
      </c>
      <c r="CY179" s="75">
        <v>-5.6612174071369696E-3</v>
      </c>
      <c r="CZ179" s="75">
        <v>-4.9148555118836102E-3</v>
      </c>
      <c r="DA179" s="75">
        <v>-4.1647693775348597E-3</v>
      </c>
      <c r="DB179" s="75">
        <v>-3.4116228535776799E-3</v>
      </c>
      <c r="DC179" s="75">
        <v>-2.6559941383902698E-3</v>
      </c>
      <c r="DD179" s="75">
        <v>-1.8984936754441099E-3</v>
      </c>
      <c r="DE179" s="75">
        <v>-1.1396764375240301E-3</v>
      </c>
      <c r="DF179" s="75">
        <v>-7.6005792619980605E-4</v>
      </c>
    </row>
    <row r="180" spans="1:110" ht="1.1499999999999999" customHeight="1">
      <c r="A180" s="71">
        <f t="shared" si="33"/>
        <v>171</v>
      </c>
      <c r="B180">
        <v>1450</v>
      </c>
      <c r="C180" s="72">
        <f t="shared" si="38"/>
        <v>-7.0888970022497198E-3</v>
      </c>
      <c r="D180" s="72">
        <f t="shared" si="38"/>
        <v>-2.3943688110912201E-2</v>
      </c>
      <c r="E180" s="72">
        <f t="shared" si="38"/>
        <v>-1.4538255493694099E-2</v>
      </c>
      <c r="G180" s="72">
        <f t="shared" si="36"/>
        <v>-0.202140952173017</v>
      </c>
      <c r="H180" s="72">
        <f t="shared" si="36"/>
        <v>-0.68246062932539198</v>
      </c>
      <c r="I180" s="72">
        <f t="shared" si="37"/>
        <v>-0.413649406943914</v>
      </c>
      <c r="K180" s="75">
        <v>-7.5824569981705202E-4</v>
      </c>
      <c r="L180" s="75">
        <v>-1.13746314427771E-3</v>
      </c>
      <c r="M180" s="75">
        <v>-1.8949836158026301E-3</v>
      </c>
      <c r="N180" s="75">
        <v>-2.6510177794170798E-3</v>
      </c>
      <c r="O180" s="75">
        <v>-3.4052222859827399E-3</v>
      </c>
      <c r="P180" s="75">
        <v>-4.1569374581649698E-3</v>
      </c>
      <c r="Q180" s="75">
        <v>-4.9055395102959604E-3</v>
      </c>
      <c r="R180" s="75">
        <v>-5.65046204430018E-3</v>
      </c>
      <c r="S180" s="75">
        <v>-6.3908480582176696E-3</v>
      </c>
      <c r="T180" s="75">
        <v>-7.12604369335622E-3</v>
      </c>
      <c r="U180" s="75">
        <v>-7.85544680983093E-3</v>
      </c>
      <c r="V180" s="75">
        <v>-8.5778489607764592E-3</v>
      </c>
      <c r="W180" s="75">
        <v>-9.2927322969762801E-3</v>
      </c>
      <c r="X180" s="75">
        <v>-9.9990348187065994E-3</v>
      </c>
      <c r="Y180" s="75">
        <v>-1.06958990348675E-2</v>
      </c>
      <c r="Z180" s="75">
        <v>-1.13823121562563E-2</v>
      </c>
      <c r="AA180" s="75">
        <v>-1.20573522638142E-2</v>
      </c>
      <c r="AB180" s="75">
        <v>-1.27202551347727E-2</v>
      </c>
      <c r="AC180" s="75">
        <v>-1.33697435222302E-2</v>
      </c>
      <c r="AD180" s="75">
        <v>-1.4005177902013201E-2</v>
      </c>
      <c r="AE180" s="75">
        <v>-1.46256820981079E-2</v>
      </c>
      <c r="AF180" s="75">
        <v>-1.5230209202586499E-2</v>
      </c>
      <c r="AG180" s="75">
        <v>-1.58181818868115E-2</v>
      </c>
      <c r="AH180" s="75">
        <v>-1.6388929660174599E-2</v>
      </c>
      <c r="AI180" s="75">
        <v>-1.6941551292079499E-2</v>
      </c>
      <c r="AJ180" s="75">
        <v>-1.7475799497310599E-2</v>
      </c>
      <c r="AK180" s="75">
        <v>-1.7990969440988901E-2</v>
      </c>
      <c r="AL180" s="75">
        <v>-1.8486638779481802E-2</v>
      </c>
      <c r="AM180" s="75">
        <v>-1.8962587435507799E-2</v>
      </c>
      <c r="AN180" s="75">
        <v>-1.9418330210173699E-2</v>
      </c>
      <c r="AO180" s="75">
        <v>-1.9853757668502101E-2</v>
      </c>
      <c r="AP180" s="75">
        <v>-2.02686346375185E-2</v>
      </c>
      <c r="AQ180" s="75">
        <v>-2.0662764876810701E-2</v>
      </c>
      <c r="AR180" s="75">
        <v>-2.10360744526269E-2</v>
      </c>
      <c r="AS180" s="75">
        <v>-2.1388410374965999E-2</v>
      </c>
      <c r="AT180" s="75">
        <v>-2.1719653531354102E-2</v>
      </c>
      <c r="AU180" s="75">
        <v>-2.2029743012435501E-2</v>
      </c>
      <c r="AV180" s="75">
        <v>-2.2318499495240701E-2</v>
      </c>
      <c r="AW180" s="75">
        <v>-2.2585875933314101E-2</v>
      </c>
      <c r="AX180" s="75">
        <v>-2.28316704636836E-2</v>
      </c>
      <c r="AY180" s="75">
        <v>-2.30558197954496E-2</v>
      </c>
      <c r="AZ180" s="75">
        <v>-2.3258101745918702E-2</v>
      </c>
      <c r="BA180" s="75">
        <v>-2.34384372143722E-2</v>
      </c>
      <c r="BB180" s="75">
        <v>-2.35966183896789E-2</v>
      </c>
      <c r="BC180" s="75">
        <v>-2.3732526922726701E-2</v>
      </c>
      <c r="BD180" s="75">
        <v>-2.3846029595874799E-2</v>
      </c>
      <c r="BE180" s="75">
        <v>-2.3936973281261001E-2</v>
      </c>
      <c r="BF180" s="75">
        <v>-2.4005303613112101E-2</v>
      </c>
      <c r="BG180" s="75">
        <v>-2.4050894117808599E-2</v>
      </c>
      <c r="BH180" s="75">
        <v>-2.40737140213786E-2</v>
      </c>
      <c r="BI180" s="75">
        <v>-2.4073736076920701E-2</v>
      </c>
      <c r="BJ180" s="75">
        <v>-2.40509211544758E-2</v>
      </c>
      <c r="BK180" s="75">
        <v>-2.40053554585756E-2</v>
      </c>
      <c r="BL180" s="75">
        <v>-2.39370213575557E-2</v>
      </c>
      <c r="BM180" s="75">
        <v>-2.3846064442041098E-2</v>
      </c>
      <c r="BN180" s="75">
        <v>-2.37325436698438E-2</v>
      </c>
      <c r="BO180" s="75">
        <v>-2.3596604047643199E-2</v>
      </c>
      <c r="BP180" s="75">
        <v>-2.3438400284235199E-2</v>
      </c>
      <c r="BQ180" s="75">
        <v>-2.3258049378150601E-2</v>
      </c>
      <c r="BR180" s="75">
        <v>-2.30557675792488E-2</v>
      </c>
      <c r="BS180" s="75">
        <v>-2.28316387738095E-2</v>
      </c>
      <c r="BT180" s="75">
        <v>-2.25858933518111E-2</v>
      </c>
      <c r="BU180" s="75">
        <v>-2.2318585049047199E-2</v>
      </c>
      <c r="BV180" s="75">
        <v>-2.2029922236783898E-2</v>
      </c>
      <c r="BW180" s="75">
        <v>-2.1719944308947501E-2</v>
      </c>
      <c r="BX180" s="75">
        <v>-2.1388806686554698E-2</v>
      </c>
      <c r="BY180" s="75">
        <v>-2.1036577955992401E-2</v>
      </c>
      <c r="BZ180" s="75">
        <v>-2.06633497551411E-2</v>
      </c>
      <c r="CA180" s="75">
        <v>-2.0269267601956902E-2</v>
      </c>
      <c r="CB180" s="75">
        <v>-1.9854406945028099E-2</v>
      </c>
      <c r="CC180" s="75">
        <v>-1.94189838885768E-2</v>
      </c>
      <c r="CD180" s="75">
        <v>-1.8963167493361601E-2</v>
      </c>
      <c r="CE180" s="75">
        <v>-1.8487201091143102E-2</v>
      </c>
      <c r="CF180" s="75">
        <v>-1.79914299563915E-2</v>
      </c>
      <c r="CG180" s="75">
        <v>-1.74761611900567E-2</v>
      </c>
      <c r="CH180" s="75">
        <v>-1.6941871858311901E-2</v>
      </c>
      <c r="CI180" s="75">
        <v>-1.63890662092308E-2</v>
      </c>
      <c r="CJ180" s="75">
        <v>-1.5818267885997501E-2</v>
      </c>
      <c r="CK180" s="75">
        <v>-1.52302187610075E-2</v>
      </c>
      <c r="CL180" s="75">
        <v>-1.4625541705231599E-2</v>
      </c>
      <c r="CM180" s="75">
        <v>-1.4005076838698101E-2</v>
      </c>
      <c r="CN180" s="75">
        <v>-1.3369646260625799E-2</v>
      </c>
      <c r="CO180" s="75">
        <v>-1.2720096113503099E-2</v>
      </c>
      <c r="CP180" s="75">
        <v>-1.2057366490039301E-2</v>
      </c>
      <c r="CQ180" s="75">
        <v>-1.1382369681787101E-2</v>
      </c>
      <c r="CR180" s="75">
        <v>-1.06960318728397E-2</v>
      </c>
      <c r="CS180" s="75">
        <v>-9.9993007155126101E-3</v>
      </c>
      <c r="CT180" s="75">
        <v>-9.2931226963946702E-3</v>
      </c>
      <c r="CU180" s="75">
        <v>-8.5783578321661398E-3</v>
      </c>
      <c r="CV180" s="75">
        <v>-7.8559550196678103E-3</v>
      </c>
      <c r="CW180" s="75">
        <v>-7.1267432324611897E-3</v>
      </c>
      <c r="CX180" s="75">
        <v>-6.3915089562533401E-3</v>
      </c>
      <c r="CY180" s="75">
        <v>-5.6511125002225498E-3</v>
      </c>
      <c r="CZ180" s="75">
        <v>-4.9062097005844402E-3</v>
      </c>
      <c r="DA180" s="75">
        <v>-4.1575388964838504E-3</v>
      </c>
      <c r="DB180" s="75">
        <v>-3.40576717047042E-3</v>
      </c>
      <c r="DC180" s="75">
        <v>-2.65148479015806E-3</v>
      </c>
      <c r="DD180" s="75">
        <v>-1.89529561562721E-3</v>
      </c>
      <c r="DE180" s="75">
        <v>-1.13777158834182E-3</v>
      </c>
      <c r="DF180" s="75">
        <v>-7.5879186174461195E-4</v>
      </c>
    </row>
    <row r="181" spans="1:110" ht="1.1499999999999999" customHeight="1">
      <c r="A181" s="71">
        <f t="shared" si="33"/>
        <v>172</v>
      </c>
      <c r="B181">
        <v>1400</v>
      </c>
      <c r="C181" s="72">
        <f t="shared" si="38"/>
        <v>-7.07727736726155E-3</v>
      </c>
      <c r="D181" s="72">
        <f t="shared" si="38"/>
        <v>-2.3903196248620501E-2</v>
      </c>
      <c r="E181" s="72">
        <f t="shared" si="38"/>
        <v>-1.45111147191482E-2</v>
      </c>
      <c r="G181" s="72">
        <f t="shared" si="36"/>
        <v>-0.19506367480575501</v>
      </c>
      <c r="H181" s="72">
        <f t="shared" si="36"/>
        <v>-0.65855743307677095</v>
      </c>
      <c r="I181" s="72">
        <f t="shared" si="37"/>
        <v>-0.39913829222476499</v>
      </c>
      <c r="K181" s="75">
        <v>-7.5702504856053497E-4</v>
      </c>
      <c r="L181" s="75">
        <v>-1.13562338653537E-3</v>
      </c>
      <c r="M181" s="75">
        <v>-1.8918948233658699E-3</v>
      </c>
      <c r="N181" s="75">
        <v>-2.6466575771746598E-3</v>
      </c>
      <c r="O181" s="75">
        <v>-3.39956874245217E-3</v>
      </c>
      <c r="P181" s="75">
        <v>-4.1499594657170699E-3</v>
      </c>
      <c r="Q181" s="75">
        <v>-4.8971678016005099E-3</v>
      </c>
      <c r="R181" s="75">
        <v>-5.6406887155435398E-3</v>
      </c>
      <c r="S181" s="75">
        <v>-6.3796228714363603E-3</v>
      </c>
      <c r="T181" s="75">
        <v>-7.11328396239423E-3</v>
      </c>
      <c r="U181" s="75">
        <v>-7.8411704149812002E-3</v>
      </c>
      <c r="V181" s="75">
        <v>-8.5619836834803197E-3</v>
      </c>
      <c r="W181" s="75">
        <v>-9.2752484128641299E-3</v>
      </c>
      <c r="X181" s="75">
        <v>-9.9799420556109901E-3</v>
      </c>
      <c r="Y181" s="75">
        <v>-1.0675150363540499E-2</v>
      </c>
      <c r="Z181" s="75">
        <v>-1.13599374379964E-2</v>
      </c>
      <c r="AA181" s="75">
        <v>-1.2033352447720001E-2</v>
      </c>
      <c r="AB181" s="75">
        <v>-1.2694647787257001E-2</v>
      </c>
      <c r="AC181" s="75">
        <v>-1.33425888017654E-2</v>
      </c>
      <c r="AD181" s="75">
        <v>-1.3976503074763899E-2</v>
      </c>
      <c r="AE181" s="75">
        <v>-1.4595565370977901E-2</v>
      </c>
      <c r="AF181" s="75">
        <v>-1.5198728869295301E-2</v>
      </c>
      <c r="AG181" s="75">
        <v>-1.5785404802318201E-2</v>
      </c>
      <c r="AH181" s="75">
        <v>-1.6354971328532801E-2</v>
      </c>
      <c r="AI181" s="75">
        <v>-1.6906487521509899E-2</v>
      </c>
      <c r="AJ181" s="75">
        <v>-1.74397302227043E-2</v>
      </c>
      <c r="AK181" s="75">
        <v>-1.7954007953908301E-2</v>
      </c>
      <c r="AL181" s="75">
        <v>-1.8448843982400799E-2</v>
      </c>
      <c r="AM181" s="75">
        <v>-1.8924081660543299E-2</v>
      </c>
      <c r="AN181" s="75">
        <v>-1.93791778980539E-2</v>
      </c>
      <c r="AO181" s="75">
        <v>-1.98140207832329E-2</v>
      </c>
      <c r="AP181" s="75">
        <v>-2.02284127511939E-2</v>
      </c>
      <c r="AQ181" s="75">
        <v>-2.06220708112459E-2</v>
      </c>
      <c r="AR181" s="75">
        <v>-2.0994980666387102E-2</v>
      </c>
      <c r="AS181" s="75">
        <v>-2.13469541723861E-2</v>
      </c>
      <c r="AT181" s="75">
        <v>-2.1677832512882501E-2</v>
      </c>
      <c r="AU181" s="75">
        <v>-2.19876223993105E-2</v>
      </c>
      <c r="AV181" s="75">
        <v>-2.2276056149376E-2</v>
      </c>
      <c r="AW181" s="75">
        <v>-2.2543137764723699E-2</v>
      </c>
      <c r="AX181" s="75">
        <v>-2.2788662670736801E-2</v>
      </c>
      <c r="AY181" s="75">
        <v>-2.3012516730727801E-2</v>
      </c>
      <c r="AZ181" s="75">
        <v>-2.3214562731027399E-2</v>
      </c>
      <c r="BA181" s="75">
        <v>-2.33946416815069E-2</v>
      </c>
      <c r="BB181" s="75">
        <v>-2.35526010866942E-2</v>
      </c>
      <c r="BC181" s="75">
        <v>-2.3688320612309299E-2</v>
      </c>
      <c r="BD181" s="75">
        <v>-2.3801629064164401E-2</v>
      </c>
      <c r="BE181" s="75">
        <v>-2.38924486890527E-2</v>
      </c>
      <c r="BF181" s="75">
        <v>-2.3960646857285599E-2</v>
      </c>
      <c r="BG181" s="75">
        <v>-2.4006166915905802E-2</v>
      </c>
      <c r="BH181" s="75">
        <v>-2.4028943873636299E-2</v>
      </c>
      <c r="BI181" s="75">
        <v>-2.40289535340934E-2</v>
      </c>
      <c r="BJ181" s="75">
        <v>-2.40061920900006E-2</v>
      </c>
      <c r="BK181" s="75">
        <v>-2.3960687481649E-2</v>
      </c>
      <c r="BL181" s="75">
        <v>-2.3892490189991799E-2</v>
      </c>
      <c r="BM181" s="75">
        <v>-2.3801673687912601E-2</v>
      </c>
      <c r="BN181" s="75">
        <v>-2.3688348569635299E-2</v>
      </c>
      <c r="BO181" s="75">
        <v>-2.3552617144100601E-2</v>
      </c>
      <c r="BP181" s="75">
        <v>-2.3394644374880001E-2</v>
      </c>
      <c r="BQ181" s="75">
        <v>-2.3214546519734501E-2</v>
      </c>
      <c r="BR181" s="75">
        <v>-2.3012514498222999E-2</v>
      </c>
      <c r="BS181" s="75">
        <v>-2.27886614668159E-2</v>
      </c>
      <c r="BT181" s="75">
        <v>-2.25431784651118E-2</v>
      </c>
      <c r="BU181" s="75">
        <v>-2.2276160425290001E-2</v>
      </c>
      <c r="BV181" s="75">
        <v>-2.1987780290555699E-2</v>
      </c>
      <c r="BW181" s="75">
        <v>-2.1678117419996801E-2</v>
      </c>
      <c r="BX181" s="75">
        <v>-2.13473036352297E-2</v>
      </c>
      <c r="BY181" s="75">
        <v>-2.0995439632306399E-2</v>
      </c>
      <c r="BZ181" s="75">
        <v>-2.0622608046060101E-2</v>
      </c>
      <c r="CA181" s="75">
        <v>-2.02289747015129E-2</v>
      </c>
      <c r="CB181" s="75">
        <v>-1.9814621393870701E-2</v>
      </c>
      <c r="CC181" s="75">
        <v>-1.93797705734505E-2</v>
      </c>
      <c r="CD181" s="75">
        <v>-1.8924608188417499E-2</v>
      </c>
      <c r="CE181" s="75">
        <v>-1.8449374977744799E-2</v>
      </c>
      <c r="CF181" s="75">
        <v>-1.7954431005905401E-2</v>
      </c>
      <c r="CG181" s="75">
        <v>-1.74400819513175E-2</v>
      </c>
      <c r="CH181" s="75">
        <v>-1.6906808570688499E-2</v>
      </c>
      <c r="CI181" s="75">
        <v>-1.63551138541197E-2</v>
      </c>
      <c r="CJ181" s="75">
        <v>-1.5785522728269798E-2</v>
      </c>
      <c r="CK181" s="75">
        <v>-1.51987614593008E-2</v>
      </c>
      <c r="CL181" s="75">
        <v>-1.4595463856303399E-2</v>
      </c>
      <c r="CM181" s="75">
        <v>-1.39764386813385E-2</v>
      </c>
      <c r="CN181" s="75">
        <v>-1.3342519084544599E-2</v>
      </c>
      <c r="CO181" s="75">
        <v>-1.26945229099601E-2</v>
      </c>
      <c r="CP181" s="75">
        <v>-1.20333883885768E-2</v>
      </c>
      <c r="CQ181" s="75">
        <v>-1.1360007464399999E-2</v>
      </c>
      <c r="CR181" s="75">
        <v>-1.0675302527361E-2</v>
      </c>
      <c r="CS181" s="75">
        <v>-9.9801983652378096E-3</v>
      </c>
      <c r="CT181" s="75">
        <v>-9.2756409175535695E-3</v>
      </c>
      <c r="CU181" s="75">
        <v>-8.5624766438831997E-3</v>
      </c>
      <c r="CV181" s="75">
        <v>-7.8416404537074401E-3</v>
      </c>
      <c r="CW181" s="75">
        <v>-7.1139684046966E-3</v>
      </c>
      <c r="CX181" s="75">
        <v>-6.3802295310324501E-3</v>
      </c>
      <c r="CY181" s="75">
        <v>-5.6412873984118001E-3</v>
      </c>
      <c r="CZ181" s="75">
        <v>-4.8978017988838404E-3</v>
      </c>
      <c r="DA181" s="75">
        <v>-4.15050439908554E-3</v>
      </c>
      <c r="DB181" s="75">
        <v>-3.40006922761404E-3</v>
      </c>
      <c r="DC181" s="75">
        <v>-2.6470954024625801E-3</v>
      </c>
      <c r="DD181" s="75">
        <v>-1.8921823886103E-3</v>
      </c>
      <c r="DE181" s="75">
        <v>-1.1359166536567399E-3</v>
      </c>
      <c r="DF181" s="75">
        <v>-7.5755638854388895E-4</v>
      </c>
    </row>
    <row r="182" spans="1:110" ht="1.1499999999999999" customHeight="1">
      <c r="A182" s="71">
        <f t="shared" si="33"/>
        <v>173</v>
      </c>
      <c r="B182">
        <v>1350</v>
      </c>
      <c r="C182" s="72">
        <f t="shared" si="38"/>
        <v>-7.0660453239042896E-3</v>
      </c>
      <c r="D182" s="72">
        <f t="shared" si="38"/>
        <v>-2.3864124195602E-2</v>
      </c>
      <c r="E182" s="72">
        <f t="shared" si="38"/>
        <v>-1.4484943079760299E-2</v>
      </c>
      <c r="G182" s="72">
        <f t="shared" si="36"/>
        <v>-0.187997629481851</v>
      </c>
      <c r="H182" s="72">
        <f t="shared" si="36"/>
        <v>-0.63469330888116904</v>
      </c>
      <c r="I182" s="72">
        <f t="shared" si="37"/>
        <v>-0.38465334914500499</v>
      </c>
      <c r="K182" s="75">
        <v>-7.5584308488032496E-4</v>
      </c>
      <c r="L182" s="75">
        <v>-1.1338353192058999E-3</v>
      </c>
      <c r="M182" s="75">
        <v>-1.8888914535637E-3</v>
      </c>
      <c r="N182" s="75">
        <v>-2.6424209765718801E-3</v>
      </c>
      <c r="O182" s="75">
        <v>-3.3940733510735201E-3</v>
      </c>
      <c r="P182" s="75">
        <v>-4.1431806279570004E-3</v>
      </c>
      <c r="Q182" s="75">
        <v>-4.8890367738886097E-3</v>
      </c>
      <c r="R182" s="75">
        <v>-5.6311963744337798E-3</v>
      </c>
      <c r="S182" s="75">
        <v>-6.3687284464094699E-3</v>
      </c>
      <c r="T182" s="75">
        <v>-7.1009004716233899E-3</v>
      </c>
      <c r="U182" s="75">
        <v>-7.8273202756554295E-3</v>
      </c>
      <c r="V182" s="75">
        <v>-8.5466011474773004E-3</v>
      </c>
      <c r="W182" s="75">
        <v>-9.2582965312794797E-3</v>
      </c>
      <c r="X182" s="75">
        <v>-9.9614422314743892E-3</v>
      </c>
      <c r="Y182" s="75">
        <v>-1.0655051507755999E-2</v>
      </c>
      <c r="Z182" s="75">
        <v>-1.13382663170932E-2</v>
      </c>
      <c r="AA182" s="75">
        <v>-1.20101215623935E-2</v>
      </c>
      <c r="AB182" s="75">
        <v>-1.26698607053276E-2</v>
      </c>
      <c r="AC182" s="75">
        <v>-1.33163105254561E-2</v>
      </c>
      <c r="AD182" s="75">
        <v>-1.3948764303145201E-2</v>
      </c>
      <c r="AE182" s="75">
        <v>-1.4566427986937899E-2</v>
      </c>
      <c r="AF182" s="75">
        <v>-1.51682815025014E-2</v>
      </c>
      <c r="AG182" s="75">
        <v>-1.5753706306168101E-2</v>
      </c>
      <c r="AH182" s="75">
        <v>-1.6322125705314602E-2</v>
      </c>
      <c r="AI182" s="75">
        <v>-1.68725808203453E-2</v>
      </c>
      <c r="AJ182" s="75">
        <v>-1.7404844824814001E-2</v>
      </c>
      <c r="AK182" s="75">
        <v>-1.7918256660254799E-2</v>
      </c>
      <c r="AL182" s="75">
        <v>-1.8412288664153401E-2</v>
      </c>
      <c r="AM182" s="75">
        <v>-1.8886827167689201E-2</v>
      </c>
      <c r="AN182" s="75">
        <v>-1.93412978442438E-2</v>
      </c>
      <c r="AO182" s="75">
        <v>-1.9775569047778802E-2</v>
      </c>
      <c r="AP182" s="75">
        <v>-2.0189482018936299E-2</v>
      </c>
      <c r="AQ182" s="75">
        <v>-2.0582682509375401E-2</v>
      </c>
      <c r="AR182" s="75">
        <v>-2.09551942969801E-2</v>
      </c>
      <c r="AS182" s="75">
        <v>-2.1306812934121799E-2</v>
      </c>
      <c r="AT182" s="75">
        <v>-2.1637333915950799E-2</v>
      </c>
      <c r="AU182" s="75">
        <v>-2.1946825699315001E-2</v>
      </c>
      <c r="AV182" s="75">
        <v>-2.22349480171487E-2</v>
      </c>
      <c r="AW182" s="75">
        <v>-2.25017391547544E-2</v>
      </c>
      <c r="AX182" s="75">
        <v>-2.2747004027014499E-2</v>
      </c>
      <c r="AY182" s="75">
        <v>-2.2970573841598702E-2</v>
      </c>
      <c r="AZ182" s="75">
        <v>-2.3172391318371399E-2</v>
      </c>
      <c r="BA182" s="75">
        <v>-2.3352227494215099E-2</v>
      </c>
      <c r="BB182" s="75">
        <v>-2.3509973000004701E-2</v>
      </c>
      <c r="BC182" s="75">
        <v>-2.3645514883887699E-2</v>
      </c>
      <c r="BD182" s="75">
        <v>-2.3758638004628602E-2</v>
      </c>
      <c r="BE182" s="75">
        <v>-2.3849340399901799E-2</v>
      </c>
      <c r="BF182" s="75">
        <v>-2.39174138984799E-2</v>
      </c>
      <c r="BG182" s="75">
        <v>-2.3962865662460898E-2</v>
      </c>
      <c r="BH182" s="75">
        <v>-2.3985602933748799E-2</v>
      </c>
      <c r="BI182" s="75">
        <v>-2.39855980949778E-2</v>
      </c>
      <c r="BJ182" s="75">
        <v>-2.3962887813313499E-2</v>
      </c>
      <c r="BK182" s="75">
        <v>-2.3917438616531402E-2</v>
      </c>
      <c r="BL182" s="75">
        <v>-2.3849370758102801E-2</v>
      </c>
      <c r="BM182" s="75">
        <v>-2.37586865934599E-2</v>
      </c>
      <c r="BN182" s="75">
        <v>-2.3645546832367401E-2</v>
      </c>
      <c r="BO182" s="75">
        <v>-2.3510014598764398E-2</v>
      </c>
      <c r="BP182" s="75">
        <v>-2.3352262229400299E-2</v>
      </c>
      <c r="BQ182" s="75">
        <v>-2.3172408693258099E-2</v>
      </c>
      <c r="BR182" s="75">
        <v>-2.29706172971555E-2</v>
      </c>
      <c r="BS182" s="75">
        <v>-2.2747032251872901E-2</v>
      </c>
      <c r="BT182" s="75">
        <v>-2.25018044370381E-2</v>
      </c>
      <c r="BU182" s="75">
        <v>-2.2235069936477801E-2</v>
      </c>
      <c r="BV182" s="75">
        <v>-2.19469667685189E-2</v>
      </c>
      <c r="BW182" s="75">
        <v>-2.1637612851222902E-2</v>
      </c>
      <c r="BX182" s="75">
        <v>-2.1307117776177598E-2</v>
      </c>
      <c r="BY182" s="75">
        <v>-2.0955611938388699E-2</v>
      </c>
      <c r="BZ182" s="75">
        <v>-2.05831708389951E-2</v>
      </c>
      <c r="CA182" s="75">
        <v>-2.0189977529371302E-2</v>
      </c>
      <c r="CB182" s="75">
        <v>-1.9776122115872499E-2</v>
      </c>
      <c r="CC182" s="75">
        <v>-1.9341830419671101E-2</v>
      </c>
      <c r="CD182" s="75">
        <v>-1.8887306712722401E-2</v>
      </c>
      <c r="CE182" s="75">
        <v>-1.8412787144775299E-2</v>
      </c>
      <c r="CF182" s="75">
        <v>-1.7918647256619801E-2</v>
      </c>
      <c r="CG182" s="75">
        <v>-1.7405190094200398E-2</v>
      </c>
      <c r="CH182" s="75">
        <v>-1.6872900970010901E-2</v>
      </c>
      <c r="CI182" s="75">
        <v>-1.6322280299195802E-2</v>
      </c>
      <c r="CJ182" s="75">
        <v>-1.5753855759435199E-2</v>
      </c>
      <c r="CK182" s="75">
        <v>-1.5168337527948E-2</v>
      </c>
      <c r="CL182" s="75">
        <v>-1.4566370195875601E-2</v>
      </c>
      <c r="CM182" s="75">
        <v>-1.3948734134132701E-2</v>
      </c>
      <c r="CN182" s="75">
        <v>-1.33162697623674E-2</v>
      </c>
      <c r="CO182" s="75">
        <v>-1.2669772919225501E-2</v>
      </c>
      <c r="CP182" s="75">
        <v>-1.20101744992143E-2</v>
      </c>
      <c r="CQ182" s="75">
        <v>-1.13383527663745E-2</v>
      </c>
      <c r="CR182" s="75">
        <v>-1.0655221238212101E-2</v>
      </c>
      <c r="CS182" s="75">
        <v>-9.9616881455995097E-3</v>
      </c>
      <c r="CT182" s="75">
        <v>-9.2586938000158592E-3</v>
      </c>
      <c r="CU182" s="75">
        <v>-8.5470762390150393E-3</v>
      </c>
      <c r="CV182" s="75">
        <v>-7.8277542981049896E-3</v>
      </c>
      <c r="CW182" s="75">
        <v>-7.1015702424710898E-3</v>
      </c>
      <c r="CX182" s="75">
        <v>-6.3692805202390399E-3</v>
      </c>
      <c r="CY182" s="75">
        <v>-5.6317451080985801E-3</v>
      </c>
      <c r="CZ182" s="75">
        <v>-4.8896346358424103E-3</v>
      </c>
      <c r="DA182" s="75">
        <v>-4.14366867734315E-3</v>
      </c>
      <c r="DB182" s="75">
        <v>-3.3945313223193801E-3</v>
      </c>
      <c r="DC182" s="75">
        <v>-2.6428279403353299E-3</v>
      </c>
      <c r="DD182" s="75">
        <v>-1.8891552974400799E-3</v>
      </c>
      <c r="DE182" s="75">
        <v>-1.13411244742565E-3</v>
      </c>
      <c r="DF182" s="75">
        <v>-7.5635233379216498E-4</v>
      </c>
    </row>
    <row r="183" spans="1:110" ht="1.1499999999999999" customHeight="1">
      <c r="A183" s="71">
        <f t="shared" si="33"/>
        <v>174</v>
      </c>
      <c r="B183">
        <v>1300</v>
      </c>
      <c r="C183" s="72">
        <f t="shared" si="38"/>
        <v>-7.0552044635041897E-3</v>
      </c>
      <c r="D183" s="72">
        <f t="shared" si="38"/>
        <v>-2.3826468895990702E-2</v>
      </c>
      <c r="E183" s="72">
        <f t="shared" si="38"/>
        <v>-1.44597360481702E-2</v>
      </c>
      <c r="G183" s="72">
        <f t="shared" si="36"/>
        <v>-0.18094242501834701</v>
      </c>
      <c r="H183" s="72">
        <f t="shared" si="36"/>
        <v>-0.61086683998517799</v>
      </c>
      <c r="I183" s="72">
        <f t="shared" si="37"/>
        <v>-0.37019361309683502</v>
      </c>
      <c r="K183" s="75">
        <v>-7.5470121661965004E-4</v>
      </c>
      <c r="L183" s="75">
        <v>-1.1320997620668999E-3</v>
      </c>
      <c r="M183" s="75">
        <v>-1.8859743512484701E-3</v>
      </c>
      <c r="N183" s="75">
        <v>-2.6383098823316601E-3</v>
      </c>
      <c r="O183" s="75">
        <v>-3.38873816298473E-3</v>
      </c>
      <c r="P183" s="75">
        <v>-4.1366029042001103E-3</v>
      </c>
      <c r="Q183" s="75">
        <v>-4.8811497730685003E-3</v>
      </c>
      <c r="R183" s="75">
        <v>-5.6219876944805904E-3</v>
      </c>
      <c r="S183" s="75">
        <v>-6.3581673234057202E-3</v>
      </c>
      <c r="T183" s="75">
        <v>-7.0888970022497198E-3</v>
      </c>
      <c r="U183" s="75">
        <v>-7.81389811814278E-3</v>
      </c>
      <c r="V183" s="75">
        <v>-8.5317036294691208E-3</v>
      </c>
      <c r="W183" s="75">
        <v>-9.2418787441056298E-3</v>
      </c>
      <c r="X183" s="75">
        <v>-9.9435350354042298E-3</v>
      </c>
      <c r="Y183" s="75">
        <v>-1.0635603220280201E-2</v>
      </c>
      <c r="Z183" s="75">
        <v>-1.1317297624173E-2</v>
      </c>
      <c r="AA183" s="75">
        <v>-1.19876569564848E-2</v>
      </c>
      <c r="AB183" s="75">
        <v>-1.26458921329276E-2</v>
      </c>
      <c r="AC183" s="75">
        <v>-1.3290904300793001E-2</v>
      </c>
      <c r="AD183" s="75">
        <v>-1.39219575954211E-2</v>
      </c>
      <c r="AE183" s="75">
        <v>-1.4538265994306101E-2</v>
      </c>
      <c r="AF183" s="75">
        <v>-1.51388611424226E-2</v>
      </c>
      <c r="AG183" s="75">
        <v>-1.5723082087770301E-2</v>
      </c>
      <c r="AH183" s="75">
        <v>-1.6290387035296498E-2</v>
      </c>
      <c r="AI183" s="75">
        <v>-1.6839825101283099E-2</v>
      </c>
      <c r="AJ183" s="75">
        <v>-1.73711386545028E-2</v>
      </c>
      <c r="AK183" s="75">
        <v>-1.78837089289345E-2</v>
      </c>
      <c r="AL183" s="75">
        <v>-1.8376968166980898E-2</v>
      </c>
      <c r="AM183" s="75">
        <v>-1.8850819283934402E-2</v>
      </c>
      <c r="AN183" s="75">
        <v>-1.9304684805165302E-2</v>
      </c>
      <c r="AO183" s="75">
        <v>-1.97383999500516E-2</v>
      </c>
      <c r="AP183" s="75">
        <v>-2.01518382160293E-2</v>
      </c>
      <c r="AQ183" s="75">
        <v>-2.05445975725706E-2</v>
      </c>
      <c r="AR183" s="75">
        <v>-2.09167137046142E-2</v>
      </c>
      <c r="AS183" s="75">
        <v>-2.1267983616671701E-2</v>
      </c>
      <c r="AT183" s="75">
        <v>-2.1598157676316902E-2</v>
      </c>
      <c r="AU183" s="75">
        <v>-2.1907350882306598E-2</v>
      </c>
      <c r="AV183" s="75">
        <v>-2.21951743593535E-2</v>
      </c>
      <c r="AW183" s="75">
        <v>-2.2461680235833201E-2</v>
      </c>
      <c r="AX183" s="75">
        <v>-2.27066926404722E-2</v>
      </c>
      <c r="AY183" s="75">
        <v>-2.29299920030916E-2</v>
      </c>
      <c r="AZ183" s="75">
        <v>-2.3131585797886999E-2</v>
      </c>
      <c r="BA183" s="75">
        <v>-2.33111939587115E-2</v>
      </c>
      <c r="BB183" s="75">
        <v>-2.3468733349409299E-2</v>
      </c>
      <c r="BC183" s="75">
        <v>-2.36041068517533E-2</v>
      </c>
      <c r="BD183" s="75">
        <v>-2.3717055687452498E-2</v>
      </c>
      <c r="BE183" s="75">
        <v>-2.3807644639882702E-2</v>
      </c>
      <c r="BF183" s="75">
        <v>-2.3875602861508E-2</v>
      </c>
      <c r="BG183" s="75">
        <v>-2.3920987341639301E-2</v>
      </c>
      <c r="BH183" s="75">
        <v>-2.3943688110912201E-2</v>
      </c>
      <c r="BI183" s="75">
        <v>-2.3943668138890602E-2</v>
      </c>
      <c r="BJ183" s="75">
        <v>-2.3921004943163099E-2</v>
      </c>
      <c r="BK183" s="75">
        <v>-2.3875608115172298E-2</v>
      </c>
      <c r="BL183" s="75">
        <v>-2.3807660311395001E-2</v>
      </c>
      <c r="BM183" s="75">
        <v>-2.3717102391419699E-2</v>
      </c>
      <c r="BN183" s="75">
        <v>-2.36041366839208E-2</v>
      </c>
      <c r="BO183" s="75">
        <v>-2.3468795167486799E-2</v>
      </c>
      <c r="BP183" s="75">
        <v>-2.3311252910843901E-2</v>
      </c>
      <c r="BQ183" s="75">
        <v>-2.3131634301839701E-2</v>
      </c>
      <c r="BR183" s="75">
        <v>-2.2930075551671501E-2</v>
      </c>
      <c r="BS183" s="75">
        <v>-2.2706749512767601E-2</v>
      </c>
      <c r="BT183" s="75">
        <v>-2.2461771012217399E-2</v>
      </c>
      <c r="BU183" s="75">
        <v>-2.2195312109788499E-2</v>
      </c>
      <c r="BV183" s="75">
        <v>-2.1907481237544699E-2</v>
      </c>
      <c r="BW183" s="75">
        <v>-2.15984291341146E-2</v>
      </c>
      <c r="BX183" s="75">
        <v>-2.1268248114088201E-2</v>
      </c>
      <c r="BY183" s="75">
        <v>-2.0917093021976099E-2</v>
      </c>
      <c r="BZ183" s="75">
        <v>-2.05450361557586E-2</v>
      </c>
      <c r="CA183" s="75">
        <v>-2.01522733819865E-2</v>
      </c>
      <c r="CB183" s="75">
        <v>-1.97389058231556E-2</v>
      </c>
      <c r="CC183" s="75">
        <v>-1.9305159575596899E-2</v>
      </c>
      <c r="CD183" s="75">
        <v>-1.8851258434901801E-2</v>
      </c>
      <c r="CE183" s="75">
        <v>-1.8377432643182999E-2</v>
      </c>
      <c r="CF183" s="75">
        <v>-1.78840730404181E-2</v>
      </c>
      <c r="CG183" s="75">
        <v>-1.7371479970611201E-2</v>
      </c>
      <c r="CH183" s="75">
        <v>-1.68401428709694E-2</v>
      </c>
      <c r="CI183" s="75">
        <v>-1.6290559819139998E-2</v>
      </c>
      <c r="CJ183" s="75">
        <v>-1.5723260914869499E-2</v>
      </c>
      <c r="CK183" s="75">
        <v>-1.5138941805339499E-2</v>
      </c>
      <c r="CL183" s="75">
        <v>-1.4538255493694099E-2</v>
      </c>
      <c r="CM183" s="75">
        <v>-1.39219590903167E-2</v>
      </c>
      <c r="CN183" s="75">
        <v>-1.3290894516821901E-2</v>
      </c>
      <c r="CO183" s="75">
        <v>-1.2645843440627601E-2</v>
      </c>
      <c r="CP183" s="75">
        <v>-1.1987722822509501E-2</v>
      </c>
      <c r="CQ183" s="75">
        <v>-1.13174044889274E-2</v>
      </c>
      <c r="CR183" s="75">
        <v>-1.06357878364406E-2</v>
      </c>
      <c r="CS183" s="75">
        <v>-9.9437704409501698E-3</v>
      </c>
      <c r="CT183" s="75">
        <v>-9.2422828041117001E-3</v>
      </c>
      <c r="CU183" s="75">
        <v>-8.5321581803009302E-3</v>
      </c>
      <c r="CV183" s="75">
        <v>-7.8142990476089795E-3</v>
      </c>
      <c r="CW183" s="75">
        <v>-7.08955125725424E-3</v>
      </c>
      <c r="CX183" s="75">
        <v>-6.35866470885957E-3</v>
      </c>
      <c r="CY183" s="75">
        <v>-5.62248865130641E-3</v>
      </c>
      <c r="CZ183" s="75">
        <v>-4.8817108609318796E-3</v>
      </c>
      <c r="DA183" s="75">
        <v>-4.1370344711731304E-3</v>
      </c>
      <c r="DB183" s="75">
        <v>-3.3891556367416299E-3</v>
      </c>
      <c r="DC183" s="75">
        <v>-2.6386842827514499E-3</v>
      </c>
      <c r="DD183" s="75">
        <v>-1.8862156094746701E-3</v>
      </c>
      <c r="DE183" s="75">
        <v>-1.1323597197906499E-3</v>
      </c>
      <c r="DF183" s="75">
        <v>-7.5518061423281299E-4</v>
      </c>
    </row>
    <row r="184" spans="1:110" ht="1.1499999999999999" customHeight="1">
      <c r="A184" s="71">
        <f t="shared" si="33"/>
        <v>175</v>
      </c>
      <c r="B184">
        <v>1250</v>
      </c>
      <c r="C184" s="72">
        <f t="shared" si="38"/>
        <v>-7.0447580866039002E-3</v>
      </c>
      <c r="D184" s="72">
        <f t="shared" si="38"/>
        <v>-2.37902274847374E-2</v>
      </c>
      <c r="E184" s="72">
        <f t="shared" si="38"/>
        <v>-1.4435489375359699E-2</v>
      </c>
      <c r="G184" s="72">
        <f t="shared" si="36"/>
        <v>-0.17389766693174299</v>
      </c>
      <c r="H184" s="72">
        <f t="shared" si="36"/>
        <v>-0.58707661250044096</v>
      </c>
      <c r="I184" s="72">
        <f t="shared" si="37"/>
        <v>-0.35575812372147497</v>
      </c>
      <c r="K184" s="75">
        <v>-7.5360056554018195E-4</v>
      </c>
      <c r="L184" s="75">
        <v>-1.1304175064196799E-3</v>
      </c>
      <c r="M184" s="75">
        <v>-1.8831442906412101E-3</v>
      </c>
      <c r="N184" s="75">
        <v>-2.6343260199791899E-3</v>
      </c>
      <c r="O184" s="75">
        <v>-3.3835653109872501E-3</v>
      </c>
      <c r="P184" s="75">
        <v>-4.1302280915579102E-3</v>
      </c>
      <c r="Q184" s="75">
        <v>-4.8735100329895401E-3</v>
      </c>
      <c r="R184" s="75">
        <v>-5.6130654385196897E-3</v>
      </c>
      <c r="S184" s="75">
        <v>-6.3479417618418597E-3</v>
      </c>
      <c r="T184" s="75">
        <v>-7.07727736726155E-3</v>
      </c>
      <c r="U184" s="75">
        <v>-7.8009057156987098E-3</v>
      </c>
      <c r="V184" s="75">
        <v>-8.5172931068609598E-3</v>
      </c>
      <c r="W184" s="75">
        <v>-9.2259973839372792E-3</v>
      </c>
      <c r="X184" s="75">
        <v>-9.9262200177327002E-3</v>
      </c>
      <c r="Y184" s="75">
        <v>-1.06168060386153E-2</v>
      </c>
      <c r="Z184" s="75">
        <v>-1.12970305147337E-2</v>
      </c>
      <c r="AA184" s="75">
        <v>-1.19659556302667E-2</v>
      </c>
      <c r="AB184" s="75">
        <v>-1.26227404236897E-2</v>
      </c>
      <c r="AC184" s="75">
        <v>-1.3266366046413999E-2</v>
      </c>
      <c r="AD184" s="75">
        <v>-1.38960786055076E-2</v>
      </c>
      <c r="AE184" s="75">
        <v>-1.4511075929885899E-2</v>
      </c>
      <c r="AF184" s="75">
        <v>-1.5110461887670601E-2</v>
      </c>
      <c r="AG184" s="75">
        <v>-1.5693527660660001E-2</v>
      </c>
      <c r="AH184" s="75">
        <v>-1.6259750220965499E-2</v>
      </c>
      <c r="AI184" s="75">
        <v>-1.6808214046227399E-2</v>
      </c>
      <c r="AJ184" s="75">
        <v>-1.73386073571145E-2</v>
      </c>
      <c r="AK184" s="75">
        <v>-1.7850358698929002E-2</v>
      </c>
      <c r="AL184" s="75">
        <v>-1.83428775762467E-2</v>
      </c>
      <c r="AM184" s="75">
        <v>-1.8816054065141499E-2</v>
      </c>
      <c r="AN184" s="75">
        <v>-1.9269333637134799E-2</v>
      </c>
      <c r="AO184" s="75">
        <v>-1.9702510942856799E-2</v>
      </c>
      <c r="AP184" s="75">
        <v>-2.0115477776052999E-2</v>
      </c>
      <c r="AQ184" s="75">
        <v>-2.0507813230879E-2</v>
      </c>
      <c r="AR184" s="75">
        <v>-2.08795376349462E-2</v>
      </c>
      <c r="AS184" s="75">
        <v>-2.1230463352635499E-2</v>
      </c>
      <c r="AT184" s="75">
        <v>-2.1560303471396699E-2</v>
      </c>
      <c r="AU184" s="75">
        <v>-2.1869196500256202E-2</v>
      </c>
      <c r="AV184" s="75">
        <v>-2.2156734119075702E-2</v>
      </c>
      <c r="AW184" s="75">
        <v>-2.2422961357369701E-2</v>
      </c>
      <c r="AX184" s="75">
        <v>-2.2667726745053102E-2</v>
      </c>
      <c r="AY184" s="75">
        <v>-2.2890771742841001E-2</v>
      </c>
      <c r="AZ184" s="75">
        <v>-2.30921447967057E-2</v>
      </c>
      <c r="BA184" s="75">
        <v>-2.32715399597236E-2</v>
      </c>
      <c r="BB184" s="75">
        <v>-2.3428881435120199E-2</v>
      </c>
      <c r="BC184" s="75">
        <v>-2.3564093556929001E-2</v>
      </c>
      <c r="BD184" s="75">
        <v>-2.3676881129008499E-2</v>
      </c>
      <c r="BE184" s="75">
        <v>-2.3767357857668599E-2</v>
      </c>
      <c r="BF184" s="75">
        <v>-2.3835211575305899E-2</v>
      </c>
      <c r="BG184" s="75">
        <v>-2.38805291732796E-2</v>
      </c>
      <c r="BH184" s="75">
        <v>-2.3903196248620501E-2</v>
      </c>
      <c r="BI184" s="75">
        <v>-2.3903162128426601E-2</v>
      </c>
      <c r="BJ184" s="75">
        <v>-2.38805402967091E-2</v>
      </c>
      <c r="BK184" s="75">
        <v>-2.3835195201131601E-2</v>
      </c>
      <c r="BL184" s="75">
        <v>-2.3767356424923398E-2</v>
      </c>
      <c r="BM184" s="75">
        <v>-2.36769203045878E-2</v>
      </c>
      <c r="BN184" s="75">
        <v>-2.3564116644643002E-2</v>
      </c>
      <c r="BO184" s="75">
        <v>-2.34289576875653E-2</v>
      </c>
      <c r="BP184" s="75">
        <v>-2.3271615647022299E-2</v>
      </c>
      <c r="BQ184" s="75">
        <v>-2.3092221893684799E-2</v>
      </c>
      <c r="BR184" s="75">
        <v>-2.28908888534851E-2</v>
      </c>
      <c r="BS184" s="75">
        <v>-2.2667811779974699E-2</v>
      </c>
      <c r="BT184" s="75">
        <v>-2.2423077853286399E-2</v>
      </c>
      <c r="BU184" s="75">
        <v>-2.21568855964187E-2</v>
      </c>
      <c r="BV184" s="75">
        <v>-2.1869323165233202E-2</v>
      </c>
      <c r="BW184" s="75">
        <v>-2.1560564914148001E-2</v>
      </c>
      <c r="BX184" s="75">
        <v>-2.1230693594152399E-2</v>
      </c>
      <c r="BY184" s="75">
        <v>-2.0879881146111001E-2</v>
      </c>
      <c r="BZ184" s="75">
        <v>-2.0508202012624599E-2</v>
      </c>
      <c r="CA184" s="75">
        <v>-2.0115859673369402E-2</v>
      </c>
      <c r="CB184" s="75">
        <v>-1.97029692685282E-2</v>
      </c>
      <c r="CC184" s="75">
        <v>-1.92697543064787E-2</v>
      </c>
      <c r="CD184" s="75">
        <v>-1.8816458797296001E-2</v>
      </c>
      <c r="CE184" s="75">
        <v>-1.8343306631700199E-2</v>
      </c>
      <c r="CF184" s="75">
        <v>-1.7850702781301998E-2</v>
      </c>
      <c r="CG184" s="75">
        <v>-1.7338946021004598E-2</v>
      </c>
      <c r="CH184" s="75">
        <v>-1.6808528197875601E-2</v>
      </c>
      <c r="CI184" s="75">
        <v>-1.6259946750696998E-2</v>
      </c>
      <c r="CJ184" s="75">
        <v>-1.56937322777548E-2</v>
      </c>
      <c r="CK184" s="75">
        <v>-1.51105691561178E-2</v>
      </c>
      <c r="CL184" s="75">
        <v>-1.45111147191482E-2</v>
      </c>
      <c r="CM184" s="75">
        <v>-1.38961094291335E-2</v>
      </c>
      <c r="CN184" s="75">
        <v>-1.32663897991096E-2</v>
      </c>
      <c r="CO184" s="75">
        <v>-1.26227317326947E-2</v>
      </c>
      <c r="CP184" s="75">
        <v>-1.1966031569404499E-2</v>
      </c>
      <c r="CQ184" s="75">
        <v>-1.1297161484699199E-2</v>
      </c>
      <c r="CR184" s="75">
        <v>-1.06170022924106E-2</v>
      </c>
      <c r="CS184" s="75">
        <v>-9.9264456021455703E-3</v>
      </c>
      <c r="CT184" s="75">
        <v>-9.2264093993526305E-3</v>
      </c>
      <c r="CU184" s="75">
        <v>-8.5177240456232508E-3</v>
      </c>
      <c r="CV184" s="75">
        <v>-7.8012770592295003E-3</v>
      </c>
      <c r="CW184" s="75">
        <v>-7.0779140100376003E-3</v>
      </c>
      <c r="CX184" s="75">
        <v>-6.3483846836743397E-3</v>
      </c>
      <c r="CY184" s="75">
        <v>-5.6135210504317003E-3</v>
      </c>
      <c r="CZ184" s="75">
        <v>-4.8740329700149203E-3</v>
      </c>
      <c r="DA184" s="75">
        <v>-4.13060444132497E-3</v>
      </c>
      <c r="DB184" s="75">
        <v>-3.3839442644966701E-3</v>
      </c>
      <c r="DC184" s="75">
        <v>-2.6346662115974999E-3</v>
      </c>
      <c r="DD184" s="75">
        <v>-1.88336456867546E-3</v>
      </c>
      <c r="DE184" s="75">
        <v>-1.1306591685888601E-3</v>
      </c>
      <c r="DF184" s="75">
        <v>-7.5404218820949596E-4</v>
      </c>
    </row>
    <row r="185" spans="1:110" ht="1.1499999999999999" customHeight="1">
      <c r="A185" s="71">
        <f t="shared" si="33"/>
        <v>176</v>
      </c>
      <c r="B185">
        <v>1200</v>
      </c>
      <c r="C185" s="72">
        <f t="shared" si="38"/>
        <v>-7.0347090755012599E-3</v>
      </c>
      <c r="D185" s="72">
        <f t="shared" si="38"/>
        <v>-2.3755397371983199E-2</v>
      </c>
      <c r="E185" s="72">
        <f t="shared" si="38"/>
        <v>-1.4412199090515899E-2</v>
      </c>
      <c r="G185" s="72">
        <f t="shared" si="36"/>
        <v>-0.166862957856242</v>
      </c>
      <c r="H185" s="72">
        <f t="shared" si="36"/>
        <v>-0.56332121512845701</v>
      </c>
      <c r="I185" s="72">
        <f t="shared" si="37"/>
        <v>-0.34134592463095897</v>
      </c>
      <c r="K185" s="75">
        <v>-7.5254184450386605E-4</v>
      </c>
      <c r="L185" s="75">
        <v>-1.12878930235183E-3</v>
      </c>
      <c r="M185" s="75">
        <v>-1.8804020168863599E-3</v>
      </c>
      <c r="N185" s="75">
        <v>-2.6304709112901E-3</v>
      </c>
      <c r="O185" s="75">
        <v>-3.3785570305690199E-3</v>
      </c>
      <c r="P185" s="75">
        <v>-4.1240578592487498E-3</v>
      </c>
      <c r="Q185" s="75">
        <v>-4.8661206145379698E-3</v>
      </c>
      <c r="R185" s="75">
        <v>-5.60443248473802E-3</v>
      </c>
      <c r="S185" s="75">
        <v>-6.3380537464672601E-3</v>
      </c>
      <c r="T185" s="75">
        <v>-7.0660453239042896E-3</v>
      </c>
      <c r="U185" s="75">
        <v>-7.7883449630189701E-3</v>
      </c>
      <c r="V185" s="75">
        <v>-8.5033712135464106E-3</v>
      </c>
      <c r="W185" s="75">
        <v>-9.2106549621894292E-3</v>
      </c>
      <c r="X185" s="75">
        <v>-9.9094966907114206E-3</v>
      </c>
      <c r="Y185" s="75">
        <v>-1.0598660184855301E-2</v>
      </c>
      <c r="Z185" s="75">
        <v>-1.1277464499885301E-2</v>
      </c>
      <c r="AA185" s="75">
        <v>-1.1945014346756501E-2</v>
      </c>
      <c r="AB185" s="75">
        <v>-1.26004039408871E-2</v>
      </c>
      <c r="AC185" s="75">
        <v>-1.32426921327169E-2</v>
      </c>
      <c r="AD185" s="75">
        <v>-1.3871122652621999E-2</v>
      </c>
      <c r="AE185" s="75">
        <v>-1.4484854720089899E-2</v>
      </c>
      <c r="AF185" s="75">
        <v>-1.5083078038705899E-2</v>
      </c>
      <c r="AG185" s="75">
        <v>-1.5665038227398301E-2</v>
      </c>
      <c r="AH185" s="75">
        <v>-1.62302108069752E-2</v>
      </c>
      <c r="AI185" s="75">
        <v>-1.6777741200039602E-2</v>
      </c>
      <c r="AJ185" s="75">
        <v>-1.73072466983057E-2</v>
      </c>
      <c r="AK185" s="75">
        <v>-1.7818200609212902E-2</v>
      </c>
      <c r="AL185" s="75">
        <v>-1.8310011680982799E-2</v>
      </c>
      <c r="AM185" s="75">
        <v>-1.87825281925415E-2</v>
      </c>
      <c r="AN185" s="75">
        <v>-1.9235239440431501E-2</v>
      </c>
      <c r="AO185" s="75">
        <v>-1.96678992534907E-2</v>
      </c>
      <c r="AP185" s="75">
        <v>-2.0080397852420901E-2</v>
      </c>
      <c r="AQ185" s="75">
        <v>-2.04723263616233E-2</v>
      </c>
      <c r="AR185" s="75">
        <v>-2.0843665078191399E-2</v>
      </c>
      <c r="AS185" s="75">
        <v>-2.11942496393112E-2</v>
      </c>
      <c r="AT185" s="75">
        <v>-2.1523770582625699E-2</v>
      </c>
      <c r="AU185" s="75">
        <v>-2.18323617626856E-2</v>
      </c>
      <c r="AV185" s="75">
        <v>-2.2119625987411299E-2</v>
      </c>
      <c r="AW185" s="75">
        <v>-2.23855829499916E-2</v>
      </c>
      <c r="AX185" s="75">
        <v>-2.2630104886293301E-2</v>
      </c>
      <c r="AY185" s="75">
        <v>-2.2852913083775E-2</v>
      </c>
      <c r="AZ185" s="75">
        <v>-2.30540673617406E-2</v>
      </c>
      <c r="BA185" s="75">
        <v>-2.3233263979204801E-2</v>
      </c>
      <c r="BB185" s="75">
        <v>-2.3390416541837999E-2</v>
      </c>
      <c r="BC185" s="75">
        <v>-2.3525472143482998E-2</v>
      </c>
      <c r="BD185" s="75">
        <v>-2.36381129429355E-2</v>
      </c>
      <c r="BE185" s="75">
        <v>-2.3728476887431401E-2</v>
      </c>
      <c r="BF185" s="75">
        <v>-2.3796237520586998E-2</v>
      </c>
      <c r="BG185" s="75">
        <v>-2.3841488627926899E-2</v>
      </c>
      <c r="BH185" s="75">
        <v>-2.3864124195602E-2</v>
      </c>
      <c r="BI185" s="75">
        <v>-2.3864078479109499E-2</v>
      </c>
      <c r="BJ185" s="75">
        <v>-2.3841491005136901E-2</v>
      </c>
      <c r="BK185" s="75">
        <v>-2.3796198896625299E-2</v>
      </c>
      <c r="BL185" s="75">
        <v>-2.3728457078036599E-2</v>
      </c>
      <c r="BM185" s="75">
        <v>-2.3638139434838099E-2</v>
      </c>
      <c r="BN185" s="75">
        <v>-2.3525485544869201E-2</v>
      </c>
      <c r="BO185" s="75">
        <v>-2.3390501069015902E-2</v>
      </c>
      <c r="BP185" s="75">
        <v>-2.3233349801821498E-2</v>
      </c>
      <c r="BQ185" s="75">
        <v>-2.3054170230761801E-2</v>
      </c>
      <c r="BR185" s="75">
        <v>-2.2853056766111799E-2</v>
      </c>
      <c r="BS185" s="75">
        <v>-2.2630217826254E-2</v>
      </c>
      <c r="BT185" s="75">
        <v>-2.23857244984083E-2</v>
      </c>
      <c r="BU185" s="75">
        <v>-2.2119789251319098E-2</v>
      </c>
      <c r="BV185" s="75">
        <v>-2.1832491882537299E-2</v>
      </c>
      <c r="BW185" s="75">
        <v>-2.1524018991963201E-2</v>
      </c>
      <c r="BX185" s="75">
        <v>-2.11944530684877E-2</v>
      </c>
      <c r="BY185" s="75">
        <v>-2.0843974693098E-2</v>
      </c>
      <c r="BZ185" s="75">
        <v>-2.0472666394475699E-2</v>
      </c>
      <c r="CA185" s="75">
        <v>-2.0080733917884501E-2</v>
      </c>
      <c r="CB185" s="75">
        <v>-1.9668309236130801E-2</v>
      </c>
      <c r="CC185" s="75">
        <v>-1.9235610972445999E-2</v>
      </c>
      <c r="CD185" s="75">
        <v>-1.87829033283105E-2</v>
      </c>
      <c r="CE185" s="75">
        <v>-1.83104043580169E-2</v>
      </c>
      <c r="CF185" s="75">
        <v>-1.7818531027896801E-2</v>
      </c>
      <c r="CG185" s="75">
        <v>-1.7307582758908199E-2</v>
      </c>
      <c r="CH185" s="75">
        <v>-1.6778051031214901E-2</v>
      </c>
      <c r="CI185" s="75">
        <v>-1.6230435478469099E-2</v>
      </c>
      <c r="CJ185" s="75">
        <v>-1.5665264128988301E-2</v>
      </c>
      <c r="CK185" s="75">
        <v>-1.5083214458909399E-2</v>
      </c>
      <c r="CL185" s="75">
        <v>-1.4484943079760299E-2</v>
      </c>
      <c r="CM185" s="75">
        <v>-1.38711810121458E-2</v>
      </c>
      <c r="CN185" s="75">
        <v>-1.3242752302676301E-2</v>
      </c>
      <c r="CO185" s="75">
        <v>-1.2600435025469699E-2</v>
      </c>
      <c r="CP185" s="75">
        <v>-1.1945099144436399E-2</v>
      </c>
      <c r="CQ185" s="75">
        <v>-1.1277622587263E-2</v>
      </c>
      <c r="CR185" s="75">
        <v>-1.05988646737159E-2</v>
      </c>
      <c r="CS185" s="75">
        <v>-9.9097139857849403E-3</v>
      </c>
      <c r="CT185" s="75">
        <v>-9.2110750158781209E-3</v>
      </c>
      <c r="CU185" s="75">
        <v>-8.5037754580571303E-3</v>
      </c>
      <c r="CV185" s="75">
        <v>-7.7886905273999198E-3</v>
      </c>
      <c r="CW185" s="75">
        <v>-7.06666110863807E-3</v>
      </c>
      <c r="CX185" s="75">
        <v>-6.33844284602218E-3</v>
      </c>
      <c r="CY185" s="75">
        <v>-5.6048452955110399E-3</v>
      </c>
      <c r="CZ185" s="75">
        <v>-4.86660333575855E-3</v>
      </c>
      <c r="DA185" s="75">
        <v>-4.12438113837197E-3</v>
      </c>
      <c r="DB185" s="75">
        <v>-3.3788992315840001E-3</v>
      </c>
      <c r="DC185" s="75">
        <v>-2.6307754054732801E-3</v>
      </c>
      <c r="DD185" s="75">
        <v>-1.88060339883122E-3</v>
      </c>
      <c r="DE185" s="75">
        <v>-1.1290114530947901E-3</v>
      </c>
      <c r="DF185" s="75">
        <v>-7.5293800632607604E-4</v>
      </c>
    </row>
    <row r="186" spans="1:110" ht="1.1499999999999999" customHeight="1">
      <c r="A186" s="71">
        <f t="shared" si="33"/>
        <v>177</v>
      </c>
      <c r="B186">
        <v>1150</v>
      </c>
      <c r="C186" s="72">
        <f t="shared" si="38"/>
        <v>-7.0250597787344304E-3</v>
      </c>
      <c r="D186" s="72">
        <f t="shared" si="38"/>
        <v>-2.3721976301007999E-2</v>
      </c>
      <c r="E186" s="72">
        <f t="shared" si="38"/>
        <v>-1.43898614899899E-2</v>
      </c>
      <c r="G186" s="72">
        <f t="shared" si="36"/>
        <v>-0.15983789807750701</v>
      </c>
      <c r="H186" s="72">
        <f t="shared" si="36"/>
        <v>-0.53959923882744898</v>
      </c>
      <c r="I186" s="72">
        <f t="shared" si="37"/>
        <v>-0.32695606314096898</v>
      </c>
      <c r="K186" s="75">
        <v>-7.51525245141238E-4</v>
      </c>
      <c r="L186" s="75">
        <v>-1.12721584418068E-3</v>
      </c>
      <c r="M186" s="75">
        <v>-1.8777482967971E-3</v>
      </c>
      <c r="N186" s="75">
        <v>-2.6267458553411401E-3</v>
      </c>
      <c r="O186" s="75">
        <v>-3.3737156618735701E-3</v>
      </c>
      <c r="P186" s="75">
        <v>-4.1180937910485198E-3</v>
      </c>
      <c r="Q186" s="75">
        <v>-4.8589843369609299E-3</v>
      </c>
      <c r="R186" s="75">
        <v>-5.5960918326763897E-3</v>
      </c>
      <c r="S186" s="75">
        <v>-6.3285050126205503E-3</v>
      </c>
      <c r="T186" s="75">
        <v>-7.0552044635041897E-3</v>
      </c>
      <c r="U186" s="75">
        <v>-7.7762179342698804E-3</v>
      </c>
      <c r="V186" s="75">
        <v>-8.4899392148827194E-3</v>
      </c>
      <c r="W186" s="75">
        <v>-9.1958540671384995E-3</v>
      </c>
      <c r="X186" s="75">
        <v>-9.8933646399154904E-3</v>
      </c>
      <c r="Y186" s="75">
        <v>-1.05811654900753E-2</v>
      </c>
      <c r="Z186" s="75">
        <v>-1.12585994407345E-2</v>
      </c>
      <c r="AA186" s="75">
        <v>-1.19248297890226E-2</v>
      </c>
      <c r="AB186" s="75">
        <v>-1.25788809554478E-2</v>
      </c>
      <c r="AC186" s="75">
        <v>-1.32198794907799E-2</v>
      </c>
      <c r="AD186" s="75">
        <v>-1.38470848002816E-2</v>
      </c>
      <c r="AE186" s="75">
        <v>-1.4459599544138601E-2</v>
      </c>
      <c r="AF186" s="75">
        <v>-1.50567042523334E-2</v>
      </c>
      <c r="AG186" s="75">
        <v>-1.5637608602582901E-2</v>
      </c>
      <c r="AH186" s="75">
        <v>-1.6201764910883799E-2</v>
      </c>
      <c r="AI186" s="75">
        <v>-1.6748400123819899E-2</v>
      </c>
      <c r="AJ186" s="75">
        <v>-1.7277052392601001E-2</v>
      </c>
      <c r="AK186" s="75">
        <v>-1.7787230077165001E-2</v>
      </c>
      <c r="AL186" s="75">
        <v>-1.82783650027886E-2</v>
      </c>
      <c r="AM186" s="75">
        <v>-1.8750238801767401E-2</v>
      </c>
      <c r="AN186" s="75">
        <v>-1.9202397708127102E-2</v>
      </c>
      <c r="AO186" s="75">
        <v>-1.9634561730467699E-2</v>
      </c>
      <c r="AP186" s="75">
        <v>-2.00465962996077E-2</v>
      </c>
      <c r="AQ186" s="75">
        <v>-2.0438133576240001E-2</v>
      </c>
      <c r="AR186" s="75">
        <v>-2.0809095089043599E-2</v>
      </c>
      <c r="AS186" s="75">
        <v>-2.1159340500544199E-2</v>
      </c>
      <c r="AT186" s="75">
        <v>-2.1488557811794599E-2</v>
      </c>
      <c r="AU186" s="75">
        <v>-2.1796846524312002E-2</v>
      </c>
      <c r="AV186" s="75">
        <v>-2.20838485209696E-2</v>
      </c>
      <c r="AW186" s="75">
        <v>-2.2349545364500002E-2</v>
      </c>
      <c r="AX186" s="75">
        <v>-2.25938260779639E-2</v>
      </c>
      <c r="AY186" s="75">
        <v>-2.2816415449156E-2</v>
      </c>
      <c r="AZ186" s="75">
        <v>-2.3017352976999E-2</v>
      </c>
      <c r="BA186" s="75">
        <v>-2.31963641794573E-2</v>
      </c>
      <c r="BB186" s="75">
        <v>-2.3353337828834801E-2</v>
      </c>
      <c r="BC186" s="75">
        <v>-2.3488240034257601E-2</v>
      </c>
      <c r="BD186" s="75">
        <v>-2.3600749243114401E-2</v>
      </c>
      <c r="BE186" s="75">
        <v>-2.3690999065138298E-2</v>
      </c>
      <c r="BF186" s="75">
        <v>-2.3758677839350598E-2</v>
      </c>
      <c r="BG186" s="75">
        <v>-2.38038634081158E-2</v>
      </c>
      <c r="BH186" s="75">
        <v>-2.3826468895990702E-2</v>
      </c>
      <c r="BI186" s="75">
        <v>-2.3826415437765699E-2</v>
      </c>
      <c r="BJ186" s="75">
        <v>-2.3803854601928801E-2</v>
      </c>
      <c r="BK186" s="75">
        <v>-2.3758617885764499E-2</v>
      </c>
      <c r="BL186" s="75">
        <v>-2.36909606885774E-2</v>
      </c>
      <c r="BM186" s="75">
        <v>-2.3600758684256099E-2</v>
      </c>
      <c r="BN186" s="75">
        <v>-2.3488242508228702E-2</v>
      </c>
      <c r="BO186" s="75">
        <v>-2.3353424292940801E-2</v>
      </c>
      <c r="BP186" s="75">
        <v>-2.3196454837657199E-2</v>
      </c>
      <c r="BQ186" s="75">
        <v>-2.3017478340757399E-2</v>
      </c>
      <c r="BR186" s="75">
        <v>-2.2816578791362101E-2</v>
      </c>
      <c r="BS186" s="75">
        <v>-2.2593966734411799E-2</v>
      </c>
      <c r="BT186" s="75">
        <v>-2.2349710339085501E-2</v>
      </c>
      <c r="BU186" s="75">
        <v>-2.2084022184908399E-2</v>
      </c>
      <c r="BV186" s="75">
        <v>-2.17969865664417E-2</v>
      </c>
      <c r="BW186" s="75">
        <v>-2.14887903431372E-2</v>
      </c>
      <c r="BX186" s="75">
        <v>-2.1159525277462302E-2</v>
      </c>
      <c r="BY186" s="75">
        <v>-2.0809372154885701E-2</v>
      </c>
      <c r="BZ186" s="75">
        <v>-2.0438427239423601E-2</v>
      </c>
      <c r="CA186" s="75">
        <v>-2.0046893707299202E-2</v>
      </c>
      <c r="CB186" s="75">
        <v>-1.9634922539703399E-2</v>
      </c>
      <c r="CC186" s="75">
        <v>-1.92027260077338E-2</v>
      </c>
      <c r="CD186" s="75">
        <v>-1.87505876605337E-2</v>
      </c>
      <c r="CE186" s="75">
        <v>-1.8278721147421399E-2</v>
      </c>
      <c r="CF186" s="75">
        <v>-1.7787552490190098E-2</v>
      </c>
      <c r="CG186" s="75">
        <v>-1.7277384769376999E-2</v>
      </c>
      <c r="CH186" s="75">
        <v>-1.67487056557592E-2</v>
      </c>
      <c r="CI186" s="75">
        <v>-1.62020204403415E-2</v>
      </c>
      <c r="CJ186" s="75">
        <v>-1.5637850992998199E-2</v>
      </c>
      <c r="CK186" s="75">
        <v>-1.50568726180244E-2</v>
      </c>
      <c r="CL186" s="75">
        <v>-1.44597360481702E-2</v>
      </c>
      <c r="CM186" s="75">
        <v>-1.3847169704536E-2</v>
      </c>
      <c r="CN186" s="75">
        <v>-1.32199789601099E-2</v>
      </c>
      <c r="CO186" s="75">
        <v>-1.2578950553520299E-2</v>
      </c>
      <c r="CP186" s="75">
        <v>-1.1924924112977299E-2</v>
      </c>
      <c r="CQ186" s="75">
        <v>-1.12587866505327E-2</v>
      </c>
      <c r="CR186" s="75">
        <v>-1.0581375095030101E-2</v>
      </c>
      <c r="CS186" s="75">
        <v>-9.8935759885853194E-3</v>
      </c>
      <c r="CT186" s="75">
        <v>-9.1962810005679699E-3</v>
      </c>
      <c r="CU186" s="75">
        <v>-8.4903140970709508E-3</v>
      </c>
      <c r="CV186" s="75">
        <v>-7.7765414721125102E-3</v>
      </c>
      <c r="CW186" s="75">
        <v>-7.05579518292324E-3</v>
      </c>
      <c r="CX186" s="75">
        <v>-6.3288414348608001E-3</v>
      </c>
      <c r="CY186" s="75">
        <v>-5.5964642988055799E-3</v>
      </c>
      <c r="CZ186" s="75">
        <v>-4.8594242369927E-3</v>
      </c>
      <c r="DA186" s="75">
        <v>-4.1183669724887198E-3</v>
      </c>
      <c r="DB186" s="75">
        <v>-3.3740225078736298E-3</v>
      </c>
      <c r="DC186" s="75">
        <v>-2.6270134385640602E-3</v>
      </c>
      <c r="DD186" s="75">
        <v>-1.87793329762826E-3</v>
      </c>
      <c r="DE186" s="75">
        <v>-1.12741720773556E-3</v>
      </c>
      <c r="DF186" s="75">
        <v>-7.5186896693594401E-4</v>
      </c>
    </row>
    <row r="187" spans="1:110" ht="1.1499999999999999" customHeight="1">
      <c r="A187" s="71">
        <f t="shared" si="33"/>
        <v>178</v>
      </c>
      <c r="B187">
        <v>1100</v>
      </c>
      <c r="C187" s="72">
        <f t="shared" si="38"/>
        <v>-7.0158119239295E-3</v>
      </c>
      <c r="D187" s="72">
        <f t="shared" si="38"/>
        <v>-2.3689962367484399E-2</v>
      </c>
      <c r="E187" s="72">
        <f t="shared" si="38"/>
        <v>-1.43684731193707E-2</v>
      </c>
      <c r="G187" s="72">
        <f t="shared" si="36"/>
        <v>-0.15282208615357801</v>
      </c>
      <c r="H187" s="72">
        <f t="shared" si="36"/>
        <v>-0.51590927645996498</v>
      </c>
      <c r="I187" s="72">
        <f t="shared" si="37"/>
        <v>-0.31258759002159803</v>
      </c>
      <c r="K187" s="75">
        <v>-7.5055035214063501E-4</v>
      </c>
      <c r="L187" s="75">
        <v>-1.12569775569681E-3</v>
      </c>
      <c r="M187" s="75">
        <v>-1.87518397467101E-3</v>
      </c>
      <c r="N187" s="75">
        <v>-2.6231519176462799E-3</v>
      </c>
      <c r="O187" s="75">
        <v>-3.3690436274400699E-3</v>
      </c>
      <c r="P187" s="75">
        <v>-4.1123374331073102E-3</v>
      </c>
      <c r="Q187" s="75">
        <v>-4.85210370780805E-3</v>
      </c>
      <c r="R187" s="75">
        <v>-5.5880465844711496E-3</v>
      </c>
      <c r="S187" s="75">
        <v>-6.3192970916952597E-3</v>
      </c>
      <c r="T187" s="75">
        <v>-7.0447580866039002E-3</v>
      </c>
      <c r="U187" s="75">
        <v>-7.7645269153435899E-3</v>
      </c>
      <c r="V187" s="75">
        <v>-8.4769980103601393E-3</v>
      </c>
      <c r="W187" s="75">
        <v>-9.1815972293761601E-3</v>
      </c>
      <c r="X187" s="75">
        <v>-9.8778236372390801E-3</v>
      </c>
      <c r="Y187" s="75">
        <v>-1.05643213588382E-2</v>
      </c>
      <c r="Z187" s="75">
        <v>-1.12404355021226E-2</v>
      </c>
      <c r="AA187" s="75">
        <v>-1.19053987511733E-2</v>
      </c>
      <c r="AB187" s="75">
        <v>-1.25581695571236E-2</v>
      </c>
      <c r="AC187" s="75">
        <v>-1.3197925671256499E-2</v>
      </c>
      <c r="AD187" s="75">
        <v>-1.3823959993128399E-2</v>
      </c>
      <c r="AE187" s="75">
        <v>-1.44353076745028E-2</v>
      </c>
      <c r="AF187" s="75">
        <v>-1.50313356851484E-2</v>
      </c>
      <c r="AG187" s="75">
        <v>-1.5611233211566201E-2</v>
      </c>
      <c r="AH187" s="75">
        <v>-1.6174409101713499E-2</v>
      </c>
      <c r="AI187" s="75">
        <v>-1.6720184587729801E-2</v>
      </c>
      <c r="AJ187" s="75">
        <v>-1.7248019958847099E-2</v>
      </c>
      <c r="AK187" s="75">
        <v>-1.77574433051358E-2</v>
      </c>
      <c r="AL187" s="75">
        <v>-1.8247931893065401E-2</v>
      </c>
      <c r="AM187" s="75">
        <v>-1.8719183263538001E-2</v>
      </c>
      <c r="AN187" s="75">
        <v>-1.9170804453747199E-2</v>
      </c>
      <c r="AO187" s="75">
        <v>-1.9602494753680699E-2</v>
      </c>
      <c r="AP187" s="75">
        <v>-2.0014071570144499E-2</v>
      </c>
      <c r="AQ187" s="75">
        <v>-2.0405231365211801E-2</v>
      </c>
      <c r="AR187" s="75">
        <v>-2.0775826593808201E-2</v>
      </c>
      <c r="AS187" s="75">
        <v>-2.1125734593720101E-2</v>
      </c>
      <c r="AT187" s="75">
        <v>-2.14546634681619E-2</v>
      </c>
      <c r="AU187" s="75">
        <v>-2.17626511832213E-2</v>
      </c>
      <c r="AV187" s="75">
        <v>-2.2049400296064E-2</v>
      </c>
      <c r="AW187" s="75">
        <v>-2.23148487122307E-2</v>
      </c>
      <c r="AX187" s="75">
        <v>-2.25588899052763E-2</v>
      </c>
      <c r="AY187" s="75">
        <v>-2.2781277649687501E-2</v>
      </c>
      <c r="AZ187" s="75">
        <v>-2.29820015138648E-2</v>
      </c>
      <c r="BA187" s="75">
        <v>-2.3160838541830299E-2</v>
      </c>
      <c r="BB187" s="75">
        <v>-2.3317644225285199E-2</v>
      </c>
      <c r="BC187" s="75">
        <v>-2.34523950809261E-2</v>
      </c>
      <c r="BD187" s="75">
        <v>-2.3564787616105601E-2</v>
      </c>
      <c r="BE187" s="75">
        <v>-2.3654922281848401E-2</v>
      </c>
      <c r="BF187" s="75">
        <v>-2.3722529406063501E-2</v>
      </c>
      <c r="BG187" s="75">
        <v>-2.3767651397997702E-2</v>
      </c>
      <c r="BH187" s="75">
        <v>-2.37902274847374E-2</v>
      </c>
      <c r="BI187" s="75">
        <v>-2.3790170985312199E-2</v>
      </c>
      <c r="BJ187" s="75">
        <v>-2.37676290689387E-2</v>
      </c>
      <c r="BK187" s="75">
        <v>-2.3722450431755499E-2</v>
      </c>
      <c r="BL187" s="75">
        <v>-2.3654866095966998E-2</v>
      </c>
      <c r="BM187" s="75">
        <v>-2.3564776717812399E-2</v>
      </c>
      <c r="BN187" s="75">
        <v>-2.3452386904018501E-2</v>
      </c>
      <c r="BO187" s="75">
        <v>-2.3317726417781098E-2</v>
      </c>
      <c r="BP187" s="75">
        <v>-2.3160930274484501E-2</v>
      </c>
      <c r="BQ187" s="75">
        <v>-2.2982145547489299E-2</v>
      </c>
      <c r="BR187" s="75">
        <v>-2.27814543523072E-2</v>
      </c>
      <c r="BS187" s="75">
        <v>-2.2559057930502599E-2</v>
      </c>
      <c r="BT187" s="75">
        <v>-2.23150346216743E-2</v>
      </c>
      <c r="BU187" s="75">
        <v>-2.2049583781795199E-2</v>
      </c>
      <c r="BV187" s="75">
        <v>-2.1762806244323599E-2</v>
      </c>
      <c r="BW187" s="75">
        <v>-2.1454878113354399E-2</v>
      </c>
      <c r="BX187" s="75">
        <v>-2.1125908847284301E-2</v>
      </c>
      <c r="BY187" s="75">
        <v>-2.0776072109620101E-2</v>
      </c>
      <c r="BZ187" s="75">
        <v>-2.0405482433611701E-2</v>
      </c>
      <c r="CA187" s="75">
        <v>-2.0014336683029699E-2</v>
      </c>
      <c r="CB187" s="75">
        <v>-1.96028060260823E-2</v>
      </c>
      <c r="CC187" s="75">
        <v>-1.9171095902229301E-2</v>
      </c>
      <c r="CD187" s="75">
        <v>-1.87195075505633E-2</v>
      </c>
      <c r="CE187" s="75">
        <v>-1.8248252399907801E-2</v>
      </c>
      <c r="CF187" s="75">
        <v>-1.77577620752617E-2</v>
      </c>
      <c r="CG187" s="75">
        <v>-1.7248346721844401E-2</v>
      </c>
      <c r="CH187" s="75">
        <v>-1.6720486603739999E-2</v>
      </c>
      <c r="CI187" s="75">
        <v>-1.61746961528479E-2</v>
      </c>
      <c r="CJ187" s="75">
        <v>-1.56114876740048E-2</v>
      </c>
      <c r="CK187" s="75">
        <v>-1.5031538598213901E-2</v>
      </c>
      <c r="CL187" s="75">
        <v>-1.4435489375359699E-2</v>
      </c>
      <c r="CM187" s="75">
        <v>-1.38240714188805E-2</v>
      </c>
      <c r="CN187" s="75">
        <v>-1.3198066925792701E-2</v>
      </c>
      <c r="CO187" s="75">
        <v>-1.25582756043695E-2</v>
      </c>
      <c r="CP187" s="75">
        <v>-1.1905505159311301E-2</v>
      </c>
      <c r="CQ187" s="75">
        <v>-1.1240652591381999E-2</v>
      </c>
      <c r="CR187" s="75">
        <v>-1.05645336685756E-2</v>
      </c>
      <c r="CS187" s="75">
        <v>-9.8780320705691305E-3</v>
      </c>
      <c r="CT187" s="75">
        <v>-9.1820285841004001E-3</v>
      </c>
      <c r="CU187" s="75">
        <v>-8.4773416892176094E-3</v>
      </c>
      <c r="CV187" s="75">
        <v>-7.76483174126951E-3</v>
      </c>
      <c r="CW187" s="75">
        <v>-7.0453188409555804E-3</v>
      </c>
      <c r="CX187" s="75">
        <v>-6.3195825555840204E-3</v>
      </c>
      <c r="CY187" s="75">
        <v>-5.5883808432190497E-3</v>
      </c>
      <c r="CZ187" s="75">
        <v>-4.8524978816385502E-3</v>
      </c>
      <c r="DA187" s="75">
        <v>-4.1125641882354099E-3</v>
      </c>
      <c r="DB187" s="75">
        <v>-3.3693160072652902E-3</v>
      </c>
      <c r="DC187" s="75">
        <v>-2.62338178431491E-3</v>
      </c>
      <c r="DD187" s="75">
        <v>-1.8753554232080201E-3</v>
      </c>
      <c r="DE187" s="75">
        <v>-1.12587705352325E-3</v>
      </c>
      <c r="DF187" s="75">
        <v>-7.5083588152665402E-4</v>
      </c>
    </row>
    <row r="188" spans="1:110" ht="1.1499999999999999" customHeight="1">
      <c r="A188" s="71">
        <f t="shared" si="33"/>
        <v>179</v>
      </c>
      <c r="B188">
        <v>1050</v>
      </c>
      <c r="C188" s="72">
        <f t="shared" si="38"/>
        <v>-7.00696657471325E-3</v>
      </c>
      <c r="D188" s="72">
        <f t="shared" si="38"/>
        <v>-2.3659353993771198E-2</v>
      </c>
      <c r="E188" s="72">
        <f t="shared" si="38"/>
        <v>-1.4348030753690099E-2</v>
      </c>
      <c r="G188" s="72">
        <f t="shared" si="36"/>
        <v>-0.145815119578865</v>
      </c>
      <c r="H188" s="72">
        <f t="shared" si="36"/>
        <v>-0.49224992246619398</v>
      </c>
      <c r="I188" s="72">
        <f t="shared" si="37"/>
        <v>-0.29823955926790802</v>
      </c>
      <c r="K188" s="75">
        <v>-7.49616099774357E-4</v>
      </c>
      <c r="L188" s="75">
        <v>-1.1242355755211901E-3</v>
      </c>
      <c r="M188" s="75">
        <v>-1.87271002618672E-3</v>
      </c>
      <c r="N188" s="75">
        <v>-2.6196899297156002E-3</v>
      </c>
      <c r="O188" s="75">
        <v>-3.3645433828632999E-3</v>
      </c>
      <c r="P188" s="75">
        <v>-4.1067903440534697E-3</v>
      </c>
      <c r="Q188" s="75">
        <v>-4.8454808599308298E-3</v>
      </c>
      <c r="R188" s="75">
        <v>-5.5802998975423099E-3</v>
      </c>
      <c r="S188" s="75">
        <v>-6.3104313753865396E-3</v>
      </c>
      <c r="T188" s="75">
        <v>-7.0347090755012599E-3</v>
      </c>
      <c r="U188" s="75">
        <v>-7.7532744024665498E-3</v>
      </c>
      <c r="V188" s="75">
        <v>-8.4645481709594607E-3</v>
      </c>
      <c r="W188" s="75">
        <v>-9.1678867679002001E-3</v>
      </c>
      <c r="X188" s="75">
        <v>-9.8628737426179197E-3</v>
      </c>
      <c r="Y188" s="75">
        <v>-1.0548126786297801E-2</v>
      </c>
      <c r="Z188" s="75">
        <v>-1.1222973066433E-2</v>
      </c>
      <c r="AA188" s="75">
        <v>-1.1886718343635E-2</v>
      </c>
      <c r="AB188" s="75">
        <v>-1.25382675942864E-2</v>
      </c>
      <c r="AC188" s="75">
        <v>-1.3176828839596E-2</v>
      </c>
      <c r="AD188" s="75">
        <v>-1.3801743242406701E-2</v>
      </c>
      <c r="AE188" s="75">
        <v>-1.4411976315582199E-2</v>
      </c>
      <c r="AF188" s="75">
        <v>-1.50069681035029E-2</v>
      </c>
      <c r="AG188" s="75">
        <v>-1.5585906173205301E-2</v>
      </c>
      <c r="AH188" s="75">
        <v>-1.6148140235431999E-2</v>
      </c>
      <c r="AI188" s="75">
        <v>-1.6693088775837101E-2</v>
      </c>
      <c r="AJ188" s="75">
        <v>-1.72201446256985E-2</v>
      </c>
      <c r="AK188" s="75">
        <v>-1.77288372030261E-2</v>
      </c>
      <c r="AL188" s="75">
        <v>-1.8218706687976E-2</v>
      </c>
      <c r="AM188" s="75">
        <v>-1.8689358944589E-2</v>
      </c>
      <c r="AN188" s="75">
        <v>-1.9140456292961901E-2</v>
      </c>
      <c r="AO188" s="75">
        <v>-1.9571694227415701E-2</v>
      </c>
      <c r="AP188" s="75">
        <v>-1.99828225348164E-2</v>
      </c>
      <c r="AQ188" s="75">
        <v>-2.0373616280462501E-2</v>
      </c>
      <c r="AR188" s="75">
        <v>-2.07438582161967E-2</v>
      </c>
      <c r="AS188" s="75">
        <v>-2.1093431239196402E-2</v>
      </c>
      <c r="AT188" s="75">
        <v>-2.1422085434255601E-2</v>
      </c>
      <c r="AU188" s="75">
        <v>-2.17297765016383E-2</v>
      </c>
      <c r="AV188" s="75">
        <v>-2.2016280075749801E-2</v>
      </c>
      <c r="AW188" s="75">
        <v>-2.2281492735892201E-2</v>
      </c>
      <c r="AX188" s="75">
        <v>-2.25252965560594E-2</v>
      </c>
      <c r="AY188" s="75">
        <v>-2.2747497961004198E-2</v>
      </c>
      <c r="AZ188" s="75">
        <v>-2.29480131228046E-2</v>
      </c>
      <c r="BA188" s="75">
        <v>-2.31266850420161E-2</v>
      </c>
      <c r="BB188" s="75">
        <v>-2.32833343518268E-2</v>
      </c>
      <c r="BC188" s="75">
        <v>-2.3417935665374898E-2</v>
      </c>
      <c r="BD188" s="75">
        <v>-2.3530225171643899E-2</v>
      </c>
      <c r="BE188" s="75">
        <v>-2.36202449654501E-2</v>
      </c>
      <c r="BF188" s="75">
        <v>-2.3687788950733101E-2</v>
      </c>
      <c r="BG188" s="75">
        <v>-2.3732850590117701E-2</v>
      </c>
      <c r="BH188" s="75">
        <v>-2.3755397371983199E-2</v>
      </c>
      <c r="BI188" s="75">
        <v>-2.3755342778640599E-2</v>
      </c>
      <c r="BJ188" s="75">
        <v>-2.37328128310355E-2</v>
      </c>
      <c r="BK188" s="75">
        <v>-2.3687694358186399E-2</v>
      </c>
      <c r="BL188" s="75">
        <v>-2.3620172493738201E-2</v>
      </c>
      <c r="BM188" s="75">
        <v>-2.3530191971190099E-2</v>
      </c>
      <c r="BN188" s="75">
        <v>-2.3417918274944799E-2</v>
      </c>
      <c r="BO188" s="75">
        <v>-2.3283406591890501E-2</v>
      </c>
      <c r="BP188" s="75">
        <v>-2.31267756514171E-2</v>
      </c>
      <c r="BQ188" s="75">
        <v>-2.2948171476464201E-2</v>
      </c>
      <c r="BR188" s="75">
        <v>-2.2747682795411402E-2</v>
      </c>
      <c r="BS188" s="75">
        <v>-2.25254911800584E-2</v>
      </c>
      <c r="BT188" s="75">
        <v>-2.22816964730327E-2</v>
      </c>
      <c r="BU188" s="75">
        <v>-2.20164736854894E-2</v>
      </c>
      <c r="BV188" s="75">
        <v>-2.1729949819432399E-2</v>
      </c>
      <c r="BW188" s="75">
        <v>-2.14222815902394E-2</v>
      </c>
      <c r="BX188" s="75">
        <v>-2.1093602302248601E-2</v>
      </c>
      <c r="BY188" s="75">
        <v>-2.07440731861788E-2</v>
      </c>
      <c r="BZ188" s="75">
        <v>-2.0373829814702701E-2</v>
      </c>
      <c r="CA188" s="75">
        <v>-1.9983060505792301E-2</v>
      </c>
      <c r="CB188" s="75">
        <v>-1.9571956581785298E-2</v>
      </c>
      <c r="CC188" s="75">
        <v>-1.9140717186414798E-2</v>
      </c>
      <c r="CD188" s="75">
        <v>-1.8689658896728301E-2</v>
      </c>
      <c r="CE188" s="75">
        <v>-1.8218993595764899E-2</v>
      </c>
      <c r="CF188" s="75">
        <v>-1.7729154916401001E-2</v>
      </c>
      <c r="CG188" s="75">
        <v>-1.7220463396465598E-2</v>
      </c>
      <c r="CH188" s="75">
        <v>-1.6693388688204299E-2</v>
      </c>
      <c r="CI188" s="75">
        <v>-1.6148457253775599E-2</v>
      </c>
      <c r="CJ188" s="75">
        <v>-1.5586169279436001E-2</v>
      </c>
      <c r="CK188" s="75">
        <v>-1.5007207478752199E-2</v>
      </c>
      <c r="CL188" s="75">
        <v>-1.4412199090515899E-2</v>
      </c>
      <c r="CM188" s="75">
        <v>-1.38018821752848E-2</v>
      </c>
      <c r="CN188" s="75">
        <v>-1.3177013548802199E-2</v>
      </c>
      <c r="CO188" s="75">
        <v>-1.2538407575316299E-2</v>
      </c>
      <c r="CP188" s="75">
        <v>-1.1886841043046799E-2</v>
      </c>
      <c r="CQ188" s="75">
        <v>-1.12232194282705E-2</v>
      </c>
      <c r="CR188" s="75">
        <v>-1.05483404631513E-2</v>
      </c>
      <c r="CS188" s="75">
        <v>-9.8630827631814091E-3</v>
      </c>
      <c r="CT188" s="75">
        <v>-9.1683188629485806E-3</v>
      </c>
      <c r="CU188" s="75">
        <v>-8.4648599793035809E-3</v>
      </c>
      <c r="CV188" s="75">
        <v>-7.7535630253623804E-3</v>
      </c>
      <c r="CW188" s="75">
        <v>-7.0352346125991897E-3</v>
      </c>
      <c r="CX188" s="75">
        <v>-6.3106682093803101E-3</v>
      </c>
      <c r="CY188" s="75">
        <v>-5.5805975310158802E-3</v>
      </c>
      <c r="CZ188" s="75">
        <v>-4.8458264190094202E-3</v>
      </c>
      <c r="DA188" s="75">
        <v>-4.1069748466361399E-3</v>
      </c>
      <c r="DB188" s="75">
        <v>-3.3647815763333702E-3</v>
      </c>
      <c r="DC188" s="75">
        <v>-2.6198818225202499E-3</v>
      </c>
      <c r="DD188" s="75">
        <v>-1.8728708757635099E-3</v>
      </c>
      <c r="DE188" s="75">
        <v>-1.1243916056855501E-3</v>
      </c>
      <c r="DF188" s="75">
        <v>-7.4983945312851504E-4</v>
      </c>
    </row>
    <row r="189" spans="1:110" ht="1.1499999999999999" customHeight="1">
      <c r="A189" s="71">
        <f t="shared" si="33"/>
        <v>180</v>
      </c>
      <c r="B189">
        <v>1000</v>
      </c>
      <c r="C189" s="72">
        <f t="shared" si="38"/>
        <v>-6.9985241444419401E-3</v>
      </c>
      <c r="D189" s="72">
        <f t="shared" si="38"/>
        <v>-2.3630149859418401E-2</v>
      </c>
      <c r="E189" s="72">
        <f t="shared" si="38"/>
        <v>-1.43285313806336E-2</v>
      </c>
      <c r="G189" s="72">
        <f t="shared" si="36"/>
        <v>-0.13881659543442301</v>
      </c>
      <c r="H189" s="72">
        <f t="shared" si="36"/>
        <v>-0.46861977260677501</v>
      </c>
      <c r="I189" s="72">
        <f t="shared" si="37"/>
        <v>-0.28391102788727501</v>
      </c>
      <c r="K189" s="75">
        <v>-7.4872078423140901E-4</v>
      </c>
      <c r="L189" s="75">
        <v>-1.12282974255776E-3</v>
      </c>
      <c r="M189" s="75">
        <v>-1.8703276021506099E-3</v>
      </c>
      <c r="N189" s="75">
        <v>-2.61636050187917E-3</v>
      </c>
      <c r="O189" s="75">
        <v>-3.3602173406870801E-3</v>
      </c>
      <c r="P189" s="75">
        <v>-4.1014541428285103E-3</v>
      </c>
      <c r="Q189" s="75">
        <v>-4.8391175049391603E-3</v>
      </c>
      <c r="R189" s="75">
        <v>-5.5728549082868896E-3</v>
      </c>
      <c r="S189" s="75">
        <v>-6.3019091943215203E-3</v>
      </c>
      <c r="T189" s="75">
        <v>-7.0250597787344304E-3</v>
      </c>
      <c r="U189" s="75">
        <v>-7.7424630620089299E-3</v>
      </c>
      <c r="V189" s="75">
        <v>-8.4525900137214192E-3</v>
      </c>
      <c r="W189" s="75">
        <v>-9.1547246341451595E-3</v>
      </c>
      <c r="X189" s="75">
        <v>-9.8485153805677305E-3</v>
      </c>
      <c r="Y189" s="75">
        <v>-1.05325804341873E-2</v>
      </c>
      <c r="Z189" s="75">
        <v>-1.1206212612864801E-2</v>
      </c>
      <c r="AA189" s="75">
        <v>-1.1868786188197099E-2</v>
      </c>
      <c r="AB189" s="75">
        <v>-1.2519172657416601E-2</v>
      </c>
      <c r="AC189" s="75">
        <v>-1.3156587701723701E-2</v>
      </c>
      <c r="AD189" s="75">
        <v>-1.37804298422679E-2</v>
      </c>
      <c r="AE189" s="75">
        <v>-1.4389602465257599E-2</v>
      </c>
      <c r="AF189" s="75">
        <v>-1.4983597938462399E-2</v>
      </c>
      <c r="AG189" s="75">
        <v>-1.55616214639303E-2</v>
      </c>
      <c r="AH189" s="75">
        <v>-1.6122955265268499E-2</v>
      </c>
      <c r="AI189" s="75">
        <v>-1.66671074698206E-2</v>
      </c>
      <c r="AJ189" s="75">
        <v>-1.7193421306219502E-2</v>
      </c>
      <c r="AK189" s="75">
        <v>-1.7701409227315699E-2</v>
      </c>
      <c r="AL189" s="75">
        <v>-1.8190683900947899E-2</v>
      </c>
      <c r="AM189" s="75">
        <v>-1.8660762983745301E-2</v>
      </c>
      <c r="AN189" s="75">
        <v>-1.9111350457533201E-2</v>
      </c>
      <c r="AO189" s="75">
        <v>-1.9542155664434999E-2</v>
      </c>
      <c r="AP189" s="75">
        <v>-1.9952848247039499E-2</v>
      </c>
      <c r="AQ189" s="75">
        <v>-2.0343285126500601E-2</v>
      </c>
      <c r="AR189" s="75">
        <v>-2.07131881528539E-2</v>
      </c>
      <c r="AS189" s="75">
        <v>-2.1062430358742799E-2</v>
      </c>
      <c r="AT189" s="75">
        <v>-2.1390821305967599E-2</v>
      </c>
      <c r="AU189" s="75">
        <v>-2.1698223374291899E-2</v>
      </c>
      <c r="AV189" s="75">
        <v>-2.1984486961978199E-2</v>
      </c>
      <c r="AW189" s="75">
        <v>-2.2249476737556499E-2</v>
      </c>
      <c r="AX189" s="75">
        <v>-2.24930467700824E-2</v>
      </c>
      <c r="AY189" s="75">
        <v>-2.27150742862204E-2</v>
      </c>
      <c r="AZ189" s="75">
        <v>-2.2915388084138601E-2</v>
      </c>
      <c r="BA189" s="75">
        <v>-2.3093901835550198E-2</v>
      </c>
      <c r="BB189" s="75">
        <v>-2.3250406487322801E-2</v>
      </c>
      <c r="BC189" s="75">
        <v>-2.3384860733935899E-2</v>
      </c>
      <c r="BD189" s="75">
        <v>-2.3497058669177E-2</v>
      </c>
      <c r="BE189" s="75">
        <v>-2.3586965994049899E-2</v>
      </c>
      <c r="BF189" s="75">
        <v>-2.3654453215617599E-2</v>
      </c>
      <c r="BG189" s="75">
        <v>-2.3699459002559702E-2</v>
      </c>
      <c r="BH189" s="75">
        <v>-2.3721976301007999E-2</v>
      </c>
      <c r="BI189" s="75">
        <v>-2.3721928141853799E-2</v>
      </c>
      <c r="BJ189" s="75">
        <v>-2.36994046967492E-2</v>
      </c>
      <c r="BK189" s="75">
        <v>-2.3654347096489801E-2</v>
      </c>
      <c r="BL189" s="75">
        <v>-2.3586879319896E-2</v>
      </c>
      <c r="BM189" s="75">
        <v>-2.3497002700546499E-2</v>
      </c>
      <c r="BN189" s="75">
        <v>-2.33848362500521E-2</v>
      </c>
      <c r="BO189" s="75">
        <v>-2.3250464069201299E-2</v>
      </c>
      <c r="BP189" s="75">
        <v>-2.3093990496918099E-2</v>
      </c>
      <c r="BQ189" s="75">
        <v>-2.2915556035054501E-2</v>
      </c>
      <c r="BR189" s="75">
        <v>-2.2715263412542298E-2</v>
      </c>
      <c r="BS189" s="75">
        <v>-2.24932665491951E-2</v>
      </c>
      <c r="BT189" s="75">
        <v>-2.2249694947195101E-2</v>
      </c>
      <c r="BU189" s="75">
        <v>-2.19846917527593E-2</v>
      </c>
      <c r="BV189" s="75">
        <v>-2.1698416113167598E-2</v>
      </c>
      <c r="BW189" s="75">
        <v>-2.1391000155890599E-2</v>
      </c>
      <c r="BX189" s="75">
        <v>-2.1062604089106499E-2</v>
      </c>
      <c r="BY189" s="75">
        <v>-2.0713374021038299E-2</v>
      </c>
      <c r="BZ189" s="75">
        <v>-2.03434671818013E-2</v>
      </c>
      <c r="CA189" s="75">
        <v>-1.9953062825197699E-2</v>
      </c>
      <c r="CB189" s="75">
        <v>-1.9542371140032599E-2</v>
      </c>
      <c r="CC189" s="75">
        <v>-1.91115864210223E-2</v>
      </c>
      <c r="CD189" s="75">
        <v>-1.8661037751294299E-2</v>
      </c>
      <c r="CE189" s="75">
        <v>-1.8190940308872899E-2</v>
      </c>
      <c r="CF189" s="75">
        <v>-1.77017263923335E-2</v>
      </c>
      <c r="CG189" s="75">
        <v>-1.7193729720834199E-2</v>
      </c>
      <c r="CH189" s="75">
        <v>-1.66674070234012E-2</v>
      </c>
      <c r="CI189" s="75">
        <v>-1.61232985576771E-2</v>
      </c>
      <c r="CJ189" s="75">
        <v>-1.5561891229563101E-2</v>
      </c>
      <c r="CK189" s="75">
        <v>-1.49838745201213E-2</v>
      </c>
      <c r="CL189" s="75">
        <v>-1.43898614899899E-2</v>
      </c>
      <c r="CM189" s="75">
        <v>-1.3780598170405899E-2</v>
      </c>
      <c r="CN189" s="75">
        <v>-1.3156816342111501E-2</v>
      </c>
      <c r="CO189" s="75">
        <v>-1.2519344030247299E-2</v>
      </c>
      <c r="CP189" s="75">
        <v>-1.18689305613406E-2</v>
      </c>
      <c r="CQ189" s="75">
        <v>-1.12064863100704E-2</v>
      </c>
      <c r="CR189" s="75">
        <v>-1.0532795477129099E-2</v>
      </c>
      <c r="CS189" s="75">
        <v>-9.8487286607587508E-3</v>
      </c>
      <c r="CT189" s="75">
        <v>-9.1551527974388595E-3</v>
      </c>
      <c r="CU189" s="75">
        <v>-8.4528706858873204E-3</v>
      </c>
      <c r="CV189" s="75">
        <v>-7.7427368805001598E-3</v>
      </c>
      <c r="CW189" s="75">
        <v>-7.0255448874922801E-3</v>
      </c>
      <c r="CX189" s="75">
        <v>-6.3021003173753297E-3</v>
      </c>
      <c r="CY189" s="75">
        <v>-5.5731167393332703E-3</v>
      </c>
      <c r="CZ189" s="75">
        <v>-4.83941193894224E-3</v>
      </c>
      <c r="DA189" s="75">
        <v>-4.1016008164706302E-3</v>
      </c>
      <c r="DB189" s="75">
        <v>-3.3604209733039099E-3</v>
      </c>
      <c r="DC189" s="75">
        <v>-2.6165148478912601E-3</v>
      </c>
      <c r="DD189" s="75">
        <v>-1.8704806777668601E-3</v>
      </c>
      <c r="DE189" s="75">
        <v>-1.1229614764988499E-3</v>
      </c>
      <c r="DF189" s="75">
        <v>-7.4888026901135101E-4</v>
      </c>
    </row>
    <row r="190" spans="1:110" ht="1.1499999999999999" customHeight="1">
      <c r="A190" s="71">
        <f t="shared" si="33"/>
        <v>181</v>
      </c>
      <c r="B190">
        <v>950</v>
      </c>
      <c r="C190" s="72">
        <f t="shared" si="38"/>
        <v>-6.9904844737538902E-3</v>
      </c>
      <c r="D190" s="72">
        <f t="shared" si="38"/>
        <v>-2.3602348796539399E-2</v>
      </c>
      <c r="E190" s="72">
        <f t="shared" si="38"/>
        <v>-1.43099721904718E-2</v>
      </c>
      <c r="G190" s="72">
        <f t="shared" ref="G190:H209" si="39">INDEX($K$236:$DF$435,$A190,G$9)</f>
        <v>-0.13182611096066901</v>
      </c>
      <c r="H190" s="72">
        <f t="shared" si="39"/>
        <v>-0.44501742381023601</v>
      </c>
      <c r="I190" s="72">
        <f t="shared" si="37"/>
        <v>-0.26960105569680298</v>
      </c>
      <c r="K190" s="75">
        <v>-7.4786214108826202E-4</v>
      </c>
      <c r="L190" s="75">
        <v>-1.1214805812369299E-3</v>
      </c>
      <c r="M190" s="75">
        <v>-1.8680380530395201E-3</v>
      </c>
      <c r="N190" s="75">
        <v>-2.6131640513858598E-3</v>
      </c>
      <c r="O190" s="75">
        <v>-3.3560677716013699E-3</v>
      </c>
      <c r="P190" s="75">
        <v>-4.09633054936421E-3</v>
      </c>
      <c r="Q190" s="75">
        <v>-4.8330149129151298E-3</v>
      </c>
      <c r="R190" s="75">
        <v>-5.56571462907868E-3</v>
      </c>
      <c r="S190" s="75">
        <v>-6.2937319039337997E-3</v>
      </c>
      <c r="T190" s="75">
        <v>-7.0158119239295E-3</v>
      </c>
      <c r="U190" s="75">
        <v>-7.7320956495304898E-3</v>
      </c>
      <c r="V190" s="75">
        <v>-8.4411237111817108E-3</v>
      </c>
      <c r="W190" s="75">
        <v>-9.1421122741212404E-3</v>
      </c>
      <c r="X190" s="75">
        <v>-9.8347493769051601E-3</v>
      </c>
      <c r="Y190" s="75">
        <v>-1.05176807642874E-2</v>
      </c>
      <c r="Z190" s="75">
        <v>-1.11901545741829E-2</v>
      </c>
      <c r="AA190" s="75">
        <v>-1.18516005756237E-2</v>
      </c>
      <c r="AB190" s="75">
        <v>-1.2500882116437399E-2</v>
      </c>
      <c r="AC190" s="75">
        <v>-1.3137201364120299E-2</v>
      </c>
      <c r="AD190" s="75">
        <v>-1.37600155924883E-2</v>
      </c>
      <c r="AE190" s="75">
        <v>-1.4368182823982299E-2</v>
      </c>
      <c r="AF190" s="75">
        <v>-1.49612222709311E-2</v>
      </c>
      <c r="AG190" s="75">
        <v>-1.55383731474148E-2</v>
      </c>
      <c r="AH190" s="75">
        <v>-1.6098851050787701E-2</v>
      </c>
      <c r="AI190" s="75">
        <v>-1.6642236179254699E-2</v>
      </c>
      <c r="AJ190" s="75">
        <v>-1.7167844652185502E-2</v>
      </c>
      <c r="AK190" s="75">
        <v>-1.7675157150347301E-2</v>
      </c>
      <c r="AL190" s="75">
        <v>-1.8163858424622901E-2</v>
      </c>
      <c r="AM190" s="75">
        <v>-1.8633392119586398E-2</v>
      </c>
      <c r="AN190" s="75">
        <v>-1.9083484729790101E-2</v>
      </c>
      <c r="AO190" s="75">
        <v>-1.9513874355056901E-2</v>
      </c>
      <c r="AP190" s="75">
        <v>-1.9924147682081599E-2</v>
      </c>
      <c r="AQ190" s="75">
        <v>-2.0314235126875201E-2</v>
      </c>
      <c r="AR190" s="75">
        <v>-2.06838141241814E-2</v>
      </c>
      <c r="AS190" s="75">
        <v>-2.10327323231786E-2</v>
      </c>
      <c r="AT190" s="75">
        <v>-2.1360868590186301E-2</v>
      </c>
      <c r="AU190" s="75">
        <v>-2.1667992579545998E-2</v>
      </c>
      <c r="AV190" s="75">
        <v>-2.19540205045314E-2</v>
      </c>
      <c r="AW190" s="75">
        <v>-2.22187995828971E-2</v>
      </c>
      <c r="AX190" s="75">
        <v>-2.2462141708178899E-2</v>
      </c>
      <c r="AY190" s="75">
        <v>-2.2684004383881899E-2</v>
      </c>
      <c r="AZ190" s="75">
        <v>-2.2884126643129998E-2</v>
      </c>
      <c r="BA190" s="75">
        <v>-2.3062487422885102E-2</v>
      </c>
      <c r="BB190" s="75">
        <v>-2.3218858593818299E-2</v>
      </c>
      <c r="BC190" s="75">
        <v>-2.3353169755796401E-2</v>
      </c>
      <c r="BD190" s="75">
        <v>-2.3465284706903702E-2</v>
      </c>
      <c r="BE190" s="75">
        <v>-2.3555084554077399E-2</v>
      </c>
      <c r="BF190" s="75">
        <v>-2.3622519122113699E-2</v>
      </c>
      <c r="BG190" s="75">
        <v>-2.3667474603198499E-2</v>
      </c>
      <c r="BH190" s="75">
        <v>-2.3689962367484399E-2</v>
      </c>
      <c r="BI190" s="75">
        <v>-2.3689924111576999E-2</v>
      </c>
      <c r="BJ190" s="75">
        <v>-2.3667403750700901E-2</v>
      </c>
      <c r="BK190" s="75">
        <v>-2.3622405792962101E-2</v>
      </c>
      <c r="BL190" s="75">
        <v>-2.35549861192293E-2</v>
      </c>
      <c r="BM190" s="75">
        <v>-2.34652070644597E-2</v>
      </c>
      <c r="BN190" s="75">
        <v>-2.33531404554287E-2</v>
      </c>
      <c r="BO190" s="75">
        <v>-2.3218898222971799E-2</v>
      </c>
      <c r="BP190" s="75">
        <v>-2.3062574311957101E-2</v>
      </c>
      <c r="BQ190" s="75">
        <v>-2.2884299368997701E-2</v>
      </c>
      <c r="BR190" s="75">
        <v>-2.2684195480378502E-2</v>
      </c>
      <c r="BS190" s="75">
        <v>-2.24623843367226E-2</v>
      </c>
      <c r="BT190" s="75">
        <v>-2.2219029087127602E-2</v>
      </c>
      <c r="BU190" s="75">
        <v>-2.195423798526E-2</v>
      </c>
      <c r="BV190" s="75">
        <v>-2.1668203918861699E-2</v>
      </c>
      <c r="BW190" s="75">
        <v>-2.1361033227408299E-2</v>
      </c>
      <c r="BX190" s="75">
        <v>-2.1032912608748101E-2</v>
      </c>
      <c r="BY190" s="75">
        <v>-2.0683973212703599E-2</v>
      </c>
      <c r="BZ190" s="75">
        <v>-2.0314392309178399E-2</v>
      </c>
      <c r="CA190" s="75">
        <v>-1.99243412527766E-2</v>
      </c>
      <c r="CB190" s="75">
        <v>-1.9514046686081199E-2</v>
      </c>
      <c r="CC190" s="75">
        <v>-1.9083700192036299E-2</v>
      </c>
      <c r="CD190" s="75">
        <v>-1.8633640325383501E-2</v>
      </c>
      <c r="CE190" s="75">
        <v>-1.8164088226085302E-2</v>
      </c>
      <c r="CF190" s="75">
        <v>-1.76754721345878E-2</v>
      </c>
      <c r="CG190" s="75">
        <v>-1.7168140813319001E-2</v>
      </c>
      <c r="CH190" s="75">
        <v>-1.6642537031220799E-2</v>
      </c>
      <c r="CI190" s="75">
        <v>-1.6099215117801501E-2</v>
      </c>
      <c r="CJ190" s="75">
        <v>-1.55386492548677E-2</v>
      </c>
      <c r="CK190" s="75">
        <v>-1.4961535235615799E-2</v>
      </c>
      <c r="CL190" s="75">
        <v>-1.43684731193707E-2</v>
      </c>
      <c r="CM190" s="75">
        <v>-1.37602158463641E-2</v>
      </c>
      <c r="CN190" s="75">
        <v>-1.31374729539311E-2</v>
      </c>
      <c r="CO190" s="75">
        <v>-1.2501082749172301E-2</v>
      </c>
      <c r="CP190" s="75">
        <v>-1.1851772522995799E-2</v>
      </c>
      <c r="CQ190" s="75">
        <v>-1.11904525307363E-2</v>
      </c>
      <c r="CR190" s="75">
        <v>-1.05178986283817E-2</v>
      </c>
      <c r="CS190" s="75">
        <v>-9.8349703964595303E-3</v>
      </c>
      <c r="CT190" s="75">
        <v>-9.1425312241244592E-3</v>
      </c>
      <c r="CU190" s="75">
        <v>-8.4413754475599397E-3</v>
      </c>
      <c r="CV190" s="75">
        <v>-7.7323547545393003E-3</v>
      </c>
      <c r="CW190" s="75">
        <v>-7.0162518557253797E-3</v>
      </c>
      <c r="CX190" s="75">
        <v>-6.2938807351520104E-3</v>
      </c>
      <c r="CY190" s="75">
        <v>-5.5659405869528198E-3</v>
      </c>
      <c r="CZ190" s="75">
        <v>-4.8332564576639902E-3</v>
      </c>
      <c r="DA190" s="75">
        <v>-4.0964437743923497E-3</v>
      </c>
      <c r="DB190" s="75">
        <v>-3.35623584082441E-3</v>
      </c>
      <c r="DC190" s="75">
        <v>-2.6132820782231599E-3</v>
      </c>
      <c r="DD190" s="75">
        <v>-1.8681857559249601E-3</v>
      </c>
      <c r="DE190" s="75">
        <v>-1.12158727320547E-3</v>
      </c>
      <c r="DF190" s="75">
        <v>-7.4795880681449397E-4</v>
      </c>
    </row>
    <row r="191" spans="1:110" ht="1.1499999999999999" customHeight="1">
      <c r="A191" s="71">
        <f t="shared" si="33"/>
        <v>182</v>
      </c>
      <c r="B191">
        <v>900</v>
      </c>
      <c r="C191" s="72">
        <f t="shared" ref="C191:E209" si="40">INDEX($K$13:$DF$212,$A191,C$9)</f>
        <v>-6.9828469711910599E-3</v>
      </c>
      <c r="D191" s="72">
        <f t="shared" si="40"/>
        <v>-2.35759496657146E-2</v>
      </c>
      <c r="E191" s="72">
        <f t="shared" si="40"/>
        <v>-1.4292350575378801E-2</v>
      </c>
      <c r="G191" s="72">
        <f t="shared" si="39"/>
        <v>-0.124843263989478</v>
      </c>
      <c r="H191" s="72">
        <f t="shared" si="39"/>
        <v>-0.42144147414452099</v>
      </c>
      <c r="I191" s="72">
        <f t="shared" si="37"/>
        <v>-0.25530870512142401</v>
      </c>
      <c r="K191" s="75">
        <v>-7.4703749177387996E-4</v>
      </c>
      <c r="L191" s="75">
        <v>-1.12018828676809E-3</v>
      </c>
      <c r="M191" s="75">
        <v>-1.8658429266906701E-3</v>
      </c>
      <c r="N191" s="75">
        <v>-2.6101008485738902E-3</v>
      </c>
      <c r="O191" s="75">
        <v>-3.3520966912647002E-3</v>
      </c>
      <c r="P191" s="75">
        <v>-4.0914214114672999E-3</v>
      </c>
      <c r="Q191" s="75">
        <v>-4.8271739264828199E-3</v>
      </c>
      <c r="R191" s="75">
        <v>-5.5588818250635001E-3</v>
      </c>
      <c r="S191" s="75">
        <v>-6.2859009668863996E-3</v>
      </c>
      <c r="T191" s="75">
        <v>-7.00696657471325E-3</v>
      </c>
      <c r="U191" s="75">
        <v>-7.72217489138711E-3</v>
      </c>
      <c r="V191" s="75">
        <v>-8.4301494262172105E-3</v>
      </c>
      <c r="W191" s="75">
        <v>-9.1300505291655992E-3</v>
      </c>
      <c r="X191" s="75">
        <v>-9.82157694369107E-3</v>
      </c>
      <c r="Y191" s="75">
        <v>-1.0503426218729101E-2</v>
      </c>
      <c r="Z191" s="75">
        <v>-1.1174799187892799E-2</v>
      </c>
      <c r="AA191" s="75">
        <v>-1.1835160560121899E-2</v>
      </c>
      <c r="AB191" s="75">
        <v>-1.24833932165029E-2</v>
      </c>
      <c r="AC191" s="75">
        <v>-1.3118669142882001E-2</v>
      </c>
      <c r="AD191" s="75">
        <v>-1.3740496997756899E-2</v>
      </c>
      <c r="AE191" s="75">
        <v>-1.43477137722447E-2</v>
      </c>
      <c r="AF191" s="75">
        <v>-1.4939838741047399E-2</v>
      </c>
      <c r="AG191" s="75">
        <v>-1.55161556425582E-2</v>
      </c>
      <c r="AH191" s="75">
        <v>-1.6075824194640501E-2</v>
      </c>
      <c r="AI191" s="75">
        <v>-1.6618471190872602E-2</v>
      </c>
      <c r="AJ191" s="75">
        <v>-1.7143409187951798E-2</v>
      </c>
      <c r="AK191" s="75">
        <v>-1.76500787876375E-2</v>
      </c>
      <c r="AL191" s="75">
        <v>-1.81382257093173E-2</v>
      </c>
      <c r="AM191" s="75">
        <v>-1.8607242601010501E-2</v>
      </c>
      <c r="AN191" s="75">
        <v>-1.9056857297000501E-2</v>
      </c>
      <c r="AO191" s="75">
        <v>-1.9486845600877101E-2</v>
      </c>
      <c r="AP191" s="75">
        <v>-1.98967194894385E-2</v>
      </c>
      <c r="AQ191" s="75">
        <v>-2.0286464034033998E-2</v>
      </c>
      <c r="AR191" s="75">
        <v>-2.0655733415746901E-2</v>
      </c>
      <c r="AS191" s="75">
        <v>-2.1004337723820699E-2</v>
      </c>
      <c r="AT191" s="75">
        <v>-2.1332224932038998E-2</v>
      </c>
      <c r="AU191" s="75">
        <v>-2.1639084552957599E-2</v>
      </c>
      <c r="AV191" s="75">
        <v>-2.1924880743022099E-2</v>
      </c>
      <c r="AW191" s="75">
        <v>-2.2189459789215101E-2</v>
      </c>
      <c r="AX191" s="75">
        <v>-2.24325827553775E-2</v>
      </c>
      <c r="AY191" s="75">
        <v>-2.2654286129786601E-2</v>
      </c>
      <c r="AZ191" s="75">
        <v>-2.2854228857395301E-2</v>
      </c>
      <c r="BA191" s="75">
        <v>-2.3032440764895901E-2</v>
      </c>
      <c r="BB191" s="75">
        <v>-2.3188688404102299E-2</v>
      </c>
      <c r="BC191" s="75">
        <v>-2.3322862607478699E-2</v>
      </c>
      <c r="BD191" s="75">
        <v>-2.34348999500298E-2</v>
      </c>
      <c r="BE191" s="75">
        <v>-2.3524599966017301E-2</v>
      </c>
      <c r="BF191" s="75">
        <v>-2.3591983922078699E-2</v>
      </c>
      <c r="BG191" s="75">
        <v>-2.36368952574002E-2</v>
      </c>
      <c r="BH191" s="75">
        <v>-2.3659353993771198E-2</v>
      </c>
      <c r="BI191" s="75">
        <v>-2.3659327533819101E-2</v>
      </c>
      <c r="BJ191" s="75">
        <v>-2.3636809210738598E-2</v>
      </c>
      <c r="BK191" s="75">
        <v>-2.35918674600725E-2</v>
      </c>
      <c r="BL191" s="75">
        <v>-2.35244923967593E-2</v>
      </c>
      <c r="BM191" s="75">
        <v>-2.3434803223972199E-2</v>
      </c>
      <c r="BN191" s="75">
        <v>-2.3322830435144999E-2</v>
      </c>
      <c r="BO191" s="75">
        <v>-2.31887085525431E-2</v>
      </c>
      <c r="BP191" s="75">
        <v>-2.3032526568918001E-2</v>
      </c>
      <c r="BQ191" s="75">
        <v>-2.28544017991862E-2</v>
      </c>
      <c r="BR191" s="75">
        <v>-2.26544783120016E-2</v>
      </c>
      <c r="BS191" s="75">
        <v>-2.2432844986683399E-2</v>
      </c>
      <c r="BT191" s="75">
        <v>-2.2189697993717301E-2</v>
      </c>
      <c r="BU191" s="75">
        <v>-2.1925112448493499E-2</v>
      </c>
      <c r="BV191" s="75">
        <v>-2.16393120593966E-2</v>
      </c>
      <c r="BW191" s="75">
        <v>-2.1332380194039598E-2</v>
      </c>
      <c r="BX191" s="75">
        <v>-2.1004526251113001E-2</v>
      </c>
      <c r="BY191" s="75">
        <v>-2.06558692799171E-2</v>
      </c>
      <c r="BZ191" s="75">
        <v>-2.02866029608821E-2</v>
      </c>
      <c r="CA191" s="75">
        <v>-1.98968933417017E-2</v>
      </c>
      <c r="CB191" s="75">
        <v>-1.9486980259675799E-2</v>
      </c>
      <c r="CC191" s="75">
        <v>-1.9057055111702501E-2</v>
      </c>
      <c r="CD191" s="75">
        <v>-1.8607462985883099E-2</v>
      </c>
      <c r="CE191" s="75">
        <v>-1.8138433170424802E-2</v>
      </c>
      <c r="CF191" s="75">
        <v>-1.7650388023121098E-2</v>
      </c>
      <c r="CG191" s="75">
        <v>-1.7143692028134799E-2</v>
      </c>
      <c r="CH191" s="75">
        <v>-1.66187744353192E-2</v>
      </c>
      <c r="CI191" s="75">
        <v>-1.6076202287622399E-2</v>
      </c>
      <c r="CJ191" s="75">
        <v>-1.5516439384000401E-2</v>
      </c>
      <c r="CK191" s="75">
        <v>-1.4940185459322399E-2</v>
      </c>
      <c r="CL191" s="75">
        <v>-1.4348030753690099E-2</v>
      </c>
      <c r="CM191" s="75">
        <v>-1.3740731951493199E-2</v>
      </c>
      <c r="CN191" s="75">
        <v>-1.3118981146903901E-2</v>
      </c>
      <c r="CO191" s="75">
        <v>-1.2483621764376901E-2</v>
      </c>
      <c r="CP191" s="75">
        <v>-1.1835365737852E-2</v>
      </c>
      <c r="CQ191" s="75">
        <v>-1.11751175286963E-2</v>
      </c>
      <c r="CR191" s="75">
        <v>-1.0503649761362701E-2</v>
      </c>
      <c r="CS191" s="75">
        <v>-9.8218086065799005E-3</v>
      </c>
      <c r="CT191" s="75">
        <v>-9.1304548782818497E-3</v>
      </c>
      <c r="CU191" s="75">
        <v>-8.4303757672296292E-3</v>
      </c>
      <c r="CV191" s="75">
        <v>-7.7224180108351002E-3</v>
      </c>
      <c r="CW191" s="75">
        <v>-7.0073574581692799E-3</v>
      </c>
      <c r="CX191" s="75">
        <v>-6.2860112547968999E-3</v>
      </c>
      <c r="CY191" s="75">
        <v>-5.55907091574226E-3</v>
      </c>
      <c r="CZ191" s="75">
        <v>-4.8273618921894001E-3</v>
      </c>
      <c r="DA191" s="75">
        <v>-4.0915052128138903E-3</v>
      </c>
      <c r="DB191" s="75">
        <v>-3.3522276767189302E-3</v>
      </c>
      <c r="DC191" s="75">
        <v>-2.61018466021141E-3</v>
      </c>
      <c r="DD191" s="75">
        <v>-1.86598692830557E-3</v>
      </c>
      <c r="DE191" s="75">
        <v>-1.12026959171998E-3</v>
      </c>
      <c r="DF191" s="75">
        <v>-7.4707545151795696E-4</v>
      </c>
    </row>
    <row r="192" spans="1:110" ht="1.1499999999999999" customHeight="1">
      <c r="A192" s="71">
        <f t="shared" si="33"/>
        <v>183</v>
      </c>
      <c r="B192">
        <v>850</v>
      </c>
      <c r="C192" s="72">
        <f t="shared" si="40"/>
        <v>-6.9756108067258503E-3</v>
      </c>
      <c r="D192" s="72">
        <f t="shared" si="40"/>
        <v>-2.35509512326007E-2</v>
      </c>
      <c r="E192" s="72">
        <f t="shared" si="40"/>
        <v>-1.42756641382084E-2</v>
      </c>
      <c r="G192" s="72">
        <f t="shared" si="39"/>
        <v>-0.117867653182752</v>
      </c>
      <c r="H192" s="72">
        <f t="shared" si="39"/>
        <v>-0.39789052291192001</v>
      </c>
      <c r="I192" s="72">
        <f t="shared" si="37"/>
        <v>-0.24103304098321501</v>
      </c>
      <c r="K192" s="75">
        <v>-7.4624395620048701E-4</v>
      </c>
      <c r="L192" s="75">
        <v>-1.1189529122020701E-3</v>
      </c>
      <c r="M192" s="75">
        <v>-1.8637439330768701E-3</v>
      </c>
      <c r="N192" s="75">
        <v>-2.60717108096741E-3</v>
      </c>
      <c r="O192" s="75">
        <v>-3.3483057452440299E-3</v>
      </c>
      <c r="P192" s="75">
        <v>-4.0867287119863201E-3</v>
      </c>
      <c r="Q192" s="75">
        <v>-4.82159501432761E-3</v>
      </c>
      <c r="R192" s="75">
        <v>-5.5523588808955504E-3</v>
      </c>
      <c r="S192" s="75">
        <v>-6.2784180195194399E-3</v>
      </c>
      <c r="T192" s="75">
        <v>-6.9985241444419401E-3</v>
      </c>
      <c r="U192" s="75">
        <v>-7.7127033367287304E-3</v>
      </c>
      <c r="V192" s="75">
        <v>-8.4196674567419902E-3</v>
      </c>
      <c r="W192" s="75">
        <v>-9.1185395935144704E-3</v>
      </c>
      <c r="X192" s="75">
        <v>-9.8089996050703104E-3</v>
      </c>
      <c r="Y192" s="75">
        <v>-1.04898154279362E-2</v>
      </c>
      <c r="Z192" s="75">
        <v>-1.1160146363467899E-2</v>
      </c>
      <c r="AA192" s="75">
        <v>-1.1819465970002E-2</v>
      </c>
      <c r="AB192" s="75">
        <v>-1.24667032280922E-2</v>
      </c>
      <c r="AC192" s="75">
        <v>-1.31009903467429E-2</v>
      </c>
      <c r="AD192" s="75">
        <v>-1.3721871412490099E-2</v>
      </c>
      <c r="AE192" s="75">
        <v>-1.43281914291719E-2</v>
      </c>
      <c r="AF192" s="75">
        <v>-1.49194453884229E-2</v>
      </c>
      <c r="AG192" s="75">
        <v>-1.54949639925735E-2</v>
      </c>
      <c r="AH192" s="75">
        <v>-1.60538709355523E-2</v>
      </c>
      <c r="AI192" s="75">
        <v>-1.6595809520890702E-2</v>
      </c>
      <c r="AJ192" s="75">
        <v>-1.7120109510237801E-2</v>
      </c>
      <c r="AK192" s="75">
        <v>-1.76261717218676E-2</v>
      </c>
      <c r="AL192" s="75">
        <v>-1.8113781885895099E-2</v>
      </c>
      <c r="AM192" s="75">
        <v>-1.8582310201677499E-2</v>
      </c>
      <c r="AN192" s="75">
        <v>-1.90314665392179E-2</v>
      </c>
      <c r="AO192" s="75">
        <v>-1.9461064978854602E-2</v>
      </c>
      <c r="AP192" s="75">
        <v>-1.9870561798297701E-2</v>
      </c>
      <c r="AQ192" s="75">
        <v>-2.0259970157549101E-2</v>
      </c>
      <c r="AR192" s="75">
        <v>-2.0628943010460699E-2</v>
      </c>
      <c r="AS192" s="75">
        <v>-2.0977247097011899E-2</v>
      </c>
      <c r="AT192" s="75">
        <v>-2.13048883362944E-2</v>
      </c>
      <c r="AU192" s="75">
        <v>-2.16114992218399E-2</v>
      </c>
      <c r="AV192" s="75">
        <v>-2.1897068167681898E-2</v>
      </c>
      <c r="AW192" s="75">
        <v>-2.2161455689942999E-2</v>
      </c>
      <c r="AX192" s="75">
        <v>-2.2404371283632801E-2</v>
      </c>
      <c r="AY192" s="75">
        <v>-2.2625917772629602E-2</v>
      </c>
      <c r="AZ192" s="75">
        <v>-2.2825694484131399E-2</v>
      </c>
      <c r="BA192" s="75">
        <v>-2.3003761326344799E-2</v>
      </c>
      <c r="BB192" s="75">
        <v>-2.3159893565853001E-2</v>
      </c>
      <c r="BC192" s="75">
        <v>-2.3293939398017698E-2</v>
      </c>
      <c r="BD192" s="75">
        <v>-2.3405901367655101E-2</v>
      </c>
      <c r="BE192" s="75">
        <v>-2.3495511506334801E-2</v>
      </c>
      <c r="BF192" s="75">
        <v>-2.3562845310097998E-2</v>
      </c>
      <c r="BG192" s="75">
        <v>-2.3607718712373701E-2</v>
      </c>
      <c r="BH192" s="75">
        <v>-2.3630149859418401E-2</v>
      </c>
      <c r="BI192" s="75">
        <v>-2.3630135202542899E-2</v>
      </c>
      <c r="BJ192" s="75">
        <v>-2.3607620268730801E-2</v>
      </c>
      <c r="BK192" s="75">
        <v>-2.35627291507171E-2</v>
      </c>
      <c r="BL192" s="75">
        <v>-2.3495397482806699E-2</v>
      </c>
      <c r="BM192" s="75">
        <v>-2.3405789443731902E-2</v>
      </c>
      <c r="BN192" s="75">
        <v>-2.3293905593304701E-2</v>
      </c>
      <c r="BO192" s="75">
        <v>-2.31598946786334E-2</v>
      </c>
      <c r="BP192" s="75">
        <v>-2.3003846726101E-2</v>
      </c>
      <c r="BQ192" s="75">
        <v>-2.2825863745438199E-2</v>
      </c>
      <c r="BR192" s="75">
        <v>-2.26261113138434E-2</v>
      </c>
      <c r="BS192" s="75">
        <v>-2.2404648992455801E-2</v>
      </c>
      <c r="BT192" s="75">
        <v>-2.21617008928978E-2</v>
      </c>
      <c r="BU192" s="75">
        <v>-2.1897315189708E-2</v>
      </c>
      <c r="BV192" s="75">
        <v>-2.16117394414732E-2</v>
      </c>
      <c r="BW192" s="75">
        <v>-2.1305040360093699E-2</v>
      </c>
      <c r="BX192" s="75">
        <v>-2.09774434279506E-2</v>
      </c>
      <c r="BY192" s="75">
        <v>-2.0629060629539699E-2</v>
      </c>
      <c r="BZ192" s="75">
        <v>-2.0260096904307801E-2</v>
      </c>
      <c r="CA192" s="75">
        <v>-1.9870716575806E-2</v>
      </c>
      <c r="CB192" s="75">
        <v>-1.9461168954062399E-2</v>
      </c>
      <c r="CC192" s="75">
        <v>-1.9031647825367998E-2</v>
      </c>
      <c r="CD192" s="75">
        <v>-1.85825022452809E-2</v>
      </c>
      <c r="CE192" s="75">
        <v>-1.8113971125535401E-2</v>
      </c>
      <c r="CF192" s="75">
        <v>-1.7626470172363001E-2</v>
      </c>
      <c r="CG192" s="75">
        <v>-1.7120378997355998E-2</v>
      </c>
      <c r="CH192" s="75">
        <v>-1.6596115245802099E-2</v>
      </c>
      <c r="CI192" s="75">
        <v>-1.6054255775088601E-2</v>
      </c>
      <c r="CJ192" s="75">
        <v>-1.5495257926768299E-2</v>
      </c>
      <c r="CK192" s="75">
        <v>-1.4919821403109299E-2</v>
      </c>
      <c r="CL192" s="75">
        <v>-1.43285313806336E-2</v>
      </c>
      <c r="CM192" s="75">
        <v>-1.3722143586273799E-2</v>
      </c>
      <c r="CN192" s="75">
        <v>-1.31013387887878E-2</v>
      </c>
      <c r="CO192" s="75">
        <v>-1.24669593796807E-2</v>
      </c>
      <c r="CP192" s="75">
        <v>-1.18197090228795E-2</v>
      </c>
      <c r="CQ192" s="75">
        <v>-1.11604808718539E-2</v>
      </c>
      <c r="CR192" s="75">
        <v>-1.04900486683118E-2</v>
      </c>
      <c r="CS192" s="75">
        <v>-9.8092438889625499E-3</v>
      </c>
      <c r="CT192" s="75">
        <v>-9.1189244214910994E-3</v>
      </c>
      <c r="CU192" s="75">
        <v>-8.41987296228126E-3</v>
      </c>
      <c r="CV192" s="75">
        <v>-7.7129279451037197E-3</v>
      </c>
      <c r="CW192" s="75">
        <v>-6.9988633522189E-3</v>
      </c>
      <c r="CX192" s="75">
        <v>-6.2784935937906898E-3</v>
      </c>
      <c r="CY192" s="75">
        <v>-5.5525092875495802E-3</v>
      </c>
      <c r="CZ192" s="75">
        <v>-4.8217300268288401E-3</v>
      </c>
      <c r="DA192" s="75">
        <v>-4.0867864531537604E-3</v>
      </c>
      <c r="DB192" s="75">
        <v>-3.3483978075810202E-3</v>
      </c>
      <c r="DC192" s="75">
        <v>-2.6072236718073299E-3</v>
      </c>
      <c r="DD192" s="75">
        <v>-1.8638848983982799E-3</v>
      </c>
      <c r="DE192" s="75">
        <v>-1.1190090071249801E-3</v>
      </c>
      <c r="DF192" s="75">
        <v>-7.4623051919843399E-4</v>
      </c>
    </row>
    <row r="193" spans="1:110" ht="1.1499999999999999" customHeight="1">
      <c r="A193" s="71">
        <f t="shared" si="33"/>
        <v>184</v>
      </c>
      <c r="B193">
        <v>800</v>
      </c>
      <c r="C193" s="72">
        <f t="shared" si="40"/>
        <v>-6.9687751378114601E-3</v>
      </c>
      <c r="D193" s="72">
        <f t="shared" si="40"/>
        <v>-2.3527352066639601E-2</v>
      </c>
      <c r="E193" s="72">
        <f t="shared" si="40"/>
        <v>-1.42599107096657E-2</v>
      </c>
      <c r="G193" s="72">
        <f t="shared" si="39"/>
        <v>-0.11089887804494</v>
      </c>
      <c r="H193" s="72">
        <f t="shared" si="39"/>
        <v>-0.37436317084528098</v>
      </c>
      <c r="I193" s="72">
        <f t="shared" si="37"/>
        <v>-0.22677313027355001</v>
      </c>
      <c r="K193" s="75">
        <v>-7.45478720400569E-4</v>
      </c>
      <c r="L193" s="75">
        <v>-1.1177743605594499E-3</v>
      </c>
      <c r="M193" s="75">
        <v>-1.8617428747029401E-3</v>
      </c>
      <c r="N193" s="75">
        <v>-2.6043749343125401E-3</v>
      </c>
      <c r="O193" s="75">
        <v>-3.3446961065055798E-3</v>
      </c>
      <c r="P193" s="75">
        <v>-4.0822545490209403E-3</v>
      </c>
      <c r="Q193" s="75">
        <v>-4.81627836459665E-3</v>
      </c>
      <c r="R193" s="75">
        <v>-5.5461476717255202E-3</v>
      </c>
      <c r="S193" s="75">
        <v>-6.2712849087529299E-3</v>
      </c>
      <c r="T193" s="75">
        <v>-6.9904844737538902E-3</v>
      </c>
      <c r="U193" s="75">
        <v>-7.7036831936356902E-3</v>
      </c>
      <c r="V193" s="75">
        <v>-8.4096783691302301E-3</v>
      </c>
      <c r="W193" s="75">
        <v>-9.1075790420291E-3</v>
      </c>
      <c r="X193" s="75">
        <v>-9.7970190646628902E-3</v>
      </c>
      <c r="Y193" s="75">
        <v>-1.04768474192178E-2</v>
      </c>
      <c r="Z193" s="75">
        <v>-1.1146195588949E-2</v>
      </c>
      <c r="AA193" s="75">
        <v>-1.18045173239806E-2</v>
      </c>
      <c r="AB193" s="75">
        <v>-1.2450809637061799E-2</v>
      </c>
      <c r="AC193" s="75">
        <v>-1.3084164066526601E-2</v>
      </c>
      <c r="AD193" s="75">
        <v>-1.3704137104150501E-2</v>
      </c>
      <c r="AE193" s="75">
        <v>-1.43096117935692E-2</v>
      </c>
      <c r="AF193" s="75">
        <v>-1.49000404420894E-2</v>
      </c>
      <c r="AG193" s="75">
        <v>-1.5474794093465701E-2</v>
      </c>
      <c r="AH193" s="75">
        <v>-1.60329871221256E-2</v>
      </c>
      <c r="AI193" s="75">
        <v>-1.65742487696297E-2</v>
      </c>
      <c r="AJ193" s="75">
        <v>-1.7097940528042199E-2</v>
      </c>
      <c r="AK193" s="75">
        <v>-1.7603433067233699E-2</v>
      </c>
      <c r="AL193" s="75">
        <v>-1.8090523806295E-2</v>
      </c>
      <c r="AM193" s="75">
        <v>-1.85585903429091E-2</v>
      </c>
      <c r="AN193" s="75">
        <v>-1.9007310777751599E-2</v>
      </c>
      <c r="AO193" s="75">
        <v>-1.9436528593287199E-2</v>
      </c>
      <c r="AP193" s="75">
        <v>-1.9845672110295701E-2</v>
      </c>
      <c r="AQ193" s="75">
        <v>-2.0234752298215399E-2</v>
      </c>
      <c r="AR193" s="75">
        <v>-2.06034397965686E-2</v>
      </c>
      <c r="AS193" s="75">
        <v>-2.0951460641676901E-2</v>
      </c>
      <c r="AT193" s="75">
        <v>-2.1278857344937001E-2</v>
      </c>
      <c r="AU193" s="75">
        <v>-2.1585235931101999E-2</v>
      </c>
      <c r="AV193" s="75">
        <v>-2.1870583597578801E-2</v>
      </c>
      <c r="AW193" s="75">
        <v>-2.2134785653684E-2</v>
      </c>
      <c r="AX193" s="75">
        <v>-2.2377508408430901E-2</v>
      </c>
      <c r="AY193" s="75">
        <v>-2.2598898142109601E-2</v>
      </c>
      <c r="AZ193" s="75">
        <v>-2.27985229282512E-2</v>
      </c>
      <c r="BA193" s="75">
        <v>-2.2976449036391299E-2</v>
      </c>
      <c r="BB193" s="75">
        <v>-2.31324718259611E-2</v>
      </c>
      <c r="BC193" s="75">
        <v>-2.32664002600768E-2</v>
      </c>
      <c r="BD193" s="75">
        <v>-2.3378286444867599E-2</v>
      </c>
      <c r="BE193" s="75">
        <v>-2.3467818255408002E-2</v>
      </c>
      <c r="BF193" s="75">
        <v>-2.3535101479101199E-2</v>
      </c>
      <c r="BG193" s="75">
        <v>-2.3579942625733499E-2</v>
      </c>
      <c r="BH193" s="75">
        <v>-2.3602348796539399E-2</v>
      </c>
      <c r="BI193" s="75">
        <v>-2.3602344022806299E-2</v>
      </c>
      <c r="BJ193" s="75">
        <v>-2.35798359377986E-2</v>
      </c>
      <c r="BK193" s="75">
        <v>-2.3534988130759299E-2</v>
      </c>
      <c r="BL193" s="75">
        <v>-2.3467700428577699E-2</v>
      </c>
      <c r="BM193" s="75">
        <v>-2.3378164177752198E-2</v>
      </c>
      <c r="BN193" s="75">
        <v>-2.3266365165295601E-2</v>
      </c>
      <c r="BO193" s="75">
        <v>-2.3132456324424299E-2</v>
      </c>
      <c r="BP193" s="75">
        <v>-2.2976534254903501E-2</v>
      </c>
      <c r="BQ193" s="75">
        <v>-2.2798685644911498E-2</v>
      </c>
      <c r="BR193" s="75">
        <v>-2.2599094039737699E-2</v>
      </c>
      <c r="BS193" s="75">
        <v>-2.2377796804712399E-2</v>
      </c>
      <c r="BT193" s="75">
        <v>-2.2135037191937899E-2</v>
      </c>
      <c r="BU193" s="75">
        <v>-2.18708461660116E-2</v>
      </c>
      <c r="BV193" s="75">
        <v>-2.1585485099594699E-2</v>
      </c>
      <c r="BW193" s="75">
        <v>-2.1279012901459199E-2</v>
      </c>
      <c r="BX193" s="75">
        <v>-2.0951662599863901E-2</v>
      </c>
      <c r="BY193" s="75">
        <v>-2.0603545538656301E-2</v>
      </c>
      <c r="BZ193" s="75">
        <v>-2.0234871920861201E-2</v>
      </c>
      <c r="CA193" s="75">
        <v>-1.9845808369595899E-2</v>
      </c>
      <c r="CB193" s="75">
        <v>-1.9436609912126999E-2</v>
      </c>
      <c r="CC193" s="75">
        <v>-1.9007475023468001E-2</v>
      </c>
      <c r="CD193" s="75">
        <v>-1.8558754746632E-2</v>
      </c>
      <c r="CE193" s="75">
        <v>-1.8090698258956699E-2</v>
      </c>
      <c r="CF193" s="75">
        <v>-1.7603714910878799E-2</v>
      </c>
      <c r="CG193" s="75">
        <v>-1.7098197665127299E-2</v>
      </c>
      <c r="CH193" s="75">
        <v>-1.6574555738820801E-2</v>
      </c>
      <c r="CI193" s="75">
        <v>-1.6033371684065899E-2</v>
      </c>
      <c r="CJ193" s="75">
        <v>-1.54751014568E-2</v>
      </c>
      <c r="CK193" s="75">
        <v>-1.49004396965983E-2</v>
      </c>
      <c r="CL193" s="75">
        <v>-1.43099721904718E-2</v>
      </c>
      <c r="CM193" s="75">
        <v>-1.37044482300461E-2</v>
      </c>
      <c r="CN193" s="75">
        <v>-1.30845438566802E-2</v>
      </c>
      <c r="CO193" s="75">
        <v>-1.2451094172092701E-2</v>
      </c>
      <c r="CP193" s="75">
        <v>-1.18048012230428E-2</v>
      </c>
      <c r="CQ193" s="75">
        <v>-1.1146542231799599E-2</v>
      </c>
      <c r="CR193" s="75">
        <v>-1.04770951203272E-2</v>
      </c>
      <c r="CS193" s="75">
        <v>-9.7972767620103599E-3</v>
      </c>
      <c r="CT193" s="75">
        <v>-9.1079404684796805E-3</v>
      </c>
      <c r="CU193" s="75">
        <v>-8.4098681273235294E-3</v>
      </c>
      <c r="CV193" s="75">
        <v>-7.7038857918842003E-3</v>
      </c>
      <c r="CW193" s="75">
        <v>-6.9907708964774403E-3</v>
      </c>
      <c r="CX193" s="75">
        <v>-6.2713293723300001E-3</v>
      </c>
      <c r="CY193" s="75">
        <v>-5.5462569955034204E-3</v>
      </c>
      <c r="CZ193" s="75">
        <v>-4.81636247709502E-3</v>
      </c>
      <c r="DA193" s="75">
        <v>-4.0822886619389402E-3</v>
      </c>
      <c r="DB193" s="75">
        <v>-3.3447473689693602E-3</v>
      </c>
      <c r="DC193" s="75">
        <v>-2.6044001204309098E-3</v>
      </c>
      <c r="DD193" s="75">
        <v>-1.86188025727915E-3</v>
      </c>
      <c r="DE193" s="75">
        <v>-1.1178060626161801E-3</v>
      </c>
      <c r="DF193" s="75">
        <v>-7.4542428326822101E-4</v>
      </c>
    </row>
    <row r="194" spans="1:110" ht="1.1499999999999999" customHeight="1">
      <c r="A194" s="71">
        <f t="shared" si="33"/>
        <v>185</v>
      </c>
      <c r="B194">
        <v>750</v>
      </c>
      <c r="C194" s="72">
        <f t="shared" si="40"/>
        <v>-6.9623393392248501E-3</v>
      </c>
      <c r="D194" s="72">
        <f t="shared" si="40"/>
        <v>-2.3505150481514601E-2</v>
      </c>
      <c r="E194" s="72">
        <f t="shared" si="40"/>
        <v>-1.4245088370194E-2</v>
      </c>
      <c r="G194" s="72">
        <f t="shared" si="39"/>
        <v>-0.103936538705715</v>
      </c>
      <c r="H194" s="72">
        <f t="shared" si="39"/>
        <v>-0.35085802036376601</v>
      </c>
      <c r="I194" s="72">
        <f t="shared" si="37"/>
        <v>-0.212528041903356</v>
      </c>
      <c r="K194" s="75">
        <v>-7.4473934027992003E-4</v>
      </c>
      <c r="L194" s="75">
        <v>-1.1166523870952E-3</v>
      </c>
      <c r="M194" s="75">
        <v>-1.8598415447286199E-3</v>
      </c>
      <c r="N194" s="75">
        <v>-2.6017126851547801E-3</v>
      </c>
      <c r="O194" s="75">
        <v>-3.3412684023005502E-3</v>
      </c>
      <c r="P194" s="75">
        <v>-4.0780010844446201E-3</v>
      </c>
      <c r="Q194" s="75">
        <v>-4.8112240123646104E-3</v>
      </c>
      <c r="R194" s="75">
        <v>-5.5402494549116402E-3</v>
      </c>
      <c r="S194" s="75">
        <v>-6.2645036866888397E-3</v>
      </c>
      <c r="T194" s="75">
        <v>-6.9828469711910599E-3</v>
      </c>
      <c r="U194" s="75">
        <v>-7.6951161680335603E-3</v>
      </c>
      <c r="V194" s="75">
        <v>-8.4001830965962608E-3</v>
      </c>
      <c r="W194" s="75">
        <v>-9.0971679333006206E-3</v>
      </c>
      <c r="X194" s="75">
        <v>-9.7856370245653999E-3</v>
      </c>
      <c r="Y194" s="75">
        <v>-1.04645217945062E-2</v>
      </c>
      <c r="Z194" s="75">
        <v>-1.1132945898334501E-2</v>
      </c>
      <c r="AA194" s="75">
        <v>-1.17903156555439E-2</v>
      </c>
      <c r="AB194" s="75">
        <v>-1.2435710351651299E-2</v>
      </c>
      <c r="AC194" s="75">
        <v>-1.3068189007085401E-2</v>
      </c>
      <c r="AD194" s="75">
        <v>-1.3687293215812101E-2</v>
      </c>
      <c r="AE194" s="75">
        <v>-1.4291970954582201E-2</v>
      </c>
      <c r="AF194" s="75">
        <v>-1.4881622091575E-2</v>
      </c>
      <c r="AG194" s="75">
        <v>-1.5455642841766299E-2</v>
      </c>
      <c r="AH194" s="75">
        <v>-1.60131682814471E-2</v>
      </c>
      <c r="AI194" s="75">
        <v>-1.65537868948194E-2</v>
      </c>
      <c r="AJ194" s="75">
        <v>-1.7076897705833202E-2</v>
      </c>
      <c r="AK194" s="75">
        <v>-1.7581859317515401E-2</v>
      </c>
      <c r="AL194" s="75">
        <v>-1.8068448986641599E-2</v>
      </c>
      <c r="AM194" s="75">
        <v>-1.8536078310958101E-2</v>
      </c>
      <c r="AN194" s="75">
        <v>-1.89843880222406E-2</v>
      </c>
      <c r="AO194" s="75">
        <v>-1.9413233270470301E-2</v>
      </c>
      <c r="AP194" s="75">
        <v>-1.98220473034461E-2</v>
      </c>
      <c r="AQ194" s="75">
        <v>-2.0210809592113001E-2</v>
      </c>
      <c r="AR194" s="75">
        <v>-2.0579220820045499E-2</v>
      </c>
      <c r="AS194" s="75">
        <v>-2.0926977975964201E-2</v>
      </c>
      <c r="AT194" s="75">
        <v>-2.1254131137384301E-2</v>
      </c>
      <c r="AU194" s="75">
        <v>-2.1560293475740702E-2</v>
      </c>
      <c r="AV194" s="75">
        <v>-2.18454279898651E-2</v>
      </c>
      <c r="AW194" s="75">
        <v>-2.2109448323303599E-2</v>
      </c>
      <c r="AX194" s="75">
        <v>-2.2351994776950001E-2</v>
      </c>
      <c r="AY194" s="75">
        <v>-2.2573226773092699E-2</v>
      </c>
      <c r="AZ194" s="75">
        <v>-2.2772713263275301E-2</v>
      </c>
      <c r="BA194" s="75">
        <v>-2.2950504169425501E-2</v>
      </c>
      <c r="BB194" s="75">
        <v>-2.31064212296496E-2</v>
      </c>
      <c r="BC194" s="75">
        <v>-2.3240245140041201E-2</v>
      </c>
      <c r="BD194" s="75">
        <v>-2.3352053338694501E-2</v>
      </c>
      <c r="BE194" s="75">
        <v>-2.3441518998288301E-2</v>
      </c>
      <c r="BF194" s="75">
        <v>-2.35087511108895E-2</v>
      </c>
      <c r="BG194" s="75">
        <v>-2.3553564637163599E-2</v>
      </c>
      <c r="BH194" s="75">
        <v>-2.35759496657146E-2</v>
      </c>
      <c r="BI194" s="75">
        <v>-2.3575951176803701E-2</v>
      </c>
      <c r="BJ194" s="75">
        <v>-2.3553454928551199E-2</v>
      </c>
      <c r="BK194" s="75">
        <v>-2.35086420251127E-2</v>
      </c>
      <c r="BL194" s="75">
        <v>-2.3441399947651001E-2</v>
      </c>
      <c r="BM194" s="75">
        <v>-2.3351926125924301E-2</v>
      </c>
      <c r="BN194" s="75">
        <v>-2.3240208220800002E-2</v>
      </c>
      <c r="BO194" s="75">
        <v>-2.3106393282860099E-2</v>
      </c>
      <c r="BP194" s="75">
        <v>-2.2950588674902898E-2</v>
      </c>
      <c r="BQ194" s="75">
        <v>-2.27728678742369E-2</v>
      </c>
      <c r="BR194" s="75">
        <v>-2.2573426233757299E-2</v>
      </c>
      <c r="BS194" s="75">
        <v>-2.2352288754204801E-2</v>
      </c>
      <c r="BT194" s="75">
        <v>-2.2109706517571701E-2</v>
      </c>
      <c r="BU194" s="75">
        <v>-2.1845705191685699E-2</v>
      </c>
      <c r="BV194" s="75">
        <v>-2.1560548224324499E-2</v>
      </c>
      <c r="BW194" s="75">
        <v>-2.1254296841939298E-2</v>
      </c>
      <c r="BX194" s="75">
        <v>-2.0927182294299199E-2</v>
      </c>
      <c r="BY194" s="75">
        <v>-2.0579322153466799E-2</v>
      </c>
      <c r="BZ194" s="75">
        <v>-2.0210925813280399E-2</v>
      </c>
      <c r="CA194" s="75">
        <v>-1.9822166079438801E-2</v>
      </c>
      <c r="CB194" s="75">
        <v>-1.9413300320847999E-2</v>
      </c>
      <c r="CC194" s="75">
        <v>-1.8984533457519302E-2</v>
      </c>
      <c r="CD194" s="75">
        <v>-1.85362172464692E-2</v>
      </c>
      <c r="CE194" s="75">
        <v>-1.8068610941372701E-2</v>
      </c>
      <c r="CF194" s="75">
        <v>-1.7582118758755299E-2</v>
      </c>
      <c r="CG194" s="75">
        <v>-1.7077144310992401E-2</v>
      </c>
      <c r="CH194" s="75">
        <v>-1.6554092435617299E-2</v>
      </c>
      <c r="CI194" s="75">
        <v>-1.6013546538665598E-2</v>
      </c>
      <c r="CJ194" s="75">
        <v>-1.54559667977082E-2</v>
      </c>
      <c r="CK194" s="75">
        <v>-1.4882037406664401E-2</v>
      </c>
      <c r="CL194" s="75">
        <v>-1.4292350575378801E-2</v>
      </c>
      <c r="CM194" s="75">
        <v>-1.36876437472665E-2</v>
      </c>
      <c r="CN194" s="75">
        <v>-1.30685944538754E-2</v>
      </c>
      <c r="CO194" s="75">
        <v>-1.24360249772644E-2</v>
      </c>
      <c r="CP194" s="75">
        <v>-1.1790641243628599E-2</v>
      </c>
      <c r="CQ194" s="75">
        <v>-1.1133301352338001E-2</v>
      </c>
      <c r="CR194" s="75">
        <v>-1.04647889021271E-2</v>
      </c>
      <c r="CS194" s="75">
        <v>-9.7859076309714504E-3</v>
      </c>
      <c r="CT194" s="75">
        <v>-9.0975036083864296E-3</v>
      </c>
      <c r="CU194" s="75">
        <v>-8.4003621142210196E-3</v>
      </c>
      <c r="CV194" s="75">
        <v>-7.6952927196725796E-3</v>
      </c>
      <c r="CW194" s="75">
        <v>-6.9830811551582798E-3</v>
      </c>
      <c r="CX194" s="75">
        <v>-6.2645200824363199E-3</v>
      </c>
      <c r="CY194" s="75">
        <v>-5.5403150872416502E-3</v>
      </c>
      <c r="CZ194" s="75">
        <v>-4.8112606558288404E-3</v>
      </c>
      <c r="DA194" s="75">
        <v>-4.0780128667438397E-3</v>
      </c>
      <c r="DB194" s="75">
        <v>-3.34127729565352E-3</v>
      </c>
      <c r="DC194" s="75">
        <v>-2.6017149370682001E-3</v>
      </c>
      <c r="DD194" s="75">
        <v>-1.85997349356966E-3</v>
      </c>
      <c r="DE194" s="75">
        <v>-1.11666125855663E-3</v>
      </c>
      <c r="DF194" s="75">
        <v>-7.4465699830397996E-4</v>
      </c>
    </row>
    <row r="195" spans="1:110" ht="1.1499999999999999" customHeight="1">
      <c r="A195" s="71">
        <f t="shared" si="33"/>
        <v>186</v>
      </c>
      <c r="B195">
        <v>700</v>
      </c>
      <c r="C195" s="72">
        <f t="shared" si="40"/>
        <v>-6.95630320153213E-3</v>
      </c>
      <c r="D195" s="72">
        <f t="shared" si="40"/>
        <v>-2.34843445305295E-2</v>
      </c>
      <c r="E195" s="72">
        <f t="shared" si="40"/>
        <v>-1.4231195472684701E-2</v>
      </c>
      <c r="G195" s="72">
        <f t="shared" si="39"/>
        <v>-9.6980235504183804E-2</v>
      </c>
      <c r="H195" s="72">
        <f t="shared" si="39"/>
        <v>-0.32737367583323701</v>
      </c>
      <c r="I195" s="72">
        <f t="shared" si="37"/>
        <v>-0.198296846430671</v>
      </c>
      <c r="K195" s="75">
        <v>-7.4402405434739196E-4</v>
      </c>
      <c r="L195" s="75">
        <v>-1.11558661777962E-3</v>
      </c>
      <c r="M195" s="75">
        <v>-1.8580416005670401E-3</v>
      </c>
      <c r="N195" s="75">
        <v>-2.5991847959949098E-3</v>
      </c>
      <c r="O195" s="75">
        <v>-3.3380226852796099E-3</v>
      </c>
      <c r="P195" s="75">
        <v>-4.0739704577617804E-3</v>
      </c>
      <c r="Q195" s="75">
        <v>-4.8064319890727299E-3</v>
      </c>
      <c r="R195" s="75">
        <v>-5.5346648006161497E-3</v>
      </c>
      <c r="S195" s="75">
        <v>-6.2580765540087603E-3</v>
      </c>
      <c r="T195" s="75">
        <v>-6.9756108067258503E-3</v>
      </c>
      <c r="U195" s="75">
        <v>-7.6870033275463299E-3</v>
      </c>
      <c r="V195" s="75">
        <v>-8.3911829792987103E-3</v>
      </c>
      <c r="W195" s="75">
        <v>-9.0873049832634906E-3</v>
      </c>
      <c r="X195" s="75">
        <v>-9.7748549764946797E-3</v>
      </c>
      <c r="Y195" s="75">
        <v>-1.0452838846140299E-2</v>
      </c>
      <c r="Z195" s="75">
        <v>-1.1120395915663699E-2</v>
      </c>
      <c r="AA195" s="75">
        <v>-1.1776862262445301E-2</v>
      </c>
      <c r="AB195" s="75">
        <v>-1.2421403894809301E-2</v>
      </c>
      <c r="AC195" s="75">
        <v>-1.30530633953094E-2</v>
      </c>
      <c r="AD195" s="75">
        <v>-1.36713396227378E-2</v>
      </c>
      <c r="AE195" s="75">
        <v>-1.42752653453453E-2</v>
      </c>
      <c r="AF195" s="75">
        <v>-1.4864188278061101E-2</v>
      </c>
      <c r="AG195" s="75">
        <v>-1.54375081697526E-2</v>
      </c>
      <c r="AH195" s="75">
        <v>-1.5994409782742799E-2</v>
      </c>
      <c r="AI195" s="75">
        <v>-1.6534421937335501E-2</v>
      </c>
      <c r="AJ195" s="75">
        <v>-1.70569772681574E-2</v>
      </c>
      <c r="AK195" s="75">
        <v>-1.75614463108286E-2</v>
      </c>
      <c r="AL195" s="75">
        <v>-1.8047555453299498E-2</v>
      </c>
      <c r="AM195" s="75">
        <v>-1.8514769536009199E-2</v>
      </c>
      <c r="AN195" s="75">
        <v>-1.8962695759764701E-2</v>
      </c>
      <c r="AO195" s="75">
        <v>-1.9391176656890802E-2</v>
      </c>
      <c r="AP195" s="75">
        <v>-1.9799683753271801E-2</v>
      </c>
      <c r="AQ195" s="75">
        <v>-2.0188141286280301E-2</v>
      </c>
      <c r="AR195" s="75">
        <v>-2.0556283539576701E-2</v>
      </c>
      <c r="AS195" s="75">
        <v>-2.0903797976479802E-2</v>
      </c>
      <c r="AT195" s="75">
        <v>-2.1230709530200301E-2</v>
      </c>
      <c r="AU195" s="75">
        <v>-2.1536670237705901E-2</v>
      </c>
      <c r="AV195" s="75">
        <v>-2.1821602207533E-2</v>
      </c>
      <c r="AW195" s="75">
        <v>-2.20854428329357E-2</v>
      </c>
      <c r="AX195" s="75">
        <v>-2.2327830423659999E-2</v>
      </c>
      <c r="AY195" s="75">
        <v>-2.2548903921638101E-2</v>
      </c>
      <c r="AZ195" s="75">
        <v>-2.27482643237772E-2</v>
      </c>
      <c r="BA195" s="75">
        <v>-2.2925927165119899E-2</v>
      </c>
      <c r="BB195" s="75">
        <v>-2.3081740303900901E-2</v>
      </c>
      <c r="BC195" s="75">
        <v>-2.3215473622931301E-2</v>
      </c>
      <c r="BD195" s="75">
        <v>-2.3327200953904101E-2</v>
      </c>
      <c r="BE195" s="75">
        <v>-2.3416612195796899E-2</v>
      </c>
      <c r="BF195" s="75">
        <v>-2.3483793303644199E-2</v>
      </c>
      <c r="BG195" s="75">
        <v>-2.35285824738184E-2</v>
      </c>
      <c r="BH195" s="75">
        <v>-2.35509512326007E-2</v>
      </c>
      <c r="BI195" s="75">
        <v>-2.3550954268698601E-2</v>
      </c>
      <c r="BJ195" s="75">
        <v>-2.3528475573893901E-2</v>
      </c>
      <c r="BK195" s="75">
        <v>-2.34836889166672E-2</v>
      </c>
      <c r="BL195" s="75">
        <v>-2.3416494411503602E-2</v>
      </c>
      <c r="BM195" s="75">
        <v>-2.33270742530748E-2</v>
      </c>
      <c r="BN195" s="75">
        <v>-2.3215433697137002E-2</v>
      </c>
      <c r="BO195" s="75">
        <v>-2.3081705372901499E-2</v>
      </c>
      <c r="BP195" s="75">
        <v>-2.2926009589873501E-2</v>
      </c>
      <c r="BQ195" s="75">
        <v>-2.2748410684125701E-2</v>
      </c>
      <c r="BR195" s="75">
        <v>-2.2549107855047601E-2</v>
      </c>
      <c r="BS195" s="75">
        <v>-2.2328124998512E-2</v>
      </c>
      <c r="BT195" s="75">
        <v>-2.2085708730455698E-2</v>
      </c>
      <c r="BU195" s="75">
        <v>-2.1821891911122202E-2</v>
      </c>
      <c r="BV195" s="75">
        <v>-2.1536928171685701E-2</v>
      </c>
      <c r="BW195" s="75">
        <v>-2.12308910519368E-2</v>
      </c>
      <c r="BX195" s="75">
        <v>-2.0904001113317399E-2</v>
      </c>
      <c r="BY195" s="75">
        <v>-2.05563885051833E-2</v>
      </c>
      <c r="BZ195" s="75">
        <v>-2.01882564091602E-2</v>
      </c>
      <c r="CA195" s="75">
        <v>-1.9799787024853601E-2</v>
      </c>
      <c r="CB195" s="75">
        <v>-1.9391237405625299E-2</v>
      </c>
      <c r="CC195" s="75">
        <v>-1.8962819958237499E-2</v>
      </c>
      <c r="CD195" s="75">
        <v>-1.8514886598750301E-2</v>
      </c>
      <c r="CE195" s="75">
        <v>-1.8047705760140999E-2</v>
      </c>
      <c r="CF195" s="75">
        <v>-1.75616784069779E-2</v>
      </c>
      <c r="CG195" s="75">
        <v>-1.70572155597346E-2</v>
      </c>
      <c r="CH195" s="75">
        <v>-1.6534722084975299E-2</v>
      </c>
      <c r="CI195" s="75">
        <v>-1.5994777288615199E-2</v>
      </c>
      <c r="CJ195" s="75">
        <v>-1.5437851015953999E-2</v>
      </c>
      <c r="CK195" s="75">
        <v>-1.4864612035548799E-2</v>
      </c>
      <c r="CL195" s="75">
        <v>-1.42756641382084E-2</v>
      </c>
      <c r="CM195" s="75">
        <v>-1.3671728373924399E-2</v>
      </c>
      <c r="CN195" s="75">
        <v>-1.3053488837017501E-2</v>
      </c>
      <c r="CO195" s="75">
        <v>-1.24217508629681E-2</v>
      </c>
      <c r="CP195" s="75">
        <v>-1.1777228088148999E-2</v>
      </c>
      <c r="CQ195" s="75">
        <v>-1.11207580178279E-2</v>
      </c>
      <c r="CR195" s="75">
        <v>-1.0453129844836401E-2</v>
      </c>
      <c r="CS195" s="75">
        <v>-9.7751367666114603E-3</v>
      </c>
      <c r="CT195" s="75">
        <v>-9.0876144167668805E-3</v>
      </c>
      <c r="CU195" s="75">
        <v>-8.3913555321669196E-3</v>
      </c>
      <c r="CV195" s="75">
        <v>-7.6871498154969199E-3</v>
      </c>
      <c r="CW195" s="75">
        <v>-6.9757949205950303E-3</v>
      </c>
      <c r="CX195" s="75">
        <v>-6.2580670536271999E-3</v>
      </c>
      <c r="CY195" s="75">
        <v>-5.5346843959296101E-3</v>
      </c>
      <c r="CZ195" s="75">
        <v>-4.80642574684225E-3</v>
      </c>
      <c r="DA195" s="75">
        <v>-4.0739599699145396E-3</v>
      </c>
      <c r="DB195" s="75">
        <v>-3.33798832312822E-3</v>
      </c>
      <c r="DC195" s="75">
        <v>-2.59916896716731E-3</v>
      </c>
      <c r="DD195" s="75">
        <v>-1.8581650095256901E-3</v>
      </c>
      <c r="DE195" s="75">
        <v>-1.11557504313623E-3</v>
      </c>
      <c r="DF195" s="75">
        <v>-7.4392891867319105E-4</v>
      </c>
    </row>
    <row r="196" spans="1:110" ht="1.1499999999999999" customHeight="1">
      <c r="A196" s="71">
        <f t="shared" si="33"/>
        <v>187</v>
      </c>
      <c r="B196">
        <v>650</v>
      </c>
      <c r="C196" s="72">
        <f t="shared" si="40"/>
        <v>-6.95066706224679E-3</v>
      </c>
      <c r="D196" s="72">
        <f t="shared" si="40"/>
        <v>-2.3464932062206501E-2</v>
      </c>
      <c r="E196" s="72">
        <f t="shared" si="40"/>
        <v>-1.42182306609402E-2</v>
      </c>
      <c r="G196" s="72">
        <f t="shared" si="39"/>
        <v>-9.0029568441937005E-2</v>
      </c>
      <c r="H196" s="72">
        <f t="shared" si="39"/>
        <v>-0.30390874377103</v>
      </c>
      <c r="I196" s="72">
        <f t="shared" si="37"/>
        <v>-0.184078615769731</v>
      </c>
      <c r="K196" s="75">
        <v>-7.4333207146082703E-4</v>
      </c>
      <c r="L196" s="75">
        <v>-1.1145765892888401E-3</v>
      </c>
      <c r="M196" s="75">
        <v>-1.8563444251958501E-3</v>
      </c>
      <c r="N196" s="75">
        <v>-2.5967920000175499E-3</v>
      </c>
      <c r="O196" s="75">
        <v>-3.3349584611050802E-3</v>
      </c>
      <c r="P196" s="75">
        <v>-4.0701646670822803E-3</v>
      </c>
      <c r="Q196" s="75">
        <v>-4.80190247565587E-3</v>
      </c>
      <c r="R196" s="75">
        <v>-5.5293935783583903E-3</v>
      </c>
      <c r="S196" s="75">
        <v>-6.2520057487199599E-3</v>
      </c>
      <c r="T196" s="75">
        <v>-6.9687751378114601E-3</v>
      </c>
      <c r="U196" s="75">
        <v>-7.6793450138211402E-3</v>
      </c>
      <c r="V196" s="75">
        <v>-8.3826797286792494E-3</v>
      </c>
      <c r="W196" s="75">
        <v>-9.0779887937787792E-3</v>
      </c>
      <c r="X196" s="75">
        <v>-9.7646739948095192E-3</v>
      </c>
      <c r="Y196" s="75">
        <v>-1.04417995833819E-2</v>
      </c>
      <c r="Z196" s="75">
        <v>-1.1108543980885699E-2</v>
      </c>
      <c r="AA196" s="75">
        <v>-1.1764158413425299E-2</v>
      </c>
      <c r="AB196" s="75">
        <v>-1.2407889547330299E-2</v>
      </c>
      <c r="AC196" s="75">
        <v>-1.3038784989676E-2</v>
      </c>
      <c r="AD196" s="75">
        <v>-1.36562766938641E-2</v>
      </c>
      <c r="AE196" s="75">
        <v>-1.4259492000760401E-2</v>
      </c>
      <c r="AF196" s="75">
        <v>-1.48477365469852E-2</v>
      </c>
      <c r="AG196" s="75">
        <v>-1.54203889516838E-2</v>
      </c>
      <c r="AH196" s="75">
        <v>-1.5976707079193998E-2</v>
      </c>
      <c r="AI196" s="75">
        <v>-1.65161517456726E-2</v>
      </c>
      <c r="AJ196" s="75">
        <v>-1.70381763243403E-2</v>
      </c>
      <c r="AK196" s="75">
        <v>-1.75421893278189E-2</v>
      </c>
      <c r="AL196" s="75">
        <v>-1.80278415103475E-2</v>
      </c>
      <c r="AM196" s="75">
        <v>-1.8494659885422999E-2</v>
      </c>
      <c r="AN196" s="75">
        <v>-1.8942230827988099E-2</v>
      </c>
      <c r="AO196" s="75">
        <v>-1.93703571953938E-2</v>
      </c>
      <c r="AP196" s="75">
        <v>-1.9778577557926801E-2</v>
      </c>
      <c r="AQ196" s="75">
        <v>-2.0166746483532699E-2</v>
      </c>
      <c r="AR196" s="75">
        <v>-2.0534626036878698E-2</v>
      </c>
      <c r="AS196" s="75">
        <v>-2.0881918733939499E-2</v>
      </c>
      <c r="AT196" s="75">
        <v>-2.1208592869475001E-2</v>
      </c>
      <c r="AU196" s="75">
        <v>-2.15143644047429E-2</v>
      </c>
      <c r="AV196" s="75">
        <v>-2.17991067838238E-2</v>
      </c>
      <c r="AW196" s="75">
        <v>-2.20627689606544E-2</v>
      </c>
      <c r="AX196" s="75">
        <v>-2.2305014720159302E-2</v>
      </c>
      <c r="AY196" s="75">
        <v>-2.2525930466194902E-2</v>
      </c>
      <c r="AZ196" s="75">
        <v>-2.2725174855399901E-2</v>
      </c>
      <c r="BA196" s="75">
        <v>-2.2902718419049901E-2</v>
      </c>
      <c r="BB196" s="75">
        <v>-2.3058428194049099E-2</v>
      </c>
      <c r="BC196" s="75">
        <v>-2.3192084824222501E-2</v>
      </c>
      <c r="BD196" s="75">
        <v>-2.3303728925689E-2</v>
      </c>
      <c r="BE196" s="75">
        <v>-2.3393096032318601E-2</v>
      </c>
      <c r="BF196" s="75">
        <v>-2.3460227449345401E-2</v>
      </c>
      <c r="BG196" s="75">
        <v>-2.3504994072127298E-2</v>
      </c>
      <c r="BH196" s="75">
        <v>-2.3527352066639601E-2</v>
      </c>
      <c r="BI196" s="75">
        <v>-2.3527351425987001E-2</v>
      </c>
      <c r="BJ196" s="75">
        <v>-2.3504895815617599E-2</v>
      </c>
      <c r="BK196" s="75">
        <v>-2.3460127384159899E-2</v>
      </c>
      <c r="BL196" s="75">
        <v>-2.3392981899924E-2</v>
      </c>
      <c r="BM196" s="75">
        <v>-2.33036077687802E-2</v>
      </c>
      <c r="BN196" s="75">
        <v>-2.3192040456319701E-2</v>
      </c>
      <c r="BO196" s="75">
        <v>-2.3058392390862499E-2</v>
      </c>
      <c r="BP196" s="75">
        <v>-2.2902796717630701E-2</v>
      </c>
      <c r="BQ196" s="75">
        <v>-2.2725314154140499E-2</v>
      </c>
      <c r="BR196" s="75">
        <v>-2.2526139079841401E-2</v>
      </c>
      <c r="BS196" s="75">
        <v>-2.2305305498161902E-2</v>
      </c>
      <c r="BT196" s="75">
        <v>-2.2063043913722099E-2</v>
      </c>
      <c r="BU196" s="75">
        <v>-2.1799405799633801E-2</v>
      </c>
      <c r="BV196" s="75">
        <v>-2.1514624452902299E-2</v>
      </c>
      <c r="BW196" s="75">
        <v>-2.1208794269118699E-2</v>
      </c>
      <c r="BX196" s="75">
        <v>-2.0882117730693601E-2</v>
      </c>
      <c r="BY196" s="75">
        <v>-2.0534742540903601E-2</v>
      </c>
      <c r="BZ196" s="75">
        <v>-2.0166861561760899E-2</v>
      </c>
      <c r="CA196" s="75">
        <v>-1.9778668517205899E-2</v>
      </c>
      <c r="CB196" s="75">
        <v>-1.9370418426224199E-2</v>
      </c>
      <c r="CC196" s="75">
        <v>-1.8942331453676998E-2</v>
      </c>
      <c r="CD196" s="75">
        <v>-1.8494759742911801E-2</v>
      </c>
      <c r="CE196" s="75">
        <v>-1.8027979525540999E-2</v>
      </c>
      <c r="CF196" s="75">
        <v>-1.7542390701823899E-2</v>
      </c>
      <c r="CG196" s="75">
        <v>-1.70384083771477E-2</v>
      </c>
      <c r="CH196" s="75">
        <v>-1.6516441652111101E-2</v>
      </c>
      <c r="CI196" s="75">
        <v>-1.5977061295766301E-2</v>
      </c>
      <c r="CJ196" s="75">
        <v>-1.54207514212703E-2</v>
      </c>
      <c r="CK196" s="75">
        <v>-1.48481614988622E-2</v>
      </c>
      <c r="CL196" s="75">
        <v>-1.42599107096657E-2</v>
      </c>
      <c r="CM196" s="75">
        <v>-1.3656700687934E-2</v>
      </c>
      <c r="CN196" s="75">
        <v>-1.3039225448815099E-2</v>
      </c>
      <c r="CO196" s="75">
        <v>-1.2408271095150599E-2</v>
      </c>
      <c r="CP196" s="75">
        <v>-1.17645608960629E-2</v>
      </c>
      <c r="CQ196" s="75">
        <v>-1.1108912026738801E-2</v>
      </c>
      <c r="CR196" s="75">
        <v>-1.0442117851584901E-2</v>
      </c>
      <c r="CS196" s="75">
        <v>-9.7649642998112497E-3</v>
      </c>
      <c r="CT196" s="75">
        <v>-9.0782734566800995E-3</v>
      </c>
      <c r="CU196" s="75">
        <v>-8.3828487672190002E-3</v>
      </c>
      <c r="CV196" s="75">
        <v>-7.67945806148873E-3</v>
      </c>
      <c r="CW196" s="75">
        <v>-6.9689127502306197E-3</v>
      </c>
      <c r="CX196" s="75">
        <v>-6.2519714203653999E-3</v>
      </c>
      <c r="CY196" s="75">
        <v>-5.5293655748573601E-3</v>
      </c>
      <c r="CZ196" s="75">
        <v>-4.8018586896796398E-3</v>
      </c>
      <c r="DA196" s="75">
        <v>-4.0701307581639404E-3</v>
      </c>
      <c r="DB196" s="75">
        <v>-3.3348810006327699E-3</v>
      </c>
      <c r="DC196" s="75">
        <v>-2.5967629595652301E-3</v>
      </c>
      <c r="DD196" s="75">
        <v>-1.85645514099633E-3</v>
      </c>
      <c r="DE196" s="75">
        <v>-1.11454780568237E-3</v>
      </c>
      <c r="DF196" s="75">
        <v>-7.4324030846582899E-4</v>
      </c>
    </row>
    <row r="197" spans="1:110" ht="1.1499999999999999" customHeight="1">
      <c r="A197" s="71">
        <f t="shared" si="33"/>
        <v>188</v>
      </c>
      <c r="B197">
        <v>600</v>
      </c>
      <c r="C197" s="72">
        <f t="shared" si="40"/>
        <v>-6.9454318384305196E-3</v>
      </c>
      <c r="D197" s="72">
        <f t="shared" si="40"/>
        <v>-2.34469108310713E-2</v>
      </c>
      <c r="E197" s="72">
        <f t="shared" si="40"/>
        <v>-1.4206192879705599E-2</v>
      </c>
      <c r="G197" s="72">
        <f t="shared" si="39"/>
        <v>-8.3084136603506498E-2</v>
      </c>
      <c r="H197" s="72">
        <f t="shared" si="39"/>
        <v>-0.28046183293995902</v>
      </c>
      <c r="I197" s="72">
        <f t="shared" si="37"/>
        <v>-0.16987242289002499</v>
      </c>
      <c r="K197" s="75">
        <v>-7.4266379571781701E-4</v>
      </c>
      <c r="L197" s="75">
        <v>-1.11362181395634E-3</v>
      </c>
      <c r="M197" s="75">
        <v>-1.8547509922927901E-3</v>
      </c>
      <c r="N197" s="75">
        <v>-2.5945353592578598E-3</v>
      </c>
      <c r="O197" s="75">
        <v>-3.3320747790685301E-3</v>
      </c>
      <c r="P197" s="75">
        <v>-4.0665854249209502E-3</v>
      </c>
      <c r="Q197" s="75">
        <v>-4.7976359364065501E-3</v>
      </c>
      <c r="R197" s="75">
        <v>-5.5244350125894896E-3</v>
      </c>
      <c r="S197" s="75">
        <v>-6.2462933856659202E-3</v>
      </c>
      <c r="T197" s="75">
        <v>-6.9623393392248501E-3</v>
      </c>
      <c r="U197" s="75">
        <v>-7.6721408251250898E-3</v>
      </c>
      <c r="V197" s="75">
        <v>-8.3746753080958993E-3</v>
      </c>
      <c r="W197" s="75">
        <v>-9.0692181089752893E-3</v>
      </c>
      <c r="X197" s="75">
        <v>-9.7550945667853693E-3</v>
      </c>
      <c r="Y197" s="75">
        <v>-1.04314056532621E-2</v>
      </c>
      <c r="Z197" s="75">
        <v>-1.1097388349671699E-2</v>
      </c>
      <c r="AA197" s="75">
        <v>-1.1752205055490701E-2</v>
      </c>
      <c r="AB197" s="75">
        <v>-1.23951674080217E-2</v>
      </c>
      <c r="AC197" s="75">
        <v>-1.3025351201376901E-2</v>
      </c>
      <c r="AD197" s="75">
        <v>-1.36421049872433E-2</v>
      </c>
      <c r="AE197" s="75">
        <v>-1.42446487739107E-2</v>
      </c>
      <c r="AF197" s="75">
        <v>-1.4832263997996E-2</v>
      </c>
      <c r="AG197" s="75">
        <v>-1.5404284784913199E-2</v>
      </c>
      <c r="AH197" s="75">
        <v>-1.59600559940054E-2</v>
      </c>
      <c r="AI197" s="75">
        <v>-1.6498973751354201E-2</v>
      </c>
      <c r="AJ197" s="75">
        <v>-1.7020492881447299E-2</v>
      </c>
      <c r="AK197" s="75">
        <v>-1.7524083318135101E-2</v>
      </c>
      <c r="AL197" s="75">
        <v>-1.8009305463801799E-2</v>
      </c>
      <c r="AM197" s="75">
        <v>-1.8475745915993599E-2</v>
      </c>
      <c r="AN197" s="75">
        <v>-1.8922989404504698E-2</v>
      </c>
      <c r="AO197" s="75">
        <v>-1.9350773974260799E-2</v>
      </c>
      <c r="AP197" s="75">
        <v>-1.9758724833914099E-2</v>
      </c>
      <c r="AQ197" s="75">
        <v>-2.01466239043884E-2</v>
      </c>
      <c r="AR197" s="75">
        <v>-2.0514247139085399E-2</v>
      </c>
      <c r="AS197" s="75">
        <v>-2.0861337641717902E-2</v>
      </c>
      <c r="AT197" s="75">
        <v>-2.11877818280936E-2</v>
      </c>
      <c r="AU197" s="75">
        <v>-2.1493374232318199E-2</v>
      </c>
      <c r="AV197" s="75">
        <v>-2.1777941726163499E-2</v>
      </c>
      <c r="AW197" s="75">
        <v>-2.2041427181970899E-2</v>
      </c>
      <c r="AX197" s="75">
        <v>-2.2283546432249699E-2</v>
      </c>
      <c r="AY197" s="75">
        <v>-2.2504307707004002E-2</v>
      </c>
      <c r="AZ197" s="75">
        <v>-2.27034436964095E-2</v>
      </c>
      <c r="BA197" s="75">
        <v>-2.2880878083160399E-2</v>
      </c>
      <c r="BB197" s="75">
        <v>-2.3036484727144799E-2</v>
      </c>
      <c r="BC197" s="75">
        <v>-2.31700773714919E-2</v>
      </c>
      <c r="BD197" s="75">
        <v>-2.3281637510417501E-2</v>
      </c>
      <c r="BE197" s="75">
        <v>-2.3370968532622001E-2</v>
      </c>
      <c r="BF197" s="75">
        <v>-2.34380530825865E-2</v>
      </c>
      <c r="BG197" s="75">
        <v>-2.3482797693718499E-2</v>
      </c>
      <c r="BH197" s="75">
        <v>-2.3505150481514601E-2</v>
      </c>
      <c r="BI197" s="75">
        <v>-2.35051413399196E-2</v>
      </c>
      <c r="BJ197" s="75">
        <v>-2.3482713257194501E-2</v>
      </c>
      <c r="BK197" s="75">
        <v>-2.3437956474899602E-2</v>
      </c>
      <c r="BL197" s="75">
        <v>-2.3370860298659799E-2</v>
      </c>
      <c r="BM197" s="75">
        <v>-2.3281526072778402E-2</v>
      </c>
      <c r="BN197" s="75">
        <v>-2.31700273558453E-2</v>
      </c>
      <c r="BO197" s="75">
        <v>-2.3036454064786001E-2</v>
      </c>
      <c r="BP197" s="75">
        <v>-2.2880949907498602E-2</v>
      </c>
      <c r="BQ197" s="75">
        <v>-2.2703578173181901E-2</v>
      </c>
      <c r="BR197" s="75">
        <v>-2.25045202787168E-2</v>
      </c>
      <c r="BS197" s="75">
        <v>-2.2283830023734401E-2</v>
      </c>
      <c r="BT197" s="75">
        <v>-2.2041712336804201E-2</v>
      </c>
      <c r="BU197" s="75">
        <v>-2.1778246190347E-2</v>
      </c>
      <c r="BV197" s="75">
        <v>-2.1493636706058999E-2</v>
      </c>
      <c r="BW197" s="75">
        <v>-2.1188005137369102E-2</v>
      </c>
      <c r="BX197" s="75">
        <v>-2.0861530879997099E-2</v>
      </c>
      <c r="BY197" s="75">
        <v>-2.0514382165142699E-2</v>
      </c>
      <c r="BZ197" s="75">
        <v>-2.0146739148863099E-2</v>
      </c>
      <c r="CA197" s="75">
        <v>-1.97588078923399E-2</v>
      </c>
      <c r="CB197" s="75">
        <v>-1.9350840675924699E-2</v>
      </c>
      <c r="CC197" s="75">
        <v>-1.8923064985437998E-2</v>
      </c>
      <c r="CD197" s="75">
        <v>-1.8475833697980299E-2</v>
      </c>
      <c r="CE197" s="75">
        <v>-1.8009429269036401E-2</v>
      </c>
      <c r="CF197" s="75">
        <v>-1.75242526369629E-2</v>
      </c>
      <c r="CG197" s="75">
        <v>-1.70207200525146E-2</v>
      </c>
      <c r="CH197" s="75">
        <v>-1.6499248315249099E-2</v>
      </c>
      <c r="CI197" s="75">
        <v>-1.59603963037807E-2</v>
      </c>
      <c r="CJ197" s="75">
        <v>-1.5404665574210399E-2</v>
      </c>
      <c r="CK197" s="75">
        <v>-1.4832684087296001E-2</v>
      </c>
      <c r="CL197" s="75">
        <v>-1.4245088370194E-2</v>
      </c>
      <c r="CM197" s="75">
        <v>-1.3642559568002E-2</v>
      </c>
      <c r="CN197" s="75">
        <v>-1.3025802951206001E-2</v>
      </c>
      <c r="CO197" s="75">
        <v>-1.23955851021673E-2</v>
      </c>
      <c r="CP197" s="75">
        <v>-1.17526389745717E-2</v>
      </c>
      <c r="CQ197" s="75">
        <v>-1.1097763174579899E-2</v>
      </c>
      <c r="CR197" s="75">
        <v>-1.0431752911904299E-2</v>
      </c>
      <c r="CS197" s="75">
        <v>-9.7553902329082093E-3</v>
      </c>
      <c r="CT197" s="75">
        <v>-9.0694812690526299E-3</v>
      </c>
      <c r="CU197" s="75">
        <v>-8.3748420184247101E-3</v>
      </c>
      <c r="CV197" s="75">
        <v>-7.6722183078391003E-3</v>
      </c>
      <c r="CW197" s="75">
        <v>-6.9624350127423899E-3</v>
      </c>
      <c r="CX197" s="75">
        <v>-6.2462340962656498E-3</v>
      </c>
      <c r="CY197" s="75">
        <v>-5.5243591312637303E-3</v>
      </c>
      <c r="CZ197" s="75">
        <v>-4.7975601777352399E-3</v>
      </c>
      <c r="DA197" s="75">
        <v>-4.0665259074694404E-3</v>
      </c>
      <c r="DB197" s="75">
        <v>-3.3319557137974701E-3</v>
      </c>
      <c r="DC197" s="75">
        <v>-2.5944975552420098E-3</v>
      </c>
      <c r="DD197" s="75">
        <v>-1.8548441786106101E-3</v>
      </c>
      <c r="DE197" s="75">
        <v>-1.1135798736449901E-3</v>
      </c>
      <c r="DF197" s="75">
        <v>-7.4259144249481295E-4</v>
      </c>
    </row>
    <row r="198" spans="1:110" ht="1.1499999999999999" customHeight="1">
      <c r="A198" s="71">
        <f t="shared" si="33"/>
        <v>189</v>
      </c>
      <c r="B198">
        <v>550</v>
      </c>
      <c r="C198" s="72">
        <f t="shared" si="40"/>
        <v>-6.9405989411552502E-3</v>
      </c>
      <c r="D198" s="72">
        <f t="shared" si="40"/>
        <v>-2.34302786486341E-2</v>
      </c>
      <c r="E198" s="72">
        <f t="shared" si="40"/>
        <v>-1.4195081372777099E-2</v>
      </c>
      <c r="G198" s="72">
        <f t="shared" si="39"/>
        <v>-7.6143537662351199E-2</v>
      </c>
      <c r="H198" s="72">
        <f t="shared" si="39"/>
        <v>-0.25703155429132402</v>
      </c>
      <c r="I198" s="72">
        <f t="shared" si="37"/>
        <v>-0.15567734151724799</v>
      </c>
      <c r="K198" s="75">
        <v>-7.4202094963766205E-4</v>
      </c>
      <c r="L198" s="75">
        <v>-1.11272186850783E-3</v>
      </c>
      <c r="M198" s="75">
        <v>-1.85326175437694E-3</v>
      </c>
      <c r="N198" s="75">
        <v>-2.5924162792534799E-3</v>
      </c>
      <c r="O198" s="75">
        <v>-3.3293703840490698E-3</v>
      </c>
      <c r="P198" s="75">
        <v>-4.0632340034062499E-3</v>
      </c>
      <c r="Q198" s="75">
        <v>-4.7936332091558101E-3</v>
      </c>
      <c r="R198" s="75">
        <v>-5.5197878139006196E-3</v>
      </c>
      <c r="S198" s="75">
        <v>-6.2409412616807403E-3</v>
      </c>
      <c r="T198" s="75">
        <v>-6.95630320153213E-3</v>
      </c>
      <c r="U198" s="75">
        <v>-7.66538968490749E-3</v>
      </c>
      <c r="V198" s="75">
        <v>-8.3671717357446992E-3</v>
      </c>
      <c r="W198" s="75">
        <v>-9.0609920636961702E-3</v>
      </c>
      <c r="X198" s="75">
        <v>-9.7461164966171007E-3</v>
      </c>
      <c r="Y198" s="75">
        <v>-1.0421659154199001E-2</v>
      </c>
      <c r="Z198" s="75">
        <v>-1.10869274432479E-2</v>
      </c>
      <c r="AA198" s="75">
        <v>-1.1741002570884101E-2</v>
      </c>
      <c r="AB198" s="75">
        <v>-1.2383238346324099E-2</v>
      </c>
      <c r="AC198" s="75">
        <v>-1.3012759318303301E-2</v>
      </c>
      <c r="AD198" s="75">
        <v>-1.3628824923730401E-2</v>
      </c>
      <c r="AE198" s="75">
        <v>-1.4230734465777399E-2</v>
      </c>
      <c r="AF198" s="75">
        <v>-1.48177673544159E-2</v>
      </c>
      <c r="AG198" s="75">
        <v>-1.53891956723464E-2</v>
      </c>
      <c r="AH198" s="75">
        <v>-1.5944453003571599E-2</v>
      </c>
      <c r="AI198" s="75">
        <v>-1.6482884844222001E-2</v>
      </c>
      <c r="AJ198" s="75">
        <v>-1.7003925729682099E-2</v>
      </c>
      <c r="AK198" s="75">
        <v>-1.7507123225173001E-2</v>
      </c>
      <c r="AL198" s="75">
        <v>-1.7991945350718099E-2</v>
      </c>
      <c r="AM198" s="75">
        <v>-1.8458025032837201E-2</v>
      </c>
      <c r="AN198" s="75">
        <v>-1.8904967128187299E-2</v>
      </c>
      <c r="AO198" s="75">
        <v>-1.9332426467690299E-2</v>
      </c>
      <c r="AP198" s="75">
        <v>-1.9740122033426798E-2</v>
      </c>
      <c r="AQ198" s="75">
        <v>-2.0127771716070102E-2</v>
      </c>
      <c r="AR198" s="75">
        <v>-2.0495146421772002E-2</v>
      </c>
      <c r="AS198" s="75">
        <v>-2.0842051611270999E-2</v>
      </c>
      <c r="AT198" s="75">
        <v>-2.11682771387313E-2</v>
      </c>
      <c r="AU198" s="75">
        <v>-2.1473698298700501E-2</v>
      </c>
      <c r="AV198" s="75">
        <v>-2.1758106399429301E-2</v>
      </c>
      <c r="AW198" s="75">
        <v>-2.2021418604344901E-2</v>
      </c>
      <c r="AX198" s="75">
        <v>-2.2263423879494398E-2</v>
      </c>
      <c r="AY198" s="75">
        <v>-2.2484037095959999E-2</v>
      </c>
      <c r="AZ198" s="75">
        <v>-2.2683069957465701E-2</v>
      </c>
      <c r="BA198" s="75">
        <v>-2.2860405916762801E-2</v>
      </c>
      <c r="BB198" s="75">
        <v>-2.3015910385624901E-2</v>
      </c>
      <c r="BC198" s="75">
        <v>-2.3149449484198999E-2</v>
      </c>
      <c r="BD198" s="75">
        <v>-2.32609274000742E-2</v>
      </c>
      <c r="BE198" s="75">
        <v>-2.3350227726764299E-2</v>
      </c>
      <c r="BF198" s="75">
        <v>-2.3417269727506199E-2</v>
      </c>
      <c r="BG198" s="75">
        <v>-2.3461992012062099E-2</v>
      </c>
      <c r="BH198" s="75">
        <v>-2.34843445305295E-2</v>
      </c>
      <c r="BI198" s="75">
        <v>-2.34843232364619E-2</v>
      </c>
      <c r="BJ198" s="75">
        <v>-2.34619252775655E-2</v>
      </c>
      <c r="BK198" s="75">
        <v>-2.3417175617746502E-2</v>
      </c>
      <c r="BL198" s="75">
        <v>-2.33501274303398E-2</v>
      </c>
      <c r="BM198" s="75">
        <v>-2.3260828677607599E-2</v>
      </c>
      <c r="BN198" s="75">
        <v>-2.31493933213914E-2</v>
      </c>
      <c r="BO198" s="75">
        <v>-2.30158900199103E-2</v>
      </c>
      <c r="BP198" s="75">
        <v>-2.2860469140591699E-2</v>
      </c>
      <c r="BQ198" s="75">
        <v>-2.2683202448024499E-2</v>
      </c>
      <c r="BR198" s="75">
        <v>-2.2484251970763501E-2</v>
      </c>
      <c r="BS198" s="75">
        <v>-2.2263698191477398E-2</v>
      </c>
      <c r="BT198" s="75">
        <v>-2.2021714398483699E-2</v>
      </c>
      <c r="BU198" s="75">
        <v>-2.17584123217557E-2</v>
      </c>
      <c r="BV198" s="75">
        <v>-2.1473964654001001E-2</v>
      </c>
      <c r="BW198" s="75">
        <v>-2.1168522257880702E-2</v>
      </c>
      <c r="BX198" s="75">
        <v>-2.0842239336020599E-2</v>
      </c>
      <c r="BY198" s="75">
        <v>-2.0495305286481101E-2</v>
      </c>
      <c r="BZ198" s="75">
        <v>-2.0127887071275798E-2</v>
      </c>
      <c r="CA198" s="75">
        <v>-1.9740202543425699E-2</v>
      </c>
      <c r="CB198" s="75">
        <v>-1.93325014848915E-2</v>
      </c>
      <c r="CC198" s="75">
        <v>-1.8905017720940099E-2</v>
      </c>
      <c r="CD198" s="75">
        <v>-1.8458105564000099E-2</v>
      </c>
      <c r="CE198" s="75">
        <v>-1.79920522340489E-2</v>
      </c>
      <c r="CF198" s="75">
        <v>-1.7507261353680401E-2</v>
      </c>
      <c r="CG198" s="75">
        <v>-1.70041481697762E-2</v>
      </c>
      <c r="CH198" s="75">
        <v>-1.6483139469605699E-2</v>
      </c>
      <c r="CI198" s="75">
        <v>-1.5944780394897801E-2</v>
      </c>
      <c r="CJ198" s="75">
        <v>-1.53895912986217E-2</v>
      </c>
      <c r="CK198" s="75">
        <v>-1.48181784167672E-2</v>
      </c>
      <c r="CL198" s="75">
        <v>-1.4231195472684701E-2</v>
      </c>
      <c r="CM198" s="75">
        <v>-1.36293041465432E-2</v>
      </c>
      <c r="CN198" s="75">
        <v>-1.3013220253214899E-2</v>
      </c>
      <c r="CO198" s="75">
        <v>-1.23836924419538E-2</v>
      </c>
      <c r="CP198" s="75">
        <v>-1.17414618192742E-2</v>
      </c>
      <c r="CQ198" s="75">
        <v>-1.10873112483659E-2</v>
      </c>
      <c r="CR198" s="75">
        <v>-1.0422035103588301E-2</v>
      </c>
      <c r="CS198" s="75">
        <v>-9.7464144662535498E-3</v>
      </c>
      <c r="CT198" s="75">
        <v>-9.0612383544566907E-3</v>
      </c>
      <c r="CU198" s="75">
        <v>-8.3673353457561408E-3</v>
      </c>
      <c r="CV198" s="75">
        <v>-7.6654312464552203E-3</v>
      </c>
      <c r="CW198" s="75">
        <v>-6.9563619374684998E-3</v>
      </c>
      <c r="CX198" s="75">
        <v>-6.2408557591334098E-3</v>
      </c>
      <c r="CY198" s="75">
        <v>-5.51966545570849E-3</v>
      </c>
      <c r="CZ198" s="75">
        <v>-4.79353067032661E-3</v>
      </c>
      <c r="DA198" s="75">
        <v>-4.0631459835776696E-3</v>
      </c>
      <c r="DB198" s="75">
        <v>-3.3292127143522499E-3</v>
      </c>
      <c r="DC198" s="75">
        <v>-2.59237327773917E-3</v>
      </c>
      <c r="DD198" s="75">
        <v>-1.85333238706334E-3</v>
      </c>
      <c r="DE198" s="75">
        <v>-1.1126715132013399E-3</v>
      </c>
      <c r="DF198" s="75">
        <v>-7.4198259869262897E-4</v>
      </c>
    </row>
    <row r="199" spans="1:110" ht="1.1499999999999999" customHeight="1">
      <c r="A199" s="71">
        <f t="shared" si="33"/>
        <v>190</v>
      </c>
      <c r="B199">
        <v>500</v>
      </c>
      <c r="C199" s="72">
        <f t="shared" si="40"/>
        <v>-6.9361700707622704E-3</v>
      </c>
      <c r="D199" s="72">
        <f t="shared" si="40"/>
        <v>-2.34150335519097E-2</v>
      </c>
      <c r="E199" s="72">
        <f t="shared" si="40"/>
        <v>-1.41848956673038E-2</v>
      </c>
      <c r="G199" s="72">
        <f t="shared" si="39"/>
        <v>-6.9207367591588895E-2</v>
      </c>
      <c r="H199" s="72">
        <f t="shared" si="39"/>
        <v>-0.233616520739415</v>
      </c>
      <c r="I199" s="72">
        <f t="shared" si="37"/>
        <v>-0.141492445849944</v>
      </c>
      <c r="K199" s="75">
        <v>-7.4140656199233495E-4</v>
      </c>
      <c r="L199" s="75">
        <v>-1.1118764998536701E-3</v>
      </c>
      <c r="M199" s="75">
        <v>-1.8518765731323501E-3</v>
      </c>
      <c r="N199" s="75">
        <v>-2.5904364661664598E-3</v>
      </c>
      <c r="O199" s="75">
        <v>-3.3268439195307999E-3</v>
      </c>
      <c r="P199" s="75">
        <v>-4.0601110902298296E-3</v>
      </c>
      <c r="Q199" s="75">
        <v>-4.7898955288701401E-3</v>
      </c>
      <c r="R199" s="75">
        <v>-5.5154503819267097E-3</v>
      </c>
      <c r="S199" s="75">
        <v>-6.2359506512984801E-3</v>
      </c>
      <c r="T199" s="75">
        <v>-6.95066706224679E-3</v>
      </c>
      <c r="U199" s="75">
        <v>-7.65909000206193E-3</v>
      </c>
      <c r="V199" s="75">
        <v>-8.3601708317291908E-3</v>
      </c>
      <c r="W199" s="75">
        <v>-9.0533103839607002E-3</v>
      </c>
      <c r="X199" s="75">
        <v>-9.7377389125949693E-3</v>
      </c>
      <c r="Y199" s="75">
        <v>-1.0412562358037499E-2</v>
      </c>
      <c r="Z199" s="75">
        <v>-1.10771601107853E-2</v>
      </c>
      <c r="AA199" s="75">
        <v>-1.1730550630968501E-2</v>
      </c>
      <c r="AB199" s="75">
        <v>-1.2372103836737499E-2</v>
      </c>
      <c r="AC199" s="75">
        <v>-1.30010068023557E-2</v>
      </c>
      <c r="AD199" s="75">
        <v>-1.36164364934575E-2</v>
      </c>
      <c r="AE199" s="75">
        <v>-1.42177488320658E-2</v>
      </c>
      <c r="AF199" s="75">
        <v>-1.48042431549129E-2</v>
      </c>
      <c r="AG199" s="75">
        <v>-1.53751216534055E-2</v>
      </c>
      <c r="AH199" s="75">
        <v>-1.5929895463414102E-2</v>
      </c>
      <c r="AI199" s="75">
        <v>-1.6467881382864102E-2</v>
      </c>
      <c r="AJ199" s="75">
        <v>-1.6988474206746099E-2</v>
      </c>
      <c r="AK199" s="75">
        <v>-1.74913043582955E-2</v>
      </c>
      <c r="AL199" s="75">
        <v>-1.79757587271069E-2</v>
      </c>
      <c r="AM199" s="75">
        <v>-1.8441495514584801E-2</v>
      </c>
      <c r="AN199" s="75">
        <v>-1.88881593447968E-2</v>
      </c>
      <c r="AO199" s="75">
        <v>-1.9315314209475201E-2</v>
      </c>
      <c r="AP199" s="75">
        <v>-1.9722766225568102E-2</v>
      </c>
      <c r="AQ199" s="75">
        <v>-2.0110187471077502E-2</v>
      </c>
      <c r="AR199" s="75">
        <v>-2.0477324081552901E-2</v>
      </c>
      <c r="AS199" s="75">
        <v>-2.08240573850343E-2</v>
      </c>
      <c r="AT199" s="75">
        <v>-2.11500793087998E-2</v>
      </c>
      <c r="AU199" s="75">
        <v>-2.1455335701184498E-2</v>
      </c>
      <c r="AV199" s="75">
        <v>-2.1739599517818502E-2</v>
      </c>
      <c r="AW199" s="75">
        <v>-2.2002744783867399E-2</v>
      </c>
      <c r="AX199" s="75">
        <v>-2.22446451739324E-2</v>
      </c>
      <c r="AY199" s="75">
        <v>-2.2465119943417398E-2</v>
      </c>
      <c r="AZ199" s="75">
        <v>-2.2664053163844001E-2</v>
      </c>
      <c r="BA199" s="75">
        <v>-2.2841301220751099E-2</v>
      </c>
      <c r="BB199" s="75">
        <v>-2.2996706188514501E-2</v>
      </c>
      <c r="BC199" s="75">
        <v>-2.3130199142897202E-2</v>
      </c>
      <c r="BD199" s="75">
        <v>-2.32415994885013E-2</v>
      </c>
      <c r="BE199" s="75">
        <v>-2.3330871833136299E-2</v>
      </c>
      <c r="BF199" s="75">
        <v>-2.3397876770359202E-2</v>
      </c>
      <c r="BG199" s="75">
        <v>-2.3442576149632199E-2</v>
      </c>
      <c r="BH199" s="75">
        <v>-2.3464932062206501E-2</v>
      </c>
      <c r="BI199" s="75">
        <v>-2.3464896779532798E-2</v>
      </c>
      <c r="BJ199" s="75">
        <v>-2.3442529191111099E-2</v>
      </c>
      <c r="BK199" s="75">
        <v>-2.3397784491898999E-2</v>
      </c>
      <c r="BL199" s="75">
        <v>-2.3330781199397198E-2</v>
      </c>
      <c r="BM199" s="75">
        <v>-2.32415151232407E-2</v>
      </c>
      <c r="BN199" s="75">
        <v>-2.3130137409493701E-2</v>
      </c>
      <c r="BO199" s="75">
        <v>-2.2996699762807101E-2</v>
      </c>
      <c r="BP199" s="75">
        <v>-2.2841354511247101E-2</v>
      </c>
      <c r="BQ199" s="75">
        <v>-2.2664186538718201E-2</v>
      </c>
      <c r="BR199" s="75">
        <v>-2.2465334759431198E-2</v>
      </c>
      <c r="BS199" s="75">
        <v>-2.2244909520595602E-2</v>
      </c>
      <c r="BT199" s="75">
        <v>-2.2003050556268101E-2</v>
      </c>
      <c r="BU199" s="75">
        <v>-2.1739903398006299E-2</v>
      </c>
      <c r="BV199" s="75">
        <v>-2.1455608053761299E-2</v>
      </c>
      <c r="BW199" s="75">
        <v>-2.1150344244779198E-2</v>
      </c>
      <c r="BX199" s="75">
        <v>-2.08242418930649E-2</v>
      </c>
      <c r="BY199" s="75">
        <v>-2.04775098634308E-2</v>
      </c>
      <c r="BZ199" s="75">
        <v>-2.0110303252395101E-2</v>
      </c>
      <c r="CA199" s="75">
        <v>-1.9722849950144301E-2</v>
      </c>
      <c r="CB199" s="75">
        <v>-1.9315398228395599E-2</v>
      </c>
      <c r="CC199" s="75">
        <v>-1.8888186960848499E-2</v>
      </c>
      <c r="CD199" s="75">
        <v>-1.8441572530778098E-2</v>
      </c>
      <c r="CE199" s="75">
        <v>-1.7975845860219102E-2</v>
      </c>
      <c r="CF199" s="75">
        <v>-1.7491414148912501E-2</v>
      </c>
      <c r="CG199" s="75">
        <v>-1.6988690570824399E-2</v>
      </c>
      <c r="CH199" s="75">
        <v>-1.6468112736870301E-2</v>
      </c>
      <c r="CI199" s="75">
        <v>-1.59302119383255E-2</v>
      </c>
      <c r="CJ199" s="75">
        <v>-1.53755266956022E-2</v>
      </c>
      <c r="CK199" s="75">
        <v>-1.48046433728723E-2</v>
      </c>
      <c r="CL199" s="75">
        <v>-1.42182306609402E-2</v>
      </c>
      <c r="CM199" s="75">
        <v>-1.36169337621686E-2</v>
      </c>
      <c r="CN199" s="75">
        <v>-1.30014765286841E-2</v>
      </c>
      <c r="CO199" s="75">
        <v>-1.23725927756049E-2</v>
      </c>
      <c r="CP199" s="75">
        <v>-1.17310291210469E-2</v>
      </c>
      <c r="CQ199" s="75">
        <v>-1.10775560328193E-2</v>
      </c>
      <c r="CR199" s="75">
        <v>-1.0412964581755601E-2</v>
      </c>
      <c r="CS199" s="75">
        <v>-9.7380368362337301E-3</v>
      </c>
      <c r="CT199" s="75">
        <v>-9.0535451499545103E-3</v>
      </c>
      <c r="CU199" s="75">
        <v>-8.3603287234700393E-3</v>
      </c>
      <c r="CV199" s="75">
        <v>-7.6590973901829703E-3</v>
      </c>
      <c r="CW199" s="75">
        <v>-6.95069366129246E-3</v>
      </c>
      <c r="CX199" s="75">
        <v>-6.2358368493232704E-3</v>
      </c>
      <c r="CY199" s="75">
        <v>-5.5152848449279103E-3</v>
      </c>
      <c r="CZ199" s="75">
        <v>-4.7897704171054999E-3</v>
      </c>
      <c r="DA199" s="75">
        <v>-4.0599914390759299E-3</v>
      </c>
      <c r="DB199" s="75">
        <v>-3.3266521532823298E-3</v>
      </c>
      <c r="DC199" s="75">
        <v>-2.59039052688422E-3</v>
      </c>
      <c r="DD199" s="75">
        <v>-1.8519200204173099E-3</v>
      </c>
      <c r="DE199" s="75">
        <v>-1.11182293369438E-3</v>
      </c>
      <c r="DF199" s="75">
        <v>-7.4141404418696705E-4</v>
      </c>
    </row>
    <row r="200" spans="1:110" ht="1.1499999999999999" customHeight="1">
      <c r="A200" s="71">
        <f t="shared" si="33"/>
        <v>191</v>
      </c>
      <c r="B200">
        <v>450</v>
      </c>
      <c r="C200" s="72">
        <f t="shared" si="40"/>
        <v>-6.9321469141686897E-3</v>
      </c>
      <c r="D200" s="72">
        <f t="shared" si="40"/>
        <v>-2.34011739620291E-2</v>
      </c>
      <c r="E200" s="72">
        <f t="shared" si="40"/>
        <v>-1.41756355441839E-2</v>
      </c>
      <c r="G200" s="72">
        <f t="shared" si="39"/>
        <v>-6.22752206774203E-2</v>
      </c>
      <c r="H200" s="72">
        <f t="shared" si="39"/>
        <v>-0.21021534677738599</v>
      </c>
      <c r="I200" s="72">
        <f t="shared" si="37"/>
        <v>-0.12731681030576</v>
      </c>
      <c r="K200" s="75">
        <v>-7.4082479756725601E-4</v>
      </c>
      <c r="L200" s="75">
        <v>-1.1110857350376999E-3</v>
      </c>
      <c r="M200" s="75">
        <v>-1.85059470944452E-3</v>
      </c>
      <c r="N200" s="75">
        <v>-2.58859781766659E-3</v>
      </c>
      <c r="O200" s="75">
        <v>-3.3244941609837002E-3</v>
      </c>
      <c r="P200" s="75">
        <v>-4.0572166821220799E-3</v>
      </c>
      <c r="Q200" s="75">
        <v>-4.7864244686888898E-3</v>
      </c>
      <c r="R200" s="75">
        <v>-5.5114210642068402E-3</v>
      </c>
      <c r="S200" s="75">
        <v>-6.2313221261365397E-3</v>
      </c>
      <c r="T200" s="75">
        <v>-6.9454318384305196E-3</v>
      </c>
      <c r="U200" s="75">
        <v>-7.6532399150755701E-3</v>
      </c>
      <c r="V200" s="75">
        <v>-8.3536739463306708E-3</v>
      </c>
      <c r="W200" s="75">
        <v>-9.0461734996460999E-3</v>
      </c>
      <c r="X200" s="75">
        <v>-9.7299603938245105E-3</v>
      </c>
      <c r="Y200" s="75">
        <v>-1.0404117375842299E-2</v>
      </c>
      <c r="Z200" s="75">
        <v>-1.10680858563046E-2</v>
      </c>
      <c r="AA200" s="75">
        <v>-1.17208481830812E-2</v>
      </c>
      <c r="AB200" s="75">
        <v>-1.23617656851865E-2</v>
      </c>
      <c r="AC200" s="75">
        <v>-1.29900916115366E-2</v>
      </c>
      <c r="AD200" s="75">
        <v>-1.3604939051365301E-2</v>
      </c>
      <c r="AE200" s="75">
        <v>-1.42056924480539E-2</v>
      </c>
      <c r="AF200" s="75">
        <v>-1.47916880445063E-2</v>
      </c>
      <c r="AG200" s="75">
        <v>-1.53620624459927E-2</v>
      </c>
      <c r="AH200" s="75">
        <v>-1.59163817260741E-2</v>
      </c>
      <c r="AI200" s="75">
        <v>-1.6453959352961602E-2</v>
      </c>
      <c r="AJ200" s="75">
        <v>-1.69741378722847E-2</v>
      </c>
      <c r="AK200" s="75">
        <v>-1.7476622746517002E-2</v>
      </c>
      <c r="AL200" s="75">
        <v>-1.7960742563241101E-2</v>
      </c>
      <c r="AM200" s="75">
        <v>-1.8426156388390999E-2</v>
      </c>
      <c r="AN200" s="75">
        <v>-1.88725614456552E-2</v>
      </c>
      <c r="AO200" s="75">
        <v>-1.9299436458677498E-2</v>
      </c>
      <c r="AP200" s="75">
        <v>-1.97066552859314E-2</v>
      </c>
      <c r="AQ200" s="75">
        <v>-2.0093868180242599E-2</v>
      </c>
      <c r="AR200" s="75">
        <v>-2.04607806910235E-2</v>
      </c>
      <c r="AS200" s="75">
        <v>-2.0807351896414701E-2</v>
      </c>
      <c r="AT200" s="75">
        <v>-2.1133188370768E-2</v>
      </c>
      <c r="AU200" s="75">
        <v>-2.14382861500871E-2</v>
      </c>
      <c r="AV200" s="75">
        <v>-2.17224192562025E-2</v>
      </c>
      <c r="AW200" s="75">
        <v>-2.1985407447418701E-2</v>
      </c>
      <c r="AX200" s="75">
        <v>-2.22272084993437E-2</v>
      </c>
      <c r="AY200" s="75">
        <v>-2.2447557154946399E-2</v>
      </c>
      <c r="AZ200" s="75">
        <v>-2.2646393329328E-2</v>
      </c>
      <c r="BA200" s="75">
        <v>-2.2823562874304999E-2</v>
      </c>
      <c r="BB200" s="75">
        <v>-2.2978873492756902E-2</v>
      </c>
      <c r="BC200" s="75">
        <v>-2.3112324322128099E-2</v>
      </c>
      <c r="BD200" s="75">
        <v>-2.3223654625976399E-2</v>
      </c>
      <c r="BE200" s="75">
        <v>-2.3312899424786301E-2</v>
      </c>
      <c r="BF200" s="75">
        <v>-2.3379873380749799E-2</v>
      </c>
      <c r="BG200" s="75">
        <v>-2.34245496534276E-2</v>
      </c>
      <c r="BH200" s="75">
        <v>-2.34469108310713E-2</v>
      </c>
      <c r="BI200" s="75">
        <v>-2.34468619191147E-2</v>
      </c>
      <c r="BJ200" s="75">
        <v>-2.3424522432005601E-2</v>
      </c>
      <c r="BK200" s="75">
        <v>-2.3379782873603198E-2</v>
      </c>
      <c r="BL200" s="75">
        <v>-2.33128197298265E-2</v>
      </c>
      <c r="BM200" s="75">
        <v>-2.3223584900274499E-2</v>
      </c>
      <c r="BN200" s="75">
        <v>-2.3112258850537699E-2</v>
      </c>
      <c r="BO200" s="75">
        <v>-2.2978882688525999E-2</v>
      </c>
      <c r="BP200" s="75">
        <v>-2.2823606190718201E-2</v>
      </c>
      <c r="BQ200" s="75">
        <v>-2.2646529915905302E-2</v>
      </c>
      <c r="BR200" s="75">
        <v>-2.2447769257560101E-2</v>
      </c>
      <c r="BS200" s="75">
        <v>-2.2227463503422699E-2</v>
      </c>
      <c r="BT200" s="75">
        <v>-2.1985721250548498E-2</v>
      </c>
      <c r="BU200" s="75">
        <v>-2.1722718652099501E-2</v>
      </c>
      <c r="BV200" s="75">
        <v>-2.14385666445105E-2</v>
      </c>
      <c r="BW200" s="75">
        <v>-2.1133469777382698E-2</v>
      </c>
      <c r="BX200" s="75">
        <v>-2.0807537343694001E-2</v>
      </c>
      <c r="BY200" s="75">
        <v>-2.04609939441797E-2</v>
      </c>
      <c r="BZ200" s="75">
        <v>-2.0093985640401098E-2</v>
      </c>
      <c r="CA200" s="75">
        <v>-1.9706747701588902E-2</v>
      </c>
      <c r="CB200" s="75">
        <v>-1.9299528339861299E-2</v>
      </c>
      <c r="CC200" s="75">
        <v>-1.8872570141329498E-2</v>
      </c>
      <c r="CD200" s="75">
        <v>-1.8426231893072301E-2</v>
      </c>
      <c r="CE200" s="75">
        <v>-1.7960807763347401E-2</v>
      </c>
      <c r="CF200" s="75">
        <v>-1.74767084889253E-2</v>
      </c>
      <c r="CG200" s="75">
        <v>-1.6974345314565601E-2</v>
      </c>
      <c r="CH200" s="75">
        <v>-1.6454165977497701E-2</v>
      </c>
      <c r="CI200" s="75">
        <v>-1.5916689535824799E-2</v>
      </c>
      <c r="CJ200" s="75">
        <v>-1.53624701549415E-2</v>
      </c>
      <c r="CK200" s="75">
        <v>-1.47920780550475E-2</v>
      </c>
      <c r="CL200" s="75">
        <v>-1.4206192879705599E-2</v>
      </c>
      <c r="CM200" s="75">
        <v>-1.3605447916197499E-2</v>
      </c>
      <c r="CN200" s="75">
        <v>-1.29905712203662E-2</v>
      </c>
      <c r="CO200" s="75">
        <v>-1.23622858493035E-2</v>
      </c>
      <c r="CP200" s="75">
        <v>-1.17213407577446E-2</v>
      </c>
      <c r="CQ200" s="75">
        <v>-1.10684973263914E-2</v>
      </c>
      <c r="CR200" s="75">
        <v>-1.0404541557636499E-2</v>
      </c>
      <c r="CS200" s="75">
        <v>-9.7302571595218896E-3</v>
      </c>
      <c r="CT200" s="75">
        <v>-9.0464020049421303E-3</v>
      </c>
      <c r="CU200" s="75">
        <v>-8.3538220922900995E-3</v>
      </c>
      <c r="CV200" s="75">
        <v>-7.6532170613472696E-3</v>
      </c>
      <c r="CW200" s="75">
        <v>-6.9454302684516696E-3</v>
      </c>
      <c r="CX200" s="75">
        <v>-6.2311775822081403E-3</v>
      </c>
      <c r="CY200" s="75">
        <v>-5.51121751675964E-3</v>
      </c>
      <c r="CZ200" s="75">
        <v>-4.78627949245947E-3</v>
      </c>
      <c r="DA200" s="75">
        <v>-4.0570626090448E-3</v>
      </c>
      <c r="DB200" s="75">
        <v>-3.3242741137109902E-3</v>
      </c>
      <c r="DC200" s="75">
        <v>-2.5885495775264601E-3</v>
      </c>
      <c r="DD200" s="75">
        <v>-1.85060733177579E-3</v>
      </c>
      <c r="DE200" s="75">
        <v>-1.1110342948541E-3</v>
      </c>
      <c r="DF200" s="75">
        <v>-7.4088601747462196E-4</v>
      </c>
    </row>
    <row r="201" spans="1:110" ht="1.1499999999999999" customHeight="1">
      <c r="A201" s="71">
        <f t="shared" si="33"/>
        <v>192</v>
      </c>
      <c r="B201">
        <v>400</v>
      </c>
      <c r="C201" s="72">
        <f t="shared" si="40"/>
        <v>-6.9285307894097004E-3</v>
      </c>
      <c r="D201" s="72">
        <f t="shared" si="40"/>
        <v>-2.33886988055837E-2</v>
      </c>
      <c r="E201" s="72">
        <f t="shared" si="40"/>
        <v>-1.41673009964642E-2</v>
      </c>
      <c r="G201" s="72">
        <f t="shared" si="39"/>
        <v>-5.5346689888010503E-2</v>
      </c>
      <c r="H201" s="72">
        <f t="shared" si="39"/>
        <v>-0.18682664797180201</v>
      </c>
      <c r="I201" s="72">
        <f t="shared" si="37"/>
        <v>-0.113149509309296</v>
      </c>
      <c r="K201" s="75">
        <v>-7.4028062365869105E-4</v>
      </c>
      <c r="L201" s="75">
        <v>-1.11034997670685E-3</v>
      </c>
      <c r="M201" s="75">
        <v>-1.8494148855097499E-3</v>
      </c>
      <c r="N201" s="75">
        <v>-2.5869022500455601E-3</v>
      </c>
      <c r="O201" s="75">
        <v>-3.3223202503495398E-3</v>
      </c>
      <c r="P201" s="75">
        <v>-4.0545500434473001E-3</v>
      </c>
      <c r="Q201" s="75">
        <v>-4.7832217932545903E-3</v>
      </c>
      <c r="R201" s="75">
        <v>-5.50769844243404E-3</v>
      </c>
      <c r="S201" s="75">
        <v>-6.2270554348560804E-3</v>
      </c>
      <c r="T201" s="75">
        <v>-6.9405989411552502E-3</v>
      </c>
      <c r="U201" s="75">
        <v>-7.6478375965780198E-3</v>
      </c>
      <c r="V201" s="75">
        <v>-8.3476817182326999E-3</v>
      </c>
      <c r="W201" s="75">
        <v>-9.0395825388895901E-3</v>
      </c>
      <c r="X201" s="75">
        <v>-9.7227792124112908E-3</v>
      </c>
      <c r="Y201" s="75">
        <v>-1.03963258175599E-2</v>
      </c>
      <c r="Z201" s="75">
        <v>-1.1059704979898E-2</v>
      </c>
      <c r="AA201" s="75">
        <v>-1.1711893586429999E-2</v>
      </c>
      <c r="AB201" s="75">
        <v>-1.2352225679442099E-2</v>
      </c>
      <c r="AC201" s="75">
        <v>-1.29800124862003E-2</v>
      </c>
      <c r="AD201" s="75">
        <v>-1.3594331248686999E-2</v>
      </c>
      <c r="AE201" s="75">
        <v>-1.41945664376817E-2</v>
      </c>
      <c r="AF201" s="75">
        <v>-1.47800991188614E-2</v>
      </c>
      <c r="AG201" s="75">
        <v>-1.5350017166274399E-2</v>
      </c>
      <c r="AH201" s="75">
        <v>-1.59039111136553E-2</v>
      </c>
      <c r="AI201" s="75">
        <v>-1.6441114657914101E-2</v>
      </c>
      <c r="AJ201" s="75">
        <v>-1.6960916145317199E-2</v>
      </c>
      <c r="AK201" s="75">
        <v>-1.74630754047666E-2</v>
      </c>
      <c r="AL201" s="75">
        <v>-1.7946893280204601E-2</v>
      </c>
      <c r="AM201" s="75">
        <v>-1.8412007166311899E-2</v>
      </c>
      <c r="AN201" s="75">
        <v>-1.8858169245936501E-2</v>
      </c>
      <c r="AO201" s="75">
        <v>-1.92847919238965E-2</v>
      </c>
      <c r="AP201" s="75">
        <v>-1.9691787951655802E-2</v>
      </c>
      <c r="AQ201" s="75">
        <v>-2.0078810520612899E-2</v>
      </c>
      <c r="AR201" s="75">
        <v>-2.0445516873974098E-2</v>
      </c>
      <c r="AS201" s="75">
        <v>-2.0791932614078999E-2</v>
      </c>
      <c r="AT201" s="75">
        <v>-2.1117603719039799E-2</v>
      </c>
      <c r="AU201" s="75">
        <v>-2.1422549934363801E-2</v>
      </c>
      <c r="AV201" s="75">
        <v>-2.1706563470706802E-2</v>
      </c>
      <c r="AW201" s="75">
        <v>-2.1969408163963599E-2</v>
      </c>
      <c r="AX201" s="75">
        <v>-2.2211112382028601E-2</v>
      </c>
      <c r="AY201" s="75">
        <v>-2.2431349048160801E-2</v>
      </c>
      <c r="AZ201" s="75">
        <v>-2.26300909420479E-2</v>
      </c>
      <c r="BA201" s="75">
        <v>-2.2807189473860401E-2</v>
      </c>
      <c r="BB201" s="75">
        <v>-2.2962413741938598E-2</v>
      </c>
      <c r="BC201" s="75">
        <v>-2.3095823247995199E-2</v>
      </c>
      <c r="BD201" s="75">
        <v>-2.3207093401197199E-2</v>
      </c>
      <c r="BE201" s="75">
        <v>-2.3296309545939899E-2</v>
      </c>
      <c r="BF201" s="75">
        <v>-2.3363258496574401E-2</v>
      </c>
      <c r="BG201" s="75">
        <v>-2.3407912407160399E-2</v>
      </c>
      <c r="BH201" s="75">
        <v>-2.34302786486341E-2</v>
      </c>
      <c r="BI201" s="75">
        <v>-2.3430218707208E-2</v>
      </c>
      <c r="BJ201" s="75">
        <v>-2.3407902736162198E-2</v>
      </c>
      <c r="BK201" s="75">
        <v>-2.3363170486386399E-2</v>
      </c>
      <c r="BL201" s="75">
        <v>-2.3296241476236899E-2</v>
      </c>
      <c r="BM201" s="75">
        <v>-2.32070373963188E-2</v>
      </c>
      <c r="BN201" s="75">
        <v>-2.30957570656482E-2</v>
      </c>
      <c r="BO201" s="75">
        <v>-2.2962438111662702E-2</v>
      </c>
      <c r="BP201" s="75">
        <v>-2.2807224377720502E-2</v>
      </c>
      <c r="BQ201" s="75">
        <v>-2.26302320317017E-2</v>
      </c>
      <c r="BR201" s="75">
        <v>-2.2431556010706101E-2</v>
      </c>
      <c r="BS201" s="75">
        <v>-2.22113596771851E-2</v>
      </c>
      <c r="BT201" s="75">
        <v>-2.1969726832853601E-2</v>
      </c>
      <c r="BU201" s="75">
        <v>-2.1706857402791602E-2</v>
      </c>
      <c r="BV201" s="75">
        <v>-2.14228401008449E-2</v>
      </c>
      <c r="BW201" s="75">
        <v>-2.1117897642384299E-2</v>
      </c>
      <c r="BX201" s="75">
        <v>-2.0792124462041098E-2</v>
      </c>
      <c r="BY201" s="75">
        <v>-2.0445755696086899E-2</v>
      </c>
      <c r="BZ201" s="75">
        <v>-2.0078932214114501E-2</v>
      </c>
      <c r="CA201" s="75">
        <v>-1.96918935114626E-2</v>
      </c>
      <c r="CB201" s="75">
        <v>-1.9284889328259801E-2</v>
      </c>
      <c r="CC201" s="75">
        <v>-1.8858164831808601E-2</v>
      </c>
      <c r="CD201" s="75">
        <v>-1.8412081070446201E-2</v>
      </c>
      <c r="CE201" s="75">
        <v>-1.7946935713616701E-2</v>
      </c>
      <c r="CF201" s="75">
        <v>-1.74631420262812E-2</v>
      </c>
      <c r="CG201" s="75">
        <v>-1.6961110636343601E-2</v>
      </c>
      <c r="CH201" s="75">
        <v>-1.6441297301958001E-2</v>
      </c>
      <c r="CI201" s="75">
        <v>-1.59042119693685E-2</v>
      </c>
      <c r="CJ201" s="75">
        <v>-1.5350420360296E-2</v>
      </c>
      <c r="CK201" s="75">
        <v>-1.4780481725538201E-2</v>
      </c>
      <c r="CL201" s="75">
        <v>-1.4195081372777099E-2</v>
      </c>
      <c r="CM201" s="75">
        <v>-1.35948462363376E-2</v>
      </c>
      <c r="CN201" s="75">
        <v>-1.29805040285828E-2</v>
      </c>
      <c r="CO201" s="75">
        <v>-1.2352771484838701E-2</v>
      </c>
      <c r="CP201" s="75">
        <v>-1.17123967718771E-2</v>
      </c>
      <c r="CQ201" s="75">
        <v>-1.10601349636363E-2</v>
      </c>
      <c r="CR201" s="75">
        <v>-1.0396766270278E-2</v>
      </c>
      <c r="CS201" s="75">
        <v>-9.7230752771974901E-3</v>
      </c>
      <c r="CT201" s="75">
        <v>-9.0398091606357402E-3</v>
      </c>
      <c r="CU201" s="75">
        <v>-8.3478154045815208E-3</v>
      </c>
      <c r="CV201" s="75">
        <v>-7.64779039222503E-3</v>
      </c>
      <c r="CW201" s="75">
        <v>-6.9405718196321603E-3</v>
      </c>
      <c r="CX201" s="75">
        <v>-6.2268779737905703E-3</v>
      </c>
      <c r="CY201" s="75">
        <v>-5.5074636177414498E-3</v>
      </c>
      <c r="CZ201" s="75">
        <v>-4.7830578358252704E-3</v>
      </c>
      <c r="DA201" s="75">
        <v>-4.0543597075611603E-3</v>
      </c>
      <c r="DB201" s="75">
        <v>-3.3220786403308001E-3</v>
      </c>
      <c r="DC201" s="75">
        <v>-2.58685058386163E-3</v>
      </c>
      <c r="DD201" s="75">
        <v>-1.8493945766022001E-3</v>
      </c>
      <c r="DE201" s="75">
        <v>-1.1103057166110301E-3</v>
      </c>
      <c r="DF201" s="75">
        <v>-7.4039871115019198E-4</v>
      </c>
    </row>
    <row r="202" spans="1:110" ht="1.1499999999999999" customHeight="1">
      <c r="A202" s="71">
        <f t="shared" si="33"/>
        <v>193</v>
      </c>
      <c r="B202">
        <v>350</v>
      </c>
      <c r="C202" s="72">
        <f t="shared" si="40"/>
        <v>-6.9253223026862496E-3</v>
      </c>
      <c r="D202" s="72">
        <f t="shared" si="40"/>
        <v>-2.3377607575985102E-2</v>
      </c>
      <c r="E202" s="72">
        <f t="shared" si="40"/>
        <v>-1.41598921785271E-2</v>
      </c>
      <c r="G202" s="72">
        <f t="shared" si="39"/>
        <v>-4.8421367585324303E-2</v>
      </c>
      <c r="H202" s="72">
        <f t="shared" si="39"/>
        <v>-0.16344904039581701</v>
      </c>
      <c r="I202" s="72">
        <f t="shared" ref="I202:I209" si="41">INDEX($K$236:$DF$435,$A202,I$9)</f>
        <v>-9.8989617130769106E-2</v>
      </c>
      <c r="K202" s="75">
        <v>-7.3977933169771799E-4</v>
      </c>
      <c r="L202" s="75">
        <v>-1.1096700627240301E-3</v>
      </c>
      <c r="M202" s="75">
        <v>-1.8483354233694599E-3</v>
      </c>
      <c r="N202" s="75">
        <v>-2.5853514757500301E-3</v>
      </c>
      <c r="O202" s="75">
        <v>-3.32032189630808E-3</v>
      </c>
      <c r="P202" s="75">
        <v>-4.0521097548571498E-3</v>
      </c>
      <c r="Q202" s="75">
        <v>-4.7802892335584999E-3</v>
      </c>
      <c r="R202" s="75">
        <v>-5.50428160548108E-3</v>
      </c>
      <c r="S202" s="75">
        <v>-6.2231494794423199E-3</v>
      </c>
      <c r="T202" s="75">
        <v>-6.9361700707622704E-3</v>
      </c>
      <c r="U202" s="75">
        <v>-7.6428815786493904E-3</v>
      </c>
      <c r="V202" s="75">
        <v>-8.3421939156005393E-3</v>
      </c>
      <c r="W202" s="75">
        <v>-9.0335391889220708E-3</v>
      </c>
      <c r="X202" s="75">
        <v>-9.7161936630482098E-3</v>
      </c>
      <c r="Y202" s="75">
        <v>-1.03891885059329E-2</v>
      </c>
      <c r="Z202" s="75">
        <v>-1.1052018590667101E-2</v>
      </c>
      <c r="AA202" s="75">
        <v>-1.17036848867974E-2</v>
      </c>
      <c r="AB202" s="75">
        <v>-1.2343485217270401E-2</v>
      </c>
      <c r="AC202" s="75">
        <v>-1.29707691364728E-2</v>
      </c>
      <c r="AD202" s="75">
        <v>-1.35846111267119E-2</v>
      </c>
      <c r="AE202" s="75">
        <v>-1.4184372099753E-2</v>
      </c>
      <c r="AF202" s="75">
        <v>-1.4769474256795499E-2</v>
      </c>
      <c r="AG202" s="75">
        <v>-1.53389841863554E-2</v>
      </c>
      <c r="AH202" s="75">
        <v>-1.5892483731940899E-2</v>
      </c>
      <c r="AI202" s="75">
        <v>-1.6429343496856701E-2</v>
      </c>
      <c r="AJ202" s="75">
        <v>-1.69488079725124E-2</v>
      </c>
      <c r="AK202" s="75">
        <v>-1.74506604538146E-2</v>
      </c>
      <c r="AL202" s="75">
        <v>-1.7934206936497499E-2</v>
      </c>
      <c r="AM202" s="75">
        <v>-1.8399047485554501E-2</v>
      </c>
      <c r="AN202" s="75">
        <v>-1.88449793353265E-2</v>
      </c>
      <c r="AO202" s="75">
        <v>-1.9271378606695099E-2</v>
      </c>
      <c r="AP202" s="75">
        <v>-1.96781637224239E-2</v>
      </c>
      <c r="AQ202" s="75">
        <v>-2.0065011150404599E-2</v>
      </c>
      <c r="AR202" s="75">
        <v>-2.04315329584869E-2</v>
      </c>
      <c r="AS202" s="75">
        <v>-2.07777978055264E-2</v>
      </c>
      <c r="AT202" s="75">
        <v>-2.1103324071768799E-2</v>
      </c>
      <c r="AU202" s="75">
        <v>-2.14081277580771E-2</v>
      </c>
      <c r="AV202" s="75">
        <v>-2.16920299953062E-2</v>
      </c>
      <c r="AW202" s="75">
        <v>-2.1954748022758298E-2</v>
      </c>
      <c r="AX202" s="75">
        <v>-2.2196355903374699E-2</v>
      </c>
      <c r="AY202" s="75">
        <v>-2.2416495286033698E-2</v>
      </c>
      <c r="AZ202" s="75">
        <v>-2.26151468581565E-2</v>
      </c>
      <c r="BA202" s="75">
        <v>-2.2792179553016399E-2</v>
      </c>
      <c r="BB202" s="75">
        <v>-2.29473282009303E-2</v>
      </c>
      <c r="BC202" s="75">
        <v>-2.3080694634513701E-2</v>
      </c>
      <c r="BD202" s="75">
        <v>-2.31919159859535E-2</v>
      </c>
      <c r="BE202" s="75">
        <v>-2.3281101754801001E-2</v>
      </c>
      <c r="BF202" s="75">
        <v>-2.33480308751268E-2</v>
      </c>
      <c r="BG202" s="75">
        <v>-2.3392664490884198E-2</v>
      </c>
      <c r="BH202" s="75">
        <v>-2.34150335519097E-2</v>
      </c>
      <c r="BI202" s="75">
        <v>-2.3414967109797499E-2</v>
      </c>
      <c r="BJ202" s="75">
        <v>-2.3392668294281899E-2</v>
      </c>
      <c r="BK202" s="75">
        <v>-2.33479468800987E-2</v>
      </c>
      <c r="BL202" s="75">
        <v>-2.3281045292705999E-2</v>
      </c>
      <c r="BM202" s="75">
        <v>-2.3191871875392199E-2</v>
      </c>
      <c r="BN202" s="75">
        <v>-2.3080631655720898E-2</v>
      </c>
      <c r="BO202" s="75">
        <v>-2.2947365317545501E-2</v>
      </c>
      <c r="BP202" s="75">
        <v>-2.2792209242470499E-2</v>
      </c>
      <c r="BQ202" s="75">
        <v>-2.26152923939935E-2</v>
      </c>
      <c r="BR202" s="75">
        <v>-2.2416695428546501E-2</v>
      </c>
      <c r="BS202" s="75">
        <v>-2.2196597686734001E-2</v>
      </c>
      <c r="BT202" s="75">
        <v>-2.1955067507274099E-2</v>
      </c>
      <c r="BU202" s="75">
        <v>-2.1692319096869101E-2</v>
      </c>
      <c r="BV202" s="75">
        <v>-2.1408427997380301E-2</v>
      </c>
      <c r="BW202" s="75">
        <v>-2.1103626761228001E-2</v>
      </c>
      <c r="BX202" s="75">
        <v>-2.0778001994513001E-2</v>
      </c>
      <c r="BY202" s="75">
        <v>-2.0431793423058401E-2</v>
      </c>
      <c r="BZ202" s="75">
        <v>-2.0065140993738101E-2</v>
      </c>
      <c r="CA202" s="75">
        <v>-1.9678285225549999E-2</v>
      </c>
      <c r="CB202" s="75">
        <v>-1.92714787989871E-2</v>
      </c>
      <c r="CC202" s="75">
        <v>-1.88449687301817E-2</v>
      </c>
      <c r="CD202" s="75">
        <v>-1.8399117629601201E-2</v>
      </c>
      <c r="CE202" s="75">
        <v>-1.7934227615110099E-2</v>
      </c>
      <c r="CF202" s="75">
        <v>-1.7450712616796399E-2</v>
      </c>
      <c r="CG202" s="75">
        <v>-1.6948984911432399E-2</v>
      </c>
      <c r="CH202" s="75">
        <v>-1.6429505078121999E-2</v>
      </c>
      <c r="CI202" s="75">
        <v>-1.58927781556212E-2</v>
      </c>
      <c r="CJ202" s="75">
        <v>-1.533937628501E-2</v>
      </c>
      <c r="CK202" s="75">
        <v>-1.4769853766601899E-2</v>
      </c>
      <c r="CL202" s="75">
        <v>-1.41848956673038E-2</v>
      </c>
      <c r="CM202" s="75">
        <v>-1.35851284493901E-2</v>
      </c>
      <c r="CN202" s="75">
        <v>-1.29712748847305E-2</v>
      </c>
      <c r="CO202" s="75">
        <v>-1.23440495770546E-2</v>
      </c>
      <c r="CP202" s="75">
        <v>-1.17041973368259E-2</v>
      </c>
      <c r="CQ202" s="75">
        <v>-1.1052468839397899E-2</v>
      </c>
      <c r="CR202" s="75">
        <v>-1.0389638955762099E-2</v>
      </c>
      <c r="CS202" s="75">
        <v>-9.7164910930223405E-3</v>
      </c>
      <c r="CT202" s="75">
        <v>-9.0337667370158602E-3</v>
      </c>
      <c r="CU202" s="75">
        <v>-8.3423086574612101E-3</v>
      </c>
      <c r="CV202" s="75">
        <v>-7.6428173382328103E-3</v>
      </c>
      <c r="CW202" s="75">
        <v>-6.9361183691717E-3</v>
      </c>
      <c r="CX202" s="75">
        <v>-6.2229378770916801E-3</v>
      </c>
      <c r="CY202" s="75">
        <v>-5.5040232250894404E-3</v>
      </c>
      <c r="CZ202" s="75">
        <v>-4.7801052940121703E-3</v>
      </c>
      <c r="DA202" s="75">
        <v>-4.0518828273297903E-3</v>
      </c>
      <c r="DB202" s="75">
        <v>-3.3200657628094602E-3</v>
      </c>
      <c r="DC202" s="75">
        <v>-2.5852935900002099E-3</v>
      </c>
      <c r="DD202" s="75">
        <v>-1.8482820102144601E-3</v>
      </c>
      <c r="DE202" s="75">
        <v>-1.1096372898009501E-3</v>
      </c>
      <c r="DF202" s="75">
        <v>-7.3995225749967999E-4</v>
      </c>
    </row>
    <row r="203" spans="1:110" ht="1.1499999999999999" customHeight="1">
      <c r="A203" s="71">
        <f t="shared" ref="A203:A209" si="42">ROW()-$A$9</f>
        <v>194</v>
      </c>
      <c r="B203">
        <v>300</v>
      </c>
      <c r="C203" s="72">
        <f t="shared" si="40"/>
        <v>-6.9225210939020997E-3</v>
      </c>
      <c r="D203" s="72">
        <f t="shared" si="40"/>
        <v>-2.3367900320931698E-2</v>
      </c>
      <c r="E203" s="72">
        <f t="shared" si="40"/>
        <v>-1.4153409350533301E-2</v>
      </c>
      <c r="G203" s="72">
        <f t="shared" si="39"/>
        <v>-4.14988464914222E-2</v>
      </c>
      <c r="H203" s="72">
        <f t="shared" si="39"/>
        <v>-0.14008114007488501</v>
      </c>
      <c r="I203" s="72">
        <f t="shared" si="41"/>
        <v>-8.4836207780235706E-2</v>
      </c>
      <c r="K203" s="75">
        <v>-7.3932595942096605E-4</v>
      </c>
      <c r="L203" s="75">
        <v>-1.10904726910121E-3</v>
      </c>
      <c r="M203" s="75">
        <v>-1.8473544532798701E-3</v>
      </c>
      <c r="N203" s="75">
        <v>-2.5839467602190701E-3</v>
      </c>
      <c r="O203" s="75">
        <v>-3.3184995025249001E-3</v>
      </c>
      <c r="P203" s="75">
        <v>-4.0498938657538E-3</v>
      </c>
      <c r="Q203" s="75">
        <v>-4.7776282099812302E-3</v>
      </c>
      <c r="R203" s="75">
        <v>-5.5011703623449601E-3</v>
      </c>
      <c r="S203" s="75">
        <v>-6.2196024135801001E-3</v>
      </c>
      <c r="T203" s="75">
        <v>-6.9321469141686897E-3</v>
      </c>
      <c r="U203" s="75">
        <v>-7.6383710475101899E-3</v>
      </c>
      <c r="V203" s="75">
        <v>-8.3372094072456E-3</v>
      </c>
      <c r="W203" s="75">
        <v>-9.0280454306684993E-3</v>
      </c>
      <c r="X203" s="75">
        <v>-9.7102024289097196E-3</v>
      </c>
      <c r="Y203" s="75">
        <v>-1.03827053044005E-2</v>
      </c>
      <c r="Z203" s="75">
        <v>-1.1045028467005899E-2</v>
      </c>
      <c r="AA203" s="75">
        <v>-1.16962201906017E-2</v>
      </c>
      <c r="AB203" s="75">
        <v>-1.23355449791506E-2</v>
      </c>
      <c r="AC203" s="75">
        <v>-1.2962362278581101E-2</v>
      </c>
      <c r="AD203" s="75">
        <v>-1.3575776370453201E-2</v>
      </c>
      <c r="AE203" s="75">
        <v>-1.4175110490632499E-2</v>
      </c>
      <c r="AF203" s="75">
        <v>-1.47598123683019E-2</v>
      </c>
      <c r="AG203" s="75">
        <v>-1.5328961168188399E-2</v>
      </c>
      <c r="AH203" s="75">
        <v>-1.58821001439673E-2</v>
      </c>
      <c r="AI203" s="75">
        <v>-1.64186427606864E-2</v>
      </c>
      <c r="AJ203" s="75">
        <v>-1.69378115975405E-2</v>
      </c>
      <c r="AK203" s="75">
        <v>-1.7439377059072201E-2</v>
      </c>
      <c r="AL203" s="75">
        <v>-1.79226795432532E-2</v>
      </c>
      <c r="AM203" s="75">
        <v>-1.8387276719513401E-2</v>
      </c>
      <c r="AN203" s="75">
        <v>-1.8832989331608499E-2</v>
      </c>
      <c r="AO203" s="75">
        <v>-1.92591938066425E-2</v>
      </c>
      <c r="AP203" s="75">
        <v>-1.96657826176488E-2</v>
      </c>
      <c r="AQ203" s="75">
        <v>-2.0052467077912299E-2</v>
      </c>
      <c r="AR203" s="75">
        <v>-2.0418828675797099E-2</v>
      </c>
      <c r="AS203" s="75">
        <v>-2.0764946665872201E-2</v>
      </c>
      <c r="AT203" s="75">
        <v>-2.1090347573963299E-2</v>
      </c>
      <c r="AU203" s="75">
        <v>-2.13950204738966E-2</v>
      </c>
      <c r="AV203" s="75">
        <v>-2.1678816963476399E-2</v>
      </c>
      <c r="AW203" s="75">
        <v>-2.1941427379324498E-2</v>
      </c>
      <c r="AX203" s="75">
        <v>-2.2182938812229599E-2</v>
      </c>
      <c r="AY203" s="75">
        <v>-2.2402994942553899E-2</v>
      </c>
      <c r="AZ203" s="75">
        <v>-2.2601562118038598E-2</v>
      </c>
      <c r="BA203" s="75">
        <v>-2.2778531844273801E-2</v>
      </c>
      <c r="BB203" s="75">
        <v>-2.29336177196773E-2</v>
      </c>
      <c r="BC203" s="75">
        <v>-2.3066937853996002E-2</v>
      </c>
      <c r="BD203" s="75">
        <v>-2.3178122067201899E-2</v>
      </c>
      <c r="BE203" s="75">
        <v>-2.32672760812829E-2</v>
      </c>
      <c r="BF203" s="75">
        <v>-2.3334189201355E-2</v>
      </c>
      <c r="BG203" s="75">
        <v>-2.33788060100232E-2</v>
      </c>
      <c r="BH203" s="75">
        <v>-2.34011739620291E-2</v>
      </c>
      <c r="BI203" s="75">
        <v>-2.3401106846022202E-2</v>
      </c>
      <c r="BJ203" s="75">
        <v>-2.33788178528084E-2</v>
      </c>
      <c r="BK203" s="75">
        <v>-2.3334111358126301E-2</v>
      </c>
      <c r="BL203" s="75">
        <v>-2.32672304507286E-2</v>
      </c>
      <c r="BM203" s="75">
        <v>-2.31780874940977E-2</v>
      </c>
      <c r="BN203" s="75">
        <v>-2.3066882365665099E-2</v>
      </c>
      <c r="BO203" s="75">
        <v>-2.2933663625958601E-2</v>
      </c>
      <c r="BP203" s="75">
        <v>-2.2778560872748099E-2</v>
      </c>
      <c r="BQ203" s="75">
        <v>-2.2601710632648001E-2</v>
      </c>
      <c r="BR203" s="75">
        <v>-2.2403187733293601E-2</v>
      </c>
      <c r="BS203" s="75">
        <v>-2.2183177329043201E-2</v>
      </c>
      <c r="BT203" s="75">
        <v>-2.19417432918089E-2</v>
      </c>
      <c r="BU203" s="75">
        <v>-2.1679103331648499E-2</v>
      </c>
      <c r="BV203" s="75">
        <v>-2.13953297896569E-2</v>
      </c>
      <c r="BW203" s="75">
        <v>-2.1090656200567499E-2</v>
      </c>
      <c r="BX203" s="75">
        <v>-2.0765168660686801E-2</v>
      </c>
      <c r="BY203" s="75">
        <v>-2.0419105570876998E-2</v>
      </c>
      <c r="BZ203" s="75">
        <v>-2.0052610056486599E-2</v>
      </c>
      <c r="CA203" s="75">
        <v>-1.9665920823149399E-2</v>
      </c>
      <c r="CB203" s="75">
        <v>-1.92592944770331E-2</v>
      </c>
      <c r="CC203" s="75">
        <v>-1.8832979657609002E-2</v>
      </c>
      <c r="CD203" s="75">
        <v>-1.8387339307105299E-2</v>
      </c>
      <c r="CE203" s="75">
        <v>-1.79226814897856E-2</v>
      </c>
      <c r="CF203" s="75">
        <v>-1.7439418333738101E-2</v>
      </c>
      <c r="CG203" s="75">
        <v>-1.6937966626519401E-2</v>
      </c>
      <c r="CH203" s="75">
        <v>-1.6418787931584099E-2</v>
      </c>
      <c r="CI203" s="75">
        <v>-1.5882387110191298E-2</v>
      </c>
      <c r="CJ203" s="75">
        <v>-1.5329337176904099E-2</v>
      </c>
      <c r="CK203" s="75">
        <v>-1.47601936485625E-2</v>
      </c>
      <c r="CL203" s="75">
        <v>-1.41756355441839E-2</v>
      </c>
      <c r="CM203" s="75">
        <v>-1.35762943625422E-2</v>
      </c>
      <c r="CN203" s="75">
        <v>-1.2962883911918599E-2</v>
      </c>
      <c r="CO203" s="75">
        <v>-1.2336120095696901E-2</v>
      </c>
      <c r="CP203" s="75">
        <v>-1.16967427158579E-2</v>
      </c>
      <c r="CQ203" s="75">
        <v>-1.10454989299023E-2</v>
      </c>
      <c r="CR203" s="75">
        <v>-1.0383159818370499E-2</v>
      </c>
      <c r="CS203" s="75">
        <v>-9.7105046007754901E-3</v>
      </c>
      <c r="CT203" s="75">
        <v>-9.0282747295395895E-3</v>
      </c>
      <c r="CU203" s="75">
        <v>-8.3373019113559994E-3</v>
      </c>
      <c r="CV203" s="75">
        <v>-7.6382977034108899E-3</v>
      </c>
      <c r="CW203" s="75">
        <v>-6.9320699705030997E-3</v>
      </c>
      <c r="CX203" s="75">
        <v>-6.2193570253884899E-3</v>
      </c>
      <c r="CY203" s="75">
        <v>-5.5008963454520202E-3</v>
      </c>
      <c r="CZ203" s="75">
        <v>-4.77742166168354E-3</v>
      </c>
      <c r="DA203" s="75">
        <v>-4.0496319441808704E-3</v>
      </c>
      <c r="DB203" s="75">
        <v>-3.3182355117605698E-3</v>
      </c>
      <c r="DC203" s="75">
        <v>-2.5838785464384201E-3</v>
      </c>
      <c r="DD203" s="75">
        <v>-1.8472698806317499E-3</v>
      </c>
      <c r="DE203" s="75">
        <v>-1.1090290874653801E-3</v>
      </c>
      <c r="DF203" s="75">
        <v>-7.3954672078798398E-4</v>
      </c>
    </row>
    <row r="204" spans="1:110" ht="1.1499999999999999" customHeight="1">
      <c r="A204" s="71">
        <f t="shared" si="42"/>
        <v>195</v>
      </c>
      <c r="B204">
        <v>250</v>
      </c>
      <c r="C204" s="72">
        <f t="shared" si="40"/>
        <v>-6.92012574361342E-3</v>
      </c>
      <c r="D204" s="72">
        <f t="shared" si="40"/>
        <v>-2.3359577554510898E-2</v>
      </c>
      <c r="E204" s="72">
        <f t="shared" si="40"/>
        <v>-1.4147852822652501E-2</v>
      </c>
      <c r="G204" s="72">
        <f t="shared" si="39"/>
        <v>-3.4578720747808801E-2</v>
      </c>
      <c r="H204" s="72">
        <f t="shared" si="39"/>
        <v>-0.11672156252037399</v>
      </c>
      <c r="I204" s="72">
        <f t="shared" si="41"/>
        <v>-7.0688354957583202E-2</v>
      </c>
      <c r="K204" s="75">
        <v>-7.3892468408303096E-4</v>
      </c>
      <c r="L204" s="75">
        <v>-1.1084832411597701E-3</v>
      </c>
      <c r="M204" s="75">
        <v>-1.8464701728498701E-3</v>
      </c>
      <c r="N204" s="75">
        <v>-2.5826886980485101E-3</v>
      </c>
      <c r="O204" s="75">
        <v>-3.3168541909344598E-3</v>
      </c>
      <c r="P204" s="75">
        <v>-4.0479001488029102E-3</v>
      </c>
      <c r="Q204" s="75">
        <v>-4.7752395459474397E-3</v>
      </c>
      <c r="R204" s="75">
        <v>-5.4983653477347601E-3</v>
      </c>
      <c r="S204" s="75">
        <v>-6.2164118721784603E-3</v>
      </c>
      <c r="T204" s="75">
        <v>-6.9285307894097004E-3</v>
      </c>
      <c r="U204" s="75">
        <v>-7.63430605054963E-3</v>
      </c>
      <c r="V204" s="75">
        <v>-8.3327262941747908E-3</v>
      </c>
      <c r="W204" s="75">
        <v>-9.0231031798930408E-3</v>
      </c>
      <c r="X204" s="75">
        <v>-9.7048049146815103E-3</v>
      </c>
      <c r="Y204" s="75">
        <v>-1.0376875106876401E-2</v>
      </c>
      <c r="Z204" s="75">
        <v>-1.10387367679595E-2</v>
      </c>
      <c r="AA204" s="75">
        <v>-1.1689498072937499E-2</v>
      </c>
      <c r="AB204" s="75">
        <v>-1.2328404716395101E-2</v>
      </c>
      <c r="AC204" s="75">
        <v>-1.2954793491321601E-2</v>
      </c>
      <c r="AD204" s="75">
        <v>-1.35678246847555E-2</v>
      </c>
      <c r="AE204" s="75">
        <v>-1.41667820397515E-2</v>
      </c>
      <c r="AF204" s="75">
        <v>-1.4751113491893101E-2</v>
      </c>
      <c r="AG204" s="75">
        <v>-1.5319945280753E-2</v>
      </c>
      <c r="AH204" s="75">
        <v>-1.5872760953761798E-2</v>
      </c>
      <c r="AI204" s="75">
        <v>-1.6409010364463902E-2</v>
      </c>
      <c r="AJ204" s="75">
        <v>-1.6927924489978E-2</v>
      </c>
      <c r="AK204" s="75">
        <v>-1.74292251871884E-2</v>
      </c>
      <c r="AL204" s="75">
        <v>-1.7912307456049301E-2</v>
      </c>
      <c r="AM204" s="75">
        <v>-1.8376693640880098E-2</v>
      </c>
      <c r="AN204" s="75">
        <v>-1.8822197979648E-2</v>
      </c>
      <c r="AO204" s="75">
        <v>-1.9248234299257001E-2</v>
      </c>
      <c r="AP204" s="75">
        <v>-1.9654644831471099E-2</v>
      </c>
      <c r="AQ204" s="75">
        <v>-2.00411760138786E-2</v>
      </c>
      <c r="AR204" s="75">
        <v>-2.04074029703224E-2</v>
      </c>
      <c r="AS204" s="75">
        <v>-2.0753379281136401E-2</v>
      </c>
      <c r="AT204" s="75">
        <v>-2.1078672030134801E-2</v>
      </c>
      <c r="AU204" s="75">
        <v>-2.1383228764116202E-2</v>
      </c>
      <c r="AV204" s="75">
        <v>-2.1666923094476199E-2</v>
      </c>
      <c r="AW204" s="75">
        <v>-2.1929445722212199E-2</v>
      </c>
      <c r="AX204" s="75">
        <v>-2.21708615124134E-2</v>
      </c>
      <c r="AY204" s="75">
        <v>-2.2390846690313899E-2</v>
      </c>
      <c r="AZ204" s="75">
        <v>-2.2589337716094601E-2</v>
      </c>
      <c r="BA204" s="75">
        <v>-2.2766245531511201E-2</v>
      </c>
      <c r="BB204" s="75">
        <v>-2.2921282567331201E-2</v>
      </c>
      <c r="BC204" s="75">
        <v>-2.3054553006550099E-2</v>
      </c>
      <c r="BD204" s="75">
        <v>-2.3165710876360199E-2</v>
      </c>
      <c r="BE204" s="75">
        <v>-2.3254832905913601E-2</v>
      </c>
      <c r="BF204" s="75">
        <v>-2.3321732232066E-2</v>
      </c>
      <c r="BG204" s="75">
        <v>-2.3366336923072498E-2</v>
      </c>
      <c r="BH204" s="75">
        <v>-2.33886988055837E-2</v>
      </c>
      <c r="BI204" s="75">
        <v>-2.3388637281491299E-2</v>
      </c>
      <c r="BJ204" s="75">
        <v>-2.33663507478604E-2</v>
      </c>
      <c r="BK204" s="75">
        <v>-2.3321662964322001E-2</v>
      </c>
      <c r="BL204" s="75">
        <v>-2.3254796605333399E-2</v>
      </c>
      <c r="BM204" s="75">
        <v>-2.3165683351003202E-2</v>
      </c>
      <c r="BN204" s="75">
        <v>-2.30545090311488E-2</v>
      </c>
      <c r="BO204" s="75">
        <v>-2.2921332456794501E-2</v>
      </c>
      <c r="BP204" s="75">
        <v>-2.2766279230440799E-2</v>
      </c>
      <c r="BQ204" s="75">
        <v>-2.2589486547526499E-2</v>
      </c>
      <c r="BR204" s="75">
        <v>-2.23910329318232E-2</v>
      </c>
      <c r="BS204" s="75">
        <v>-2.2171098573239699E-2</v>
      </c>
      <c r="BT204" s="75">
        <v>-2.1929754004627201E-2</v>
      </c>
      <c r="BU204" s="75">
        <v>-2.16672098554818E-2</v>
      </c>
      <c r="BV204" s="75">
        <v>-2.1383544813816099E-2</v>
      </c>
      <c r="BW204" s="75">
        <v>-2.1078985166573101E-2</v>
      </c>
      <c r="BX204" s="75">
        <v>-2.0753623165196501E-2</v>
      </c>
      <c r="BY204" s="75">
        <v>-2.0407690722850001E-2</v>
      </c>
      <c r="BZ204" s="75">
        <v>-2.00413375572225E-2</v>
      </c>
      <c r="CA204" s="75">
        <v>-1.9654798415058301E-2</v>
      </c>
      <c r="CB204" s="75">
        <v>-1.9248334231292501E-2</v>
      </c>
      <c r="CC204" s="75">
        <v>-1.8822195555903799E-2</v>
      </c>
      <c r="CD204" s="75">
        <v>-1.8376744030160801E-2</v>
      </c>
      <c r="CE204" s="75">
        <v>-1.7912295468436201E-2</v>
      </c>
      <c r="CF204" s="75">
        <v>-1.7429257477178901E-2</v>
      </c>
      <c r="CG204" s="75">
        <v>-1.69280543612512E-2</v>
      </c>
      <c r="CH204" s="75">
        <v>-1.6409144737503899E-2</v>
      </c>
      <c r="CI204" s="75">
        <v>-1.5873037923938599E-2</v>
      </c>
      <c r="CJ204" s="75">
        <v>-1.5320302531413201E-2</v>
      </c>
      <c r="CK204" s="75">
        <v>-1.47515009088283E-2</v>
      </c>
      <c r="CL204" s="75">
        <v>-1.41673009964642E-2</v>
      </c>
      <c r="CM204" s="75">
        <v>-1.3568343852384699E-2</v>
      </c>
      <c r="CN204" s="75">
        <v>-1.2955331376138E-2</v>
      </c>
      <c r="CO204" s="75">
        <v>-1.2328983088227601E-2</v>
      </c>
      <c r="CP204" s="75">
        <v>-1.16900332186605E-2</v>
      </c>
      <c r="CQ204" s="75">
        <v>-1.10392253064674E-2</v>
      </c>
      <c r="CR204" s="75">
        <v>-1.0377329007542299E-2</v>
      </c>
      <c r="CS204" s="75">
        <v>-9.7051158973181298E-3</v>
      </c>
      <c r="CT204" s="75">
        <v>-9.0233330171713508E-3</v>
      </c>
      <c r="CU204" s="75">
        <v>-8.3327952930812802E-3</v>
      </c>
      <c r="CV204" s="75">
        <v>-7.6342311757662097E-3</v>
      </c>
      <c r="CW204" s="75">
        <v>-6.9284266721388096E-3</v>
      </c>
      <c r="CX204" s="75">
        <v>-6.2161350785754597E-3</v>
      </c>
      <c r="CY204" s="75">
        <v>-5.4980829132682601E-3</v>
      </c>
      <c r="CZ204" s="75">
        <v>-4.7750067164724899E-3</v>
      </c>
      <c r="DA204" s="75">
        <v>-4.0476069281885404E-3</v>
      </c>
      <c r="DB204" s="75">
        <v>-3.3165879271200502E-3</v>
      </c>
      <c r="DC204" s="75">
        <v>-2.5826053313858198E-3</v>
      </c>
      <c r="DD204" s="75">
        <v>-1.8463584186974901E-3</v>
      </c>
      <c r="DE204" s="75">
        <v>-1.10848117520617E-3</v>
      </c>
      <c r="DF204" s="75">
        <v>-7.3918209712246601E-4</v>
      </c>
    </row>
    <row r="205" spans="1:110" ht="1.1499999999999999" customHeight="1">
      <c r="A205" s="71">
        <f t="shared" si="42"/>
        <v>196</v>
      </c>
      <c r="B205">
        <v>200</v>
      </c>
      <c r="C205" s="72">
        <f t="shared" si="40"/>
        <v>-6.9181338928183296E-3</v>
      </c>
      <c r="D205" s="72">
        <f t="shared" si="40"/>
        <v>-2.3352640104699202E-2</v>
      </c>
      <c r="E205" s="72">
        <f t="shared" si="40"/>
        <v>-1.4143222903521701E-2</v>
      </c>
      <c r="G205" s="72">
        <f t="shared" si="39"/>
        <v>-2.7660586854990399E-2</v>
      </c>
      <c r="H205" s="72">
        <f t="shared" si="39"/>
        <v>-9.3368922415675099E-2</v>
      </c>
      <c r="I205" s="72">
        <f t="shared" si="41"/>
        <v>-5.6545132054061399E-2</v>
      </c>
      <c r="K205" s="75">
        <v>-7.3857827835126905E-4</v>
      </c>
      <c r="L205" s="75">
        <v>-1.1079798484706701E-3</v>
      </c>
      <c r="M205" s="75">
        <v>-1.8456811245187001E-3</v>
      </c>
      <c r="N205" s="75">
        <v>-2.5815770550707299E-3</v>
      </c>
      <c r="O205" s="75">
        <v>-3.3153876983669701E-3</v>
      </c>
      <c r="P205" s="75">
        <v>-4.0461264332543496E-3</v>
      </c>
      <c r="Q205" s="75">
        <v>-4.7731232267733499E-3</v>
      </c>
      <c r="R205" s="75">
        <v>-5.4958679833544003E-3</v>
      </c>
      <c r="S205" s="75">
        <v>-6.21357531718786E-3</v>
      </c>
      <c r="T205" s="75">
        <v>-6.9253223026862496E-3</v>
      </c>
      <c r="U205" s="75">
        <v>-7.6306875633099401E-3</v>
      </c>
      <c r="V205" s="75">
        <v>-8.3287422035755298E-3</v>
      </c>
      <c r="W205" s="75">
        <v>-9.0187138931969394E-3</v>
      </c>
      <c r="X205" s="75">
        <v>-9.7000014717514103E-3</v>
      </c>
      <c r="Y205" s="75">
        <v>-1.03716960129622E-2</v>
      </c>
      <c r="Z205" s="75">
        <v>-1.1033145632777601E-2</v>
      </c>
      <c r="AA205" s="75">
        <v>-1.1683517936799E-2</v>
      </c>
      <c r="AB205" s="75">
        <v>-1.23220632123275E-2</v>
      </c>
      <c r="AC205" s="75">
        <v>-1.29480648975732E-2</v>
      </c>
      <c r="AD205" s="75">
        <v>-1.35607542243678E-2</v>
      </c>
      <c r="AE205" s="75">
        <v>-1.41593862796298E-2</v>
      </c>
      <c r="AF205" s="75">
        <v>-1.4743378698385601E-2</v>
      </c>
      <c r="AG205" s="75">
        <v>-1.5311933568937E-2</v>
      </c>
      <c r="AH205" s="75">
        <v>-1.5864466377538501E-2</v>
      </c>
      <c r="AI205" s="75">
        <v>-1.64004454370342E-2</v>
      </c>
      <c r="AJ205" s="75">
        <v>-1.69191434647245E-2</v>
      </c>
      <c r="AK205" s="75">
        <v>-1.74202052184773E-2</v>
      </c>
      <c r="AL205" s="75">
        <v>-1.7903087768113401E-2</v>
      </c>
      <c r="AM205" s="75">
        <v>-1.8367296215242201E-2</v>
      </c>
      <c r="AN205" s="75">
        <v>-1.88126050640403E-2</v>
      </c>
      <c r="AO205" s="75">
        <v>-1.92384966630561E-2</v>
      </c>
      <c r="AP205" s="75">
        <v>-1.9644750353063501E-2</v>
      </c>
      <c r="AQ205" s="75">
        <v>-2.0031136632692299E-2</v>
      </c>
      <c r="AR205" s="75">
        <v>-2.0397253969390398E-2</v>
      </c>
      <c r="AS205" s="75">
        <v>-2.0743096426708602E-2</v>
      </c>
      <c r="AT205" s="75">
        <v>-2.1068295226950699E-2</v>
      </c>
      <c r="AU205" s="75">
        <v>-2.1372752835682102E-2</v>
      </c>
      <c r="AV205" s="75">
        <v>-2.1656347885018402E-2</v>
      </c>
      <c r="AW205" s="75">
        <v>-2.1918801693427602E-2</v>
      </c>
      <c r="AX205" s="75">
        <v>-2.2160124924207499E-2</v>
      </c>
      <c r="AY205" s="75">
        <v>-2.2380049074699801E-2</v>
      </c>
      <c r="AZ205" s="75">
        <v>-2.2578474367746799E-2</v>
      </c>
      <c r="BA205" s="75">
        <v>-2.2755320439996399E-2</v>
      </c>
      <c r="BB205" s="75">
        <v>-2.2910322367806601E-2</v>
      </c>
      <c r="BC205" s="75">
        <v>-2.3043540871608401E-2</v>
      </c>
      <c r="BD205" s="75">
        <v>-2.3154681308419599E-2</v>
      </c>
      <c r="BE205" s="75">
        <v>-2.3243772781020099E-2</v>
      </c>
      <c r="BF205" s="75">
        <v>-2.3310658947298099E-2</v>
      </c>
      <c r="BG205" s="75">
        <v>-2.3355256900640501E-2</v>
      </c>
      <c r="BH205" s="75">
        <v>-2.3377607575985102E-2</v>
      </c>
      <c r="BI205" s="75">
        <v>-2.33775573947104E-2</v>
      </c>
      <c r="BJ205" s="75">
        <v>-2.3355266866287801E-2</v>
      </c>
      <c r="BK205" s="75">
        <v>-2.3310600530180602E-2</v>
      </c>
      <c r="BL205" s="75">
        <v>-2.32437437170438E-2</v>
      </c>
      <c r="BM205" s="75">
        <v>-2.3154658558828398E-2</v>
      </c>
      <c r="BN205" s="75">
        <v>-2.30435115180853E-2</v>
      </c>
      <c r="BO205" s="75">
        <v>-2.2910371385878502E-2</v>
      </c>
      <c r="BP205" s="75">
        <v>-2.2755364126205602E-2</v>
      </c>
      <c r="BQ205" s="75">
        <v>-2.25786201307164E-2</v>
      </c>
      <c r="BR205" s="75">
        <v>-2.2380230815570001E-2</v>
      </c>
      <c r="BS205" s="75">
        <v>-2.2160361553555899E-2</v>
      </c>
      <c r="BT205" s="75">
        <v>-2.1919099276346901E-2</v>
      </c>
      <c r="BU205" s="75">
        <v>-2.16566385480336E-2</v>
      </c>
      <c r="BV205" s="75">
        <v>-2.1373072305373102E-2</v>
      </c>
      <c r="BW205" s="75">
        <v>-2.1068612986632599E-2</v>
      </c>
      <c r="BX205" s="75">
        <v>-2.0743364220447799E-2</v>
      </c>
      <c r="BY205" s="75">
        <v>-2.0397547589282101E-2</v>
      </c>
      <c r="BZ205" s="75">
        <v>-2.0031321753235701E-2</v>
      </c>
      <c r="CA205" s="75">
        <v>-1.9644916241559202E-2</v>
      </c>
      <c r="CB205" s="75">
        <v>-1.9238596098621202E-2</v>
      </c>
      <c r="CC205" s="75">
        <v>-1.8812614489793301E-2</v>
      </c>
      <c r="CD205" s="75">
        <v>-1.8367329933948798E-2</v>
      </c>
      <c r="CE205" s="75">
        <v>-1.7903067790589301E-2</v>
      </c>
      <c r="CF205" s="75">
        <v>-1.7420228576770499E-2</v>
      </c>
      <c r="CG205" s="75">
        <v>-1.6919246781399101E-2</v>
      </c>
      <c r="CH205" s="75">
        <v>-1.6400574603621799E-2</v>
      </c>
      <c r="CI205" s="75">
        <v>-1.5864729751683598E-2</v>
      </c>
      <c r="CJ205" s="75">
        <v>-1.5312272054834399E-2</v>
      </c>
      <c r="CK205" s="75">
        <v>-1.47437751412599E-2</v>
      </c>
      <c r="CL205" s="75">
        <v>-1.41598921785271E-2</v>
      </c>
      <c r="CM205" s="75">
        <v>-1.35612768589635E-2</v>
      </c>
      <c r="CN205" s="75">
        <v>-1.29486176328055E-2</v>
      </c>
      <c r="CO205" s="75">
        <v>-1.2322638680116099E-2</v>
      </c>
      <c r="CP205" s="75">
        <v>-1.16840691600191E-2</v>
      </c>
      <c r="CQ205" s="75">
        <v>-1.1033648138704799E-2</v>
      </c>
      <c r="CR205" s="75">
        <v>-1.03721466036859E-2</v>
      </c>
      <c r="CS205" s="75">
        <v>-9.7003251799696894E-3</v>
      </c>
      <c r="CT205" s="75">
        <v>-9.0189413811640404E-3</v>
      </c>
      <c r="CU205" s="75">
        <v>-8.32878898485887E-3</v>
      </c>
      <c r="CV205" s="75">
        <v>-7.6306173692046201E-3</v>
      </c>
      <c r="CW205" s="75">
        <v>-6.9251885070661899E-3</v>
      </c>
      <c r="CX205" s="75">
        <v>-6.2132716680935096E-3</v>
      </c>
      <c r="CY205" s="75">
        <v>-5.4955827918638503E-3</v>
      </c>
      <c r="CZ205" s="75">
        <v>-4.77286024670775E-3</v>
      </c>
      <c r="DA205" s="75">
        <v>-4.0458075615106203E-3</v>
      </c>
      <c r="DB205" s="75">
        <v>-3.3151230595922202E-3</v>
      </c>
      <c r="DC205" s="75">
        <v>-2.5814737756536402E-3</v>
      </c>
      <c r="DD205" s="75">
        <v>-1.84554782758823E-3</v>
      </c>
      <c r="DE205" s="75">
        <v>-1.1079936202486301E-3</v>
      </c>
      <c r="DF205" s="75">
        <v>-7.38858323338718E-4</v>
      </c>
    </row>
    <row r="206" spans="1:110" ht="1.1499999999999999" customHeight="1">
      <c r="A206" s="71">
        <f t="shared" si="42"/>
        <v>197</v>
      </c>
      <c r="B206">
        <v>150</v>
      </c>
      <c r="C206" s="72">
        <f t="shared" si="40"/>
        <v>-6.9165425892833803E-3</v>
      </c>
      <c r="D206" s="72">
        <f t="shared" si="40"/>
        <v>-2.3347088919158501E-2</v>
      </c>
      <c r="E206" s="72">
        <f t="shared" si="40"/>
        <v>-1.41395198566988E-2</v>
      </c>
      <c r="G206" s="72">
        <f t="shared" si="39"/>
        <v>-2.0744044265707001E-2</v>
      </c>
      <c r="H206" s="72">
        <f t="shared" si="39"/>
        <v>-7.00218334965165E-2</v>
      </c>
      <c r="I206" s="72">
        <f t="shared" si="41"/>
        <v>-4.2405612197362601E-2</v>
      </c>
      <c r="K206" s="75">
        <v>-7.3828772801789403E-4</v>
      </c>
      <c r="L206" s="75">
        <v>-1.1075389737470599E-3</v>
      </c>
      <c r="M206" s="75">
        <v>-1.8449864483863999E-3</v>
      </c>
      <c r="N206" s="75">
        <v>-2.5806107213566E-3</v>
      </c>
      <c r="O206" s="75">
        <v>-3.3141021436222202E-3</v>
      </c>
      <c r="P206" s="75">
        <v>-4.0445709717323499E-3</v>
      </c>
      <c r="Q206" s="75">
        <v>-4.7712782625694604E-3</v>
      </c>
      <c r="R206" s="75">
        <v>-5.4936802780502997E-3</v>
      </c>
      <c r="S206" s="75">
        <v>-6.2110904576729801E-3</v>
      </c>
      <c r="T206" s="75">
        <v>-6.9225210939020997E-3</v>
      </c>
      <c r="U206" s="75">
        <v>-7.6275173813974096E-3</v>
      </c>
      <c r="V206" s="75">
        <v>-8.3252547128995404E-3</v>
      </c>
      <c r="W206" s="75">
        <v>-9.0148782147298299E-3</v>
      </c>
      <c r="X206" s="75">
        <v>-9.6957934496595E-3</v>
      </c>
      <c r="Y206" s="75">
        <v>-1.0367165677898801E-2</v>
      </c>
      <c r="Z206" s="75">
        <v>-1.1028256737663399E-2</v>
      </c>
      <c r="AA206" s="75">
        <v>-1.16782802386978E-2</v>
      </c>
      <c r="AB206" s="75">
        <v>-1.2316518447619201E-2</v>
      </c>
      <c r="AC206" s="75">
        <v>-1.29421787155752E-2</v>
      </c>
      <c r="AD206" s="75">
        <v>-1.35545639862129E-2</v>
      </c>
      <c r="AE206" s="75">
        <v>-1.4152921758304699E-2</v>
      </c>
      <c r="AF206" s="75">
        <v>-1.4736609794595E-2</v>
      </c>
      <c r="AG206" s="75">
        <v>-1.5304923406247299E-2</v>
      </c>
      <c r="AH206" s="75">
        <v>-1.58572158934293E-2</v>
      </c>
      <c r="AI206" s="75">
        <v>-1.63929483103947E-2</v>
      </c>
      <c r="AJ206" s="75">
        <v>-1.6911464985896602E-2</v>
      </c>
      <c r="AK206" s="75">
        <v>-1.7412317488265199E-2</v>
      </c>
      <c r="AL206" s="75">
        <v>-1.7895018619137702E-2</v>
      </c>
      <c r="AM206" s="75">
        <v>-1.83590815837123E-2</v>
      </c>
      <c r="AN206" s="75">
        <v>-1.8804211139904499E-2</v>
      </c>
      <c r="AO206" s="75">
        <v>-1.9229977696208999E-2</v>
      </c>
      <c r="AP206" s="75">
        <v>-1.96360986342278E-2</v>
      </c>
      <c r="AQ206" s="75">
        <v>-2.0022348679558401E-2</v>
      </c>
      <c r="AR206" s="75">
        <v>-2.0388379131964E-2</v>
      </c>
      <c r="AS206" s="75">
        <v>-2.07340992360786E-2</v>
      </c>
      <c r="AT206" s="75">
        <v>-2.1059215283257798E-2</v>
      </c>
      <c r="AU206" s="75">
        <v>-2.1363592198285899E-2</v>
      </c>
      <c r="AV206" s="75">
        <v>-2.1647091662407501E-2</v>
      </c>
      <c r="AW206" s="75">
        <v>-2.1909493267535201E-2</v>
      </c>
      <c r="AX206" s="75">
        <v>-2.2150730243933998E-2</v>
      </c>
      <c r="AY206" s="75">
        <v>-2.2370600819740499E-2</v>
      </c>
      <c r="AZ206" s="75">
        <v>-2.2568972321228099E-2</v>
      </c>
      <c r="BA206" s="75">
        <v>-2.2745757119814601E-2</v>
      </c>
      <c r="BB206" s="75">
        <v>-2.2900736150859299E-2</v>
      </c>
      <c r="BC206" s="75">
        <v>-2.3033902745414701E-2</v>
      </c>
      <c r="BD206" s="75">
        <v>-2.3145032106799499E-2</v>
      </c>
      <c r="BE206" s="75">
        <v>-2.32340962286843E-2</v>
      </c>
      <c r="BF206" s="75">
        <v>-2.3300968677654001E-2</v>
      </c>
      <c r="BG206" s="75">
        <v>-2.3345565243980598E-2</v>
      </c>
      <c r="BH206" s="75">
        <v>-2.3367900320931698E-2</v>
      </c>
      <c r="BI206" s="75">
        <v>-2.33678658232747E-2</v>
      </c>
      <c r="BJ206" s="75">
        <v>-2.33455665404835E-2</v>
      </c>
      <c r="BK206" s="75">
        <v>-2.33009227723368E-2</v>
      </c>
      <c r="BL206" s="75">
        <v>-2.3234071943679699E-2</v>
      </c>
      <c r="BM206" s="75">
        <v>-2.3145012325176101E-2</v>
      </c>
      <c r="BN206" s="75">
        <v>-2.3033889666294199E-2</v>
      </c>
      <c r="BO206" s="75">
        <v>-2.2900780180393598E-2</v>
      </c>
      <c r="BP206" s="75">
        <v>-2.2745815217094699E-2</v>
      </c>
      <c r="BQ206" s="75">
        <v>-2.2569111559109799E-2</v>
      </c>
      <c r="BR206" s="75">
        <v>-2.2370780988153399E-2</v>
      </c>
      <c r="BS206" s="75">
        <v>-2.2150966537501499E-2</v>
      </c>
      <c r="BT206" s="75">
        <v>-2.1909778586709699E-2</v>
      </c>
      <c r="BU206" s="75">
        <v>-2.1647389384456799E-2</v>
      </c>
      <c r="BV206" s="75">
        <v>-2.13639114348552E-2</v>
      </c>
      <c r="BW206" s="75">
        <v>-2.1059539083266798E-2</v>
      </c>
      <c r="BX206" s="75">
        <v>-2.0734390578286299E-2</v>
      </c>
      <c r="BY206" s="75">
        <v>-2.03886749955609E-2</v>
      </c>
      <c r="BZ206" s="75">
        <v>-2.0022561031914798E-2</v>
      </c>
      <c r="CA206" s="75">
        <v>-1.9636272673446899E-2</v>
      </c>
      <c r="CB206" s="75">
        <v>-1.9230078306309201E-2</v>
      </c>
      <c r="CC206" s="75">
        <v>-1.88042346561451E-2</v>
      </c>
      <c r="CD206" s="75">
        <v>-1.8359095374462401E-2</v>
      </c>
      <c r="CE206" s="75">
        <v>-1.7894996813974998E-2</v>
      </c>
      <c r="CF206" s="75">
        <v>-1.7412330387687601E-2</v>
      </c>
      <c r="CG206" s="75">
        <v>-1.6911542643474602E-2</v>
      </c>
      <c r="CH206" s="75">
        <v>-1.6393076845101801E-2</v>
      </c>
      <c r="CI206" s="75">
        <v>-1.5857461812047401E-2</v>
      </c>
      <c r="CJ206" s="75">
        <v>-1.5305245619892899E-2</v>
      </c>
      <c r="CK206" s="75">
        <v>-1.473701599381E-2</v>
      </c>
      <c r="CL206" s="75">
        <v>-1.4153409350533301E-2</v>
      </c>
      <c r="CM206" s="75">
        <v>-1.3555093382092299E-2</v>
      </c>
      <c r="CN206" s="75">
        <v>-1.29427430735586E-2</v>
      </c>
      <c r="CO206" s="75">
        <v>-1.23170870699368E-2</v>
      </c>
      <c r="CP206" s="75">
        <v>-1.1678850824846401E-2</v>
      </c>
      <c r="CQ206" s="75">
        <v>-1.1028767685456801E-2</v>
      </c>
      <c r="CR206" s="75">
        <v>-1.03676126140862E-2</v>
      </c>
      <c r="CS206" s="75">
        <v>-9.6961327290182395E-3</v>
      </c>
      <c r="CT206" s="75">
        <v>-9.0150995327894605E-3</v>
      </c>
      <c r="CU206" s="75">
        <v>-8.3252832024572794E-3</v>
      </c>
      <c r="CV206" s="75">
        <v>-7.6274558680825E-3</v>
      </c>
      <c r="CW206" s="75">
        <v>-6.9223554796826597E-3</v>
      </c>
      <c r="CX206" s="75">
        <v>-6.2107664368158998E-3</v>
      </c>
      <c r="CY206" s="75">
        <v>-5.4933957793355101E-3</v>
      </c>
      <c r="CZ206" s="75">
        <v>-4.7709820705495003E-3</v>
      </c>
      <c r="DA206" s="75">
        <v>-4.0442335627130796E-3</v>
      </c>
      <c r="DB206" s="75">
        <v>-3.31384096699821E-3</v>
      </c>
      <c r="DC206" s="75">
        <v>-2.5804836890529199E-3</v>
      </c>
      <c r="DD206" s="75">
        <v>-1.8448382738551999E-3</v>
      </c>
      <c r="DE206" s="75">
        <v>-1.1075664982672601E-3</v>
      </c>
      <c r="DF206" s="75">
        <v>-7.3857529332599305E-4</v>
      </c>
    </row>
    <row r="207" spans="1:110" ht="1.1499999999999999" customHeight="1">
      <c r="A207" s="71">
        <f t="shared" si="42"/>
        <v>198</v>
      </c>
      <c r="B207">
        <v>100</v>
      </c>
      <c r="C207" s="72">
        <f t="shared" si="40"/>
        <v>-6.9153488219308203E-3</v>
      </c>
      <c r="D207" s="72">
        <f t="shared" si="40"/>
        <v>-2.33429248604488E-2</v>
      </c>
      <c r="E207" s="72">
        <f t="shared" si="40"/>
        <v>-1.41367438678435E-2</v>
      </c>
      <c r="G207" s="72">
        <f t="shared" si="39"/>
        <v>-1.38286954437762E-2</v>
      </c>
      <c r="H207" s="72">
        <f t="shared" si="39"/>
        <v>-4.6678908636067697E-2</v>
      </c>
      <c r="I207" s="72">
        <f t="shared" si="41"/>
        <v>-2.8268868329519099E-2</v>
      </c>
      <c r="K207" s="75">
        <v>-7.3805210205136898E-4</v>
      </c>
      <c r="L207" s="75">
        <v>-1.1071622617191601E-3</v>
      </c>
      <c r="M207" s="75">
        <v>-1.84438606097046E-3</v>
      </c>
      <c r="N207" s="75">
        <v>-2.5797878077855698E-3</v>
      </c>
      <c r="O207" s="75">
        <v>-3.3129996870320602E-3</v>
      </c>
      <c r="P207" s="75">
        <v>-4.0432327763437496E-3</v>
      </c>
      <c r="Q207" s="75">
        <v>-4.7697027068034003E-3</v>
      </c>
      <c r="R207" s="75">
        <v>-5.4918044799660403E-3</v>
      </c>
      <c r="S207" s="75">
        <v>-6.2089556765113204E-3</v>
      </c>
      <c r="T207" s="75">
        <v>-6.92012574361342E-3</v>
      </c>
      <c r="U207" s="75">
        <v>-7.6247978307856096E-3</v>
      </c>
      <c r="V207" s="75">
        <v>-8.3222618357694893E-3</v>
      </c>
      <c r="W207" s="75">
        <v>-9.0115957466105102E-3</v>
      </c>
      <c r="X207" s="75">
        <v>-9.6921830349310702E-3</v>
      </c>
      <c r="Y207" s="75">
        <v>-1.0363281787472201E-2</v>
      </c>
      <c r="Z207" s="75">
        <v>-1.10240709021081E-2</v>
      </c>
      <c r="AA207" s="75">
        <v>-1.1673786511923899E-2</v>
      </c>
      <c r="AB207" s="75">
        <v>-1.2311767959477001E-2</v>
      </c>
      <c r="AC207" s="75">
        <v>-1.29371367597696E-2</v>
      </c>
      <c r="AD207" s="75">
        <v>-1.35492540674658E-2</v>
      </c>
      <c r="AE207" s="75">
        <v>-1.41473861726763E-2</v>
      </c>
      <c r="AF207" s="75">
        <v>-1.47308088656473E-2</v>
      </c>
      <c r="AG207" s="75">
        <v>-1.5298912935932E-2</v>
      </c>
      <c r="AH207" s="75">
        <v>-1.5851008056333701E-2</v>
      </c>
      <c r="AI207" s="75">
        <v>-1.6386520288233401E-2</v>
      </c>
      <c r="AJ207" s="75">
        <v>-1.69048856054996E-2</v>
      </c>
      <c r="AK207" s="75">
        <v>-1.7405561853674902E-2</v>
      </c>
      <c r="AL207" s="75">
        <v>-1.7888099342112499E-2</v>
      </c>
      <c r="AM207" s="75">
        <v>-1.8352046257514298E-2</v>
      </c>
      <c r="AN207" s="75">
        <v>-1.8797017126280399E-2</v>
      </c>
      <c r="AO207" s="75">
        <v>-1.9222674838388201E-2</v>
      </c>
      <c r="AP207" s="75">
        <v>-1.9628688384004798E-2</v>
      </c>
      <c r="AQ207" s="75">
        <v>-2.0014812888052801E-2</v>
      </c>
      <c r="AR207" s="75">
        <v>-2.03807755589832E-2</v>
      </c>
      <c r="AS207" s="75">
        <v>-2.0726388804923699E-2</v>
      </c>
      <c r="AT207" s="75">
        <v>-2.1051430954107601E-2</v>
      </c>
      <c r="AU207" s="75">
        <v>-2.1355745582386499E-2</v>
      </c>
      <c r="AV207" s="75">
        <v>-2.1639155479183499E-2</v>
      </c>
      <c r="AW207" s="75">
        <v>-2.1901518062613801E-2</v>
      </c>
      <c r="AX207" s="75">
        <v>-2.2142678648478901E-2</v>
      </c>
      <c r="AY207" s="75">
        <v>-2.2362501101515501E-2</v>
      </c>
      <c r="AZ207" s="75">
        <v>-2.2560831256719201E-2</v>
      </c>
      <c r="BA207" s="75">
        <v>-2.2737556796932901E-2</v>
      </c>
      <c r="BB207" s="75">
        <v>-2.28925225127295E-2</v>
      </c>
      <c r="BC207" s="75">
        <v>-2.3025640191062801E-2</v>
      </c>
      <c r="BD207" s="75">
        <v>-2.3136762077151599E-2</v>
      </c>
      <c r="BE207" s="75">
        <v>-2.32258035554559E-2</v>
      </c>
      <c r="BF207" s="75">
        <v>-2.32926611793027E-2</v>
      </c>
      <c r="BG207" s="75">
        <v>-2.33372608823538E-2</v>
      </c>
      <c r="BH207" s="75">
        <v>-2.3359577554510898E-2</v>
      </c>
      <c r="BI207" s="75">
        <v>-2.3359560982898899E-2</v>
      </c>
      <c r="BJ207" s="75">
        <v>-2.3337250393128599E-2</v>
      </c>
      <c r="BK207" s="75">
        <v>-2.3292628421222601E-2</v>
      </c>
      <c r="BL207" s="75">
        <v>-2.3225781520468398E-2</v>
      </c>
      <c r="BM207" s="75">
        <v>-2.31367440250278E-2</v>
      </c>
      <c r="BN207" s="75">
        <v>-2.3025643248120099E-2</v>
      </c>
      <c r="BO207" s="75">
        <v>-2.2892558806524899E-2</v>
      </c>
      <c r="BP207" s="75">
        <v>-2.2737632029129599E-2</v>
      </c>
      <c r="BQ207" s="75">
        <v>-2.2560961158264899E-2</v>
      </c>
      <c r="BR207" s="75">
        <v>-2.2362682917419E-2</v>
      </c>
      <c r="BS207" s="75">
        <v>-2.2142913874372401E-2</v>
      </c>
      <c r="BT207" s="75">
        <v>-2.19017913203697E-2</v>
      </c>
      <c r="BU207" s="75">
        <v>-2.1639462390989999E-2</v>
      </c>
      <c r="BV207" s="75">
        <v>-2.1356061355982E-2</v>
      </c>
      <c r="BW207" s="75">
        <v>-2.1051762946544799E-2</v>
      </c>
      <c r="BX207" s="75">
        <v>-2.0726701067628701E-2</v>
      </c>
      <c r="BY207" s="75">
        <v>-2.0381071872875502E-2</v>
      </c>
      <c r="BZ207" s="75">
        <v>-2.0015053939027801E-2</v>
      </c>
      <c r="CA207" s="75">
        <v>-1.9628866218718E-2</v>
      </c>
      <c r="CB207" s="75">
        <v>-1.92227792920266E-2</v>
      </c>
      <c r="CC207" s="75">
        <v>-1.87970544007066E-2</v>
      </c>
      <c r="CD207" s="75">
        <v>-1.8352038936136499E-2</v>
      </c>
      <c r="CE207" s="75">
        <v>-1.7888081033270199E-2</v>
      </c>
      <c r="CF207" s="75">
        <v>-1.7405561880395898E-2</v>
      </c>
      <c r="CG207" s="75">
        <v>-1.6904940809226901E-2</v>
      </c>
      <c r="CH207" s="75">
        <v>-1.6386650953563699E-2</v>
      </c>
      <c r="CI207" s="75">
        <v>-1.5851233396406299E-2</v>
      </c>
      <c r="CJ207" s="75">
        <v>-1.5299223217298199E-2</v>
      </c>
      <c r="CK207" s="75">
        <v>-1.47312231714658E-2</v>
      </c>
      <c r="CL207" s="75">
        <v>-1.4147852822652501E-2</v>
      </c>
      <c r="CM207" s="75">
        <v>-1.35497934771456E-2</v>
      </c>
      <c r="CN207" s="75">
        <v>-1.2937708077747599E-2</v>
      </c>
      <c r="CO207" s="75">
        <v>-1.2312328517173199E-2</v>
      </c>
      <c r="CP207" s="75">
        <v>-1.16743784422305E-2</v>
      </c>
      <c r="CQ207" s="75">
        <v>-1.1024584273563899E-2</v>
      </c>
      <c r="CR207" s="75">
        <v>-1.0363726979075999E-2</v>
      </c>
      <c r="CS207" s="75">
        <v>-9.6925388780846299E-3</v>
      </c>
      <c r="CT207" s="75">
        <v>-9.0118071469487398E-3</v>
      </c>
      <c r="CU207" s="75">
        <v>-8.3222781667336605E-3</v>
      </c>
      <c r="CV207" s="75">
        <v>-7.6247462699029697E-3</v>
      </c>
      <c r="CW207" s="75">
        <v>-6.9199275540222501E-3</v>
      </c>
      <c r="CX207" s="75">
        <v>-6.2086190712034202E-3</v>
      </c>
      <c r="CY207" s="75">
        <v>-5.4915216205426902E-3</v>
      </c>
      <c r="CZ207" s="75">
        <v>-4.76937204650312E-3</v>
      </c>
      <c r="DA207" s="75">
        <v>-4.04288461603755E-3</v>
      </c>
      <c r="DB207" s="75">
        <v>-3.3127417075820599E-3</v>
      </c>
      <c r="DC207" s="75">
        <v>-2.5796348865014798E-3</v>
      </c>
      <c r="DD207" s="75">
        <v>-1.8442298816262301E-3</v>
      </c>
      <c r="DE207" s="75">
        <v>-1.10719989761037E-3</v>
      </c>
      <c r="DF207" s="75">
        <v>-7.3833288031892102E-4</v>
      </c>
    </row>
    <row r="208" spans="1:110" ht="1.1499999999999999" customHeight="1">
      <c r="A208" s="71">
        <f t="shared" si="42"/>
        <v>199</v>
      </c>
      <c r="B208">
        <v>50</v>
      </c>
      <c r="C208" s="72">
        <f t="shared" si="40"/>
        <v>-6.9145501504954097E-3</v>
      </c>
      <c r="D208" s="72">
        <f t="shared" si="40"/>
        <v>-2.3340148524202901E-2</v>
      </c>
      <c r="E208" s="72">
        <f t="shared" si="40"/>
        <v>-1.4134895024071699E-2</v>
      </c>
      <c r="G208" s="72">
        <f t="shared" si="39"/>
        <v>-6.9141452932808501E-3</v>
      </c>
      <c r="H208" s="72">
        <f t="shared" si="39"/>
        <v>-2.3338760111864702E-2</v>
      </c>
      <c r="I208" s="72">
        <f t="shared" si="41"/>
        <v>-1.41339733054473E-2</v>
      </c>
      <c r="K208" s="75">
        <v>-7.3786873750577697E-4</v>
      </c>
      <c r="L208" s="75">
        <v>-1.10685086922785E-3</v>
      </c>
      <c r="M208" s="75">
        <v>-1.8438807123538901E-3</v>
      </c>
      <c r="N208" s="75">
        <v>-2.5791058958475302E-3</v>
      </c>
      <c r="O208" s="75">
        <v>-3.3120821313059401E-3</v>
      </c>
      <c r="P208" s="75">
        <v>-4.0421118509857403E-3</v>
      </c>
      <c r="Q208" s="75">
        <v>-4.7683938615773504E-3</v>
      </c>
      <c r="R208" s="75">
        <v>-5.4902426287526396E-3</v>
      </c>
      <c r="S208" s="75">
        <v>-6.2071703786250503E-3</v>
      </c>
      <c r="T208" s="75">
        <v>-6.9181338928183296E-3</v>
      </c>
      <c r="U208" s="75">
        <v>-7.62253132852492E-3</v>
      </c>
      <c r="V208" s="75">
        <v>-8.3197624735384997E-3</v>
      </c>
      <c r="W208" s="75">
        <v>-9.0088650141024098E-3</v>
      </c>
      <c r="X208" s="75">
        <v>-9.6891728806167508E-3</v>
      </c>
      <c r="Y208" s="75">
        <v>-1.0360042572142399E-2</v>
      </c>
      <c r="Z208" s="75">
        <v>-1.10205878420583E-2</v>
      </c>
      <c r="AA208" s="75">
        <v>-1.16700391534504E-2</v>
      </c>
      <c r="AB208" s="75">
        <v>-1.23078093392177E-2</v>
      </c>
      <c r="AC208" s="75">
        <v>-1.29329399953803E-2</v>
      </c>
      <c r="AD208" s="75">
        <v>-1.3544825709414E-2</v>
      </c>
      <c r="AE208" s="75">
        <v>-1.4142776716853401E-2</v>
      </c>
      <c r="AF208" s="75">
        <v>-1.47259777378349E-2</v>
      </c>
      <c r="AG208" s="75">
        <v>-1.5293901396348701E-2</v>
      </c>
      <c r="AH208" s="75">
        <v>-1.5845840537594899E-2</v>
      </c>
      <c r="AI208" s="75">
        <v>-1.6381163220635198E-2</v>
      </c>
      <c r="AJ208" s="75">
        <v>-1.6899402450935599E-2</v>
      </c>
      <c r="AK208" s="75">
        <v>-1.73999373866809E-2</v>
      </c>
      <c r="AL208" s="75">
        <v>-1.7882330397619599E-2</v>
      </c>
      <c r="AM208" s="75">
        <v>-1.83461865014669E-2</v>
      </c>
      <c r="AN208" s="75">
        <v>-1.87910238414997E-2</v>
      </c>
      <c r="AO208" s="75">
        <v>-1.9216586504194302E-2</v>
      </c>
      <c r="AP208" s="75">
        <v>-1.9622517549255401E-2</v>
      </c>
      <c r="AQ208" s="75">
        <v>-2.00085307103108E-2</v>
      </c>
      <c r="AR208" s="75">
        <v>-2.0374440411455901E-2</v>
      </c>
      <c r="AS208" s="75">
        <v>-2.07199658138961E-2</v>
      </c>
      <c r="AT208" s="75">
        <v>-2.10449418187636E-2</v>
      </c>
      <c r="AU208" s="75">
        <v>-2.1349211028618802E-2</v>
      </c>
      <c r="AV208" s="75">
        <v>-2.1632540862115E-2</v>
      </c>
      <c r="AW208" s="75">
        <v>-2.1894873727856E-2</v>
      </c>
      <c r="AX208" s="75">
        <v>-2.2135971005682199E-2</v>
      </c>
      <c r="AY208" s="75">
        <v>-2.2355749729031201E-2</v>
      </c>
      <c r="AZ208" s="75">
        <v>-2.2554050300404901E-2</v>
      </c>
      <c r="BA208" s="75">
        <v>-2.2730721191737701E-2</v>
      </c>
      <c r="BB208" s="75">
        <v>-2.2885679859218699E-2</v>
      </c>
      <c r="BC208" s="75">
        <v>-2.30187547454625E-2</v>
      </c>
      <c r="BD208" s="75">
        <v>-2.31298702878075E-2</v>
      </c>
      <c r="BE208" s="75">
        <v>-2.3218894721876399E-2</v>
      </c>
      <c r="BF208" s="75">
        <v>-2.3285736637703801E-2</v>
      </c>
      <c r="BG208" s="75">
        <v>-2.3330342454091799E-2</v>
      </c>
      <c r="BH208" s="75">
        <v>-2.3352640104699202E-2</v>
      </c>
      <c r="BI208" s="75">
        <v>-2.3352641239230199E-2</v>
      </c>
      <c r="BJ208" s="75">
        <v>-2.33303191564255E-2</v>
      </c>
      <c r="BK208" s="75">
        <v>-2.3285716356622198E-2</v>
      </c>
      <c r="BL208" s="75">
        <v>-2.3218872648631001E-2</v>
      </c>
      <c r="BM208" s="75">
        <v>-2.3129853250293299E-2</v>
      </c>
      <c r="BN208" s="75">
        <v>-2.3018771949823501E-2</v>
      </c>
      <c r="BO208" s="75">
        <v>-2.28857074066172E-2</v>
      </c>
      <c r="BP208" s="75">
        <v>-2.2730814002638901E-2</v>
      </c>
      <c r="BQ208" s="75">
        <v>-2.2554169343293299E-2</v>
      </c>
      <c r="BR208" s="75">
        <v>-2.2355936004946599E-2</v>
      </c>
      <c r="BS208" s="75">
        <v>-2.21362039329915E-2</v>
      </c>
      <c r="BT208" s="75">
        <v>-2.1895136834486899E-2</v>
      </c>
      <c r="BU208" s="75">
        <v>-2.1632857599165601E-2</v>
      </c>
      <c r="BV208" s="75">
        <v>-2.1349521260131E-2</v>
      </c>
      <c r="BW208" s="75">
        <v>-2.10452841106052E-2</v>
      </c>
      <c r="BX208" s="75">
        <v>-2.0720294634020298E-2</v>
      </c>
      <c r="BY208" s="75">
        <v>-2.0374737255105999E-2</v>
      </c>
      <c r="BZ208" s="75">
        <v>-2.0008799205911601E-2</v>
      </c>
      <c r="CA208" s="75">
        <v>-1.96226955360452E-2</v>
      </c>
      <c r="CB208" s="75">
        <v>-1.9216697719971299E-2</v>
      </c>
      <c r="CC208" s="75">
        <v>-1.8791072242242898E-2</v>
      </c>
      <c r="CD208" s="75">
        <v>-1.8346159434613499E-2</v>
      </c>
      <c r="CE208" s="75">
        <v>-1.7882319106165501E-2</v>
      </c>
      <c r="CF208" s="75">
        <v>-1.7399922225422401E-2</v>
      </c>
      <c r="CG208" s="75">
        <v>-1.6899440267338799E-2</v>
      </c>
      <c r="CH208" s="75">
        <v>-1.6381296562649299E-2</v>
      </c>
      <c r="CI208" s="75">
        <v>-1.5846043883589098E-2</v>
      </c>
      <c r="CJ208" s="75">
        <v>-1.5294204907277099E-2</v>
      </c>
      <c r="CK208" s="75">
        <v>-1.47263964414332E-2</v>
      </c>
      <c r="CL208" s="75">
        <v>-1.4143222903521701E-2</v>
      </c>
      <c r="CM208" s="75">
        <v>-1.3545377247801201E-2</v>
      </c>
      <c r="CN208" s="75">
        <v>-1.29335129724859E-2</v>
      </c>
      <c r="CO208" s="75">
        <v>-1.23083633222449E-2</v>
      </c>
      <c r="CP208" s="75">
        <v>-1.1670652170196199E-2</v>
      </c>
      <c r="CQ208" s="75">
        <v>-1.10210982664148E-2</v>
      </c>
      <c r="CR208" s="75">
        <v>-1.0360489586646499E-2</v>
      </c>
      <c r="CS208" s="75">
        <v>-9.6895439763329694E-3</v>
      </c>
      <c r="CT208" s="75">
        <v>-9.0090638979609099E-3</v>
      </c>
      <c r="CU208" s="75">
        <v>-8.3197740735567998E-3</v>
      </c>
      <c r="CV208" s="75">
        <v>-7.6224882226642804E-3</v>
      </c>
      <c r="CW208" s="75">
        <v>-6.91790464652058E-3</v>
      </c>
      <c r="CX208" s="75">
        <v>-6.2068293236961797E-3</v>
      </c>
      <c r="CY208" s="75">
        <v>-5.4899600256794598E-3</v>
      </c>
      <c r="CZ208" s="75">
        <v>-4.7680300765568897E-3</v>
      </c>
      <c r="DA208" s="75">
        <v>-4.0417604035701497E-3</v>
      </c>
      <c r="DB208" s="75">
        <v>-3.3118253325392201E-3</v>
      </c>
      <c r="DC208" s="75">
        <v>-2.5789272113752302E-3</v>
      </c>
      <c r="DD208" s="75">
        <v>-1.8437227311778701E-3</v>
      </c>
      <c r="DE208" s="75">
        <v>-1.10689392091444E-3</v>
      </c>
      <c r="DF208" s="75">
        <v>-7.3813096192679899E-4</v>
      </c>
    </row>
    <row r="209" spans="1:110" ht="1.1499999999999999" customHeight="1">
      <c r="A209" s="71">
        <f t="shared" si="42"/>
        <v>200</v>
      </c>
      <c r="B209">
        <v>0</v>
      </c>
      <c r="C209" s="72">
        <f t="shared" si="40"/>
        <v>-6.9141452932808501E-3</v>
      </c>
      <c r="D209" s="72">
        <f t="shared" si="40"/>
        <v>-2.3338760111864702E-2</v>
      </c>
      <c r="E209" s="72">
        <f t="shared" si="40"/>
        <v>-1.41339733054473E-2</v>
      </c>
      <c r="G209" s="72">
        <f t="shared" si="39"/>
        <v>0</v>
      </c>
      <c r="H209" s="72">
        <f t="shared" si="39"/>
        <v>0</v>
      </c>
      <c r="I209" s="72">
        <f t="shared" si="41"/>
        <v>0</v>
      </c>
      <c r="K209" s="75">
        <v>-7.3773375475866395E-4</v>
      </c>
      <c r="L209" s="75">
        <v>-1.1066052661408299E-3</v>
      </c>
      <c r="M209" s="75">
        <v>-1.84347188545416E-3</v>
      </c>
      <c r="N209" s="75">
        <v>-2.5785624198488202E-3</v>
      </c>
      <c r="O209" s="75">
        <v>-3.3113505369419698E-3</v>
      </c>
      <c r="P209" s="75">
        <v>-4.0412092517863102E-3</v>
      </c>
      <c r="Q209" s="75">
        <v>-4.7673486669282204E-3</v>
      </c>
      <c r="R209" s="75">
        <v>-5.4889960894797703E-3</v>
      </c>
      <c r="S209" s="75">
        <v>-6.2057351733074001E-3</v>
      </c>
      <c r="T209" s="75">
        <v>-6.9165425892833803E-3</v>
      </c>
      <c r="U209" s="75">
        <v>-7.6207198659540096E-3</v>
      </c>
      <c r="V209" s="75">
        <v>-8.3177567247957902E-3</v>
      </c>
      <c r="W209" s="75">
        <v>-9.0066836666846898E-3</v>
      </c>
      <c r="X209" s="75">
        <v>-9.6867655805271992E-3</v>
      </c>
      <c r="Y209" s="75">
        <v>-1.03574472507034E-2</v>
      </c>
      <c r="Z209" s="75">
        <v>-1.1017806150516601E-2</v>
      </c>
      <c r="AA209" s="75">
        <v>-1.1667040990391699E-2</v>
      </c>
      <c r="AB209" s="75">
        <v>-1.23046407696847E-2</v>
      </c>
      <c r="AC209" s="75">
        <v>-1.29295882542146E-2</v>
      </c>
      <c r="AD209" s="75">
        <v>-1.35412810859634E-2</v>
      </c>
      <c r="AE209" s="75">
        <v>-1.4139090588705499E-2</v>
      </c>
      <c r="AF209" s="75">
        <v>-1.47221174752166E-2</v>
      </c>
      <c r="AG209" s="75">
        <v>-1.52898892403072E-2</v>
      </c>
      <c r="AH209" s="75">
        <v>-1.5841710404852102E-2</v>
      </c>
      <c r="AI209" s="75">
        <v>-1.6376878959904299E-2</v>
      </c>
      <c r="AJ209" s="75">
        <v>-1.6895013652447201E-2</v>
      </c>
      <c r="AK209" s="75">
        <v>-1.7395442275151201E-2</v>
      </c>
      <c r="AL209" s="75">
        <v>-1.7877713088400901E-2</v>
      </c>
      <c r="AM209" s="75">
        <v>-1.8341498838385598E-2</v>
      </c>
      <c r="AN209" s="75">
        <v>-1.87862315812844E-2</v>
      </c>
      <c r="AO209" s="75">
        <v>-1.9211712246087601E-2</v>
      </c>
      <c r="AP209" s="75">
        <v>-1.96175835037865E-2</v>
      </c>
      <c r="AQ209" s="75">
        <v>-2.00035039043314E-2</v>
      </c>
      <c r="AR209" s="75">
        <v>-2.0369371353112901E-2</v>
      </c>
      <c r="AS209" s="75">
        <v>-2.0714830255023998E-2</v>
      </c>
      <c r="AT209" s="75">
        <v>-2.1039748303523901E-2</v>
      </c>
      <c r="AU209" s="75">
        <v>-2.1343986144138301E-2</v>
      </c>
      <c r="AV209" s="75">
        <v>-2.1627249459725099E-2</v>
      </c>
      <c r="AW209" s="75">
        <v>-2.18895583338189E-2</v>
      </c>
      <c r="AX209" s="75">
        <v>-2.2130607653834799E-2</v>
      </c>
      <c r="AY209" s="75">
        <v>-2.2350347189462799E-2</v>
      </c>
      <c r="AZ209" s="75">
        <v>-2.2548628159024701E-2</v>
      </c>
      <c r="BA209" s="75">
        <v>-2.27252522323396E-2</v>
      </c>
      <c r="BB209" s="75">
        <v>-2.2880206687405001E-2</v>
      </c>
      <c r="BC209" s="75">
        <v>-2.3013247637295502E-2</v>
      </c>
      <c r="BD209" s="75">
        <v>-2.3124356216108002E-2</v>
      </c>
      <c r="BE209" s="75">
        <v>-2.3213369295058298E-2</v>
      </c>
      <c r="BF209" s="75">
        <v>-2.3280195594611499E-2</v>
      </c>
      <c r="BG209" s="75">
        <v>-2.3324808460565599E-2</v>
      </c>
      <c r="BH209" s="75">
        <v>-2.3347088919158501E-2</v>
      </c>
      <c r="BI209" s="75">
        <v>-2.3347105102466199E-2</v>
      </c>
      <c r="BJ209" s="75">
        <v>-2.3324773494214201E-2</v>
      </c>
      <c r="BK209" s="75">
        <v>-2.3280185724843201E-2</v>
      </c>
      <c r="BL209" s="75">
        <v>-2.3213345410163101E-2</v>
      </c>
      <c r="BM209" s="75">
        <v>-2.3124339826140299E-2</v>
      </c>
      <c r="BN209" s="75">
        <v>-2.30132753797943E-2</v>
      </c>
      <c r="BO209" s="75">
        <v>-2.2880226248516902E-2</v>
      </c>
      <c r="BP209" s="75">
        <v>-2.2725360554854801E-2</v>
      </c>
      <c r="BQ209" s="75">
        <v>-2.2548736545968399E-2</v>
      </c>
      <c r="BR209" s="75">
        <v>-2.2350539663757399E-2</v>
      </c>
      <c r="BS209" s="75">
        <v>-2.21308370386714E-2</v>
      </c>
      <c r="BT209" s="75">
        <v>-2.18898145288994E-2</v>
      </c>
      <c r="BU209" s="75">
        <v>-2.1627575006586901E-2</v>
      </c>
      <c r="BV209" s="75">
        <v>-2.1344290430438301E-2</v>
      </c>
      <c r="BW209" s="75">
        <v>-2.1040102138658701E-2</v>
      </c>
      <c r="BX209" s="75">
        <v>-2.0715170376761301E-2</v>
      </c>
      <c r="BY209" s="75">
        <v>-2.0369670283657701E-2</v>
      </c>
      <c r="BZ209" s="75">
        <v>-2.0003795772708999E-2</v>
      </c>
      <c r="CA209" s="75">
        <v>-1.96177594550908E-2</v>
      </c>
      <c r="CB209" s="75">
        <v>-1.9211832492756001E-2</v>
      </c>
      <c r="CC209" s="75">
        <v>-1.8786286901804401E-2</v>
      </c>
      <c r="CD209" s="75">
        <v>-1.8341455915124202E-2</v>
      </c>
      <c r="CE209" s="75">
        <v>-1.7877709883909999E-2</v>
      </c>
      <c r="CF209" s="75">
        <v>-1.7395410775034099E-2</v>
      </c>
      <c r="CG209" s="75">
        <v>-1.6895040159161E-2</v>
      </c>
      <c r="CH209" s="75">
        <v>-1.6377013413675701E-2</v>
      </c>
      <c r="CI209" s="75">
        <v>-1.5841892756761799E-2</v>
      </c>
      <c r="CJ209" s="75">
        <v>-1.5290190775031E-2</v>
      </c>
      <c r="CK209" s="75">
        <v>-1.47225356372609E-2</v>
      </c>
      <c r="CL209" s="75">
        <v>-1.41395198566988E-2</v>
      </c>
      <c r="CM209" s="75">
        <v>-1.3541844834358E-2</v>
      </c>
      <c r="CN209" s="75">
        <v>-1.2930158003364301E-2</v>
      </c>
      <c r="CO209" s="75">
        <v>-1.23051917994371E-2</v>
      </c>
      <c r="CP209" s="75">
        <v>-1.1667672090970801E-2</v>
      </c>
      <c r="CQ209" s="75">
        <v>-1.10183100256654E-2</v>
      </c>
      <c r="CR209" s="75">
        <v>-1.03579002930564E-2</v>
      </c>
      <c r="CS209" s="75">
        <v>-9.6871483476979794E-3</v>
      </c>
      <c r="CT209" s="75">
        <v>-9.0068694934598102E-3</v>
      </c>
      <c r="CU209" s="75">
        <v>-8.3177710666632199E-3</v>
      </c>
      <c r="CV209" s="75">
        <v>-7.6206814535407803E-3</v>
      </c>
      <c r="CW209" s="75">
        <v>-6.9162866257329297E-3</v>
      </c>
      <c r="CX209" s="75">
        <v>-6.2053970251008603E-3</v>
      </c>
      <c r="CY209" s="75">
        <v>-5.4887106942942401E-3</v>
      </c>
      <c r="CZ209" s="75">
        <v>-4.7669561035217998E-3</v>
      </c>
      <c r="DA209" s="75">
        <v>-4.0408606375513002E-3</v>
      </c>
      <c r="DB209" s="75">
        <v>-3.3110918799184202E-3</v>
      </c>
      <c r="DC209" s="75">
        <v>-2.57836055443931E-3</v>
      </c>
      <c r="DD209" s="75">
        <v>-1.8433168620094801E-3</v>
      </c>
      <c r="DE209" s="75">
        <v>-1.10664868399908E-3</v>
      </c>
      <c r="DF209" s="75">
        <v>-7.3796944499917997E-4</v>
      </c>
    </row>
    <row r="210" spans="1:110" ht="1.1499999999999999" customHeight="1">
      <c r="K210" s="75">
        <v>-7.3764285975812499E-4</v>
      </c>
      <c r="L210" s="75">
        <v>-1.10642513772745E-3</v>
      </c>
      <c r="M210" s="75">
        <v>-1.84316152311112E-3</v>
      </c>
      <c r="N210" s="75">
        <v>-2.5781551257068702E-3</v>
      </c>
      <c r="O210" s="75">
        <v>-3.3108049396741901E-3</v>
      </c>
      <c r="P210" s="75">
        <v>-4.04052693153971E-3</v>
      </c>
      <c r="Q210" s="75">
        <v>-4.7665642288211496E-3</v>
      </c>
      <c r="R210" s="75">
        <v>-5.48806517254888E-3</v>
      </c>
      <c r="S210" s="75">
        <v>-6.2046518209945096E-3</v>
      </c>
      <c r="T210" s="75">
        <v>-6.9153488219308203E-3</v>
      </c>
      <c r="U210" s="75">
        <v>-7.6193645202965801E-3</v>
      </c>
      <c r="V210" s="75">
        <v>-8.3162459583991204E-3</v>
      </c>
      <c r="W210" s="75">
        <v>-9.0050489085342598E-3</v>
      </c>
      <c r="X210" s="75">
        <v>-9.6849630904762302E-3</v>
      </c>
      <c r="Y210" s="75">
        <v>-1.0355496291208501E-2</v>
      </c>
      <c r="Z210" s="75">
        <v>-1.1015723544119199E-2</v>
      </c>
      <c r="AA210" s="75">
        <v>-1.16647946965804E-2</v>
      </c>
      <c r="AB210" s="75">
        <v>-1.2302261478653201E-2</v>
      </c>
      <c r="AC210" s="75">
        <v>-1.2927080196714E-2</v>
      </c>
      <c r="AD210" s="75">
        <v>-1.35386228527841E-2</v>
      </c>
      <c r="AE210" s="75">
        <v>-1.4136325553395101E-2</v>
      </c>
      <c r="AF210" s="75">
        <v>-1.47192280311537E-2</v>
      </c>
      <c r="AG210" s="75">
        <v>-1.52868779960499E-2</v>
      </c>
      <c r="AH210" s="75">
        <v>-1.5838614600925199E-2</v>
      </c>
      <c r="AI210" s="75">
        <v>-1.63736688092012E-2</v>
      </c>
      <c r="AJ210" s="75">
        <v>-1.6891718602550999E-2</v>
      </c>
      <c r="AK210" s="75">
        <v>-1.7392073973414801E-2</v>
      </c>
      <c r="AL210" s="75">
        <v>-1.7874249098163E-2</v>
      </c>
      <c r="AM210" s="75">
        <v>-1.83379805704862E-2</v>
      </c>
      <c r="AN210" s="75">
        <v>-1.8782639840433098E-2</v>
      </c>
      <c r="AO210" s="75">
        <v>-1.9208052697476798E-2</v>
      </c>
      <c r="AP210" s="75">
        <v>-1.9613883421789002E-2</v>
      </c>
      <c r="AQ210" s="75">
        <v>-1.9999734058974299E-2</v>
      </c>
      <c r="AR210" s="75">
        <v>-2.03655669226054E-2</v>
      </c>
      <c r="AS210" s="75">
        <v>-2.07109813286524E-2</v>
      </c>
      <c r="AT210" s="75">
        <v>-2.10358515230245E-2</v>
      </c>
      <c r="AU210" s="75">
        <v>-2.1340068484250799E-2</v>
      </c>
      <c r="AV210" s="75">
        <v>-2.1623282658465501E-2</v>
      </c>
      <c r="AW210" s="75">
        <v>-2.1885570686908901E-2</v>
      </c>
      <c r="AX210" s="75">
        <v>-2.2126588301966801E-2</v>
      </c>
      <c r="AY210" s="75">
        <v>-2.2346294542380699E-2</v>
      </c>
      <c r="AZ210" s="75">
        <v>-2.25445633553817E-2</v>
      </c>
      <c r="BA210" s="75">
        <v>-2.27211517132354E-2</v>
      </c>
      <c r="BB210" s="75">
        <v>-2.2876101852725698E-2</v>
      </c>
      <c r="BC210" s="75">
        <v>-2.3009119569801399E-2</v>
      </c>
      <c r="BD210" s="75">
        <v>-2.3120219810407398E-2</v>
      </c>
      <c r="BE210" s="75">
        <v>-2.3209226495869099E-2</v>
      </c>
      <c r="BF210" s="75">
        <v>-2.32760388074984E-2</v>
      </c>
      <c r="BG210" s="75">
        <v>-2.3320657467333999E-2</v>
      </c>
      <c r="BH210" s="75">
        <v>-2.33429248604488E-2</v>
      </c>
      <c r="BI210" s="75">
        <v>-2.33429514104227E-2</v>
      </c>
      <c r="BJ210" s="75">
        <v>-2.3320613854966699E-2</v>
      </c>
      <c r="BK210" s="75">
        <v>-2.3276036015863599E-2</v>
      </c>
      <c r="BL210" s="75">
        <v>-2.3209199721663899E-2</v>
      </c>
      <c r="BM210" s="75">
        <v>-2.3120203790263E-2</v>
      </c>
      <c r="BN210" s="75">
        <v>-2.3009153102325399E-2</v>
      </c>
      <c r="BO210" s="75">
        <v>-2.28761156555356E-2</v>
      </c>
      <c r="BP210" s="75">
        <v>-2.27212711510765E-2</v>
      </c>
      <c r="BQ210" s="75">
        <v>-2.2544663139938099E-2</v>
      </c>
      <c r="BR210" s="75">
        <v>-2.2346493393802101E-2</v>
      </c>
      <c r="BS210" s="75">
        <v>-2.2126813419108601E-2</v>
      </c>
      <c r="BT210" s="75">
        <v>-2.1885823909828999E-2</v>
      </c>
      <c r="BU210" s="75">
        <v>-2.16236145502034E-2</v>
      </c>
      <c r="BV210" s="75">
        <v>-2.1340368288442699E-2</v>
      </c>
      <c r="BW210" s="75">
        <v>-2.1036216619008799E-2</v>
      </c>
      <c r="BX210" s="75">
        <v>-2.07113275792517E-2</v>
      </c>
      <c r="BY210" s="75">
        <v>-2.03658702203574E-2</v>
      </c>
      <c r="BZ210" s="75">
        <v>-2.00000428062003E-2</v>
      </c>
      <c r="CA210" s="75">
        <v>-1.9614057001631401E-2</v>
      </c>
      <c r="CB210" s="75">
        <v>-1.92081827583751E-2</v>
      </c>
      <c r="CC210" s="75">
        <v>-1.8782697334813699E-2</v>
      </c>
      <c r="CD210" s="75">
        <v>-1.83379276473669E-2</v>
      </c>
      <c r="CE210" s="75">
        <v>-1.7874252442898E-2</v>
      </c>
      <c r="CF210" s="75">
        <v>-1.7392027044315899E-2</v>
      </c>
      <c r="CG210" s="75">
        <v>-1.68917398041003E-2</v>
      </c>
      <c r="CH210" s="75">
        <v>-1.6373801324252701E-2</v>
      </c>
      <c r="CI210" s="75">
        <v>-1.5838779618820801E-2</v>
      </c>
      <c r="CJ210" s="75">
        <v>-1.52871808934378E-2</v>
      </c>
      <c r="CK210" s="75">
        <v>-1.4719640659659399E-2</v>
      </c>
      <c r="CL210" s="75">
        <v>-1.41367438678435E-2</v>
      </c>
      <c r="CM210" s="75">
        <v>-1.3539196396955E-2</v>
      </c>
      <c r="CN210" s="75">
        <v>-1.2927643317125301E-2</v>
      </c>
      <c r="CO210" s="75">
        <v>-1.2302814244758299E-2</v>
      </c>
      <c r="CP210" s="75">
        <v>-1.16654382151909E-2</v>
      </c>
      <c r="CQ210" s="75">
        <v>-1.1016219870248201E-2</v>
      </c>
      <c r="CR210" s="75">
        <v>-1.03559589459337E-2</v>
      </c>
      <c r="CS210" s="75">
        <v>-9.6853522524588693E-3</v>
      </c>
      <c r="CT210" s="75">
        <v>-9.0052237028476097E-3</v>
      </c>
      <c r="CU210" s="75">
        <v>-8.3162692176710993E-3</v>
      </c>
      <c r="CV210" s="75">
        <v>-7.61932578724099E-3</v>
      </c>
      <c r="CW210" s="75">
        <v>-6.9150733197784501E-3</v>
      </c>
      <c r="CX210" s="75">
        <v>-6.20432208745114E-3</v>
      </c>
      <c r="CY210" s="75">
        <v>-5.4877733430384896E-3</v>
      </c>
      <c r="CZ210" s="75">
        <v>-4.7661501047559698E-3</v>
      </c>
      <c r="DA210" s="75">
        <v>-4.0401850897842399E-3</v>
      </c>
      <c r="DB210" s="75">
        <v>-3.3105413713428698E-3</v>
      </c>
      <c r="DC210" s="75">
        <v>-2.5779348670312099E-3</v>
      </c>
      <c r="DD210" s="75">
        <v>-1.84301228005551E-3</v>
      </c>
      <c r="DE210" s="75">
        <v>-1.10646431227905E-3</v>
      </c>
      <c r="DF210" s="75">
        <v>-7.3784828670795798E-4</v>
      </c>
    </row>
    <row r="211" spans="1:110" ht="1.1499999999999999" customHeight="1">
      <c r="K211" s="75">
        <v>-7.3759232930569797E-4</v>
      </c>
      <c r="L211" s="75">
        <v>-1.10630942690477E-3</v>
      </c>
      <c r="M211" s="75">
        <v>-1.84295159896919E-3</v>
      </c>
      <c r="N211" s="75">
        <v>-2.5778825214729201E-3</v>
      </c>
      <c r="O211" s="75">
        <v>-3.3104442555850198E-3</v>
      </c>
      <c r="P211" s="75">
        <v>-4.0400673648855398E-3</v>
      </c>
      <c r="Q211" s="75">
        <v>-4.7660383957872903E-3</v>
      </c>
      <c r="R211" s="75">
        <v>-5.4874489474696E-3</v>
      </c>
      <c r="S211" s="75">
        <v>-6.2039229155425304E-3</v>
      </c>
      <c r="T211" s="75">
        <v>-6.9145501504954097E-3</v>
      </c>
      <c r="U211" s="75">
        <v>-7.61846511658859E-3</v>
      </c>
      <c r="V211" s="75">
        <v>-8.3152325951732498E-3</v>
      </c>
      <c r="W211" s="75">
        <v>-9.0039580946495307E-3</v>
      </c>
      <c r="X211" s="75">
        <v>-9.6837662316738692E-3</v>
      </c>
      <c r="Y211" s="75">
        <v>-1.03541914009838E-2</v>
      </c>
      <c r="Z211" s="75">
        <v>-1.10143373538267E-2</v>
      </c>
      <c r="AA211" s="75">
        <v>-1.16633021787538E-2</v>
      </c>
      <c r="AB211" s="75">
        <v>-1.2300671984535201E-2</v>
      </c>
      <c r="AC211" s="75">
        <v>-1.29254135582186E-2</v>
      </c>
      <c r="AD211" s="75">
        <v>-1.35368535348925E-2</v>
      </c>
      <c r="AE211" s="75">
        <v>-1.41344804337632E-2</v>
      </c>
      <c r="AF211" s="75">
        <v>-1.4717308155341001E-2</v>
      </c>
      <c r="AG211" s="75">
        <v>-1.52848698738716E-2</v>
      </c>
      <c r="AH211" s="75">
        <v>-1.5836550525950701E-2</v>
      </c>
      <c r="AI211" s="75">
        <v>-1.6371533091109901E-2</v>
      </c>
      <c r="AJ211" s="75">
        <v>-1.6889517968033899E-2</v>
      </c>
      <c r="AK211" s="75">
        <v>-1.73898295877234E-2</v>
      </c>
      <c r="AL211" s="75">
        <v>-1.7871939946476199E-2</v>
      </c>
      <c r="AM211" s="75">
        <v>-1.8335630199971999E-2</v>
      </c>
      <c r="AN211" s="75">
        <v>-1.87802472551265E-2</v>
      </c>
      <c r="AO211" s="75">
        <v>-1.9205609293958301E-2</v>
      </c>
      <c r="AP211" s="75">
        <v>-1.96114147653315E-2</v>
      </c>
      <c r="AQ211" s="75">
        <v>-1.99972221585085E-2</v>
      </c>
      <c r="AR211" s="75">
        <v>-2.0363026747377201E-2</v>
      </c>
      <c r="AS211" s="75">
        <v>-2.0708417543614799E-2</v>
      </c>
      <c r="AT211" s="75">
        <v>-2.1033252965043998E-2</v>
      </c>
      <c r="AU211" s="75">
        <v>-2.1337455986003898E-2</v>
      </c>
      <c r="AV211" s="75">
        <v>-2.1620641249451102E-2</v>
      </c>
      <c r="AW211" s="75">
        <v>-2.1882910501672001E-2</v>
      </c>
      <c r="AX211" s="75">
        <v>-2.2123912078964102E-2</v>
      </c>
      <c r="AY211" s="75">
        <v>-2.23435931801532E-2</v>
      </c>
      <c r="AZ211" s="75">
        <v>-2.2541854521682499E-2</v>
      </c>
      <c r="BA211" s="75">
        <v>-2.2718420964515599E-2</v>
      </c>
      <c r="BB211" s="75">
        <v>-2.2873364768834101E-2</v>
      </c>
      <c r="BC211" s="75">
        <v>-2.30063706101418E-2</v>
      </c>
      <c r="BD211" s="75">
        <v>-2.3117461453994102E-2</v>
      </c>
      <c r="BE211" s="75">
        <v>-2.3206465333196299E-2</v>
      </c>
      <c r="BF211" s="75">
        <v>-2.3273267066015201E-2</v>
      </c>
      <c r="BG211" s="75">
        <v>-2.3317888316041702E-2</v>
      </c>
      <c r="BH211" s="75">
        <v>-2.3340148524202901E-2</v>
      </c>
      <c r="BI211" s="75">
        <v>-2.3340179467209E-2</v>
      </c>
      <c r="BJ211" s="75">
        <v>-2.3317840377881101E-2</v>
      </c>
      <c r="BK211" s="75">
        <v>-2.3273267087110899E-2</v>
      </c>
      <c r="BL211" s="75">
        <v>-2.3206435332999702E-2</v>
      </c>
      <c r="BM211" s="75">
        <v>-2.31174453389121E-2</v>
      </c>
      <c r="BN211" s="75">
        <v>-2.3006404691377599E-2</v>
      </c>
      <c r="BO211" s="75">
        <v>-2.2873375928857E-2</v>
      </c>
      <c r="BP211" s="75">
        <v>-2.2718545374082098E-2</v>
      </c>
      <c r="BQ211" s="75">
        <v>-2.2541949376200101E-2</v>
      </c>
      <c r="BR211" s="75">
        <v>-2.23437968447933E-2</v>
      </c>
      <c r="BS211" s="75">
        <v>-2.21241331674536E-2</v>
      </c>
      <c r="BT211" s="75">
        <v>-2.1883164638556898E-2</v>
      </c>
      <c r="BU211" s="75">
        <v>-2.1620976095514301E-2</v>
      </c>
      <c r="BV211" s="75">
        <v>-2.1337754427572599E-2</v>
      </c>
      <c r="BW211" s="75">
        <v>-2.10336271724645E-2</v>
      </c>
      <c r="BX211" s="75">
        <v>-2.0708765729355001E-2</v>
      </c>
      <c r="BY211" s="75">
        <v>-2.0363336466693902E-2</v>
      </c>
      <c r="BZ211" s="75">
        <v>-1.99975397102252E-2</v>
      </c>
      <c r="CA211" s="75">
        <v>-1.9611587425060799E-2</v>
      </c>
      <c r="CB211" s="75">
        <v>-1.9205747912733301E-2</v>
      </c>
      <c r="CC211" s="75">
        <v>-1.8780302761815599E-2</v>
      </c>
      <c r="CD211" s="75">
        <v>-1.8335574118436799E-2</v>
      </c>
      <c r="CE211" s="75">
        <v>-1.78719461132004E-2</v>
      </c>
      <c r="CF211" s="75">
        <v>-1.7389770693503101E-2</v>
      </c>
      <c r="CG211" s="75">
        <v>-1.68895387213569E-2</v>
      </c>
      <c r="CH211" s="75">
        <v>-1.6371660162608302E-2</v>
      </c>
      <c r="CI211" s="75">
        <v>-1.58367042033432E-2</v>
      </c>
      <c r="CJ211" s="75">
        <v>-1.52851752955211E-2</v>
      </c>
      <c r="CK211" s="75">
        <v>-1.4717711472248899E-2</v>
      </c>
      <c r="CL211" s="75">
        <v>-1.4134895024071699E-2</v>
      </c>
      <c r="CM211" s="75">
        <v>-1.35374320943401E-2</v>
      </c>
      <c r="CN211" s="75">
        <v>-1.2925968955514599E-2</v>
      </c>
      <c r="CO211" s="75">
        <v>-1.2301230901953199E-2</v>
      </c>
      <c r="CP211" s="75">
        <v>-1.1663950493034401E-2</v>
      </c>
      <c r="CQ211" s="75">
        <v>-1.10148280374596E-2</v>
      </c>
      <c r="CR211" s="75">
        <v>-1.0354665406425699E-2</v>
      </c>
      <c r="CS211" s="75">
        <v>-9.6841558557116507E-3</v>
      </c>
      <c r="CT211" s="75">
        <v>-9.0041263774173694E-3</v>
      </c>
      <c r="CU211" s="75">
        <v>-8.3152685159257004E-3</v>
      </c>
      <c r="CV211" s="75">
        <v>-7.61842115301988E-3</v>
      </c>
      <c r="CW211" s="75">
        <v>-6.9142645315196198E-3</v>
      </c>
      <c r="CX211" s="75">
        <v>-6.2036044989144997E-3</v>
      </c>
      <c r="CY211" s="75">
        <v>-5.4871477342794597E-3</v>
      </c>
      <c r="CZ211" s="75">
        <v>-4.7656120846295297E-3</v>
      </c>
      <c r="DA211" s="75">
        <v>-4.0397336157002401E-3</v>
      </c>
      <c r="DB211" s="75">
        <v>-3.3101738123468699E-3</v>
      </c>
      <c r="DC211" s="75">
        <v>-2.57765016719531E-3</v>
      </c>
      <c r="DD211" s="75">
        <v>-1.8428089680355599E-3</v>
      </c>
      <c r="DE211" s="75">
        <v>-1.1063409354210301E-3</v>
      </c>
      <c r="DF211" s="75">
        <v>-7.3776750942670304E-4</v>
      </c>
    </row>
    <row r="212" spans="1:110" ht="1.1499999999999999" customHeight="1">
      <c r="K212" s="75">
        <v>-7.3758003049078898E-4</v>
      </c>
      <c r="L212" s="75">
        <v>-1.10625653268471E-3</v>
      </c>
      <c r="M212" s="75">
        <v>-1.8428435821851901E-3</v>
      </c>
      <c r="N212" s="75">
        <v>-2.5777442179196401E-3</v>
      </c>
      <c r="O212" s="75">
        <v>-3.3102664356147202E-3</v>
      </c>
      <c r="P212" s="75">
        <v>-4.0398330044763399E-3</v>
      </c>
      <c r="Q212" s="75">
        <v>-4.7657702592095999E-3</v>
      </c>
      <c r="R212" s="75">
        <v>-5.4871453338137099E-3</v>
      </c>
      <c r="S212" s="75">
        <v>-6.2035513321097796E-3</v>
      </c>
      <c r="T212" s="75">
        <v>-6.9141452932808501E-3</v>
      </c>
      <c r="U212" s="75">
        <v>-7.6180201504166597E-3</v>
      </c>
      <c r="V212" s="75">
        <v>-8.3147196076742997E-3</v>
      </c>
      <c r="W212" s="75">
        <v>-9.0034093743906803E-3</v>
      </c>
      <c r="X212" s="75">
        <v>-9.6831744149812899E-3</v>
      </c>
      <c r="Y212" s="75">
        <v>-1.03535352094286E-2</v>
      </c>
      <c r="Z212" s="75">
        <v>-1.10136451704465E-2</v>
      </c>
      <c r="AA212" s="75">
        <v>-1.16625640787333E-2</v>
      </c>
      <c r="AB212" s="75">
        <v>-1.22998740441471E-2</v>
      </c>
      <c r="AC212" s="75">
        <v>-1.29245856511261E-2</v>
      </c>
      <c r="AD212" s="75">
        <v>-1.35359748849032E-2</v>
      </c>
      <c r="AE212" s="75">
        <v>-1.4133555398389E-2</v>
      </c>
      <c r="AF212" s="75">
        <v>-1.47163556057194E-2</v>
      </c>
      <c r="AG212" s="75">
        <v>-1.52838671870495E-2</v>
      </c>
      <c r="AH212" s="75">
        <v>-1.5835516588176599E-2</v>
      </c>
      <c r="AI212" s="75">
        <v>-1.63704709485273E-2</v>
      </c>
      <c r="AJ212" s="75">
        <v>-1.6888413426650001E-2</v>
      </c>
      <c r="AK212" s="75">
        <v>-1.73887064228938E-2</v>
      </c>
      <c r="AL212" s="75">
        <v>-1.7870786483608701E-2</v>
      </c>
      <c r="AM212" s="75">
        <v>-1.8334447643596801E-2</v>
      </c>
      <c r="AN212" s="75">
        <v>-1.8779051796809599E-2</v>
      </c>
      <c r="AO212" s="75">
        <v>-1.9204383824162501E-2</v>
      </c>
      <c r="AP212" s="75">
        <v>-1.9610175780753698E-2</v>
      </c>
      <c r="AQ212" s="75">
        <v>-1.9995968287785201E-2</v>
      </c>
      <c r="AR212" s="75">
        <v>-2.0361751542100098E-2</v>
      </c>
      <c r="AS212" s="75">
        <v>-2.07071370079756E-2</v>
      </c>
      <c r="AT212" s="75">
        <v>-2.10319540822183E-2</v>
      </c>
      <c r="AU212" s="75">
        <v>-2.1336147362758299E-2</v>
      </c>
      <c r="AV212" s="75">
        <v>-2.1619325222518401E-2</v>
      </c>
      <c r="AW212" s="75">
        <v>-2.18815783928357E-2</v>
      </c>
      <c r="AX212" s="75">
        <v>-2.2122577727227501E-2</v>
      </c>
      <c r="AY212" s="75">
        <v>-2.2342244502542598E-2</v>
      </c>
      <c r="AZ212" s="75">
        <v>-2.2540500691675298E-2</v>
      </c>
      <c r="BA212" s="75">
        <v>-2.27170605978699E-2</v>
      </c>
      <c r="BB212" s="75">
        <v>-2.2871995499112899E-2</v>
      </c>
      <c r="BC212" s="75">
        <v>-2.3005000206644501E-2</v>
      </c>
      <c r="BD212" s="75">
        <v>-2.31160818376429E-2</v>
      </c>
      <c r="BE212" s="75">
        <v>-2.3205084798164501E-2</v>
      </c>
      <c r="BF212" s="75">
        <v>-2.3271880998881798E-2</v>
      </c>
      <c r="BG212" s="75">
        <v>-2.3316500307241701E-2</v>
      </c>
      <c r="BH212" s="75">
        <v>-2.3338760111864702E-2</v>
      </c>
      <c r="BI212" s="75">
        <v>-2.33387891124993E-2</v>
      </c>
      <c r="BJ212" s="75">
        <v>-2.3316452865474201E-2</v>
      </c>
      <c r="BK212" s="75">
        <v>-2.3271879130461401E-2</v>
      </c>
      <c r="BL212" s="75">
        <v>-2.3205051868367198E-2</v>
      </c>
      <c r="BM212" s="75">
        <v>-2.31160647506021E-2</v>
      </c>
      <c r="BN212" s="75">
        <v>-2.30050297941988E-2</v>
      </c>
      <c r="BO212" s="75">
        <v>-2.28720072762644E-2</v>
      </c>
      <c r="BP212" s="75">
        <v>-2.27171829813551E-2</v>
      </c>
      <c r="BQ212" s="75">
        <v>-2.2540595339214601E-2</v>
      </c>
      <c r="BR212" s="75">
        <v>-2.2342449857928801E-2</v>
      </c>
      <c r="BS212" s="75">
        <v>-2.21227962276907E-2</v>
      </c>
      <c r="BT212" s="75">
        <v>-2.1881836558991299E-2</v>
      </c>
      <c r="BU212" s="75">
        <v>-2.1619659442489999E-2</v>
      </c>
      <c r="BV212" s="75">
        <v>-2.1336448629490402E-2</v>
      </c>
      <c r="BW212" s="75">
        <v>-2.1032333469302101E-2</v>
      </c>
      <c r="BX212" s="75">
        <v>-2.0707484527506401E-2</v>
      </c>
      <c r="BY212" s="75">
        <v>-2.03620685864279E-2</v>
      </c>
      <c r="BZ212" s="75">
        <v>-1.9996286128766701E-2</v>
      </c>
      <c r="CA212" s="75">
        <v>-1.96103502243977E-2</v>
      </c>
      <c r="CB212" s="75">
        <v>-1.9204527597744301E-2</v>
      </c>
      <c r="CC212" s="75">
        <v>-1.87791026948207E-2</v>
      </c>
      <c r="CD212" s="75">
        <v>-1.8334395024921801E-2</v>
      </c>
      <c r="CE212" s="75">
        <v>-1.7870790500642199E-2</v>
      </c>
      <c r="CF212" s="75">
        <v>-1.7388641513825801E-2</v>
      </c>
      <c r="CG212" s="75">
        <v>-1.6888436644503499E-2</v>
      </c>
      <c r="CH212" s="75">
        <v>-1.6370589829798499E-2</v>
      </c>
      <c r="CI212" s="75">
        <v>-1.58356663787435E-2</v>
      </c>
      <c r="CJ212" s="75">
        <v>-1.5284173958148101E-2</v>
      </c>
      <c r="CK212" s="75">
        <v>-1.4716748091655E-2</v>
      </c>
      <c r="CL212" s="75">
        <v>-1.41339733054473E-2</v>
      </c>
      <c r="CM212" s="75">
        <v>-1.35365520599907E-2</v>
      </c>
      <c r="CN212" s="75">
        <v>-1.29251348591651E-2</v>
      </c>
      <c r="CO212" s="75">
        <v>-1.2300441929851301E-2</v>
      </c>
      <c r="CP212" s="75">
        <v>-1.16632088288315E-2</v>
      </c>
      <c r="CQ212" s="75">
        <v>-1.10141346508908E-2</v>
      </c>
      <c r="CR212" s="75">
        <v>-1.03540195671348E-2</v>
      </c>
      <c r="CS212" s="75">
        <v>-9.6835592067736793E-3</v>
      </c>
      <c r="CT212" s="75">
        <v>-9.0035774604984905E-3</v>
      </c>
      <c r="CU212" s="75">
        <v>-8.3147688694043594E-3</v>
      </c>
      <c r="CV212" s="75">
        <v>-7.6179675812181801E-3</v>
      </c>
      <c r="CW212" s="75">
        <v>-6.91386005955337E-3</v>
      </c>
      <c r="CX212" s="75">
        <v>-6.2032443130465202E-3</v>
      </c>
      <c r="CY212" s="75">
        <v>-5.48683370283015E-3</v>
      </c>
      <c r="CZ212" s="75">
        <v>-4.7653420674259898E-3</v>
      </c>
      <c r="DA212" s="75">
        <v>-4.0395061706385597E-3</v>
      </c>
      <c r="DB212" s="75">
        <v>-3.3099891965503001E-3</v>
      </c>
      <c r="DC212" s="75">
        <v>-2.5775065388643202E-3</v>
      </c>
      <c r="DD212" s="75">
        <v>-1.84270689726872E-3</v>
      </c>
      <c r="DE212" s="75">
        <v>-1.10627868069514E-3</v>
      </c>
      <c r="DF212" s="75">
        <v>-7.3772720742454096E-4</v>
      </c>
    </row>
    <row r="213" spans="1:110" ht="1.1499999999999999" customHeight="1"/>
    <row r="214" spans="1:110" ht="1.1499999999999999" customHeight="1"/>
    <row r="215" spans="1:110" ht="1.1499999999999999" customHeight="1"/>
    <row r="216" spans="1:110" ht="1.1499999999999999" customHeight="1"/>
    <row r="217" spans="1:110" ht="1.1499999999999999" customHeight="1"/>
    <row r="218" spans="1:110" ht="1.1499999999999999" customHeight="1"/>
    <row r="219" spans="1:110" ht="1.1499999999999999" customHeight="1"/>
    <row r="220" spans="1:110" ht="1.1499999999999999" customHeight="1"/>
    <row r="221" spans="1:110" ht="1.1499999999999999" customHeight="1"/>
    <row r="222" spans="1:110" ht="1.1499999999999999" customHeight="1"/>
    <row r="223" spans="1:110" ht="1.1499999999999999" customHeight="1"/>
    <row r="224" spans="1:110" ht="1.1499999999999999" customHeight="1"/>
    <row r="225" spans="11:110" ht="1.1499999999999999" customHeight="1"/>
    <row r="226" spans="11:110" ht="1.1499999999999999" customHeight="1"/>
    <row r="227" spans="11:110" ht="1.1499999999999999" customHeight="1"/>
    <row r="228" spans="11:110" ht="1.1499999999999999" customHeight="1"/>
    <row r="229" spans="11:110" ht="1.1499999999999999" customHeight="1"/>
    <row r="230" spans="11:110" ht="1.1499999999999999" customHeight="1"/>
    <row r="231" spans="11:110" ht="1.1499999999999999" customHeight="1"/>
    <row r="232" spans="11:110" ht="1.1499999999999999" customHeight="1"/>
    <row r="233" spans="11:110" ht="1.1499999999999999" customHeight="1"/>
    <row r="234" spans="11:110" ht="1.1499999999999999" customHeight="1"/>
    <row r="235" spans="11:110" ht="1.1499999999999999" customHeight="1">
      <c r="K235">
        <v>-1.90073223420518</v>
      </c>
      <c r="L235">
        <v>-2.2188237849312298</v>
      </c>
      <c r="M235">
        <v>-2.6073941489197199</v>
      </c>
      <c r="N235">
        <v>-2.5803670504245102</v>
      </c>
      <c r="O235">
        <v>-2.2683010859182602</v>
      </c>
      <c r="P235">
        <v>-1.7655645548840699</v>
      </c>
      <c r="Q235">
        <v>-1.1559281866865101</v>
      </c>
      <c r="R235">
        <v>-0.51780736213370804</v>
      </c>
      <c r="S235">
        <v>7.5971972486181594E-2</v>
      </c>
      <c r="T235">
        <v>0.56039238191602603</v>
      </c>
      <c r="U235">
        <v>0.88087719807377696</v>
      </c>
      <c r="V235">
        <v>0.99594577470912904</v>
      </c>
      <c r="W235">
        <v>0.87916618590442197</v>
      </c>
      <c r="X235">
        <v>0.52045727406973996</v>
      </c>
      <c r="Y235">
        <v>-7.35497256312658E-2</v>
      </c>
      <c r="Z235">
        <v>-0.88018752235410003</v>
      </c>
      <c r="AA235">
        <v>-1.86231859691165</v>
      </c>
      <c r="AB235">
        <v>-2.97079378343189</v>
      </c>
      <c r="AC235">
        <v>-4.14768995041522</v>
      </c>
      <c r="AD235">
        <v>-5.3300117749700098</v>
      </c>
      <c r="AE235">
        <v>-6.4537165521665401</v>
      </c>
      <c r="AF235">
        <v>-7.4578574343189299</v>
      </c>
      <c r="AG235">
        <v>-8.2884251290300295</v>
      </c>
      <c r="AH235">
        <v>-8.9017972953383495</v>
      </c>
      <c r="AI235">
        <v>-9.2675419688178398</v>
      </c>
      <c r="AJ235">
        <v>-9.3703635888207106</v>
      </c>
      <c r="AK235">
        <v>-9.2110625904730092</v>
      </c>
      <c r="AL235">
        <v>-8.8065407678665704</v>
      </c>
      <c r="AM235">
        <v>-8.1887560933814996</v>
      </c>
      <c r="AN235">
        <v>-7.4027129094011803</v>
      </c>
      <c r="AO235">
        <v>-6.5036424591492796</v>
      </c>
      <c r="AP235">
        <v>-5.5535602662729797</v>
      </c>
      <c r="AQ235">
        <v>-4.6173586141344796</v>
      </c>
      <c r="AR235">
        <v>-3.7587256305149701</v>
      </c>
      <c r="AS235">
        <v>-3.03615403738916</v>
      </c>
      <c r="AT235">
        <v>-2.4992671695214801</v>
      </c>
      <c r="AU235">
        <v>-2.1856976110712298</v>
      </c>
      <c r="AV235">
        <v>-2.1187191456942398</v>
      </c>
      <c r="AW235">
        <v>-2.3058014408849399</v>
      </c>
      <c r="AX235">
        <v>-2.7381343051158198</v>
      </c>
      <c r="AY235">
        <v>-3.3911979293696799</v>
      </c>
      <c r="AZ235">
        <v>-4.2262969887436599</v>
      </c>
      <c r="BA235">
        <v>-5.1930224477904599</v>
      </c>
      <c r="BB235">
        <v>-6.2324174646360797</v>
      </c>
      <c r="BC235">
        <v>-7.2807000718575603</v>
      </c>
      <c r="BD235">
        <v>-8.2732770484266194</v>
      </c>
      <c r="BE235">
        <v>-9.1488261613230399</v>
      </c>
      <c r="BF235">
        <v>-9.8531528545538496</v>
      </c>
      <c r="BG235">
        <v>-10.342605075421201</v>
      </c>
      <c r="BH235">
        <v>-10.5868272110218</v>
      </c>
      <c r="BI235">
        <v>-10.5706756225955</v>
      </c>
      <c r="BJ235">
        <v>-10.2951699312937</v>
      </c>
      <c r="BK235">
        <v>-9.7774232253230799</v>
      </c>
      <c r="BL235">
        <v>-9.0495689353600994</v>
      </c>
      <c r="BM235">
        <v>-8.1567487487627393</v>
      </c>
      <c r="BN235">
        <v>-7.1542445081258998</v>
      </c>
      <c r="BO235">
        <v>-6.1039911666034499</v>
      </c>
      <c r="BP235">
        <v>-5.0707270309477099</v>
      </c>
      <c r="BQ235">
        <v>-4.1178418579036702</v>
      </c>
      <c r="BR235">
        <v>-3.3034011129615899</v>
      </c>
      <c r="BS235">
        <v>-2.6765481109766101</v>
      </c>
      <c r="BT235">
        <v>-2.2743001153069402</v>
      </c>
      <c r="BU235">
        <v>-2.1192876050113498</v>
      </c>
      <c r="BV235">
        <v>-2.21831025253202</v>
      </c>
      <c r="BW235">
        <v>-2.56187000820402</v>
      </c>
      <c r="BX235">
        <v>-3.1248152240408298</v>
      </c>
      <c r="BY235">
        <v>-3.8678582061406299</v>
      </c>
      <c r="BZ235">
        <v>-4.7400993395421303</v>
      </c>
      <c r="CA235">
        <v>-5.6821852217238904</v>
      </c>
      <c r="CB235">
        <v>-6.6300540300209097</v>
      </c>
      <c r="CC235">
        <v>-7.5189534184107396</v>
      </c>
      <c r="CD235">
        <v>-8.2875188819852799</v>
      </c>
      <c r="CE235">
        <v>-8.8816102452502701</v>
      </c>
      <c r="CF235">
        <v>-9.2577159403982403</v>
      </c>
      <c r="CG235">
        <v>-9.3856761229604597</v>
      </c>
      <c r="CH235">
        <v>-9.2505618753832692</v>
      </c>
      <c r="CI235">
        <v>-8.8535984758331505</v>
      </c>
      <c r="CJ235">
        <v>-8.2120571337705197</v>
      </c>
      <c r="CK235">
        <v>-7.3581486217854604</v>
      </c>
      <c r="CL235">
        <v>-6.3369564322446097</v>
      </c>
      <c r="CM235">
        <v>-5.2035664265607497</v>
      </c>
      <c r="CN235">
        <v>-4.0195487586685896</v>
      </c>
      <c r="CO235">
        <v>-2.8490387467793798</v>
      </c>
      <c r="CP235">
        <v>-1.7546314458955401</v>
      </c>
      <c r="CQ235">
        <v>-0.79338205592336597</v>
      </c>
      <c r="CR235">
        <v>-1.31051536757111E-2</v>
      </c>
      <c r="CS235">
        <v>0.55071216374717502</v>
      </c>
      <c r="CT235">
        <v>0.87729872262993402</v>
      </c>
      <c r="CU235">
        <v>0.96205419633950495</v>
      </c>
      <c r="CV235">
        <v>0.81707032625491505</v>
      </c>
      <c r="CW235">
        <v>0.47065090445361002</v>
      </c>
      <c r="CX235">
        <v>-3.4072697884766599E-2</v>
      </c>
      <c r="CY235">
        <v>-0.64127044839213698</v>
      </c>
      <c r="CZ235">
        <v>-1.28506845005471</v>
      </c>
      <c r="DA235">
        <v>-1.89229974224151</v>
      </c>
      <c r="DB235">
        <v>-2.38470310318159</v>
      </c>
      <c r="DC235">
        <v>-2.6791822473995501</v>
      </c>
      <c r="DD235">
        <v>-2.6824820738269102</v>
      </c>
      <c r="DE235">
        <v>-2.2656038199986099</v>
      </c>
      <c r="DF235">
        <v>-1.93245931344454</v>
      </c>
    </row>
    <row r="236" spans="11:110" ht="1.1499999999999999" customHeight="1">
      <c r="K236">
        <v>-1.6073547342051899</v>
      </c>
      <c r="L236">
        <v>-1.9370690349312301</v>
      </c>
      <c r="M236">
        <v>-2.3558173989197302</v>
      </c>
      <c r="N236">
        <v>-2.37166505042451</v>
      </c>
      <c r="O236">
        <v>-2.11247083591826</v>
      </c>
      <c r="P236">
        <v>-1.6692725548840699</v>
      </c>
      <c r="Q236">
        <v>-1.12208993668651</v>
      </c>
      <c r="R236">
        <v>-0.54540486213370998</v>
      </c>
      <c r="S236">
        <v>-8.17377751382075E-3</v>
      </c>
      <c r="T236">
        <v>0.42814863191602398</v>
      </c>
      <c r="U236">
        <v>0.71201494807377896</v>
      </c>
      <c r="V236">
        <v>0.80425077470912898</v>
      </c>
      <c r="W236">
        <v>0.67986293590442004</v>
      </c>
      <c r="X236">
        <v>0.32924952406974101</v>
      </c>
      <c r="Y236">
        <v>-0.241468225631261</v>
      </c>
      <c r="Z236">
        <v>-1.0110903223540899</v>
      </c>
      <c r="AA236">
        <v>-1.9448106969116501</v>
      </c>
      <c r="AB236">
        <v>-2.9965293834318998</v>
      </c>
      <c r="AC236">
        <v>-4.1118985004152204</v>
      </c>
      <c r="AD236">
        <v>-5.2317983749700003</v>
      </c>
      <c r="AE236">
        <v>-6.2961179021665403</v>
      </c>
      <c r="AF236">
        <v>-7.24765118431894</v>
      </c>
      <c r="AG236">
        <v>-8.0357031290300291</v>
      </c>
      <c r="AH236">
        <v>-8.6193285453383393</v>
      </c>
      <c r="AI236">
        <v>-8.9699697188178291</v>
      </c>
      <c r="AJ236">
        <v>-9.0732825888207103</v>
      </c>
      <c r="AK236">
        <v>-8.9300360904730098</v>
      </c>
      <c r="AL236">
        <v>-8.5561215178665702</v>
      </c>
      <c r="AM236">
        <v>-7.9815683433815003</v>
      </c>
      <c r="AN236">
        <v>-7.2486576594011796</v>
      </c>
      <c r="AO236">
        <v>-6.4092744591492803</v>
      </c>
      <c r="AP236">
        <v>-5.5216742662729796</v>
      </c>
      <c r="AQ236">
        <v>-4.6468133641344798</v>
      </c>
      <c r="AR236">
        <v>-3.8445163805149698</v>
      </c>
      <c r="AS236">
        <v>-3.1697275373891598</v>
      </c>
      <c r="AT236">
        <v>-2.6690599195214801</v>
      </c>
      <c r="AU236">
        <v>-2.3778648610712301</v>
      </c>
      <c r="AV236">
        <v>-2.3180068956942401</v>
      </c>
      <c r="AW236">
        <v>-2.4965071908849499</v>
      </c>
      <c r="AX236">
        <v>-2.9050958051158098</v>
      </c>
      <c r="AY236">
        <v>-3.5207486793696798</v>
      </c>
      <c r="AZ236">
        <v>-4.3071272387436599</v>
      </c>
      <c r="BA236">
        <v>-5.2168914477904602</v>
      </c>
      <c r="BB236">
        <v>-6.1946719646360799</v>
      </c>
      <c r="BC236">
        <v>-7.18056807185756</v>
      </c>
      <c r="BD236">
        <v>-8.1139167984266205</v>
      </c>
      <c r="BE236">
        <v>-8.9371259113230401</v>
      </c>
      <c r="BF236">
        <v>-9.5992978545538499</v>
      </c>
      <c r="BG236">
        <v>-10.0594365754212</v>
      </c>
      <c r="BH236">
        <v>-10.289032461021799</v>
      </c>
      <c r="BI236">
        <v>-10.273862872595499</v>
      </c>
      <c r="BJ236">
        <v>-10.014886181293701</v>
      </c>
      <c r="BK236">
        <v>-9.5281739753230799</v>
      </c>
      <c r="BL236">
        <v>-8.8439046853600995</v>
      </c>
      <c r="BM236">
        <v>-8.0044749987627295</v>
      </c>
      <c r="BN236">
        <v>-7.0618035081258999</v>
      </c>
      <c r="BO236">
        <v>-6.0740561666034498</v>
      </c>
      <c r="BP236">
        <v>-5.1020340309477099</v>
      </c>
      <c r="BQ236">
        <v>-4.20526960790367</v>
      </c>
      <c r="BR236">
        <v>-3.4382928629616001</v>
      </c>
      <c r="BS236">
        <v>-2.8472573609766099</v>
      </c>
      <c r="BT236">
        <v>-2.46692486530694</v>
      </c>
      <c r="BU236">
        <v>-2.3185446050113501</v>
      </c>
      <c r="BV236">
        <v>-2.4084990025320199</v>
      </c>
      <c r="BW236">
        <v>-2.72786100820402</v>
      </c>
      <c r="BX236">
        <v>-3.2530029740408302</v>
      </c>
      <c r="BY236">
        <v>-3.9470189561406301</v>
      </c>
      <c r="BZ236">
        <v>-4.76209708954213</v>
      </c>
      <c r="CA236">
        <v>-5.6424847217238803</v>
      </c>
      <c r="CB236">
        <v>-6.5280067800209096</v>
      </c>
      <c r="CC236">
        <v>-7.3578379184107403</v>
      </c>
      <c r="CD236">
        <v>-8.0743341319852799</v>
      </c>
      <c r="CE236">
        <v>-8.6266352452502595</v>
      </c>
      <c r="CF236">
        <v>-8.9738621903982398</v>
      </c>
      <c r="CG236">
        <v>-9.08767387296046</v>
      </c>
      <c r="CH236">
        <v>-8.9540326253832703</v>
      </c>
      <c r="CI236">
        <v>-8.5740714758331507</v>
      </c>
      <c r="CJ236">
        <v>-7.9639901337705199</v>
      </c>
      <c r="CK236">
        <v>-7.1540176217854601</v>
      </c>
      <c r="CL236">
        <v>-6.1864704322446098</v>
      </c>
      <c r="CM236">
        <v>-5.1130549265607499</v>
      </c>
      <c r="CN236">
        <v>-3.9915635086685901</v>
      </c>
      <c r="CO236">
        <v>-2.88219324677938</v>
      </c>
      <c r="CP236">
        <v>-1.8436876958955299</v>
      </c>
      <c r="CQ236">
        <v>-0.92958080592336501</v>
      </c>
      <c r="CR236">
        <v>-0.184717653675712</v>
      </c>
      <c r="CS236">
        <v>0.35764516374717398</v>
      </c>
      <c r="CT236">
        <v>0.678087722629934</v>
      </c>
      <c r="CU236">
        <v>0.77239719633950299</v>
      </c>
      <c r="CV236">
        <v>0.65206332625491503</v>
      </c>
      <c r="CW236">
        <v>0.34383715445361301</v>
      </c>
      <c r="CX236">
        <v>-0.11155569788476399</v>
      </c>
      <c r="CY236">
        <v>-0.66139244839213895</v>
      </c>
      <c r="CZ236">
        <v>-1.2434127000547099</v>
      </c>
      <c r="DA236">
        <v>-1.7883407422415101</v>
      </c>
      <c r="DB236">
        <v>-2.2218391031815901</v>
      </c>
      <c r="DC236">
        <v>-2.4645229973995502</v>
      </c>
      <c r="DD236">
        <v>-2.4263995738269202</v>
      </c>
      <c r="DE236">
        <v>-1.9810790699986001</v>
      </c>
      <c r="DF236">
        <v>-1.6372383134445401</v>
      </c>
    </row>
    <row r="237" spans="11:110" ht="1.1499999999999999" customHeight="1">
      <c r="K237">
        <v>-1.37323030816125</v>
      </c>
      <c r="L237">
        <v>-1.69997907701336</v>
      </c>
      <c r="M237">
        <v>-2.1294211001367098</v>
      </c>
      <c r="N237">
        <v>-2.1801537632981098</v>
      </c>
      <c r="O237">
        <v>-1.9681403953399399</v>
      </c>
      <c r="P237">
        <v>-1.57947984646155</v>
      </c>
      <c r="Q237">
        <v>-1.09009529411795</v>
      </c>
      <c r="R237">
        <v>-0.57053691997381994</v>
      </c>
      <c r="S237">
        <v>-8.6011973729955504E-2</v>
      </c>
      <c r="T237">
        <v>0.30543251530448701</v>
      </c>
      <c r="U237">
        <v>0.55513017092521799</v>
      </c>
      <c r="V237">
        <v>0.62609474617764904</v>
      </c>
      <c r="W237">
        <v>0.494698367941932</v>
      </c>
      <c r="X237">
        <v>0.151798746833301</v>
      </c>
      <c r="Y237">
        <v>-0.39695533939468097</v>
      </c>
      <c r="Z237">
        <v>-1.13173727670674</v>
      </c>
      <c r="AA237">
        <v>-2.0199273692035602</v>
      </c>
      <c r="AB237">
        <v>-3.0182870171434502</v>
      </c>
      <c r="AC237">
        <v>-4.0758242778933598</v>
      </c>
      <c r="AD237">
        <v>-5.13705801314015</v>
      </c>
      <c r="AE237">
        <v>-6.1455686607436304</v>
      </c>
      <c r="AF237">
        <v>-7.0476628689313703</v>
      </c>
      <c r="AG237">
        <v>-7.7957573933537301</v>
      </c>
      <c r="AH237">
        <v>-8.3514211273260006</v>
      </c>
      <c r="AI237">
        <v>-8.68785603132328</v>
      </c>
      <c r="AJ237">
        <v>-8.7916112907408301</v>
      </c>
      <c r="AK237">
        <v>-8.66342614165608</v>
      </c>
      <c r="AL237">
        <v>-8.3182423349766204</v>
      </c>
      <c r="AM237">
        <v>-7.7842780713378898</v>
      </c>
      <c r="AN237">
        <v>-7.1012566420770797</v>
      </c>
      <c r="AO237">
        <v>-6.3179199621455897</v>
      </c>
      <c r="AP237">
        <v>-5.48899215533753</v>
      </c>
      <c r="AQ237">
        <v>-4.6717328050694302</v>
      </c>
      <c r="AR237">
        <v>-3.9223377817662599</v>
      </c>
      <c r="AS237">
        <v>-3.2924184750862402</v>
      </c>
      <c r="AT237">
        <v>-2.82576081418906</v>
      </c>
      <c r="AU237">
        <v>-2.5555734795313501</v>
      </c>
      <c r="AV237">
        <v>-2.5023973772121701</v>
      </c>
      <c r="AW237">
        <v>-2.67283238826978</v>
      </c>
      <c r="AX237">
        <v>-3.0591160191306801</v>
      </c>
      <c r="AY237">
        <v>-3.6396289509017699</v>
      </c>
      <c r="AZ237">
        <v>-4.3802459749232296</v>
      </c>
      <c r="BA237">
        <v>-5.2365093820519597</v>
      </c>
      <c r="BB237">
        <v>-6.1564192980240904</v>
      </c>
      <c r="BC237">
        <v>-7.0837201941388699</v>
      </c>
      <c r="BD237">
        <v>-7.9614401889214097</v>
      </c>
      <c r="BE237">
        <v>-8.73549045082836</v>
      </c>
      <c r="BF237">
        <v>-9.3580699043014199</v>
      </c>
      <c r="BG237">
        <v>-9.7906768044402206</v>
      </c>
      <c r="BH237">
        <v>-10.0065354155533</v>
      </c>
      <c r="BI237">
        <v>-9.9922881746230594</v>
      </c>
      <c r="BJ237">
        <v>-9.7488357450469003</v>
      </c>
      <c r="BK237">
        <v>-9.2912716530661896</v>
      </c>
      <c r="BL237">
        <v>-8.64793825098476</v>
      </c>
      <c r="BM237">
        <v>-7.85865402999847</v>
      </c>
      <c r="BN237">
        <v>-6.9721789078999397</v>
      </c>
      <c r="BO237">
        <v>-6.0431390566308103</v>
      </c>
      <c r="BP237">
        <v>-5.1286377196322901</v>
      </c>
      <c r="BQ237">
        <v>-4.2845846021180796</v>
      </c>
      <c r="BR237">
        <v>-3.5621893053883298</v>
      </c>
      <c r="BS237">
        <v>-3.0047974736663301</v>
      </c>
      <c r="BT237">
        <v>-2.6450523497249998</v>
      </c>
      <c r="BU237">
        <v>-2.50290618406444</v>
      </c>
      <c r="BV237">
        <v>-2.5843493868565299</v>
      </c>
      <c r="BW237">
        <v>-2.8809912856702899</v>
      </c>
      <c r="BX237">
        <v>-3.3706356810917701</v>
      </c>
      <c r="BY237">
        <v>-4.0186134535364397</v>
      </c>
      <c r="BZ237">
        <v>-4.7800129335048798</v>
      </c>
      <c r="CA237">
        <v>-5.6024633309386402</v>
      </c>
      <c r="CB237">
        <v>-6.4294399711200603</v>
      </c>
      <c r="CC237">
        <v>-7.2038058878951601</v>
      </c>
      <c r="CD237">
        <v>-7.8714115110004697</v>
      </c>
      <c r="CE237">
        <v>-8.3844773175822702</v>
      </c>
      <c r="CF237">
        <v>-8.7045967976968406</v>
      </c>
      <c r="CG237">
        <v>-8.8051373091503198</v>
      </c>
      <c r="CH237">
        <v>-8.6728984841355601</v>
      </c>
      <c r="CI237">
        <v>-8.3089268525653495</v>
      </c>
      <c r="CJ237">
        <v>-7.7284162946235497</v>
      </c>
      <c r="CK237">
        <v>-6.9597350510825997</v>
      </c>
      <c r="CL237">
        <v>-6.04260125894191</v>
      </c>
      <c r="CM237">
        <v>-5.0255480851061201</v>
      </c>
      <c r="CN237">
        <v>-3.9628207449098798</v>
      </c>
      <c r="CO237">
        <v>-2.9109185501167798</v>
      </c>
      <c r="CP237">
        <v>-1.9249692593085499</v>
      </c>
      <c r="CQ237">
        <v>-1.05520152960515</v>
      </c>
      <c r="CR237">
        <v>-0.34367399129554999</v>
      </c>
      <c r="CS237">
        <v>0.17844832081155301</v>
      </c>
      <c r="CT237">
        <v>0.493009993375917</v>
      </c>
      <c r="CU237">
        <v>0.596155474426323</v>
      </c>
      <c r="CV237">
        <v>0.49879970800248402</v>
      </c>
      <c r="CW237">
        <v>0.22622122250413701</v>
      </c>
      <c r="CX237">
        <v>-0.18313587188194499</v>
      </c>
      <c r="CY237">
        <v>-0.67950298437927303</v>
      </c>
      <c r="CZ237">
        <v>-1.20407515228933</v>
      </c>
      <c r="DA237">
        <v>-1.69134614277674</v>
      </c>
      <c r="DB237">
        <v>-2.0709010320789898</v>
      </c>
      <c r="DC237">
        <v>-2.2674141410392799</v>
      </c>
      <c r="DD237">
        <v>-2.1957669104090898</v>
      </c>
      <c r="DE237">
        <v>-1.7413758322983599</v>
      </c>
      <c r="DF237">
        <v>-1.40136501759877</v>
      </c>
    </row>
    <row r="238" spans="11:110" ht="1.1499999999999999" customHeight="1">
      <c r="K238">
        <v>-1.18409688031083</v>
      </c>
      <c r="L238">
        <v>-1.49938382418745</v>
      </c>
      <c r="M238">
        <v>-1.92669329297418</v>
      </c>
      <c r="N238">
        <v>-2.0050646984561298</v>
      </c>
      <c r="O238">
        <v>-1.83484995709906</v>
      </c>
      <c r="P238">
        <v>-1.49598265812224</v>
      </c>
      <c r="Q238">
        <v>-1.0599862200160901</v>
      </c>
      <c r="R238">
        <v>-0.59347982300784197</v>
      </c>
      <c r="S238">
        <v>-0.158031878017236</v>
      </c>
      <c r="T238">
        <v>0.191574702671337</v>
      </c>
      <c r="U238">
        <v>0.40941677927102799</v>
      </c>
      <c r="V238">
        <v>0.46058627032215899</v>
      </c>
      <c r="W238">
        <v>0.32275233649502699</v>
      </c>
      <c r="X238">
        <v>-1.2785674146916601E-2</v>
      </c>
      <c r="Y238">
        <v>-0.54081584761133905</v>
      </c>
      <c r="Z238">
        <v>-1.2427965180760701</v>
      </c>
      <c r="AA238">
        <v>-2.0881579113180999</v>
      </c>
      <c r="AB238">
        <v>-3.03634623558241</v>
      </c>
      <c r="AC238">
        <v>-4.03951942578143</v>
      </c>
      <c r="AD238">
        <v>-5.0456121113741901</v>
      </c>
      <c r="AE238">
        <v>-6.00167071528384</v>
      </c>
      <c r="AF238">
        <v>-6.8572998851289997</v>
      </c>
      <c r="AG238">
        <v>-7.56783818885964</v>
      </c>
      <c r="AH238">
        <v>-8.0972153281405408</v>
      </c>
      <c r="AI238">
        <v>-8.4202853653928909</v>
      </c>
      <c r="AJ238">
        <v>-8.52443600999589</v>
      </c>
      <c r="AK238">
        <v>-8.4103784057225504</v>
      </c>
      <c r="AL238">
        <v>-8.0921620854671801</v>
      </c>
      <c r="AM238">
        <v>-7.5963040061829696</v>
      </c>
      <c r="AN238">
        <v>-6.9601250286734002</v>
      </c>
      <c r="AO238">
        <v>-6.2294148519536297</v>
      </c>
      <c r="AP238">
        <v>-5.45558086107396</v>
      </c>
      <c r="AQ238">
        <v>-4.6924106615895296</v>
      </c>
      <c r="AR238">
        <v>-3.9926918607333199</v>
      </c>
      <c r="AS238">
        <v>-3.40490557417982</v>
      </c>
      <c r="AT238">
        <v>-2.97018249295082</v>
      </c>
      <c r="AU238">
        <v>-2.7197188322691899</v>
      </c>
      <c r="AV238">
        <v>-2.6728122863225598</v>
      </c>
      <c r="AW238">
        <v>-2.8356670137302902</v>
      </c>
      <c r="AX238">
        <v>-3.2009971317026298</v>
      </c>
      <c r="AY238">
        <v>-3.7485025931156501</v>
      </c>
      <c r="AZ238">
        <v>-4.4461369011481802</v>
      </c>
      <c r="BA238">
        <v>-5.2521493630354499</v>
      </c>
      <c r="BB238">
        <v>-6.1177047532804298</v>
      </c>
      <c r="BC238">
        <v>-6.9899710342313801</v>
      </c>
      <c r="BD238">
        <v>-7.8154428529059503</v>
      </c>
      <c r="BE238">
        <v>-8.5433218829606403</v>
      </c>
      <c r="BF238">
        <v>-9.1287152128151607</v>
      </c>
      <c r="BG238">
        <v>-9.5354636041332892</v>
      </c>
      <c r="BH238">
        <v>-9.7384198488180402</v>
      </c>
      <c r="BI238">
        <v>-9.7250389094566696</v>
      </c>
      <c r="BJ238">
        <v>-9.4961671321921397</v>
      </c>
      <c r="BK238">
        <v>-9.0659795230035893</v>
      </c>
      <c r="BL238">
        <v>-8.4610940336857894</v>
      </c>
      <c r="BM238">
        <v>-7.7189076609102996</v>
      </c>
      <c r="BN238">
        <v>-6.8852137622460603</v>
      </c>
      <c r="BO238">
        <v>-6.0113140048769296</v>
      </c>
      <c r="BP238">
        <v>-5.1508386902476104</v>
      </c>
      <c r="BQ238">
        <v>-4.3562949564587203</v>
      </c>
      <c r="BR238">
        <v>-3.6757740510012402</v>
      </c>
      <c r="BS238">
        <v>-3.1499844674752899</v>
      </c>
      <c r="BT238">
        <v>-2.80957964858947</v>
      </c>
      <c r="BU238">
        <v>-2.6732939225195298</v>
      </c>
      <c r="BV238">
        <v>-2.7467494617636898</v>
      </c>
      <c r="BW238">
        <v>-3.0220594321772598</v>
      </c>
      <c r="BX238">
        <v>-3.4783721354739798</v>
      </c>
      <c r="BY238">
        <v>-4.0831192258598499</v>
      </c>
      <c r="BZ238">
        <v>-4.7941130328857797</v>
      </c>
      <c r="CA238">
        <v>-5.56215906131479</v>
      </c>
      <c r="CB238">
        <v>-6.3341610915523896</v>
      </c>
      <c r="CC238">
        <v>-7.0564464128589304</v>
      </c>
      <c r="CD238">
        <v>-7.6781475647236404</v>
      </c>
      <c r="CE238">
        <v>-8.1543784731699205</v>
      </c>
      <c r="CF238">
        <v>-8.4490549942973701</v>
      </c>
      <c r="CG238">
        <v>-8.5371493320145007</v>
      </c>
      <c r="CH238">
        <v>-8.40624775913974</v>
      </c>
      <c r="CI238">
        <v>-8.0573157781747806</v>
      </c>
      <c r="CJ238">
        <v>-7.5046030861094204</v>
      </c>
      <c r="CK238">
        <v>-6.7747307756470398</v>
      </c>
      <c r="CL238">
        <v>-5.9049771037294603</v>
      </c>
      <c r="CM238">
        <v>-4.9408957941062699</v>
      </c>
      <c r="CN238">
        <v>-3.9334014685490901</v>
      </c>
      <c r="CO238">
        <v>-2.9355216434309002</v>
      </c>
      <c r="CP238">
        <v>-1.99898970328018</v>
      </c>
      <c r="CQ238">
        <v>-1.17093194867035</v>
      </c>
      <c r="CR238">
        <v>-0.49079261174473299</v>
      </c>
      <c r="CS238">
        <v>1.22241587808684E-2</v>
      </c>
      <c r="CT238">
        <v>0.32114573041489602</v>
      </c>
      <c r="CU238">
        <v>0.43244515013358498</v>
      </c>
      <c r="CV238">
        <v>0.35648762171352599</v>
      </c>
      <c r="CW238">
        <v>0.11715385399571</v>
      </c>
      <c r="CX238">
        <v>-0.24927783544137999</v>
      </c>
      <c r="CY238">
        <v>-0.69585070676936001</v>
      </c>
      <c r="CZ238">
        <v>-1.1670688703697301</v>
      </c>
      <c r="DA238">
        <v>-1.6010838551944</v>
      </c>
      <c r="DB238">
        <v>-1.9314031029319501</v>
      </c>
      <c r="DC238">
        <v>-2.0870652266288099</v>
      </c>
      <c r="DD238">
        <v>-1.98905571407254</v>
      </c>
      <c r="DE238">
        <v>-1.5383167555311199</v>
      </c>
      <c r="DF238">
        <v>-1.21057608434191</v>
      </c>
    </row>
    <row r="239" spans="11:110" ht="1.1499999999999999" customHeight="1">
      <c r="K239">
        <v>-1.0295663433914699</v>
      </c>
      <c r="L239">
        <v>-1.3287897823221799</v>
      </c>
      <c r="M239">
        <v>-1.74577327029768</v>
      </c>
      <c r="N239">
        <v>-1.84551286762766</v>
      </c>
      <c r="O239">
        <v>-1.71209985640144</v>
      </c>
      <c r="P239">
        <v>-1.4185563074520799</v>
      </c>
      <c r="Q239">
        <v>-1.03178372600805</v>
      </c>
      <c r="R239">
        <v>-0.61448200415502896</v>
      </c>
      <c r="S239">
        <v>-0.22468593616245899</v>
      </c>
      <c r="T239">
        <v>8.5951298119239294E-2</v>
      </c>
      <c r="U239">
        <v>0.27412099333010698</v>
      </c>
      <c r="V239">
        <v>0.30689049958225401</v>
      </c>
      <c r="W239">
        <v>0.16316239394542101</v>
      </c>
      <c r="X239">
        <v>-0.165338883018007</v>
      </c>
      <c r="Y239">
        <v>-0.67380458625547401</v>
      </c>
      <c r="Z239">
        <v>-1.34489476125601</v>
      </c>
      <c r="AA239">
        <v>-2.1499612385590399</v>
      </c>
      <c r="AB239">
        <v>-3.0509690860758401</v>
      </c>
      <c r="AC239">
        <v>-4.0030325051243896</v>
      </c>
      <c r="AD239">
        <v>-4.9572926071431498</v>
      </c>
      <c r="AE239">
        <v>-5.8640498774945797</v>
      </c>
      <c r="AF239">
        <v>-6.6760054306984999</v>
      </c>
      <c r="AG239">
        <v>-7.3512411628461001</v>
      </c>
      <c r="AH239">
        <v>-7.8559035380702502</v>
      </c>
      <c r="AI239">
        <v>-8.1663977034036002</v>
      </c>
      <c r="AJ239">
        <v>-8.27089848505004</v>
      </c>
      <c r="AK239">
        <v>-8.1700903847837996</v>
      </c>
      <c r="AL239">
        <v>-7.8771845995703798</v>
      </c>
      <c r="AM239">
        <v>-7.4171001305239503</v>
      </c>
      <c r="AN239">
        <v>-6.8249013155445697</v>
      </c>
      <c r="AO239">
        <v>-6.14360492160987</v>
      </c>
      <c r="AP239">
        <v>-5.4215031756615604</v>
      </c>
      <c r="AQ239">
        <v>-4.7091227422442596</v>
      </c>
      <c r="AR239">
        <v>-4.05605006799167</v>
      </c>
      <c r="AS239">
        <v>-3.5078262378263401</v>
      </c>
      <c r="AT239">
        <v>-3.1030881380863602</v>
      </c>
      <c r="AU239">
        <v>-2.8711418019428501</v>
      </c>
      <c r="AV239">
        <v>-2.8301172380693602</v>
      </c>
      <c r="AW239">
        <v>-2.9858468942300802</v>
      </c>
      <c r="AX239">
        <v>-3.3314925154765902</v>
      </c>
      <c r="AY239">
        <v>-3.84799305908725</v>
      </c>
      <c r="AZ239">
        <v>-4.5052542818638797</v>
      </c>
      <c r="BA239">
        <v>-5.2640678647985801</v>
      </c>
      <c r="BB239">
        <v>-6.0785708364977298</v>
      </c>
      <c r="BC239">
        <v>-6.8991464401586597</v>
      </c>
      <c r="BD239">
        <v>-7.6755449814769996</v>
      </c>
      <c r="BE239">
        <v>-8.3600586383234603</v>
      </c>
      <c r="BF239">
        <v>-8.9105258038990698</v>
      </c>
      <c r="BG239">
        <v>-9.2929872150919994</v>
      </c>
      <c r="BH239">
        <v>-9.4838252180239699</v>
      </c>
      <c r="BI239">
        <v>-9.4712579286581207</v>
      </c>
      <c r="BJ239">
        <v>-9.2560806017536006</v>
      </c>
      <c r="BK239">
        <v>-8.8516056193372794</v>
      </c>
      <c r="BL239">
        <v>-8.2828314110334098</v>
      </c>
      <c r="BM239">
        <v>-7.58488067905179</v>
      </c>
      <c r="BN239">
        <v>-6.8007606406309202</v>
      </c>
      <c r="BO239">
        <v>-5.9786506403087198</v>
      </c>
      <c r="BP239">
        <v>-5.1689192327017697</v>
      </c>
      <c r="BQ239">
        <v>-4.4208778582974704</v>
      </c>
      <c r="BR239">
        <v>-3.7796891090361702</v>
      </c>
      <c r="BS239">
        <v>-3.2835847142793302</v>
      </c>
      <c r="BT239">
        <v>-2.96134925501865</v>
      </c>
      <c r="BU239">
        <v>-2.8305733282056602</v>
      </c>
      <c r="BV239">
        <v>-2.8965332438364899</v>
      </c>
      <c r="BW239">
        <v>-3.1518154339469402</v>
      </c>
      <c r="BX239">
        <v>-3.5768310256440699</v>
      </c>
      <c r="BY239">
        <v>-4.1409847105354096</v>
      </c>
      <c r="BZ239">
        <v>-4.8046473067944202</v>
      </c>
      <c r="CA239">
        <v>-5.5216075536397202</v>
      </c>
      <c r="CB239">
        <v>-6.2419892658417098</v>
      </c>
      <c r="CC239">
        <v>-6.9153734852539701</v>
      </c>
      <c r="CD239">
        <v>-7.4939754450045202</v>
      </c>
      <c r="CE239">
        <v>-7.9356267161936698</v>
      </c>
      <c r="CF239">
        <v>-8.2064244802582902</v>
      </c>
      <c r="CG239">
        <v>-8.2828484752180191</v>
      </c>
      <c r="CH239">
        <v>-8.1532240492875196</v>
      </c>
      <c r="CI239">
        <v>-7.8184408643885002</v>
      </c>
      <c r="CJ239">
        <v>-7.2918623156246198</v>
      </c>
      <c r="CK239">
        <v>-6.5984690932813796</v>
      </c>
      <c r="CL239">
        <v>-5.7732484798933497</v>
      </c>
      <c r="CM239">
        <v>-4.8589567314781101</v>
      </c>
      <c r="CN239">
        <v>-3.90338134589713</v>
      </c>
      <c r="CO239">
        <v>-2.9562903395906202</v>
      </c>
      <c r="CP239">
        <v>-2.0662307365351702</v>
      </c>
      <c r="CQ239">
        <v>-1.2774171735708499</v>
      </c>
      <c r="CR239">
        <v>-0.62684118292639601</v>
      </c>
      <c r="CS239">
        <v>-0.141868914221149</v>
      </c>
      <c r="CT239">
        <v>0.161632806328875</v>
      </c>
      <c r="CU239">
        <v>0.28043845446327897</v>
      </c>
      <c r="CV239">
        <v>0.22438665984571299</v>
      </c>
      <c r="CW239">
        <v>1.60300036248196E-2</v>
      </c>
      <c r="CX239">
        <v>-0.31041088878901901</v>
      </c>
      <c r="CY239">
        <v>-0.71065809257401702</v>
      </c>
      <c r="CZ239">
        <v>-1.1323877264082101</v>
      </c>
      <c r="DA239">
        <v>-1.51730261910793</v>
      </c>
      <c r="DB239">
        <v>-1.80282129958991</v>
      </c>
      <c r="DC239">
        <v>-1.92257072789499</v>
      </c>
      <c r="DD239">
        <v>-1.80439007332671</v>
      </c>
      <c r="DE239">
        <v>-1.3654009672649301</v>
      </c>
      <c r="DF239">
        <v>-1.05448081763555</v>
      </c>
    </row>
    <row r="240" spans="11:110" ht="1.1499999999999999" customHeight="1">
      <c r="K240">
        <v>-0.90198845441905995</v>
      </c>
      <c r="L240">
        <v>-1.18300927115055</v>
      </c>
      <c r="M240">
        <v>-1.5846801479974899</v>
      </c>
      <c r="N240">
        <v>-1.70053367774502</v>
      </c>
      <c r="O240">
        <v>-1.5993574685631</v>
      </c>
      <c r="P240">
        <v>-1.3469570422135899</v>
      </c>
      <c r="Q240">
        <v>-1.0054890132393599</v>
      </c>
      <c r="R240">
        <v>-0.63376551100672696</v>
      </c>
      <c r="S240">
        <v>-0.286391812230676</v>
      </c>
      <c r="T240">
        <v>-1.2018756490556301E-2</v>
      </c>
      <c r="U240">
        <v>0.14853828856274101</v>
      </c>
      <c r="V240">
        <v>0.16422581829883201</v>
      </c>
      <c r="W240">
        <v>1.51203608554118E-2</v>
      </c>
      <c r="X240">
        <v>-0.30664386312751002</v>
      </c>
      <c r="Y240">
        <v>-0.79662943204225101</v>
      </c>
      <c r="Z240">
        <v>-1.43861978033363</v>
      </c>
      <c r="AA240">
        <v>-2.2057676986986099</v>
      </c>
      <c r="AB240">
        <v>-3.0624011489962899</v>
      </c>
      <c r="AC240">
        <v>-3.9664086895917099</v>
      </c>
      <c r="AD240">
        <v>-4.8719412964114097</v>
      </c>
      <c r="AE240">
        <v>-5.7323544135212003</v>
      </c>
      <c r="AF240">
        <v>-6.5032563129790102</v>
      </c>
      <c r="AG240">
        <v>-7.1453045757789297</v>
      </c>
      <c r="AH240">
        <v>-7.6267270746180502</v>
      </c>
      <c r="AI240">
        <v>-7.9253851680506902</v>
      </c>
      <c r="AJ240">
        <v>-8.0301925046391904</v>
      </c>
      <c r="AK240">
        <v>-7.9418082641886096</v>
      </c>
      <c r="AL240">
        <v>-7.6726559357089803</v>
      </c>
      <c r="AM240">
        <v>-7.2461535362804899</v>
      </c>
      <c r="AN240">
        <v>-6.6952459032327001</v>
      </c>
      <c r="AO240">
        <v>-6.0603452694732596</v>
      </c>
      <c r="AP240">
        <v>-5.3868180067344502</v>
      </c>
      <c r="AQ240">
        <v>-4.7221280268271801</v>
      </c>
      <c r="AR240">
        <v>-4.1128551345516904</v>
      </c>
      <c r="AS240">
        <v>-3.6017790593344601</v>
      </c>
      <c r="AT240">
        <v>-3.2251944788107898</v>
      </c>
      <c r="AU240">
        <v>-3.0106320972432701</v>
      </c>
      <c r="AV240">
        <v>-2.9751251722032599</v>
      </c>
      <c r="AW240">
        <v>-3.12415699236761</v>
      </c>
      <c r="AX240">
        <v>-3.45130969529465</v>
      </c>
      <c r="AY240">
        <v>-3.93868585776816</v>
      </c>
      <c r="AZ240">
        <v>-4.5580247275355799</v>
      </c>
      <c r="BA240">
        <v>-5.2725057321347304</v>
      </c>
      <c r="BB240">
        <v>-6.03905743795044</v>
      </c>
      <c r="BC240">
        <v>-6.81108282397315</v>
      </c>
      <c r="BD240">
        <v>-7.5413898301275699</v>
      </c>
      <c r="BE240">
        <v>-8.1851732658158003</v>
      </c>
      <c r="BF240">
        <v>-8.7028367281573509</v>
      </c>
      <c r="BG240">
        <v>-9.06248709103407</v>
      </c>
      <c r="BH240">
        <v>-9.2419432796450707</v>
      </c>
      <c r="BI240">
        <v>-9.2301401815319295</v>
      </c>
      <c r="BJ240">
        <v>-9.0278250170771805</v>
      </c>
      <c r="BK240">
        <v>-8.6475000260544999</v>
      </c>
      <c r="BL240">
        <v>-8.1126426107284999</v>
      </c>
      <c r="BM240">
        <v>-7.4562394458683903</v>
      </c>
      <c r="BN240">
        <v>-6.7186810498561602</v>
      </c>
      <c r="BO240">
        <v>-5.9452143294776603</v>
      </c>
      <c r="BP240">
        <v>-5.1831444451021502</v>
      </c>
      <c r="BQ240">
        <v>-4.4787814470207197</v>
      </c>
      <c r="BR240">
        <v>-3.8745374161319499</v>
      </c>
      <c r="BS240">
        <v>-3.4063179536201602</v>
      </c>
      <c r="BT240">
        <v>-3.10115239269575</v>
      </c>
      <c r="BU240">
        <v>-2.9755572414763201</v>
      </c>
      <c r="BV240">
        <v>-3.03448399180323</v>
      </c>
      <c r="BW240">
        <v>-3.2709636234436199</v>
      </c>
      <c r="BX240">
        <v>-3.66659337021134</v>
      </c>
      <c r="BY240">
        <v>-4.19263101935557</v>
      </c>
      <c r="BZ240">
        <v>-4.8118504151313797</v>
      </c>
      <c r="CA240">
        <v>-5.4808422160000703</v>
      </c>
      <c r="CB240">
        <v>-6.1527545425317296</v>
      </c>
      <c r="CC240">
        <v>-6.7802244843349699</v>
      </c>
      <c r="CD240">
        <v>-7.3183626791119698</v>
      </c>
      <c r="CE240">
        <v>-7.7275532424624602</v>
      </c>
      <c r="CF240">
        <v>-7.9759422300074103</v>
      </c>
      <c r="CG240">
        <v>-8.0414255187825692</v>
      </c>
      <c r="CH240">
        <v>-7.9130228750902303</v>
      </c>
      <c r="CI240">
        <v>-7.5915530282882298</v>
      </c>
      <c r="CJ240">
        <v>-7.0895474259864697</v>
      </c>
      <c r="CK240">
        <v>-6.4304466302068901</v>
      </c>
      <c r="CL240">
        <v>-5.6470868536913299</v>
      </c>
      <c r="CM240">
        <v>-4.7795978106621204</v>
      </c>
      <c r="CN240">
        <v>-3.8728310120912002</v>
      </c>
      <c r="CO240">
        <v>-2.9734944207095002</v>
      </c>
      <c r="CP240">
        <v>-2.12714411744594</v>
      </c>
      <c r="CQ240">
        <v>-1.37526225642489</v>
      </c>
      <c r="CR240">
        <v>-0.75253963312509298</v>
      </c>
      <c r="CS240">
        <v>-0.28461994044885103</v>
      </c>
      <c r="CT240">
        <v>1.36633417596477E-2</v>
      </c>
      <c r="CU240">
        <v>0.139360419952227</v>
      </c>
      <c r="CV240">
        <v>0.101804859435037</v>
      </c>
      <c r="CW240">
        <v>-7.7713688871748898E-2</v>
      </c>
      <c r="CX240">
        <v>-0.36693096223746502</v>
      </c>
      <c r="CY240">
        <v>-0.724122807912012</v>
      </c>
      <c r="CZ240">
        <v>-1.1000074232321699</v>
      </c>
      <c r="DA240">
        <v>-1.4397337016957299</v>
      </c>
      <c r="DB240">
        <v>-1.6846001428565101</v>
      </c>
      <c r="DC240">
        <v>-1.7729468322148001</v>
      </c>
      <c r="DD240">
        <v>-1.6397750200045</v>
      </c>
      <c r="DE240">
        <v>-1.2174335498620901</v>
      </c>
      <c r="DF240">
        <v>-0.92542562879911205</v>
      </c>
    </row>
    <row r="241" spans="11:110" ht="1.1499999999999999" customHeight="1">
      <c r="K241">
        <v>-0.79566491479757995</v>
      </c>
      <c r="L241">
        <v>-1.05787485469867</v>
      </c>
      <c r="M241">
        <v>-1.4414497666895001</v>
      </c>
      <c r="N241">
        <v>-1.56911944626557</v>
      </c>
      <c r="O241">
        <v>-1.49606614750876</v>
      </c>
      <c r="P241">
        <v>-1.2809247749988</v>
      </c>
      <c r="Q241">
        <v>-0.98108497412891205</v>
      </c>
      <c r="R241">
        <v>-0.65152758197677896</v>
      </c>
      <c r="S241">
        <v>-0.34353439461275598</v>
      </c>
      <c r="T241">
        <v>-0.10287617651131301</v>
      </c>
      <c r="U241">
        <v>3.2010499206276598E-2</v>
      </c>
      <c r="V241">
        <v>3.1860687366024099E-2</v>
      </c>
      <c r="W241">
        <v>-0.122130911189824</v>
      </c>
      <c r="X241">
        <v>-0.43743455898433198</v>
      </c>
      <c r="Y241">
        <v>-0.90995411800273396</v>
      </c>
      <c r="Z241">
        <v>-1.52452274673468</v>
      </c>
      <c r="AA241">
        <v>-2.25598078614424</v>
      </c>
      <c r="AB241">
        <v>-3.0708725210327099</v>
      </c>
      <c r="AC241">
        <v>-3.9296899578895399</v>
      </c>
      <c r="AD241">
        <v>-4.7894092244251398</v>
      </c>
      <c r="AE241">
        <v>-5.60625366996452</v>
      </c>
      <c r="AF241">
        <v>-6.3385608966357596</v>
      </c>
      <c r="AG241">
        <v>-6.94940670470627</v>
      </c>
      <c r="AH241">
        <v>-7.4089732005676998</v>
      </c>
      <c r="AI241">
        <v>-7.6964888445175603</v>
      </c>
      <c r="AJ241">
        <v>-7.8015607365934798</v>
      </c>
      <c r="AK241">
        <v>-7.7248239432314501</v>
      </c>
      <c r="AL241">
        <v>-7.4779618047240897</v>
      </c>
      <c r="AM241">
        <v>-7.0829824033385602</v>
      </c>
      <c r="AN241">
        <v>-6.5708397548023596</v>
      </c>
      <c r="AO241">
        <v>-5.97949972444352</v>
      </c>
      <c r="AP241">
        <v>-5.3515806056017201</v>
      </c>
      <c r="AQ241">
        <v>-4.7316696815726802</v>
      </c>
      <c r="AR241">
        <v>-4.1635228108391198</v>
      </c>
      <c r="AS241">
        <v>-3.6873261769190901</v>
      </c>
      <c r="AT241">
        <v>-3.3371746116033298</v>
      </c>
      <c r="AU241">
        <v>-3.1389313617255001</v>
      </c>
      <c r="AV241">
        <v>-3.1085995548029102</v>
      </c>
      <c r="AW241">
        <v>-3.25133450013591</v>
      </c>
      <c r="AX241">
        <v>-3.5611131380263799</v>
      </c>
      <c r="AY241">
        <v>-4.0211308640096002</v>
      </c>
      <c r="AZ241">
        <v>-4.6048488796311</v>
      </c>
      <c r="BA241">
        <v>-5.2776891361147698</v>
      </c>
      <c r="BB241">
        <v>-5.9992019960931398</v>
      </c>
      <c r="BC241">
        <v>-6.7256265227138297</v>
      </c>
      <c r="BD241">
        <v>-7.4126423212340198</v>
      </c>
      <c r="BE241">
        <v>-8.0181703618592799</v>
      </c>
      <c r="BF241">
        <v>-8.5050234476463107</v>
      </c>
      <c r="BG241">
        <v>-8.84324890719585</v>
      </c>
      <c r="BH241">
        <v>-9.0120149096190296</v>
      </c>
      <c r="BI241">
        <v>-9.0009295445426396</v>
      </c>
      <c r="BJ241">
        <v>-8.8106948871958206</v>
      </c>
      <c r="BK241">
        <v>-8.4530523159267101</v>
      </c>
      <c r="BL241">
        <v>-7.9500507070160902</v>
      </c>
      <c r="BM241">
        <v>-7.3326705787496804</v>
      </c>
      <c r="BN241">
        <v>-6.6388448843400196</v>
      </c>
      <c r="BO241">
        <v>-5.9110664293058601</v>
      </c>
      <c r="BP241">
        <v>-5.1937632719290701</v>
      </c>
      <c r="BQ241">
        <v>-4.5304265751884003</v>
      </c>
      <c r="BR241">
        <v>-3.96088520818016</v>
      </c>
      <c r="BS241">
        <v>-3.5188601233693402</v>
      </c>
      <c r="BT241">
        <v>-3.2297321317861201</v>
      </c>
      <c r="BU241">
        <v>-3.1090090360263298</v>
      </c>
      <c r="BV241">
        <v>-3.1613372933151398</v>
      </c>
      <c r="BW241">
        <v>-3.3801654574276698</v>
      </c>
      <c r="BX241">
        <v>-3.7482048097195002</v>
      </c>
      <c r="BY241">
        <v>-4.2384536030685496</v>
      </c>
      <c r="BZ241">
        <v>-4.81594268965803</v>
      </c>
      <c r="CA241">
        <v>-5.4398943619060196</v>
      </c>
      <c r="CB241">
        <v>-6.0662972324314701</v>
      </c>
      <c r="CC241">
        <v>-6.6506587562173101</v>
      </c>
      <c r="CD241">
        <v>-7.1508090788884902</v>
      </c>
      <c r="CE241">
        <v>-7.5295298105568396</v>
      </c>
      <c r="CF241">
        <v>-7.7568914932572897</v>
      </c>
      <c r="CG241">
        <v>-7.8121203073259204</v>
      </c>
      <c r="CH241">
        <v>-7.6848885119320904</v>
      </c>
      <c r="CI241">
        <v>-7.3759485435431502</v>
      </c>
      <c r="CJ241">
        <v>-6.8970509505140498</v>
      </c>
      <c r="CK241">
        <v>-6.2701903593585397</v>
      </c>
      <c r="CL241">
        <v>-5.5261833529134599</v>
      </c>
      <c r="CM241">
        <v>-4.7026936580918797</v>
      </c>
      <c r="CN241">
        <v>-3.8418163502823299</v>
      </c>
      <c r="CO241">
        <v>-2.9873867056725598</v>
      </c>
      <c r="CP241">
        <v>-2.18215344351426</v>
      </c>
      <c r="CQ241">
        <v>-1.46503459058194</v>
      </c>
      <c r="CR241">
        <v>-0.86856301011504</v>
      </c>
      <c r="CS241">
        <v>-0.41676855450258199</v>
      </c>
      <c r="CT241">
        <v>-0.123519529126874</v>
      </c>
      <c r="CU241">
        <v>8.4857497963100794E-3</v>
      </c>
      <c r="CV241">
        <v>-1.1904148395519801E-2</v>
      </c>
      <c r="CW241">
        <v>-0.164601328869597</v>
      </c>
      <c r="CX241">
        <v>-0.41920255549116398</v>
      </c>
      <c r="CY241">
        <v>-0.73641921195601201</v>
      </c>
      <c r="CZ241">
        <v>-1.0698869210861199</v>
      </c>
      <c r="DA241">
        <v>-1.36809355054782</v>
      </c>
      <c r="DB241">
        <v>-1.5761615059557299</v>
      </c>
      <c r="DC241">
        <v>-1.6371677838294401</v>
      </c>
      <c r="DD241">
        <v>-1.49323313180755</v>
      </c>
      <c r="DE241">
        <v>-1.0902400515053099</v>
      </c>
      <c r="DF241">
        <v>-0.81770867909424805</v>
      </c>
    </row>
    <row r="242" spans="11:110" ht="1.1499999999999999" customHeight="1">
      <c r="K242">
        <v>-0.70630185564027603</v>
      </c>
      <c r="L242">
        <v>-0.95001924732504905</v>
      </c>
      <c r="M242">
        <v>-1.3142126202728901</v>
      </c>
      <c r="N242">
        <v>-1.4502509988466501</v>
      </c>
      <c r="O242">
        <v>-1.4016548899136001</v>
      </c>
      <c r="P242">
        <v>-1.2201864332454899</v>
      </c>
      <c r="Q242">
        <v>-0.95853799290682196</v>
      </c>
      <c r="R242">
        <v>-0.66794231852768005</v>
      </c>
      <c r="S242">
        <v>-0.39646779034769197</v>
      </c>
      <c r="T242">
        <v>-0.18712374119668301</v>
      </c>
      <c r="U242">
        <v>-7.6076938923169399E-2</v>
      </c>
      <c r="V242">
        <v>-9.0889342582695903E-2</v>
      </c>
      <c r="W242">
        <v>-0.24930059037943</v>
      </c>
      <c r="X242">
        <v>-0.55839881071215502</v>
      </c>
      <c r="Y242">
        <v>-1.01440087602846</v>
      </c>
      <c r="Z242">
        <v>-1.6031204181495</v>
      </c>
      <c r="AA242">
        <v>-2.3009787408823801</v>
      </c>
      <c r="AB242">
        <v>-3.0765987256062899</v>
      </c>
      <c r="AC242">
        <v>-3.8929152600666601</v>
      </c>
      <c r="AD242">
        <v>-4.70955609848553</v>
      </c>
      <c r="AE242">
        <v>-5.4854367694537398</v>
      </c>
      <c r="AF242">
        <v>-6.1814571642433203</v>
      </c>
      <c r="AG242">
        <v>-6.7629633938044202</v>
      </c>
      <c r="AH242">
        <v>-7.2019723160469598</v>
      </c>
      <c r="AI242">
        <v>-7.47899579207294</v>
      </c>
      <c r="AJ242">
        <v>-7.5842917485134196</v>
      </c>
      <c r="AK242">
        <v>-7.5184722495507197</v>
      </c>
      <c r="AL242">
        <v>-7.2925251563842801</v>
      </c>
      <c r="AM242">
        <v>-6.9271341093333003</v>
      </c>
      <c r="AN242">
        <v>-6.4513831464761999</v>
      </c>
      <c r="AO242">
        <v>-5.9009403177944302</v>
      </c>
      <c r="AP242">
        <v>-5.3158427933923003</v>
      </c>
      <c r="AQ242">
        <v>-4.7379760241509299</v>
      </c>
      <c r="AR242">
        <v>-4.2084435102201203</v>
      </c>
      <c r="AS242">
        <v>-3.7649954931326399</v>
      </c>
      <c r="AT242">
        <v>-3.43966065434602</v>
      </c>
      <c r="AU242">
        <v>-3.2567360956759099</v>
      </c>
      <c r="AV242">
        <v>-3.2312573839249099</v>
      </c>
      <c r="AW242">
        <v>-3.3680717395773998</v>
      </c>
      <c r="AX242">
        <v>-3.6615268645230898</v>
      </c>
      <c r="AY242">
        <v>-4.09584447701637</v>
      </c>
      <c r="AZ242">
        <v>-4.64610297983248</v>
      </c>
      <c r="BA242">
        <v>-5.27983045624695</v>
      </c>
      <c r="BB242">
        <v>-5.9590396356033404</v>
      </c>
      <c r="BC242">
        <v>-6.6426331827866498</v>
      </c>
      <c r="BD242">
        <v>-7.28898771633762</v>
      </c>
      <c r="BE242">
        <v>-7.8585846122922698</v>
      </c>
      <c r="BF242">
        <v>-8.3164993693484206</v>
      </c>
      <c r="BG242">
        <v>-8.6346017429558302</v>
      </c>
      <c r="BH242">
        <v>-8.7933271122989698</v>
      </c>
      <c r="BI242">
        <v>-8.7829158430913399</v>
      </c>
      <c r="BJ242">
        <v>-8.6040275908113095</v>
      </c>
      <c r="BK242">
        <v>-8.2676891509017096</v>
      </c>
      <c r="BL242">
        <v>-7.7946077474978903</v>
      </c>
      <c r="BM242">
        <v>-7.2138797235939602</v>
      </c>
      <c r="BN242">
        <v>-6.5611299214727499</v>
      </c>
      <c r="BO242">
        <v>-5.87626453644988</v>
      </c>
      <c r="BP242">
        <v>-5.2010094907314803</v>
      </c>
      <c r="BQ242">
        <v>-4.5762084723575596</v>
      </c>
      <c r="BR242">
        <v>-4.0392642556429097</v>
      </c>
      <c r="BS242">
        <v>-3.6218460240138901</v>
      </c>
      <c r="BT242">
        <v>-3.3477863169936599</v>
      </c>
      <c r="BU242">
        <v>-3.2316456236044599</v>
      </c>
      <c r="BV242">
        <v>-3.27778395887157</v>
      </c>
      <c r="BW242">
        <v>-3.48004211764116</v>
      </c>
      <c r="BX242">
        <v>-3.8221777483635302</v>
      </c>
      <c r="BY242">
        <v>-4.2788238011072997</v>
      </c>
      <c r="BZ242">
        <v>-4.8171309930437296</v>
      </c>
      <c r="CA242">
        <v>-5.3987933241394899</v>
      </c>
      <c r="CB242">
        <v>-5.9824672714566001</v>
      </c>
      <c r="CC242">
        <v>-6.5263562653225797</v>
      </c>
      <c r="CD242">
        <v>-6.9908447642905802</v>
      </c>
      <c r="CE242">
        <v>-7.3409662621719498</v>
      </c>
      <c r="CF242">
        <v>-7.5485989703325904</v>
      </c>
      <c r="CG242">
        <v>-7.5942187579046498</v>
      </c>
      <c r="CH242">
        <v>-7.4681110166876801</v>
      </c>
      <c r="CI242">
        <v>-7.1709662742790297</v>
      </c>
      <c r="CJ242">
        <v>-6.7138021282171101</v>
      </c>
      <c r="CK242">
        <v>-6.1172557476162499</v>
      </c>
      <c r="CL242">
        <v>-5.4102475653820301</v>
      </c>
      <c r="CM242">
        <v>-4.62812613644736</v>
      </c>
      <c r="CN242">
        <v>-3.81039876828719</v>
      </c>
      <c r="CO242">
        <v>-2.9982040653215498</v>
      </c>
      <c r="CP242">
        <v>-2.2316558430481002</v>
      </c>
      <c r="CQ242">
        <v>-1.5472661746959999</v>
      </c>
      <c r="CR242">
        <v>-0.97554417759685796</v>
      </c>
      <c r="CS242">
        <v>-0.53900794663114904</v>
      </c>
      <c r="CT242">
        <v>-0.250624709965245</v>
      </c>
      <c r="CU242">
        <v>-0.11286413931638301</v>
      </c>
      <c r="CV242">
        <v>-0.117343836800591</v>
      </c>
      <c r="CW242">
        <v>-0.24512008318881201</v>
      </c>
      <c r="CX242">
        <v>-0.46756063068180898</v>
      </c>
      <c r="CY242">
        <v>-0.74769993175823302</v>
      </c>
      <c r="CZ242">
        <v>-1.0419701502649801</v>
      </c>
      <c r="DA242">
        <v>-1.3020870890466401</v>
      </c>
      <c r="DB242">
        <v>-1.47691424410561</v>
      </c>
      <c r="DC242">
        <v>-1.5141975175672799</v>
      </c>
      <c r="DD242">
        <v>-1.36288240786654</v>
      </c>
      <c r="DE242">
        <v>-0.98044629797239402</v>
      </c>
      <c r="DF242">
        <v>-0.72703238989044605</v>
      </c>
    </row>
    <row r="243" spans="11:110" ht="1.1499999999999999" customHeight="1">
      <c r="K243">
        <v>-0.63062563293173202</v>
      </c>
      <c r="L243">
        <v>-0.85670542131192995</v>
      </c>
      <c r="M243">
        <v>-1.2012343178129301</v>
      </c>
      <c r="N243">
        <v>-1.34292280406903</v>
      </c>
      <c r="O243">
        <v>-1.31554771908638</v>
      </c>
      <c r="P243">
        <v>-1.16445961152897</v>
      </c>
      <c r="Q243">
        <v>-0.93779992859655903</v>
      </c>
      <c r="R243">
        <v>-0.68316240933463201</v>
      </c>
      <c r="S243">
        <v>-0.44551728155863102</v>
      </c>
      <c r="T243">
        <v>-0.26522859622428702</v>
      </c>
      <c r="U243">
        <v>-0.176297605329927</v>
      </c>
      <c r="V243">
        <v>-0.204664455748125</v>
      </c>
      <c r="W243">
        <v>-0.36705274330940502</v>
      </c>
      <c r="X243">
        <v>-0.67018112293791499</v>
      </c>
      <c r="Y243">
        <v>-1.1105529324891199</v>
      </c>
      <c r="Z243">
        <v>-1.67489720872813</v>
      </c>
      <c r="AA243">
        <v>-2.3411160661957302</v>
      </c>
      <c r="AB243">
        <v>-3.0797815848967902</v>
      </c>
      <c r="AC243">
        <v>-3.8561206904873102</v>
      </c>
      <c r="AD243">
        <v>-4.6322497527113304</v>
      </c>
      <c r="AE243">
        <v>-5.3696114011935601</v>
      </c>
      <c r="AF243">
        <v>-6.0315109089520096</v>
      </c>
      <c r="AG243">
        <v>-6.5854257649504904</v>
      </c>
      <c r="AH243">
        <v>-7.0050953298717902</v>
      </c>
      <c r="AI243">
        <v>-7.2722362427962803</v>
      </c>
      <c r="AJ243">
        <v>-7.3777172113165497</v>
      </c>
      <c r="AK243">
        <v>-7.3221283218820101</v>
      </c>
      <c r="AL243">
        <v>-7.1158039082164599</v>
      </c>
      <c r="AM243">
        <v>-6.7781834472456</v>
      </c>
      <c r="AN243">
        <v>-6.3365944854957199</v>
      </c>
      <c r="AO243">
        <v>-5.8245467770205304</v>
      </c>
      <c r="AP243">
        <v>-5.27965316277096</v>
      </c>
      <c r="AQ243">
        <v>-4.7412614198363396</v>
      </c>
      <c r="AR243">
        <v>-4.2479838437025998</v>
      </c>
      <c r="AS243">
        <v>-3.8352827522017998</v>
      </c>
      <c r="AT243">
        <v>-3.5332462346010298</v>
      </c>
      <c r="AU243">
        <v>-3.3647003987893598</v>
      </c>
      <c r="AV243">
        <v>-3.34377201423341</v>
      </c>
      <c r="AW243">
        <v>-3.4750188919658802</v>
      </c>
      <c r="AX243">
        <v>-3.75313691083965</v>
      </c>
      <c r="AY243">
        <v>-4.1633116584523604</v>
      </c>
      <c r="AZ243">
        <v>-4.6821403570338802</v>
      </c>
      <c r="BA243">
        <v>-5.2791291235607103</v>
      </c>
      <c r="BB243">
        <v>-5.9186033125070097</v>
      </c>
      <c r="BC243">
        <v>-6.5619671975393903</v>
      </c>
      <c r="BD243">
        <v>-7.1701303835953203</v>
      </c>
      <c r="BE243">
        <v>-7.7059789662820499</v>
      </c>
      <c r="BF243">
        <v>-8.1367135397525701</v>
      </c>
      <c r="BG243">
        <v>-8.4359154438097104</v>
      </c>
      <c r="BH243">
        <v>-8.5852102159456898</v>
      </c>
      <c r="BI243">
        <v>-8.5754320561688502</v>
      </c>
      <c r="BJ243">
        <v>-8.4072007674984395</v>
      </c>
      <c r="BK243">
        <v>-8.0908720237905598</v>
      </c>
      <c r="BL243">
        <v>-7.6458929868377501</v>
      </c>
      <c r="BM243">
        <v>-7.0995903928930701</v>
      </c>
      <c r="BN243">
        <v>-6.4854213373984804</v>
      </c>
      <c r="BO243">
        <v>-5.8408627109305504</v>
      </c>
      <c r="BP243">
        <v>-5.20510262885991</v>
      </c>
      <c r="BQ243">
        <v>-4.6164982985607903</v>
      </c>
      <c r="BR243">
        <v>-4.1101739557116597</v>
      </c>
      <c r="BS243">
        <v>-3.7158718168579199</v>
      </c>
      <c r="BT243">
        <v>-3.45597031603551</v>
      </c>
      <c r="BU243">
        <v>-3.3441402779112601</v>
      </c>
      <c r="BV243">
        <v>-3.3844727446480598</v>
      </c>
      <c r="BW243">
        <v>-3.5711769613203601</v>
      </c>
      <c r="BX243">
        <v>-3.8889933767998199</v>
      </c>
      <c r="BY243">
        <v>-4.3140903104030297</v>
      </c>
      <c r="BZ243">
        <v>-4.81560954033566</v>
      </c>
      <c r="CA243">
        <v>-5.3575665770699503</v>
      </c>
      <c r="CB243">
        <v>-5.9011236375895804</v>
      </c>
      <c r="CC243">
        <v>-6.4070163427497402</v>
      </c>
      <c r="CD243">
        <v>-6.8380283207233603</v>
      </c>
      <c r="CE243">
        <v>-7.1613082041896599</v>
      </c>
      <c r="CF243">
        <v>-7.3504321666421397</v>
      </c>
      <c r="CG243">
        <v>-7.3870500543195501</v>
      </c>
      <c r="CH243">
        <v>-7.2620234377555404</v>
      </c>
      <c r="CI243">
        <v>-6.97598507669617</v>
      </c>
      <c r="CJ243">
        <v>-6.5392646597065003</v>
      </c>
      <c r="CK243">
        <v>-5.9712250082119498</v>
      </c>
      <c r="CL243">
        <v>-5.2990064012097804</v>
      </c>
      <c r="CM243">
        <v>-4.5557838881057497</v>
      </c>
      <c r="CN243">
        <v>-3.77863545095081</v>
      </c>
      <c r="CO243">
        <v>-3.00616836888371</v>
      </c>
      <c r="CP243">
        <v>-2.2760235572657601</v>
      </c>
      <c r="CQ243">
        <v>-1.6224557339819401</v>
      </c>
      <c r="CR243">
        <v>-1.07407634667842</v>
      </c>
      <c r="CS243">
        <v>-0.65198765189339603</v>
      </c>
      <c r="CT243">
        <v>-0.36831602482547598</v>
      </c>
      <c r="CU243">
        <v>-0.22532392596238801</v>
      </c>
      <c r="CV243">
        <v>-0.215077363985583</v>
      </c>
      <c r="CW243">
        <v>-0.31972242058331501</v>
      </c>
      <c r="CX243">
        <v>-0.51231248183917999</v>
      </c>
      <c r="CY243">
        <v>-0.75809748936647703</v>
      </c>
      <c r="CZ243">
        <v>-1.01618789266813</v>
      </c>
      <c r="DA243">
        <v>-1.2414112682319201</v>
      </c>
      <c r="DB243">
        <v>-1.38626344161714</v>
      </c>
      <c r="DC243">
        <v>-1.4030146537591499</v>
      </c>
      <c r="DD243">
        <v>-1.2469767826685101</v>
      </c>
      <c r="DE243">
        <v>-0.88530859394731098</v>
      </c>
      <c r="DF243">
        <v>-0.65011921813942497</v>
      </c>
    </row>
    <row r="244" spans="11:110" ht="1.1499999999999999" customHeight="1">
      <c r="K244">
        <v>-0.56611116597761701</v>
      </c>
      <c r="L244">
        <v>-0.77569517695755597</v>
      </c>
      <c r="M244">
        <v>-1.10093269581846</v>
      </c>
      <c r="N244">
        <v>-1.24616168254267</v>
      </c>
      <c r="O244">
        <v>-1.23717217714303</v>
      </c>
      <c r="P244">
        <v>-1.1134562823816501</v>
      </c>
      <c r="Q244">
        <v>-0.91881020224613097</v>
      </c>
      <c r="R244">
        <v>-0.69732089503780104</v>
      </c>
      <c r="S244">
        <v>-0.490981247127733</v>
      </c>
      <c r="T244">
        <v>-0.33762446379409899</v>
      </c>
      <c r="U244">
        <v>-0.26918658340737101</v>
      </c>
      <c r="V244">
        <v>-0.310063241853759</v>
      </c>
      <c r="W244">
        <v>-0.47600904892551199</v>
      </c>
      <c r="X244">
        <v>-0.77338527136088897</v>
      </c>
      <c r="Y244">
        <v>-1.1989568536208901</v>
      </c>
      <c r="Z244">
        <v>-1.74030713222235</v>
      </c>
      <c r="AA244">
        <v>-2.37672495219338</v>
      </c>
      <c r="AB244">
        <v>-3.0806100360134998</v>
      </c>
      <c r="AC244">
        <v>-3.8193396465656799</v>
      </c>
      <c r="AD244">
        <v>-4.5573656414721402</v>
      </c>
      <c r="AE244">
        <v>-5.2585026816586398</v>
      </c>
      <c r="AF244">
        <v>-5.8883140344107403</v>
      </c>
      <c r="AG244">
        <v>-6.4162780653616398</v>
      </c>
      <c r="AH244">
        <v>-6.8177511897133503</v>
      </c>
      <c r="AI244">
        <v>-7.0755809705369996</v>
      </c>
      <c r="AJ244">
        <v>-7.1812092734716497</v>
      </c>
      <c r="AK244">
        <v>-7.1352051539305501</v>
      </c>
      <c r="AL244">
        <v>-6.9472888149306797</v>
      </c>
      <c r="AM244">
        <v>-6.6357309542955996</v>
      </c>
      <c r="AN244">
        <v>-6.2262092033034602</v>
      </c>
      <c r="AO244">
        <v>-5.7502060539043702</v>
      </c>
      <c r="AP244">
        <v>-5.24305727054863</v>
      </c>
      <c r="AQ244">
        <v>-4.74172712596563</v>
      </c>
      <c r="AR244">
        <v>-4.2824880634360403</v>
      </c>
      <c r="AS244">
        <v>-3.8986534921824898</v>
      </c>
      <c r="AT244">
        <v>-3.6184888268236399</v>
      </c>
      <c r="AU244">
        <v>-3.4634385452387302</v>
      </c>
      <c r="AV244">
        <v>-3.44677580796909</v>
      </c>
      <c r="AW244">
        <v>-3.5727865580485401</v>
      </c>
      <c r="AX244">
        <v>-3.8364936359946902</v>
      </c>
      <c r="AY244">
        <v>-4.2239878421541102</v>
      </c>
      <c r="AZ244">
        <v>-4.7132928190017997</v>
      </c>
      <c r="BA244">
        <v>-5.2757724071484198</v>
      </c>
      <c r="BB244">
        <v>-5.8779239453659802</v>
      </c>
      <c r="BC244">
        <v>-6.4835011744452098</v>
      </c>
      <c r="BD244">
        <v>-7.0557926357956502</v>
      </c>
      <c r="BE244">
        <v>-7.55994291772355</v>
      </c>
      <c r="BF244">
        <v>-7.9651484773294001</v>
      </c>
      <c r="BG244">
        <v>-8.2465981423354506</v>
      </c>
      <c r="BH244">
        <v>-8.3870352382164697</v>
      </c>
      <c r="BI244">
        <v>-8.3778516916973693</v>
      </c>
      <c r="BJ244">
        <v>-8.2196298691308805</v>
      </c>
      <c r="BK244">
        <v>-7.92209513966628</v>
      </c>
      <c r="BL244">
        <v>-7.5035112309313297</v>
      </c>
      <c r="BM244">
        <v>-6.9895428776683604</v>
      </c>
      <c r="BN244">
        <v>-6.4116112554926898</v>
      </c>
      <c r="BO244">
        <v>-5.8049116893530597</v>
      </c>
      <c r="BP244">
        <v>-5.2062488273817502</v>
      </c>
      <c r="BQ244">
        <v>-4.6516446052238098</v>
      </c>
      <c r="BR244">
        <v>-4.17408329815449</v>
      </c>
      <c r="BS244">
        <v>-3.8014973706219801</v>
      </c>
      <c r="BT244">
        <v>-3.5548996001031901</v>
      </c>
      <c r="BU244">
        <v>-3.4471252850176701</v>
      </c>
      <c r="BV244">
        <v>-3.48201290666875</v>
      </c>
      <c r="BW244">
        <v>-3.6541178185758199</v>
      </c>
      <c r="BX244">
        <v>-3.9491035675913602</v>
      </c>
      <c r="BY244">
        <v>-4.3445805601399403</v>
      </c>
      <c r="BZ244">
        <v>-4.8115606654926601</v>
      </c>
      <c r="CA244">
        <v>-5.3162398463778597</v>
      </c>
      <c r="CB244">
        <v>-5.82213379819202</v>
      </c>
      <c r="CC244">
        <v>-6.2923565065582299</v>
      </c>
      <c r="CD244">
        <v>-6.69194506567825</v>
      </c>
      <c r="CE244">
        <v>-6.9900348298967296</v>
      </c>
      <c r="CF244">
        <v>-7.16179690633974</v>
      </c>
      <c r="CG244">
        <v>-7.1899840110023998</v>
      </c>
      <c r="CH244">
        <v>-7.06599919573428</v>
      </c>
      <c r="CI244">
        <v>-6.7904213615578399</v>
      </c>
      <c r="CJ244">
        <v>-6.3729346033083196</v>
      </c>
      <c r="CK244">
        <v>-5.8317054628891301</v>
      </c>
      <c r="CL244">
        <v>-5.1922030269459203</v>
      </c>
      <c r="CM244">
        <v>-4.4855619096841703</v>
      </c>
      <c r="CN244">
        <v>-3.7465796023918698</v>
      </c>
      <c r="CO244">
        <v>-3.0114873793674102</v>
      </c>
      <c r="CP244">
        <v>-2.3156054326893498</v>
      </c>
      <c r="CQ244">
        <v>-1.6910707177278801</v>
      </c>
      <c r="CR244">
        <v>-1.16471545664665</v>
      </c>
      <c r="CS244">
        <v>-0.75631617224843395</v>
      </c>
      <c r="CT244">
        <v>-0.47721493232692402</v>
      </c>
      <c r="CU244">
        <v>-0.32948703943632002</v>
      </c>
      <c r="CV244">
        <v>-0.30563003314833598</v>
      </c>
      <c r="CW244">
        <v>-0.38882827835107397</v>
      </c>
      <c r="CX244">
        <v>-0.55373958355256403</v>
      </c>
      <c r="CY244">
        <v>-0.76772597390201902</v>
      </c>
      <c r="CZ244">
        <v>-0.99245976288187598</v>
      </c>
      <c r="DA244">
        <v>-1.18575868213956</v>
      </c>
      <c r="DB244">
        <v>-1.3036189182004201</v>
      </c>
      <c r="DC244">
        <v>-1.3026311026343</v>
      </c>
      <c r="DD244">
        <v>-1.14392309153039</v>
      </c>
      <c r="DE244">
        <v>-0.80258236668780603</v>
      </c>
      <c r="DF244">
        <v>-0.584440125861447</v>
      </c>
    </row>
    <row r="245" spans="11:110" ht="1.1499999999999999" customHeight="1">
      <c r="K245">
        <v>-0.51078825653287796</v>
      </c>
      <c r="L245">
        <v>-0.70514716272868505</v>
      </c>
      <c r="M245">
        <v>-1.0118807655868001</v>
      </c>
      <c r="N245">
        <v>-1.1590398218206099</v>
      </c>
      <c r="O245">
        <v>-1.1659665960918599</v>
      </c>
      <c r="P245">
        <v>-1.0668863603402501</v>
      </c>
      <c r="Q245">
        <v>-0.90149790704295296</v>
      </c>
      <c r="R245">
        <v>-0.71053294070855799</v>
      </c>
      <c r="S245">
        <v>-0.53313303862019401</v>
      </c>
      <c r="T245">
        <v>-0.404713764316179</v>
      </c>
      <c r="U245">
        <v>-0.355242826377897</v>
      </c>
      <c r="V245">
        <v>-0.40764522060816499</v>
      </c>
      <c r="W245">
        <v>-0.57675135882819195</v>
      </c>
      <c r="X245">
        <v>-0.86857675840207305</v>
      </c>
      <c r="Y245">
        <v>-1.28012475165475</v>
      </c>
      <c r="Z245">
        <v>-1.7997756281373201</v>
      </c>
      <c r="AA245">
        <v>-2.4081166129322402</v>
      </c>
      <c r="AB245">
        <v>-3.07926089675595</v>
      </c>
      <c r="AC245">
        <v>-3.7826029765420701</v>
      </c>
      <c r="AD245">
        <v>-4.4847863619985899</v>
      </c>
      <c r="AE245">
        <v>-5.1518520828022201</v>
      </c>
      <c r="AF245">
        <v>-5.7514829565931498</v>
      </c>
      <c r="AG245">
        <v>-6.2550356449566697</v>
      </c>
      <c r="AH245">
        <v>-6.63938456189147</v>
      </c>
      <c r="AI245">
        <v>-6.8884388196750903</v>
      </c>
      <c r="AJ245">
        <v>-6.9941780950644397</v>
      </c>
      <c r="AK245">
        <v>-6.9571512885728799</v>
      </c>
      <c r="AL245">
        <v>-6.7865014686960299</v>
      </c>
      <c r="AM245">
        <v>-6.49940134399783</v>
      </c>
      <c r="AN245">
        <v>-6.1199787179081104</v>
      </c>
      <c r="AO245">
        <v>-5.6778118831989399</v>
      </c>
      <c r="AP245">
        <v>-5.2060978204004797</v>
      </c>
      <c r="AQ245">
        <v>-4.7395620867299701</v>
      </c>
      <c r="AR245">
        <v>-4.3122794197799399</v>
      </c>
      <c r="AS245">
        <v>-3.9555448792131398</v>
      </c>
      <c r="AT245">
        <v>-3.6959119478049298</v>
      </c>
      <c r="AU245">
        <v>-3.5535274019368899</v>
      </c>
      <c r="AV245">
        <v>-3.54086262387474</v>
      </c>
      <c r="AW245">
        <v>-3.6619481611175302</v>
      </c>
      <c r="AX245">
        <v>-3.9121138874496202</v>
      </c>
      <c r="AY245">
        <v>-4.2783007253773597</v>
      </c>
      <c r="AZ245">
        <v>-4.7398719567395498</v>
      </c>
      <c r="BA245">
        <v>-5.2699361499165702</v>
      </c>
      <c r="BB245">
        <v>-5.8370305355939296</v>
      </c>
      <c r="BC245">
        <v>-6.4071154320666297</v>
      </c>
      <c r="BD245">
        <v>-6.9457136364197396</v>
      </c>
      <c r="BE245">
        <v>-7.4200908889197699</v>
      </c>
      <c r="BF245">
        <v>-7.8013181353087004</v>
      </c>
      <c r="BG245">
        <v>-8.0660939288976703</v>
      </c>
      <c r="BH245">
        <v>-8.1982114113127391</v>
      </c>
      <c r="BI245">
        <v>-8.1895863216007996</v>
      </c>
      <c r="BJ245">
        <v>-8.0407658608189791</v>
      </c>
      <c r="BK245">
        <v>-7.7608834272537397</v>
      </c>
      <c r="BL245">
        <v>-7.3670912834050499</v>
      </c>
      <c r="BM245">
        <v>-6.8834932272731804</v>
      </c>
      <c r="BN245">
        <v>-6.3395983240002902</v>
      </c>
      <c r="BO245">
        <v>-5.7684590869351497</v>
      </c>
      <c r="BP245">
        <v>-5.2046416542723701</v>
      </c>
      <c r="BQ245">
        <v>-4.6819747085186796</v>
      </c>
      <c r="BR245">
        <v>-4.2314327122501902</v>
      </c>
      <c r="BS245">
        <v>-3.8792484656215902</v>
      </c>
      <c r="BT245">
        <v>-3.6451521671219802</v>
      </c>
      <c r="BU245">
        <v>-3.5411944319925901</v>
      </c>
      <c r="BV245">
        <v>-3.5709765982372299</v>
      </c>
      <c r="BW245">
        <v>-3.7293791478384701</v>
      </c>
      <c r="BX245">
        <v>-4.0029326529175702</v>
      </c>
      <c r="BY245">
        <v>-4.3706020003444497</v>
      </c>
      <c r="BZ245">
        <v>-4.8051555388076501</v>
      </c>
      <c r="CA245">
        <v>-5.2748372094163498</v>
      </c>
      <c r="CB245">
        <v>-5.7453731878197196</v>
      </c>
      <c r="CC245">
        <v>-6.1821113509353696</v>
      </c>
      <c r="CD245">
        <v>-6.5522054190712096</v>
      </c>
      <c r="CE245">
        <v>-6.8266568720155298</v>
      </c>
      <c r="CF245">
        <v>-6.9821349964865398</v>
      </c>
      <c r="CG245">
        <v>-7.0024285962168102</v>
      </c>
      <c r="CH245">
        <v>-6.8794496230762601</v>
      </c>
      <c r="CI245">
        <v>-6.6137268060968797</v>
      </c>
      <c r="CJ245">
        <v>-6.2143384018967698</v>
      </c>
      <c r="CK245">
        <v>-5.6983280068548599</v>
      </c>
      <c r="CL245">
        <v>-5.0895958666026999</v>
      </c>
      <c r="CM245">
        <v>-4.4173611537680397</v>
      </c>
      <c r="CN245">
        <v>-3.7142806755635398</v>
      </c>
      <c r="CO245">
        <v>-3.0143555983244701</v>
      </c>
      <c r="CP245">
        <v>-2.3507283290820702</v>
      </c>
      <c r="CQ245">
        <v>-1.75354918334211</v>
      </c>
      <c r="CR245">
        <v>-1.2479824181339401</v>
      </c>
      <c r="CS245">
        <v>-0.85256344418412</v>
      </c>
      <c r="CT245">
        <v>-0.57790307832277898</v>
      </c>
      <c r="CU245">
        <v>-0.42590816067381998</v>
      </c>
      <c r="CV245">
        <v>-0.38949162519302699</v>
      </c>
      <c r="CW245">
        <v>-0.45282714574476701</v>
      </c>
      <c r="CX245">
        <v>-0.59209941614121298</v>
      </c>
      <c r="CY245">
        <v>-0.77668275489222605</v>
      </c>
      <c r="CZ245">
        <v>-0.97069627638134504</v>
      </c>
      <c r="DA245">
        <v>-1.13482102366029</v>
      </c>
      <c r="DB245">
        <v>-1.2284023801710799</v>
      </c>
      <c r="DC245">
        <v>-1.2121050568013001</v>
      </c>
      <c r="DD245">
        <v>-1.0522839520810701</v>
      </c>
      <c r="DE245">
        <v>-0.73042018166149303</v>
      </c>
      <c r="DF245">
        <v>-0.52802102556227504</v>
      </c>
    </row>
    <row r="246" spans="11:110" ht="1.1499999999999999" customHeight="1">
      <c r="K246">
        <v>-0.46310232558303999</v>
      </c>
      <c r="L246">
        <v>-0.64353746300869696</v>
      </c>
      <c r="M246">
        <v>-0.93280141112859805</v>
      </c>
      <c r="N246">
        <v>-1.08068308340738</v>
      </c>
      <c r="O246">
        <v>-1.10138601504147</v>
      </c>
      <c r="P246">
        <v>-1.02446097363207</v>
      </c>
      <c r="Q246">
        <v>-0.88578387462335695</v>
      </c>
      <c r="R246">
        <v>-0.72289758115037295</v>
      </c>
      <c r="S246">
        <v>-0.57222279979360702</v>
      </c>
      <c r="T246">
        <v>-0.46686965235747202</v>
      </c>
      <c r="U246">
        <v>-0.43493140747234899</v>
      </c>
      <c r="V246">
        <v>-0.49793323141242601</v>
      </c>
      <c r="W246">
        <v>-0.66982411728966795</v>
      </c>
      <c r="X246">
        <v>-0.956285131756067</v>
      </c>
      <c r="Y246">
        <v>-1.35453636664323</v>
      </c>
      <c r="Z246">
        <v>-1.8537012852222301</v>
      </c>
      <c r="AA246">
        <v>-2.43558254891453</v>
      </c>
      <c r="AB246">
        <v>-3.0758995901855499</v>
      </c>
      <c r="AC246">
        <v>-3.7459391228685899</v>
      </c>
      <c r="AD246">
        <v>-4.41440120941731</v>
      </c>
      <c r="AE246">
        <v>-5.0494164273729201</v>
      </c>
      <c r="AF246">
        <v>-5.6206571036167299</v>
      </c>
      <c r="AG246">
        <v>-6.1012430564985296</v>
      </c>
      <c r="AH246">
        <v>-6.4694736512181903</v>
      </c>
      <c r="AI246">
        <v>-6.7102543822295004</v>
      </c>
      <c r="AJ246">
        <v>-6.8160695291527302</v>
      </c>
      <c r="AK246">
        <v>-6.7874486494152402</v>
      </c>
      <c r="AL246">
        <v>-6.6329924179802697</v>
      </c>
      <c r="AM246">
        <v>-6.3688420306198497</v>
      </c>
      <c r="AN246">
        <v>-6.01766945682881</v>
      </c>
      <c r="AO246">
        <v>-5.6072643661370201</v>
      </c>
      <c r="AP246">
        <v>-5.1688148331863797</v>
      </c>
      <c r="AQ246">
        <v>-4.73494367928632</v>
      </c>
      <c r="AR246">
        <v>-4.3376614364245203</v>
      </c>
      <c r="AS246">
        <v>-4.0063674316624098</v>
      </c>
      <c r="AT246">
        <v>-3.7660072209896098</v>
      </c>
      <c r="AU246">
        <v>-3.6355087029282198</v>
      </c>
      <c r="AV246">
        <v>-3.6265901585466001</v>
      </c>
      <c r="AW246">
        <v>-3.7430422080878198</v>
      </c>
      <c r="AX246">
        <v>-3.98048303928684</v>
      </c>
      <c r="AY246">
        <v>-4.32665195550641</v>
      </c>
      <c r="AZ246">
        <v>-4.7621703736169501</v>
      </c>
      <c r="BA246">
        <v>-5.2617854630829202</v>
      </c>
      <c r="BB246">
        <v>-5.7959502833377403</v>
      </c>
      <c r="BC246">
        <v>-6.3326975297950803</v>
      </c>
      <c r="BD246">
        <v>-6.8396483733178099</v>
      </c>
      <c r="BE246">
        <v>-7.2860607126511203</v>
      </c>
      <c r="BF246">
        <v>-7.6447659876613701</v>
      </c>
      <c r="BG246">
        <v>-7.8938806624761098</v>
      </c>
      <c r="BH246">
        <v>-8.0181838553362503</v>
      </c>
      <c r="BI246">
        <v>-8.0100832639603592</v>
      </c>
      <c r="BJ246">
        <v>-7.8700930584487399</v>
      </c>
      <c r="BK246">
        <v>-7.6067906680438302</v>
      </c>
      <c r="BL246">
        <v>-7.2362844836883404</v>
      </c>
      <c r="BM246">
        <v>-6.7812122886044399</v>
      </c>
      <c r="BN246">
        <v>-6.2692873171636201</v>
      </c>
      <c r="BO246">
        <v>-5.7315495858688301</v>
      </c>
      <c r="BP246">
        <v>-5.20046286790254</v>
      </c>
      <c r="BQ246">
        <v>-4.7077959798428601</v>
      </c>
      <c r="BR246">
        <v>-4.2826358028023401</v>
      </c>
      <c r="BS246">
        <v>-3.9496188661727301</v>
      </c>
      <c r="BT246">
        <v>-3.72727082071389</v>
      </c>
      <c r="BU246">
        <v>-3.6269053482014599</v>
      </c>
      <c r="BV246">
        <v>-3.6519011259626799</v>
      </c>
      <c r="BW246">
        <v>-3.7974440644982002</v>
      </c>
      <c r="BX246">
        <v>-4.0508790982939997</v>
      </c>
      <c r="BY246">
        <v>-4.3924433160876299</v>
      </c>
      <c r="BZ246">
        <v>-4.7965548446310304</v>
      </c>
      <c r="CA246">
        <v>-5.2333811928180802</v>
      </c>
      <c r="CB246">
        <v>-5.67072471973015</v>
      </c>
      <c r="CC246">
        <v>-6.0760315034923096</v>
      </c>
      <c r="CD246">
        <v>-6.4184433727698602</v>
      </c>
      <c r="CE246">
        <v>-6.6707146802421899</v>
      </c>
      <c r="CF246">
        <v>-6.8109220325655198</v>
      </c>
      <c r="CG246">
        <v>-6.8238276036859498</v>
      </c>
      <c r="CH246">
        <v>-6.7018216499012402</v>
      </c>
      <c r="CI246">
        <v>-6.4453862015193399</v>
      </c>
      <c r="CJ246">
        <v>-6.0630310274882602</v>
      </c>
      <c r="CK246">
        <v>-5.5707456661744201</v>
      </c>
      <c r="CL246">
        <v>-4.9909576625654903</v>
      </c>
      <c r="CM246">
        <v>-4.3510881534323698</v>
      </c>
      <c r="CN246">
        <v>-3.6817845861646701</v>
      </c>
      <c r="CO246">
        <v>-3.0149550586751599</v>
      </c>
      <c r="CP246">
        <v>-2.3816984449865299</v>
      </c>
      <c r="CQ246">
        <v>-1.8103015741838999</v>
      </c>
      <c r="CR246">
        <v>-1.3243652327151401</v>
      </c>
      <c r="CS246">
        <v>-0.94126317169443097</v>
      </c>
      <c r="CT246">
        <v>-0.67092470697261397</v>
      </c>
      <c r="CU246">
        <v>-0.51510558277934104</v>
      </c>
      <c r="CV246">
        <v>-0.46711860472470101</v>
      </c>
      <c r="CW246">
        <v>-0.51208004533693696</v>
      </c>
      <c r="CX246">
        <v>-0.62762722568551799</v>
      </c>
      <c r="CY246">
        <v>-0.78505014929370598</v>
      </c>
      <c r="CZ246">
        <v>-0.95080082306259095</v>
      </c>
      <c r="DA246">
        <v>-1.0882923092786501</v>
      </c>
      <c r="DB246">
        <v>-1.1600532320786801</v>
      </c>
      <c r="DC246">
        <v>-1.1305492457096999</v>
      </c>
      <c r="DD246">
        <v>-0.97077247301870595</v>
      </c>
      <c r="DE246">
        <v>-0.66729232355306001</v>
      </c>
      <c r="DF246">
        <v>-0.47930358275811102</v>
      </c>
    </row>
    <row r="247" spans="11:110" ht="1.1499999999999999" customHeight="1">
      <c r="K247">
        <v>-0.42181342805070898</v>
      </c>
      <c r="L247">
        <v>-0.58959751438900598</v>
      </c>
      <c r="M247">
        <v>-0.86255762102325595</v>
      </c>
      <c r="N247">
        <v>-1.01027561477394</v>
      </c>
      <c r="O247">
        <v>-1.0429067518306401</v>
      </c>
      <c r="P247">
        <v>-0.98589536099160802</v>
      </c>
      <c r="Q247">
        <v>-0.871582647328218</v>
      </c>
      <c r="R247">
        <v>-0.73449941323410295</v>
      </c>
      <c r="S247">
        <v>-0.608479221761422</v>
      </c>
      <c r="T247">
        <v>-0.52443796383804897</v>
      </c>
      <c r="U247">
        <v>-0.50868565564610302</v>
      </c>
      <c r="V247">
        <v>-0.581415692827291</v>
      </c>
      <c r="W247">
        <v>-0.75573664381373895</v>
      </c>
      <c r="X247">
        <v>-1.0370061674158899</v>
      </c>
      <c r="Y247">
        <v>-1.4226410256394599</v>
      </c>
      <c r="Z247">
        <v>-1.90245746284353</v>
      </c>
      <c r="AA247">
        <v>-2.45939573369709</v>
      </c>
      <c r="AB247">
        <v>-3.0706808252798798</v>
      </c>
      <c r="AC247">
        <v>-3.7093742571528301</v>
      </c>
      <c r="AD247">
        <v>-4.3461057590340504</v>
      </c>
      <c r="AE247">
        <v>-4.9509669453779503</v>
      </c>
      <c r="AF247">
        <v>-5.4954975069907599</v>
      </c>
      <c r="AG247">
        <v>-5.9544722716625902</v>
      </c>
      <c r="AH247">
        <v>-6.30752815415683</v>
      </c>
      <c r="AI247">
        <v>-6.54050581722319</v>
      </c>
      <c r="AJ247">
        <v>-6.6463629452409201</v>
      </c>
      <c r="AK247">
        <v>-6.6256105055410499</v>
      </c>
      <c r="AL247">
        <v>-6.4863394021562604</v>
      </c>
      <c r="AM247">
        <v>-6.2437217447776101</v>
      </c>
      <c r="AN247">
        <v>-5.9190619408315497</v>
      </c>
      <c r="AO247">
        <v>-5.5384695804064696</v>
      </c>
      <c r="AP247">
        <v>-5.1312458077937002</v>
      </c>
      <c r="AQ247">
        <v>-4.7280384151448898</v>
      </c>
      <c r="AR247">
        <v>-4.3589191082665097</v>
      </c>
      <c r="AS247">
        <v>-4.0515066392828301</v>
      </c>
      <c r="AT247">
        <v>-3.8292363147784698</v>
      </c>
      <c r="AU247">
        <v>-3.7098911846712701</v>
      </c>
      <c r="AV247">
        <v>-3.7044821442700999</v>
      </c>
      <c r="AW247">
        <v>-3.81657441163442</v>
      </c>
      <c r="AX247">
        <v>-4.0420569048699804</v>
      </c>
      <c r="AY247">
        <v>-4.3694187125919397</v>
      </c>
      <c r="AZ247">
        <v>-4.7804628381410303</v>
      </c>
      <c r="BA247">
        <v>-5.2514753768327598</v>
      </c>
      <c r="BB247">
        <v>-5.7547086949416704</v>
      </c>
      <c r="BC247">
        <v>-6.2601418251948502</v>
      </c>
      <c r="BD247">
        <v>-6.7373666940198396</v>
      </c>
      <c r="BE247">
        <v>-7.1575122060661496</v>
      </c>
      <c r="BF247">
        <v>-7.4950632314263199</v>
      </c>
      <c r="BG247">
        <v>-7.7294679149633101</v>
      </c>
      <c r="BH247">
        <v>-7.8464313938081798</v>
      </c>
      <c r="BI247">
        <v>-7.8388234070549503</v>
      </c>
      <c r="BJ247">
        <v>-7.7071270987397096</v>
      </c>
      <c r="BK247">
        <v>-7.4593977403654099</v>
      </c>
      <c r="BL247">
        <v>-7.1107633353814403</v>
      </c>
      <c r="BM247">
        <v>-6.6824848050345897</v>
      </c>
      <c r="BN247">
        <v>-6.2005887615723401</v>
      </c>
      <c r="BO247">
        <v>-5.6942251129207699</v>
      </c>
      <c r="BP247">
        <v>-5.1938831347071996</v>
      </c>
      <c r="BQ247">
        <v>-4.72939705818274</v>
      </c>
      <c r="BR247">
        <v>-4.3280809804706504</v>
      </c>
      <c r="BS247">
        <v>-4.0130722663463398</v>
      </c>
      <c r="BT247">
        <v>-3.8017653095188502</v>
      </c>
      <c r="BU247">
        <v>-3.70478170317564</v>
      </c>
      <c r="BV247">
        <v>-3.72529106747211</v>
      </c>
      <c r="BW247">
        <v>-3.8587662447049502</v>
      </c>
      <c r="BX247">
        <v>-4.0933170726499304</v>
      </c>
      <c r="BY247">
        <v>-4.4103755659178399</v>
      </c>
      <c r="BZ247">
        <v>-4.78590941653332</v>
      </c>
      <c r="CA247">
        <v>-5.1918928634433197</v>
      </c>
      <c r="CB247">
        <v>-5.5980783263080296</v>
      </c>
      <c r="CC247">
        <v>-5.9738826448037896</v>
      </c>
      <c r="CD247">
        <v>-6.2903150522914304</v>
      </c>
      <c r="CE247">
        <v>-6.5217764159321003</v>
      </c>
      <c r="CF247">
        <v>-6.6476653388169797</v>
      </c>
      <c r="CG247">
        <v>-6.6536584673407297</v>
      </c>
      <c r="CH247">
        <v>-6.5325956313314304</v>
      </c>
      <c r="CI247">
        <v>-6.2849154317001803</v>
      </c>
      <c r="CJ247">
        <v>-5.9185942397580202</v>
      </c>
      <c r="CK247">
        <v>-5.4486322455292804</v>
      </c>
      <c r="CL247">
        <v>-4.89607459731128</v>
      </c>
      <c r="CM247">
        <v>-4.2866546731420998</v>
      </c>
      <c r="CN247">
        <v>-3.6491339153254598</v>
      </c>
      <c r="CO247">
        <v>-3.01345606915035</v>
      </c>
      <c r="CP247">
        <v>-2.4088025624632401</v>
      </c>
      <c r="CQ247">
        <v>-1.8617123915736</v>
      </c>
      <c r="CR247">
        <v>-1.39432099161602</v>
      </c>
      <c r="CS247">
        <v>-1.0229150318328299</v>
      </c>
      <c r="CT247">
        <v>-0.75678894255060603</v>
      </c>
      <c r="CU247">
        <v>-0.59756344710658904</v>
      </c>
      <c r="CV247">
        <v>-0.53893621045956897</v>
      </c>
      <c r="CW247">
        <v>-0.56692141755770897</v>
      </c>
      <c r="CX247">
        <v>-0.66053770750880603</v>
      </c>
      <c r="CY247">
        <v>-0.79289705893459905</v>
      </c>
      <c r="CZ247">
        <v>-0.93267155108312605</v>
      </c>
      <c r="DA247">
        <v>-1.0458717277240499</v>
      </c>
      <c r="DB247">
        <v>-1.0980331194739801</v>
      </c>
      <c r="DC247">
        <v>-1.05713547460548</v>
      </c>
      <c r="DD247">
        <v>-0.89824245207481901</v>
      </c>
      <c r="DE247">
        <v>-0.61192471259302195</v>
      </c>
      <c r="DF247">
        <v>-0.43704425644907102</v>
      </c>
    </row>
    <row r="248" spans="11:110" ht="1.1499999999999999" customHeight="1">
      <c r="K248">
        <v>-0.38592235694157301</v>
      </c>
      <c r="L248">
        <v>-0.54226534914249802</v>
      </c>
      <c r="M248">
        <v>-0.80014063580380901</v>
      </c>
      <c r="N248">
        <v>-0.94706166819209103</v>
      </c>
      <c r="O248">
        <v>-0.99002972676413203</v>
      </c>
      <c r="P248">
        <v>-0.95091134926765297</v>
      </c>
      <c r="Q248">
        <v>-0.85880431100358701</v>
      </c>
      <c r="R248">
        <v>-0.74541021471486102</v>
      </c>
      <c r="S248">
        <v>-0.64211122583732405</v>
      </c>
      <c r="T248">
        <v>-0.57773906958023802</v>
      </c>
      <c r="U248">
        <v>-0.57690917861733304</v>
      </c>
      <c r="V248">
        <v>-0.65854873738006103</v>
      </c>
      <c r="W248">
        <v>-0.83496528378306301</v>
      </c>
      <c r="X248">
        <v>-1.1112039231283</v>
      </c>
      <c r="Y248">
        <v>-1.4848594853008701</v>
      </c>
      <c r="Z248">
        <v>-1.94639381556583</v>
      </c>
      <c r="AA248">
        <v>-2.4798117291244699</v>
      </c>
      <c r="AB248">
        <v>-3.0637492369072299</v>
      </c>
      <c r="AC248">
        <v>-3.6729324080054502</v>
      </c>
      <c r="AD248">
        <v>-4.2798014754773703</v>
      </c>
      <c r="AE248">
        <v>-4.8562883898651297</v>
      </c>
      <c r="AF248">
        <v>-5.3756854809304597</v>
      </c>
      <c r="AG248">
        <v>-5.8143210081922296</v>
      </c>
      <c r="AH248">
        <v>-6.1530873393429504</v>
      </c>
      <c r="AI248">
        <v>-6.3787028057669302</v>
      </c>
      <c r="AJ248">
        <v>-6.4845691881374297</v>
      </c>
      <c r="AK248">
        <v>-6.4711795627921296</v>
      </c>
      <c r="AL248">
        <v>-6.34614569580049</v>
      </c>
      <c r="AM248">
        <v>-6.1237292350850803</v>
      </c>
      <c r="AN248">
        <v>-5.8239499246609201</v>
      </c>
      <c r="AO248">
        <v>-5.4713392143348303</v>
      </c>
      <c r="AP248">
        <v>-5.0934258719176801</v>
      </c>
      <c r="AQ248">
        <v>-4.7190025979449297</v>
      </c>
      <c r="AR248">
        <v>-4.37632002480116</v>
      </c>
      <c r="AS248">
        <v>-4.09132448162197</v>
      </c>
      <c r="AT248">
        <v>-3.8860327602578302</v>
      </c>
      <c r="AU248">
        <v>-3.7771525885198098</v>
      </c>
      <c r="AV248">
        <v>-3.7750304101244998</v>
      </c>
      <c r="AW248">
        <v>-3.8830196802257402</v>
      </c>
      <c r="AX248">
        <v>-4.0972635304255096</v>
      </c>
      <c r="AY248">
        <v>-4.4069551933701803</v>
      </c>
      <c r="AZ248">
        <v>-4.7950073648940101</v>
      </c>
      <c r="BA248">
        <v>-5.2391514502516099</v>
      </c>
      <c r="BB248">
        <v>-5.7133296834595004</v>
      </c>
      <c r="BC248">
        <v>-6.1893490586857602</v>
      </c>
      <c r="BD248">
        <v>-6.63865240079397</v>
      </c>
      <c r="BE248">
        <v>-7.0341258329414798</v>
      </c>
      <c r="BF248">
        <v>-7.3518071005113699</v>
      </c>
      <c r="BG248">
        <v>-7.5723950430152698</v>
      </c>
      <c r="BH248">
        <v>-7.6824645048190598</v>
      </c>
      <c r="BI248">
        <v>-7.6753191685172899</v>
      </c>
      <c r="BJ248">
        <v>-7.5514130352161102</v>
      </c>
      <c r="BK248">
        <v>-7.3183109723435296</v>
      </c>
      <c r="BL248">
        <v>-6.9902202198092498</v>
      </c>
      <c r="BM248">
        <v>-6.5871085713467696</v>
      </c>
      <c r="BN248">
        <v>-6.1334185855985304</v>
      </c>
      <c r="BO248">
        <v>-5.6565250057280103</v>
      </c>
      <c r="BP248">
        <v>-5.1850627020973299</v>
      </c>
      <c r="BQ248">
        <v>-4.7470489871431303</v>
      </c>
      <c r="BR248">
        <v>-4.3681329908097402</v>
      </c>
      <c r="BS248">
        <v>-4.0700441146440696</v>
      </c>
      <c r="BT248">
        <v>-3.8691143331742501</v>
      </c>
      <c r="BU248">
        <v>-3.77531526766967</v>
      </c>
      <c r="BV248">
        <v>-3.79162025759114</v>
      </c>
      <c r="BW248">
        <v>-3.9137717109534802</v>
      </c>
      <c r="BX248">
        <v>-4.13059792057284</v>
      </c>
      <c r="BY248">
        <v>-4.4246532489259396</v>
      </c>
      <c r="BZ248">
        <v>-4.7733608326442996</v>
      </c>
      <c r="CA248">
        <v>-5.1503919139506298</v>
      </c>
      <c r="CB248">
        <v>-5.5273305284460701</v>
      </c>
      <c r="CC248">
        <v>-5.8754445886602698</v>
      </c>
      <c r="CD248">
        <v>-6.16749736706167</v>
      </c>
      <c r="CE248">
        <v>-6.3794363584345302</v>
      </c>
      <c r="CF248">
        <v>-6.49190203704506</v>
      </c>
      <c r="CG248">
        <v>-6.4914302129671597</v>
      </c>
      <c r="CH248">
        <v>-6.3712833104374402</v>
      </c>
      <c r="CI248">
        <v>-6.1318595769934898</v>
      </c>
      <c r="CJ248">
        <v>-5.7806349518061202</v>
      </c>
      <c r="CK248">
        <v>-5.3316810598137998</v>
      </c>
      <c r="CL248">
        <v>-4.8047454713504001</v>
      </c>
      <c r="CM248">
        <v>-4.2239773845966599</v>
      </c>
      <c r="CN248">
        <v>-3.6163681028452501</v>
      </c>
      <c r="CO248">
        <v>-3.01001791402626</v>
      </c>
      <c r="CP248">
        <v>-2.4323092137481699</v>
      </c>
      <c r="CQ248">
        <v>-1.9081417613040801</v>
      </c>
      <c r="CR248">
        <v>-1.4582777524525501</v>
      </c>
      <c r="CS248">
        <v>-1.09798675218104</v>
      </c>
      <c r="CT248">
        <v>-0.83597194685318699</v>
      </c>
      <c r="CU248">
        <v>-0.67373386637114296</v>
      </c>
      <c r="CV248">
        <v>-0.60534044829076705</v>
      </c>
      <c r="CW248">
        <v>-0.617660930739384</v>
      </c>
      <c r="CX248">
        <v>-0.69102663601090097</v>
      </c>
      <c r="CY248">
        <v>-0.80028054022204698</v>
      </c>
      <c r="CZ248">
        <v>-0.91620315094448801</v>
      </c>
      <c r="DA248">
        <v>-1.0072660374069999</v>
      </c>
      <c r="DB248">
        <v>-1.04182919969909</v>
      </c>
      <c r="DC248">
        <v>-0.99109639608054201</v>
      </c>
      <c r="DD248">
        <v>-0.83367646579054999</v>
      </c>
      <c r="DE248">
        <v>-0.56325013664728796</v>
      </c>
      <c r="DF248">
        <v>-0.400240404925916</v>
      </c>
    </row>
    <row r="249" spans="11:110" ht="1.1499999999999999" customHeight="1">
      <c r="K249">
        <v>-0.35461603556660498</v>
      </c>
      <c r="L249">
        <v>-0.50064711509694404</v>
      </c>
      <c r="M249">
        <v>-0.74465746487497997</v>
      </c>
      <c r="N249">
        <v>-0.890345375354336</v>
      </c>
      <c r="O249">
        <v>-0.94228269002132403</v>
      </c>
      <c r="P249">
        <v>-0.919239395759473</v>
      </c>
      <c r="Q249">
        <v>-0.84735615515805796</v>
      </c>
      <c r="R249">
        <v>-0.75569047594346594</v>
      </c>
      <c r="S249">
        <v>-0.67330956924179997</v>
      </c>
      <c r="T249">
        <v>-0.627069636304459</v>
      </c>
      <c r="U249">
        <v>-0.63997778076978995</v>
      </c>
      <c r="V249">
        <v>-0.72975823187449396</v>
      </c>
      <c r="W249">
        <v>-0.90795543917787203</v>
      </c>
      <c r="X249">
        <v>-1.17931267546726</v>
      </c>
      <c r="Y249">
        <v>-1.5415856700214901</v>
      </c>
      <c r="Z249">
        <v>-1.9858377314070701</v>
      </c>
      <c r="AA249">
        <v>-2.4970697382475899</v>
      </c>
      <c r="AB249">
        <v>-3.0552399917911801</v>
      </c>
      <c r="AC249">
        <v>-3.63663558512987</v>
      </c>
      <c r="AD249">
        <v>-4.2153953488110103</v>
      </c>
      <c r="AE249">
        <v>-4.7651782091972201</v>
      </c>
      <c r="AF249">
        <v>-5.2609213840551501</v>
      </c>
      <c r="AG249">
        <v>-5.6804111598902001</v>
      </c>
      <c r="AH249">
        <v>-6.0057182452014102</v>
      </c>
      <c r="AI249">
        <v>-6.2243846303489603</v>
      </c>
      <c r="AJ249">
        <v>-6.3302286602319304</v>
      </c>
      <c r="AK249">
        <v>-6.3237261699031597</v>
      </c>
      <c r="AL249">
        <v>-6.2120385520734702</v>
      </c>
      <c r="AM249">
        <v>-6.0085720470170596</v>
      </c>
      <c r="AN249">
        <v>-5.7321395883030304</v>
      </c>
      <c r="AO249">
        <v>-5.4057902216790898</v>
      </c>
      <c r="AP249">
        <v>-5.0553879222799996</v>
      </c>
      <c r="AQ249">
        <v>-4.7079829402707203</v>
      </c>
      <c r="AR249">
        <v>-4.3901154247332501</v>
      </c>
      <c r="AS249">
        <v>-4.1261608541475496</v>
      </c>
      <c r="AT249">
        <v>-3.93680365904665</v>
      </c>
      <c r="AU249">
        <v>-3.83774154270094</v>
      </c>
      <c r="AV249">
        <v>-3.8386968195442002</v>
      </c>
      <c r="AW249">
        <v>-3.9428239893428199</v>
      </c>
      <c r="AX249">
        <v>-4.1465048821183199</v>
      </c>
      <c r="AY249">
        <v>-4.4395940078808804</v>
      </c>
      <c r="AZ249">
        <v>-4.80604623266695</v>
      </c>
      <c r="BA249">
        <v>-5.2249503469462599</v>
      </c>
      <c r="BB249">
        <v>-5.6718356656009803</v>
      </c>
      <c r="BC249">
        <v>-6.12022596575643</v>
      </c>
      <c r="BD249">
        <v>-6.5433024025611903</v>
      </c>
      <c r="BE249">
        <v>-6.91560144853152</v>
      </c>
      <c r="BF249">
        <v>-7.2146192826374103</v>
      </c>
      <c r="BG249">
        <v>-7.4222293771585797</v>
      </c>
      <c r="BH249">
        <v>-7.5258233962910799</v>
      </c>
      <c r="BI249">
        <v>-7.5191125776494596</v>
      </c>
      <c r="BJ249">
        <v>-7.4025235484699801</v>
      </c>
      <c r="BK249">
        <v>-7.1831605931521398</v>
      </c>
      <c r="BL249">
        <v>-6.8743661859194596</v>
      </c>
      <c r="BM249">
        <v>-6.4948936383023099</v>
      </c>
      <c r="BN249">
        <v>-6.0676977884790002</v>
      </c>
      <c r="BO249">
        <v>-5.6184861674202597</v>
      </c>
      <c r="BP249">
        <v>-5.1741520292883196</v>
      </c>
      <c r="BQ249">
        <v>-4.7610062823542698</v>
      </c>
      <c r="BR249">
        <v>-4.4031343505860097</v>
      </c>
      <c r="BS249">
        <v>-4.1209433284800001</v>
      </c>
      <c r="BT249">
        <v>-3.92976742735596</v>
      </c>
      <c r="BU249">
        <v>-3.8389678509612102</v>
      </c>
      <c r="BV249">
        <v>-3.8513336561075899</v>
      </c>
      <c r="BW249">
        <v>-3.9628605120745899</v>
      </c>
      <c r="BX249">
        <v>-4.1630515480461696</v>
      </c>
      <c r="BY249">
        <v>-4.4355153095080002</v>
      </c>
      <c r="BZ249">
        <v>-4.7590419772121502</v>
      </c>
      <c r="CA249">
        <v>-5.1088967459311299</v>
      </c>
      <c r="CB249">
        <v>-5.4583840340748502</v>
      </c>
      <c r="CC249">
        <v>-5.7805104205275804</v>
      </c>
      <c r="CD249">
        <v>-6.0496867436598203</v>
      </c>
      <c r="CE249">
        <v>-6.24331331435857</v>
      </c>
      <c r="CF249">
        <v>-6.3431972328558102</v>
      </c>
      <c r="CG249">
        <v>-6.3366815348803298</v>
      </c>
      <c r="CH249">
        <v>-6.2174259054144301</v>
      </c>
      <c r="CI249">
        <v>-5.9857911326211797</v>
      </c>
      <c r="CJ249">
        <v>-5.6487836930413398</v>
      </c>
      <c r="CK249">
        <v>-5.2196037399247999</v>
      </c>
      <c r="CL249">
        <v>-4.7167809293349796</v>
      </c>
      <c r="CM249">
        <v>-4.1629775627608501</v>
      </c>
      <c r="CN249">
        <v>-3.5835236314693599</v>
      </c>
      <c r="CO249">
        <v>-3.0047895141377299</v>
      </c>
      <c r="CP249">
        <v>-2.4524697790674099</v>
      </c>
      <c r="CQ249">
        <v>-1.9499269045932399</v>
      </c>
      <c r="CR249">
        <v>-1.51663630130544</v>
      </c>
      <c r="CS249">
        <v>-1.1669160636898299</v>
      </c>
      <c r="CT249">
        <v>-0.90891895412342805</v>
      </c>
      <c r="CU249">
        <v>-0.74403893413940603</v>
      </c>
      <c r="CV249">
        <v>-0.66669998752781301</v>
      </c>
      <c r="CW249">
        <v>-0.66458520180458802</v>
      </c>
      <c r="CX249">
        <v>-0.719272429464481</v>
      </c>
      <c r="CY249">
        <v>-0.80724726482242104</v>
      </c>
      <c r="CZ249">
        <v>-0.90128845929256296</v>
      </c>
      <c r="DA249">
        <v>-0.97219154234691796</v>
      </c>
      <c r="DB249">
        <v>-0.99095628576928896</v>
      </c>
      <c r="DC249">
        <v>-0.93172524798390399</v>
      </c>
      <c r="DD249">
        <v>-0.77617335829501799</v>
      </c>
      <c r="DE249">
        <v>-0.52036976018476699</v>
      </c>
      <c r="DF249">
        <v>-0.36807566898309202</v>
      </c>
    </row>
    <row r="250" spans="11:110" ht="1.1499999999999999" customHeight="1">
      <c r="K250">
        <v>-0.32722677457088101</v>
      </c>
      <c r="L250">
        <v>-0.46398655754388501</v>
      </c>
      <c r="M250">
        <v>-0.69531862517354004</v>
      </c>
      <c r="N250">
        <v>-0.83948908740234796</v>
      </c>
      <c r="O250">
        <v>-0.89922152686993695</v>
      </c>
      <c r="P250">
        <v>-0.89062020557256805</v>
      </c>
      <c r="Q250">
        <v>-0.83714414613636101</v>
      </c>
      <c r="R250">
        <v>-0.76539083505793803</v>
      </c>
      <c r="S250">
        <v>-0.702248369327239</v>
      </c>
      <c r="T250">
        <v>-0.67270429816409405</v>
      </c>
      <c r="U250">
        <v>-0.69824128167627697</v>
      </c>
      <c r="V250">
        <v>-0.79544168880564503</v>
      </c>
      <c r="W250">
        <v>-0.97512348664057802</v>
      </c>
      <c r="X250">
        <v>-1.2417387482305899</v>
      </c>
      <c r="Y250">
        <v>-1.59318831128479</v>
      </c>
      <c r="Z250">
        <v>-2.0210956875415098</v>
      </c>
      <c r="AA250">
        <v>-2.5113935982243798</v>
      </c>
      <c r="AB250">
        <v>-3.04527936070239</v>
      </c>
      <c r="AC250">
        <v>-3.6005038974804502</v>
      </c>
      <c r="AD250">
        <v>-4.1527995532654103</v>
      </c>
      <c r="AE250">
        <v>-4.6774457695947103</v>
      </c>
      <c r="AF250">
        <v>-5.1509234557344401</v>
      </c>
      <c r="AG250">
        <v>-5.5523873206951597</v>
      </c>
      <c r="AH250">
        <v>-5.8650139853403704</v>
      </c>
      <c r="AI250">
        <v>-6.07711836897019</v>
      </c>
      <c r="AJ250">
        <v>-6.1829095184291303</v>
      </c>
      <c r="AK250">
        <v>-6.1828466318762798</v>
      </c>
      <c r="AL250">
        <v>-6.0836677391520304</v>
      </c>
      <c r="AM250">
        <v>-5.8979753748418799</v>
      </c>
      <c r="AN250">
        <v>-5.6434487767816099</v>
      </c>
      <c r="AO250">
        <v>-5.3417444973229102</v>
      </c>
      <c r="AP250">
        <v>-5.0171627568249102</v>
      </c>
      <c r="AQ250">
        <v>-4.69511714406576</v>
      </c>
      <c r="AR250">
        <v>-4.4005411880920198</v>
      </c>
      <c r="AS250">
        <v>-4.1563349097019699</v>
      </c>
      <c r="AT250">
        <v>-3.9819312896844101</v>
      </c>
      <c r="AU250">
        <v>-3.8920793324674299</v>
      </c>
      <c r="AV250">
        <v>-3.8959150927126598</v>
      </c>
      <c r="AW250">
        <v>-3.99640614141093</v>
      </c>
      <c r="AX250">
        <v>-4.1901584327777597</v>
      </c>
      <c r="AY250">
        <v>-4.46764749306461</v>
      </c>
      <c r="AZ250">
        <v>-4.8138069421247804</v>
      </c>
      <c r="BA250">
        <v>-5.2090003764820096</v>
      </c>
      <c r="BB250">
        <v>-5.63024765295203</v>
      </c>
      <c r="BC250">
        <v>-6.0526849123632296</v>
      </c>
      <c r="BD250">
        <v>-6.45112591745659</v>
      </c>
      <c r="BE250">
        <v>-6.8016571193052497</v>
      </c>
      <c r="BF250">
        <v>-7.08314443063668</v>
      </c>
      <c r="BG250">
        <v>-7.2785645187897501</v>
      </c>
      <c r="BH250">
        <v>-7.37607619601369</v>
      </c>
      <c r="BI250">
        <v>-7.3697734722005599</v>
      </c>
      <c r="BJ250">
        <v>-7.2600572631920004</v>
      </c>
      <c r="BK250">
        <v>-7.0535992765682796</v>
      </c>
      <c r="BL250">
        <v>-6.7629298123809001</v>
      </c>
      <c r="BM250">
        <v>-6.4056615648928803</v>
      </c>
      <c r="BN250">
        <v>-6.0033521294739796</v>
      </c>
      <c r="BO250">
        <v>-5.58014321224565</v>
      </c>
      <c r="BP250">
        <v>-5.1612923806367297</v>
      </c>
      <c r="BQ250">
        <v>-4.7715079354846202</v>
      </c>
      <c r="BR250">
        <v>-4.4334066989787502</v>
      </c>
      <c r="BS250">
        <v>-4.1661539070220401</v>
      </c>
      <c r="BT250">
        <v>-3.98414673670653</v>
      </c>
      <c r="BU250">
        <v>-3.8961731226945</v>
      </c>
      <c r="BV250">
        <v>-3.90484910438808</v>
      </c>
      <c r="BW250">
        <v>-4.0064083036616598</v>
      </c>
      <c r="BX250">
        <v>-4.1909877262265702</v>
      </c>
      <c r="BY250">
        <v>-4.4431860823736997</v>
      </c>
      <c r="BZ250">
        <v>-4.7430775683498103</v>
      </c>
      <c r="CA250">
        <v>-5.0674245479645403</v>
      </c>
      <c r="CB250">
        <v>-5.3911473612179197</v>
      </c>
      <c r="CC250">
        <v>-5.6888856882417</v>
      </c>
      <c r="CD250">
        <v>-5.9365979348450697</v>
      </c>
      <c r="CE250">
        <v>-6.11304912112473</v>
      </c>
      <c r="CF250">
        <v>-6.2011423094045801</v>
      </c>
      <c r="CG250">
        <v>-6.18897898748925</v>
      </c>
      <c r="CH250">
        <v>-6.0705923121673298</v>
      </c>
      <c r="CI250">
        <v>-5.8463083349842204</v>
      </c>
      <c r="CJ250">
        <v>-5.5226931644501303</v>
      </c>
      <c r="CK250">
        <v>-5.1121291091897696</v>
      </c>
      <c r="CL250">
        <v>-4.6320027312984902</v>
      </c>
      <c r="CM250">
        <v>-4.1035808000612297</v>
      </c>
      <c r="CN250">
        <v>-3.5506342031450999</v>
      </c>
      <c r="CO250">
        <v>-2.9979100543919799</v>
      </c>
      <c r="CP250">
        <v>-2.4695195253938298</v>
      </c>
      <c r="CQ250">
        <v>-1.9873835264925399</v>
      </c>
      <c r="CR250">
        <v>-1.56977181201024</v>
      </c>
      <c r="CS250">
        <v>-1.2301125376037501</v>
      </c>
      <c r="CT250">
        <v>-0.97604618619031402</v>
      </c>
      <c r="CU250">
        <v>-0.80887261814177602</v>
      </c>
      <c r="CV250">
        <v>-0.72335795213145004</v>
      </c>
      <c r="CW250">
        <v>-0.70795942030951098</v>
      </c>
      <c r="CX250">
        <v>-0.74543762394941404</v>
      </c>
      <c r="CY250">
        <v>-0.813834887342472</v>
      </c>
      <c r="CZ250">
        <v>-0.88781986079303798</v>
      </c>
      <c r="DA250">
        <v>-0.940375664762514</v>
      </c>
      <c r="DB250">
        <v>-0.94495809560727995</v>
      </c>
      <c r="DC250">
        <v>-0.878374143036598</v>
      </c>
      <c r="DD250">
        <v>-0.72493596690152595</v>
      </c>
      <c r="DE250">
        <v>-0.48252260868302499</v>
      </c>
      <c r="DF250">
        <v>-0.339879222352028</v>
      </c>
    </row>
    <row r="251" spans="11:110" ht="1.1499999999999999" customHeight="1">
      <c r="K251">
        <v>-0.30320160363166798</v>
      </c>
      <c r="L251">
        <v>-0.43164069780311298</v>
      </c>
      <c r="M251">
        <v>-0.651426574674842</v>
      </c>
      <c r="N251">
        <v>-0.79391076475765598</v>
      </c>
      <c r="O251">
        <v>-0.86043080800598004</v>
      </c>
      <c r="P251">
        <v>-0.86480595281015205</v>
      </c>
      <c r="Q251">
        <v>-0.82807421160789096</v>
      </c>
      <c r="R251">
        <v>-0.77455340664915595</v>
      </c>
      <c r="S251">
        <v>-0.72908653998520501</v>
      </c>
      <c r="T251">
        <v>-0.71489723929939297</v>
      </c>
      <c r="U251">
        <v>-0.75202523607030203</v>
      </c>
      <c r="V251">
        <v>-0.85597006939284703</v>
      </c>
      <c r="W251">
        <v>-1.0368585849163301</v>
      </c>
      <c r="X251">
        <v>-1.29886223430777</v>
      </c>
      <c r="Y251">
        <v>-1.64001248933657</v>
      </c>
      <c r="Z251">
        <v>-2.0524545237601499</v>
      </c>
      <c r="AA251">
        <v>-2.52299271263785</v>
      </c>
      <c r="AB251">
        <v>-3.0339852552537101</v>
      </c>
      <c r="AC251">
        <v>-3.5645556630075101</v>
      </c>
      <c r="AD251">
        <v>-4.0919311252973696</v>
      </c>
      <c r="AE251">
        <v>-4.5929116237925696</v>
      </c>
      <c r="AF251">
        <v>-5.0454267223750504</v>
      </c>
      <c r="AG251">
        <v>-5.4299153980158996</v>
      </c>
      <c r="AH251">
        <v>-5.7305921569242804</v>
      </c>
      <c r="AI251">
        <v>-5.9364971994865599</v>
      </c>
      <c r="AJ251">
        <v>-6.0422059815775402</v>
      </c>
      <c r="AK251">
        <v>-6.0481616272091001</v>
      </c>
      <c r="AL251">
        <v>-5.9607041672493297</v>
      </c>
      <c r="AM251">
        <v>-5.7916809851221496</v>
      </c>
      <c r="AN251">
        <v>-5.55770628800685</v>
      </c>
      <c r="AO251">
        <v>-5.2791285744616996</v>
      </c>
      <c r="AP251">
        <v>-4.9787792004454401</v>
      </c>
      <c r="AQ251">
        <v>-4.6805344469965702</v>
      </c>
      <c r="AR251">
        <v>-4.4078187688170498</v>
      </c>
      <c r="AS251">
        <v>-4.1821463186537198</v>
      </c>
      <c r="AT251">
        <v>-4.0217746160570496</v>
      </c>
      <c r="AU251">
        <v>-3.94056156178755</v>
      </c>
      <c r="AV251">
        <v>-3.9470925167781199</v>
      </c>
      <c r="AW251">
        <v>-4.0441594168278998</v>
      </c>
      <c r="AX251">
        <v>-4.2285786498337403</v>
      </c>
      <c r="AY251">
        <v>-4.4914089439311304</v>
      </c>
      <c r="AZ251">
        <v>-4.8185031125762103</v>
      </c>
      <c r="BA251">
        <v>-5.1914220001886902</v>
      </c>
      <c r="BB251">
        <v>-5.5885853350063801</v>
      </c>
      <c r="BC251">
        <v>-5.98664355012271</v>
      </c>
      <c r="BD251">
        <v>-6.3619437219345798</v>
      </c>
      <c r="BE251">
        <v>-6.6920280130011198</v>
      </c>
      <c r="BF251">
        <v>-6.9570487632821898</v>
      </c>
      <c r="BG251">
        <v>-7.1410187402035898</v>
      </c>
      <c r="BH251">
        <v>-7.2328172518136098</v>
      </c>
      <c r="BI251">
        <v>-7.2268978055050797</v>
      </c>
      <c r="BJ251">
        <v>-7.1236371686634596</v>
      </c>
      <c r="BK251">
        <v>-6.9293007744010602</v>
      </c>
      <c r="BL251">
        <v>-6.6556561403610504</v>
      </c>
      <c r="BM251">
        <v>-6.3192447177793802</v>
      </c>
      <c r="BN251">
        <v>-5.9403118377341801</v>
      </c>
      <c r="BO251">
        <v>-5.5415286038695397</v>
      </c>
      <c r="BP251">
        <v>-5.1466163838978902</v>
      </c>
      <c r="BQ251">
        <v>-4.7787783577539003</v>
      </c>
      <c r="BR251">
        <v>-4.4592520669282303</v>
      </c>
      <c r="BS251">
        <v>-4.2060364459343997</v>
      </c>
      <c r="BT251">
        <v>-4.0326486791970302</v>
      </c>
      <c r="BU251">
        <v>-3.9473383223086702</v>
      </c>
      <c r="BV251">
        <v>-3.9525589730183701</v>
      </c>
      <c r="BW251">
        <v>-4.0447678302460099</v>
      </c>
      <c r="BX251">
        <v>-4.2146973138997499</v>
      </c>
      <c r="BY251">
        <v>-4.4478761776777098</v>
      </c>
      <c r="BZ251">
        <v>-4.7255846506439898</v>
      </c>
      <c r="CA251">
        <v>-5.0259913658259103</v>
      </c>
      <c r="CB251">
        <v>-5.3255344817229702</v>
      </c>
      <c r="CC251">
        <v>-5.6003876407426896</v>
      </c>
      <c r="CD251">
        <v>-5.8279629002659696</v>
      </c>
      <c r="CE251">
        <v>-5.9883072405525102</v>
      </c>
      <c r="CF251">
        <v>-6.0653533237479804</v>
      </c>
      <c r="CG251">
        <v>-6.0479152863546899</v>
      </c>
      <c r="CH251">
        <v>-5.9303774173930801</v>
      </c>
      <c r="CI251">
        <v>-5.7130335925334297</v>
      </c>
      <c r="CJ251">
        <v>-5.4020368849398901</v>
      </c>
      <c r="CK251">
        <v>-5.0090021305807699</v>
      </c>
      <c r="CL251">
        <v>-4.5502430690771396</v>
      </c>
      <c r="CM251">
        <v>-4.0457167378894496</v>
      </c>
      <c r="CN251">
        <v>-3.51773090596632</v>
      </c>
      <c r="CO251">
        <v>-2.9895095772754798</v>
      </c>
      <c r="CP251">
        <v>-2.4836785888769102</v>
      </c>
      <c r="CQ251">
        <v>-2.0208071282693298</v>
      </c>
      <c r="CR251">
        <v>-1.6180354116117099</v>
      </c>
      <c r="CS251">
        <v>-1.2879593169939301</v>
      </c>
      <c r="CT251">
        <v>-1.03774265576923</v>
      </c>
      <c r="CU251">
        <v>-0.86860254731305597</v>
      </c>
      <c r="CV251">
        <v>-0.77563360918494695</v>
      </c>
      <c r="CW251">
        <v>-0.74802889356453195</v>
      </c>
      <c r="CX251">
        <v>-0.76967025622724505</v>
      </c>
      <c r="CY251">
        <v>-0.82007332675491795</v>
      </c>
      <c r="CZ251">
        <v>-0.87569051957651001</v>
      </c>
      <c r="DA251">
        <v>-0.91155811277197196</v>
      </c>
      <c r="DB251">
        <v>-0.90340777588735299</v>
      </c>
      <c r="DC251">
        <v>-0.83045140752316404</v>
      </c>
      <c r="DD251">
        <v>-0.67925952587419502</v>
      </c>
      <c r="DE251">
        <v>-0.44906125239169797</v>
      </c>
      <c r="DF251">
        <v>-0.31509510439677801</v>
      </c>
    </row>
    <row r="252" spans="11:110" ht="1.1499999999999999" customHeight="1">
      <c r="K252">
        <v>-0.28207897613053301</v>
      </c>
      <c r="L252">
        <v>-0.40306034536872998</v>
      </c>
      <c r="M252">
        <v>-0.61236507923239403</v>
      </c>
      <c r="N252">
        <v>-0.75308078388321498</v>
      </c>
      <c r="O252">
        <v>-0.82552373298014103</v>
      </c>
      <c r="P252">
        <v>-0.84156114456799502</v>
      </c>
      <c r="Q252">
        <v>-0.820053339537689</v>
      </c>
      <c r="R252">
        <v>-0.783212995411668</v>
      </c>
      <c r="S252">
        <v>-0.75396913585925096</v>
      </c>
      <c r="T252">
        <v>-0.75388368761676705</v>
      </c>
      <c r="U252">
        <v>-0.80163255666749</v>
      </c>
      <c r="V252">
        <v>-0.91168948171062303</v>
      </c>
      <c r="W252">
        <v>-1.0935243766534199</v>
      </c>
      <c r="X252">
        <v>-1.3510386160944901</v>
      </c>
      <c r="Y252">
        <v>-1.6823810825191099</v>
      </c>
      <c r="Z252">
        <v>-2.0801826390233402</v>
      </c>
      <c r="AA252">
        <v>-2.5320629274892599</v>
      </c>
      <c r="AB252">
        <v>-3.0214677322765802</v>
      </c>
      <c r="AC252">
        <v>-3.52880751199472</v>
      </c>
      <c r="AD252">
        <v>-4.0327116617411303</v>
      </c>
      <c r="AE252">
        <v>-4.5114068249358903</v>
      </c>
      <c r="AF252">
        <v>-4.9441819713057296</v>
      </c>
      <c r="AG252">
        <v>-5.3126813119051697</v>
      </c>
      <c r="AH252">
        <v>-5.6020933476845398</v>
      </c>
      <c r="AI252">
        <v>-5.8021388090390902</v>
      </c>
      <c r="AJ252">
        <v>-5.9077367428622303</v>
      </c>
      <c r="AK252">
        <v>-5.9193147234722403</v>
      </c>
      <c r="AL252">
        <v>-5.8428386011117697</v>
      </c>
      <c r="AM252">
        <v>-5.6894462073477801</v>
      </c>
      <c r="AN252">
        <v>-5.4747512051984497</v>
      </c>
      <c r="AO252">
        <v>-5.2178733410187697</v>
      </c>
      <c r="AP252">
        <v>-4.9402642233667597</v>
      </c>
      <c r="AQ252">
        <v>-4.6643561353324898</v>
      </c>
      <c r="AR252">
        <v>-4.4121560697993303</v>
      </c>
      <c r="AS252">
        <v>-4.2038764510400997</v>
      </c>
      <c r="AT252">
        <v>-4.05667070226239</v>
      </c>
      <c r="AU252">
        <v>-3.9835597118221999</v>
      </c>
      <c r="AV252">
        <v>-3.9926115496872998</v>
      </c>
      <c r="AW252">
        <v>-4.0864531220822</v>
      </c>
      <c r="AX252">
        <v>-4.2620983902658098</v>
      </c>
      <c r="AY252">
        <v>-4.5111537675513302</v>
      </c>
      <c r="AZ252">
        <v>-4.8203353222610499</v>
      </c>
      <c r="BA252">
        <v>-5.1723283046686204</v>
      </c>
      <c r="BB252">
        <v>-5.5468671560360203</v>
      </c>
      <c r="BC252">
        <v>-5.9220244918676102</v>
      </c>
      <c r="BD252">
        <v>-6.2755874455358898</v>
      </c>
      <c r="BE252">
        <v>-6.5864653567789402</v>
      </c>
      <c r="BF252">
        <v>-6.8360187522402596</v>
      </c>
      <c r="BG252">
        <v>-7.0092334832328103</v>
      </c>
      <c r="BH252">
        <v>-7.09566553668963</v>
      </c>
      <c r="BI252">
        <v>-7.0901060584549596</v>
      </c>
      <c r="BJ252">
        <v>-6.9929091372648999</v>
      </c>
      <c r="BK252">
        <v>-6.8099586347461498</v>
      </c>
      <c r="BL252">
        <v>-6.5523056725528797</v>
      </c>
      <c r="BM252">
        <v>-6.2354856144024096</v>
      </c>
      <c r="BN252">
        <v>-5.8785113406337501</v>
      </c>
      <c r="BO252">
        <v>-5.5026727855995503</v>
      </c>
      <c r="BP252">
        <v>-5.13024855411137</v>
      </c>
      <c r="BQ252">
        <v>-4.7830282649386398</v>
      </c>
      <c r="BR252">
        <v>-4.4809540678149897</v>
      </c>
      <c r="BS252">
        <v>-4.2409295584014499</v>
      </c>
      <c r="BT252">
        <v>-4.0756455073571596</v>
      </c>
      <c r="BU252">
        <v>-3.99284586203472</v>
      </c>
      <c r="BV252">
        <v>-3.9948317063831</v>
      </c>
      <c r="BW252">
        <v>-4.0782703147384103</v>
      </c>
      <c r="BX252">
        <v>-4.2344534037307699</v>
      </c>
      <c r="BY252">
        <v>-4.4497833109003002</v>
      </c>
      <c r="BZ252">
        <v>-4.7066730562588601</v>
      </c>
      <c r="CA252">
        <v>-4.9846121668233598</v>
      </c>
      <c r="CB252">
        <v>-5.2614644857631596</v>
      </c>
      <c r="CC252">
        <v>-5.51484451350247</v>
      </c>
      <c r="CD252">
        <v>-5.7235297567321703</v>
      </c>
      <c r="CE252">
        <v>-5.86877143969346</v>
      </c>
      <c r="CF252">
        <v>-5.9354695018633299</v>
      </c>
      <c r="CG252">
        <v>-5.9131077133452301</v>
      </c>
      <c r="CH252">
        <v>-5.7964005156617997</v>
      </c>
      <c r="CI252">
        <v>-5.5856120147297901</v>
      </c>
      <c r="CJ252">
        <v>-5.2865079238070898</v>
      </c>
      <c r="CK252">
        <v>-4.9099829218197799</v>
      </c>
      <c r="CL252">
        <v>-4.4713439263047103</v>
      </c>
      <c r="CM252">
        <v>-3.9893188140511699</v>
      </c>
      <c r="CN252">
        <v>-3.48484236951488</v>
      </c>
      <c r="CO252">
        <v>-2.9797095393044799</v>
      </c>
      <c r="CP252">
        <v>-2.4951528993155199</v>
      </c>
      <c r="CQ252">
        <v>-2.0504742444616801</v>
      </c>
      <c r="CR252">
        <v>-1.6617556568860401</v>
      </c>
      <c r="CS252">
        <v>-1.3408147506663</v>
      </c>
      <c r="CT252">
        <v>-1.0943718677841801</v>
      </c>
      <c r="CU252">
        <v>-0.92357170331715999</v>
      </c>
      <c r="CV252">
        <v>-0.823823963908903</v>
      </c>
      <c r="CW252">
        <v>-0.78502051630236502</v>
      </c>
      <c r="CX252">
        <v>-0.79210516667737396</v>
      </c>
      <c r="CY252">
        <v>-0.82598593574980395</v>
      </c>
      <c r="CZ252">
        <v>-0.86479544632739302</v>
      </c>
      <c r="DA252">
        <v>-0.88549167978839705</v>
      </c>
      <c r="DB252">
        <v>-0.86590780974180603</v>
      </c>
      <c r="DC252">
        <v>-0.78741835613584898</v>
      </c>
      <c r="DD252">
        <v>-0.63852099176678201</v>
      </c>
      <c r="DE252">
        <v>-0.41943231071121301</v>
      </c>
      <c r="DF252">
        <v>-0.29325893109685203</v>
      </c>
    </row>
    <row r="253" spans="11:110" ht="1.1499999999999999" customHeight="1">
      <c r="K253">
        <v>-0.26347089300423199</v>
      </c>
      <c r="L253">
        <v>-0.37777438994367402</v>
      </c>
      <c r="M253">
        <v>-0.57758960606002296</v>
      </c>
      <c r="N253">
        <v>-0.71651842721299996</v>
      </c>
      <c r="O253">
        <v>-0.79414159911144899</v>
      </c>
      <c r="P253">
        <v>-0.82066317200299599</v>
      </c>
      <c r="Q253">
        <v>-0.81299049746583896</v>
      </c>
      <c r="R253">
        <v>-0.79139819242950105</v>
      </c>
      <c r="S253">
        <v>-0.77702860500094995</v>
      </c>
      <c r="T253">
        <v>-0.78988132164610303</v>
      </c>
      <c r="U253">
        <v>-0.84734504432477797</v>
      </c>
      <c r="V253">
        <v>-0.96292278200468895</v>
      </c>
      <c r="W253">
        <v>-1.14546059336104</v>
      </c>
      <c r="X253">
        <v>-1.3986002929011301</v>
      </c>
      <c r="Y253">
        <v>-1.72059613318708</v>
      </c>
      <c r="Z253">
        <v>-2.10453111972673</v>
      </c>
      <c r="AA253">
        <v>-2.5387873577351399</v>
      </c>
      <c r="AB253">
        <v>-3.0078294706525099</v>
      </c>
      <c r="AC253">
        <v>-3.4932744870786201</v>
      </c>
      <c r="AD253">
        <v>-3.9750670390742</v>
      </c>
      <c r="AE253">
        <v>-4.4327722843619002</v>
      </c>
      <c r="AF253">
        <v>-4.8469547886989597</v>
      </c>
      <c r="AG253">
        <v>-5.2003897747193299</v>
      </c>
      <c r="AH253">
        <v>-5.4791797347928703</v>
      </c>
      <c r="AI253">
        <v>-5.6736839007740301</v>
      </c>
      <c r="AJ253">
        <v>-5.7791434788566898</v>
      </c>
      <c r="AK253">
        <v>-5.7959709830139499</v>
      </c>
      <c r="AL253">
        <v>-5.7297804504466896</v>
      </c>
      <c r="AM253">
        <v>-5.5910429853450996</v>
      </c>
      <c r="AN253">
        <v>-5.3944322691346098</v>
      </c>
      <c r="AO253">
        <v>-5.1579137724910398</v>
      </c>
      <c r="AP253">
        <v>-4.9016430515658396</v>
      </c>
      <c r="AQ253">
        <v>-4.6466960249951699</v>
      </c>
      <c r="AR253">
        <v>-4.4137482642454504</v>
      </c>
      <c r="AS253">
        <v>-4.2217894865738401</v>
      </c>
      <c r="AT253">
        <v>-4.08693604145558</v>
      </c>
      <c r="AU253">
        <v>-4.0214226049753501</v>
      </c>
      <c r="AV253">
        <v>-4.0328313271769201</v>
      </c>
      <c r="AW253">
        <v>-4.1236340447010296</v>
      </c>
      <c r="AX253">
        <v>-4.2910302119147703</v>
      </c>
      <c r="AY253">
        <v>-4.5271405682721504</v>
      </c>
      <c r="AZ253">
        <v>-4.8194918991388702</v>
      </c>
      <c r="BA253">
        <v>-5.1518254482109702</v>
      </c>
      <c r="BB253">
        <v>-5.5051103889286503</v>
      </c>
      <c r="BC253">
        <v>-5.8587550084228299</v>
      </c>
      <c r="BD253">
        <v>-6.1918989098902202</v>
      </c>
      <c r="BE253">
        <v>-6.48473545994052</v>
      </c>
      <c r="BF253">
        <v>-6.7197598898124298</v>
      </c>
      <c r="BG253">
        <v>-6.8828719496974902</v>
      </c>
      <c r="BH253">
        <v>-6.9642631510534896</v>
      </c>
      <c r="BI253">
        <v>-6.95904174795443</v>
      </c>
      <c r="BJ253">
        <v>-6.8675405328231198</v>
      </c>
      <c r="BK253">
        <v>-6.6952849976283897</v>
      </c>
      <c r="BL253">
        <v>-6.45265343216135</v>
      </c>
      <c r="BM253">
        <v>-6.1542363050017999</v>
      </c>
      <c r="BN253">
        <v>-5.8178890077612699</v>
      </c>
      <c r="BO253">
        <v>-5.4636043020312197</v>
      </c>
      <c r="BP253">
        <v>-5.1123057849665603</v>
      </c>
      <c r="BQ253">
        <v>-4.7844555078438598</v>
      </c>
      <c r="BR253">
        <v>-4.49877901526885</v>
      </c>
      <c r="BS253">
        <v>-4.2711512098810296</v>
      </c>
      <c r="BT253">
        <v>-4.1134867752660504</v>
      </c>
      <c r="BU253">
        <v>-4.0330548332380403</v>
      </c>
      <c r="BV253">
        <v>-4.0320132739950703</v>
      </c>
      <c r="BW253">
        <v>-4.1072267642485096</v>
      </c>
      <c r="BX253">
        <v>-4.2505124003997503</v>
      </c>
      <c r="BY253">
        <v>-4.4490930844461003</v>
      </c>
      <c r="BZ253">
        <v>-4.6864458400415101</v>
      </c>
      <c r="CA253">
        <v>-4.9433009016078397</v>
      </c>
      <c r="CB253">
        <v>-5.1988612676890202</v>
      </c>
      <c r="CC253">
        <v>-5.4320948586035804</v>
      </c>
      <c r="CD253">
        <v>-5.6230617941608001</v>
      </c>
      <c r="CE253">
        <v>-5.7541445538494402</v>
      </c>
      <c r="CF253">
        <v>-5.8111518262525701</v>
      </c>
      <c r="CG253">
        <v>-5.78419661854422</v>
      </c>
      <c r="CH253">
        <v>-5.6683038217105004</v>
      </c>
      <c r="CI253">
        <v>-5.4637100296159096</v>
      </c>
      <c r="CJ253">
        <v>-5.1758177108442904</v>
      </c>
      <c r="CK253">
        <v>-4.8148458322871104</v>
      </c>
      <c r="CL253">
        <v>-4.3951564790123303</v>
      </c>
      <c r="CM253">
        <v>-3.9343240259344801</v>
      </c>
      <c r="CN253">
        <v>-3.4519949092566602</v>
      </c>
      <c r="CO253">
        <v>-2.9686233311800199</v>
      </c>
      <c r="CP253">
        <v>-2.50413504743024</v>
      </c>
      <c r="CQ253">
        <v>-2.0766436055613502</v>
      </c>
      <c r="CR253">
        <v>-1.7012399252597299</v>
      </c>
      <c r="CS253">
        <v>-1.3890139324385999</v>
      </c>
      <c r="CT253">
        <v>-1.1462734251206701</v>
      </c>
      <c r="CU253">
        <v>-0.97410001557567605</v>
      </c>
      <c r="CV253">
        <v>-0.86820526674256504</v>
      </c>
      <c r="CW253">
        <v>-0.81914414914968703</v>
      </c>
      <c r="CX253">
        <v>-0.81286521939657097</v>
      </c>
      <c r="CY253">
        <v>-0.83159054549868305</v>
      </c>
      <c r="CZ253">
        <v>-0.85503237895481499</v>
      </c>
      <c r="DA253">
        <v>-0.86194274402142101</v>
      </c>
      <c r="DB253">
        <v>-0.83208942976450995</v>
      </c>
      <c r="DC253">
        <v>-0.748785762445486</v>
      </c>
      <c r="DD253">
        <v>-0.60216940705956801</v>
      </c>
      <c r="DE253">
        <v>-0.393160723601718</v>
      </c>
      <c r="DF253">
        <v>-0.27398002493080598</v>
      </c>
    </row>
    <row r="254" spans="11:110" ht="1.1499999999999999" customHeight="1">
      <c r="K254">
        <v>-0.24704904070014799</v>
      </c>
      <c r="L254">
        <v>-0.35537706694346499</v>
      </c>
      <c r="M254">
        <v>-0.54661874697692303</v>
      </c>
      <c r="N254">
        <v>-0.68378824640276403</v>
      </c>
      <c r="O254">
        <v>-0.76595291671958798</v>
      </c>
      <c r="P254">
        <v>-0.801902593987047</v>
      </c>
      <c r="Q254">
        <v>-0.80679738119093103</v>
      </c>
      <c r="R254">
        <v>-0.79913235772422497</v>
      </c>
      <c r="S254">
        <v>-0.79838595290775605</v>
      </c>
      <c r="T254">
        <v>-0.82309159202284699</v>
      </c>
      <c r="U254">
        <v>-0.88942482985682902</v>
      </c>
      <c r="V254">
        <v>-1.0099710862387099</v>
      </c>
      <c r="W254">
        <v>-1.1929845702642501</v>
      </c>
      <c r="X254">
        <v>-1.4418580214951799</v>
      </c>
      <c r="Y254">
        <v>-1.7549401363413799</v>
      </c>
      <c r="Z254">
        <v>-2.1257348050266098</v>
      </c>
      <c r="AA254">
        <v>-2.54333716806901</v>
      </c>
      <c r="AB254">
        <v>-2.9931662225347302</v>
      </c>
      <c r="AC254">
        <v>-3.4579701401405498</v>
      </c>
      <c r="AD254">
        <v>-3.9189271521971598</v>
      </c>
      <c r="AE254">
        <v>-4.3568581699374898</v>
      </c>
      <c r="AF254">
        <v>-4.7535246566419502</v>
      </c>
      <c r="AG254">
        <v>-5.0927631451119</v>
      </c>
      <c r="AH254">
        <v>-5.3615337686201201</v>
      </c>
      <c r="AI254">
        <v>-5.55079479053712</v>
      </c>
      <c r="AJ254">
        <v>-5.6560894479976396</v>
      </c>
      <c r="AK254">
        <v>-5.6778156520440204</v>
      </c>
      <c r="AL254">
        <v>-5.6212566324934903</v>
      </c>
      <c r="AM254">
        <v>-5.4962569850490999</v>
      </c>
      <c r="AN254">
        <v>-5.3166072874488597</v>
      </c>
      <c r="AO254">
        <v>-5.0991886802262201</v>
      </c>
      <c r="AP254">
        <v>-4.8629392700849197</v>
      </c>
      <c r="AQ254">
        <v>-4.6276609134713604</v>
      </c>
      <c r="AR254">
        <v>-4.41277856773808</v>
      </c>
      <c r="AS254">
        <v>-4.2361334582788999</v>
      </c>
      <c r="AT254">
        <v>-4.11286780546006</v>
      </c>
      <c r="AU254">
        <v>-4.0544777819100402</v>
      </c>
      <c r="AV254">
        <v>-4.06808908048004</v>
      </c>
      <c r="AW254">
        <v>-4.1560278222888396</v>
      </c>
      <c r="AX254">
        <v>-4.3156676076529603</v>
      </c>
      <c r="AY254">
        <v>-4.5396121694615603</v>
      </c>
      <c r="AZ254">
        <v>-4.8161496659773402</v>
      </c>
      <c r="BA254">
        <v>-5.1300130822040497</v>
      </c>
      <c r="BB254">
        <v>-5.4633312062571902</v>
      </c>
      <c r="BC254">
        <v>-5.7967667449891103</v>
      </c>
      <c r="BD254">
        <v>-6.1107295085492197</v>
      </c>
      <c r="BE254">
        <v>-6.3866187962743801</v>
      </c>
      <c r="BF254">
        <v>-6.6079955313523797</v>
      </c>
      <c r="BG254">
        <v>-6.7616177767578796</v>
      </c>
      <c r="BH254">
        <v>-6.8382739147424099</v>
      </c>
      <c r="BI254">
        <v>-6.8333700245471096</v>
      </c>
      <c r="BJ254">
        <v>-6.7472189020666704</v>
      </c>
      <c r="BK254">
        <v>-6.5850094623732396</v>
      </c>
      <c r="BL254">
        <v>-6.3564880775527</v>
      </c>
      <c r="BM254">
        <v>-6.07535779077761</v>
      </c>
      <c r="BN254">
        <v>-5.7583869095287801</v>
      </c>
      <c r="BO254">
        <v>-5.42434991301828</v>
      </c>
      <c r="BP254">
        <v>-5.0928978105165301</v>
      </c>
      <c r="BQ254">
        <v>-4.78324585277067</v>
      </c>
      <c r="BR254">
        <v>-4.5129769738431103</v>
      </c>
      <c r="BS254">
        <v>-4.2969999732166304</v>
      </c>
      <c r="BT254">
        <v>-4.14650071865971</v>
      </c>
      <c r="BU254">
        <v>-4.0683024238446404</v>
      </c>
      <c r="BV254">
        <v>-4.06442853601955</v>
      </c>
      <c r="BW254">
        <v>-4.1319291986823004</v>
      </c>
      <c r="BX254">
        <v>-4.2631150355715297</v>
      </c>
      <c r="BY254">
        <v>-4.4459797245115302</v>
      </c>
      <c r="BZ254">
        <v>-4.6649996908822198</v>
      </c>
      <c r="CA254">
        <v>-4.9020705640928304</v>
      </c>
      <c r="CB254">
        <v>-5.1376532316944097</v>
      </c>
      <c r="CC254">
        <v>-5.3519869156309703</v>
      </c>
      <c r="CD254">
        <v>-5.5263365516309904</v>
      </c>
      <c r="CE254">
        <v>-5.6441473254095502</v>
      </c>
      <c r="CF254">
        <v>-5.6920817097301901</v>
      </c>
      <c r="CG254">
        <v>-5.6608440125327402</v>
      </c>
      <c r="CH254">
        <v>-5.5457510710842</v>
      </c>
      <c r="CI254">
        <v>-5.3470140826146402</v>
      </c>
      <c r="CJ254">
        <v>-5.0696949169518097</v>
      </c>
      <c r="CK254">
        <v>-4.7233785760881304</v>
      </c>
      <c r="CL254">
        <v>-4.3215405343266804</v>
      </c>
      <c r="CM254">
        <v>-3.8806727104439598</v>
      </c>
      <c r="CN254">
        <v>-3.4192126634831101</v>
      </c>
      <c r="CO254">
        <v>-2.9563567667213801</v>
      </c>
      <c r="CP254">
        <v>-2.5108050995625302</v>
      </c>
      <c r="CQ254">
        <v>-2.0995572307040802</v>
      </c>
      <c r="CR254">
        <v>-1.73677572398816</v>
      </c>
      <c r="CS254">
        <v>-1.4328701482499899</v>
      </c>
      <c r="CT254">
        <v>-1.1937645425240899</v>
      </c>
      <c r="CU254">
        <v>-1.02048585712491</v>
      </c>
      <c r="CV254">
        <v>-0.90903443343181101</v>
      </c>
      <c r="CW254">
        <v>-0.85059390139610902</v>
      </c>
      <c r="CX254">
        <v>-0.83206242825840904</v>
      </c>
      <c r="CY254">
        <v>-0.83690040226297602</v>
      </c>
      <c r="CZ254">
        <v>-0.84630247415118898</v>
      </c>
      <c r="DA254">
        <v>-0.84069152035315697</v>
      </c>
      <c r="DB254">
        <v>-0.80161167973541003</v>
      </c>
      <c r="DC254">
        <v>-0.71411019448229496</v>
      </c>
      <c r="DD254">
        <v>-0.56971731104424606</v>
      </c>
      <c r="DE254">
        <v>-0.36983699541767201</v>
      </c>
      <c r="DF254">
        <v>-0.256927552638471</v>
      </c>
    </row>
    <row r="255" spans="11:110" ht="1.1499999999999999" customHeight="1">
      <c r="K255">
        <v>-0.23253394230539001</v>
      </c>
      <c r="L255">
        <v>-0.33551758039603502</v>
      </c>
      <c r="M255">
        <v>-0.51902662073222405</v>
      </c>
      <c r="N255">
        <v>-0.65449643502209198</v>
      </c>
      <c r="O255">
        <v>-0.740652275915331</v>
      </c>
      <c r="P255">
        <v>-0.78508319627681</v>
      </c>
      <c r="Q255">
        <v>-0.80138900570119798</v>
      </c>
      <c r="R255">
        <v>-0.80643449495441899</v>
      </c>
      <c r="S255">
        <v>-0.81815181954387695</v>
      </c>
      <c r="T255">
        <v>-0.85370095784970501</v>
      </c>
      <c r="U255">
        <v>-0.92811572974637702</v>
      </c>
      <c r="V255">
        <v>-1.05311519485577</v>
      </c>
      <c r="W255">
        <v>-1.23639267362017</v>
      </c>
      <c r="X255">
        <v>-1.48110227229696</v>
      </c>
      <c r="Y255">
        <v>-1.7856772531190199</v>
      </c>
      <c r="Z255">
        <v>-2.1440132904282501</v>
      </c>
      <c r="AA255">
        <v>-2.54587230831239</v>
      </c>
      <c r="AB255">
        <v>-2.9775672384438199</v>
      </c>
      <c r="AC255">
        <v>-3.4229066243735899</v>
      </c>
      <c r="AD255">
        <v>-3.8642256699569799</v>
      </c>
      <c r="AE255">
        <v>-4.28352334146666</v>
      </c>
      <c r="AF255">
        <v>-4.6636841052618996</v>
      </c>
      <c r="AG255">
        <v>-4.9895403516989898</v>
      </c>
      <c r="AH255">
        <v>-5.2488569364676403</v>
      </c>
      <c r="AI255">
        <v>-5.4331540887894203</v>
      </c>
      <c r="AJ255">
        <v>-5.5382581741135199</v>
      </c>
      <c r="AK255">
        <v>-5.5645529292461697</v>
      </c>
      <c r="AL255">
        <v>-5.5170105036368602</v>
      </c>
      <c r="AM255">
        <v>-5.4048867565244798</v>
      </c>
      <c r="AN255">
        <v>-5.2411425799407496</v>
      </c>
      <c r="AO255">
        <v>-5.0416404751570303</v>
      </c>
      <c r="AP255">
        <v>-4.8241749202807602</v>
      </c>
      <c r="AQ255">
        <v>-4.6073510045806101</v>
      </c>
      <c r="AR255">
        <v>-4.4094189637910599</v>
      </c>
      <c r="AS255">
        <v>-4.2471412331366896</v>
      </c>
      <c r="AT255">
        <v>-4.1347450188416399</v>
      </c>
      <c r="AU255">
        <v>-4.0830327952763996</v>
      </c>
      <c r="AV255">
        <v>-4.0987014682904004</v>
      </c>
      <c r="AW255">
        <v>-4.1839402287540599</v>
      </c>
      <c r="AX255">
        <v>-4.3362861648281603</v>
      </c>
      <c r="AY255">
        <v>-4.5487965733041102</v>
      </c>
      <c r="AZ255">
        <v>-4.8104746402307903</v>
      </c>
      <c r="BA255">
        <v>-5.1069847469740903</v>
      </c>
      <c r="BB255">
        <v>-5.4215447469742601</v>
      </c>
      <c r="BC255">
        <v>-5.7359954545314604</v>
      </c>
      <c r="BD255">
        <v>-6.0319396241370198</v>
      </c>
      <c r="BE255">
        <v>-6.2919091418022104</v>
      </c>
      <c r="BF255">
        <v>-6.5004658077216897</v>
      </c>
      <c r="BG255">
        <v>-6.6451737923958998</v>
      </c>
      <c r="BH255">
        <v>-6.7173820440875698</v>
      </c>
      <c r="BI255">
        <v>-6.7127763547657402</v>
      </c>
      <c r="BJ255">
        <v>-6.6316507453101403</v>
      </c>
      <c r="BK255">
        <v>-6.4788780237058798</v>
      </c>
      <c r="BL255">
        <v>-6.2636110705858696</v>
      </c>
      <c r="BM255">
        <v>-5.9987194771987298</v>
      </c>
      <c r="BN255">
        <v>-5.6999505903605998</v>
      </c>
      <c r="BO255">
        <v>-5.3849347009700104</v>
      </c>
      <c r="BP255">
        <v>-5.0721276393322698</v>
      </c>
      <c r="BQ255">
        <v>-4.7795737149491302</v>
      </c>
      <c r="BR255">
        <v>-4.5237827459753897</v>
      </c>
      <c r="BS255">
        <v>-4.3187562076496198</v>
      </c>
      <c r="BT255">
        <v>-4.1749955517416204</v>
      </c>
      <c r="BU255">
        <v>-4.0989052504537202</v>
      </c>
      <c r="BV255">
        <v>-4.0923825263265599</v>
      </c>
      <c r="BW255">
        <v>-4.1526518046261804</v>
      </c>
      <c r="BX255">
        <v>-4.2724873209615097</v>
      </c>
      <c r="BY255">
        <v>-4.4406067733304297</v>
      </c>
      <c r="BZ255">
        <v>-4.6424253186868096</v>
      </c>
      <c r="CA255">
        <v>-4.8609332482091601</v>
      </c>
      <c r="CB255">
        <v>-5.0777730150681002</v>
      </c>
      <c r="CC255">
        <v>-5.2743780198440398</v>
      </c>
      <c r="CD255">
        <v>-5.43314494877424</v>
      </c>
      <c r="CE255">
        <v>-5.5385173131956602</v>
      </c>
      <c r="CF255">
        <v>-5.5779597505620604</v>
      </c>
      <c r="CG255">
        <v>-5.5427322451166701</v>
      </c>
      <c r="CH255">
        <v>-5.4284262057255397</v>
      </c>
      <c r="CI255">
        <v>-5.2352294131527204</v>
      </c>
      <c r="CJ255">
        <v>-4.9678844014022596</v>
      </c>
      <c r="CK255">
        <v>-4.6353814173981798</v>
      </c>
      <c r="CL255">
        <v>-4.2503640048766202</v>
      </c>
      <c r="CM255">
        <v>-3.8283083405766098</v>
      </c>
      <c r="CN255">
        <v>-3.3865177253693299</v>
      </c>
      <c r="CO255">
        <v>-2.94300854543045</v>
      </c>
      <c r="CP255">
        <v>-2.5153313650154399</v>
      </c>
      <c r="CQ255">
        <v>-2.1194414567552302</v>
      </c>
      <c r="CR255">
        <v>-1.76863192227276</v>
      </c>
      <c r="CS255">
        <v>-1.47267623782255</v>
      </c>
      <c r="CT255">
        <v>-1.23714147263428</v>
      </c>
      <c r="CU255">
        <v>-1.0630074493489301</v>
      </c>
      <c r="CV255">
        <v>-0.94655037958113497</v>
      </c>
      <c r="CW255">
        <v>-0.87954933201943597</v>
      </c>
      <c r="CX255">
        <v>-0.84979898792128505</v>
      </c>
      <c r="CY255">
        <v>-0.84192501090948002</v>
      </c>
      <c r="CZ255">
        <v>-0.83851084013251198</v>
      </c>
      <c r="DA255">
        <v>-0.82153208922676102</v>
      </c>
      <c r="DB255">
        <v>-0.77416024729473498</v>
      </c>
      <c r="DC255">
        <v>-0.68299034580516405</v>
      </c>
      <c r="DD255">
        <v>-0.54073313349847896</v>
      </c>
      <c r="DE255">
        <v>-0.34910680381526998</v>
      </c>
      <c r="DF255">
        <v>-0.24181966727298401</v>
      </c>
    </row>
    <row r="256" spans="11:110" ht="1.1499999999999999" customHeight="1">
      <c r="K256">
        <v>-0.21968639965070799</v>
      </c>
      <c r="L256">
        <v>-0.31789160480526302</v>
      </c>
      <c r="M256">
        <v>-0.49443617649363603</v>
      </c>
      <c r="N256">
        <v>-0.62828730608289696</v>
      </c>
      <c r="O256">
        <v>-0.71795904879856098</v>
      </c>
      <c r="P256">
        <v>-0.77002186525564797</v>
      </c>
      <c r="Q256">
        <v>-0.79668415471990095</v>
      </c>
      <c r="R256">
        <v>-0.81332002402367398</v>
      </c>
      <c r="S256">
        <v>-0.83642746983513905</v>
      </c>
      <c r="T256">
        <v>-0.88188203915598895</v>
      </c>
      <c r="U256">
        <v>-0.96364451806552398</v>
      </c>
      <c r="V256">
        <v>-1.0926169324399599</v>
      </c>
      <c r="W256">
        <v>-1.27596164251308</v>
      </c>
      <c r="X256">
        <v>-1.5166045040160101</v>
      </c>
      <c r="Y256">
        <v>-1.81305445134277</v>
      </c>
      <c r="Z256">
        <v>-2.15957187084895</v>
      </c>
      <c r="AA256">
        <v>-2.5465422042649402</v>
      </c>
      <c r="AB256">
        <v>-2.9611156665954499</v>
      </c>
      <c r="AC256">
        <v>-3.3880947807906101</v>
      </c>
      <c r="AD256">
        <v>-3.8108998056589201</v>
      </c>
      <c r="AE256">
        <v>-4.2126348208230002</v>
      </c>
      <c r="AF256">
        <v>-4.57723791703597</v>
      </c>
      <c r="AG256">
        <v>-4.8904758829178503</v>
      </c>
      <c r="AH256">
        <v>-5.1408686024010404</v>
      </c>
      <c r="AI256">
        <v>-5.3204634638628496</v>
      </c>
      <c r="AJ256">
        <v>-5.4253522113279704</v>
      </c>
      <c r="AK256">
        <v>-5.4559048105403196</v>
      </c>
      <c r="AL256">
        <v>-5.4168008571642003</v>
      </c>
      <c r="AM256">
        <v>-5.3167429480458397</v>
      </c>
      <c r="AN256">
        <v>-5.1679124585523404</v>
      </c>
      <c r="AO256">
        <v>-4.9852149465080204</v>
      </c>
      <c r="AP256">
        <v>-4.7853705913710796</v>
      </c>
      <c r="AQ256">
        <v>-4.5858603072767004</v>
      </c>
      <c r="AR256">
        <v>-4.4038308848238099</v>
      </c>
      <c r="AS256">
        <v>-4.2550314322677503</v>
      </c>
      <c r="AT256">
        <v>-4.1528296603680301</v>
      </c>
      <c r="AU256">
        <v>-4.1073764232517496</v>
      </c>
      <c r="AV256">
        <v>-4.1249658260537103</v>
      </c>
      <c r="AW256">
        <v>-4.2076583805686303</v>
      </c>
      <c r="AX256">
        <v>-4.3531446524014603</v>
      </c>
      <c r="AY256">
        <v>-4.5549078604397</v>
      </c>
      <c r="AZ256">
        <v>-4.8026226897182704</v>
      </c>
      <c r="BA256">
        <v>-5.0828282422134503</v>
      </c>
      <c r="BB256">
        <v>-5.3797651780520299</v>
      </c>
      <c r="BC256">
        <v>-5.6763807466598202</v>
      </c>
      <c r="BD256">
        <v>-5.9553980804951197</v>
      </c>
      <c r="BE256">
        <v>-6.2004127648990499</v>
      </c>
      <c r="BF256">
        <v>-6.3969266042764801</v>
      </c>
      <c r="BG256">
        <v>-6.5332608472873002</v>
      </c>
      <c r="BH256">
        <v>-6.6012909102362798</v>
      </c>
      <c r="BI256">
        <v>-6.5969652844685296</v>
      </c>
      <c r="BJ256">
        <v>-6.5205603629206497</v>
      </c>
      <c r="BK256">
        <v>-6.3766520737224797</v>
      </c>
      <c r="BL256">
        <v>-6.1738358965686704</v>
      </c>
      <c r="BM256">
        <v>-5.9241986612048496</v>
      </c>
      <c r="BN256">
        <v>-5.6425288559435698</v>
      </c>
      <c r="BO256">
        <v>-5.3453821717507202</v>
      </c>
      <c r="BP256">
        <v>-5.0500919622995601</v>
      </c>
      <c r="BQ256">
        <v>-4.7736028470252796</v>
      </c>
      <c r="BR256">
        <v>-4.5314167978918602</v>
      </c>
      <c r="BS256">
        <v>-4.3366831645798003</v>
      </c>
      <c r="BT256">
        <v>-4.1992606835841801</v>
      </c>
      <c r="BU256">
        <v>-4.1251606081248502</v>
      </c>
      <c r="BV256">
        <v>-4.1161616561074998</v>
      </c>
      <c r="BW256">
        <v>-4.1696520171776701</v>
      </c>
      <c r="BX256">
        <v>-4.2788414412281002</v>
      </c>
      <c r="BY256">
        <v>-4.4331277374377702</v>
      </c>
      <c r="BZ256">
        <v>-4.6188078168170401</v>
      </c>
      <c r="CA256">
        <v>-4.8199002008976501</v>
      </c>
      <c r="CB256">
        <v>-5.0191572279564802</v>
      </c>
      <c r="CC256">
        <v>-5.1991340456779698</v>
      </c>
      <c r="CD256">
        <v>-5.3432904692781502</v>
      </c>
      <c r="CE256">
        <v>-5.4370078680718699</v>
      </c>
      <c r="CF256">
        <v>-5.4685045645813597</v>
      </c>
      <c r="CG256">
        <v>-5.4295627667691599</v>
      </c>
      <c r="CH256">
        <v>-5.3160321417427703</v>
      </c>
      <c r="CI256">
        <v>-5.1280789069676098</v>
      </c>
      <c r="CJ256">
        <v>-4.8701462232627</v>
      </c>
      <c r="CK256">
        <v>-4.5506664049978598</v>
      </c>
      <c r="CL256">
        <v>-4.1815024158377003</v>
      </c>
      <c r="CM256">
        <v>-3.7771773362146099</v>
      </c>
      <c r="CN256">
        <v>-3.3539302698537301</v>
      </c>
      <c r="CO256">
        <v>-2.9286706902396502</v>
      </c>
      <c r="CP256">
        <v>-2.5178711192864802</v>
      </c>
      <c r="CQ256">
        <v>-2.1365079090112999</v>
      </c>
      <c r="CR256">
        <v>-1.79705991073639</v>
      </c>
      <c r="CS256">
        <v>-1.5087058797592401</v>
      </c>
      <c r="CT256">
        <v>-1.27668084845264</v>
      </c>
      <c r="CU256">
        <v>-1.1019241886237201</v>
      </c>
      <c r="CV256">
        <v>-0.98097527375154103</v>
      </c>
      <c r="CW256">
        <v>-0.906176580139194</v>
      </c>
      <c r="CX256">
        <v>-0.86616822123241399</v>
      </c>
      <c r="CY256">
        <v>-0.84667088083949205</v>
      </c>
      <c r="CZ256">
        <v>-0.83156694572480705</v>
      </c>
      <c r="DA256">
        <v>-0.80427222741097404</v>
      </c>
      <c r="DB256">
        <v>-0.74944614389053599</v>
      </c>
      <c r="DC256">
        <v>-0.655063470636705</v>
      </c>
      <c r="DD256">
        <v>-0.514834480912846</v>
      </c>
      <c r="DE256">
        <v>-0.33066249490119798</v>
      </c>
      <c r="DF256">
        <v>-0.22841493567896501</v>
      </c>
    </row>
    <row r="257" spans="11:110" ht="1.1499999999999999" customHeight="1">
      <c r="K257">
        <v>-0.20830068809549601</v>
      </c>
      <c r="L257">
        <v>-0.302234287745968</v>
      </c>
      <c r="M257">
        <v>-0.472513311785623</v>
      </c>
      <c r="N257">
        <v>-0.60483993646391299</v>
      </c>
      <c r="O257">
        <v>-0.69761598981226103</v>
      </c>
      <c r="P257">
        <v>-0.75654831251018995</v>
      </c>
      <c r="Q257">
        <v>-0.79260570735148095</v>
      </c>
      <c r="R257">
        <v>-0.819801457287058</v>
      </c>
      <c r="S257">
        <v>-0.85330569949362101</v>
      </c>
      <c r="T257">
        <v>-0.90779468952632203</v>
      </c>
      <c r="U257">
        <v>-0.99622211899318103</v>
      </c>
      <c r="V257">
        <v>-1.1287204058467899</v>
      </c>
      <c r="W257">
        <v>-1.3119498496996</v>
      </c>
      <c r="X257">
        <v>-1.5486183622435501</v>
      </c>
      <c r="Y257">
        <v>-1.8373025779064101</v>
      </c>
      <c r="Z257">
        <v>-2.1726024268422299</v>
      </c>
      <c r="AA257">
        <v>-2.5454864071171102</v>
      </c>
      <c r="AB257">
        <v>-2.94388892872345</v>
      </c>
      <c r="AC257">
        <v>-3.35354421998455</v>
      </c>
      <c r="AD257">
        <v>-3.7588901018949201</v>
      </c>
      <c r="AE257">
        <v>-4.1440672949744997</v>
      </c>
      <c r="AF257">
        <v>-4.49400238041867</v>
      </c>
      <c r="AG257">
        <v>-4.7953388391946197</v>
      </c>
      <c r="AH257">
        <v>-5.0373049185124703</v>
      </c>
      <c r="AI257">
        <v>-5.2124424814989796</v>
      </c>
      <c r="AJ257">
        <v>-5.3170919852640601</v>
      </c>
      <c r="AK257">
        <v>-5.35161000517268</v>
      </c>
      <c r="AL257">
        <v>-5.3204009828739496</v>
      </c>
      <c r="AM257">
        <v>-5.2316475687837896</v>
      </c>
      <c r="AN257">
        <v>-5.0967987396630896</v>
      </c>
      <c r="AO257">
        <v>-4.9298610543864099</v>
      </c>
      <c r="AP257">
        <v>-4.7465455064967497</v>
      </c>
      <c r="AQ257">
        <v>-4.56327700999827</v>
      </c>
      <c r="AR257">
        <v>-4.3961658513080799</v>
      </c>
      <c r="AS257">
        <v>-4.2600092944986798</v>
      </c>
      <c r="AT257">
        <v>-4.1673676965557096</v>
      </c>
      <c r="AU257">
        <v>-4.1277798081359496</v>
      </c>
      <c r="AV257">
        <v>-4.1471613380525403</v>
      </c>
      <c r="AW257">
        <v>-4.22745186844549</v>
      </c>
      <c r="AX257">
        <v>-4.3664860407707096</v>
      </c>
      <c r="AY257">
        <v>-4.55814703371838</v>
      </c>
      <c r="AZ257">
        <v>-4.7927401473661098</v>
      </c>
      <c r="BA257">
        <v>-5.0576259740724403</v>
      </c>
      <c r="BB257">
        <v>-5.3380057518756701</v>
      </c>
      <c r="BC257">
        <v>-5.6178658515179203</v>
      </c>
      <c r="BD257">
        <v>-5.8809816280412797</v>
      </c>
      <c r="BE257">
        <v>-6.11194766579389</v>
      </c>
      <c r="BF257">
        <v>-6.2971486024155103</v>
      </c>
      <c r="BG257">
        <v>-6.4256167184529103</v>
      </c>
      <c r="BH257">
        <v>-6.4897218737716198</v>
      </c>
      <c r="BI257">
        <v>-6.4856592780927604</v>
      </c>
      <c r="BJ257">
        <v>-6.4136887726719101</v>
      </c>
      <c r="BK257">
        <v>-6.2781074654226101</v>
      </c>
      <c r="BL257">
        <v>-6.0869873324976203</v>
      </c>
      <c r="BM257">
        <v>-5.8516800501069</v>
      </c>
      <c r="BN257">
        <v>-5.5860735734915101</v>
      </c>
      <c r="BO257">
        <v>-5.3057143493206498</v>
      </c>
      <c r="BP257">
        <v>-5.0268815355344101</v>
      </c>
      <c r="BQ257">
        <v>-4.7654869854821298</v>
      </c>
      <c r="BR257">
        <v>-4.5360861285057696</v>
      </c>
      <c r="BS257">
        <v>-4.3510280248253999</v>
      </c>
      <c r="BT257">
        <v>-4.2195678591824599</v>
      </c>
      <c r="BU257">
        <v>-4.1473476431082501</v>
      </c>
      <c r="BV257">
        <v>-4.1360348435002496</v>
      </c>
      <c r="BW257">
        <v>-4.1831715349822103</v>
      </c>
      <c r="BX257">
        <v>-4.2823765910995704</v>
      </c>
      <c r="BY257">
        <v>-4.4236866949993603</v>
      </c>
      <c r="BZ257">
        <v>-4.5942270016451401</v>
      </c>
      <c r="CA257">
        <v>-4.7789818718972299</v>
      </c>
      <c r="CB257">
        <v>-4.9617462093864404</v>
      </c>
      <c r="CC257">
        <v>-5.1261288843335997</v>
      </c>
      <c r="CD257">
        <v>-5.2565883937653997</v>
      </c>
      <c r="CE257">
        <v>-5.3393871704641196</v>
      </c>
      <c r="CF257">
        <v>-5.3634516888218</v>
      </c>
      <c r="CG257">
        <v>-5.3210549671199203</v>
      </c>
      <c r="CH257">
        <v>-5.2082896145422701</v>
      </c>
      <c r="CI257">
        <v>-5.0253020204616501</v>
      </c>
      <c r="CJ257">
        <v>-4.7762547139179299</v>
      </c>
      <c r="CK257">
        <v>-4.4690566531736096</v>
      </c>
      <c r="CL257">
        <v>-4.1148384416113002</v>
      </c>
      <c r="CM257">
        <v>-3.7272288862717802</v>
      </c>
      <c r="CN257">
        <v>-3.3214686738720398</v>
      </c>
      <c r="CO257">
        <v>-2.9134289598329999</v>
      </c>
      <c r="CP257">
        <v>-2.5185712850329001</v>
      </c>
      <c r="CQ257">
        <v>-2.1509544158998302</v>
      </c>
      <c r="CR257">
        <v>-1.82229469187363</v>
      </c>
      <c r="CS257">
        <v>-1.54121480515264</v>
      </c>
      <c r="CT257">
        <v>-1.3126409457927799</v>
      </c>
      <c r="CU257">
        <v>-1.1374779001273001</v>
      </c>
      <c r="CV257">
        <v>-1.01251571403734</v>
      </c>
      <c r="CW257">
        <v>-0.93062942129587001</v>
      </c>
      <c r="CX257">
        <v>-0.88125545419414197</v>
      </c>
      <c r="CY257">
        <v>-0.85114216620331695</v>
      </c>
      <c r="CZ257">
        <v>-0.82538492188052204</v>
      </c>
      <c r="DA257">
        <v>-0.78873308414324494</v>
      </c>
      <c r="DB257">
        <v>-0.72720427849968405</v>
      </c>
      <c r="DC257">
        <v>-0.63000199855613503</v>
      </c>
      <c r="DD257">
        <v>-0.49168222947787799</v>
      </c>
      <c r="DE257">
        <v>-0.31423608122736302</v>
      </c>
      <c r="DF257">
        <v>-0.21650552006420101</v>
      </c>
    </row>
    <row r="258" spans="11:110" ht="1.1499999999999999" customHeight="1">
      <c r="K258">
        <v>-0.19819909526459001</v>
      </c>
      <c r="L258">
        <v>-0.28831445449571202</v>
      </c>
      <c r="M258">
        <v>-0.45296171892631198</v>
      </c>
      <c r="N258">
        <v>-0.58386501349900299</v>
      </c>
      <c r="O258">
        <v>-0.67938778197431005</v>
      </c>
      <c r="P258">
        <v>-0.74450468430733496</v>
      </c>
      <c r="Q258">
        <v>-0.78908085978146103</v>
      </c>
      <c r="R258">
        <v>-0.82588898558211399</v>
      </c>
      <c r="S258">
        <v>-0.86887166035975005</v>
      </c>
      <c r="T258">
        <v>-0.93158699445600601</v>
      </c>
      <c r="U258">
        <v>-1.02604472511807</v>
      </c>
      <c r="V258">
        <v>-1.16165318586653</v>
      </c>
      <c r="W258">
        <v>-1.3445984875511201</v>
      </c>
      <c r="X258">
        <v>-1.57738080839255</v>
      </c>
      <c r="Y258">
        <v>-1.85863736868519</v>
      </c>
      <c r="Z258">
        <v>-2.1832842587361401</v>
      </c>
      <c r="AA258">
        <v>-2.5428352052095402</v>
      </c>
      <c r="AB258">
        <v>-2.92595907493723</v>
      </c>
      <c r="AC258">
        <v>-3.3192634001566002</v>
      </c>
      <c r="AD258">
        <v>-3.70814022909958</v>
      </c>
      <c r="AE258">
        <v>-4.0777026498081597</v>
      </c>
      <c r="AF258">
        <v>-4.41380458939578</v>
      </c>
      <c r="AG258">
        <v>-4.7039120429523198</v>
      </c>
      <c r="AH258">
        <v>-4.9379178023025903</v>
      </c>
      <c r="AI258">
        <v>-5.1088275148718099</v>
      </c>
      <c r="AJ258">
        <v>-5.2132147047060302</v>
      </c>
      <c r="AK258">
        <v>-5.2514229176559697</v>
      </c>
      <c r="AL258">
        <v>-5.2275977837422101</v>
      </c>
      <c r="AM258">
        <v>-5.1494332962863201</v>
      </c>
      <c r="AN258">
        <v>-5.0276902861766199</v>
      </c>
      <c r="AO258">
        <v>-4.87553073523216</v>
      </c>
      <c r="AP258">
        <v>-4.7077176038396296</v>
      </c>
      <c r="AQ258">
        <v>-4.5396838326247604</v>
      </c>
      <c r="AR258">
        <v>-4.3865660725679403</v>
      </c>
      <c r="AS258">
        <v>-4.2622674880634301</v>
      </c>
      <c r="AT258">
        <v>-4.17859005304694</v>
      </c>
      <c r="AU258">
        <v>-4.1444975263649599</v>
      </c>
      <c r="AV258">
        <v>-4.1655501388757896</v>
      </c>
      <c r="AW258">
        <v>-4.24357382088973</v>
      </c>
      <c r="AX258">
        <v>-4.3765384602455697</v>
      </c>
      <c r="AY258">
        <v>-4.5587028111816696</v>
      </c>
      <c r="AZ258">
        <v>-4.7809643889341702</v>
      </c>
      <c r="BA258">
        <v>-5.0314552814129296</v>
      </c>
      <c r="BB258">
        <v>-5.2962788603751303</v>
      </c>
      <c r="BC258">
        <v>-5.56039739814653</v>
      </c>
      <c r="BD258">
        <v>-5.8085744603181997</v>
      </c>
      <c r="BE258">
        <v>-6.0263428620287902</v>
      </c>
      <c r="BF258">
        <v>-6.2009163791149797</v>
      </c>
      <c r="BG258">
        <v>-6.3219950793523099</v>
      </c>
      <c r="BH258">
        <v>-6.3824131899273997</v>
      </c>
      <c r="BI258">
        <v>-6.3785976280657204</v>
      </c>
      <c r="BJ258">
        <v>-6.3107926924681399</v>
      </c>
      <c r="BK258">
        <v>-6.1830336329414903</v>
      </c>
      <c r="BL258">
        <v>-6.0029007598344704</v>
      </c>
      <c r="BM258">
        <v>-5.7810553098402098</v>
      </c>
      <c r="BN258">
        <v>-5.5305394841189797</v>
      </c>
      <c r="BO258">
        <v>-5.2659518646179704</v>
      </c>
      <c r="BP258">
        <v>-5.0025815403843303</v>
      </c>
      <c r="BQ258">
        <v>-4.7553704585224104</v>
      </c>
      <c r="BR258">
        <v>-4.5379850862636699</v>
      </c>
      <c r="BS258">
        <v>-4.3620228732816502</v>
      </c>
      <c r="BT258">
        <v>-4.2361722314336996</v>
      </c>
      <c r="BU258">
        <v>-4.1657284548615703</v>
      </c>
      <c r="BV258">
        <v>-4.1522545755711402</v>
      </c>
      <c r="BW258">
        <v>-4.1934372746129496</v>
      </c>
      <c r="BX258">
        <v>-4.2832797621044003</v>
      </c>
      <c r="BY258">
        <v>-4.4124188661483101</v>
      </c>
      <c r="BZ258">
        <v>-4.5687577313620302</v>
      </c>
      <c r="CA258">
        <v>-4.7381879608359299</v>
      </c>
      <c r="CB258">
        <v>-4.9054837989019804</v>
      </c>
      <c r="CC258">
        <v>-5.05524395382945</v>
      </c>
      <c r="CD258">
        <v>-5.1728650791824196</v>
      </c>
      <c r="CE258">
        <v>-5.2454373254159403</v>
      </c>
      <c r="CF258">
        <v>-5.2625525507759399</v>
      </c>
      <c r="CG258">
        <v>-5.2169450837263298</v>
      </c>
      <c r="CH258">
        <v>-5.1049360949759803</v>
      </c>
      <c r="CI258">
        <v>-4.9266537719789101</v>
      </c>
      <c r="CJ258">
        <v>-4.6859976070419904</v>
      </c>
      <c r="CK258">
        <v>-4.3903856667231302</v>
      </c>
      <c r="CL258">
        <v>-4.05026147035852</v>
      </c>
      <c r="CM258">
        <v>-3.67841478113154</v>
      </c>
      <c r="CN258">
        <v>-3.2891496296407499</v>
      </c>
      <c r="CO258">
        <v>-2.8973632356172501</v>
      </c>
      <c r="CP258">
        <v>-2.5175690729746001</v>
      </c>
      <c r="CQ258">
        <v>-2.1629658684294601</v>
      </c>
      <c r="CR258">
        <v>-1.84455590517672</v>
      </c>
      <c r="CS258">
        <v>-1.57044193961168</v>
      </c>
      <c r="CT258">
        <v>-1.3452628692065001</v>
      </c>
      <c r="CU258">
        <v>-1.1698940154076101</v>
      </c>
      <c r="CV258">
        <v>-1.0413638317712299</v>
      </c>
      <c r="CW258">
        <v>-0.95305024238008496</v>
      </c>
      <c r="CX258">
        <v>-0.89513882038788695</v>
      </c>
      <c r="CY258">
        <v>-0.85534120792288304</v>
      </c>
      <c r="CZ258">
        <v>-0.819883757445241</v>
      </c>
      <c r="DA258">
        <v>-0.77474875236554896</v>
      </c>
      <c r="DB258">
        <v>-0.70719196809000995</v>
      </c>
      <c r="DC258">
        <v>-0.60751036367229505</v>
      </c>
      <c r="DD258">
        <v>-0.47097534693915299</v>
      </c>
      <c r="DE258">
        <v>-0.29959343991833498</v>
      </c>
      <c r="DF258">
        <v>-0.20591170954837201</v>
      </c>
    </row>
    <row r="259" spans="11:110" ht="1.1499999999999999" customHeight="1">
      <c r="K259">
        <v>-0.189227497377951</v>
      </c>
      <c r="L259">
        <v>-0.27592978219762698</v>
      </c>
      <c r="M259">
        <v>-0.43551837742139898</v>
      </c>
      <c r="N259">
        <v>-0.56510189986736803</v>
      </c>
      <c r="O259">
        <v>-0.66305956778409803</v>
      </c>
      <c r="P259">
        <v>-0.73374508645927095</v>
      </c>
      <c r="Q259">
        <v>-0.78604125710594397</v>
      </c>
      <c r="R259">
        <v>-0.83159098089744499</v>
      </c>
      <c r="S259">
        <v>-0.88320361061350405</v>
      </c>
      <c r="T259">
        <v>-0.95339619968192402</v>
      </c>
      <c r="U259">
        <v>-1.0532948450921</v>
      </c>
      <c r="V259">
        <v>-1.1916274168037799</v>
      </c>
      <c r="W259">
        <v>-1.3741326839333601</v>
      </c>
      <c r="X259">
        <v>-1.6031131833824801</v>
      </c>
      <c r="Y259">
        <v>-1.8772604000180599</v>
      </c>
      <c r="Z259">
        <v>-2.1917848723139102</v>
      </c>
      <c r="AA259">
        <v>-2.5387102007474001</v>
      </c>
      <c r="AB259">
        <v>-2.9073931189960298</v>
      </c>
      <c r="AC259">
        <v>-3.2852597017387302</v>
      </c>
      <c r="AD259">
        <v>-3.6585967970270001</v>
      </c>
      <c r="AE259">
        <v>-4.0134295326649099</v>
      </c>
      <c r="AF259">
        <v>-4.3364817857911202</v>
      </c>
      <c r="AG259">
        <v>-4.6159912025491403</v>
      </c>
      <c r="AH259">
        <v>-4.84247397572189</v>
      </c>
      <c r="AI259">
        <v>-5.0093707202546804</v>
      </c>
      <c r="AJ259">
        <v>-5.1134733388573697</v>
      </c>
      <c r="AK259">
        <v>-5.1551126910785001</v>
      </c>
      <c r="AL259">
        <v>-5.1381909457996402</v>
      </c>
      <c r="AM259">
        <v>-5.0699428257118599</v>
      </c>
      <c r="AN259">
        <v>-4.96048257737682</v>
      </c>
      <c r="AO259">
        <v>-4.8221787193254899</v>
      </c>
      <c r="AP259">
        <v>-4.6689036132644697</v>
      </c>
      <c r="AQ259">
        <v>-4.51515835769621</v>
      </c>
      <c r="AR259">
        <v>-4.37516501197653</v>
      </c>
      <c r="AS259">
        <v>-4.2619868741474098</v>
      </c>
      <c r="AT259">
        <v>-4.1867135282805501</v>
      </c>
      <c r="AU259">
        <v>-4.1577685948515004</v>
      </c>
      <c r="AV259">
        <v>-4.1803783492938003</v>
      </c>
      <c r="AW259">
        <v>-4.2562619044644103</v>
      </c>
      <c r="AX259">
        <v>-4.3835161025722504</v>
      </c>
      <c r="AY259">
        <v>-4.55675237195533</v>
      </c>
      <c r="AZ259">
        <v>-4.7674243764332802</v>
      </c>
      <c r="BA259">
        <v>-5.0043887427655802</v>
      </c>
      <c r="BB259">
        <v>-5.2545960862082701</v>
      </c>
      <c r="BC259">
        <v>-5.50392520643903</v>
      </c>
      <c r="BD259">
        <v>-5.7380677597112202</v>
      </c>
      <c r="BE259">
        <v>-5.9434377167866304</v>
      </c>
      <c r="BF259">
        <v>-6.1080275604620597</v>
      </c>
      <c r="BG259">
        <v>-6.22216453185482</v>
      </c>
      <c r="BH259">
        <v>-6.2791189796225604</v>
      </c>
      <c r="BI259">
        <v>-6.27553542965431</v>
      </c>
      <c r="BJ259">
        <v>-6.2116435839720001</v>
      </c>
      <c r="BK259">
        <v>-6.0912327645372297</v>
      </c>
      <c r="BL259">
        <v>-5.9214215187659596</v>
      </c>
      <c r="BM259">
        <v>-5.7122226407004097</v>
      </c>
      <c r="BN259">
        <v>-5.4758840266895303</v>
      </c>
      <c r="BO259">
        <v>-5.2261140391656102</v>
      </c>
      <c r="BP259">
        <v>-4.9772719220603197</v>
      </c>
      <c r="BQ259">
        <v>-4.7433887581037002</v>
      </c>
      <c r="BR259">
        <v>-4.5372961377834802</v>
      </c>
      <c r="BS259">
        <v>-4.3698856156492196</v>
      </c>
      <c r="BT259">
        <v>-4.2493133689847697</v>
      </c>
      <c r="BU259">
        <v>-4.1805491321683101</v>
      </c>
      <c r="BV259">
        <v>-4.1650579072601897</v>
      </c>
      <c r="BW259">
        <v>-4.2006622686870498</v>
      </c>
      <c r="BX259">
        <v>-4.2817264828491597</v>
      </c>
      <c r="BY259">
        <v>-4.3994511492808099</v>
      </c>
      <c r="BZ259">
        <v>-4.5424702054593897</v>
      </c>
      <c r="CA259">
        <v>-4.6975274614641496</v>
      </c>
      <c r="CB259">
        <v>-4.85031712252127</v>
      </c>
      <c r="CC259">
        <v>-4.9863677395207198</v>
      </c>
      <c r="CD259">
        <v>-5.0919572821445902</v>
      </c>
      <c r="CE259">
        <v>-5.1549535118623098</v>
      </c>
      <c r="CF259">
        <v>-5.1655734987685999</v>
      </c>
      <c r="CG259">
        <v>-5.1169851755823297</v>
      </c>
      <c r="CH259">
        <v>-5.0057247707740498</v>
      </c>
      <c r="CI259">
        <v>-4.8319037948875199</v>
      </c>
      <c r="CJ259">
        <v>-4.5991752224399898</v>
      </c>
      <c r="CK259">
        <v>-4.3144967081980701</v>
      </c>
      <c r="CL259">
        <v>-3.9876671956074601</v>
      </c>
      <c r="CM259">
        <v>-3.6306892560613901</v>
      </c>
      <c r="CN259">
        <v>-3.2569882520050801</v>
      </c>
      <c r="CO259">
        <v>-2.8805478853836299</v>
      </c>
      <c r="CP259">
        <v>-2.5149925857917301</v>
      </c>
      <c r="CQ259">
        <v>-2.1727150261881301</v>
      </c>
      <c r="CR259">
        <v>-1.8640487915774899</v>
      </c>
      <c r="CS259">
        <v>-1.59661047336045</v>
      </c>
      <c r="CT259">
        <v>-1.37477166594029</v>
      </c>
      <c r="CU259">
        <v>-1.1993826716962199</v>
      </c>
      <c r="CV259">
        <v>-1.0676983243424401</v>
      </c>
      <c r="CW259">
        <v>-0.97357093838223896</v>
      </c>
      <c r="CX259">
        <v>-0.90788999105402501</v>
      </c>
      <c r="CY259">
        <v>-0.85926899735629803</v>
      </c>
      <c r="CZ259">
        <v>-0.81498739493557804</v>
      </c>
      <c r="DA259">
        <v>-0.76216576964897198</v>
      </c>
      <c r="DB259">
        <v>-0.68918743169792795</v>
      </c>
      <c r="DC259">
        <v>-0.58732205437035101</v>
      </c>
      <c r="DD259">
        <v>-0.452446365553273</v>
      </c>
      <c r="DE259">
        <v>-0.28652947750878399</v>
      </c>
      <c r="DF259">
        <v>-0.19647749426004299</v>
      </c>
    </row>
    <row r="260" spans="11:110" ht="1.1499999999999999" customHeight="1">
      <c r="K260">
        <v>-0.181251748215981</v>
      </c>
      <c r="L260">
        <v>-0.26490276308987998</v>
      </c>
      <c r="M260">
        <v>-0.41994961359502198</v>
      </c>
      <c r="N260">
        <v>-0.54831592129481499</v>
      </c>
      <c r="O260">
        <v>-0.64843549689568103</v>
      </c>
      <c r="P260">
        <v>-0.72413504960437802</v>
      </c>
      <c r="Q260">
        <v>-0.78342304733148904</v>
      </c>
      <c r="R260">
        <v>-0.83691442302767904</v>
      </c>
      <c r="S260">
        <v>-0.89637359503763903</v>
      </c>
      <c r="T260">
        <v>-0.97334957158092505</v>
      </c>
      <c r="U260">
        <v>-1.0781422822875599</v>
      </c>
      <c r="V260">
        <v>-1.21884085701337</v>
      </c>
      <c r="W260">
        <v>-1.4007625509719199</v>
      </c>
      <c r="X260">
        <v>-1.6260222081829401</v>
      </c>
      <c r="Y260">
        <v>-1.89335998394997</v>
      </c>
      <c r="Z260">
        <v>-2.19826071830501</v>
      </c>
      <c r="AA260">
        <v>-2.5332248529117098</v>
      </c>
      <c r="AB260">
        <v>-2.8882533544747302</v>
      </c>
      <c r="AC260">
        <v>-3.2515394985461699</v>
      </c>
      <c r="AD260">
        <v>-3.6102091784918899</v>
      </c>
      <c r="AE260">
        <v>-3.9511429420250601</v>
      </c>
      <c r="AF260">
        <v>-4.2618807419801197</v>
      </c>
      <c r="AG260">
        <v>-4.5313841273741202</v>
      </c>
      <c r="AH260">
        <v>-4.7507540627999401</v>
      </c>
      <c r="AI260">
        <v>-4.9138390749732199</v>
      </c>
      <c r="AJ260">
        <v>-5.0176356567615699</v>
      </c>
      <c r="AK260">
        <v>-5.0624623085978699</v>
      </c>
      <c r="AL260">
        <v>-5.0519921584676499</v>
      </c>
      <c r="AM260">
        <v>-4.9930282585598196</v>
      </c>
      <c r="AN260">
        <v>-4.8950773049140199</v>
      </c>
      <c r="AO260">
        <v>-4.76976235949222</v>
      </c>
      <c r="AP260">
        <v>-4.6301191284658501</v>
      </c>
      <c r="AQ260">
        <v>-4.4897733416476902</v>
      </c>
      <c r="AR260">
        <v>-4.36208791798005</v>
      </c>
      <c r="AS260">
        <v>-4.2593372243224801</v>
      </c>
      <c r="AT260">
        <v>-4.1919416520155703</v>
      </c>
      <c r="AU260">
        <v>-4.16781741652352</v>
      </c>
      <c r="AV260">
        <v>-4.1918770494865001</v>
      </c>
      <c r="AW260">
        <v>-4.2657392635994196</v>
      </c>
      <c r="AX260">
        <v>-4.3876200680633497</v>
      </c>
      <c r="AY260">
        <v>-4.5524620571788601</v>
      </c>
      <c r="AZ260">
        <v>-4.7522411687531001</v>
      </c>
      <c r="BA260">
        <v>-4.9764944647559801</v>
      </c>
      <c r="BB260">
        <v>-5.2129682509534003</v>
      </c>
      <c r="BC260">
        <v>-5.4484020918823397</v>
      </c>
      <c r="BD260">
        <v>-5.6693592708228699</v>
      </c>
      <c r="BE260">
        <v>-5.8630813078982698</v>
      </c>
      <c r="BF260">
        <v>-6.0182920263872299</v>
      </c>
      <c r="BG260">
        <v>-6.1259076968734698</v>
      </c>
      <c r="BH260">
        <v>-6.1796082629651501</v>
      </c>
      <c r="BI260">
        <v>-6.1762426179776098</v>
      </c>
      <c r="BJ260">
        <v>-6.1160267540258904</v>
      </c>
      <c r="BK260">
        <v>-6.0025190254948004</v>
      </c>
      <c r="BL260">
        <v>-5.8424043016152201</v>
      </c>
      <c r="BM260">
        <v>-5.6450863790066999</v>
      </c>
      <c r="BN260">
        <v>-5.4220671724557903</v>
      </c>
      <c r="BO260">
        <v>-5.1862189634638201</v>
      </c>
      <c r="BP260">
        <v>-4.9510277075576798</v>
      </c>
      <c r="BQ260">
        <v>-4.7296690774282002</v>
      </c>
      <c r="BR260">
        <v>-4.5341905903612201</v>
      </c>
      <c r="BS260">
        <v>-4.3748208399813899</v>
      </c>
      <c r="BT260">
        <v>-4.2592162029641996</v>
      </c>
      <c r="BU260">
        <v>-4.1920407262228503</v>
      </c>
      <c r="BV260">
        <v>-4.1746673998522299</v>
      </c>
      <c r="BW260">
        <v>-4.2050465100901802</v>
      </c>
      <c r="BX260">
        <v>-4.2778815151022602</v>
      </c>
      <c r="BY260">
        <v>-4.3849026251703798</v>
      </c>
      <c r="BZ260">
        <v>-4.51543024580908</v>
      </c>
      <c r="CA260">
        <v>-4.6570087027430702</v>
      </c>
      <c r="CB260">
        <v>-4.7961963916951698</v>
      </c>
      <c r="CC260">
        <v>-4.9193953631885901</v>
      </c>
      <c r="CD260">
        <v>-5.0137115242531998</v>
      </c>
      <c r="CE260">
        <v>-5.0677431840653897</v>
      </c>
      <c r="CF260">
        <v>-5.0722948908259404</v>
      </c>
      <c r="CG260">
        <v>-5.0209421579746101</v>
      </c>
      <c r="CH260">
        <v>-4.9104235892085297</v>
      </c>
      <c r="CI260">
        <v>-4.7408354482134998</v>
      </c>
      <c r="CJ260">
        <v>-4.5155997003908599</v>
      </c>
      <c r="CK260">
        <v>-4.24124220507567</v>
      </c>
      <c r="CL260">
        <v>-3.9269572338867</v>
      </c>
      <c r="CM260">
        <v>-3.58400884615516</v>
      </c>
      <c r="CN260">
        <v>-3.2249981806625199</v>
      </c>
      <c r="CO260">
        <v>-2.8630521066542198</v>
      </c>
      <c r="CP260">
        <v>-2.5109613877953101</v>
      </c>
      <c r="CQ260">
        <v>-2.1803632741121999</v>
      </c>
      <c r="CR260">
        <v>-1.8809651020201801</v>
      </c>
      <c r="CS260">
        <v>-1.61992886354466</v>
      </c>
      <c r="CT260">
        <v>-1.4013773729230701</v>
      </c>
      <c r="CU260">
        <v>-1.2261397388761699</v>
      </c>
      <c r="CV260">
        <v>-1.09168541860858</v>
      </c>
      <c r="CW260">
        <v>-0.99231374302128095</v>
      </c>
      <c r="CX260">
        <v>-0.91957483028555498</v>
      </c>
      <c r="CY260">
        <v>-0.86292557688343896</v>
      </c>
      <c r="CZ260">
        <v>-0.81062474393544504</v>
      </c>
      <c r="DA260">
        <v>-0.75084256390914506</v>
      </c>
      <c r="DB260">
        <v>-0.67298830875225502</v>
      </c>
      <c r="DC260">
        <v>-0.56919688077849495</v>
      </c>
      <c r="DD260">
        <v>-0.435857426229454</v>
      </c>
      <c r="DE260">
        <v>-0.274864082056546</v>
      </c>
      <c r="DF260">
        <v>-0.18806695265849999</v>
      </c>
    </row>
    <row r="261" spans="11:110" ht="1.1499999999999999" customHeight="1">
      <c r="K261">
        <v>-0.17415471382754699</v>
      </c>
      <c r="L261">
        <v>-0.25507731364709701</v>
      </c>
      <c r="M261">
        <v>-0.40604765423657202</v>
      </c>
      <c r="N261">
        <v>-0.53329587525540301</v>
      </c>
      <c r="O261">
        <v>-0.63533731508908597</v>
      </c>
      <c r="P261">
        <v>-0.71555095420897497</v>
      </c>
      <c r="Q261">
        <v>-0.78116686846855798</v>
      </c>
      <c r="R261">
        <v>-0.84186525823244196</v>
      </c>
      <c r="S261">
        <v>-0.90844806012479595</v>
      </c>
      <c r="T261">
        <v>-0.99156519124284404</v>
      </c>
      <c r="U261">
        <v>-1.1007450461764801</v>
      </c>
      <c r="V261">
        <v>-1.24347785329358</v>
      </c>
      <c r="W261">
        <v>-1.42468416922763</v>
      </c>
      <c r="X261">
        <v>-1.6463009230341401</v>
      </c>
      <c r="Y261">
        <v>-1.90711200924441</v>
      </c>
      <c r="Z261">
        <v>-2.2028578877946901</v>
      </c>
      <c r="AA261">
        <v>-2.5264849887587801</v>
      </c>
      <c r="AB261">
        <v>-2.8685976523709602</v>
      </c>
      <c r="AC261">
        <v>-3.21810822553531</v>
      </c>
      <c r="AD261">
        <v>-3.56292934495238</v>
      </c>
      <c r="AE261">
        <v>-3.8907438431438699</v>
      </c>
      <c r="AF261">
        <v>-4.1898571820786401</v>
      </c>
      <c r="AG261">
        <v>-4.4499099917405296</v>
      </c>
      <c r="AH261">
        <v>-4.6625517432263299</v>
      </c>
      <c r="AI261">
        <v>-4.8220134747422199</v>
      </c>
      <c r="AJ261">
        <v>-4.9254833258590001</v>
      </c>
      <c r="AK261">
        <v>-4.9732677502468698</v>
      </c>
      <c r="AL261">
        <v>-4.9688243828374796</v>
      </c>
      <c r="AM261">
        <v>-4.9185505288080096</v>
      </c>
      <c r="AN261">
        <v>-4.8313819933360804</v>
      </c>
      <c r="AO261">
        <v>-4.7182414700697999</v>
      </c>
      <c r="AP261">
        <v>-4.5913786744213398</v>
      </c>
      <c r="AQ261">
        <v>-4.4635970065598896</v>
      </c>
      <c r="AR261">
        <v>-4.3474523220609296</v>
      </c>
      <c r="AS261">
        <v>-4.2544778935329601</v>
      </c>
      <c r="AT261">
        <v>-4.1944654908444496</v>
      </c>
      <c r="AU261">
        <v>-4.1748546675243103</v>
      </c>
      <c r="AV261">
        <v>-4.2002631922058997</v>
      </c>
      <c r="AW261">
        <v>-4.2722154024499304</v>
      </c>
      <c r="AX261">
        <v>-4.3890391606251704</v>
      </c>
      <c r="AY261">
        <v>-4.5459880279265397</v>
      </c>
      <c r="AZ261">
        <v>-4.7355284009692902</v>
      </c>
      <c r="BA261">
        <v>-4.9478363528322298</v>
      </c>
      <c r="BB261">
        <v>-5.1714054604289803</v>
      </c>
      <c r="BC261">
        <v>-5.3937836825127601</v>
      </c>
      <c r="BD261">
        <v>-5.6023529003153696</v>
      </c>
      <c r="BE261">
        <v>-5.78513183575489</v>
      </c>
      <c r="BF261">
        <v>-5.9315311642599102</v>
      </c>
      <c r="BG261">
        <v>-6.0330203608942803</v>
      </c>
      <c r="BH261">
        <v>-6.0836640522743997</v>
      </c>
      <c r="BI261">
        <v>-6.0805030642793403</v>
      </c>
      <c r="BJ261">
        <v>-6.0237405111176496</v>
      </c>
      <c r="BK261">
        <v>-5.9167178283977702</v>
      </c>
      <c r="BL261">
        <v>-5.7657125832059402</v>
      </c>
      <c r="BM261">
        <v>-5.5795566231101201</v>
      </c>
      <c r="BN261">
        <v>-5.3690512697069099</v>
      </c>
      <c r="BO261">
        <v>-5.1462835701136198</v>
      </c>
      <c r="BP261">
        <v>-4.9239193033446096</v>
      </c>
      <c r="BQ261">
        <v>-4.7143308148529499</v>
      </c>
      <c r="BR261">
        <v>-4.5288292699322996</v>
      </c>
      <c r="BS261">
        <v>-4.3770206253011299</v>
      </c>
      <c r="BT261">
        <v>-4.2660919152683698</v>
      </c>
      <c r="BU261">
        <v>-4.2004201633328799</v>
      </c>
      <c r="BV261">
        <v>-4.1812920012857999</v>
      </c>
      <c r="BW261">
        <v>-4.2067777443078196</v>
      </c>
      <c r="BX261">
        <v>-4.2718995075720603</v>
      </c>
      <c r="BY261">
        <v>-4.3688850306251803</v>
      </c>
      <c r="BZ261">
        <v>-4.4876995605084096</v>
      </c>
      <c r="CA261">
        <v>-4.61663938698939</v>
      </c>
      <c r="CB261">
        <v>-4.7430747143268697</v>
      </c>
      <c r="CC261">
        <v>-4.8542281788964203</v>
      </c>
      <c r="CD261">
        <v>-4.93798349735673</v>
      </c>
      <c r="CE261">
        <v>-4.9836253232632997</v>
      </c>
      <c r="CF261">
        <v>-4.9825102400190904</v>
      </c>
      <c r="CG261">
        <v>-4.9285968963733398</v>
      </c>
      <c r="CH261">
        <v>-4.8188143579655396</v>
      </c>
      <c r="CI261">
        <v>-4.6532449812765497</v>
      </c>
      <c r="CJ261">
        <v>-4.4350942831386702</v>
      </c>
      <c r="CK261">
        <v>-4.1704831937281597</v>
      </c>
      <c r="CL261">
        <v>-3.8680387664484499</v>
      </c>
      <c r="CM261">
        <v>-3.53833225184832</v>
      </c>
      <c r="CN261">
        <v>-3.1931916769295698</v>
      </c>
      <c r="CO261">
        <v>-2.8449402519034002</v>
      </c>
      <c r="CP261">
        <v>-2.5055870417491102</v>
      </c>
      <c r="CQ261">
        <v>-2.1860613354297702</v>
      </c>
      <c r="CR261">
        <v>-1.8954839535072601</v>
      </c>
      <c r="CS261">
        <v>-1.64059177651699</v>
      </c>
      <c r="CT261">
        <v>-1.42527600063233</v>
      </c>
      <c r="CU261">
        <v>-1.2503477840449699</v>
      </c>
      <c r="CV261">
        <v>-1.1134797673747101</v>
      </c>
      <c r="CW261">
        <v>-1.0093920027348</v>
      </c>
      <c r="CX261">
        <v>-0.93025398189027297</v>
      </c>
      <c r="CY261">
        <v>-0.86631038018990603</v>
      </c>
      <c r="CZ261">
        <v>-0.80672963432506095</v>
      </c>
      <c r="DA261">
        <v>-0.740648852401668</v>
      </c>
      <c r="DB261">
        <v>-0.658410226280434</v>
      </c>
      <c r="DC261">
        <v>-0.552918459246588</v>
      </c>
      <c r="DD261">
        <v>-0.42099681769456798</v>
      </c>
      <c r="DE261">
        <v>-0.26443872081126701</v>
      </c>
      <c r="DF261">
        <v>-0.18056128226722601</v>
      </c>
    </row>
    <row r="262" spans="11:110" ht="1.1499999999999999" customHeight="1">
      <c r="K262">
        <v>-0.167833823295295</v>
      </c>
      <c r="L262">
        <v>-0.24631591294819799</v>
      </c>
      <c r="M262">
        <v>-0.39362760928894602</v>
      </c>
      <c r="N262">
        <v>-0.51985175492025504</v>
      </c>
      <c r="O262">
        <v>-0.623603010661963</v>
      </c>
      <c r="P262">
        <v>-0.70787943046761403</v>
      </c>
      <c r="Q262">
        <v>-0.77921778040958001</v>
      </c>
      <c r="R262">
        <v>-0.846448698373792</v>
      </c>
      <c r="S262">
        <v>-0.91948840877975202</v>
      </c>
      <c r="T262">
        <v>-1.0081526852934899</v>
      </c>
      <c r="U262">
        <v>-1.1212501999364</v>
      </c>
      <c r="V262">
        <v>-1.26571025292631</v>
      </c>
      <c r="W262">
        <v>-1.44608051068487</v>
      </c>
      <c r="X262">
        <v>-1.6641295684700499</v>
      </c>
      <c r="Y262">
        <v>-1.91868073120647</v>
      </c>
      <c r="Z262">
        <v>-2.20571276622334</v>
      </c>
      <c r="AA262">
        <v>-2.5185892838134301</v>
      </c>
      <c r="AB262">
        <v>-2.8484797411754998</v>
      </c>
      <c r="AC262">
        <v>-3.1849704433787598</v>
      </c>
      <c r="AD262">
        <v>-3.5167117133436498</v>
      </c>
      <c r="AE262">
        <v>-3.8321388081731902</v>
      </c>
      <c r="AF262">
        <v>-4.1202752393145303</v>
      </c>
      <c r="AG262">
        <v>-4.3713986446731203</v>
      </c>
      <c r="AH262">
        <v>-4.5776729586020499</v>
      </c>
      <c r="AI262">
        <v>-4.7336878868784202</v>
      </c>
      <c r="AJ262">
        <v>-4.8368110661123804</v>
      </c>
      <c r="AK262">
        <v>-4.8873372016905803</v>
      </c>
      <c r="AL262">
        <v>-4.8885211650056801</v>
      </c>
      <c r="AM262">
        <v>-4.8463788642002799</v>
      </c>
      <c r="AN262">
        <v>-4.7693096436268503</v>
      </c>
      <c r="AO262">
        <v>-4.6675781754312</v>
      </c>
      <c r="AP262">
        <v>-4.55269577038273</v>
      </c>
      <c r="AQ262">
        <v>-4.4366933135759599</v>
      </c>
      <c r="AR262">
        <v>-4.3313685055871503</v>
      </c>
      <c r="AS262">
        <v>-4.2475584512473299</v>
      </c>
      <c r="AT262">
        <v>-4.1944644038597296</v>
      </c>
      <c r="AU262">
        <v>-4.1790781296125497</v>
      </c>
      <c r="AV262">
        <v>-4.2057404595311798</v>
      </c>
      <c r="AW262">
        <v>-4.2758870123189903</v>
      </c>
      <c r="AX262">
        <v>-4.3879506338489103</v>
      </c>
      <c r="AY262">
        <v>-4.5374768827852501</v>
      </c>
      <c r="AZ262">
        <v>-4.7173927343367303</v>
      </c>
      <c r="BA262">
        <v>-4.9184743654743803</v>
      </c>
      <c r="BB262">
        <v>-5.1299171473858403</v>
      </c>
      <c r="BC262">
        <v>-5.3400282474144403</v>
      </c>
      <c r="BD262">
        <v>-5.5369583417380497</v>
      </c>
      <c r="BE262">
        <v>-5.7094560679273201</v>
      </c>
      <c r="BF262">
        <v>-5.8475771685026103</v>
      </c>
      <c r="BG262">
        <v>-5.9433106750443496</v>
      </c>
      <c r="BH262">
        <v>-5.99108250102611</v>
      </c>
      <c r="BI262">
        <v>-5.9881137279495604</v>
      </c>
      <c r="BJ262">
        <v>-5.93459537367624</v>
      </c>
      <c r="BK262">
        <v>-5.8336651479322201</v>
      </c>
      <c r="BL262">
        <v>-5.6912180858339498</v>
      </c>
      <c r="BM262">
        <v>-5.5155488821443601</v>
      </c>
      <c r="BN262">
        <v>-5.3168008978202996</v>
      </c>
      <c r="BO262">
        <v>-5.1063237020865699</v>
      </c>
      <c r="BP262">
        <v>-4.8960127740404804</v>
      </c>
      <c r="BQ262">
        <v>-4.69748604606509</v>
      </c>
      <c r="BR262">
        <v>-4.52136315696076</v>
      </c>
      <c r="BS262">
        <v>-4.37666530045479</v>
      </c>
      <c r="BT262">
        <v>-4.2701387721268604</v>
      </c>
      <c r="BU262">
        <v>-4.2058911010853102</v>
      </c>
      <c r="BV262">
        <v>-4.1851278717614901</v>
      </c>
      <c r="BW262">
        <v>-4.2060322127417802</v>
      </c>
      <c r="BX262">
        <v>-4.2639256097947298</v>
      </c>
      <c r="BY262">
        <v>-4.3515032037269901</v>
      </c>
      <c r="BZ262">
        <v>-4.4593359919994802</v>
      </c>
      <c r="CA262">
        <v>-4.5764266256741601</v>
      </c>
      <c r="CB262">
        <v>-4.69090791711956</v>
      </c>
      <c r="CC262">
        <v>-4.7907733935896504</v>
      </c>
      <c r="CD262">
        <v>-4.8646375059904701</v>
      </c>
      <c r="CE262">
        <v>-4.9024297365102703</v>
      </c>
      <c r="CF262">
        <v>-4.8960254133817998</v>
      </c>
      <c r="CG262">
        <v>-4.8397433566180501</v>
      </c>
      <c r="CH262">
        <v>-4.73069190118217</v>
      </c>
      <c r="CI262">
        <v>-4.56894074913955</v>
      </c>
      <c r="CJ262">
        <v>-4.3574926403123104</v>
      </c>
      <c r="CK262">
        <v>-4.1020887969318904</v>
      </c>
      <c r="CL262">
        <v>-3.8108242029405401</v>
      </c>
      <c r="CM262">
        <v>-3.4936202129682599</v>
      </c>
      <c r="CN262">
        <v>-3.16157971427933</v>
      </c>
      <c r="CO262">
        <v>-2.82627213623097</v>
      </c>
      <c r="CP262">
        <v>-2.4989736131566298</v>
      </c>
      <c r="CQ262">
        <v>-2.1899499448659099</v>
      </c>
      <c r="CR262">
        <v>-1.90777263409043</v>
      </c>
      <c r="CS262">
        <v>-1.65878097676511</v>
      </c>
      <c r="CT262">
        <v>-1.44665045621473</v>
      </c>
      <c r="CU262">
        <v>-1.2721769799725799</v>
      </c>
      <c r="CV262">
        <v>-1.13322528303804</v>
      </c>
      <c r="CW262">
        <v>-1.02491089492711</v>
      </c>
      <c r="CX262">
        <v>-0.93998339786941798</v>
      </c>
      <c r="CY262">
        <v>-0.86942250995403303</v>
      </c>
      <c r="CZ262">
        <v>-0.80324072549221004</v>
      </c>
      <c r="DA262">
        <v>-0.73146500853829299</v>
      </c>
      <c r="DB262">
        <v>-0.64528542507935005</v>
      </c>
      <c r="DC262">
        <v>-0.53829191343965599</v>
      </c>
      <c r="DD262">
        <v>-0.40767594492678599</v>
      </c>
      <c r="DE262">
        <v>-0.255113567852217</v>
      </c>
      <c r="DF262">
        <v>-0.17385634465755101</v>
      </c>
    </row>
    <row r="263" spans="11:110" ht="1.1499999999999999" customHeight="1">
      <c r="K263">
        <v>-0.16219903109463199</v>
      </c>
      <c r="L263">
        <v>-0.23849717490978001</v>
      </c>
      <c r="M263">
        <v>-0.382524828283967</v>
      </c>
      <c r="N263">
        <v>-0.50781267905542704</v>
      </c>
      <c r="O263">
        <v>-0.61308552705650898</v>
      </c>
      <c r="P263">
        <v>-0.70101674607544295</v>
      </c>
      <c r="Q263">
        <v>-0.77752515404127198</v>
      </c>
      <c r="R263">
        <v>-0.85066946856702097</v>
      </c>
      <c r="S263">
        <v>-0.92955149933402004</v>
      </c>
      <c r="T263">
        <v>-1.0232138982368899</v>
      </c>
      <c r="U263">
        <v>-1.13979464925551</v>
      </c>
      <c r="V263">
        <v>-1.28569825758832</v>
      </c>
      <c r="W263">
        <v>-1.4651223045672801</v>
      </c>
      <c r="X263">
        <v>-1.6796764123235</v>
      </c>
      <c r="Y263">
        <v>-1.92821951400806</v>
      </c>
      <c r="Z263">
        <v>-2.2069526487763902</v>
      </c>
      <c r="AA263">
        <v>-2.5096297143878701</v>
      </c>
      <c r="AB263">
        <v>-2.8279494705791</v>
      </c>
      <c r="AC263">
        <v>-3.1521298999151899</v>
      </c>
      <c r="AD263">
        <v>-3.47151300313095</v>
      </c>
      <c r="AE263">
        <v>-3.77523967883252</v>
      </c>
      <c r="AF263">
        <v>-4.0530069468184404</v>
      </c>
      <c r="AG263">
        <v>-4.2956899621076303</v>
      </c>
      <c r="AH263">
        <v>-4.4959351674427799</v>
      </c>
      <c r="AI263">
        <v>-4.6486685553382499</v>
      </c>
      <c r="AJ263">
        <v>-4.75142585572548</v>
      </c>
      <c r="AK263">
        <v>-4.8044903112582</v>
      </c>
      <c r="AL263">
        <v>-4.8109259913838702</v>
      </c>
      <c r="AM263">
        <v>-4.7763902804321496</v>
      </c>
      <c r="AN263">
        <v>-4.7087783984291196</v>
      </c>
      <c r="AO263">
        <v>-4.6177367677371297</v>
      </c>
      <c r="AP263">
        <v>-4.5140829891486902</v>
      </c>
      <c r="AQ263">
        <v>-4.4091222197968403</v>
      </c>
      <c r="AR263">
        <v>-4.3139399382844701</v>
      </c>
      <c r="AS263">
        <v>-4.23871927423603</v>
      </c>
      <c r="AT263">
        <v>-4.1921067524808704</v>
      </c>
      <c r="AU263">
        <v>-4.1806734721176397</v>
      </c>
      <c r="AV263">
        <v>-4.2085000676421496</v>
      </c>
      <c r="AW263">
        <v>-4.2769387488226096</v>
      </c>
      <c r="AX263">
        <v>-4.3845208918381999</v>
      </c>
      <c r="AY263">
        <v>-4.5270662380800601</v>
      </c>
      <c r="AZ263">
        <v>-4.6979342791307799</v>
      </c>
      <c r="BA263">
        <v>-4.8884647530604601</v>
      </c>
      <c r="BB263">
        <v>-5.0885121116447296</v>
      </c>
      <c r="BC263">
        <v>-5.2870965357433999</v>
      </c>
      <c r="BD263">
        <v>-5.4730907233702597</v>
      </c>
      <c r="BE263">
        <v>-5.6359288177391802</v>
      </c>
      <c r="BF263">
        <v>-5.7662723828155498</v>
      </c>
      <c r="BG263">
        <v>-5.85659840278724</v>
      </c>
      <c r="BH263">
        <v>-5.9016721045788403</v>
      </c>
      <c r="BI263">
        <v>-5.8988838602973903</v>
      </c>
      <c r="BJ263">
        <v>-5.84841332665453</v>
      </c>
      <c r="BK263">
        <v>-5.7532068772715403</v>
      </c>
      <c r="BL263">
        <v>-5.6188002765600196</v>
      </c>
      <c r="BM263">
        <v>-5.45298374608985</v>
      </c>
      <c r="BN263">
        <v>-5.2652827304113501</v>
      </c>
      <c r="BO263">
        <v>-5.0663541770574998</v>
      </c>
      <c r="BP263">
        <v>-4.8673701040459596</v>
      </c>
      <c r="BQ263">
        <v>-4.67923996723888</v>
      </c>
      <c r="BR263">
        <v>-4.5119339835627503</v>
      </c>
      <c r="BS263">
        <v>-4.3739241571047396</v>
      </c>
      <c r="BT263">
        <v>-4.2715429073994704</v>
      </c>
      <c r="BU263">
        <v>-4.20864473262559</v>
      </c>
      <c r="BV263">
        <v>-4.1863591589295597</v>
      </c>
      <c r="BW263">
        <v>-4.2029753505212799</v>
      </c>
      <c r="BX263">
        <v>-4.2540960487983401</v>
      </c>
      <c r="BY263">
        <v>-4.3328555025947999</v>
      </c>
      <c r="BZ263">
        <v>-4.4303937507856199</v>
      </c>
      <c r="CA263">
        <v>-4.5363769733811798</v>
      </c>
      <c r="CB263">
        <v>-4.6396543784922102</v>
      </c>
      <c r="CC263">
        <v>-4.7289437102682301</v>
      </c>
      <c r="CD263">
        <v>-4.7935459436662802</v>
      </c>
      <c r="CE263">
        <v>-4.8239963986932501</v>
      </c>
      <c r="CF263">
        <v>-4.8126578804416003</v>
      </c>
      <c r="CG263">
        <v>-4.7541878077794903</v>
      </c>
      <c r="CH263">
        <v>-4.6458632672497</v>
      </c>
      <c r="CI263">
        <v>-4.4877424760011397</v>
      </c>
      <c r="CJ263">
        <v>-4.2826382355241703</v>
      </c>
      <c r="CK263">
        <v>-4.0359357325770997</v>
      </c>
      <c r="CL263">
        <v>-3.7552308656873201</v>
      </c>
      <c r="CM263">
        <v>-3.4498353896405902</v>
      </c>
      <c r="CN263">
        <v>-3.13017206278733</v>
      </c>
      <c r="CO263">
        <v>-2.8071033270269199</v>
      </c>
      <c r="CP263">
        <v>-2.49121814277964</v>
      </c>
      <c r="CQ263">
        <v>-2.1921604835895598</v>
      </c>
      <c r="CR263">
        <v>-1.91798735793049</v>
      </c>
      <c r="CS263">
        <v>-1.6746661649087999</v>
      </c>
      <c r="CT263">
        <v>-1.46567140814611</v>
      </c>
      <c r="CU263">
        <v>-1.2917859577506501</v>
      </c>
      <c r="CV263">
        <v>-1.15105591340864</v>
      </c>
      <c r="CW263">
        <v>-1.0389680875088501</v>
      </c>
      <c r="CX263">
        <v>-0.94881481600149498</v>
      </c>
      <c r="CY263">
        <v>-0.87226095662353498</v>
      </c>
      <c r="CZ263">
        <v>-0.80010137862891495</v>
      </c>
      <c r="DA263">
        <v>-0.723181417444138</v>
      </c>
      <c r="DB263">
        <v>-0.63346144923340397</v>
      </c>
      <c r="DC263">
        <v>-0.52514178554087698</v>
      </c>
      <c r="DD263">
        <v>-0.39572667272488599</v>
      </c>
      <c r="DE263">
        <v>-0.246765066923057</v>
      </c>
      <c r="DF263">
        <v>-0.16786062223683901</v>
      </c>
    </row>
    <row r="264" spans="11:110" ht="1.1499999999999999" customHeight="1">
      <c r="K264">
        <v>-0.157171108089942</v>
      </c>
      <c r="L264">
        <v>-0.23151377829619799</v>
      </c>
      <c r="M264">
        <v>-0.372592583699834</v>
      </c>
      <c r="N264">
        <v>-0.49702501514825997</v>
      </c>
      <c r="O264">
        <v>-0.60365154591789105</v>
      </c>
      <c r="P264">
        <v>-0.69486819345262996</v>
      </c>
      <c r="Q264">
        <v>-0.77604252905773097</v>
      </c>
      <c r="R264">
        <v>-0.85453200995381795</v>
      </c>
      <c r="S264">
        <v>-0.93869009322334895</v>
      </c>
      <c r="T264">
        <v>-1.03684351145117</v>
      </c>
      <c r="U264">
        <v>-1.1565058770836301</v>
      </c>
      <c r="V264">
        <v>-1.30359122261636</v>
      </c>
      <c r="W264">
        <v>-1.48196884950679</v>
      </c>
      <c r="X264">
        <v>-1.6930985266407901</v>
      </c>
      <c r="Y264">
        <v>-1.9358715287599599</v>
      </c>
      <c r="Z264">
        <v>-2.2066963193658098</v>
      </c>
      <c r="AA264">
        <v>-2.4996919832373798</v>
      </c>
      <c r="AB264">
        <v>-2.8070530597816301</v>
      </c>
      <c r="AC264">
        <v>-3.1195895883477802</v>
      </c>
      <c r="AD264">
        <v>-3.42729210237527</v>
      </c>
      <c r="AE264">
        <v>-3.71996324967269</v>
      </c>
      <c r="AF264">
        <v>-3.9879317592272598</v>
      </c>
      <c r="AG264">
        <v>-4.2226332382374796</v>
      </c>
      <c r="AH264">
        <v>-4.4171666452486704</v>
      </c>
      <c r="AI264">
        <v>-4.5667732538326904</v>
      </c>
      <c r="AJ264">
        <v>-4.6691461848526297</v>
      </c>
      <c r="AK264">
        <v>-4.72455749192968</v>
      </c>
      <c r="AL264">
        <v>-4.7358916831908102</v>
      </c>
      <c r="AM264">
        <v>-4.7084691062251096</v>
      </c>
      <c r="AN264">
        <v>-4.6497112278274999</v>
      </c>
      <c r="AO264">
        <v>-4.5686835736859601</v>
      </c>
      <c r="AP264">
        <v>-4.4755520133272597</v>
      </c>
      <c r="AQ264">
        <v>-4.3809399203250896</v>
      </c>
      <c r="AR264">
        <v>-4.2952636908435204</v>
      </c>
      <c r="AS264">
        <v>-4.2280921041158601</v>
      </c>
      <c r="AT264">
        <v>-4.1875505680234504</v>
      </c>
      <c r="AU264">
        <v>-4.1798149873112198</v>
      </c>
      <c r="AV264">
        <v>-4.2087215235217901</v>
      </c>
      <c r="AW264">
        <v>-4.2755439624649396</v>
      </c>
      <c r="AX264">
        <v>-4.3789061479411604</v>
      </c>
      <c r="AY264">
        <v>-4.51488527326031</v>
      </c>
      <c r="AZ264">
        <v>-4.6772469920867596</v>
      </c>
      <c r="BA264">
        <v>-4.8578602822581898</v>
      </c>
      <c r="BB264">
        <v>-5.04719855756053</v>
      </c>
      <c r="BC264">
        <v>-5.2349516251627302</v>
      </c>
      <c r="BD264">
        <v>-5.4106702770963704</v>
      </c>
      <c r="BE264">
        <v>-5.5644324541284096</v>
      </c>
      <c r="BF264">
        <v>-5.6874686818166902</v>
      </c>
      <c r="BG264">
        <v>-5.7727142126394897</v>
      </c>
      <c r="BH264">
        <v>-5.8152529488646696</v>
      </c>
      <c r="BI264">
        <v>-5.81263425638112</v>
      </c>
      <c r="BJ264">
        <v>-5.7650271231616701</v>
      </c>
      <c r="BK264">
        <v>-5.6751982234240002</v>
      </c>
      <c r="BL264">
        <v>-5.54834589485215</v>
      </c>
      <c r="BM264">
        <v>-5.3917865759134003</v>
      </c>
      <c r="BN264">
        <v>-5.2144654072919803</v>
      </c>
      <c r="BO264">
        <v>-5.02638884862324</v>
      </c>
      <c r="BP264">
        <v>-4.8380494439770603</v>
      </c>
      <c r="BQ264">
        <v>-4.6596913117560597</v>
      </c>
      <c r="BR264">
        <v>-4.50067479489406</v>
      </c>
      <c r="BS264">
        <v>-4.3689561202752802</v>
      </c>
      <c r="BT264">
        <v>-4.2704790594409996</v>
      </c>
      <c r="BU264">
        <v>-4.20886054312927</v>
      </c>
      <c r="BV264">
        <v>-4.1851587265290098</v>
      </c>
      <c r="BW264">
        <v>-4.19776244200603</v>
      </c>
      <c r="BX264">
        <v>-4.2425386708010198</v>
      </c>
      <c r="BY264">
        <v>-4.3130341990518399</v>
      </c>
      <c r="BZ264">
        <v>-4.4009236355098897</v>
      </c>
      <c r="CA264">
        <v>-4.4964964601009703</v>
      </c>
      <c r="CB264">
        <v>-4.5892748713723703</v>
      </c>
      <c r="CC264">
        <v>-4.6686569919605798</v>
      </c>
      <c r="CD264">
        <v>-4.7245888000558196</v>
      </c>
      <c r="CE264">
        <v>-4.74817483385816</v>
      </c>
      <c r="CF264">
        <v>-4.7322360073262102</v>
      </c>
      <c r="CG264">
        <v>-4.6717480738022603</v>
      </c>
      <c r="CH264">
        <v>-4.5641469849763503</v>
      </c>
      <c r="CI264">
        <v>-4.40948056397849</v>
      </c>
      <c r="CJ264">
        <v>-4.2103837318969699</v>
      </c>
      <c r="CK264">
        <v>-3.97190785242472</v>
      </c>
      <c r="CL264">
        <v>-3.70118069411732</v>
      </c>
      <c r="CM264">
        <v>-3.4069422496653701</v>
      </c>
      <c r="CN264">
        <v>-3.0989773689323998</v>
      </c>
      <c r="CO264">
        <v>-2.78748541535739</v>
      </c>
      <c r="CP264">
        <v>-2.48241108972953</v>
      </c>
      <c r="CQ264">
        <v>-2.19281557574481</v>
      </c>
      <c r="CR264">
        <v>-1.92627397302063</v>
      </c>
      <c r="CS264">
        <v>-1.6884057642279</v>
      </c>
      <c r="CT264">
        <v>-1.48249809592585</v>
      </c>
      <c r="CU264">
        <v>-1.30932260206742</v>
      </c>
      <c r="CV264">
        <v>-1.1670963641890399</v>
      </c>
      <c r="CW264">
        <v>-1.0516543407105099</v>
      </c>
      <c r="CX264">
        <v>-0.95679618942474898</v>
      </c>
      <c r="CY264">
        <v>-0.87482477021185301</v>
      </c>
      <c r="CZ264">
        <v>-0.79725949529728501</v>
      </c>
      <c r="DA264">
        <v>-0.71569783886176497</v>
      </c>
      <c r="DB264">
        <v>-0.62279990447494504</v>
      </c>
      <c r="DC264">
        <v>-0.51331014307164402</v>
      </c>
      <c r="DD264">
        <v>-0.38499899822769701</v>
      </c>
      <c r="DE264">
        <v>-0.239283853470246</v>
      </c>
      <c r="DF264">
        <v>-0.162493504534932</v>
      </c>
    </row>
    <row r="265" spans="11:110" ht="1.1499999999999999" customHeight="1">
      <c r="K265">
        <v>-0.15268019838746999</v>
      </c>
      <c r="L265">
        <v>-0.225270695109443</v>
      </c>
      <c r="M265">
        <v>-0.363700040146891</v>
      </c>
      <c r="N265">
        <v>-0.48735068063186598</v>
      </c>
      <c r="O265">
        <v>-0.59518034281560095</v>
      </c>
      <c r="P265">
        <v>-0.68934748620496</v>
      </c>
      <c r="Q265">
        <v>-0.77472744922090397</v>
      </c>
      <c r="R265">
        <v>-0.85804064262460999</v>
      </c>
      <c r="S265">
        <v>-0.94695325525443796</v>
      </c>
      <c r="T265">
        <v>-1.0491296130353001</v>
      </c>
      <c r="U265">
        <v>-1.17150262763173</v>
      </c>
      <c r="V265">
        <v>-1.31952840394264</v>
      </c>
      <c r="W265">
        <v>-1.4967687746209899</v>
      </c>
      <c r="X265">
        <v>-1.70454251739155</v>
      </c>
      <c r="Y265">
        <v>-1.9417704096311399</v>
      </c>
      <c r="Z265">
        <v>-2.2050545947278199</v>
      </c>
      <c r="AA265">
        <v>-2.4888559197359399</v>
      </c>
      <c r="AB265">
        <v>-2.7858333311897598</v>
      </c>
      <c r="AC265">
        <v>-3.0873518021570101</v>
      </c>
      <c r="AD265">
        <v>-3.3840099419345702</v>
      </c>
      <c r="AE265">
        <v>-3.6662309705116098</v>
      </c>
      <c r="AF265">
        <v>-3.9249361032253001</v>
      </c>
      <c r="AG265">
        <v>-4.1520866136049399</v>
      </c>
      <c r="AH265">
        <v>-4.3412058268467799</v>
      </c>
      <c r="AI265">
        <v>-4.4878305841407498</v>
      </c>
      <c r="AJ265">
        <v>-4.5898013545130896</v>
      </c>
      <c r="AK265">
        <v>-4.6473792656439104</v>
      </c>
      <c r="AL265">
        <v>-4.6632798278046304</v>
      </c>
      <c r="AM265">
        <v>-4.6425065375104104</v>
      </c>
      <c r="AN265">
        <v>-4.5920356345602302</v>
      </c>
      <c r="AO265">
        <v>-4.5203868297655498</v>
      </c>
      <c r="AP265">
        <v>-4.43711368875024</v>
      </c>
      <c r="AQ265">
        <v>-4.35219907633223</v>
      </c>
      <c r="AR265">
        <v>-4.2754308231995903</v>
      </c>
      <c r="AS265">
        <v>-4.2158005716937801</v>
      </c>
      <c r="AT265">
        <v>-4.1809441793834203</v>
      </c>
      <c r="AU265">
        <v>-4.17666628180831</v>
      </c>
      <c r="AV265">
        <v>-4.2065733363064703</v>
      </c>
      <c r="AW265">
        <v>-4.2718653852286499</v>
      </c>
      <c r="AX265">
        <v>-4.3712530436613903</v>
      </c>
      <c r="AY265">
        <v>-4.5010552432594899</v>
      </c>
      <c r="AZ265">
        <v>-4.6554190497268104</v>
      </c>
      <c r="BA265">
        <v>-4.8267104466311004</v>
      </c>
      <c r="BB265">
        <v>-5.0059841288017397</v>
      </c>
      <c r="BC265">
        <v>-5.1835587789289104</v>
      </c>
      <c r="BD265">
        <v>-5.3496220268731403</v>
      </c>
      <c r="BE265">
        <v>-5.4948564408352603</v>
      </c>
      <c r="BF265">
        <v>-5.6110268897472197</v>
      </c>
      <c r="BG265">
        <v>-5.6914990132360304</v>
      </c>
      <c r="BH265">
        <v>-5.7316560041390101</v>
      </c>
      <c r="BI265">
        <v>-5.7291965519824002</v>
      </c>
      <c r="BJ265">
        <v>-5.6842796285222397</v>
      </c>
      <c r="BK265">
        <v>-5.5995031393893298</v>
      </c>
      <c r="BL265">
        <v>-5.47974850889781</v>
      </c>
      <c r="BM265">
        <v>-5.3318872125720196</v>
      </c>
      <c r="BN265">
        <v>-5.1643194146248401</v>
      </c>
      <c r="BO265">
        <v>-4.9864406645920498</v>
      </c>
      <c r="BP265">
        <v>-4.8081053429401202</v>
      </c>
      <c r="BQ265">
        <v>-4.6389327421657001</v>
      </c>
      <c r="BR265">
        <v>-4.4877104768067202</v>
      </c>
      <c r="BS265">
        <v>-4.3619103786620999</v>
      </c>
      <c r="BT265">
        <v>-4.2671112640191096</v>
      </c>
      <c r="BU265">
        <v>-4.2067070212300699</v>
      </c>
      <c r="BV265">
        <v>-4.1816888393010299</v>
      </c>
      <c r="BW265">
        <v>-4.1905392364598901</v>
      </c>
      <c r="BX265">
        <v>-4.2293734496813897</v>
      </c>
      <c r="BY265">
        <v>-4.29212584812612</v>
      </c>
      <c r="BZ265">
        <v>-4.3709732397760899</v>
      </c>
      <c r="CA265">
        <v>-4.4567906218599402</v>
      </c>
      <c r="CB265">
        <v>-4.5397324154684497</v>
      </c>
      <c r="CC265">
        <v>-4.6098359455389</v>
      </c>
      <c r="CD265">
        <v>-4.6576531971945396</v>
      </c>
      <c r="CE265">
        <v>-4.6748235331248997</v>
      </c>
      <c r="CF265">
        <v>-4.6545983932873902</v>
      </c>
      <c r="CG265">
        <v>-4.5922528304919501</v>
      </c>
      <c r="CH265">
        <v>-4.4853723650626796</v>
      </c>
      <c r="CI265">
        <v>-4.3339954447981404</v>
      </c>
      <c r="CJ265">
        <v>-4.1405904343539497</v>
      </c>
      <c r="CK265">
        <v>-3.90989571018812</v>
      </c>
      <c r="CL265">
        <v>-3.6485999688306601</v>
      </c>
      <c r="CM265">
        <v>-3.3649069629916402</v>
      </c>
      <c r="CN265">
        <v>-3.0680032325114102</v>
      </c>
      <c r="CO265">
        <v>-2.7674662698411501</v>
      </c>
      <c r="CP265">
        <v>-2.47263674859557</v>
      </c>
      <c r="CQ265">
        <v>-2.1920296468870699</v>
      </c>
      <c r="CR265">
        <v>-1.9327686257943</v>
      </c>
      <c r="CS265">
        <v>-1.70014765581097</v>
      </c>
      <c r="CT265">
        <v>-1.4972790892141199</v>
      </c>
      <c r="CU265">
        <v>-1.3249247905816699</v>
      </c>
      <c r="CV265">
        <v>-1.18146277117568</v>
      </c>
      <c r="CW265">
        <v>-1.0630540580805501</v>
      </c>
      <c r="CX265">
        <v>-0.96397206902839505</v>
      </c>
      <c r="CY265">
        <v>-0.87711319837615498</v>
      </c>
      <c r="CZ265">
        <v>-0.794667327752272</v>
      </c>
      <c r="DA265">
        <v>-0.70892278682943</v>
      </c>
      <c r="DB265">
        <v>-0.61317529217060296</v>
      </c>
      <c r="DC265">
        <v>-0.50265486310533003</v>
      </c>
      <c r="DD265">
        <v>-0.375359010158622</v>
      </c>
      <c r="DE265">
        <v>-0.232572976231472</v>
      </c>
      <c r="DF265">
        <v>-0.15768383991357901</v>
      </c>
    </row>
    <row r="266" spans="11:110" ht="1.1499999999999999" customHeight="1">
      <c r="K266">
        <v>-0.14866459578527599</v>
      </c>
      <c r="L266">
        <v>-0.219683670384133</v>
      </c>
      <c r="M266">
        <v>-0.35573047197871299</v>
      </c>
      <c r="N266">
        <v>-0.47866560650439599</v>
      </c>
      <c r="O266">
        <v>-0.58756271722966102</v>
      </c>
      <c r="P266">
        <v>-0.68437617211791801</v>
      </c>
      <c r="Q266">
        <v>-0.77354128084020402</v>
      </c>
      <c r="R266">
        <v>-0.86119969298149002</v>
      </c>
      <c r="S266">
        <v>-0.95438671039295397</v>
      </c>
      <c r="T266">
        <v>-1.06015422157857</v>
      </c>
      <c r="U266">
        <v>-1.18489554171383</v>
      </c>
      <c r="V266">
        <v>-1.33363965460365</v>
      </c>
      <c r="W266">
        <v>-1.50966075164915</v>
      </c>
      <c r="X266">
        <v>-1.7141452091034399</v>
      </c>
      <c r="Y266">
        <v>-1.9460408697921501</v>
      </c>
      <c r="Z266">
        <v>-2.2021308350612201</v>
      </c>
      <c r="AA266">
        <v>-2.4771958557492102</v>
      </c>
      <c r="AB266">
        <v>-2.7643299303297102</v>
      </c>
      <c r="AC266">
        <v>-3.0554181869833501</v>
      </c>
      <c r="AD266">
        <v>-3.34162937744376</v>
      </c>
      <c r="AE266">
        <v>-3.6139686672111702</v>
      </c>
      <c r="AF266">
        <v>-3.86391295578701</v>
      </c>
      <c r="AG266">
        <v>-4.0839165382551501</v>
      </c>
      <c r="AH266">
        <v>-4.2679006889425297</v>
      </c>
      <c r="AI266">
        <v>-4.4116793173866897</v>
      </c>
      <c r="AJ266">
        <v>-4.5132308184664103</v>
      </c>
      <c r="AK266">
        <v>-4.5728056477266401</v>
      </c>
      <c r="AL266">
        <v>-4.5929602449156004</v>
      </c>
      <c r="AM266">
        <v>-4.5784002189992101</v>
      </c>
      <c r="AN266">
        <v>-4.5356833774027603</v>
      </c>
      <c r="AO266">
        <v>-4.4728165652170704</v>
      </c>
      <c r="AP266">
        <v>-4.39877807472761</v>
      </c>
      <c r="AQ266">
        <v>-4.3229490293895596</v>
      </c>
      <c r="AR266">
        <v>-4.2545267492882797</v>
      </c>
      <c r="AS266">
        <v>-4.2019606893640598</v>
      </c>
      <c r="AT266">
        <v>-4.1724268024094497</v>
      </c>
      <c r="AU266">
        <v>-4.1713809258225201</v>
      </c>
      <c r="AV266">
        <v>-4.2022136852897001</v>
      </c>
      <c r="AW266">
        <v>-4.2660557752119299</v>
      </c>
      <c r="AX266">
        <v>-4.3616992296102097</v>
      </c>
      <c r="AY266">
        <v>-4.48568995939271</v>
      </c>
      <c r="AZ266">
        <v>-4.6325331987845804</v>
      </c>
      <c r="BA266">
        <v>-4.7950616642654502</v>
      </c>
      <c r="BB266">
        <v>-4.9648759407561398</v>
      </c>
      <c r="BC266">
        <v>-5.1328853113579598</v>
      </c>
      <c r="BD266">
        <v>-5.2898754959406196</v>
      </c>
      <c r="BE266">
        <v>-5.4270969036025098</v>
      </c>
      <c r="BF266">
        <v>-5.5368162345909004</v>
      </c>
      <c r="BG266">
        <v>-5.61280332880155</v>
      </c>
      <c r="BH266">
        <v>-5.6507224615715099</v>
      </c>
      <c r="BI266">
        <v>-5.64841256336</v>
      </c>
      <c r="BJ266">
        <v>-5.6060232045030798</v>
      </c>
      <c r="BK266">
        <v>-5.5259937911830797</v>
      </c>
      <c r="BL266">
        <v>-5.4129080990054899</v>
      </c>
      <c r="BM266">
        <v>-5.2732197036094997</v>
      </c>
      <c r="BN266">
        <v>-5.1148169723533297</v>
      </c>
      <c r="BO266">
        <v>-4.9465217219698898</v>
      </c>
      <c r="BP266">
        <v>-4.77758896698613</v>
      </c>
      <c r="BQ266">
        <v>-4.6170512183524997</v>
      </c>
      <c r="BR266">
        <v>-4.4731582510969004</v>
      </c>
      <c r="BS266">
        <v>-4.3529269761874998</v>
      </c>
      <c r="BT266">
        <v>-4.2615935049377702</v>
      </c>
      <c r="BU266">
        <v>-4.2023423273172398</v>
      </c>
      <c r="BV266">
        <v>-4.1761018063405597</v>
      </c>
      <c r="BW266">
        <v>-4.1814425260416899</v>
      </c>
      <c r="BX266">
        <v>-4.2147129639119498</v>
      </c>
      <c r="BY266">
        <v>-4.2702116344027097</v>
      </c>
      <c r="BZ266">
        <v>-4.3405871461493497</v>
      </c>
      <c r="CA266">
        <v>-4.41726452971906</v>
      </c>
      <c r="CB266">
        <v>-4.4909921388697702</v>
      </c>
      <c r="CC266">
        <v>-4.5524078249947202</v>
      </c>
      <c r="CD266">
        <v>-4.5926329537368398</v>
      </c>
      <c r="CE266">
        <v>-4.6038094076169598</v>
      </c>
      <c r="CF266">
        <v>-4.5795932474583196</v>
      </c>
      <c r="CG266">
        <v>-4.5155409450728596</v>
      </c>
      <c r="CH266">
        <v>-4.40937884423907</v>
      </c>
      <c r="CI266">
        <v>-4.2611369716598801</v>
      </c>
      <c r="CJ266">
        <v>-4.0731277662189997</v>
      </c>
      <c r="CK266">
        <v>-3.8497961576462401</v>
      </c>
      <c r="CL266">
        <v>-3.5974190538519801</v>
      </c>
      <c r="CM266">
        <v>-3.3236973039497499</v>
      </c>
      <c r="CN266">
        <v>-3.0372562813303201</v>
      </c>
      <c r="CO266">
        <v>-2.7470902748006298</v>
      </c>
      <c r="CP266">
        <v>-2.4619736435697801</v>
      </c>
      <c r="CQ266">
        <v>-2.18990944646101</v>
      </c>
      <c r="CR266">
        <v>-1.9375983868434199</v>
      </c>
      <c r="CS266">
        <v>-1.7100298651928001</v>
      </c>
      <c r="CT266">
        <v>-1.5101530002971</v>
      </c>
      <c r="CU266">
        <v>-1.33872108256003</v>
      </c>
      <c r="CV266">
        <v>-1.1942633242253999</v>
      </c>
      <c r="CW266">
        <v>-1.07324579488029</v>
      </c>
      <c r="CX266">
        <v>-0.97038394113858395</v>
      </c>
      <c r="CY266">
        <v>-0.87912579796294699</v>
      </c>
      <c r="CZ266">
        <v>-0.79228127031269602</v>
      </c>
      <c r="DA266">
        <v>-0.70277292747133202</v>
      </c>
      <c r="DB266">
        <v>-0.60447392318457305</v>
      </c>
      <c r="DC266">
        <v>-0.493048077558014</v>
      </c>
      <c r="DD266">
        <v>-0.366687095531056</v>
      </c>
      <c r="DE266">
        <v>-0.226546371024437</v>
      </c>
      <c r="DF266">
        <v>-0.153368705074135</v>
      </c>
    </row>
    <row r="267" spans="11:110" ht="1.1499999999999999" customHeight="1">
      <c r="K267">
        <v>-0.14506970414190601</v>
      </c>
      <c r="L267">
        <v>-0.21467791439546899</v>
      </c>
      <c r="M267">
        <v>-0.34857969544309902</v>
      </c>
      <c r="N267">
        <v>-0.470858348774295</v>
      </c>
      <c r="O267">
        <v>-0.58069999765487401</v>
      </c>
      <c r="P267">
        <v>-0.67988306738145599</v>
      </c>
      <c r="Q267">
        <v>-0.77244901849048297</v>
      </c>
      <c r="R267">
        <v>-0.86401359015391799</v>
      </c>
      <c r="S267">
        <v>-0.96103316143553796</v>
      </c>
      <c r="T267">
        <v>-1.0699937664972199</v>
      </c>
      <c r="U267">
        <v>-1.1967877454368001</v>
      </c>
      <c r="V267">
        <v>-1.3460460733622399</v>
      </c>
      <c r="W267">
        <v>-1.52077416072783</v>
      </c>
      <c r="X267">
        <v>-1.7220342865376499</v>
      </c>
      <c r="Y267">
        <v>-1.94879927911415</v>
      </c>
      <c r="Z267">
        <v>-2.1980214230653701</v>
      </c>
      <c r="AA267">
        <v>-2.4647809786777</v>
      </c>
      <c r="AB267">
        <v>-2.7425795328944602</v>
      </c>
      <c r="AC267">
        <v>-3.0237897898946802</v>
      </c>
      <c r="AD267">
        <v>-3.3001150789646401</v>
      </c>
      <c r="AE267">
        <v>-3.56310628011527</v>
      </c>
      <c r="AF267">
        <v>-3.8047614489272998</v>
      </c>
      <c r="AG267">
        <v>-4.0179972683301601</v>
      </c>
      <c r="AH267">
        <v>-4.1971081708928297</v>
      </c>
      <c r="AI267">
        <v>-4.3381677760597404</v>
      </c>
      <c r="AJ267">
        <v>-4.43928356577036</v>
      </c>
      <c r="AK267">
        <v>-4.5006955692198103</v>
      </c>
      <c r="AL267">
        <v>-4.5248104854167401</v>
      </c>
      <c r="AM267">
        <v>-4.5160538513914803</v>
      </c>
      <c r="AN267">
        <v>-4.4805902114423999</v>
      </c>
      <c r="AO267">
        <v>-4.4259444919405402</v>
      </c>
      <c r="AP267">
        <v>-4.36055449088032</v>
      </c>
      <c r="AQ267">
        <v>-4.2932360023577898</v>
      </c>
      <c r="AR267">
        <v>-4.2326315791628799</v>
      </c>
      <c r="AS267">
        <v>-4.1866813129492799</v>
      </c>
      <c r="AT267">
        <v>-4.1621290927104999</v>
      </c>
      <c r="AU267">
        <v>-4.1641030622815398</v>
      </c>
      <c r="AV267">
        <v>-4.1957910467763799</v>
      </c>
      <c r="AW267">
        <v>-4.2582585215658204</v>
      </c>
      <c r="AX267">
        <v>-4.3503739106128396</v>
      </c>
      <c r="AY267">
        <v>-4.4688962405978101</v>
      </c>
      <c r="AZ267">
        <v>-4.6086670851501097</v>
      </c>
      <c r="BA267">
        <v>-4.76295746341731</v>
      </c>
      <c r="BB267">
        <v>-4.9238806110665099</v>
      </c>
      <c r="BC267">
        <v>-5.0829004615850497</v>
      </c>
      <c r="BD267">
        <v>-5.2313644320687001</v>
      </c>
      <c r="BE267">
        <v>-5.3610562241505901</v>
      </c>
      <c r="BF267">
        <v>-5.4647138359926997</v>
      </c>
      <c r="BG267">
        <v>-5.5364867131272897</v>
      </c>
      <c r="BH267">
        <v>-5.5723031105118404</v>
      </c>
      <c r="BI267">
        <v>-5.5701336674310804</v>
      </c>
      <c r="BJ267">
        <v>-5.5301191313921896</v>
      </c>
      <c r="BK267">
        <v>-5.4545500577094801</v>
      </c>
      <c r="BL267">
        <v>-5.3477306664986504</v>
      </c>
      <c r="BM267">
        <v>-5.2157220461332701</v>
      </c>
      <c r="BN267">
        <v>-5.0659319280449804</v>
      </c>
      <c r="BO267">
        <v>-4.9066433182657203</v>
      </c>
      <c r="BP267">
        <v>-4.7465483040580896</v>
      </c>
      <c r="BQ267">
        <v>-4.5941283429420503</v>
      </c>
      <c r="BR267">
        <v>-4.4571281398728697</v>
      </c>
      <c r="BS267">
        <v>-4.3421373665672798</v>
      </c>
      <c r="BT267">
        <v>-4.2540703242304803</v>
      </c>
      <c r="BU267">
        <v>-4.1959149207076996</v>
      </c>
      <c r="BV267">
        <v>-4.1685405851302102</v>
      </c>
      <c r="BW267">
        <v>-4.1706006884583902</v>
      </c>
      <c r="BX267">
        <v>-4.1986628440178801</v>
      </c>
      <c r="BY267">
        <v>-4.2473676966943898</v>
      </c>
      <c r="BZ267">
        <v>-4.3098071080654297</v>
      </c>
      <c r="CA267">
        <v>-4.3779228172172298</v>
      </c>
      <c r="CB267">
        <v>-4.4430211487271096</v>
      </c>
      <c r="CC267">
        <v>-4.4963041536767401</v>
      </c>
      <c r="CD267">
        <v>-4.5294281763739699</v>
      </c>
      <c r="CE267">
        <v>-4.53500727518795</v>
      </c>
      <c r="CF267">
        <v>-4.5070778040125496</v>
      </c>
      <c r="CG267">
        <v>-4.4414608559474997</v>
      </c>
      <c r="CH267">
        <v>-4.33601536964464</v>
      </c>
      <c r="CI267">
        <v>-4.1907638482777498</v>
      </c>
      <c r="CJ267">
        <v>-4.0078727775161598</v>
      </c>
      <c r="CK267">
        <v>-3.7915119665756598</v>
      </c>
      <c r="CL267">
        <v>-3.5475721547419599</v>
      </c>
      <c r="CM267">
        <v>-3.2832825611668701</v>
      </c>
      <c r="CN267">
        <v>-3.00674224274068</v>
      </c>
      <c r="CO267">
        <v>-2.7263985547863099</v>
      </c>
      <c r="CP267">
        <v>-2.4504949007235601</v>
      </c>
      <c r="CQ267">
        <v>-2.1865545379187399</v>
      </c>
      <c r="CR267">
        <v>-1.9408818402613399</v>
      </c>
      <c r="CS267">
        <v>-1.7181812052974701</v>
      </c>
      <c r="CT267">
        <v>-1.5212491522886999</v>
      </c>
      <c r="CU267">
        <v>-1.35083136246409</v>
      </c>
      <c r="CV267">
        <v>-1.20559884522881</v>
      </c>
      <c r="CW267">
        <v>-1.0823027281241699</v>
      </c>
      <c r="CX267">
        <v>-0.97607052603359501</v>
      </c>
      <c r="CY267">
        <v>-0.88086252029993295</v>
      </c>
      <c r="CZ267">
        <v>-0.79006164166149995</v>
      </c>
      <c r="DA267">
        <v>-0.69717249448416097</v>
      </c>
      <c r="DB267">
        <v>-0.59659291070085996</v>
      </c>
      <c r="DC267">
        <v>-0.48437476732770801</v>
      </c>
      <c r="DD267">
        <v>-0.358876359141241</v>
      </c>
      <c r="DE267">
        <v>-0.22112754741669899</v>
      </c>
      <c r="DF267">
        <v>-0.14949235719468501</v>
      </c>
    </row>
    <row r="268" spans="11:110" ht="1.1499999999999999" customHeight="1">
      <c r="K268">
        <v>-0.141847151410156</v>
      </c>
      <c r="L268">
        <v>-0.21018697359497701</v>
      </c>
      <c r="M268">
        <v>-0.34215468602558702</v>
      </c>
      <c r="N268">
        <v>-0.46382883497933097</v>
      </c>
      <c r="O268">
        <v>-0.57450312114689905</v>
      </c>
      <c r="P268">
        <v>-0.67580371475365997</v>
      </c>
      <c r="Q268">
        <v>-0.77141908176232798</v>
      </c>
      <c r="R268">
        <v>-0.86648693671237198</v>
      </c>
      <c r="S268">
        <v>-0.96693257221390805</v>
      </c>
      <c r="T268">
        <v>-1.0787195278221799</v>
      </c>
      <c r="U268">
        <v>-1.20727539497485</v>
      </c>
      <c r="V268">
        <v>-1.3568606089189601</v>
      </c>
      <c r="W268">
        <v>-1.53022971301224</v>
      </c>
      <c r="X268">
        <v>-1.7283288958688301</v>
      </c>
      <c r="Y268">
        <v>-1.9501542059426999</v>
      </c>
      <c r="Z268">
        <v>-2.1928162136511502</v>
      </c>
      <c r="AA268">
        <v>-2.4516756633249699</v>
      </c>
      <c r="AB268">
        <v>-2.7206160397653099</v>
      </c>
      <c r="AC268">
        <v>-2.9924671063102299</v>
      </c>
      <c r="AD268">
        <v>-3.2594334280411199</v>
      </c>
      <c r="AE268">
        <v>-3.5135776191806198</v>
      </c>
      <c r="AF268">
        <v>-3.7473864993443602</v>
      </c>
      <c r="AG268">
        <v>-3.9542103940637201</v>
      </c>
      <c r="AH268">
        <v>-4.12869363135776</v>
      </c>
      <c r="AI268">
        <v>-4.2671532542128698</v>
      </c>
      <c r="AJ268">
        <v>-4.3678175414304796</v>
      </c>
      <c r="AK268">
        <v>-4.4309163346991101</v>
      </c>
      <c r="AL268">
        <v>-4.4587153609177603</v>
      </c>
      <c r="AM268">
        <v>-4.45537682253239</v>
      </c>
      <c r="AN268">
        <v>-4.4266956441321801</v>
      </c>
      <c r="AO268">
        <v>-4.3797439008882497</v>
      </c>
      <c r="AP268">
        <v>-4.32245156073978</v>
      </c>
      <c r="AQ268">
        <v>-4.2631032876611199</v>
      </c>
      <c r="AR268">
        <v>-4.2098204399446999</v>
      </c>
      <c r="AS268">
        <v>-4.1700645750209997</v>
      </c>
      <c r="AT268">
        <v>-4.15017366431979</v>
      </c>
      <c r="AU268">
        <v>-4.1549679784449998</v>
      </c>
      <c r="AV268">
        <v>-4.1874447825442704</v>
      </c>
      <c r="AW268">
        <v>-4.2486082124710798</v>
      </c>
      <c r="AX268">
        <v>-4.3373983574833099</v>
      </c>
      <c r="AY268">
        <v>-4.4507743371084096</v>
      </c>
      <c r="AZ268">
        <v>-4.5838935628857396</v>
      </c>
      <c r="BA268">
        <v>-4.7304386571604802</v>
      </c>
      <c r="BB268">
        <v>-4.88300428867392</v>
      </c>
      <c r="BC268">
        <v>-5.0335752753229199</v>
      </c>
      <c r="BD268">
        <v>-5.1740265498379703</v>
      </c>
      <c r="BE268">
        <v>-5.2966426593081897</v>
      </c>
      <c r="BF268">
        <v>-5.3946042249303403</v>
      </c>
      <c r="BG268">
        <v>-5.4624171997481703</v>
      </c>
      <c r="BH268">
        <v>-5.4962577539445396</v>
      </c>
      <c r="BI268">
        <v>-5.4942202197845802</v>
      </c>
      <c r="BJ268">
        <v>-5.4564370654131</v>
      </c>
      <c r="BK268">
        <v>-5.3850590613337301</v>
      </c>
      <c r="BL268">
        <v>-5.28412786653438</v>
      </c>
      <c r="BM268">
        <v>-5.1593359451945302</v>
      </c>
      <c r="BN268">
        <v>-5.01763965667595</v>
      </c>
      <c r="BO268">
        <v>-4.8668159991823003</v>
      </c>
      <c r="BP268">
        <v>-4.71502835619959</v>
      </c>
      <c r="BQ268">
        <v>-4.5702406854928803</v>
      </c>
      <c r="BR268">
        <v>-4.4397234012375</v>
      </c>
      <c r="BS268">
        <v>-4.32966493342873</v>
      </c>
      <c r="BT268">
        <v>-4.2446773945120597</v>
      </c>
      <c r="BU268">
        <v>-4.1875641482416803</v>
      </c>
      <c r="BV268">
        <v>-4.1591393488485497</v>
      </c>
      <c r="BW268">
        <v>-4.15813419687347</v>
      </c>
      <c r="BX268">
        <v>-4.1813221929119404</v>
      </c>
      <c r="BY268">
        <v>-4.2236654328249097</v>
      </c>
      <c r="BZ268">
        <v>-4.2786722205624903</v>
      </c>
      <c r="CA268">
        <v>-4.33876970625772</v>
      </c>
      <c r="CB268">
        <v>-4.3957884103885796</v>
      </c>
      <c r="CC268">
        <v>-4.4414604643581601</v>
      </c>
      <c r="CD268">
        <v>-4.4679448769441299</v>
      </c>
      <c r="CE268">
        <v>-4.4682993793150398</v>
      </c>
      <c r="CF268">
        <v>-4.4369177736190899</v>
      </c>
      <c r="CG268">
        <v>-4.3698699904098799</v>
      </c>
      <c r="CH268">
        <v>-4.2651398211382299</v>
      </c>
      <c r="CI268">
        <v>-4.1227430922298902</v>
      </c>
      <c r="CJ268">
        <v>-3.9447096827386798</v>
      </c>
      <c r="CK268">
        <v>-3.7349514738636702</v>
      </c>
      <c r="CL268">
        <v>-3.4989970903665202</v>
      </c>
      <c r="CM268">
        <v>-3.2436334542895899</v>
      </c>
      <c r="CN268">
        <v>-2.9764660103459102</v>
      </c>
      <c r="CO268">
        <v>-2.7054291870941198</v>
      </c>
      <c r="CP268">
        <v>-2.4382685979734302</v>
      </c>
      <c r="CQ268">
        <v>-2.1820577601029201</v>
      </c>
      <c r="CR268">
        <v>-1.9427296372345899</v>
      </c>
      <c r="CS268">
        <v>-1.72472188013332</v>
      </c>
      <c r="CT268">
        <v>-1.5306882044278001</v>
      </c>
      <c r="CU268">
        <v>-1.36136744167986</v>
      </c>
      <c r="CV268">
        <v>-1.21556332335012</v>
      </c>
      <c r="CW268">
        <v>-1.0902930879016299</v>
      </c>
      <c r="CX268">
        <v>-0.98106804411565895</v>
      </c>
      <c r="CY268">
        <v>-0.882323768744804</v>
      </c>
      <c r="CZ268">
        <v>-0.78797246464781001</v>
      </c>
      <c r="DA268">
        <v>-0.69205272513053395</v>
      </c>
      <c r="DB268">
        <v>-0.58943923699918199</v>
      </c>
      <c r="DC268">
        <v>-0.47653149520975102</v>
      </c>
      <c r="DD268">
        <v>-0.351831227470779</v>
      </c>
      <c r="DE268">
        <v>-0.21624845431229001</v>
      </c>
      <c r="DF268">
        <v>-0.146005340762558</v>
      </c>
    </row>
    <row r="269" spans="11:110" ht="1.1499999999999999" customHeight="1">
      <c r="K269">
        <v>-0.13895403044688401</v>
      </c>
      <c r="L269">
        <v>-0.20615175137969699</v>
      </c>
      <c r="M269">
        <v>-0.33637235684863698</v>
      </c>
      <c r="N269">
        <v>-0.457487234397503</v>
      </c>
      <c r="O269">
        <v>-0.56889178464557899</v>
      </c>
      <c r="P269">
        <v>-0.67207986727491897</v>
      </c>
      <c r="Q269">
        <v>-0.77042310730596397</v>
      </c>
      <c r="R269">
        <v>-0.86862455890871404</v>
      </c>
      <c r="S269">
        <v>-0.972122420578025</v>
      </c>
      <c r="T269">
        <v>-1.0863980386355101</v>
      </c>
      <c r="U269">
        <v>-1.2164481808198999</v>
      </c>
      <c r="V269">
        <v>-1.3661886234710801</v>
      </c>
      <c r="W269">
        <v>-1.53814003341165</v>
      </c>
      <c r="X269">
        <v>-1.73314020795691</v>
      </c>
      <c r="Y269">
        <v>-1.9502069253573999</v>
      </c>
      <c r="Z269">
        <v>-2.1865989565477202</v>
      </c>
      <c r="AA269">
        <v>-2.43793978407964</v>
      </c>
      <c r="AB269">
        <v>-2.6984707606023801</v>
      </c>
      <c r="AC269">
        <v>-2.96145012456084</v>
      </c>
      <c r="AD269">
        <v>-3.2195524215942601</v>
      </c>
      <c r="AE269">
        <v>-3.4653201345123801</v>
      </c>
      <c r="AF269">
        <v>-3.6916984609910899</v>
      </c>
      <c r="AG269">
        <v>-3.8924443968219502</v>
      </c>
      <c r="AH269">
        <v>-4.0625303382583304</v>
      </c>
      <c r="AI269">
        <v>-4.1985014731106398</v>
      </c>
      <c r="AJ269">
        <v>-4.2986991024326802</v>
      </c>
      <c r="AK269">
        <v>-4.3633431131433804</v>
      </c>
      <c r="AL269">
        <v>-4.3945665018631503</v>
      </c>
      <c r="AM269">
        <v>-4.3962838609975901</v>
      </c>
      <c r="AN269">
        <v>-4.3739427062380001</v>
      </c>
      <c r="AO269">
        <v>-4.3341895647923003</v>
      </c>
      <c r="AP269">
        <v>-4.2844772526707802</v>
      </c>
      <c r="AQ269">
        <v>-4.2325914241520701</v>
      </c>
      <c r="AR269">
        <v>-4.1861637774387503</v>
      </c>
      <c r="AS269">
        <v>-4.1522062920861798</v>
      </c>
      <c r="AT269">
        <v>-4.13667557696788</v>
      </c>
      <c r="AU269">
        <v>-4.1441026429340297</v>
      </c>
      <c r="AV269">
        <v>-4.17730569283734</v>
      </c>
      <c r="AW269">
        <v>-4.2372311689732403</v>
      </c>
      <c r="AX269">
        <v>-4.3228863879974604</v>
      </c>
      <c r="AY269">
        <v>-4.4314183285852904</v>
      </c>
      <c r="AZ269">
        <v>-4.5582809847021704</v>
      </c>
      <c r="BA269">
        <v>-4.6975435077627798</v>
      </c>
      <c r="BB269">
        <v>-4.8422526814418196</v>
      </c>
      <c r="BC269">
        <v>-4.9848824940120204</v>
      </c>
      <c r="BD269">
        <v>-5.1178032886420404</v>
      </c>
      <c r="BE269">
        <v>-5.2337699833550202</v>
      </c>
      <c r="BF269">
        <v>-5.3263788927642199</v>
      </c>
      <c r="BG269">
        <v>-5.3904707857396899</v>
      </c>
      <c r="BH269">
        <v>-5.4224546594848997</v>
      </c>
      <c r="BI269">
        <v>-5.4205410078802201</v>
      </c>
      <c r="BJ269">
        <v>-5.38485452896143</v>
      </c>
      <c r="BK269">
        <v>-5.3174147270378302</v>
      </c>
      <c r="BL269">
        <v>-5.2220166633920897</v>
      </c>
      <c r="BM269">
        <v>-5.1040065868486399</v>
      </c>
      <c r="BN269">
        <v>-4.9699169662625202</v>
      </c>
      <c r="BO269">
        <v>-4.8270496031633803</v>
      </c>
      <c r="BP269">
        <v>-4.6830713201283602</v>
      </c>
      <c r="BQ269">
        <v>-4.5454600873023203</v>
      </c>
      <c r="BR269">
        <v>-4.4210409387932597</v>
      </c>
      <c r="BS269">
        <v>-4.3156254789057504</v>
      </c>
      <c r="BT269">
        <v>-4.2335420564548798</v>
      </c>
      <c r="BU269">
        <v>-4.1774207970896802</v>
      </c>
      <c r="BV269">
        <v>-4.1480240195558702</v>
      </c>
      <c r="BW269">
        <v>-4.1441560994928803</v>
      </c>
      <c r="BX269">
        <v>-4.16278398128176</v>
      </c>
      <c r="BY269">
        <v>-4.1991717862342597</v>
      </c>
      <c r="BZ269">
        <v>-4.2472190806985699</v>
      </c>
      <c r="CA269">
        <v>-4.2998090313443704</v>
      </c>
      <c r="CB269">
        <v>-4.3492646340702397</v>
      </c>
      <c r="CC269">
        <v>-4.3878160554569297</v>
      </c>
      <c r="CD269">
        <v>-4.4080946132007597</v>
      </c>
      <c r="CE269">
        <v>-4.4035749379575497</v>
      </c>
      <c r="CF269">
        <v>-4.3689868286881799</v>
      </c>
      <c r="CG269">
        <v>-4.3006342181127701</v>
      </c>
      <c r="CH269">
        <v>-4.1966184693156396</v>
      </c>
      <c r="CI269">
        <v>-4.0569495303330596</v>
      </c>
      <c r="CJ269">
        <v>-3.8835294266253499</v>
      </c>
      <c r="CK269">
        <v>-3.6800282475375501</v>
      </c>
      <c r="CL269">
        <v>-3.4516350772626501</v>
      </c>
      <c r="CM269">
        <v>-3.20472205628317</v>
      </c>
      <c r="CN269">
        <v>-2.94643170490607</v>
      </c>
      <c r="CO269">
        <v>-2.6842174030087702</v>
      </c>
      <c r="CP269">
        <v>-2.4253580921212001</v>
      </c>
      <c r="CQ269">
        <v>-2.17650566233565</v>
      </c>
      <c r="CR269">
        <v>-1.94324501399913</v>
      </c>
      <c r="CS269">
        <v>-1.72976405187803</v>
      </c>
      <c r="CT269">
        <v>-1.5385827359731901</v>
      </c>
      <c r="CU269">
        <v>-1.37043361908737</v>
      </c>
      <c r="CV269">
        <v>-1.2242444114647699</v>
      </c>
      <c r="CW269">
        <v>-1.0972805487616499</v>
      </c>
      <c r="CX269">
        <v>-0.98541045502614399</v>
      </c>
      <c r="CY269">
        <v>-0.883510430579317</v>
      </c>
      <c r="CZ269">
        <v>-0.78598124579948003</v>
      </c>
      <c r="DA269">
        <v>-0.68735132266531296</v>
      </c>
      <c r="DB269">
        <v>-0.58292888849570301</v>
      </c>
      <c r="DC269">
        <v>-0.46942526654804601</v>
      </c>
      <c r="DD269">
        <v>-0.34546621472741201</v>
      </c>
      <c r="DE269">
        <v>-0.21184849526034599</v>
      </c>
      <c r="DF269">
        <v>-0.14286372442106701</v>
      </c>
    </row>
    <row r="270" spans="11:110" ht="1.1499999999999999" customHeight="1">
      <c r="K270">
        <v>-0.136352243710189</v>
      </c>
      <c r="L270">
        <v>-0.20251965502277899</v>
      </c>
      <c r="M270">
        <v>-0.33115847859389702</v>
      </c>
      <c r="N270">
        <v>-0.45175294104840702</v>
      </c>
      <c r="O270">
        <v>-0.563793663789529</v>
      </c>
      <c r="P270">
        <v>-0.66865899871446799</v>
      </c>
      <c r="Q270">
        <v>-0.76943574051938401</v>
      </c>
      <c r="R270">
        <v>-0.87043154067727702</v>
      </c>
      <c r="S270">
        <v>-0.97663792437992403</v>
      </c>
      <c r="T270">
        <v>-1.0930914533156399</v>
      </c>
      <c r="U270">
        <v>-1.22438979489716</v>
      </c>
      <c r="V270">
        <v>-1.37412841874092</v>
      </c>
      <c r="W270">
        <v>-1.54461020606715</v>
      </c>
      <c r="X270">
        <v>-1.73657194602164</v>
      </c>
      <c r="Y270">
        <v>-1.9490518960254699</v>
      </c>
      <c r="Z270">
        <v>-2.1794476935475</v>
      </c>
      <c r="AA270">
        <v>-2.4236290085166798</v>
      </c>
      <c r="AB270">
        <v>-2.6761725863966501</v>
      </c>
      <c r="AC270">
        <v>-2.9307383679084098</v>
      </c>
      <c r="AD270">
        <v>-3.1804415819721199</v>
      </c>
      <c r="AE270">
        <v>-3.4182747010143699</v>
      </c>
      <c r="AF270">
        <v>-3.63761279870916</v>
      </c>
      <c r="AG270">
        <v>-3.8325942329837002</v>
      </c>
      <c r="AH270">
        <v>-3.9984989896750101</v>
      </c>
      <c r="AI270">
        <v>-4.1320860698558501</v>
      </c>
      <c r="AJ270">
        <v>-4.2318025067142502</v>
      </c>
      <c r="AK270">
        <v>-4.2978584596691398</v>
      </c>
      <c r="AL270">
        <v>-4.3322619424712796</v>
      </c>
      <c r="AM270">
        <v>-4.3386947107792899</v>
      </c>
      <c r="AN270">
        <v>-4.3222777368984904</v>
      </c>
      <c r="AO270">
        <v>-4.2892576470975401</v>
      </c>
      <c r="AP270">
        <v>-4.2466389186312998</v>
      </c>
      <c r="AQ270">
        <v>-4.2017383636394001</v>
      </c>
      <c r="AR270">
        <v>-4.1617276400027201</v>
      </c>
      <c r="AS270">
        <v>-4.1331963477007303</v>
      </c>
      <c r="AT270">
        <v>-4.1217427943524099</v>
      </c>
      <c r="AU270">
        <v>-4.1316262106742903</v>
      </c>
      <c r="AV270">
        <v>-4.1654965363582903</v>
      </c>
      <c r="AW270">
        <v>-4.2242459470214104</v>
      </c>
      <c r="AX270">
        <v>-4.3069448191559703</v>
      </c>
      <c r="AY270">
        <v>-4.41091649835578</v>
      </c>
      <c r="AZ270">
        <v>-4.5318934749585704</v>
      </c>
      <c r="BA270">
        <v>-4.6643078812413101</v>
      </c>
      <c r="BB270">
        <v>-4.8016310822353301</v>
      </c>
      <c r="BC270">
        <v>-4.9367964506676101</v>
      </c>
      <c r="BD270">
        <v>-5.0626395851264903</v>
      </c>
      <c r="BE270">
        <v>-5.1723571517374198</v>
      </c>
      <c r="BF270">
        <v>-5.2599358674300198</v>
      </c>
      <c r="BG270">
        <v>-5.3205309467298898</v>
      </c>
      <c r="BH270">
        <v>-5.3507700435133998</v>
      </c>
      <c r="BI270">
        <v>-5.3489727370931801</v>
      </c>
      <c r="BJ270">
        <v>-5.3152564314444604</v>
      </c>
      <c r="BK270">
        <v>-5.25151736825058</v>
      </c>
      <c r="BL270">
        <v>-5.1613190068941401</v>
      </c>
      <c r="BM270">
        <v>-5.0496824252566004</v>
      </c>
      <c r="BN270">
        <v>-4.9227420093286902</v>
      </c>
      <c r="BO270">
        <v>-4.7873533032901401</v>
      </c>
      <c r="BP270">
        <v>-4.6507167571395396</v>
      </c>
      <c r="BQ270">
        <v>-4.5198539483370004</v>
      </c>
      <c r="BR270">
        <v>-4.4011716870785103</v>
      </c>
      <c r="BS270">
        <v>-4.30012768325994</v>
      </c>
      <c r="BT270">
        <v>-4.2207838240345703</v>
      </c>
      <c r="BU270">
        <v>-4.16560761423204</v>
      </c>
      <c r="BV270">
        <v>-4.1353127694139404</v>
      </c>
      <c r="BW270">
        <v>-4.1287724706799498</v>
      </c>
      <c r="BX270">
        <v>-4.1431354196607098</v>
      </c>
      <c r="BY270">
        <v>-4.1739495157187498</v>
      </c>
      <c r="BZ270">
        <v>-4.2154819383500097</v>
      </c>
      <c r="CA270">
        <v>-4.2610442621334403</v>
      </c>
      <c r="CB270">
        <v>-4.3034221682156097</v>
      </c>
      <c r="CC270">
        <v>-4.3353137617450797</v>
      </c>
      <c r="CD270">
        <v>-4.3497941511971003</v>
      </c>
      <c r="CE270">
        <v>-4.34072971999427</v>
      </c>
      <c r="CF270">
        <v>-4.3031661198278597</v>
      </c>
      <c r="CG270">
        <v>-4.2336273381968299</v>
      </c>
      <c r="CH270">
        <v>-4.1303254670514198</v>
      </c>
      <c r="CI270">
        <v>-3.9932653244587302</v>
      </c>
      <c r="CJ270">
        <v>-3.8242292770476798</v>
      </c>
      <c r="CK270">
        <v>-3.62666077226323</v>
      </c>
      <c r="CL270">
        <v>-3.4054305268301599</v>
      </c>
      <c r="CM270">
        <v>-3.16652172021784</v>
      </c>
      <c r="CN270">
        <v>-2.9166427300451501</v>
      </c>
      <c r="CO270">
        <v>-2.6627957777346398</v>
      </c>
      <c r="CP270">
        <v>-2.4118223236768599</v>
      </c>
      <c r="CQ270">
        <v>-2.1699789142847399</v>
      </c>
      <c r="CR270">
        <v>-1.9425242753501999</v>
      </c>
      <c r="CS270">
        <v>-1.73341237259354</v>
      </c>
      <c r="CT270">
        <v>-1.54503779106192</v>
      </c>
      <c r="CU270">
        <v>-1.3781272010716401</v>
      </c>
      <c r="CV270">
        <v>-1.2317238872460099</v>
      </c>
      <c r="CW270">
        <v>-1.10332458306253</v>
      </c>
      <c r="CX270">
        <v>-0.98912967205691504</v>
      </c>
      <c r="CY270">
        <v>-0.88442388984853904</v>
      </c>
      <c r="CZ270">
        <v>-0.78405875449296603</v>
      </c>
      <c r="DA270">
        <v>-0.68301195050834396</v>
      </c>
      <c r="DB270">
        <v>-0.57698605536897496</v>
      </c>
      <c r="DC270">
        <v>-0.46297250441671101</v>
      </c>
      <c r="DD270">
        <v>-0.33970483283521802</v>
      </c>
      <c r="DE270">
        <v>-0.207873669540035</v>
      </c>
      <c r="DF270">
        <v>-0.140028445140223</v>
      </c>
    </row>
    <row r="271" spans="11:110" ht="1.1499999999999999" customHeight="1">
      <c r="K271">
        <v>-0.13400793409145001</v>
      </c>
      <c r="L271">
        <v>-0.199243850229918</v>
      </c>
      <c r="M271">
        <v>-0.32644672445809603</v>
      </c>
      <c r="N271">
        <v>-0.446553658565849</v>
      </c>
      <c r="O271">
        <v>-0.55914369431882704</v>
      </c>
      <c r="P271">
        <v>-0.66549384172845205</v>
      </c>
      <c r="Q271">
        <v>-0.76843443047562598</v>
      </c>
      <c r="R271">
        <v>-0.87191324417039595</v>
      </c>
      <c r="S271">
        <v>-0.98051224265544901</v>
      </c>
      <c r="T271">
        <v>-1.09885788442712</v>
      </c>
      <c r="U271">
        <v>-1.2311783633919999</v>
      </c>
      <c r="V271">
        <v>-1.3807717265692101</v>
      </c>
      <c r="W271">
        <v>-1.54973828437399</v>
      </c>
      <c r="X271">
        <v>-1.7387208796340801</v>
      </c>
      <c r="Y271">
        <v>-1.9467772073484</v>
      </c>
      <c r="Z271">
        <v>-2.17143513159944</v>
      </c>
      <c r="AA271">
        <v>-2.4087950732129002</v>
      </c>
      <c r="AB271">
        <v>-2.6537481513826</v>
      </c>
      <c r="AC271">
        <v>-2.9003309339474601</v>
      </c>
      <c r="AD271">
        <v>-3.1420718726076799</v>
      </c>
      <c r="AE271">
        <v>-3.37238541617076</v>
      </c>
      <c r="AF271">
        <v>-3.5850497815251199</v>
      </c>
      <c r="AG271">
        <v>-3.7745609429483298</v>
      </c>
      <c r="AH271">
        <v>-3.9364872638074799</v>
      </c>
      <c r="AI271">
        <v>-4.0677881170217498</v>
      </c>
      <c r="AJ271">
        <v>-4.1670094330899499</v>
      </c>
      <c r="AK271">
        <v>-4.2343518662998996</v>
      </c>
      <c r="AL271">
        <v>-4.2717057309498303</v>
      </c>
      <c r="AM271">
        <v>-4.2825338258564898</v>
      </c>
      <c r="AN271">
        <v>-4.2716501819691297</v>
      </c>
      <c r="AO271">
        <v>-4.2449256167587501</v>
      </c>
      <c r="AP271">
        <v>-4.2089433309327697</v>
      </c>
      <c r="AQ271">
        <v>-4.1705796276740603</v>
      </c>
      <c r="AR271">
        <v>-4.1365739456516604</v>
      </c>
      <c r="AS271">
        <v>-4.1131190528754198</v>
      </c>
      <c r="AT271">
        <v>-4.1054766150684898</v>
      </c>
      <c r="AU271">
        <v>-4.1176504975405503</v>
      </c>
      <c r="AV271">
        <v>-4.1521325190316896</v>
      </c>
      <c r="AW271">
        <v>-4.2097638094095302</v>
      </c>
      <c r="AX271">
        <v>-4.2896738922953102</v>
      </c>
      <c r="AY271">
        <v>-4.3893516850296104</v>
      </c>
      <c r="AZ271">
        <v>-4.5047911860199203</v>
      </c>
      <c r="BA271">
        <v>-4.6307653924511296</v>
      </c>
      <c r="BB271">
        <v>-4.7611443933685802</v>
      </c>
      <c r="BC271">
        <v>-4.8892929719232603</v>
      </c>
      <c r="BD271">
        <v>-5.0084836591271102</v>
      </c>
      <c r="BE271">
        <v>-5.1123279847698901</v>
      </c>
      <c r="BF271">
        <v>-5.1951793150212504</v>
      </c>
      <c r="BG271">
        <v>-5.2524881811959503</v>
      </c>
      <c r="BH271">
        <v>-5.28108758651919</v>
      </c>
      <c r="BI271">
        <v>-5.2793995477350997</v>
      </c>
      <c r="BJ271">
        <v>-5.24753461890948</v>
      </c>
      <c r="BK271">
        <v>-5.1872732976898099</v>
      </c>
      <c r="BL271">
        <v>-5.1019615286673696</v>
      </c>
      <c r="BM271">
        <v>-4.9963149830796203</v>
      </c>
      <c r="BN271">
        <v>-4.8760942000052001</v>
      </c>
      <c r="BO271">
        <v>-4.7477356467408898</v>
      </c>
      <c r="BP271">
        <v>-4.6180017528638801</v>
      </c>
      <c r="BQ271">
        <v>-4.4934854971596403</v>
      </c>
      <c r="BR271">
        <v>-4.3802009742650698</v>
      </c>
      <c r="BS271">
        <v>-4.2832735372836499</v>
      </c>
      <c r="BT271">
        <v>-4.2065148595051198</v>
      </c>
      <c r="BU271">
        <v>-4.15223979451088</v>
      </c>
      <c r="BV271">
        <v>-4.1211164915578804</v>
      </c>
      <c r="BW271">
        <v>-4.1120828348889296</v>
      </c>
      <c r="BX271">
        <v>-4.1224583082854904</v>
      </c>
      <c r="BY271">
        <v>-4.1480574492126303</v>
      </c>
      <c r="BZ271">
        <v>-4.1834928379604301</v>
      </c>
      <c r="CA271">
        <v>-4.2224785244781398</v>
      </c>
      <c r="CB271">
        <v>-4.2582348990827201</v>
      </c>
      <c r="CC271">
        <v>-4.2838997384106996</v>
      </c>
      <c r="CD271">
        <v>-4.2929651477721604</v>
      </c>
      <c r="CE271">
        <v>-4.2796656471469401</v>
      </c>
      <c r="CF271">
        <v>-4.2393438212624401</v>
      </c>
      <c r="CG271">
        <v>-4.1687305981036804</v>
      </c>
      <c r="CH271">
        <v>-4.0661423723407397</v>
      </c>
      <c r="CI271">
        <v>-3.9315795265973401</v>
      </c>
      <c r="CJ271">
        <v>-3.7667124440085602</v>
      </c>
      <c r="CK271">
        <v>-3.5747721535500299</v>
      </c>
      <c r="CL271">
        <v>-3.3603308560462199</v>
      </c>
      <c r="CM271">
        <v>-3.1290070098381899</v>
      </c>
      <c r="CN271">
        <v>-2.8871018245957698</v>
      </c>
      <c r="CO271">
        <v>-2.6411944086606902</v>
      </c>
      <c r="CP271">
        <v>-2.3977161018129798</v>
      </c>
      <c r="CQ271">
        <v>-2.1625526909929502</v>
      </c>
      <c r="CR271">
        <v>-1.94065724640755</v>
      </c>
      <c r="CS271">
        <v>-1.73576448178937</v>
      </c>
      <c r="CT271">
        <v>-1.55015138744014</v>
      </c>
      <c r="CU271">
        <v>-1.3845389835851201</v>
      </c>
      <c r="CV271">
        <v>-1.2380780810018901</v>
      </c>
      <c r="CW271">
        <v>-1.10848078194498</v>
      </c>
      <c r="CX271">
        <v>-0.99225575220988005</v>
      </c>
      <c r="CY271">
        <v>-0.88506602890858999</v>
      </c>
      <c r="CZ271">
        <v>-0.78217880244287696</v>
      </c>
      <c r="DA271">
        <v>-0.67898375959632096</v>
      </c>
      <c r="DB271">
        <v>-0.57154239428682496</v>
      </c>
      <c r="DC271">
        <v>-0.45709812542789602</v>
      </c>
      <c r="DD271">
        <v>-0.33447862892191998</v>
      </c>
      <c r="DE271">
        <v>-0.20427582042575901</v>
      </c>
      <c r="DF271">
        <v>-0.13746473993382999</v>
      </c>
    </row>
    <row r="272" spans="11:110" ht="1.1499999999999999" customHeight="1">
      <c r="K272">
        <v>-0.131890989086177</v>
      </c>
      <c r="L272">
        <v>-0.19628260879607701</v>
      </c>
      <c r="M272">
        <v>-0.32217782522679</v>
      </c>
      <c r="N272">
        <v>-0.44182457624846799</v>
      </c>
      <c r="O272">
        <v>-0.55488341156617005</v>
      </c>
      <c r="P272">
        <v>-0.66254195439802499</v>
      </c>
      <c r="Q272">
        <v>-0.76739923038899605</v>
      </c>
      <c r="R272">
        <v>-0.87307531851430198</v>
      </c>
      <c r="S272">
        <v>-0.98377665380727597</v>
      </c>
      <c r="T272">
        <v>-1.1037517108011099</v>
      </c>
      <c r="U272">
        <v>-1.2368868475457</v>
      </c>
      <c r="V272">
        <v>-1.3862041655084001</v>
      </c>
      <c r="W272">
        <v>-1.5536157669497701</v>
      </c>
      <c r="X272">
        <v>-1.7396772867680399</v>
      </c>
      <c r="Y272">
        <v>-1.9434649984003101</v>
      </c>
      <c r="Z272">
        <v>-2.1626289927071598</v>
      </c>
      <c r="AA272">
        <v>-2.39348604250194</v>
      </c>
      <c r="AB272">
        <v>-2.6312219848859999</v>
      </c>
      <c r="AC272">
        <v>-2.8702265315423698</v>
      </c>
      <c r="AD272">
        <v>-3.1044156189548602</v>
      </c>
      <c r="AE272">
        <v>-3.3275994103013402</v>
      </c>
      <c r="AF272">
        <v>-3.5339341946593898</v>
      </c>
      <c r="AG272">
        <v>-3.7182512840046802</v>
      </c>
      <c r="AH272">
        <v>-3.87638939650334</v>
      </c>
      <c r="AI272">
        <v>-4.0054956716915999</v>
      </c>
      <c r="AJ272">
        <v>-4.10420853049611</v>
      </c>
      <c r="AK272">
        <v>-4.1727193401878298</v>
      </c>
      <c r="AL272">
        <v>-4.2128075635742297</v>
      </c>
      <c r="AM272">
        <v>-4.2277300834677503</v>
      </c>
      <c r="AN272">
        <v>-4.2220124047488197</v>
      </c>
      <c r="AO272">
        <v>-4.2011721683632004</v>
      </c>
      <c r="AP272">
        <v>-4.1713967168692196</v>
      </c>
      <c r="AQ272">
        <v>-4.1391484548227897</v>
      </c>
      <c r="AR272">
        <v>-4.1107607329458196</v>
      </c>
      <c r="AS272">
        <v>-4.0920534846513696</v>
      </c>
      <c r="AT272">
        <v>-4.0879720773770103</v>
      </c>
      <c r="AU272">
        <v>-4.1022804260450103</v>
      </c>
      <c r="AV272">
        <v>-4.1373217529066899</v>
      </c>
      <c r="AW272">
        <v>-4.1938891689659803</v>
      </c>
      <c r="AX272">
        <v>-4.2711676723384704</v>
      </c>
      <c r="AY272">
        <v>-4.3668016126229299</v>
      </c>
      <c r="AZ272">
        <v>-4.4770305387970302</v>
      </c>
      <c r="BA272">
        <v>-4.5969475411509704</v>
      </c>
      <c r="BB272">
        <v>-4.7207971495033796</v>
      </c>
      <c r="BC272">
        <v>-4.8423492860314203</v>
      </c>
      <c r="BD272">
        <v>-4.9552868125334797</v>
      </c>
      <c r="BE272">
        <v>-5.05361087037062</v>
      </c>
      <c r="BF272">
        <v>-5.1320191654479697</v>
      </c>
      <c r="BG272">
        <v>-5.1862395825056904</v>
      </c>
      <c r="BH272">
        <v>-5.2132979780692104</v>
      </c>
      <c r="BI272">
        <v>-5.2117125615069799</v>
      </c>
      <c r="BJ272">
        <v>-5.1815874509349298</v>
      </c>
      <c r="BK272">
        <v>-5.1245944617321397</v>
      </c>
      <c r="BL272">
        <v>-5.0438752569558902</v>
      </c>
      <c r="BM272">
        <v>-4.9438586642667701</v>
      </c>
      <c r="BN272">
        <v>-4.82995413633759</v>
      </c>
      <c r="BO272">
        <v>-4.7082045917875002</v>
      </c>
      <c r="BP272">
        <v>-4.5849610671055201</v>
      </c>
      <c r="BQ272">
        <v>-4.46641404430558</v>
      </c>
      <c r="BR272">
        <v>-4.3582088629036297</v>
      </c>
      <c r="BS272">
        <v>-4.2651587486554199</v>
      </c>
      <c r="BT272">
        <v>-4.1908404195798603</v>
      </c>
      <c r="BU272">
        <v>-4.1374254388348399</v>
      </c>
      <c r="BV272">
        <v>-4.1055392420201304</v>
      </c>
      <c r="BW272">
        <v>-4.0941805645237999</v>
      </c>
      <c r="BX272">
        <v>-4.1008293656445796</v>
      </c>
      <c r="BY272">
        <v>-4.12155072231368</v>
      </c>
      <c r="BZ272">
        <v>-4.1512817517690701</v>
      </c>
      <c r="CA272">
        <v>-4.18411462032625</v>
      </c>
      <c r="CB272">
        <v>-4.2136781564568899</v>
      </c>
      <c r="CC272">
        <v>-4.2335232579437303</v>
      </c>
      <c r="CD272">
        <v>-4.2375338522409001</v>
      </c>
      <c r="CE272">
        <v>-4.2202904197776299</v>
      </c>
      <c r="CF272">
        <v>-4.1774147034717002</v>
      </c>
      <c r="CG272">
        <v>-4.1058322421237898</v>
      </c>
      <c r="CH272">
        <v>-4.0039577001519504</v>
      </c>
      <c r="CI272">
        <v>-3.8717876618955298</v>
      </c>
      <c r="CJ272">
        <v>-3.7108877230701101</v>
      </c>
      <c r="CK272">
        <v>-3.5242898401323002</v>
      </c>
      <c r="CL272">
        <v>-3.3162863117410599</v>
      </c>
      <c r="CM272">
        <v>-3.0921536336027402</v>
      </c>
      <c r="CN272">
        <v>-2.8578111134280402</v>
      </c>
      <c r="CO272">
        <v>-2.6194410817935299</v>
      </c>
      <c r="CP272">
        <v>-2.3830903724638799</v>
      </c>
      <c r="CQ272">
        <v>-2.1542970335995899</v>
      </c>
      <c r="CR272">
        <v>-1.93772769597613</v>
      </c>
      <c r="CS272">
        <v>-1.7369114719093799</v>
      </c>
      <c r="CT272">
        <v>-1.5540149916724899</v>
      </c>
      <c r="CU272">
        <v>-1.38975370078142</v>
      </c>
      <c r="CV272">
        <v>-1.2433782712102299</v>
      </c>
      <c r="CW272">
        <v>-1.1128011506090201</v>
      </c>
      <c r="CX272">
        <v>-0.99481706242207102</v>
      </c>
      <c r="CY272">
        <v>-0.88543922358388005</v>
      </c>
      <c r="CZ272">
        <v>-0.78031802630965497</v>
      </c>
      <c r="DA272">
        <v>-0.67522094637015895</v>
      </c>
      <c r="DB272">
        <v>-0.566536353135634</v>
      </c>
      <c r="DC272">
        <v>-0.45173470408475103</v>
      </c>
      <c r="DD272">
        <v>-0.32972633437388099</v>
      </c>
      <c r="DE272">
        <v>-0.20101197641356899</v>
      </c>
      <c r="DF272">
        <v>-0.135141649602328</v>
      </c>
    </row>
    <row r="273" spans="11:110" ht="1.1499999999999999" customHeight="1">
      <c r="K273">
        <v>-0.129974608814209</v>
      </c>
      <c r="L273">
        <v>-0.193598737246061</v>
      </c>
      <c r="M273">
        <v>-0.31829882054678299</v>
      </c>
      <c r="N273">
        <v>-0.43750762650534802</v>
      </c>
      <c r="O273">
        <v>-0.55096034440758102</v>
      </c>
      <c r="P273">
        <v>-0.65976531529332905</v>
      </c>
      <c r="Q273">
        <v>-0.76631260473219298</v>
      </c>
      <c r="R273">
        <v>-0.87392369822613103</v>
      </c>
      <c r="S273">
        <v>-0.98646071292856397</v>
      </c>
      <c r="T273">
        <v>-1.1078238592699301</v>
      </c>
      <c r="U273">
        <v>-1.2415834144041999</v>
      </c>
      <c r="V273">
        <v>-1.3905056649001699</v>
      </c>
      <c r="W273">
        <v>-1.5563280411642699</v>
      </c>
      <c r="X273">
        <v>-1.73952538577071</v>
      </c>
      <c r="Y273">
        <v>-1.9391918502125001</v>
      </c>
      <c r="Z273">
        <v>-2.1530923416634198</v>
      </c>
      <c r="AA273">
        <v>-2.3777465510095701</v>
      </c>
      <c r="AB273">
        <v>-2.6086166538406799</v>
      </c>
      <c r="AC273">
        <v>-2.8404235155958002</v>
      </c>
      <c r="AD273">
        <v>-3.0674464344544199</v>
      </c>
      <c r="AE273">
        <v>-3.28386666872133</v>
      </c>
      <c r="AF273">
        <v>-3.4841950694389698</v>
      </c>
      <c r="AG273">
        <v>-3.6635773859165801</v>
      </c>
      <c r="AH273">
        <v>-3.81810578492578</v>
      </c>
      <c r="AI273">
        <v>-3.9451033523660102</v>
      </c>
      <c r="AJ273">
        <v>-4.0432949949991102</v>
      </c>
      <c r="AK273">
        <v>-4.1128630077673298</v>
      </c>
      <c r="AL273">
        <v>-4.1554824412432101</v>
      </c>
      <c r="AM273">
        <v>-4.1742165149331596</v>
      </c>
      <c r="AN273">
        <v>-4.1733195082214198</v>
      </c>
      <c r="AO273">
        <v>-4.1579771470585598</v>
      </c>
      <c r="AP273">
        <v>-4.1340047910952897</v>
      </c>
      <c r="AQ273">
        <v>-4.1074759386877497</v>
      </c>
      <c r="AR273">
        <v>-4.0843423962438798</v>
      </c>
      <c r="AS273">
        <v>-4.0700738037458697</v>
      </c>
      <c r="AT273">
        <v>-4.0693183390191603</v>
      </c>
      <c r="AU273">
        <v>-4.0856144434762696</v>
      </c>
      <c r="AV273">
        <v>-4.1211656866514197</v>
      </c>
      <c r="AW273">
        <v>-4.1767200044099999</v>
      </c>
      <c r="AX273">
        <v>-4.2515144225482704</v>
      </c>
      <c r="AY273">
        <v>-4.3433392004191003</v>
      </c>
      <c r="AZ273">
        <v>-4.4486644484220497</v>
      </c>
      <c r="BA273">
        <v>-4.5628838396198796</v>
      </c>
      <c r="BB273">
        <v>-4.68059353918754</v>
      </c>
      <c r="BC273">
        <v>-4.7959439366720096</v>
      </c>
      <c r="BD273">
        <v>-4.9030032406113397</v>
      </c>
      <c r="BE273">
        <v>-4.9961384850111399</v>
      </c>
      <c r="BF273">
        <v>-5.0703707609816799</v>
      </c>
      <c r="BG273">
        <v>-5.1216884372410796</v>
      </c>
      <c r="BH273">
        <v>-5.1472984898531102</v>
      </c>
      <c r="BI273">
        <v>-5.1458094558821896</v>
      </c>
      <c r="BJ273">
        <v>-5.1173194033433198</v>
      </c>
      <c r="BK273">
        <v>-5.0633980969191699</v>
      </c>
      <c r="BL273">
        <v>-4.9869953487298098</v>
      </c>
      <c r="BM273">
        <v>-4.8922705783030702</v>
      </c>
      <c r="BN273">
        <v>-4.7843035273488796</v>
      </c>
      <c r="BO273">
        <v>-4.6687675423361599</v>
      </c>
      <c r="BP273">
        <v>-4.5516272740801504</v>
      </c>
      <c r="BQ273">
        <v>-4.4386952196561102</v>
      </c>
      <c r="BR273">
        <v>-4.3352704695177398</v>
      </c>
      <c r="BS273">
        <v>-4.2458731233606102</v>
      </c>
      <c r="BT273">
        <v>-4.1738592742705798</v>
      </c>
      <c r="BU273">
        <v>-4.12126598419764</v>
      </c>
      <c r="BV273">
        <v>-4.0886786542835996</v>
      </c>
      <c r="BW273">
        <v>-4.0751532530490397</v>
      </c>
      <c r="BX273">
        <v>-4.0783205367575004</v>
      </c>
      <c r="BY273">
        <v>-4.0944810022563196</v>
      </c>
      <c r="BZ273">
        <v>-4.1188767050254098</v>
      </c>
      <c r="CA273">
        <v>-4.1459550468041702</v>
      </c>
      <c r="CB273">
        <v>-4.1697286254360897</v>
      </c>
      <c r="CC273">
        <v>-4.1841365195903597</v>
      </c>
      <c r="CD273">
        <v>-4.1834308266597198</v>
      </c>
      <c r="CE273">
        <v>-4.16251716528763</v>
      </c>
      <c r="CF273">
        <v>-4.1172797317182601</v>
      </c>
      <c r="CG273">
        <v>-4.0448270876816803</v>
      </c>
      <c r="CH273">
        <v>-3.9436665010885199</v>
      </c>
      <c r="CI273">
        <v>-3.8137913380319999</v>
      </c>
      <c r="CJ273">
        <v>-3.6566691608391602</v>
      </c>
      <c r="CK273">
        <v>-3.4751453638663601</v>
      </c>
      <c r="CL273">
        <v>-3.2732498072288498</v>
      </c>
      <c r="CM273">
        <v>-3.0559383821903499</v>
      </c>
      <c r="CN273">
        <v>-2.8287721574695102</v>
      </c>
      <c r="CO273">
        <v>-2.5975614266967502</v>
      </c>
      <c r="CP273">
        <v>-2.3679924718499898</v>
      </c>
      <c r="CQ273">
        <v>-2.14527718681417</v>
      </c>
      <c r="CR273">
        <v>-1.93381373421849</v>
      </c>
      <c r="CS273">
        <v>-1.73693832439315</v>
      </c>
      <c r="CT273">
        <v>-1.5567139626645701</v>
      </c>
      <c r="CU273">
        <v>-1.3938504447134801</v>
      </c>
      <c r="CV273">
        <v>-1.2476910486358801</v>
      </c>
      <c r="CW273">
        <v>-1.1163343822611</v>
      </c>
      <c r="CX273">
        <v>-0.99684042420522001</v>
      </c>
      <c r="CY273">
        <v>-0.88554633261973303</v>
      </c>
      <c r="CZ273">
        <v>-0.77845567750613098</v>
      </c>
      <c r="DA273">
        <v>-0.67168233752148299</v>
      </c>
      <c r="DB273">
        <v>-0.56191255508446303</v>
      </c>
      <c r="DC273">
        <v>-0.446821716870413</v>
      </c>
      <c r="DD273">
        <v>-0.32539311032023299</v>
      </c>
      <c r="DE273">
        <v>-0.198043773883673</v>
      </c>
      <c r="DF273">
        <v>-0.133031583493948</v>
      </c>
    </row>
    <row r="274" spans="11:110" ht="1.1499999999999999" customHeight="1">
      <c r="K274">
        <v>-0.12823492973787301</v>
      </c>
      <c r="L274">
        <v>-0.19115907558174899</v>
      </c>
      <c r="M274">
        <v>-0.31476239378488502</v>
      </c>
      <c r="N274">
        <v>-0.43355081534968498</v>
      </c>
      <c r="O274">
        <v>-0.54732746067975302</v>
      </c>
      <c r="P274">
        <v>-0.65712994656282198</v>
      </c>
      <c r="Q274">
        <v>-0.765159243483021</v>
      </c>
      <c r="R274">
        <v>-0.87446459313504399</v>
      </c>
      <c r="S274">
        <v>-0.98859239099822305</v>
      </c>
      <c r="T274">
        <v>-1.11112206252365</v>
      </c>
      <c r="U274">
        <v>-1.24533177952614</v>
      </c>
      <c r="V274">
        <v>-1.3937508584351199</v>
      </c>
      <c r="W274">
        <v>-1.5579547963593099</v>
      </c>
      <c r="X274">
        <v>-1.7383437392892001</v>
      </c>
      <c r="Y274">
        <v>-1.93402915307973</v>
      </c>
      <c r="Z274">
        <v>-2.1428838928655201</v>
      </c>
      <c r="AA274">
        <v>-2.3616180309407899</v>
      </c>
      <c r="AB274">
        <v>-2.5859528967033598</v>
      </c>
      <c r="AC274">
        <v>-2.8109199198932502</v>
      </c>
      <c r="AD274">
        <v>-3.0311391511898602</v>
      </c>
      <c r="AE274">
        <v>-3.2411398650874101</v>
      </c>
      <c r="AF274">
        <v>-3.4357654301431699</v>
      </c>
      <c r="AG274">
        <v>-3.6104564279216498</v>
      </c>
      <c r="AH274">
        <v>-3.7615426157554399</v>
      </c>
      <c r="AI274">
        <v>-3.8865119420412602</v>
      </c>
      <c r="AJ274">
        <v>-3.9841701729204</v>
      </c>
      <c r="AK274">
        <v>-4.0546907432805401</v>
      </c>
      <c r="AL274">
        <v>-4.0996503471275103</v>
      </c>
      <c r="AM274">
        <v>-4.1219300529431901</v>
      </c>
      <c r="AN274">
        <v>-4.1255291680982502</v>
      </c>
      <c r="AO274">
        <v>-4.11532147797619</v>
      </c>
      <c r="AP274">
        <v>-4.0967727858902103</v>
      </c>
      <c r="AQ274">
        <v>-4.0755911572464596</v>
      </c>
      <c r="AR274">
        <v>-4.0573699062630801</v>
      </c>
      <c r="AS274">
        <v>-4.0472495525289904</v>
      </c>
      <c r="AT274">
        <v>-4.0495990336334096</v>
      </c>
      <c r="AU274">
        <v>-4.0677449142448996</v>
      </c>
      <c r="AV274">
        <v>-4.1037595094255899</v>
      </c>
      <c r="AW274">
        <v>-4.1583482505670704</v>
      </c>
      <c r="AX274">
        <v>-4.2307969563373602</v>
      </c>
      <c r="AY274">
        <v>-4.3190328539280003</v>
      </c>
      <c r="AZ274">
        <v>-4.4197425361056402</v>
      </c>
      <c r="BA274">
        <v>-4.5286019324321103</v>
      </c>
      <c r="BB274">
        <v>-4.6405374251697804</v>
      </c>
      <c r="BC274">
        <v>-4.7500567022926097</v>
      </c>
      <c r="BD274">
        <v>-4.8515898551569396</v>
      </c>
      <c r="BE274">
        <v>-4.9398475319079997</v>
      </c>
      <c r="BF274">
        <v>-5.01015452635305</v>
      </c>
      <c r="BG274">
        <v>-5.0587438481814804</v>
      </c>
      <c r="BH274">
        <v>-5.08299257507813</v>
      </c>
      <c r="BI274">
        <v>-5.0815940647771303</v>
      </c>
      <c r="BJ274">
        <v>-5.0546406952573202</v>
      </c>
      <c r="BK274">
        <v>-5.0036064072764903</v>
      </c>
      <c r="BL274">
        <v>-4.9312608379466401</v>
      </c>
      <c r="BM274">
        <v>-4.8415103751004196</v>
      </c>
      <c r="BN274">
        <v>-4.7391251245497603</v>
      </c>
      <c r="BO274">
        <v>-4.6294313802585902</v>
      </c>
      <c r="BP274">
        <v>-4.5180308937355997</v>
      </c>
      <c r="BQ274">
        <v>-4.41038119478947</v>
      </c>
      <c r="BR274">
        <v>-4.3114562642434802</v>
      </c>
      <c r="BS274">
        <v>-4.2255009235937404</v>
      </c>
      <c r="BT274">
        <v>-4.1556641000878303</v>
      </c>
      <c r="BU274">
        <v>-4.1038566074236202</v>
      </c>
      <c r="BV274">
        <v>-4.0706263283427004</v>
      </c>
      <c r="BW274">
        <v>-4.0550830650201499</v>
      </c>
      <c r="BX274">
        <v>-4.05499928246849</v>
      </c>
      <c r="BY274">
        <v>-4.0668966981179704</v>
      </c>
      <c r="BZ274">
        <v>-4.0863038936438203</v>
      </c>
      <c r="CA274">
        <v>-4.1080020145802401</v>
      </c>
      <c r="CB274">
        <v>-4.1263642639735396</v>
      </c>
      <c r="CC274">
        <v>-4.1356944709680201</v>
      </c>
      <c r="CD274">
        <v>-4.1305906838547699</v>
      </c>
      <c r="CE274">
        <v>-4.10626410793971</v>
      </c>
      <c r="CF274">
        <v>-4.0588456893081304</v>
      </c>
      <c r="CG274">
        <v>-3.98561612735738</v>
      </c>
      <c r="CH274">
        <v>-3.8851699650226701</v>
      </c>
      <c r="CI274">
        <v>-3.7574978789995201</v>
      </c>
      <c r="CJ274">
        <v>-3.60397574004261</v>
      </c>
      <c r="CK274">
        <v>-3.4272740962602302</v>
      </c>
      <c r="CL274">
        <v>-3.23117676917777</v>
      </c>
      <c r="CM274">
        <v>-3.02033906969926</v>
      </c>
      <c r="CN274">
        <v>-2.7999860021868801</v>
      </c>
      <c r="CO274">
        <v>-2.57557906081948</v>
      </c>
      <c r="CP274">
        <v>-2.3524663662224801</v>
      </c>
      <c r="CQ274">
        <v>-2.13555391459249</v>
      </c>
      <c r="CR274">
        <v>-1.9289881861407401</v>
      </c>
      <c r="CS274">
        <v>-1.73592431859666</v>
      </c>
      <c r="CT274">
        <v>-1.5583279648738799</v>
      </c>
      <c r="CU274">
        <v>-1.3969030586553799</v>
      </c>
      <c r="CV274">
        <v>-1.2510786509210401</v>
      </c>
      <c r="CW274">
        <v>-1.1191261115710001</v>
      </c>
      <c r="CX274">
        <v>-0.99835124058595204</v>
      </c>
      <c r="CY274">
        <v>-0.88539067976744201</v>
      </c>
      <c r="CZ274">
        <v>-0.77657342255091399</v>
      </c>
      <c r="DA274">
        <v>-0.66833099919450401</v>
      </c>
      <c r="DB274">
        <v>-0.557621237161392</v>
      </c>
      <c r="DC274">
        <v>-0.44230486000889802</v>
      </c>
      <c r="DD274">
        <v>-0.32142987622201402</v>
      </c>
      <c r="DE274">
        <v>-0.195336950877772</v>
      </c>
      <c r="DF274">
        <v>-0.131109937650144</v>
      </c>
    </row>
    <row r="275" spans="11:110" ht="1.1499999999999999" customHeight="1">
      <c r="K275">
        <v>-0.12665069618574201</v>
      </c>
      <c r="L275">
        <v>-0.18893405620366999</v>
      </c>
      <c r="M275">
        <v>-0.31152627973632602</v>
      </c>
      <c r="N275">
        <v>-0.42990761900709001</v>
      </c>
      <c r="O275">
        <v>-0.54394266108389699</v>
      </c>
      <c r="P275">
        <v>-0.65460556395101299</v>
      </c>
      <c r="Q275">
        <v>-0.76392588390954597</v>
      </c>
      <c r="R275">
        <v>-0.87470447209286195</v>
      </c>
      <c r="S275">
        <v>-0.99019819889556304</v>
      </c>
      <c r="T275">
        <v>-1.11369109540964</v>
      </c>
      <c r="U275">
        <v>-1.24819152372458</v>
      </c>
      <c r="V275">
        <v>-1.3960094496475499</v>
      </c>
      <c r="W275">
        <v>-1.5585704092131301</v>
      </c>
      <c r="X275">
        <v>-1.73620563216269</v>
      </c>
      <c r="Y275">
        <v>-1.9280434505446</v>
      </c>
      <c r="Z275">
        <v>-2.13205829759083</v>
      </c>
      <c r="AA275">
        <v>-2.3451389251172001</v>
      </c>
      <c r="AB275">
        <v>-2.5632497493343398</v>
      </c>
      <c r="AC275">
        <v>-2.7817134881035201</v>
      </c>
      <c r="AD275">
        <v>-2.9954697547687901</v>
      </c>
      <c r="AE275">
        <v>-3.1993742050329899</v>
      </c>
      <c r="AF275">
        <v>-3.38858205659412</v>
      </c>
      <c r="AG275">
        <v>-3.5588103356598699</v>
      </c>
      <c r="AH275">
        <v>-3.70661151617607</v>
      </c>
      <c r="AI275">
        <v>-3.8296280156333502</v>
      </c>
      <c r="AJ275">
        <v>-3.9267411883520098</v>
      </c>
      <c r="AK275">
        <v>-3.9981158201041</v>
      </c>
      <c r="AL275">
        <v>-4.0452359440684802</v>
      </c>
      <c r="AM275">
        <v>-4.0708112943266803</v>
      </c>
      <c r="AN275">
        <v>-4.07860147610692</v>
      </c>
      <c r="AO275">
        <v>-4.0731871000459101</v>
      </c>
      <c r="AP275">
        <v>-4.0597054796781702</v>
      </c>
      <c r="AQ275">
        <v>-4.0435212943534298</v>
      </c>
      <c r="AR275">
        <v>-4.0298910171791098</v>
      </c>
      <c r="AS275">
        <v>-4.0236459348686804</v>
      </c>
      <c r="AT275">
        <v>-4.0288926055729704</v>
      </c>
      <c r="AU275">
        <v>-4.0487584884125001</v>
      </c>
      <c r="AV275">
        <v>-4.0851925301179897</v>
      </c>
      <c r="AW275">
        <v>-4.1388601647779204</v>
      </c>
      <c r="AX275">
        <v>-4.2090929677484699</v>
      </c>
      <c r="AY275">
        <v>-4.2939467382996304</v>
      </c>
      <c r="AZ275">
        <v>-4.3903113281815802</v>
      </c>
      <c r="BA275">
        <v>-4.4941277089239096</v>
      </c>
      <c r="BB275">
        <v>-4.6006323634976702</v>
      </c>
      <c r="BC275">
        <v>-4.7046685205130503</v>
      </c>
      <c r="BD275">
        <v>-4.8010061186409896</v>
      </c>
      <c r="BE275">
        <v>-4.88467849529001</v>
      </c>
      <c r="BF275">
        <v>-4.9512956589166297</v>
      </c>
      <c r="BG275">
        <v>-4.9973203801914403</v>
      </c>
      <c r="BH275">
        <v>-5.0202894923498196</v>
      </c>
      <c r="BI275">
        <v>-5.0189760037500202</v>
      </c>
      <c r="BJ275">
        <v>-4.9934669389897897</v>
      </c>
      <c r="BK275">
        <v>-4.9451462612055996</v>
      </c>
      <c r="BL275">
        <v>-4.8766143989748301</v>
      </c>
      <c r="BM275">
        <v>-4.7915400898754603</v>
      </c>
      <c r="BN275">
        <v>-4.6944026577414002</v>
      </c>
      <c r="BO275">
        <v>-4.5902024959436503</v>
      </c>
      <c r="BP275">
        <v>-4.4842005151104196</v>
      </c>
      <c r="BQ275">
        <v>-4.3815208916450104</v>
      </c>
      <c r="BR275">
        <v>-4.2868323520553799</v>
      </c>
      <c r="BS275">
        <v>-4.2041212038159701</v>
      </c>
      <c r="BT275">
        <v>-4.13634184945772</v>
      </c>
      <c r="BU275">
        <v>-4.0852866046267797</v>
      </c>
      <c r="BV275">
        <v>-4.0514681962425003</v>
      </c>
      <c r="BW275">
        <v>-4.0340470648493101</v>
      </c>
      <c r="BX275">
        <v>-4.0309288511519803</v>
      </c>
      <c r="BY275">
        <v>-4.0388431581021003</v>
      </c>
      <c r="BZ275">
        <v>-4.0535877946963303</v>
      </c>
      <c r="CA275">
        <v>-4.0702574653258603</v>
      </c>
      <c r="CB275">
        <v>-4.08356422554911</v>
      </c>
      <c r="CC275">
        <v>-4.0881546410885896</v>
      </c>
      <c r="CD275">
        <v>-4.0789518420040203</v>
      </c>
      <c r="CE275">
        <v>-4.0514542588856903</v>
      </c>
      <c r="CF275">
        <v>-4.0020248243964298</v>
      </c>
      <c r="CG275">
        <v>-3.9281061547882201</v>
      </c>
      <c r="CH275">
        <v>-3.8283750484205799</v>
      </c>
      <c r="CI275">
        <v>-3.7028199813315399</v>
      </c>
      <c r="CJ275">
        <v>-3.5527310823794802</v>
      </c>
      <c r="CK275">
        <v>-3.3806150206238499</v>
      </c>
      <c r="CL275">
        <v>-3.1900249926372801</v>
      </c>
      <c r="CM275">
        <v>-2.9853344788824399</v>
      </c>
      <c r="CN275">
        <v>-2.7714532230303099</v>
      </c>
      <c r="CO275">
        <v>-2.5535157244445799</v>
      </c>
      <c r="CP275">
        <v>-2.33655287746745</v>
      </c>
      <c r="CQ275">
        <v>-2.1251837955036499</v>
      </c>
      <c r="CR275">
        <v>-1.92331894157724</v>
      </c>
      <c r="CS275">
        <v>-1.7339434148542201</v>
      </c>
      <c r="CT275">
        <v>-1.5589313528356701</v>
      </c>
      <c r="CU275">
        <v>-1.3989805043491499</v>
      </c>
      <c r="CV275">
        <v>-1.2535992707483099</v>
      </c>
      <c r="CW275">
        <v>-1.1212191464318699</v>
      </c>
      <c r="CX275">
        <v>-0.99937360944198605</v>
      </c>
      <c r="CY275">
        <v>-0.88497602755402005</v>
      </c>
      <c r="CZ275">
        <v>-0.77465515511820304</v>
      </c>
      <c r="DA275">
        <v>-0.66513387092791099</v>
      </c>
      <c r="DB275">
        <v>-0.55361773734460695</v>
      </c>
      <c r="DC275">
        <v>-0.43813543578647102</v>
      </c>
      <c r="DD275">
        <v>-0.317792710805684</v>
      </c>
      <c r="DE275">
        <v>-0.192860902235679</v>
      </c>
      <c r="DF275">
        <v>-0.12935476031236201</v>
      </c>
    </row>
    <row r="276" spans="11:110" ht="1.1499999999999999" customHeight="1">
      <c r="K276">
        <v>-0.12520297217623</v>
      </c>
      <c r="L276">
        <v>-0.18689731434836601</v>
      </c>
      <c r="M276">
        <v>-0.30855273650176901</v>
      </c>
      <c r="N276">
        <v>-0.42653644061818302</v>
      </c>
      <c r="O276">
        <v>-0.540768318108653</v>
      </c>
      <c r="P276">
        <v>-0.65216525226237498</v>
      </c>
      <c r="Q276">
        <v>-0.76260114048913197</v>
      </c>
      <c r="R276">
        <v>-0.87465004272804403</v>
      </c>
      <c r="S276">
        <v>-0.99130329873068102</v>
      </c>
      <c r="T276">
        <v>-1.11557299161682</v>
      </c>
      <c r="U276">
        <v>-1.2502183858373599</v>
      </c>
      <c r="V276">
        <v>-1.39734655182401</v>
      </c>
      <c r="W276">
        <v>-1.5582443035733899</v>
      </c>
      <c r="X276">
        <v>-1.73317942499933</v>
      </c>
      <c r="Y276">
        <v>-1.92129676151561</v>
      </c>
      <c r="Z276">
        <v>-2.1206664130833301</v>
      </c>
      <c r="AA276">
        <v>-2.32834488669089</v>
      </c>
      <c r="AB276">
        <v>-2.5405246632213601</v>
      </c>
      <c r="AC276">
        <v>-2.7528017028912801</v>
      </c>
      <c r="AD276">
        <v>-2.96041532297067</v>
      </c>
      <c r="AE276">
        <v>-3.1585272791942698</v>
      </c>
      <c r="AF276">
        <v>-3.3425852612654299</v>
      </c>
      <c r="AG276">
        <v>-3.5085654965663502</v>
      </c>
      <c r="AH276">
        <v>-3.6532292259740302</v>
      </c>
      <c r="AI276">
        <v>-3.7743635899985</v>
      </c>
      <c r="AJ276">
        <v>-3.8709205934019701</v>
      </c>
      <c r="AK276">
        <v>-3.9430565833901299</v>
      </c>
      <c r="AL276">
        <v>-3.9921682904721498</v>
      </c>
      <c r="AM276">
        <v>-4.0208042773802797</v>
      </c>
      <c r="AN276">
        <v>-4.0324987930235299</v>
      </c>
      <c r="AO276">
        <v>-4.0315569041282302</v>
      </c>
      <c r="AP276">
        <v>-4.0228072241711201</v>
      </c>
      <c r="AQ276">
        <v>-4.0112917542138398</v>
      </c>
      <c r="AR276">
        <v>-4.0019504614517301</v>
      </c>
      <c r="AS276">
        <v>-3.99932407930218</v>
      </c>
      <c r="AT276">
        <v>-4.0072726247963599</v>
      </c>
      <c r="AU276">
        <v>-4.0287364482371499</v>
      </c>
      <c r="AV276">
        <v>-4.0655485338021897</v>
      </c>
      <c r="AW276">
        <v>-4.1183366712007601</v>
      </c>
      <c r="AX276">
        <v>-4.18647534205778</v>
      </c>
      <c r="AY276">
        <v>-4.2681410353788598</v>
      </c>
      <c r="AZ276">
        <v>-4.3604144432079996</v>
      </c>
      <c r="BA276">
        <v>-4.4594854087940901</v>
      </c>
      <c r="BB276">
        <v>-4.5608816213369803</v>
      </c>
      <c r="BC276">
        <v>-4.65976141706125</v>
      </c>
      <c r="BD276">
        <v>-4.7512138884441004</v>
      </c>
      <c r="BE276">
        <v>-4.8305754095628002</v>
      </c>
      <c r="BF276">
        <v>-4.8937238374480403</v>
      </c>
      <c r="BG276">
        <v>-4.9373377273462298</v>
      </c>
      <c r="BH276">
        <v>-4.9591039522465099</v>
      </c>
      <c r="BI276">
        <v>-4.9578703180100101</v>
      </c>
      <c r="BJ276">
        <v>-4.9337188113102899</v>
      </c>
      <c r="BK276">
        <v>-4.8879489068061597</v>
      </c>
      <c r="BL276">
        <v>-4.8230021243122296</v>
      </c>
      <c r="BM276">
        <v>-4.7423239974454399</v>
      </c>
      <c r="BN276">
        <v>-4.6501207749569398</v>
      </c>
      <c r="BO276">
        <v>-4.5510868174309902</v>
      </c>
      <c r="BP276">
        <v>-4.45016291262304</v>
      </c>
      <c r="BQ276">
        <v>-4.3521601788154403</v>
      </c>
      <c r="BR276">
        <v>-4.2614607371062201</v>
      </c>
      <c r="BS276">
        <v>-4.18180812658305</v>
      </c>
      <c r="BT276">
        <v>-4.1159740980544699</v>
      </c>
      <c r="BU276">
        <v>-4.0656397481195299</v>
      </c>
      <c r="BV276">
        <v>-4.0312848658293099</v>
      </c>
      <c r="BW276">
        <v>-4.0121175259583701</v>
      </c>
      <c r="BX276">
        <v>-4.0061685341290696</v>
      </c>
      <c r="BY276">
        <v>-4.0103628547496202</v>
      </c>
      <c r="BZ276">
        <v>-4.0207512701469703</v>
      </c>
      <c r="CA276">
        <v>-4.0327230879935199</v>
      </c>
      <c r="CB276">
        <v>-4.0413087862625199</v>
      </c>
      <c r="CC276">
        <v>-4.0414769838129496</v>
      </c>
      <c r="CD276">
        <v>-4.0284562942951698</v>
      </c>
      <c r="CE276">
        <v>-3.99801512517723</v>
      </c>
      <c r="CF276">
        <v>-3.9467345190005401</v>
      </c>
      <c r="CG276">
        <v>-3.87220941288414</v>
      </c>
      <c r="CH276">
        <v>-3.77319412454972</v>
      </c>
      <c r="CI276">
        <v>-3.6496753910240098</v>
      </c>
      <c r="CJ276">
        <v>-3.5028631683634401</v>
      </c>
      <c r="CK276">
        <v>-3.3351105187775199</v>
      </c>
      <c r="CL276">
        <v>-3.1497545030568199</v>
      </c>
      <c r="CM276">
        <v>-2.9509043106824899</v>
      </c>
      <c r="CN276">
        <v>-2.7431739666422601</v>
      </c>
      <c r="CO276">
        <v>-2.5313914075133899</v>
      </c>
      <c r="CP276">
        <v>-2.32028989406425</v>
      </c>
      <c r="CQ276">
        <v>-2.11421949909181</v>
      </c>
      <c r="CR276">
        <v>-1.9168692824154401</v>
      </c>
      <c r="CS276">
        <v>-1.7310646121734601</v>
      </c>
      <c r="CT276">
        <v>-1.5585935292787301</v>
      </c>
      <c r="CU276">
        <v>-1.4001472025428601</v>
      </c>
      <c r="CV276">
        <v>-1.2553073411045099</v>
      </c>
      <c r="CW276">
        <v>-1.12265367738051</v>
      </c>
      <c r="CX276">
        <v>-0.99993042600605297</v>
      </c>
      <c r="CY276">
        <v>-0.88430654429403999</v>
      </c>
      <c r="CZ276">
        <v>-0.77268681878510903</v>
      </c>
      <c r="DA276">
        <v>-0.66206142600934004</v>
      </c>
      <c r="DB276">
        <v>-0.54986202461302103</v>
      </c>
      <c r="DC276">
        <v>-0.43426980167262103</v>
      </c>
      <c r="DD276">
        <v>-0.31444231704711001</v>
      </c>
      <c r="DE276">
        <v>-0.190588287117639</v>
      </c>
      <c r="DF276">
        <v>-0.12774645904465601</v>
      </c>
    </row>
    <row r="277" spans="11:110" ht="1.1499999999999999" customHeight="1">
      <c r="K277">
        <v>-0.123874887159245</v>
      </c>
      <c r="L277">
        <v>-0.18502534300513601</v>
      </c>
      <c r="M277">
        <v>-0.30580807449974101</v>
      </c>
      <c r="N277">
        <v>-0.42340012135237398</v>
      </c>
      <c r="O277">
        <v>-0.53777085598697805</v>
      </c>
      <c r="P277">
        <v>-0.64978516469233405</v>
      </c>
      <c r="Q277">
        <v>-0.76117534366596795</v>
      </c>
      <c r="R277">
        <v>-0.874308228915329</v>
      </c>
      <c r="S277">
        <v>-0.99193160408691206</v>
      </c>
      <c r="T277">
        <v>-1.1168072422303299</v>
      </c>
      <c r="U277">
        <v>-1.25146453331154</v>
      </c>
      <c r="V277">
        <v>-1.3978230044118301</v>
      </c>
      <c r="W277">
        <v>-1.5570412865954799</v>
      </c>
      <c r="X277">
        <v>-1.72932888477298</v>
      </c>
      <c r="Y277">
        <v>-1.9138468817245</v>
      </c>
      <c r="Z277">
        <v>-2.1087555546614101</v>
      </c>
      <c r="AA277">
        <v>-2.3112689663601</v>
      </c>
      <c r="AB277">
        <v>-2.5177936163279702</v>
      </c>
      <c r="AC277">
        <v>-2.7241818131108801</v>
      </c>
      <c r="AD277">
        <v>-2.9259539678703201</v>
      </c>
      <c r="AE277">
        <v>-3.1185589249368002</v>
      </c>
      <c r="AF277">
        <v>-3.29771867986475</v>
      </c>
      <c r="AG277">
        <v>-3.4596524924921899</v>
      </c>
      <c r="AH277">
        <v>-3.6013172893727399</v>
      </c>
      <c r="AI277">
        <v>-3.7206357950614199</v>
      </c>
      <c r="AJ277">
        <v>-3.8166260396996101</v>
      </c>
      <c r="AK277">
        <v>-3.8894361426860802</v>
      </c>
      <c r="AL277">
        <v>-3.9403805735506801</v>
      </c>
      <c r="AM277">
        <v>-3.9718562728631199</v>
      </c>
      <c r="AN277">
        <v>-3.9871856108754899</v>
      </c>
      <c r="AO277">
        <v>-3.99041467524094</v>
      </c>
      <c r="AP277">
        <v>-3.98608197027181</v>
      </c>
      <c r="AQ277">
        <v>-3.9789262693404899</v>
      </c>
      <c r="AR277">
        <v>-3.9735901332190502</v>
      </c>
      <c r="AS277">
        <v>-3.9743412866144698</v>
      </c>
      <c r="AT277">
        <v>-3.9848080830921102</v>
      </c>
      <c r="AU277">
        <v>-4.0077550341519901</v>
      </c>
      <c r="AV277">
        <v>-4.04490611689143</v>
      </c>
      <c r="AW277">
        <v>-4.0968536843922996</v>
      </c>
      <c r="AX277">
        <v>-4.1630124476833403</v>
      </c>
      <c r="AY277">
        <v>-4.2416721853651902</v>
      </c>
      <c r="AZ277">
        <v>-4.3300927678563799</v>
      </c>
      <c r="BA277">
        <v>-4.42469772125202</v>
      </c>
      <c r="BB277">
        <v>-4.52128819351445</v>
      </c>
      <c r="BC277">
        <v>-4.6153184388271002</v>
      </c>
      <c r="BD277">
        <v>-4.7021772704403997</v>
      </c>
      <c r="BE277">
        <v>-4.7774856423909799</v>
      </c>
      <c r="BF277">
        <v>-4.8373729483973502</v>
      </c>
      <c r="BG277">
        <v>-4.8787203999223001</v>
      </c>
      <c r="BH277">
        <v>-4.8993557850608003</v>
      </c>
      <c r="BI277">
        <v>-4.8981971517054399</v>
      </c>
      <c r="BJ277">
        <v>-4.8753217447460298</v>
      </c>
      <c r="BK277">
        <v>-4.8319497045666902</v>
      </c>
      <c r="BL277">
        <v>-4.7703733157886496</v>
      </c>
      <c r="BM277">
        <v>-4.6938284753617703</v>
      </c>
      <c r="BN277">
        <v>-4.6062649862440903</v>
      </c>
      <c r="BO277">
        <v>-4.5120898382058803</v>
      </c>
      <c r="BP277">
        <v>-4.4159431558297202</v>
      </c>
      <c r="BQ277">
        <v>-4.3223420564212196</v>
      </c>
      <c r="BR277">
        <v>-4.2353995713709702</v>
      </c>
      <c r="BS277">
        <v>-4.1586312594386499</v>
      </c>
      <c r="BT277">
        <v>-4.0946373713792799</v>
      </c>
      <c r="BU277">
        <v>-4.0449946220703499</v>
      </c>
      <c r="BV277">
        <v>-4.0101519440289</v>
      </c>
      <c r="BW277">
        <v>-3.9893622216176898</v>
      </c>
      <c r="BX277">
        <v>-3.9807739058629998</v>
      </c>
      <c r="BY277">
        <v>-3.9814955589152001</v>
      </c>
      <c r="BZ277">
        <v>-3.9878156643087901</v>
      </c>
      <c r="CA277">
        <v>-3.99540033377024</v>
      </c>
      <c r="CB277">
        <v>-3.9995792758795901</v>
      </c>
      <c r="CC277">
        <v>-3.9956237308064702</v>
      </c>
      <c r="CD277">
        <v>-3.9790493922365799</v>
      </c>
      <c r="CE277">
        <v>-3.9458784366348598</v>
      </c>
      <c r="CF277">
        <v>-3.8928969787115202</v>
      </c>
      <c r="CG277">
        <v>-3.8178432631125601</v>
      </c>
      <c r="CH277">
        <v>-3.7195446558681402</v>
      </c>
      <c r="CI277">
        <v>-3.5979865996875899</v>
      </c>
      <c r="CJ277">
        <v>-3.4543040741475002</v>
      </c>
      <c r="CK277">
        <v>-3.29070617118566</v>
      </c>
      <c r="CL277">
        <v>-3.1103274253078199</v>
      </c>
      <c r="CM277">
        <v>-2.91702913801105</v>
      </c>
      <c r="CN277">
        <v>-2.7151479876774598</v>
      </c>
      <c r="CO277">
        <v>-2.5092244693094101</v>
      </c>
      <c r="CP277">
        <v>-2.30371256762953</v>
      </c>
      <c r="CQ277">
        <v>-2.1027100443774298</v>
      </c>
      <c r="CR277">
        <v>-1.90969818841943</v>
      </c>
      <c r="CS277">
        <v>-1.72735228107941</v>
      </c>
      <c r="CT277">
        <v>-1.55737927947655</v>
      </c>
      <c r="CU277">
        <v>-1.4004633470272001</v>
      </c>
      <c r="CV277">
        <v>-1.25625380047071</v>
      </c>
      <c r="CW277">
        <v>-1.12346746625687</v>
      </c>
      <c r="CX277">
        <v>-1.00004347543622</v>
      </c>
      <c r="CY277">
        <v>-0.883386767891574</v>
      </c>
      <c r="CZ277">
        <v>-0.77065623863006705</v>
      </c>
      <c r="DA277">
        <v>-0.65908735921151196</v>
      </c>
      <c r="DB277">
        <v>-0.546318267943252</v>
      </c>
      <c r="DC277">
        <v>-0.430668875427477</v>
      </c>
      <c r="DD277">
        <v>-0.31134354457649799</v>
      </c>
      <c r="DE277">
        <v>-0.188494681275783</v>
      </c>
      <c r="DF277">
        <v>-0.126267543652793</v>
      </c>
    </row>
    <row r="278" spans="11:110" ht="1.1499999999999999" customHeight="1">
      <c r="K278">
        <v>-0.12265141090862</v>
      </c>
      <c r="L278">
        <v>-0.18329718683202301</v>
      </c>
      <c r="M278">
        <v>-0.30326223652193202</v>
      </c>
      <c r="N278">
        <v>-0.42046550031969199</v>
      </c>
      <c r="O278">
        <v>-0.534920367610079</v>
      </c>
      <c r="P278">
        <v>-0.64744424460140104</v>
      </c>
      <c r="Q278">
        <v>-0.75964038802429901</v>
      </c>
      <c r="R278">
        <v>-0.87368614682868595</v>
      </c>
      <c r="S278">
        <v>-0.99210586994567995</v>
      </c>
      <c r="T278">
        <v>-1.11743097736574</v>
      </c>
      <c r="U278">
        <v>-1.2519788121988</v>
      </c>
      <c r="V278">
        <v>-1.3974956674862</v>
      </c>
      <c r="W278">
        <v>-1.55502186249782</v>
      </c>
      <c r="X278">
        <v>-1.7247134935311601</v>
      </c>
      <c r="Y278">
        <v>-1.9057476655843899</v>
      </c>
      <c r="Z278">
        <v>-2.0963697319055399</v>
      </c>
      <c r="AA278">
        <v>-2.2939417878380399</v>
      </c>
      <c r="AB278">
        <v>-2.4950712168725699</v>
      </c>
      <c r="AC278">
        <v>-2.69585085915958</v>
      </c>
      <c r="AD278">
        <v>-2.89206478136001</v>
      </c>
      <c r="AE278">
        <v>-3.0794310963620601</v>
      </c>
      <c r="AF278">
        <v>-3.2539290746087399</v>
      </c>
      <c r="AG278">
        <v>-3.4120058485995499</v>
      </c>
      <c r="AH278">
        <v>-3.5508017655459598</v>
      </c>
      <c r="AI278">
        <v>-3.6683665648574801</v>
      </c>
      <c r="AJ278">
        <v>-3.7637799699002801</v>
      </c>
      <c r="AK278">
        <v>-3.8371820833442798</v>
      </c>
      <c r="AL278">
        <v>-3.8898098588594299</v>
      </c>
      <c r="AM278">
        <v>-3.9239175877693699</v>
      </c>
      <c r="AN278">
        <v>-3.9426284236463101</v>
      </c>
      <c r="AO278">
        <v>-3.94974503847603</v>
      </c>
      <c r="AP278">
        <v>-3.9495332926186899</v>
      </c>
      <c r="AQ278">
        <v>-3.9464470021811402</v>
      </c>
      <c r="AR278">
        <v>-3.9448492607365</v>
      </c>
      <c r="AS278">
        <v>-3.9487512625167902</v>
      </c>
      <c r="AT278">
        <v>-3.9615636724924901</v>
      </c>
      <c r="AU278">
        <v>-3.98588575118929</v>
      </c>
      <c r="AV278">
        <v>-4.02333900211885</v>
      </c>
      <c r="AW278">
        <v>-4.0744824132758</v>
      </c>
      <c r="AX278">
        <v>-4.1387684103678799</v>
      </c>
      <c r="AY278">
        <v>-4.2145931138856296</v>
      </c>
      <c r="AZ278">
        <v>-4.2993846222454799</v>
      </c>
      <c r="BA278">
        <v>-4.3897858781618702</v>
      </c>
      <c r="BB278">
        <v>-4.4818548179258597</v>
      </c>
      <c r="BC278">
        <v>-4.5713235908256999</v>
      </c>
      <c r="BD278">
        <v>-4.6538624814191296</v>
      </c>
      <c r="BE278">
        <v>-4.7253596909743401</v>
      </c>
      <c r="BF278">
        <v>-4.7821808287179097</v>
      </c>
      <c r="BG278">
        <v>-4.8213974302073801</v>
      </c>
      <c r="BH278">
        <v>-4.8409696284871799</v>
      </c>
      <c r="BI278">
        <v>-4.8398814371832897</v>
      </c>
      <c r="BJ278">
        <v>-4.8182056376964999</v>
      </c>
      <c r="BK278">
        <v>-4.7770878764098903</v>
      </c>
      <c r="BL278">
        <v>-4.7186802884535899</v>
      </c>
      <c r="BM278">
        <v>-4.6460218752649496</v>
      </c>
      <c r="BN278">
        <v>-4.5628216108466004</v>
      </c>
      <c r="BO278">
        <v>-4.4732166434541503</v>
      </c>
      <c r="BP278">
        <v>-4.3815647128089301</v>
      </c>
      <c r="BQ278">
        <v>-4.2921068301003098</v>
      </c>
      <c r="BR278">
        <v>-4.2087033883970397</v>
      </c>
      <c r="BS278">
        <v>-4.13465585384027</v>
      </c>
      <c r="BT278">
        <v>-4.0724034515908203</v>
      </c>
      <c r="BU278">
        <v>-4.0234249378641298</v>
      </c>
      <c r="BV278">
        <v>-3.9881403406321798</v>
      </c>
      <c r="BW278">
        <v>-3.9658446984364102</v>
      </c>
      <c r="BX278">
        <v>-3.9547970497732701</v>
      </c>
      <c r="BY278">
        <v>-3.9522785033170198</v>
      </c>
      <c r="BZ278">
        <v>-3.9548008955816298</v>
      </c>
      <c r="CA278">
        <v>-3.9582904298289101</v>
      </c>
      <c r="CB278">
        <v>-3.9583580127590299</v>
      </c>
      <c r="CC278">
        <v>-3.9505592533020599</v>
      </c>
      <c r="CD278">
        <v>-3.93067964153341</v>
      </c>
      <c r="CE278">
        <v>-3.8949798895926202</v>
      </c>
      <c r="CF278">
        <v>-3.8404389414786801</v>
      </c>
      <c r="CG278">
        <v>-3.7649298748448601</v>
      </c>
      <c r="CH278">
        <v>-3.6673488875765798</v>
      </c>
      <c r="CI278">
        <v>-3.5476805586951801</v>
      </c>
      <c r="CJ278">
        <v>-3.4069897254222998</v>
      </c>
      <c r="CK278">
        <v>-3.2473505692738902</v>
      </c>
      <c r="CL278">
        <v>-3.0717078604567698</v>
      </c>
      <c r="CM278">
        <v>-2.8836903632573101</v>
      </c>
      <c r="CN278">
        <v>-2.6873746821221598</v>
      </c>
      <c r="CO278">
        <v>-2.48703175154643</v>
      </c>
      <c r="CP278">
        <v>-2.2868534962003002</v>
      </c>
      <c r="CQ278">
        <v>-2.0907010416355098</v>
      </c>
      <c r="CR278">
        <v>-1.9018606235004201</v>
      </c>
      <c r="CS278">
        <v>-1.7228664728811001</v>
      </c>
      <c r="CT278">
        <v>-1.55534908414053</v>
      </c>
      <c r="CU278">
        <v>-1.39998519411484</v>
      </c>
      <c r="CV278">
        <v>-1.25648633941923</v>
      </c>
      <c r="CW278">
        <v>-1.1236960176168</v>
      </c>
      <c r="CX278">
        <v>-0.99973351515361597</v>
      </c>
      <c r="CY278">
        <v>-0.88222156998211998</v>
      </c>
      <c r="CZ278">
        <v>-0.76855296048482602</v>
      </c>
      <c r="DA278">
        <v>-0.65618830084911195</v>
      </c>
      <c r="DB278">
        <v>-0.54295444179769203</v>
      </c>
      <c r="DC278">
        <v>-0.42729768911441601</v>
      </c>
      <c r="DD278">
        <v>-0.30846496360318199</v>
      </c>
      <c r="DE278">
        <v>-0.18655826808303499</v>
      </c>
      <c r="DF278">
        <v>-0.124902399454504</v>
      </c>
    </row>
    <row r="279" spans="11:110" ht="1.1499999999999999" customHeight="1">
      <c r="K279">
        <v>-0.12151915421771201</v>
      </c>
      <c r="L279">
        <v>-0.181694170662794</v>
      </c>
      <c r="M279">
        <v>-0.30088842312840802</v>
      </c>
      <c r="N279">
        <v>-0.41770301788555497</v>
      </c>
      <c r="O279">
        <v>-0.53219026479172904</v>
      </c>
      <c r="P279">
        <v>-0.64512396857382504</v>
      </c>
      <c r="Q279">
        <v>-0.757989590135425</v>
      </c>
      <c r="R279">
        <v>-0.872791079851577</v>
      </c>
      <c r="S279">
        <v>-0.99184777273425795</v>
      </c>
      <c r="T279">
        <v>-1.1174791321200299</v>
      </c>
      <c r="U279">
        <v>-1.2518069781010499</v>
      </c>
      <c r="V279">
        <v>-1.3964176954737999</v>
      </c>
      <c r="W279">
        <v>-1.55224252496055</v>
      </c>
      <c r="X279">
        <v>-1.7193887363154201</v>
      </c>
      <c r="Y279">
        <v>-1.8970492895308499</v>
      </c>
      <c r="Z279">
        <v>-2.0835498698722499</v>
      </c>
      <c r="AA279">
        <v>-2.27639171227742</v>
      </c>
      <c r="AB279">
        <v>-2.47237080042304</v>
      </c>
      <c r="AC279">
        <v>-2.66780569666569</v>
      </c>
      <c r="AD279">
        <v>-2.85872778409676</v>
      </c>
      <c r="AE279">
        <v>-3.0411077423222199</v>
      </c>
      <c r="AF279">
        <v>-3.21116614956826</v>
      </c>
      <c r="AG279">
        <v>-3.3655637977310402</v>
      </c>
      <c r="AH279">
        <v>-3.5016129569315599</v>
      </c>
      <c r="AI279">
        <v>-3.6174823474718898</v>
      </c>
      <c r="AJ279">
        <v>-3.7123093280588999</v>
      </c>
      <c r="AK279">
        <v>-3.7862261956254599</v>
      </c>
      <c r="AL279">
        <v>-3.8403968551570302</v>
      </c>
      <c r="AM279">
        <v>-3.87694138103629</v>
      </c>
      <c r="AN279">
        <v>-3.8987956058034001</v>
      </c>
      <c r="AO279">
        <v>-3.90953340815072</v>
      </c>
      <c r="AP279">
        <v>-3.9131644125710299</v>
      </c>
      <c r="AQ279">
        <v>-3.9138746404849898</v>
      </c>
      <c r="AR279">
        <v>-3.9157645681964501</v>
      </c>
      <c r="AS279">
        <v>-3.9226043359751102</v>
      </c>
      <c r="AT279">
        <v>-3.93760004657919</v>
      </c>
      <c r="AU279">
        <v>-3.96319565669832</v>
      </c>
      <c r="AV279">
        <v>-4.0009163343231799</v>
      </c>
      <c r="AW279">
        <v>-4.0512896465056096</v>
      </c>
      <c r="AX279">
        <v>-4.1138033705447397</v>
      </c>
      <c r="AY279">
        <v>-4.1869534452433301</v>
      </c>
      <c r="AZ279">
        <v>-4.2683259153540796</v>
      </c>
      <c r="BA279">
        <v>-4.3547697416620101</v>
      </c>
      <c r="BB279">
        <v>-4.4425839900457103</v>
      </c>
      <c r="BC279">
        <v>-4.5277617769967096</v>
      </c>
      <c r="BD279">
        <v>-4.6062377199730298</v>
      </c>
      <c r="BE279">
        <v>-4.6741509909268597</v>
      </c>
      <c r="BF279">
        <v>-4.7280890245373701</v>
      </c>
      <c r="BG279">
        <v>-4.7653020962660202</v>
      </c>
      <c r="BH279">
        <v>-4.7838746342292202</v>
      </c>
      <c r="BI279">
        <v>-4.7828526030689202</v>
      </c>
      <c r="BJ279">
        <v>-4.7623045822234902</v>
      </c>
      <c r="BK279">
        <v>-4.7233062701059998</v>
      </c>
      <c r="BL279">
        <v>-4.6678781863743097</v>
      </c>
      <c r="BM279">
        <v>-4.5988744018773202</v>
      </c>
      <c r="BN279">
        <v>-4.5197777273434401</v>
      </c>
      <c r="BO279">
        <v>-4.4344719345045602</v>
      </c>
      <c r="BP279">
        <v>-4.3470495471756596</v>
      </c>
      <c r="BQ279">
        <v>-4.2614922744383499</v>
      </c>
      <c r="BR279">
        <v>-4.1814233227777997</v>
      </c>
      <c r="BS279">
        <v>-4.1099431069685899</v>
      </c>
      <c r="BT279">
        <v>-4.0493396655056797</v>
      </c>
      <c r="BU279">
        <v>-4.00099983004222</v>
      </c>
      <c r="BV279">
        <v>-3.96531655347429</v>
      </c>
      <c r="BW279">
        <v>-3.94162453330524</v>
      </c>
      <c r="BX279">
        <v>-3.9282867703719702</v>
      </c>
      <c r="BY279">
        <v>-3.9227465364091301</v>
      </c>
      <c r="BZ279">
        <v>-3.9217255430023501</v>
      </c>
      <c r="CA279">
        <v>-3.9213943921948302</v>
      </c>
      <c r="CB279">
        <v>-3.9176282428731701</v>
      </c>
      <c r="CC279">
        <v>-3.9062499322058102</v>
      </c>
      <c r="CD279">
        <v>-3.8832985098609898</v>
      </c>
      <c r="CE279">
        <v>-3.8452589066209399</v>
      </c>
      <c r="CF279">
        <v>-3.7892914038564398</v>
      </c>
      <c r="CG279">
        <v>-3.71339593385389</v>
      </c>
      <c r="CH279">
        <v>-3.6165335607788198</v>
      </c>
      <c r="CI279">
        <v>-3.4986884102547</v>
      </c>
      <c r="CJ279">
        <v>-3.3608596679210998</v>
      </c>
      <c r="CK279">
        <v>-3.2049951386506699</v>
      </c>
      <c r="CL279">
        <v>-3.03386177098385</v>
      </c>
      <c r="CM279">
        <v>-2.8508701786341599</v>
      </c>
      <c r="CN279">
        <v>-2.65985311842234</v>
      </c>
      <c r="CO279">
        <v>-2.4648286850027601</v>
      </c>
      <c r="CP279">
        <v>-2.2697428958338799</v>
      </c>
      <c r="CQ279">
        <v>-2.0782349186711699</v>
      </c>
      <c r="CR279">
        <v>-1.89340780417834</v>
      </c>
      <c r="CS279">
        <v>-1.71766320749864</v>
      </c>
      <c r="CT279">
        <v>-1.5525594122797299</v>
      </c>
      <c r="CU279">
        <v>-1.3987653307753201</v>
      </c>
      <c r="CV279">
        <v>-1.25604962900392</v>
      </c>
      <c r="CW279">
        <v>-1.12337273668273</v>
      </c>
      <c r="CX279">
        <v>-0.999020346724246</v>
      </c>
      <c r="CY279">
        <v>-0.88081612218484595</v>
      </c>
      <c r="CZ279">
        <v>-0.76636809800985695</v>
      </c>
      <c r="DA279">
        <v>-0.65334355428730695</v>
      </c>
      <c r="DB279">
        <v>-0.53974196638371696</v>
      </c>
      <c r="DC279">
        <v>-0.42412498583945701</v>
      </c>
      <c r="DD279">
        <v>-0.30577848464475199</v>
      </c>
      <c r="DE279">
        <v>-0.184759563767593</v>
      </c>
      <c r="DF279">
        <v>-0.12363708644725099</v>
      </c>
    </row>
    <row r="280" spans="11:110" ht="1.1499999999999999" customHeight="1">
      <c r="K280">
        <v>-0.12046619277097299</v>
      </c>
      <c r="L280">
        <v>-0.18019965869214</v>
      </c>
      <c r="M280">
        <v>-0.298662757940373</v>
      </c>
      <c r="N280">
        <v>-0.41508635756724299</v>
      </c>
      <c r="O280">
        <v>-0.52955695907536604</v>
      </c>
      <c r="P280">
        <v>-0.64280810980212599</v>
      </c>
      <c r="Q280">
        <v>-0.75621755596962803</v>
      </c>
      <c r="R280">
        <v>-0.87163045246748405</v>
      </c>
      <c r="S280">
        <v>-0.99117798116103095</v>
      </c>
      <c r="T280">
        <v>-1.11698459830608</v>
      </c>
      <c r="U280">
        <v>-1.25099190964381</v>
      </c>
      <c r="V280">
        <v>-1.3946387912526701</v>
      </c>
      <c r="W280">
        <v>-1.5487560292173199</v>
      </c>
      <c r="X280">
        <v>-1.7134063695780499</v>
      </c>
      <c r="Y280">
        <v>-1.88779849803299</v>
      </c>
      <c r="Z280">
        <v>-2.0703340162048902</v>
      </c>
      <c r="AA280">
        <v>-2.2586449922970302</v>
      </c>
      <c r="AB280">
        <v>-2.4497045207375301</v>
      </c>
      <c r="AC280">
        <v>-2.6400430186873298</v>
      </c>
      <c r="AD280">
        <v>-2.8259238778248301</v>
      </c>
      <c r="AE280">
        <v>-3.0035546921231102</v>
      </c>
      <c r="AF280">
        <v>-3.1693823774499599</v>
      </c>
      <c r="AG280">
        <v>-3.32026805942587</v>
      </c>
      <c r="AH280">
        <v>-3.4536851544454601</v>
      </c>
      <c r="AI280">
        <v>-3.56791383287724</v>
      </c>
      <c r="AJ280">
        <v>-3.6621452877753602</v>
      </c>
      <c r="AK280">
        <v>-3.7365042204382402</v>
      </c>
      <c r="AL280">
        <v>-3.7920856936851499</v>
      </c>
      <c r="AM280">
        <v>-3.8308834904467401</v>
      </c>
      <c r="AN280">
        <v>-3.85565729808155</v>
      </c>
      <c r="AO280">
        <v>-3.8697659398572899</v>
      </c>
      <c r="AP280">
        <v>-3.87697821956746</v>
      </c>
      <c r="AQ280">
        <v>-3.8812284866128799</v>
      </c>
      <c r="AR280">
        <v>-3.8863704273973498</v>
      </c>
      <c r="AS280">
        <v>-3.8959476638747099</v>
      </c>
      <c r="AT280">
        <v>-3.9129740655107099</v>
      </c>
      <c r="AU280">
        <v>-3.9397476302980499</v>
      </c>
      <c r="AV280">
        <v>-3.9777029580850298</v>
      </c>
      <c r="AW280">
        <v>-4.0273380203008999</v>
      </c>
      <c r="AX280">
        <v>-4.0881737248522603</v>
      </c>
      <c r="AY280">
        <v>-4.1587997026239103</v>
      </c>
      <c r="AZ280">
        <v>-4.2369502911212704</v>
      </c>
      <c r="BA280">
        <v>-4.3196678866977898</v>
      </c>
      <c r="BB280">
        <v>-4.4034779767483396</v>
      </c>
      <c r="BC280">
        <v>-4.4846187447508097</v>
      </c>
      <c r="BD280">
        <v>-4.5592730454518904</v>
      </c>
      <c r="BE280">
        <v>-4.6238157371125501</v>
      </c>
      <c r="BF280">
        <v>-4.6750425648839</v>
      </c>
      <c r="BG280">
        <v>-4.7103716627813697</v>
      </c>
      <c r="BH280">
        <v>-4.7280041925382301</v>
      </c>
      <c r="BI280">
        <v>-4.7270443000789699</v>
      </c>
      <c r="BJ280">
        <v>-4.7075566084259499</v>
      </c>
      <c r="BK280">
        <v>-4.6705511380983999</v>
      </c>
      <c r="BL280">
        <v>-4.6179248096315302</v>
      </c>
      <c r="BM280">
        <v>-4.5523579991765004</v>
      </c>
      <c r="BN280">
        <v>-4.4771211264761801</v>
      </c>
      <c r="BO280">
        <v>-4.3958600513636297</v>
      </c>
      <c r="BP280">
        <v>-4.3124182088626499</v>
      </c>
      <c r="BQ280">
        <v>-4.2305337862386301</v>
      </c>
      <c r="BR280">
        <v>-4.1536073160412599</v>
      </c>
      <c r="BS280">
        <v>-4.0845504073801298</v>
      </c>
      <c r="BT280">
        <v>-4.0255091548182298</v>
      </c>
      <c r="BU280">
        <v>-3.97778413386167</v>
      </c>
      <c r="BV280">
        <v>-3.9417429360160599</v>
      </c>
      <c r="BW280">
        <v>-3.9167575745985701</v>
      </c>
      <c r="BX280">
        <v>-3.9012887923921902</v>
      </c>
      <c r="BY280">
        <v>-3.8929322672151998</v>
      </c>
      <c r="BZ280">
        <v>-3.8886069279718698</v>
      </c>
      <c r="CA280">
        <v>-3.8847130380467898</v>
      </c>
      <c r="CB280">
        <v>-3.8773740831334198</v>
      </c>
      <c r="CC280">
        <v>-3.8626640361580802</v>
      </c>
      <c r="CD280">
        <v>-3.8368602461724</v>
      </c>
      <c r="CE280">
        <v>-3.79665841130659</v>
      </c>
      <c r="CF280">
        <v>-3.7393893632899098</v>
      </c>
      <c r="CG280">
        <v>-3.6631723690415599</v>
      </c>
      <c r="CH280">
        <v>-3.5670296433031199</v>
      </c>
      <c r="CI280">
        <v>-3.45094523450831</v>
      </c>
      <c r="CJ280">
        <v>-3.31585685325742</v>
      </c>
      <c r="CK280">
        <v>-3.1635939721347901</v>
      </c>
      <c r="CL280">
        <v>-2.9967568744599</v>
      </c>
      <c r="CM280">
        <v>-2.8185515284026201</v>
      </c>
      <c r="CN280">
        <v>-2.6325820673933502</v>
      </c>
      <c r="CO280">
        <v>-2.4426293896341198</v>
      </c>
      <c r="CP280">
        <v>-2.2524087618229598</v>
      </c>
      <c r="CQ280">
        <v>-2.06535113283421</v>
      </c>
      <c r="CR280">
        <v>-1.8843874513669701</v>
      </c>
      <c r="CS280">
        <v>-1.7117947423239499</v>
      </c>
      <c r="CT280">
        <v>-1.54906299461237</v>
      </c>
      <c r="CU280">
        <v>-1.3968529246116199</v>
      </c>
      <c r="CV280">
        <v>-1.25498553112389</v>
      </c>
      <c r="CW280">
        <v>-1.1225290762434399</v>
      </c>
      <c r="CX280">
        <v>-0.99792287809251701</v>
      </c>
      <c r="CY280">
        <v>-0.87917586407403603</v>
      </c>
      <c r="CZ280">
        <v>-0.76409418878160995</v>
      </c>
      <c r="DA280">
        <v>-0.65053485356624996</v>
      </c>
      <c r="DB280">
        <v>-0.53665538074348196</v>
      </c>
      <c r="DC280">
        <v>-0.42112285462390803</v>
      </c>
      <c r="DD280">
        <v>-0.30325901853905601</v>
      </c>
      <c r="DE280">
        <v>-0.18308117317244901</v>
      </c>
      <c r="DF280">
        <v>-0.12245916114203199</v>
      </c>
    </row>
    <row r="281" spans="11:110" ht="1.1499999999999999" customHeight="1">
      <c r="K281">
        <v>-0.119481911608545</v>
      </c>
      <c r="L281">
        <v>-0.178798840591889</v>
      </c>
      <c r="M281">
        <v>-0.29656398787179999</v>
      </c>
      <c r="N281">
        <v>-0.41259212252150901</v>
      </c>
      <c r="O281">
        <v>-0.52699957098755901</v>
      </c>
      <c r="P281">
        <v>-0.64048252085054602</v>
      </c>
      <c r="Q281">
        <v>-0.75432005748131803</v>
      </c>
      <c r="R281">
        <v>-0.870211803465613</v>
      </c>
      <c r="S281">
        <v>-0.99011621898622604</v>
      </c>
      <c r="T281">
        <v>-1.11597836361618</v>
      </c>
      <c r="U281">
        <v>-1.24957380605177</v>
      </c>
      <c r="V281">
        <v>-1.3922054418596099</v>
      </c>
      <c r="W281">
        <v>-1.5446116450854599</v>
      </c>
      <c r="X281">
        <v>-1.70681467154786</v>
      </c>
      <c r="Y281">
        <v>-1.87803883352139</v>
      </c>
      <c r="Z281">
        <v>-2.0567575349412901</v>
      </c>
      <c r="AA281">
        <v>-2.2407259161795499</v>
      </c>
      <c r="AB281">
        <v>-2.4270834347590902</v>
      </c>
      <c r="AC281">
        <v>-2.6125593765122002</v>
      </c>
      <c r="AD281">
        <v>-2.7936348008354699</v>
      </c>
      <c r="AE281">
        <v>-2.9667395484243801</v>
      </c>
      <c r="AF281">
        <v>-3.12853283706702</v>
      </c>
      <c r="AG281">
        <v>-3.27606363263064</v>
      </c>
      <c r="AH281">
        <v>-3.4069563985651099</v>
      </c>
      <c r="AI281">
        <v>-3.5195956975999501</v>
      </c>
      <c r="AJ281">
        <v>-3.61322299700447</v>
      </c>
      <c r="AK281">
        <v>-3.6879556106755902</v>
      </c>
      <c r="AL281">
        <v>-3.7448237210260098</v>
      </c>
      <c r="AM281">
        <v>-3.7857022701090202</v>
      </c>
      <c r="AN281">
        <v>-3.81318530012584</v>
      </c>
      <c r="AO281">
        <v>-3.8304294852777798</v>
      </c>
      <c r="AP281">
        <v>-3.84097729101945</v>
      </c>
      <c r="AQ281">
        <v>-3.8485265412393699</v>
      </c>
      <c r="AR281">
        <v>-3.85669899997563</v>
      </c>
      <c r="AS281">
        <v>-3.8688254229524501</v>
      </c>
      <c r="AT281">
        <v>-3.8877390258331901</v>
      </c>
      <c r="AU281">
        <v>-3.9156006271917998</v>
      </c>
      <c r="AV281">
        <v>-3.9537596783883</v>
      </c>
      <c r="AW281">
        <v>-4.0026862699155901</v>
      </c>
      <c r="AX281">
        <v>-4.0619323528294098</v>
      </c>
      <c r="AY281">
        <v>-4.1301754960551502</v>
      </c>
      <c r="AZ281">
        <v>-4.2052892657827901</v>
      </c>
      <c r="BA281">
        <v>-4.2844976787936</v>
      </c>
      <c r="BB281">
        <v>-4.3645388295254604</v>
      </c>
      <c r="BC281">
        <v>-4.4418810330510903</v>
      </c>
      <c r="BD281">
        <v>-4.5129402644464696</v>
      </c>
      <c r="BE281">
        <v>-4.5743127156373102</v>
      </c>
      <c r="BF281">
        <v>-4.6229897495183101</v>
      </c>
      <c r="BG281">
        <v>-4.6565471379671601</v>
      </c>
      <c r="BH281">
        <v>-4.6732956736420999</v>
      </c>
      <c r="BI281">
        <v>-4.6723941434954996</v>
      </c>
      <c r="BJ281">
        <v>-4.6539034443485798</v>
      </c>
      <c r="BK281">
        <v>-4.6187719298318504</v>
      </c>
      <c r="BL281">
        <v>-4.5687804518831197</v>
      </c>
      <c r="BM281">
        <v>-4.5064462434438104</v>
      </c>
      <c r="BN281">
        <v>-4.4348402666254403</v>
      </c>
      <c r="BO281">
        <v>-4.3573849935324196</v>
      </c>
      <c r="BP281">
        <v>-4.2776899190767503</v>
      </c>
      <c r="BQ281">
        <v>-4.1992645282478103</v>
      </c>
      <c r="BR281">
        <v>-4.1253003098313901</v>
      </c>
      <c r="BS281">
        <v>-4.0585315656323102</v>
      </c>
      <c r="BT281">
        <v>-4.0009711297624397</v>
      </c>
      <c r="BU281">
        <v>-3.9538386457264898</v>
      </c>
      <c r="BV281">
        <v>-3.91747794850995</v>
      </c>
      <c r="BW281">
        <v>-3.8912961685254501</v>
      </c>
      <c r="BX281">
        <v>-3.8738459476085798</v>
      </c>
      <c r="BY281">
        <v>-3.86286620162026</v>
      </c>
      <c r="BZ281">
        <v>-3.8554611912844301</v>
      </c>
      <c r="CA281">
        <v>-3.84824699760801</v>
      </c>
      <c r="CB281">
        <v>-3.8375804689600899</v>
      </c>
      <c r="CC281">
        <v>-3.8197716070899199</v>
      </c>
      <c r="CD281">
        <v>-3.7913217112728699</v>
      </c>
      <c r="CE281">
        <v>-3.7491246170726402</v>
      </c>
      <c r="CF281">
        <v>-3.69067157536012</v>
      </c>
      <c r="CG281">
        <v>-3.6141940964154902</v>
      </c>
      <c r="CH281">
        <v>-3.5187720762601602</v>
      </c>
      <c r="CI281">
        <v>-3.4043898119667899</v>
      </c>
      <c r="CJ281">
        <v>-3.2719274382719599</v>
      </c>
      <c r="CK281">
        <v>-3.1231036719097198</v>
      </c>
      <c r="CL281">
        <v>-2.9603625448734201</v>
      </c>
      <c r="CM281">
        <v>-2.7867180723228802</v>
      </c>
      <c r="CN281">
        <v>-2.6055600311307701</v>
      </c>
      <c r="CO281">
        <v>-2.4204467681380599</v>
      </c>
      <c r="CP281">
        <v>-2.2348770201536801</v>
      </c>
      <c r="CQ281">
        <v>-2.05208636987948</v>
      </c>
      <c r="CR281">
        <v>-1.87484402597378</v>
      </c>
      <c r="CS281">
        <v>-1.7053098241829401</v>
      </c>
      <c r="CT281">
        <v>-1.5449090778516299</v>
      </c>
      <c r="CU281">
        <v>-1.3942939577169</v>
      </c>
      <c r="CV281">
        <v>-1.2533332916953099</v>
      </c>
      <c r="CW281">
        <v>-1.1211946730229001</v>
      </c>
      <c r="CX281">
        <v>-0.99645917807609197</v>
      </c>
      <c r="CY281">
        <v>-0.87730647134409501</v>
      </c>
      <c r="CZ281">
        <v>-0.76172506062081102</v>
      </c>
      <c r="DA281">
        <v>-0.64774613872118103</v>
      </c>
      <c r="DB281">
        <v>-0.53367204604403395</v>
      </c>
      <c r="DC281">
        <v>-0.41826640022631101</v>
      </c>
      <c r="DD281">
        <v>-0.30088417175531901</v>
      </c>
      <c r="DE281">
        <v>-0.181507572663231</v>
      </c>
      <c r="DF281">
        <v>-0.12135751873905</v>
      </c>
    </row>
    <row r="282" spans="11:110" ht="1.1499999999999999" customHeight="1">
      <c r="K282">
        <v>-0.11855686740398499</v>
      </c>
      <c r="L282">
        <v>-0.177478541004534</v>
      </c>
      <c r="M282">
        <v>-0.29457321411354298</v>
      </c>
      <c r="N282">
        <v>-0.41019954342568699</v>
      </c>
      <c r="O282">
        <v>-0.52449966595277997</v>
      </c>
      <c r="P282">
        <v>-0.63813493467519899</v>
      </c>
      <c r="Q282">
        <v>-0.75229391783657296</v>
      </c>
      <c r="R282">
        <v>-0.86854275909708101</v>
      </c>
      <c r="S282">
        <v>-0.98868132121209695</v>
      </c>
      <c r="T282">
        <v>-1.11448963978272</v>
      </c>
      <c r="U282">
        <v>-1.2475903702478299</v>
      </c>
      <c r="V282">
        <v>-1.38916113716123</v>
      </c>
      <c r="W282">
        <v>-1.5398553923474301</v>
      </c>
      <c r="X282">
        <v>-1.6996586759989001</v>
      </c>
      <c r="Y282">
        <v>-1.86781085141145</v>
      </c>
      <c r="Z282">
        <v>-2.0428532877483701</v>
      </c>
      <c r="AA282">
        <v>-2.2226569427365699</v>
      </c>
      <c r="AB282">
        <v>-2.40451758211056</v>
      </c>
      <c r="AC282">
        <v>-2.5853511990529001</v>
      </c>
      <c r="AD282">
        <v>-2.7618430861666399</v>
      </c>
      <c r="AE282">
        <v>-2.9306315867052399</v>
      </c>
      <c r="AF282">
        <v>-3.0885750606769902</v>
      </c>
      <c r="AG282">
        <v>-3.2328986010771499</v>
      </c>
      <c r="AH282">
        <v>-3.3613682551545301</v>
      </c>
      <c r="AI282">
        <v>-3.4724663650958498</v>
      </c>
      <c r="AJ282">
        <v>-3.5654813384384001</v>
      </c>
      <c r="AK282">
        <v>-3.6405233071417098</v>
      </c>
      <c r="AL282">
        <v>-3.6985613047394001</v>
      </c>
      <c r="AM282">
        <v>-3.7413584379829001</v>
      </c>
      <c r="AN282">
        <v>-3.7713529697220398</v>
      </c>
      <c r="AO282">
        <v>-3.79151154976842</v>
      </c>
      <c r="AP282">
        <v>-3.8051639110461699</v>
      </c>
      <c r="AQ282">
        <v>-3.81578558204026</v>
      </c>
      <c r="AR282">
        <v>-3.8267803710520001</v>
      </c>
      <c r="AS282">
        <v>-3.8412789900601401</v>
      </c>
      <c r="AT282">
        <v>-3.86194487625793</v>
      </c>
      <c r="AU282">
        <v>-3.8908099160565799</v>
      </c>
      <c r="AV282">
        <v>-3.92914350551631</v>
      </c>
      <c r="AW282">
        <v>-3.9773894659159201</v>
      </c>
      <c r="AX282">
        <v>-4.0351288298199899</v>
      </c>
      <c r="AY282">
        <v>-4.1011216988850103</v>
      </c>
      <c r="AZ282">
        <v>-4.1733723569102299</v>
      </c>
      <c r="BA282">
        <v>-4.2492753472662699</v>
      </c>
      <c r="BB282">
        <v>-4.3257683970553398</v>
      </c>
      <c r="BC282">
        <v>-4.3995359237067397</v>
      </c>
      <c r="BD282">
        <v>-4.4672128241695699</v>
      </c>
      <c r="BE282">
        <v>-4.5256031460922799</v>
      </c>
      <c r="BF282">
        <v>-4.5718819498098</v>
      </c>
      <c r="BG282">
        <v>-4.6037730454457897</v>
      </c>
      <c r="BH282">
        <v>-4.6196901849833596</v>
      </c>
      <c r="BI282">
        <v>-4.6188434712576001</v>
      </c>
      <c r="BJ282">
        <v>-4.6012902904323196</v>
      </c>
      <c r="BK282">
        <v>-4.5679210967305997</v>
      </c>
      <c r="BL282">
        <v>-4.5204077479222002</v>
      </c>
      <c r="BM282">
        <v>-4.4611142429624202</v>
      </c>
      <c r="BN282">
        <v>-4.3929242320340904</v>
      </c>
      <c r="BO282">
        <v>-4.3190504394881897</v>
      </c>
      <c r="BP282">
        <v>-4.2428826500306798</v>
      </c>
      <c r="BQ282">
        <v>-4.1677155641011403</v>
      </c>
      <c r="BR282">
        <v>-4.0965444273603104</v>
      </c>
      <c r="BS282">
        <v>-4.0319370310506502</v>
      </c>
      <c r="BT282">
        <v>-3.9757811074673302</v>
      </c>
      <c r="BU282">
        <v>-3.9292203678197999</v>
      </c>
      <c r="BV282">
        <v>-3.8925763939943199</v>
      </c>
      <c r="BW282">
        <v>-3.8652893715738701</v>
      </c>
      <c r="BX282">
        <v>-3.8459983500995398</v>
      </c>
      <c r="BY282">
        <v>-3.8325768704952301</v>
      </c>
      <c r="BZ282">
        <v>-3.8223033654094198</v>
      </c>
      <c r="CA282">
        <v>-3.8119967255869498</v>
      </c>
      <c r="CB282">
        <v>-3.7982331056745702</v>
      </c>
      <c r="CC282">
        <v>-3.7775443527103101</v>
      </c>
      <c r="CD282">
        <v>-3.7466422193028199</v>
      </c>
      <c r="CE282">
        <v>-3.7026068289385501</v>
      </c>
      <c r="CF282">
        <v>-3.6430803253105699</v>
      </c>
      <c r="CG282">
        <v>-3.56639977926526</v>
      </c>
      <c r="CH282">
        <v>-3.47169953487519</v>
      </c>
      <c r="CI282">
        <v>-3.3589644007670199</v>
      </c>
      <c r="CJ282">
        <v>-3.2290205960706899</v>
      </c>
      <c r="CK282">
        <v>-3.0834832006317301</v>
      </c>
      <c r="CL282">
        <v>-2.9246497203201001</v>
      </c>
      <c r="CM282">
        <v>-2.7553541502180501</v>
      </c>
      <c r="CN282">
        <v>-2.5787852704953802</v>
      </c>
      <c r="CO282">
        <v>-2.3982925931623198</v>
      </c>
      <c r="CP282">
        <v>-2.2171716692903898</v>
      </c>
      <c r="CQ282">
        <v>-2.03847473052106</v>
      </c>
      <c r="CR282">
        <v>-1.86481894858825</v>
      </c>
      <c r="CS282">
        <v>-1.69825392562394</v>
      </c>
      <c r="CT282">
        <v>-1.5401436605918399</v>
      </c>
      <c r="CU282">
        <v>-1.3911314450563901</v>
      </c>
      <c r="CV282">
        <v>-1.25112971838507</v>
      </c>
      <c r="CW282">
        <v>-1.1193974728989999</v>
      </c>
      <c r="CX282">
        <v>-0.99464652541491805</v>
      </c>
      <c r="CY282">
        <v>-0.87521382301791595</v>
      </c>
      <c r="CZ282">
        <v>-0.75925570855625601</v>
      </c>
      <c r="DA282">
        <v>-0.64496334782666498</v>
      </c>
      <c r="DB282">
        <v>-0.53077187593991304</v>
      </c>
      <c r="DC282">
        <v>-0.41553344537020598</v>
      </c>
      <c r="DD282">
        <v>-0.29863397287388099</v>
      </c>
      <c r="DE282">
        <v>-0.18002491684733701</v>
      </c>
      <c r="DF282">
        <v>-0.12032225362523601</v>
      </c>
    </row>
    <row r="283" spans="11:110" ht="1.1499999999999999" customHeight="1">
      <c r="K283">
        <v>-0.11768266581227101</v>
      </c>
      <c r="L283">
        <v>-0.17622704929335201</v>
      </c>
      <c r="M283">
        <v>-0.29267365054528</v>
      </c>
      <c r="N283">
        <v>-0.407890215053617</v>
      </c>
      <c r="O283">
        <v>-0.52204101496204203</v>
      </c>
      <c r="P283">
        <v>-0.635754782536746</v>
      </c>
      <c r="Q283">
        <v>-0.75013690474894701</v>
      </c>
      <c r="R283">
        <v>-0.86663100694464901</v>
      </c>
      <c r="S283">
        <v>-0.98689128511822599</v>
      </c>
      <c r="T283">
        <v>-1.11254598095061</v>
      </c>
      <c r="U283">
        <v>-1.2450769786084499</v>
      </c>
      <c r="V283">
        <v>-1.38554657285752</v>
      </c>
      <c r="W283">
        <v>-1.5345302599096899</v>
      </c>
      <c r="X283">
        <v>-1.6919803906859501</v>
      </c>
      <c r="Y283">
        <v>-1.8571523212207699</v>
      </c>
      <c r="Z283">
        <v>-2.0286518032643701</v>
      </c>
      <c r="AA283">
        <v>-2.2044588273063899</v>
      </c>
      <c r="AB283">
        <v>-2.3820160593881101</v>
      </c>
      <c r="AC283">
        <v>-2.55841481080467</v>
      </c>
      <c r="AD283">
        <v>-2.7305320221256699</v>
      </c>
      <c r="AE283">
        <v>-2.8952016606658302</v>
      </c>
      <c r="AF283">
        <v>-3.0494688904174398</v>
      </c>
      <c r="AG283">
        <v>-3.1907239503606002</v>
      </c>
      <c r="AH283">
        <v>-3.3168656049319498</v>
      </c>
      <c r="AI283">
        <v>-3.4264677807541699</v>
      </c>
      <c r="AJ283">
        <v>-3.518862704444</v>
      </c>
      <c r="AK283">
        <v>-3.5941535281249402</v>
      </c>
      <c r="AL283">
        <v>-3.6532516510017699</v>
      </c>
      <c r="AM283">
        <v>-3.6978149329303198</v>
      </c>
      <c r="AN283">
        <v>-3.73013512835578</v>
      </c>
      <c r="AO283">
        <v>-3.7530002527106499</v>
      </c>
      <c r="AP283">
        <v>-3.76954008831847</v>
      </c>
      <c r="AQ283">
        <v>-3.78302123789957</v>
      </c>
      <c r="AR283">
        <v>-3.79664267506526</v>
      </c>
      <c r="AS283">
        <v>-3.8133471117329001</v>
      </c>
      <c r="AT283">
        <v>-3.8356384205004299</v>
      </c>
      <c r="AU283">
        <v>-3.8654273026244401</v>
      </c>
      <c r="AV283">
        <v>-3.9039078852746698</v>
      </c>
      <c r="AW283">
        <v>-3.9514992363165198</v>
      </c>
      <c r="AX283">
        <v>-4.0078096270224401</v>
      </c>
      <c r="AY283">
        <v>-4.0716766134821301</v>
      </c>
      <c r="AZ283">
        <v>-4.1412272045610301</v>
      </c>
      <c r="BA283">
        <v>-4.21401605401784</v>
      </c>
      <c r="BB283">
        <v>-4.2871683370337301</v>
      </c>
      <c r="BC283">
        <v>-4.3575713955508899</v>
      </c>
      <c r="BD283">
        <v>-4.4220657121353</v>
      </c>
      <c r="BE283">
        <v>-4.4776505331929197</v>
      </c>
      <c r="BF283">
        <v>-4.5216734216268204</v>
      </c>
      <c r="BG283">
        <v>-4.5519972100093504</v>
      </c>
      <c r="BH283">
        <v>-4.5671323432241699</v>
      </c>
      <c r="BI283">
        <v>-4.5663371167003799</v>
      </c>
      <c r="BJ283">
        <v>-4.5496656075976203</v>
      </c>
      <c r="BK283">
        <v>-4.5179539090267298</v>
      </c>
      <c r="BL283">
        <v>-4.4727715306579503</v>
      </c>
      <c r="BM283">
        <v>-4.4163385440985099</v>
      </c>
      <c r="BN283">
        <v>-4.3513626938352301</v>
      </c>
      <c r="BO283">
        <v>-4.2808597652001303</v>
      </c>
      <c r="BP283">
        <v>-4.2080132000342703</v>
      </c>
      <c r="BQ283">
        <v>-4.1359159852129697</v>
      </c>
      <c r="BR283">
        <v>-4.0673791440273197</v>
      </c>
      <c r="BS283">
        <v>-4.0048140956505396</v>
      </c>
      <c r="BT283">
        <v>-3.9499911360892401</v>
      </c>
      <c r="BU283">
        <v>-3.9039827381389598</v>
      </c>
      <c r="BV283">
        <v>-3.8670896402456698</v>
      </c>
      <c r="BW283">
        <v>-3.83878314997391</v>
      </c>
      <c r="BX283">
        <v>-3.8177835607420598</v>
      </c>
      <c r="BY283">
        <v>-3.8020909499829498</v>
      </c>
      <c r="BZ283">
        <v>-3.7891474419778</v>
      </c>
      <c r="CA283">
        <v>-3.77596251203697</v>
      </c>
      <c r="CB283">
        <v>-3.7593184230511301</v>
      </c>
      <c r="CC283">
        <v>-3.7359555453512399</v>
      </c>
      <c r="CD283">
        <v>-3.7027833895837201</v>
      </c>
      <c r="CE283">
        <v>-3.6570572571313802</v>
      </c>
      <c r="CF283">
        <v>-3.59656121348088</v>
      </c>
      <c r="CG283">
        <v>-3.5197316034180499</v>
      </c>
      <c r="CH283">
        <v>-3.4257542028074099</v>
      </c>
      <c r="CI283">
        <v>-3.3146145282714099</v>
      </c>
      <c r="CJ283">
        <v>-3.1870883374466601</v>
      </c>
      <c r="CK283">
        <v>-3.0446937416548301</v>
      </c>
      <c r="CL283">
        <v>-2.8895908158371202</v>
      </c>
      <c r="CM283">
        <v>-2.7244447480217802</v>
      </c>
      <c r="CN283">
        <v>-2.55225583055917</v>
      </c>
      <c r="CO283">
        <v>-2.3761775885964802</v>
      </c>
      <c r="CP283">
        <v>-2.1993149122878299</v>
      </c>
      <c r="CQ283">
        <v>-2.0245479052692601</v>
      </c>
      <c r="CR283">
        <v>-1.85435080383172</v>
      </c>
      <c r="CS283">
        <v>-1.6906694660105099</v>
      </c>
      <c r="CT283">
        <v>-1.53480971220801</v>
      </c>
      <c r="CU283">
        <v>-1.3874056372633701</v>
      </c>
      <c r="CV283">
        <v>-1.2484093451434899</v>
      </c>
      <c r="CW283">
        <v>-1.11716384451835</v>
      </c>
      <c r="CX283">
        <v>-0.99250145411288404</v>
      </c>
      <c r="CY283">
        <v>-0.87290396786291202</v>
      </c>
      <c r="CZ283">
        <v>-0.75668218173800095</v>
      </c>
      <c r="DA283">
        <v>-0.64217422576583805</v>
      </c>
      <c r="DB283">
        <v>-0.52793709096567398</v>
      </c>
      <c r="DC283">
        <v>-0.412904262696697</v>
      </c>
      <c r="DD283">
        <v>-0.29649062699032602</v>
      </c>
      <c r="DE283">
        <v>-0.17862086590398099</v>
      </c>
      <c r="DF283">
        <v>-0.119344535993577</v>
      </c>
    </row>
    <row r="284" spans="11:110" ht="1.1499999999999999" customHeight="1">
      <c r="K284">
        <v>-0.11685185160209501</v>
      </c>
      <c r="L284">
        <v>-0.17503396705754701</v>
      </c>
      <c r="M284">
        <v>-0.290850406925801</v>
      </c>
      <c r="N284">
        <v>-0.405647858998677</v>
      </c>
      <c r="O284">
        <v>-0.51960937776463201</v>
      </c>
      <c r="P284">
        <v>-0.63333302729535701</v>
      </c>
      <c r="Q284">
        <v>-0.74784763147822497</v>
      </c>
      <c r="R284">
        <v>-0.86448427113243298</v>
      </c>
      <c r="S284">
        <v>-0.98476331714696597</v>
      </c>
      <c r="T284">
        <v>-1.1101733930189901</v>
      </c>
      <c r="U284">
        <v>-1.2420668382125399</v>
      </c>
      <c r="V284">
        <v>-1.3813998390778199</v>
      </c>
      <c r="W284">
        <v>-1.52867641002313</v>
      </c>
      <c r="X284">
        <v>-1.6838190014290899</v>
      </c>
      <c r="Y284">
        <v>-1.84609841457767</v>
      </c>
      <c r="Z284">
        <v>-2.0141814352240601</v>
      </c>
      <c r="AA284">
        <v>-2.1861507393804298</v>
      </c>
      <c r="AB284">
        <v>-2.35958708954773</v>
      </c>
      <c r="AC284">
        <v>-2.5317464483865599</v>
      </c>
      <c r="AD284">
        <v>-2.6996856148436499</v>
      </c>
      <c r="AE284">
        <v>-2.8604221130790002</v>
      </c>
      <c r="AF284">
        <v>-3.0111763432357801</v>
      </c>
      <c r="AG284">
        <v>-3.1494933959289599</v>
      </c>
      <c r="AH284">
        <v>-3.27339644562643</v>
      </c>
      <c r="AI284">
        <v>-3.38154520056879</v>
      </c>
      <c r="AJ284">
        <v>-3.4733127856558101</v>
      </c>
      <c r="AK284">
        <v>-3.5487955717527</v>
      </c>
      <c r="AL284">
        <v>-3.6088506334739798</v>
      </c>
      <c r="AM284">
        <v>-3.6550367807189499</v>
      </c>
      <c r="AN284">
        <v>-3.6895079727610001</v>
      </c>
      <c r="AO284">
        <v>-3.7148842905014798</v>
      </c>
      <c r="AP284">
        <v>-3.73410757310271</v>
      </c>
      <c r="AQ284">
        <v>-3.7502480589532898</v>
      </c>
      <c r="AR284">
        <v>-3.7663122143274199</v>
      </c>
      <c r="AS284">
        <v>-3.78506606378836</v>
      </c>
      <c r="AT284">
        <v>-3.8088635080394502</v>
      </c>
      <c r="AU284">
        <v>-3.8395013398554898</v>
      </c>
      <c r="AV284">
        <v>-3.87810291542685</v>
      </c>
      <c r="AW284">
        <v>-3.92506397544209</v>
      </c>
      <c r="AX284">
        <v>-3.9800182994962898</v>
      </c>
      <c r="AY284">
        <v>-4.0418761268088996</v>
      </c>
      <c r="AZ284">
        <v>-4.1088796849415203</v>
      </c>
      <c r="BA284">
        <v>-4.1787339580668901</v>
      </c>
      <c r="BB284">
        <v>-4.2487401272310601</v>
      </c>
      <c r="BC284">
        <v>-4.3159760812804704</v>
      </c>
      <c r="BD284">
        <v>-4.3774753616954198</v>
      </c>
      <c r="BE284">
        <v>-4.4304205271431902</v>
      </c>
      <c r="BF284">
        <v>-4.4723211293854197</v>
      </c>
      <c r="BG284">
        <v>-4.5011705563129398</v>
      </c>
      <c r="BH284">
        <v>-4.5155700600852704</v>
      </c>
      <c r="BI284">
        <v>-4.5148231950749</v>
      </c>
      <c r="BJ284">
        <v>-4.4989809181415996</v>
      </c>
      <c r="BK284">
        <v>-4.4688282836862001</v>
      </c>
      <c r="BL284">
        <v>-4.4258386969113701</v>
      </c>
      <c r="BM284">
        <v>-4.3720970433730404</v>
      </c>
      <c r="BN284">
        <v>-4.3101458737705904</v>
      </c>
      <c r="BO284">
        <v>-4.2428160618634099</v>
      </c>
      <c r="BP284">
        <v>-4.1730972643387503</v>
      </c>
      <c r="BQ284">
        <v>-4.1038930301541496</v>
      </c>
      <c r="BR284">
        <v>-4.0378414478923501</v>
      </c>
      <c r="BS284">
        <v>-3.9772070859558801</v>
      </c>
      <c r="BT284">
        <v>-3.92365000553175</v>
      </c>
      <c r="BU284">
        <v>-3.8781758468813301</v>
      </c>
      <c r="BV284">
        <v>-3.8410658285886998</v>
      </c>
      <c r="BW284">
        <v>-3.81182056702949</v>
      </c>
      <c r="BX284">
        <v>-3.78923674174623</v>
      </c>
      <c r="BY284">
        <v>-3.7714333743105302</v>
      </c>
      <c r="BZ284">
        <v>-3.75600643460908</v>
      </c>
      <c r="CA284">
        <v>-3.7401444925610101</v>
      </c>
      <c r="CB284">
        <v>-3.7208235323633598</v>
      </c>
      <c r="CC284">
        <v>-3.6949799267285099</v>
      </c>
      <c r="CD284">
        <v>-3.6597090080933898</v>
      </c>
      <c r="CE284">
        <v>-3.6124308415887501</v>
      </c>
      <c r="CF284">
        <v>-3.5510629543555901</v>
      </c>
      <c r="CG284">
        <v>-3.47413506639049</v>
      </c>
      <c r="CH284">
        <v>-3.3808815597275998</v>
      </c>
      <c r="CI284">
        <v>-3.2712887963447002</v>
      </c>
      <c r="CJ284">
        <v>-3.1460853420833099</v>
      </c>
      <c r="CK284">
        <v>-3.0066985685127601</v>
      </c>
      <c r="CL284">
        <v>-2.85515964065275</v>
      </c>
      <c r="CM284">
        <v>-2.69397546586602</v>
      </c>
      <c r="CN284">
        <v>-2.52596956368743</v>
      </c>
      <c r="CO284">
        <v>-2.3541115055175399</v>
      </c>
      <c r="CP284">
        <v>-2.1813272795754002</v>
      </c>
      <c r="CQ284">
        <v>-2.0103353380012301</v>
      </c>
      <c r="CR284">
        <v>-1.8434755304697601</v>
      </c>
      <c r="CS284">
        <v>-1.6825960176435699</v>
      </c>
      <c r="CT284">
        <v>-1.5289473766133601</v>
      </c>
      <c r="CU284">
        <v>-1.3831542079457599</v>
      </c>
      <c r="CV284">
        <v>-1.24520458548363</v>
      </c>
      <c r="CW284">
        <v>-1.11451868194744</v>
      </c>
      <c r="CX284">
        <v>-0.990039795720003</v>
      </c>
      <c r="CY284">
        <v>-0.87038309137742997</v>
      </c>
      <c r="CZ284">
        <v>-0.75400147895537395</v>
      </c>
      <c r="DA284">
        <v>-0.63936814971390898</v>
      </c>
      <c r="DB284">
        <v>-0.52515199452453099</v>
      </c>
      <c r="DC284">
        <v>-0.41036133331362101</v>
      </c>
      <c r="DD284">
        <v>-0.29443829542178701</v>
      </c>
      <c r="DE284">
        <v>-0.17728443074632599</v>
      </c>
      <c r="DF284">
        <v>-0.11841650211799699</v>
      </c>
    </row>
    <row r="285" spans="11:110" ht="1.1499999999999999" customHeight="1">
      <c r="K285">
        <v>-0.116057809995099</v>
      </c>
      <c r="L285">
        <v>-0.17389007153424199</v>
      </c>
      <c r="M285">
        <v>-0.289090294553211</v>
      </c>
      <c r="N285">
        <v>-0.40345810995197101</v>
      </c>
      <c r="O285">
        <v>-0.51719230614718903</v>
      </c>
      <c r="P285">
        <v>-0.63086201063644198</v>
      </c>
      <c r="Q285">
        <v>-0.74542546517044195</v>
      </c>
      <c r="R285">
        <v>-0.86211028919105004</v>
      </c>
      <c r="S285">
        <v>-0.98231387610614496</v>
      </c>
      <c r="T285">
        <v>-1.1073964343812099</v>
      </c>
      <c r="U285">
        <v>-1.2385911322640699</v>
      </c>
      <c r="V285">
        <v>-1.3767565956701799</v>
      </c>
      <c r="W285">
        <v>-1.5223313686426101</v>
      </c>
      <c r="X285">
        <v>-1.67521106259653</v>
      </c>
      <c r="Y285">
        <v>-1.83468188078707</v>
      </c>
      <c r="Z285">
        <v>-1.9994685100766201</v>
      </c>
      <c r="AA285">
        <v>-2.1677503724164202</v>
      </c>
      <c r="AB285">
        <v>-2.3372380867000002</v>
      </c>
      <c r="AC285">
        <v>-2.5053422757741202</v>
      </c>
      <c r="AD285">
        <v>-2.66928855275513</v>
      </c>
      <c r="AE285">
        <v>-2.82626669180185</v>
      </c>
      <c r="AF285">
        <v>-2.9736614838911102</v>
      </c>
      <c r="AG285">
        <v>-3.1091632213910101</v>
      </c>
      <c r="AH285">
        <v>-3.23091170605294</v>
      </c>
      <c r="AI285">
        <v>-3.3376469926554502</v>
      </c>
      <c r="AJ285">
        <v>-3.4287803724408099</v>
      </c>
      <c r="AK285">
        <v>-3.5044016303466599</v>
      </c>
      <c r="AL285">
        <v>-3.5653166326349299</v>
      </c>
      <c r="AM285">
        <v>-3.6129909683496</v>
      </c>
      <c r="AN285">
        <v>-3.6494489920244102</v>
      </c>
      <c r="AO285">
        <v>-3.67715290192276</v>
      </c>
      <c r="AP285">
        <v>-3.69886787340951</v>
      </c>
      <c r="AQ285">
        <v>-3.7174795825658</v>
      </c>
      <c r="AR285">
        <v>-3.7358135705932201</v>
      </c>
      <c r="AS285">
        <v>-3.75646980143493</v>
      </c>
      <c r="AT285">
        <v>-3.7816612134218301</v>
      </c>
      <c r="AU285">
        <v>-3.81307752540051</v>
      </c>
      <c r="AV285">
        <v>-3.8517755490493801</v>
      </c>
      <c r="AW285">
        <v>-3.89812904022715</v>
      </c>
      <c r="AX285">
        <v>-3.9517956628360298</v>
      </c>
      <c r="AY285">
        <v>-4.0117538564936304</v>
      </c>
      <c r="AZ285">
        <v>-4.0763540170243502</v>
      </c>
      <c r="BA285">
        <v>-4.1434422760516503</v>
      </c>
      <c r="BB285">
        <v>-4.2104850758409604</v>
      </c>
      <c r="BC285">
        <v>-4.2747392268733098</v>
      </c>
      <c r="BD285">
        <v>-4.3334195631769399</v>
      </c>
      <c r="BE285">
        <v>-4.3838807922714897</v>
      </c>
      <c r="BF285">
        <v>-4.42378458060639</v>
      </c>
      <c r="BG285">
        <v>-4.4512469197168096</v>
      </c>
      <c r="BH285">
        <v>-4.4649543412084096</v>
      </c>
      <c r="BI285">
        <v>-4.4642529030773597</v>
      </c>
      <c r="BJ285">
        <v>-4.4491906187097401</v>
      </c>
      <c r="BK285">
        <v>-4.4205046227284601</v>
      </c>
      <c r="BL285">
        <v>-4.3795780813945298</v>
      </c>
      <c r="BM285">
        <v>-4.3283689050153598</v>
      </c>
      <c r="BN285">
        <v>-4.2692645103040601</v>
      </c>
      <c r="BO285">
        <v>-4.2049221528177103</v>
      </c>
      <c r="BP285">
        <v>-4.1381495019023804</v>
      </c>
      <c r="BQ285">
        <v>-4.0716721968648404</v>
      </c>
      <c r="BR285">
        <v>-4.0079659904982501</v>
      </c>
      <c r="BS285">
        <v>-3.94915754323182</v>
      </c>
      <c r="BT285">
        <v>-3.8968034453478801</v>
      </c>
      <c r="BU285">
        <v>-3.8518466398903999</v>
      </c>
      <c r="BV285">
        <v>-3.8145500702325901</v>
      </c>
      <c r="BW285">
        <v>-3.7844419590814802</v>
      </c>
      <c r="BX285">
        <v>-3.7603908020092098</v>
      </c>
      <c r="BY285">
        <v>-3.7406274415710699</v>
      </c>
      <c r="BZ285">
        <v>-3.72289243748207</v>
      </c>
      <c r="CA285">
        <v>-3.7045426579231702</v>
      </c>
      <c r="CB285">
        <v>-3.6827361854713301</v>
      </c>
      <c r="CC285">
        <v>-3.6545936183843701</v>
      </c>
      <c r="CD285">
        <v>-3.6173848977157501</v>
      </c>
      <c r="CE285">
        <v>-3.5686850866137401</v>
      </c>
      <c r="CF285">
        <v>-3.50653718876874</v>
      </c>
      <c r="CG285">
        <v>-3.4295587792309199</v>
      </c>
      <c r="CH285">
        <v>-3.3370301821230401</v>
      </c>
      <c r="CI285">
        <v>-3.2289386993127298</v>
      </c>
      <c r="CJ285">
        <v>-3.10596879947694</v>
      </c>
      <c r="CK285">
        <v>-2.9694629234235501</v>
      </c>
      <c r="CL285">
        <v>-2.8213313197044401</v>
      </c>
      <c r="CM285">
        <v>-2.6639324885767999</v>
      </c>
      <c r="CN285">
        <v>-2.4999241504254099</v>
      </c>
      <c r="CO285">
        <v>-2.3321031933152101</v>
      </c>
      <c r="CP285">
        <v>-2.16322774321443</v>
      </c>
      <c r="CQ285">
        <v>-1.9958643787353501</v>
      </c>
      <c r="CR285">
        <v>-1.83222659872848</v>
      </c>
      <c r="CS285">
        <v>-1.6740704974107401</v>
      </c>
      <c r="CT285">
        <v>-1.52259416258044</v>
      </c>
      <c r="CU285">
        <v>-1.3784124264361699</v>
      </c>
      <c r="CV285">
        <v>-1.24154587559328</v>
      </c>
      <c r="CW285">
        <v>-1.1114854981246101</v>
      </c>
      <c r="CX285">
        <v>-0.98727671825432906</v>
      </c>
      <c r="CY285">
        <v>-0.86765748500931705</v>
      </c>
      <c r="CZ285">
        <v>-0.751211451477939</v>
      </c>
      <c r="DA285">
        <v>-0.63653597054369504</v>
      </c>
      <c r="DB285">
        <v>-0.52240276879451797</v>
      </c>
      <c r="DC285">
        <v>-0.40788912861417798</v>
      </c>
      <c r="DD285">
        <v>-0.29246289833380601</v>
      </c>
      <c r="DE285">
        <v>-0.176005833878425</v>
      </c>
      <c r="DF285">
        <v>-0.117531155849483</v>
      </c>
    </row>
    <row r="286" spans="11:110" ht="1.1499999999999999" customHeight="1">
      <c r="K286">
        <v>-0.11529467825310299</v>
      </c>
      <c r="L286">
        <v>-0.172787193403978</v>
      </c>
      <c r="M286">
        <v>-0.28738165214825501</v>
      </c>
      <c r="N286">
        <v>-0.40130832293848001</v>
      </c>
      <c r="O286">
        <v>-0.51477896498352005</v>
      </c>
      <c r="P286">
        <v>-0.62833531302586298</v>
      </c>
      <c r="Q286">
        <v>-0.74287044231935395</v>
      </c>
      <c r="R286">
        <v>-0.85951679058398001</v>
      </c>
      <c r="S286">
        <v>-0.97955871277508699</v>
      </c>
      <c r="T286">
        <v>-1.1042383084337599</v>
      </c>
      <c r="U286">
        <v>-1.2346791544062301</v>
      </c>
      <c r="V286">
        <v>-1.3716502351532101</v>
      </c>
      <c r="W286">
        <v>-1.5155302028265101</v>
      </c>
      <c r="X286">
        <v>-1.6661906746409501</v>
      </c>
      <c r="Y286">
        <v>-1.82293321059669</v>
      </c>
      <c r="Z286">
        <v>-1.9845374648426299</v>
      </c>
      <c r="AA286">
        <v>-2.1492740464390399</v>
      </c>
      <c r="AB286">
        <v>-2.31497571663553</v>
      </c>
      <c r="AC286">
        <v>-2.4791983983805799</v>
      </c>
      <c r="AD286">
        <v>-2.63932617302769</v>
      </c>
      <c r="AE286">
        <v>-2.7927104707863801</v>
      </c>
      <c r="AF286">
        <v>-2.9368903057019602</v>
      </c>
      <c r="AG286">
        <v>-3.06969212666462</v>
      </c>
      <c r="AH286">
        <v>-3.1893650714641102</v>
      </c>
      <c r="AI286">
        <v>-3.2947244508923399</v>
      </c>
      <c r="AJ286">
        <v>-3.3852171685261898</v>
      </c>
      <c r="AK286">
        <v>-3.46092661606736</v>
      </c>
      <c r="AL286">
        <v>-3.5226103848572601</v>
      </c>
      <c r="AM286">
        <v>-3.5716463260722202</v>
      </c>
      <c r="AN286">
        <v>-3.6099368897845898</v>
      </c>
      <c r="AO286">
        <v>-3.6397958355882398</v>
      </c>
      <c r="AP286">
        <v>-3.6638222700875098</v>
      </c>
      <c r="AQ286">
        <v>-3.6847283952436101</v>
      </c>
      <c r="AR286">
        <v>-3.7051697098323002</v>
      </c>
      <c r="AS286">
        <v>-3.7275901002552101</v>
      </c>
      <c r="AT286">
        <v>-3.7540700046334599</v>
      </c>
      <c r="AU286">
        <v>-3.7861984869670202</v>
      </c>
      <c r="AV286">
        <v>-3.8249697854439701</v>
      </c>
      <c r="AW286">
        <v>-3.8707369345980198</v>
      </c>
      <c r="AX286">
        <v>-3.9231799591726801</v>
      </c>
      <c r="AY286">
        <v>-3.9813412880246499</v>
      </c>
      <c r="AZ286">
        <v>-4.0436728626036</v>
      </c>
      <c r="BA286">
        <v>-4.1081533389999398</v>
      </c>
      <c r="BB286">
        <v>-4.1724043312494503</v>
      </c>
      <c r="BC286">
        <v>-4.2338506535735396</v>
      </c>
      <c r="BD286">
        <v>-4.2898773804702</v>
      </c>
      <c r="BE286">
        <v>-4.3380008836220698</v>
      </c>
      <c r="BF286">
        <v>-4.37602567047532</v>
      </c>
      <c r="BG286">
        <v>-4.4021828686121403</v>
      </c>
      <c r="BH286">
        <v>-4.4152390973123001</v>
      </c>
      <c r="BI286">
        <v>-4.4145803306704003</v>
      </c>
      <c r="BJ286">
        <v>-4.4002518046577501</v>
      </c>
      <c r="BK286">
        <v>-4.372945661298</v>
      </c>
      <c r="BL286">
        <v>-4.33396033827451</v>
      </c>
      <c r="BM286">
        <v>-4.2851344834688403</v>
      </c>
      <c r="BN286">
        <v>-4.2287098267657504</v>
      </c>
      <c r="BO286">
        <v>-4.16718060950185</v>
      </c>
      <c r="BP286">
        <v>-4.1031835981253604</v>
      </c>
      <c r="BQ286">
        <v>-4.0392773479726696</v>
      </c>
      <c r="BR286">
        <v>-3.97778522846968</v>
      </c>
      <c r="BS286">
        <v>-3.9207043925832998</v>
      </c>
      <c r="BT286">
        <v>-3.8694943103689501</v>
      </c>
      <c r="BU286">
        <v>-3.8250391097552798</v>
      </c>
      <c r="BV286">
        <v>-3.78758463066641</v>
      </c>
      <c r="BW286">
        <v>-3.75668510080081</v>
      </c>
      <c r="BX286">
        <v>-3.7312765339818799</v>
      </c>
      <c r="BY286">
        <v>-3.70969491296895</v>
      </c>
      <c r="BZ286">
        <v>-3.6898166802535699</v>
      </c>
      <c r="CA286">
        <v>-3.6691568632268998</v>
      </c>
      <c r="CB286">
        <v>-3.6450447357957199</v>
      </c>
      <c r="CC286">
        <v>-3.6147740377462698</v>
      </c>
      <c r="CD286">
        <v>-3.5757787963861798</v>
      </c>
      <c r="CE286">
        <v>-3.5257799051841601</v>
      </c>
      <c r="CF286">
        <v>-3.46293830848228</v>
      </c>
      <c r="CG286">
        <v>-3.38595427992411</v>
      </c>
      <c r="CH286">
        <v>-3.2941515571065598</v>
      </c>
      <c r="CI286">
        <v>-3.1875184533110898</v>
      </c>
      <c r="CJ286">
        <v>-3.0666982596760701</v>
      </c>
      <c r="CK286">
        <v>-2.9329539040641799</v>
      </c>
      <c r="CL286">
        <v>-2.7880822196469799</v>
      </c>
      <c r="CM286">
        <v>-2.63430255852044</v>
      </c>
      <c r="CN286">
        <v>-2.4741171187251898</v>
      </c>
      <c r="CO286">
        <v>-2.31016066634565</v>
      </c>
      <c r="CP286">
        <v>-2.1450338236637099</v>
      </c>
      <c r="CQ286">
        <v>-1.98116042620031</v>
      </c>
      <c r="CR286">
        <v>-1.82063517616875</v>
      </c>
      <c r="CS286">
        <v>-1.66512734497049</v>
      </c>
      <c r="CT286">
        <v>-1.5157851217213401</v>
      </c>
      <c r="CU286">
        <v>-1.37321331771629</v>
      </c>
      <c r="CV286">
        <v>-1.2374618074794499</v>
      </c>
      <c r="CW286">
        <v>-1.10808651127332</v>
      </c>
      <c r="CX286">
        <v>-0.98422676115798302</v>
      </c>
      <c r="CY286">
        <v>-0.86473351858840397</v>
      </c>
      <c r="CZ286">
        <v>-0.74831071254425297</v>
      </c>
      <c r="DA286">
        <v>-0.63366986846858198</v>
      </c>
      <c r="DB286">
        <v>-0.51967728936678204</v>
      </c>
      <c r="DC286">
        <v>-0.40547391237682301</v>
      </c>
      <c r="DD286">
        <v>-0.29055193787425199</v>
      </c>
      <c r="DE286">
        <v>-0.174776384440369</v>
      </c>
      <c r="DF286">
        <v>-0.116682279372662</v>
      </c>
    </row>
    <row r="287" spans="11:110" ht="1.1499999999999999" customHeight="1">
      <c r="K287">
        <v>-0.114557266827778</v>
      </c>
      <c r="L287">
        <v>-0.17171810763505099</v>
      </c>
      <c r="M287">
        <v>-0.285714189689806</v>
      </c>
      <c r="N287">
        <v>-0.39918739910524897</v>
      </c>
      <c r="O287">
        <v>-0.512359969167132</v>
      </c>
      <c r="P287">
        <v>-0.62574762551474095</v>
      </c>
      <c r="Q287">
        <v>-0.74018319116355102</v>
      </c>
      <c r="R287">
        <v>-0.85671147673054304</v>
      </c>
      <c r="S287">
        <v>-0.97651290591843398</v>
      </c>
      <c r="T287">
        <v>-1.1007209484067999</v>
      </c>
      <c r="U287">
        <v>-1.23035843280926</v>
      </c>
      <c r="V287">
        <v>-1.36611203422074</v>
      </c>
      <c r="W287">
        <v>-1.50830568597828</v>
      </c>
      <c r="X287">
        <v>-1.6567896493873899</v>
      </c>
      <c r="Y287">
        <v>-1.81088078886197</v>
      </c>
      <c r="Z287">
        <v>-1.9694109759509799</v>
      </c>
      <c r="AA287">
        <v>-2.1307368040049099</v>
      </c>
      <c r="AB287">
        <v>-2.2928059533687302</v>
      </c>
      <c r="AC287">
        <v>-2.4533108761179401</v>
      </c>
      <c r="AD287">
        <v>-2.60978442997905</v>
      </c>
      <c r="AE287">
        <v>-2.7597297759373398</v>
      </c>
      <c r="AF287">
        <v>-2.9008306186888202</v>
      </c>
      <c r="AG287">
        <v>-3.03104108548367</v>
      </c>
      <c r="AH287">
        <v>-3.14871281957678</v>
      </c>
      <c r="AI287">
        <v>-3.2527316199943002</v>
      </c>
      <c r="AJ287">
        <v>-3.3425776161057699</v>
      </c>
      <c r="AK287">
        <v>-3.4183279971907501</v>
      </c>
      <c r="AL287">
        <v>-3.4806948405754201</v>
      </c>
      <c r="AM287">
        <v>-3.5309734165181599</v>
      </c>
      <c r="AN287">
        <v>-3.57095151112676</v>
      </c>
      <c r="AO287">
        <v>-3.60280331924552</v>
      </c>
      <c r="AP287">
        <v>-3.6289718307827901</v>
      </c>
      <c r="AQ287">
        <v>-3.6520061905633399</v>
      </c>
      <c r="AR287">
        <v>-3.6744020804554598</v>
      </c>
      <c r="AS287">
        <v>-3.6984566884824002</v>
      </c>
      <c r="AT287">
        <v>-3.7261259010987802</v>
      </c>
      <c r="AU287">
        <v>-3.7589041562450598</v>
      </c>
      <c r="AV287">
        <v>-3.7977268492801901</v>
      </c>
      <c r="AW287">
        <v>-3.8429274825914299</v>
      </c>
      <c r="AX287">
        <v>-3.89420701314965</v>
      </c>
      <c r="AY287">
        <v>-3.9506679036774299</v>
      </c>
      <c r="AZ287">
        <v>-4.0108574202749896</v>
      </c>
      <c r="BA287">
        <v>-4.0728786456639403</v>
      </c>
      <c r="BB287">
        <v>-4.1344988913371603</v>
      </c>
      <c r="BC287">
        <v>-4.1933007224038796</v>
      </c>
      <c r="BD287">
        <v>-4.2468290728948102</v>
      </c>
      <c r="BE287">
        <v>-4.2927521311912802</v>
      </c>
      <c r="BF287">
        <v>-4.3290085359299004</v>
      </c>
      <c r="BG287">
        <v>-4.3539375376001699</v>
      </c>
      <c r="BH287">
        <v>-4.3663809669325602</v>
      </c>
      <c r="BI287">
        <v>-4.3657622844892003</v>
      </c>
      <c r="BJ287">
        <v>-4.3521241051536901</v>
      </c>
      <c r="BK287">
        <v>-4.3261163249204602</v>
      </c>
      <c r="BL287">
        <v>-4.2889578298174298</v>
      </c>
      <c r="BM287">
        <v>-4.2423752504131098</v>
      </c>
      <c r="BN287">
        <v>-4.1884735012382404</v>
      </c>
      <c r="BO287">
        <v>-4.1295937663325804</v>
      </c>
      <c r="BP287">
        <v>-4.06821232363097</v>
      </c>
      <c r="BQ287">
        <v>-4.0067308095462897</v>
      </c>
      <c r="BR287">
        <v>-3.9473295563833801</v>
      </c>
      <c r="BS287">
        <v>-3.8918841014649499</v>
      </c>
      <c r="BT287">
        <v>-3.8417627547120801</v>
      </c>
      <c r="BU287">
        <v>-3.7977944751755</v>
      </c>
      <c r="BV287">
        <v>-3.7602091026321101</v>
      </c>
      <c r="BW287">
        <v>-3.7285853604732999</v>
      </c>
      <c r="BX287">
        <v>-3.7019227425999301</v>
      </c>
      <c r="BY287">
        <v>-3.67865610600537</v>
      </c>
      <c r="BZ287">
        <v>-3.6567895799544501</v>
      </c>
      <c r="CA287">
        <v>-3.6339868367972898</v>
      </c>
      <c r="CB287">
        <v>-3.6077381012729601</v>
      </c>
      <c r="CC287">
        <v>-3.5754998197662098</v>
      </c>
      <c r="CD287">
        <v>-3.5348602423344602</v>
      </c>
      <c r="CE287">
        <v>-3.48367747261493</v>
      </c>
      <c r="CF287">
        <v>-3.4202232920491502</v>
      </c>
      <c r="CG287">
        <v>-3.3432758574420798</v>
      </c>
      <c r="CH287">
        <v>-3.2521999085845099</v>
      </c>
      <c r="CI287">
        <v>-3.1469848356641998</v>
      </c>
      <c r="CJ287">
        <v>-3.0282354937315099</v>
      </c>
      <c r="CK287">
        <v>-2.8971403574927499</v>
      </c>
      <c r="CL287">
        <v>-2.7553898795924998</v>
      </c>
      <c r="CM287">
        <v>-2.6050729503349399</v>
      </c>
      <c r="CN287">
        <v>-2.44854586209637</v>
      </c>
      <c r="CO287">
        <v>-2.2882911662658501</v>
      </c>
      <c r="CP287">
        <v>-2.12676168996579</v>
      </c>
      <c r="CQ287">
        <v>-1.96624706090441</v>
      </c>
      <c r="CR287">
        <v>-1.8087302830348699</v>
      </c>
      <c r="CS287">
        <v>-1.6557986888403</v>
      </c>
      <c r="CT287">
        <v>-1.5085530145456401</v>
      </c>
      <c r="CU287">
        <v>-1.3675878114697699</v>
      </c>
      <c r="CV287">
        <v>-1.23297925194506</v>
      </c>
      <c r="CW287">
        <v>-1.1043427259176499</v>
      </c>
      <c r="CX287">
        <v>-0.98090386607612801</v>
      </c>
      <c r="CY287">
        <v>-0.86161761583624796</v>
      </c>
      <c r="CZ287">
        <v>-0.74529855350664098</v>
      </c>
      <c r="DA287">
        <v>-0.63076322085334102</v>
      </c>
      <c r="DB287">
        <v>-0.51696495747788895</v>
      </c>
      <c r="DC287">
        <v>-0.40310356092648802</v>
      </c>
      <c r="DD287">
        <v>-0.28869433933290101</v>
      </c>
      <c r="DE287">
        <v>-0.173588366330168</v>
      </c>
      <c r="DF287">
        <v>-0.115864352026901</v>
      </c>
    </row>
    <row r="288" spans="11:110" ht="1.1499999999999999" customHeight="1">
      <c r="K288">
        <v>-0.113840989297477</v>
      </c>
      <c r="L288">
        <v>-0.17067643595035401</v>
      </c>
      <c r="M288">
        <v>-0.28407884801421901</v>
      </c>
      <c r="N288">
        <v>-0.39708562804155001</v>
      </c>
      <c r="O288">
        <v>-0.509927235080185</v>
      </c>
      <c r="P288">
        <v>-0.62309463275223598</v>
      </c>
      <c r="Q288">
        <v>-0.73736486077817898</v>
      </c>
      <c r="R288">
        <v>-0.85370200236145999</v>
      </c>
      <c r="S288">
        <v>-0.97319089488488197</v>
      </c>
      <c r="T288">
        <v>-1.0968650953249699</v>
      </c>
      <c r="U288">
        <v>-1.2256548450595799</v>
      </c>
      <c r="V288">
        <v>-1.3601712946401201</v>
      </c>
      <c r="W288">
        <v>-1.50068845169566</v>
      </c>
      <c r="X288">
        <v>-1.6470376638747799</v>
      </c>
      <c r="Y288">
        <v>-1.7985510368734401</v>
      </c>
      <c r="Z288">
        <v>-1.95411007972609</v>
      </c>
      <c r="AA288">
        <v>-2.1121525000169599</v>
      </c>
      <c r="AB288">
        <v>-2.2707341319218002</v>
      </c>
      <c r="AC288">
        <v>-2.4276757354874299</v>
      </c>
      <c r="AD288">
        <v>-2.5806498654312402</v>
      </c>
      <c r="AE288">
        <v>-2.7273021155785502</v>
      </c>
      <c r="AF288">
        <v>-2.8654519446595699</v>
      </c>
      <c r="AG288">
        <v>-2.9931732117032799</v>
      </c>
      <c r="AH288">
        <v>-3.1089136666445198</v>
      </c>
      <c r="AI288">
        <v>-3.2116251313219601</v>
      </c>
      <c r="AJ288">
        <v>-3.30081873173408</v>
      </c>
      <c r="AK288">
        <v>-3.3765656443983398</v>
      </c>
      <c r="AL288">
        <v>-3.4395350309881998</v>
      </c>
      <c r="AM288">
        <v>-3.4909444304826498</v>
      </c>
      <c r="AN288">
        <v>-3.5324737738870602</v>
      </c>
      <c r="AO288">
        <v>-3.5661660308509999</v>
      </c>
      <c r="AP288">
        <v>-3.5943174228483699</v>
      </c>
      <c r="AQ288">
        <v>-3.6193238233529801</v>
      </c>
      <c r="AR288">
        <v>-3.6435307053958201</v>
      </c>
      <c r="AS288">
        <v>-3.6690973711182302</v>
      </c>
      <c r="AT288">
        <v>-3.69786262198097</v>
      </c>
      <c r="AU288">
        <v>-3.73123193214396</v>
      </c>
      <c r="AV288">
        <v>-3.7700853587184899</v>
      </c>
      <c r="AW288">
        <v>-3.8147379908990899</v>
      </c>
      <c r="AX288">
        <v>-3.8649103785030001</v>
      </c>
      <c r="AY288">
        <v>-3.9197613037415602</v>
      </c>
      <c r="AZ288">
        <v>-3.97792751378091</v>
      </c>
      <c r="BA288">
        <v>-4.0376289126619103</v>
      </c>
      <c r="BB288">
        <v>-4.0967696123437296</v>
      </c>
      <c r="BC288">
        <v>-4.1530803010546196</v>
      </c>
      <c r="BD288">
        <v>-4.2042560220595799</v>
      </c>
      <c r="BE288">
        <v>-4.2481075314094703</v>
      </c>
      <c r="BF288">
        <v>-4.2826994187459198</v>
      </c>
      <c r="BG288">
        <v>-4.3064724708734996</v>
      </c>
      <c r="BH288">
        <v>-4.3183391500231902</v>
      </c>
      <c r="BI288">
        <v>-4.3177581221132604</v>
      </c>
      <c r="BJ288">
        <v>-4.3047695283877303</v>
      </c>
      <c r="BK288">
        <v>-4.2799835954469598</v>
      </c>
      <c r="BL288">
        <v>-4.24454452172656</v>
      </c>
      <c r="BM288">
        <v>-4.2000737260255203</v>
      </c>
      <c r="BN288">
        <v>-4.1485476380619</v>
      </c>
      <c r="BO288">
        <v>-4.0921637345280297</v>
      </c>
      <c r="BP288">
        <v>-4.0332475892910402</v>
      </c>
      <c r="BQ288">
        <v>-3.9740534637369702</v>
      </c>
      <c r="BR288">
        <v>-3.91662743151675</v>
      </c>
      <c r="BS288">
        <v>-3.86273082830103</v>
      </c>
      <c r="BT288">
        <v>-3.8136463949824799</v>
      </c>
      <c r="BU288">
        <v>-3.7701513492880498</v>
      </c>
      <c r="BV288">
        <v>-3.7324605682635998</v>
      </c>
      <c r="BW288">
        <v>-3.7001758459137699</v>
      </c>
      <c r="BX288">
        <v>-3.6723563666645198</v>
      </c>
      <c r="BY288">
        <v>-3.6475299820040901</v>
      </c>
      <c r="BZ288">
        <v>-3.6238207903326698</v>
      </c>
      <c r="CA288">
        <v>-3.5990321887683598</v>
      </c>
      <c r="CB288">
        <v>-3.57080572949583</v>
      </c>
      <c r="CC288">
        <v>-3.5367507439815999</v>
      </c>
      <c r="CD288">
        <v>-3.4946004657938299</v>
      </c>
      <c r="CE288">
        <v>-3.44234208936704</v>
      </c>
      <c r="CF288">
        <v>-3.37835155073719</v>
      </c>
      <c r="CG288">
        <v>-3.3014803858411099</v>
      </c>
      <c r="CH288">
        <v>-3.21113203473814</v>
      </c>
      <c r="CI288">
        <v>-3.1072970331819101</v>
      </c>
      <c r="CJ288">
        <v>-2.9905443633675999</v>
      </c>
      <c r="CK288">
        <v>-2.8619927800767502</v>
      </c>
      <c r="CL288">
        <v>-2.7232329465685599</v>
      </c>
      <c r="CM288">
        <v>-2.5762314469106999</v>
      </c>
      <c r="CN288">
        <v>-2.4232076570227301</v>
      </c>
      <c r="CO288">
        <v>-2.2665012200925001</v>
      </c>
      <c r="CP288">
        <v>-2.1084262539010798</v>
      </c>
      <c r="CQ288">
        <v>-1.95114616943321</v>
      </c>
      <c r="CR288">
        <v>-1.7965389375112299</v>
      </c>
      <c r="CS288">
        <v>-1.6461145017371499</v>
      </c>
      <c r="CT288">
        <v>-1.5009284646883601</v>
      </c>
      <c r="CU288">
        <v>-1.3615648817613499</v>
      </c>
      <c r="CV288">
        <v>-1.2281234714507701</v>
      </c>
      <c r="CW288">
        <v>-1.10027400910675</v>
      </c>
      <c r="CX288">
        <v>-0.97732140398075895</v>
      </c>
      <c r="CY288">
        <v>-0.858316231979533</v>
      </c>
      <c r="CZ288">
        <v>-0.74217486696966695</v>
      </c>
      <c r="DA288">
        <v>-0.62781048045630095</v>
      </c>
      <c r="DB288">
        <v>-0.51425654840495105</v>
      </c>
      <c r="DC288">
        <v>-0.40076739996187299</v>
      </c>
      <c r="DD288">
        <v>-0.28688030795138197</v>
      </c>
      <c r="DE288">
        <v>-0.17243493836683199</v>
      </c>
      <c r="DF288">
        <v>-0.115072476727373</v>
      </c>
    </row>
    <row r="289" spans="11:110" ht="1.1499999999999999" customHeight="1">
      <c r="K289">
        <v>-0.113141800064868</v>
      </c>
      <c r="L289">
        <v>-0.169656559456698</v>
      </c>
      <c r="M289">
        <v>-0.282467672255243</v>
      </c>
      <c r="N289">
        <v>-0.39499454505908899</v>
      </c>
      <c r="O289">
        <v>-0.50747384566655895</v>
      </c>
      <c r="P289">
        <v>-0.62037290662308298</v>
      </c>
      <c r="Q289">
        <v>-0.734417056495413</v>
      </c>
      <c r="R289">
        <v>-0.85049595814950796</v>
      </c>
      <c r="S289">
        <v>-0.96960650922500802</v>
      </c>
      <c r="T289">
        <v>-1.09269037004911</v>
      </c>
      <c r="U289">
        <v>-1.2205927248794199</v>
      </c>
      <c r="V289">
        <v>-1.3538554743233999</v>
      </c>
      <c r="W289">
        <v>-1.49270713698004</v>
      </c>
      <c r="X289">
        <v>-1.6369624036284001</v>
      </c>
      <c r="Y289">
        <v>-1.78596854512813</v>
      </c>
      <c r="Z289">
        <v>-1.9386542850767301</v>
      </c>
      <c r="AA289">
        <v>-2.0935338857494799</v>
      </c>
      <c r="AB289">
        <v>-2.24876499751044</v>
      </c>
      <c r="AC289">
        <v>-2.4022889806719898</v>
      </c>
      <c r="AD289">
        <v>-2.55190958083644</v>
      </c>
      <c r="AE289">
        <v>-2.6954061151845599</v>
      </c>
      <c r="AF289">
        <v>-2.83072541869659</v>
      </c>
      <c r="AG289">
        <v>-2.9560536337683598</v>
      </c>
      <c r="AH289">
        <v>-3.0699286229137899</v>
      </c>
      <c r="AI289">
        <v>-3.1713640487179302</v>
      </c>
      <c r="AJ289">
        <v>-3.2598999523104899</v>
      </c>
      <c r="AK289">
        <v>-3.33560168649023</v>
      </c>
      <c r="AL289">
        <v>-3.3990979428186798</v>
      </c>
      <c r="AM289">
        <v>-3.4515330889892302</v>
      </c>
      <c r="AN289">
        <v>-3.4944856041740802</v>
      </c>
      <c r="AO289">
        <v>-3.5298750714453502</v>
      </c>
      <c r="AP289">
        <v>-3.5598597254192299</v>
      </c>
      <c r="AQ289">
        <v>-3.5866913604958102</v>
      </c>
      <c r="AR289">
        <v>-3.6125742685597002</v>
      </c>
      <c r="AS289">
        <v>-3.6395381465340799</v>
      </c>
      <c r="AT289">
        <v>-3.6693117255235399</v>
      </c>
      <c r="AU289">
        <v>-3.7032168341410201</v>
      </c>
      <c r="AV289">
        <v>-3.74208148329943</v>
      </c>
      <c r="AW289">
        <v>-3.7862034015334198</v>
      </c>
      <c r="AX289">
        <v>-3.8353214758348702</v>
      </c>
      <c r="AY289">
        <v>-3.88864732053954</v>
      </c>
      <c r="AZ289">
        <v>-3.9449016750816801</v>
      </c>
      <c r="BA289">
        <v>-4.0024141215943603</v>
      </c>
      <c r="BB289">
        <v>-4.0592172172355596</v>
      </c>
      <c r="BC289">
        <v>-4.1131807328912302</v>
      </c>
      <c r="BD289">
        <v>-4.1621406633177402</v>
      </c>
      <c r="BE289">
        <v>-4.2040416453695002</v>
      </c>
      <c r="BF289">
        <v>-4.2370665370309597</v>
      </c>
      <c r="BG289">
        <v>-4.2597514751270404</v>
      </c>
      <c r="BH289">
        <v>-4.2710752516942598</v>
      </c>
      <c r="BI289">
        <v>-4.2705295964827501</v>
      </c>
      <c r="BJ289">
        <v>-4.2581523162716</v>
      </c>
      <c r="BK289">
        <v>-4.2345163852354499</v>
      </c>
      <c r="BL289">
        <v>-4.2006958848740901</v>
      </c>
      <c r="BM289">
        <v>-4.1582134143389498</v>
      </c>
      <c r="BN289">
        <v>-4.10892474098668</v>
      </c>
      <c r="BO289">
        <v>-4.0548924150208201</v>
      </c>
      <c r="BP289">
        <v>-3.99830049780198</v>
      </c>
      <c r="BQ289">
        <v>-3.9412648358386302</v>
      </c>
      <c r="BR289">
        <v>-3.8857054911278999</v>
      </c>
      <c r="BS289">
        <v>-3.8332765620043099</v>
      </c>
      <c r="BT289">
        <v>-3.7851804635804598</v>
      </c>
      <c r="BU289">
        <v>-3.7421458977112501</v>
      </c>
      <c r="BV289">
        <v>-3.7043737510701802</v>
      </c>
      <c r="BW289">
        <v>-3.6714875416176298</v>
      </c>
      <c r="BX289">
        <v>-3.6426025929213801</v>
      </c>
      <c r="BY289">
        <v>-3.6163342282914401</v>
      </c>
      <c r="BZ289">
        <v>-3.5909192488473001</v>
      </c>
      <c r="CA289">
        <v>-3.5642924192134799</v>
      </c>
      <c r="CB289">
        <v>-3.53423756521333</v>
      </c>
      <c r="CC289">
        <v>-3.4985076666227202</v>
      </c>
      <c r="CD289">
        <v>-3.4549722867617398</v>
      </c>
      <c r="CE289">
        <v>-3.4017400527681199</v>
      </c>
      <c r="CF289">
        <v>-3.3372847833977302</v>
      </c>
      <c r="CG289">
        <v>-3.26052716812424</v>
      </c>
      <c r="CH289">
        <v>-3.1709071555908999</v>
      </c>
      <c r="CI289">
        <v>-3.0684164987357798</v>
      </c>
      <c r="CJ289">
        <v>-2.9535906990527798</v>
      </c>
      <c r="CK289">
        <v>-2.8274832226278099</v>
      </c>
      <c r="CL289">
        <v>-2.6915911153428298</v>
      </c>
      <c r="CM289">
        <v>-2.54776631612464</v>
      </c>
      <c r="CN289">
        <v>-2.3980996796424101</v>
      </c>
      <c r="CO289">
        <v>-2.2447966940522699</v>
      </c>
      <c r="CP289">
        <v>-2.09004125829901</v>
      </c>
      <c r="CQ289">
        <v>-1.9358780606130099</v>
      </c>
      <c r="CR289">
        <v>-1.78408629109379</v>
      </c>
      <c r="CS289">
        <v>-1.63610274613766</v>
      </c>
      <c r="CT289">
        <v>-1.49294010158538</v>
      </c>
      <c r="CU289">
        <v>-1.35517167801921</v>
      </c>
      <c r="CV289">
        <v>-1.22291822357942</v>
      </c>
      <c r="CW289">
        <v>-1.0958991615492599</v>
      </c>
      <c r="CX289">
        <v>-0.97349219973038903</v>
      </c>
      <c r="CY289">
        <v>-0.85483583237945804</v>
      </c>
      <c r="CZ289">
        <v>-0.73894007707982401</v>
      </c>
      <c r="DA289">
        <v>-0.62480706316472601</v>
      </c>
      <c r="DB289">
        <v>-0.51154407424890003</v>
      </c>
      <c r="DC289">
        <v>-0.39845605716099702</v>
      </c>
      <c r="DD289">
        <v>-0.28510119935879102</v>
      </c>
      <c r="DE289">
        <v>-0.171310045307182</v>
      </c>
      <c r="DF289">
        <v>-0.114302313929683</v>
      </c>
    </row>
    <row r="290" spans="11:110" ht="1.1499999999999999" customHeight="1">
      <c r="K290">
        <v>-0.112456138630795</v>
      </c>
      <c r="L290">
        <v>-0.16865354007283201</v>
      </c>
      <c r="M290">
        <v>-0.28087369758918601</v>
      </c>
      <c r="N290">
        <v>-0.39290680220712099</v>
      </c>
      <c r="O290">
        <v>-0.50499392832058598</v>
      </c>
      <c r="P290">
        <v>-0.61757980981629301</v>
      </c>
      <c r="Q290">
        <v>-0.73134178114774795</v>
      </c>
      <c r="R290">
        <v>-0.84710085467152496</v>
      </c>
      <c r="S290">
        <v>-0.96577299592671295</v>
      </c>
      <c r="T290">
        <v>-1.0882153402756101</v>
      </c>
      <c r="U290">
        <v>-1.21519496153184</v>
      </c>
      <c r="V290">
        <v>-1.34719030926327</v>
      </c>
      <c r="W290">
        <v>-1.48438851553476</v>
      </c>
      <c r="X290">
        <v>-1.6265896962311801</v>
      </c>
      <c r="Y290">
        <v>-1.77315619727503</v>
      </c>
      <c r="Z290">
        <v>-1.92306167881399</v>
      </c>
      <c r="AA290">
        <v>-2.0748926873451699</v>
      </c>
      <c r="AB290">
        <v>-2.2269027512765698</v>
      </c>
      <c r="AC290">
        <v>-2.37714660358222</v>
      </c>
      <c r="AD290">
        <v>-2.5235512109425602</v>
      </c>
      <c r="AE290">
        <v>-2.6640214559894</v>
      </c>
      <c r="AF290">
        <v>-2.7966236964959901</v>
      </c>
      <c r="AG290">
        <v>-2.9196493767085698</v>
      </c>
      <c r="AH290">
        <v>-3.0317208568117699</v>
      </c>
      <c r="AI290">
        <v>-3.1319097236874498</v>
      </c>
      <c r="AJ290">
        <v>-3.2197829904729298</v>
      </c>
      <c r="AK290">
        <v>-3.2954003749505199</v>
      </c>
      <c r="AL290">
        <v>-3.3593524007029698</v>
      </c>
      <c r="AM290">
        <v>-3.4127145513184201</v>
      </c>
      <c r="AN290">
        <v>-3.4569698759382699</v>
      </c>
      <c r="AO290">
        <v>-3.49392193987073</v>
      </c>
      <c r="AP290">
        <v>-3.5255992408911001</v>
      </c>
      <c r="AQ290">
        <v>-3.5541181287438799</v>
      </c>
      <c r="AR290">
        <v>-3.5815501961590201</v>
      </c>
      <c r="AS290">
        <v>-3.6098033161745899</v>
      </c>
      <c r="AT290">
        <v>-3.6405027401357501</v>
      </c>
      <c r="AU290">
        <v>-3.67489164649569</v>
      </c>
      <c r="AV290">
        <v>-3.7137490923409602</v>
      </c>
      <c r="AW290">
        <v>-3.7573564352644699</v>
      </c>
      <c r="AX290">
        <v>-3.8054697221034299</v>
      </c>
      <c r="AY290">
        <v>-3.8573501256471299</v>
      </c>
      <c r="AZ290">
        <v>-3.9117972224446498</v>
      </c>
      <c r="BA290">
        <v>-3.9672435632561598</v>
      </c>
      <c r="BB290">
        <v>-4.0218423034841999</v>
      </c>
      <c r="BC290">
        <v>-4.0735938077866001</v>
      </c>
      <c r="BD290">
        <v>-4.12046642137918</v>
      </c>
      <c r="BE290">
        <v>-4.1605305032678004</v>
      </c>
      <c r="BF290">
        <v>-4.1920799645247104</v>
      </c>
      <c r="BG290">
        <v>-4.2137404813517403</v>
      </c>
      <c r="BH290">
        <v>-4.2245531353987502</v>
      </c>
      <c r="BI290">
        <v>-4.2240407097669097</v>
      </c>
      <c r="BJ290">
        <v>-4.21223880802608</v>
      </c>
      <c r="BK290">
        <v>-4.1896854191256097</v>
      </c>
      <c r="BL290">
        <v>-4.15738880314351</v>
      </c>
      <c r="BM290">
        <v>-4.1167787426025804</v>
      </c>
      <c r="BN290">
        <v>-4.0695976880527098</v>
      </c>
      <c r="BO290">
        <v>-4.0177815106428199</v>
      </c>
      <c r="BP290">
        <v>-3.9633813921388898</v>
      </c>
      <c r="BQ290">
        <v>-3.9083831762614598</v>
      </c>
      <c r="BR290">
        <v>-3.8545886628446002</v>
      </c>
      <c r="BS290">
        <v>-3.8035512531422602</v>
      </c>
      <c r="BT290">
        <v>-3.75639795297533</v>
      </c>
      <c r="BU290">
        <v>-3.71381198703518</v>
      </c>
      <c r="BV290">
        <v>-3.6759811584970601</v>
      </c>
      <c r="BW290">
        <v>-3.6425494377178</v>
      </c>
      <c r="BX290">
        <v>-3.6126849630320499</v>
      </c>
      <c r="BY290">
        <v>-3.5850853353082099</v>
      </c>
      <c r="BZ290">
        <v>-3.55809322127315</v>
      </c>
      <c r="CA290">
        <v>-3.5297669255720301</v>
      </c>
      <c r="CB290">
        <v>-3.4980240202431601</v>
      </c>
      <c r="CC290">
        <v>-3.4607524571924402</v>
      </c>
      <c r="CD290">
        <v>-3.4159500186070102</v>
      </c>
      <c r="CE290">
        <v>-3.3618395372702699</v>
      </c>
      <c r="CF290">
        <v>-3.2969868394631701</v>
      </c>
      <c r="CG290">
        <v>-3.2203777897768799</v>
      </c>
      <c r="CH290">
        <v>-3.1314867695303499</v>
      </c>
      <c r="CI290">
        <v>-3.03030681596714</v>
      </c>
      <c r="CJ290">
        <v>-2.91734218551874</v>
      </c>
      <c r="CK290">
        <v>-2.7935852004606399</v>
      </c>
      <c r="CL290">
        <v>-2.6604450720315</v>
      </c>
      <c r="CM290">
        <v>-2.51966628817729</v>
      </c>
      <c r="CN290">
        <v>-2.3732190214472402</v>
      </c>
      <c r="CO290">
        <v>-2.22318284341178</v>
      </c>
      <c r="CP290">
        <v>-2.0716193595488099</v>
      </c>
      <c r="CQ290">
        <v>-1.9204615740205</v>
      </c>
      <c r="CR290">
        <v>-1.77139575441706</v>
      </c>
      <c r="CS290">
        <v>-1.6257895105187099</v>
      </c>
      <c r="CT290">
        <v>-1.48461469239796</v>
      </c>
      <c r="CU290">
        <v>-1.34843364729752</v>
      </c>
      <c r="CV290">
        <v>-1.21738585643996</v>
      </c>
      <c r="CW290">
        <v>-1.0912359830577101</v>
      </c>
      <c r="CX290">
        <v>-0.96942855522034699</v>
      </c>
      <c r="CY290">
        <v>-0.85118287165094397</v>
      </c>
      <c r="CZ290">
        <v>-0.73559507660123902</v>
      </c>
      <c r="DA290">
        <v>-0.62174924505754903</v>
      </c>
      <c r="DB290">
        <v>-0.50882065921881303</v>
      </c>
      <c r="DC290">
        <v>-0.39616132970906098</v>
      </c>
      <c r="DD290">
        <v>-0.28334940211583598</v>
      </c>
      <c r="DE290">
        <v>-0.170208338342727</v>
      </c>
      <c r="DF290">
        <v>-0.11355002305718601</v>
      </c>
    </row>
    <row r="291" spans="11:110" ht="1.1499999999999999" customHeight="1">
      <c r="K291">
        <v>-0.111780879348061</v>
      </c>
      <c r="L291">
        <v>-0.16766304964293699</v>
      </c>
      <c r="M291">
        <v>-0.27929084612465399</v>
      </c>
      <c r="N291">
        <v>-0.39081605195279701</v>
      </c>
      <c r="O291">
        <v>-0.50248254469695397</v>
      </c>
      <c r="P291">
        <v>-0.61471340845632305</v>
      </c>
      <c r="Q291">
        <v>-0.72814138154263197</v>
      </c>
      <c r="R291">
        <v>-0.84352410780797504</v>
      </c>
      <c r="S291">
        <v>-0.96170304484925895</v>
      </c>
      <c r="T291">
        <v>-1.0834575831147399</v>
      </c>
      <c r="U291">
        <v>-1.2094830924897</v>
      </c>
      <c r="V291">
        <v>-1.34019992693028</v>
      </c>
      <c r="W291">
        <v>-1.4757576218414199</v>
      </c>
      <c r="X291">
        <v>-1.6159436359686901</v>
      </c>
      <c r="Y291">
        <v>-1.7601352858650401</v>
      </c>
      <c r="Z291">
        <v>-1.9073490239447499</v>
      </c>
      <c r="AA291">
        <v>-2.0562396790075401</v>
      </c>
      <c r="AB291">
        <v>-2.2051510927486002</v>
      </c>
      <c r="AC291">
        <v>-2.3522445928576001</v>
      </c>
      <c r="AD291">
        <v>-2.4955628987839402</v>
      </c>
      <c r="AE291">
        <v>-2.6331288171228202</v>
      </c>
      <c r="AF291">
        <v>-2.7631208670962399</v>
      </c>
      <c r="AG291">
        <v>-2.8839292511052301</v>
      </c>
      <c r="AH291">
        <v>-2.9942555672776701</v>
      </c>
      <c r="AI291">
        <v>-3.0932256593049701</v>
      </c>
      <c r="AJ291">
        <v>-3.1804316987671299</v>
      </c>
      <c r="AK291">
        <v>-3.2559279568137498</v>
      </c>
      <c r="AL291">
        <v>-3.3202689567900401</v>
      </c>
      <c r="AM291">
        <v>-3.3744653286794302</v>
      </c>
      <c r="AN291">
        <v>-3.4199103543738398</v>
      </c>
      <c r="AO291">
        <v>-3.4582985092904499</v>
      </c>
      <c r="AP291">
        <v>-3.4915363059527098</v>
      </c>
      <c r="AQ291">
        <v>-3.5216127598310498</v>
      </c>
      <c r="AR291">
        <v>-3.55047473332219</v>
      </c>
      <c r="AS291">
        <v>-3.5799155878550999</v>
      </c>
      <c r="AT291">
        <v>-3.6114632877903001</v>
      </c>
      <c r="AU291">
        <v>-3.6462870539534999</v>
      </c>
      <c r="AV291">
        <v>-3.68511989447873</v>
      </c>
      <c r="AW291">
        <v>-3.7282277263997301</v>
      </c>
      <c r="AX291">
        <v>-3.7753826522860501</v>
      </c>
      <c r="AY291">
        <v>-3.82589233066453</v>
      </c>
      <c r="AZ291">
        <v>-3.87863033380733</v>
      </c>
      <c r="BA291">
        <v>-3.93212587907417</v>
      </c>
      <c r="BB291">
        <v>-3.9846453502046999</v>
      </c>
      <c r="BC291">
        <v>-4.03431173454213</v>
      </c>
      <c r="BD291">
        <v>-4.0792176496991503</v>
      </c>
      <c r="BE291">
        <v>-4.11755151457574</v>
      </c>
      <c r="BF291">
        <v>-4.1477115171639403</v>
      </c>
      <c r="BG291">
        <v>-4.168407414941</v>
      </c>
      <c r="BH291">
        <v>-4.1787387849622597</v>
      </c>
      <c r="BI291">
        <v>-4.1782575760538396</v>
      </c>
      <c r="BJ291">
        <v>-4.1669973120809702</v>
      </c>
      <c r="BK291">
        <v>-4.1454631237421404</v>
      </c>
      <c r="BL291">
        <v>-4.1146014870532097</v>
      </c>
      <c r="BM291">
        <v>-4.0757550045078004</v>
      </c>
      <c r="BN291">
        <v>-4.0305597082280098</v>
      </c>
      <c r="BO291">
        <v>-3.98083253770191</v>
      </c>
      <c r="BP291">
        <v>-3.9284999011466</v>
      </c>
      <c r="BQ291">
        <v>-3.8754255377822302</v>
      </c>
      <c r="BR291">
        <v>-3.8233002685719399</v>
      </c>
      <c r="BS291">
        <v>-3.7735829373512102</v>
      </c>
      <c r="BT291">
        <v>-3.7273297516349602</v>
      </c>
      <c r="BU291">
        <v>-3.6851813243849398</v>
      </c>
      <c r="BV291">
        <v>-3.6473132157958701</v>
      </c>
      <c r="BW291">
        <v>-3.6133886512633402</v>
      </c>
      <c r="BX291">
        <v>-3.5826254736761598</v>
      </c>
      <c r="BY291">
        <v>-3.5537986689633398</v>
      </c>
      <c r="BZ291">
        <v>-3.5253503437457301</v>
      </c>
      <c r="CA291">
        <v>-3.4954550091849699</v>
      </c>
      <c r="CB291">
        <v>-3.4621559457097599</v>
      </c>
      <c r="CC291">
        <v>-3.4234679388555702</v>
      </c>
      <c r="CD291">
        <v>-3.37750937746087</v>
      </c>
      <c r="CE291">
        <v>-3.3226104826710698</v>
      </c>
      <c r="CF291">
        <v>-3.2574235896235799</v>
      </c>
      <c r="CG291">
        <v>-3.1809959818534299</v>
      </c>
      <c r="CH291">
        <v>-3.0928345179517498</v>
      </c>
      <c r="CI291">
        <v>-2.9929335722584001</v>
      </c>
      <c r="CJ291">
        <v>-2.8817682538774299</v>
      </c>
      <c r="CK291">
        <v>-2.7602736085255</v>
      </c>
      <c r="CL291">
        <v>-2.62977644087748</v>
      </c>
      <c r="CM291">
        <v>-2.4919205337357</v>
      </c>
      <c r="CN291">
        <v>-2.3485627037204</v>
      </c>
      <c r="CO291">
        <v>-2.2016643586115099</v>
      </c>
      <c r="CP291">
        <v>-2.0531722044540501</v>
      </c>
      <c r="CQ291">
        <v>-1.90491418117709</v>
      </c>
      <c r="CR291">
        <v>-1.7584891142296899</v>
      </c>
      <c r="CS291">
        <v>-1.6151991363828899</v>
      </c>
      <c r="CT291">
        <v>-1.47597726448338</v>
      </c>
      <c r="CU291">
        <v>-1.3413746475672901</v>
      </c>
      <c r="CV291">
        <v>-1.2115473975353499</v>
      </c>
      <c r="CW291">
        <v>-1.0863013320657899</v>
      </c>
      <c r="CX291">
        <v>-0.965142271833069</v>
      </c>
      <c r="CY291">
        <v>-0.847363773555462</v>
      </c>
      <c r="CZ291">
        <v>-0.732141169890692</v>
      </c>
      <c r="DA291">
        <v>-0.61863406896478401</v>
      </c>
      <c r="DB291">
        <v>-0.50608042576393397</v>
      </c>
      <c r="DC291">
        <v>-0.39387606556688698</v>
      </c>
      <c r="DD291">
        <v>-0.28161823133932501</v>
      </c>
      <c r="DE291">
        <v>-0.169125103660553</v>
      </c>
      <c r="DF291">
        <v>-0.112812210965075</v>
      </c>
    </row>
    <row r="292" spans="11:110" ht="1.1499999999999999" customHeight="1">
      <c r="K292">
        <v>-0.111113285864848</v>
      </c>
      <c r="L292">
        <v>-0.16668130593570299</v>
      </c>
      <c r="M292">
        <v>-0.27771383402031002</v>
      </c>
      <c r="N292">
        <v>-0.38871684244389099</v>
      </c>
      <c r="O292">
        <v>-0.49993559133923099</v>
      </c>
      <c r="P292">
        <v>-0.61177239281929796</v>
      </c>
      <c r="Q292">
        <v>-0.72481849959396605</v>
      </c>
      <c r="R292">
        <v>-0.83977302565967804</v>
      </c>
      <c r="S292">
        <v>-0.95740881276379197</v>
      </c>
      <c r="T292">
        <v>-1.07843374356104</v>
      </c>
      <c r="U292">
        <v>-1.2034773896979201</v>
      </c>
      <c r="V292">
        <v>-1.33290695166402</v>
      </c>
      <c r="W292">
        <v>-1.4668378666614901</v>
      </c>
      <c r="X292">
        <v>-1.6050467001879001</v>
      </c>
      <c r="Y292">
        <v>-1.74692562042657</v>
      </c>
      <c r="Z292">
        <v>-1.89153185127043</v>
      </c>
      <c r="AA292">
        <v>-2.0375847511376999</v>
      </c>
      <c r="AB292">
        <v>-2.1835132592712299</v>
      </c>
      <c r="AC292">
        <v>-2.3275789419127699</v>
      </c>
      <c r="AD292">
        <v>-2.46793327186061</v>
      </c>
      <c r="AE292">
        <v>-2.6027098210192601</v>
      </c>
      <c r="AF292">
        <v>-2.7301923706693199</v>
      </c>
      <c r="AG292">
        <v>-2.8488637486040398</v>
      </c>
      <c r="AH292">
        <v>-2.9574998637426702</v>
      </c>
      <c r="AI292">
        <v>-3.0552773823110102</v>
      </c>
      <c r="AJ292">
        <v>-3.1418119420230601</v>
      </c>
      <c r="AK292">
        <v>-3.2171525553026701</v>
      </c>
      <c r="AL292">
        <v>-3.2818197871272101</v>
      </c>
      <c r="AM292">
        <v>-3.3367632031755901</v>
      </c>
      <c r="AN292">
        <v>-3.3832916428661699</v>
      </c>
      <c r="AO292">
        <v>-3.4229970053540399</v>
      </c>
      <c r="AP292">
        <v>-3.4576711021864801</v>
      </c>
      <c r="AQ292">
        <v>-3.48918323303428</v>
      </c>
      <c r="AR292">
        <v>-3.5193630162262202</v>
      </c>
      <c r="AS292">
        <v>-3.5498961729826699</v>
      </c>
      <c r="AT292">
        <v>-3.5822192001434101</v>
      </c>
      <c r="AU292">
        <v>-3.61743176941612</v>
      </c>
      <c r="AV292">
        <v>-3.65622356886669</v>
      </c>
      <c r="AW292">
        <v>-3.6988459494038901</v>
      </c>
      <c r="AX292">
        <v>-3.7450860336301299</v>
      </c>
      <c r="AY292">
        <v>-3.7942950818625301</v>
      </c>
      <c r="AZ292">
        <v>-3.84541611567334</v>
      </c>
      <c r="BA292">
        <v>-3.8970690999451998</v>
      </c>
      <c r="BB292">
        <v>-3.9476267246913799</v>
      </c>
      <c r="BC292">
        <v>-3.9953271147768499</v>
      </c>
      <c r="BD292">
        <v>-4.0383795733811301</v>
      </c>
      <c r="BE292">
        <v>-4.0750833835645803</v>
      </c>
      <c r="BF292">
        <v>-4.1039346464684803</v>
      </c>
      <c r="BG292">
        <v>-4.1237220736390299</v>
      </c>
      <c r="BH292">
        <v>-4.1336001749434201</v>
      </c>
      <c r="BI292">
        <v>-4.1331482923092704</v>
      </c>
      <c r="BJ292">
        <v>-4.1223979857499096</v>
      </c>
      <c r="BK292">
        <v>-4.10182352363673</v>
      </c>
      <c r="BL292">
        <v>-4.0723133927630402</v>
      </c>
      <c r="BM292">
        <v>-4.0351283070515302</v>
      </c>
      <c r="BN292">
        <v>-3.9918043597183299</v>
      </c>
      <c r="BO292">
        <v>-3.9440468369657302</v>
      </c>
      <c r="BP292">
        <v>-3.8936649824257699</v>
      </c>
      <c r="BQ292">
        <v>-3.8424078482817601</v>
      </c>
      <c r="BR292">
        <v>-3.7918621221593898</v>
      </c>
      <c r="BS292">
        <v>-3.7433978514255299</v>
      </c>
      <c r="BT292">
        <v>-3.69800477208108</v>
      </c>
      <c r="BU292">
        <v>-3.65628358855554</v>
      </c>
      <c r="BV292">
        <v>-3.6183983918876099</v>
      </c>
      <c r="BW292">
        <v>-3.5840305402808301</v>
      </c>
      <c r="BX292">
        <v>-3.5524446701438701</v>
      </c>
      <c r="BY292">
        <v>-3.5224885386145899</v>
      </c>
      <c r="BZ292">
        <v>-3.4926976620946899</v>
      </c>
      <c r="CA292">
        <v>-3.4613558809337102</v>
      </c>
      <c r="CB292">
        <v>-3.4266246064073602</v>
      </c>
      <c r="CC292">
        <v>-3.3866378320401198</v>
      </c>
      <c r="CD292">
        <v>-3.33962739736373</v>
      </c>
      <c r="CE292">
        <v>-3.2840244895391502</v>
      </c>
      <c r="CF292">
        <v>-3.2185628040168002</v>
      </c>
      <c r="CG292">
        <v>-3.1423474932528599</v>
      </c>
      <c r="CH292">
        <v>-3.0549160575406198</v>
      </c>
      <c r="CI292">
        <v>-2.9562642400496899</v>
      </c>
      <c r="CJ292">
        <v>-2.8468399797307198</v>
      </c>
      <c r="CK292">
        <v>-2.7275246419091701</v>
      </c>
      <c r="CL292">
        <v>-2.5995677337283598</v>
      </c>
      <c r="CM292">
        <v>-2.4645186432638702</v>
      </c>
      <c r="CN292">
        <v>-2.3241276905697901</v>
      </c>
      <c r="CO292">
        <v>-2.1802454081020501</v>
      </c>
      <c r="CP292">
        <v>-2.0347105017994398</v>
      </c>
      <c r="CQ292">
        <v>-1.88925207970703</v>
      </c>
      <c r="CR292">
        <v>-1.7453866425121201</v>
      </c>
      <c r="CS292">
        <v>-1.60435433613101</v>
      </c>
      <c r="CT292">
        <v>-1.46705121984844</v>
      </c>
      <c r="CU292">
        <v>-1.3340170520711101</v>
      </c>
      <c r="CV292">
        <v>-1.20542263727623</v>
      </c>
      <c r="CW292">
        <v>-1.0811111796921999</v>
      </c>
      <c r="CX292">
        <v>-0.96064467222577099</v>
      </c>
      <c r="CY292">
        <v>-0.84338491250751302</v>
      </c>
      <c r="CZ292">
        <v>-0.72858002067106098</v>
      </c>
      <c r="DA292">
        <v>-0.61545926047801403</v>
      </c>
      <c r="DB292">
        <v>-0.50331839038959503</v>
      </c>
      <c r="DC292">
        <v>-0.391594056902767</v>
      </c>
      <c r="DD292">
        <v>-0.279901832692453</v>
      </c>
      <c r="DE292">
        <v>-0.16805619782627201</v>
      </c>
      <c r="DF292">
        <v>-0.11208588659374</v>
      </c>
    </row>
    <row r="293" spans="11:110" ht="1.1499999999999999" customHeight="1">
      <c r="K293">
        <v>-0.110450969833072</v>
      </c>
      <c r="L293">
        <v>-0.165705014979766</v>
      </c>
      <c r="M293">
        <v>-0.276138087992367</v>
      </c>
      <c r="N293">
        <v>-0.38660452319607802</v>
      </c>
      <c r="O293">
        <v>-0.49734970989198701</v>
      </c>
      <c r="P293">
        <v>-0.60875600519760598</v>
      </c>
      <c r="Q293">
        <v>-0.72137602765521902</v>
      </c>
      <c r="R293">
        <v>-0.83585479698991105</v>
      </c>
      <c r="S293">
        <v>-0.95290194618141799</v>
      </c>
      <c r="T293">
        <v>-1.07315958895481</v>
      </c>
      <c r="U293">
        <v>-1.19719693964137</v>
      </c>
      <c r="V293">
        <v>-1.32533260257781</v>
      </c>
      <c r="W293">
        <v>-1.4576511445778599</v>
      </c>
      <c r="X293">
        <v>-1.59391985788583</v>
      </c>
      <c r="Y293">
        <v>-1.7335456283064099</v>
      </c>
      <c r="Z293">
        <v>-1.8756245446552999</v>
      </c>
      <c r="AA293">
        <v>-2.0189369737220701</v>
      </c>
      <c r="AB293">
        <v>-2.1619920626895701</v>
      </c>
      <c r="AC293">
        <v>-2.30314565618822</v>
      </c>
      <c r="AD293">
        <v>-2.44065141945635</v>
      </c>
      <c r="AE293">
        <v>-2.5727469819369801</v>
      </c>
      <c r="AF293">
        <v>-2.6978149211636802</v>
      </c>
      <c r="AG293">
        <v>-2.81442494366072</v>
      </c>
      <c r="AH293">
        <v>-2.9214226533439902</v>
      </c>
      <c r="AI293">
        <v>-3.01803232293434</v>
      </c>
      <c r="AJ293">
        <v>-3.10389147743631</v>
      </c>
      <c r="AK293">
        <v>-3.17904405773821</v>
      </c>
      <c r="AL293">
        <v>-3.2439785944018098</v>
      </c>
      <c r="AM293">
        <v>-3.2995871516990798</v>
      </c>
      <c r="AN293">
        <v>-3.3470991331589399</v>
      </c>
      <c r="AO293">
        <v>-3.3880099857732602</v>
      </c>
      <c r="AP293">
        <v>-3.4240036661537201</v>
      </c>
      <c r="AQ293">
        <v>-3.45683691523117</v>
      </c>
      <c r="AR293">
        <v>-3.48822913988836</v>
      </c>
      <c r="AS293">
        <v>-3.51976487792236</v>
      </c>
      <c r="AT293">
        <v>-3.5527946276811702</v>
      </c>
      <c r="AU293">
        <v>-3.5883526539541002</v>
      </c>
      <c r="AV293">
        <v>-3.6270878884742199</v>
      </c>
      <c r="AW293">
        <v>-3.6692379378128899</v>
      </c>
      <c r="AX293">
        <v>-3.7146039728959002</v>
      </c>
      <c r="AY293">
        <v>-3.7625781490324099</v>
      </c>
      <c r="AZ293">
        <v>-3.8121686678178599</v>
      </c>
      <c r="BA293">
        <v>-3.86208068269445</v>
      </c>
      <c r="BB293">
        <v>-3.91078668846971</v>
      </c>
      <c r="BC293">
        <v>-3.9566329182723199</v>
      </c>
      <c r="BD293">
        <v>-3.9979382354456199</v>
      </c>
      <c r="BE293">
        <v>-4.0331060299083896</v>
      </c>
      <c r="BF293">
        <v>-4.0607243393903198</v>
      </c>
      <c r="BG293">
        <v>-4.0796560129373303</v>
      </c>
      <c r="BH293">
        <v>-4.0891071488886199</v>
      </c>
      <c r="BI293">
        <v>-4.0886828171276202</v>
      </c>
      <c r="BJ293">
        <v>-4.0784127221929802</v>
      </c>
      <c r="BK293">
        <v>-4.0587421437778302</v>
      </c>
      <c r="BL293">
        <v>-4.0305051460268402</v>
      </c>
      <c r="BM293">
        <v>-3.9948855207379999</v>
      </c>
      <c r="BN293">
        <v>-3.9533255097661901</v>
      </c>
      <c r="BO293">
        <v>-3.9074255839909799</v>
      </c>
      <c r="BP293">
        <v>-3.8588849626108401</v>
      </c>
      <c r="BQ293">
        <v>-3.8093449790884502</v>
      </c>
      <c r="BR293">
        <v>-3.7602946209872501</v>
      </c>
      <c r="BS293">
        <v>-3.7130205423994198</v>
      </c>
      <c r="BT293">
        <v>-3.6684500713697101</v>
      </c>
      <c r="BU293">
        <v>-3.62714655312443</v>
      </c>
      <c r="BV293">
        <v>-3.5892633178200599</v>
      </c>
      <c r="BW293">
        <v>-3.55449881102192</v>
      </c>
      <c r="BX293">
        <v>-3.5221617339129101</v>
      </c>
      <c r="BY293">
        <v>-3.4911682611147201</v>
      </c>
      <c r="BZ293">
        <v>-3.4601416684369299</v>
      </c>
      <c r="CA293">
        <v>-3.42746866619914</v>
      </c>
      <c r="CB293">
        <v>-3.3914216570204698</v>
      </c>
      <c r="CC293">
        <v>-3.3502467008479599</v>
      </c>
      <c r="CD293">
        <v>-3.3022823510590702</v>
      </c>
      <c r="CE293">
        <v>-3.24605472099512</v>
      </c>
      <c r="CF293">
        <v>-3.1803740378810699</v>
      </c>
      <c r="CG293">
        <v>-3.1043999714848098</v>
      </c>
      <c r="CH293">
        <v>-3.0176989399748901</v>
      </c>
      <c r="CI293">
        <v>-2.9202680662548599</v>
      </c>
      <c r="CJ293">
        <v>-2.81252998693552</v>
      </c>
      <c r="CK293">
        <v>-2.6953157218214501</v>
      </c>
      <c r="CL293">
        <v>-2.56980230196455</v>
      </c>
      <c r="CM293">
        <v>-2.4374506078590099</v>
      </c>
      <c r="CN293">
        <v>-2.2999109006059002</v>
      </c>
      <c r="CO293">
        <v>-2.1589296782626701</v>
      </c>
      <c r="CP293">
        <v>-2.0162440891606401</v>
      </c>
      <c r="CQ293">
        <v>-1.8734902807838001</v>
      </c>
      <c r="CR293">
        <v>-1.73210719875627</v>
      </c>
      <c r="CS293">
        <v>-1.59327630209286</v>
      </c>
      <c r="CT293">
        <v>-1.45785844271201</v>
      </c>
      <c r="CU293">
        <v>-1.32638184533977</v>
      </c>
      <c r="CV293">
        <v>-1.1990302076571799</v>
      </c>
      <c r="CW293">
        <v>-1.0756806594231001</v>
      </c>
      <c r="CX293">
        <v>-0.95594662097515903</v>
      </c>
      <c r="CY293">
        <v>-0.83925259754771497</v>
      </c>
      <c r="CZ293">
        <v>-0.72491360369770996</v>
      </c>
      <c r="DA293">
        <v>-0.61222315280370299</v>
      </c>
      <c r="DB293">
        <v>-0.50053036851835198</v>
      </c>
      <c r="DC293">
        <v>-0.38930994392761897</v>
      </c>
      <c r="DD293">
        <v>-0.27819509610139398</v>
      </c>
      <c r="DE293">
        <v>-0.16699798908139599</v>
      </c>
      <c r="DF293">
        <v>-0.111368420705312</v>
      </c>
    </row>
    <row r="294" spans="11:110" ht="1.1499999999999999" customHeight="1">
      <c r="K294">
        <v>-0.1097918537042</v>
      </c>
      <c r="L294">
        <v>-0.16473131929440499</v>
      </c>
      <c r="M294">
        <v>-0.27455967033997197</v>
      </c>
      <c r="N294">
        <v>-0.38447516002707699</v>
      </c>
      <c r="O294">
        <v>-0.49472220571044501</v>
      </c>
      <c r="P294">
        <v>-0.60566397416013296</v>
      </c>
      <c r="Q294">
        <v>-0.71781706776922805</v>
      </c>
      <c r="R294">
        <v>-0.83177648112931801</v>
      </c>
      <c r="S294">
        <v>-0.94819360297676603</v>
      </c>
      <c r="T294">
        <v>-1.0676500594893199</v>
      </c>
      <c r="U294">
        <v>-1.19065971747587</v>
      </c>
      <c r="V294">
        <v>-1.3174967845264201</v>
      </c>
      <c r="W294">
        <v>-1.4482179341674599</v>
      </c>
      <c r="X294">
        <v>-1.58258267096486</v>
      </c>
      <c r="Y294">
        <v>-1.7200124486733801</v>
      </c>
      <c r="Z294">
        <v>-1.8596404203822701</v>
      </c>
      <c r="AA294">
        <v>-2.00030465532399</v>
      </c>
      <c r="AB294">
        <v>-2.1405899235628998</v>
      </c>
      <c r="AC294">
        <v>-2.2789407597751499</v>
      </c>
      <c r="AD294">
        <v>-2.41370687109288</v>
      </c>
      <c r="AE294">
        <v>-2.5432236574684999</v>
      </c>
      <c r="AF294">
        <v>-2.6659664336338298</v>
      </c>
      <c r="AG294">
        <v>-2.78058640125907</v>
      </c>
      <c r="AH294">
        <v>-2.88599453499778</v>
      </c>
      <c r="AI294">
        <v>-2.98145970201386</v>
      </c>
      <c r="AJ294">
        <v>-3.0666398419050802</v>
      </c>
      <c r="AK294">
        <v>-3.1415740102613401</v>
      </c>
      <c r="AL294">
        <v>-3.2067205166270898</v>
      </c>
      <c r="AM294">
        <v>-3.2629172744132799</v>
      </c>
      <c r="AN294">
        <v>-3.3113189584417801</v>
      </c>
      <c r="AO294">
        <v>-3.3533303210788801</v>
      </c>
      <c r="AP294">
        <v>-3.3905338988679801</v>
      </c>
      <c r="AQ294">
        <v>-3.4245805984915001</v>
      </c>
      <c r="AR294">
        <v>-3.4570862217481699</v>
      </c>
      <c r="AS294">
        <v>-3.4895401897185301</v>
      </c>
      <c r="AT294">
        <v>-3.5232121421787101</v>
      </c>
      <c r="AU294">
        <v>-3.55907482951508</v>
      </c>
      <c r="AV294">
        <v>-3.5977388358936402</v>
      </c>
      <c r="AW294">
        <v>-3.6394287958893101</v>
      </c>
      <c r="AX294">
        <v>-3.6839590170068801</v>
      </c>
      <c r="AY294">
        <v>-3.73076000888185</v>
      </c>
      <c r="AZ294">
        <v>-3.77890114408414</v>
      </c>
      <c r="BA294">
        <v>-3.82716754438245</v>
      </c>
      <c r="BB294">
        <v>-3.8741254030098302</v>
      </c>
      <c r="BC294">
        <v>-3.9182224598094799</v>
      </c>
      <c r="BD294">
        <v>-3.9578804463714299</v>
      </c>
      <c r="BE294">
        <v>-3.99160051413747</v>
      </c>
      <c r="BF294">
        <v>-4.01805702430583</v>
      </c>
      <c r="BG294">
        <v>-4.0361824385533103</v>
      </c>
      <c r="BH294">
        <v>-4.0452313050773396</v>
      </c>
      <c r="BI294">
        <v>-4.0448328568521497</v>
      </c>
      <c r="BJ294">
        <v>-4.0350150442352302</v>
      </c>
      <c r="BK294">
        <v>-4.0161959179338096</v>
      </c>
      <c r="BL294">
        <v>-3.9891584706753802</v>
      </c>
      <c r="BM294">
        <v>-3.9550142328122302</v>
      </c>
      <c r="BN294">
        <v>-3.9151173157233399</v>
      </c>
      <c r="BO294">
        <v>-3.8709697987339098</v>
      </c>
      <c r="BP294">
        <v>-3.8241675751479498</v>
      </c>
      <c r="BQ294">
        <v>-3.7762508090537898</v>
      </c>
      <c r="BR294">
        <v>-3.72861683167437</v>
      </c>
      <c r="BS294">
        <v>-3.6824739699323601</v>
      </c>
      <c r="BT294">
        <v>-3.6386909642293701</v>
      </c>
      <c r="BU294">
        <v>-3.5977962019263399</v>
      </c>
      <c r="BV294">
        <v>-3.5599328983298002</v>
      </c>
      <c r="BW294">
        <v>-3.5248156187438302</v>
      </c>
      <c r="BX294">
        <v>-3.49179456479043</v>
      </c>
      <c r="BY294">
        <v>-3.45985022133882</v>
      </c>
      <c r="BZ294">
        <v>-3.4276883351555898</v>
      </c>
      <c r="CA294">
        <v>-3.39379240951195</v>
      </c>
      <c r="CB294">
        <v>-3.3565391199096002</v>
      </c>
      <c r="CC294">
        <v>-3.31427990212479</v>
      </c>
      <c r="CD294">
        <v>-3.26545367616878</v>
      </c>
      <c r="CE294">
        <v>-3.2086758100543902</v>
      </c>
      <c r="CF294">
        <v>-3.1428285245551502</v>
      </c>
      <c r="CG294">
        <v>-3.0671228509620798</v>
      </c>
      <c r="CH294">
        <v>-2.9811524989324698</v>
      </c>
      <c r="CI294">
        <v>-2.8849159691073298</v>
      </c>
      <c r="CJ294">
        <v>-2.7788123568793099</v>
      </c>
      <c r="CK294">
        <v>-2.66362542680878</v>
      </c>
      <c r="CL294">
        <v>-2.5404642908169799</v>
      </c>
      <c r="CM294">
        <v>-2.41070680166909</v>
      </c>
      <c r="CN294">
        <v>-2.2759092174392199</v>
      </c>
      <c r="CO294">
        <v>-2.1377204106951102</v>
      </c>
      <c r="CP294">
        <v>-1.99778199546725</v>
      </c>
      <c r="CQ294">
        <v>-1.8576426903055601</v>
      </c>
      <c r="CR294">
        <v>-1.71866832614165</v>
      </c>
      <c r="CS294">
        <v>-1.58198480739647</v>
      </c>
      <c r="CT294">
        <v>-1.44841940071139</v>
      </c>
      <c r="CU294">
        <v>-1.3184887119559401</v>
      </c>
      <c r="CV294">
        <v>-1.1923876559911699</v>
      </c>
      <c r="CW294">
        <v>-1.07002411364127</v>
      </c>
      <c r="CX294">
        <v>-0.95105854348838403</v>
      </c>
      <c r="CY294">
        <v>-0.83497305915339404</v>
      </c>
      <c r="CZ294">
        <v>-0.72114415988995895</v>
      </c>
      <c r="DA294">
        <v>-0.60892461930090103</v>
      </c>
      <c r="DB294">
        <v>-0.49771288809817099</v>
      </c>
      <c r="DC294">
        <v>-0.38701912753027901</v>
      </c>
      <c r="DD294">
        <v>-0.27649357844879902</v>
      </c>
      <c r="DE294">
        <v>-0.16594730400839999</v>
      </c>
      <c r="DF294">
        <v>-0.11065750962477</v>
      </c>
    </row>
    <row r="295" spans="11:110" ht="1.1499999999999999" customHeight="1">
      <c r="K295">
        <v>-0.109134137474729</v>
      </c>
      <c r="L295">
        <v>-0.163757751545062</v>
      </c>
      <c r="M295">
        <v>-0.27297521156780402</v>
      </c>
      <c r="N295">
        <v>-0.38232545815591901</v>
      </c>
      <c r="O295">
        <v>-0.49205097390309599</v>
      </c>
      <c r="P295">
        <v>-0.60249645469962998</v>
      </c>
      <c r="Q295">
        <v>-0.71414489469467701</v>
      </c>
      <c r="R295">
        <v>-0.82754499923881197</v>
      </c>
      <c r="S295">
        <v>-0.94329447275382305</v>
      </c>
      <c r="T295">
        <v>-1.06191931492773</v>
      </c>
      <c r="U295">
        <v>-1.1838826556273301</v>
      </c>
      <c r="V295">
        <v>-1.30941817271757</v>
      </c>
      <c r="W295">
        <v>-1.4385573913665</v>
      </c>
      <c r="X295">
        <v>-1.5710533885631801</v>
      </c>
      <c r="Y295">
        <v>-1.7063420200772099</v>
      </c>
      <c r="Z295">
        <v>-1.8435918010453201</v>
      </c>
      <c r="AA295">
        <v>-1.9816953980371099</v>
      </c>
      <c r="AB295">
        <v>-2.1193089031186401</v>
      </c>
      <c r="AC295">
        <v>-2.2549603015283801</v>
      </c>
      <c r="AD295">
        <v>-2.3870895761099402</v>
      </c>
      <c r="AE295">
        <v>-2.5141240029084702</v>
      </c>
      <c r="AF295">
        <v>-2.63462595606007</v>
      </c>
      <c r="AG295">
        <v>-2.74732309032541</v>
      </c>
      <c r="AH295">
        <v>-2.8511876999521499</v>
      </c>
      <c r="AI295">
        <v>-2.9455304250020702</v>
      </c>
      <c r="AJ295">
        <v>-3.0300282462064199</v>
      </c>
      <c r="AK295">
        <v>-3.1047155189487801</v>
      </c>
      <c r="AL295">
        <v>-3.1700220413980298</v>
      </c>
      <c r="AM295">
        <v>-3.2267347275374498</v>
      </c>
      <c r="AN295">
        <v>-3.2759379491412499</v>
      </c>
      <c r="AO295">
        <v>-3.3189511764072899</v>
      </c>
      <c r="AP295">
        <v>-3.35726157462507</v>
      </c>
      <c r="AQ295">
        <v>-3.3924205353078798</v>
      </c>
      <c r="AR295">
        <v>-3.4259464612436599</v>
      </c>
      <c r="AS295">
        <v>-3.45923935644874</v>
      </c>
      <c r="AT295">
        <v>-3.4934928328138302</v>
      </c>
      <c r="AU295">
        <v>-3.5296217847163001</v>
      </c>
      <c r="AV295">
        <v>-3.5682007120876502</v>
      </c>
      <c r="AW295">
        <v>-3.6094420034755701</v>
      </c>
      <c r="AX295">
        <v>-3.6531722475352901</v>
      </c>
      <c r="AY295">
        <v>-3.6988579233218299</v>
      </c>
      <c r="AZ295">
        <v>-3.7456258095316999</v>
      </c>
      <c r="BA295">
        <v>-3.7923360946482401</v>
      </c>
      <c r="BB295">
        <v>-3.8376429352091899</v>
      </c>
      <c r="BC295">
        <v>-3.8800893775086398</v>
      </c>
      <c r="BD295">
        <v>-3.9181937368011202</v>
      </c>
      <c r="BE295">
        <v>-3.9505489677043499</v>
      </c>
      <c r="BF295">
        <v>-3.9759104828181999</v>
      </c>
      <c r="BG295">
        <v>-3.99327610560487</v>
      </c>
      <c r="BH295">
        <v>-4.0019458893469197</v>
      </c>
      <c r="BI295">
        <v>-4.0015717586689803</v>
      </c>
      <c r="BJ295">
        <v>-3.99218000466173</v>
      </c>
      <c r="BK295">
        <v>-3.97416310256073</v>
      </c>
      <c r="BL295">
        <v>-3.9482561212923901</v>
      </c>
      <c r="BM295">
        <v>-3.9155027032747598</v>
      </c>
      <c r="BN295">
        <v>-3.8771742072198001</v>
      </c>
      <c r="BO295">
        <v>-3.8346803544414598</v>
      </c>
      <c r="BP295">
        <v>-3.7895199957466401</v>
      </c>
      <c r="BQ295">
        <v>-3.7431382845674301</v>
      </c>
      <c r="BR295">
        <v>-3.6968465702382498</v>
      </c>
      <c r="BS295">
        <v>-3.6517796023813198</v>
      </c>
      <c r="BT295">
        <v>-3.60875112912478</v>
      </c>
      <c r="BU295">
        <v>-3.56825683731567</v>
      </c>
      <c r="BV295">
        <v>-3.5304304169260599</v>
      </c>
      <c r="BW295">
        <v>-3.4950016623209499</v>
      </c>
      <c r="BX295">
        <v>-3.4613598581963401</v>
      </c>
      <c r="BY295">
        <v>-3.4285459294914902</v>
      </c>
      <c r="BZ295">
        <v>-3.3953431465086901</v>
      </c>
      <c r="CA295">
        <v>-3.3603260792796799</v>
      </c>
      <c r="CB295">
        <v>-3.3219693641813701</v>
      </c>
      <c r="CC295">
        <v>-3.27872353726181</v>
      </c>
      <c r="CD295">
        <v>-3.2291219063130501</v>
      </c>
      <c r="CE295">
        <v>-3.1718637719383702</v>
      </c>
      <c r="CF295">
        <v>-3.10589907553328</v>
      </c>
      <c r="CG295">
        <v>-3.03048724779523</v>
      </c>
      <c r="CH295">
        <v>-2.9452477442471601</v>
      </c>
      <c r="CI295">
        <v>-2.8501804414668999</v>
      </c>
      <c r="CJ295">
        <v>-2.7456625431930299</v>
      </c>
      <c r="CK295">
        <v>-2.6324334285733899</v>
      </c>
      <c r="CL295">
        <v>-2.5115385961091699</v>
      </c>
      <c r="CM295">
        <v>-2.3842779656897899</v>
      </c>
      <c r="CN295">
        <v>-2.2521194991792899</v>
      </c>
      <c r="CO295">
        <v>-2.1166204370844302</v>
      </c>
      <c r="CP295">
        <v>-1.9793324996358099</v>
      </c>
      <c r="CQ295">
        <v>-1.84172218436191</v>
      </c>
      <c r="CR295">
        <v>-1.70508634189494</v>
      </c>
      <c r="CS295">
        <v>-1.5704982996335</v>
      </c>
      <c r="CT295">
        <v>-1.43875323972997</v>
      </c>
      <c r="CU295">
        <v>-1.31035611929911</v>
      </c>
      <c r="CV295">
        <v>-1.18551151332923</v>
      </c>
      <c r="CW295">
        <v>-1.06415513789702</v>
      </c>
      <c r="CX295">
        <v>-0.945990442895704</v>
      </c>
      <c r="CY295">
        <v>-0.830552438586451</v>
      </c>
      <c r="CZ295">
        <v>-0.71727415499632596</v>
      </c>
      <c r="DA295">
        <v>-0.605563012311786</v>
      </c>
      <c r="DB295">
        <v>-0.49486311170768599</v>
      </c>
      <c r="DC295">
        <v>-0.38471768954040703</v>
      </c>
      <c r="DD295">
        <v>-0.27479343432557402</v>
      </c>
      <c r="DE295">
        <v>-0.16490137926922199</v>
      </c>
      <c r="DF295">
        <v>-0.10995114218469</v>
      </c>
    </row>
    <row r="296" spans="11:110" ht="1.1499999999999999" customHeight="1">
      <c r="K296">
        <v>-0.10847626911487999</v>
      </c>
      <c r="L296">
        <v>-0.162782193062812</v>
      </c>
      <c r="M296">
        <v>-0.27138184970157397</v>
      </c>
      <c r="N296">
        <v>-0.38015269257873502</v>
      </c>
      <c r="O296">
        <v>-0.48933443213485101</v>
      </c>
      <c r="P296">
        <v>-0.59925397395407298</v>
      </c>
      <c r="Q296">
        <v>-0.71036292262562195</v>
      </c>
      <c r="R296">
        <v>-0.82316712681470505</v>
      </c>
      <c r="S296">
        <v>-0.93821479594229795</v>
      </c>
      <c r="T296">
        <v>-1.05598077786371</v>
      </c>
      <c r="U296">
        <v>-1.1768817074136499</v>
      </c>
      <c r="V296">
        <v>-1.3011142915407801</v>
      </c>
      <c r="W296">
        <v>-1.42868743654081</v>
      </c>
      <c r="X296">
        <v>-1.55934903487484</v>
      </c>
      <c r="Y296">
        <v>-1.6925491619653601</v>
      </c>
      <c r="Z296">
        <v>-1.82749008441961</v>
      </c>
      <c r="AA296">
        <v>-1.96311614871856</v>
      </c>
      <c r="AB296">
        <v>-2.0981507330659999</v>
      </c>
      <c r="AC296">
        <v>-2.23120036069386</v>
      </c>
      <c r="AD296">
        <v>-2.3607898843196899</v>
      </c>
      <c r="AE296">
        <v>-2.4854329282987999</v>
      </c>
      <c r="AF296">
        <v>-2.6037736053882101</v>
      </c>
      <c r="AG296">
        <v>-2.71461130250872</v>
      </c>
      <c r="AH296">
        <v>-2.8169758384183101</v>
      </c>
      <c r="AI296">
        <v>-2.9102169824247102</v>
      </c>
      <c r="AJ296">
        <v>-2.99402947561267</v>
      </c>
      <c r="AK296">
        <v>-3.0684431569438901</v>
      </c>
      <c r="AL296">
        <v>-3.1338609253873</v>
      </c>
      <c r="AM296">
        <v>-3.1910216602118799</v>
      </c>
      <c r="AN296">
        <v>-3.2409435912947799</v>
      </c>
      <c r="AO296">
        <v>-3.2848659942709202</v>
      </c>
      <c r="AP296">
        <v>-3.32418634924902</v>
      </c>
      <c r="AQ296">
        <v>-3.3603624716587501</v>
      </c>
      <c r="AR296">
        <v>-3.3948211956805401</v>
      </c>
      <c r="AS296">
        <v>-3.4288784625769999</v>
      </c>
      <c r="AT296">
        <v>-3.4636563963482301</v>
      </c>
      <c r="AU296">
        <v>-3.50001547415896</v>
      </c>
      <c r="AV296">
        <v>-3.53849623852734</v>
      </c>
      <c r="AW296">
        <v>-3.5792995145013</v>
      </c>
      <c r="AX296">
        <v>-3.6222633694428401</v>
      </c>
      <c r="AY296">
        <v>-3.6668880129732302</v>
      </c>
      <c r="AZ296">
        <v>-3.7123540941545499</v>
      </c>
      <c r="BA296">
        <v>-3.7575922662076402</v>
      </c>
      <c r="BB296">
        <v>-3.8013392626751199</v>
      </c>
      <c r="BC296">
        <v>-3.84222761261455</v>
      </c>
      <c r="BD296">
        <v>-3.878866313244</v>
      </c>
      <c r="BE296">
        <v>-3.9099345273816599</v>
      </c>
      <c r="BF296">
        <v>-3.93426376700137</v>
      </c>
      <c r="BG296">
        <v>-3.9509132240547098</v>
      </c>
      <c r="BH296">
        <v>-3.95922569455742</v>
      </c>
      <c r="BI296">
        <v>-3.9588744102856901</v>
      </c>
      <c r="BJ296">
        <v>-3.9498840926455001</v>
      </c>
      <c r="BK296">
        <v>-3.9326231958765598</v>
      </c>
      <c r="BL296">
        <v>-3.9077818198458201</v>
      </c>
      <c r="BM296">
        <v>-3.8763398235122399</v>
      </c>
      <c r="BN296">
        <v>-3.8394908693260001</v>
      </c>
      <c r="BO296">
        <v>-3.7985579859065699</v>
      </c>
      <c r="BP296">
        <v>-3.7549488757425</v>
      </c>
      <c r="BQ296">
        <v>-3.7100194758085498</v>
      </c>
      <c r="BR296">
        <v>-3.6650004771754601</v>
      </c>
      <c r="BS296">
        <v>-3.6209575070261</v>
      </c>
      <c r="BT296">
        <v>-3.5786527076032</v>
      </c>
      <c r="BU296">
        <v>-3.5385511817098201</v>
      </c>
      <c r="BV296">
        <v>-3.5007776348311599</v>
      </c>
      <c r="BW296">
        <v>-3.46507627295663</v>
      </c>
      <c r="BX296">
        <v>-3.4308731780733499</v>
      </c>
      <c r="BY296">
        <v>-3.3972660753194899</v>
      </c>
      <c r="BZ296">
        <v>-3.36311112815851</v>
      </c>
      <c r="CA296">
        <v>-3.32706857284174</v>
      </c>
      <c r="CB296">
        <v>-3.2877050858036001</v>
      </c>
      <c r="CC296">
        <v>-3.2435644069204499</v>
      </c>
      <c r="CD296">
        <v>-3.1932686066223002</v>
      </c>
      <c r="CE296">
        <v>-3.1355959210473401</v>
      </c>
      <c r="CF296">
        <v>-3.0695599870850598</v>
      </c>
      <c r="CG296">
        <v>-2.9944658602521201</v>
      </c>
      <c r="CH296">
        <v>-2.9099572629245101</v>
      </c>
      <c r="CI296">
        <v>-2.8160354595879502</v>
      </c>
      <c r="CJ296">
        <v>-2.7130572917984002</v>
      </c>
      <c r="CK296">
        <v>-2.6017204316059499</v>
      </c>
      <c r="CL296">
        <v>-2.4830108234572998</v>
      </c>
      <c r="CM296">
        <v>-2.3581551925672799</v>
      </c>
      <c r="CN296">
        <v>-2.2285385870362</v>
      </c>
      <c r="CO296">
        <v>-2.09563221175355</v>
      </c>
      <c r="CP296">
        <v>-1.96090318534394</v>
      </c>
      <c r="CQ296">
        <v>-1.8257406796123199</v>
      </c>
      <c r="CR296">
        <v>-1.6913764217507401</v>
      </c>
      <c r="CS296">
        <v>-1.55883398832104</v>
      </c>
      <c r="CT296">
        <v>-1.4288778720741899</v>
      </c>
      <c r="CU296">
        <v>-1.3020013952653999</v>
      </c>
      <c r="CV296">
        <v>-1.17841735736346</v>
      </c>
      <c r="CW296">
        <v>-1.05808662321041</v>
      </c>
      <c r="CX296">
        <v>-0.940751915151958</v>
      </c>
      <c r="CY296">
        <v>-0.82599677898286705</v>
      </c>
      <c r="CZ296">
        <v>-0.71330624213309901</v>
      </c>
      <c r="DA296">
        <v>-0.60213810707840298</v>
      </c>
      <c r="DB296">
        <v>-0.49197876670903901</v>
      </c>
      <c r="DC296">
        <v>-0.38240231995216101</v>
      </c>
      <c r="DD296">
        <v>-0.273091353822842</v>
      </c>
      <c r="DE296">
        <v>-0.16385781820013501</v>
      </c>
      <c r="DF296">
        <v>-0.10924756945342699</v>
      </c>
    </row>
    <row r="297" spans="11:110" ht="1.1499999999999999" customHeight="1">
      <c r="K297">
        <v>-0.10781691823749399</v>
      </c>
      <c r="L297">
        <v>-0.16180283660824399</v>
      </c>
      <c r="M297">
        <v>-0.26977717549831598</v>
      </c>
      <c r="N297">
        <v>-0.37795464504944398</v>
      </c>
      <c r="O297">
        <v>-0.48657145975489102</v>
      </c>
      <c r="P297">
        <v>-0.59593738226114501</v>
      </c>
      <c r="Q297">
        <v>-0.70647467547155396</v>
      </c>
      <c r="R297">
        <v>-0.81864948732675602</v>
      </c>
      <c r="S297">
        <v>-0.93296438170344997</v>
      </c>
      <c r="T297">
        <v>-1.0498471739828501</v>
      </c>
      <c r="U297">
        <v>-1.1696719063030101</v>
      </c>
      <c r="V297">
        <v>-1.29260158812041</v>
      </c>
      <c r="W297">
        <v>-1.41862483570222</v>
      </c>
      <c r="X297">
        <v>-1.54748549089024</v>
      </c>
      <c r="Y297">
        <v>-1.67864765057203</v>
      </c>
      <c r="Z297">
        <v>-1.8113458077017299</v>
      </c>
      <c r="AA297">
        <v>-1.9445732467566501</v>
      </c>
      <c r="AB297">
        <v>-2.0771168433143901</v>
      </c>
      <c r="AC297">
        <v>-2.2076570520039702</v>
      </c>
      <c r="AD297">
        <v>-2.3347985276458498</v>
      </c>
      <c r="AE297">
        <v>-2.4571360579346102</v>
      </c>
      <c r="AF297">
        <v>-2.5733905074551</v>
      </c>
      <c r="AG297">
        <v>-2.6824285759464401</v>
      </c>
      <c r="AH297">
        <v>-2.7833340518657601</v>
      </c>
      <c r="AI297">
        <v>-2.8754933563712601</v>
      </c>
      <c r="AJ297">
        <v>-2.9586177965577498</v>
      </c>
      <c r="AK297">
        <v>-3.0327328772508002</v>
      </c>
      <c r="AL297">
        <v>-3.09821611878357</v>
      </c>
      <c r="AM297">
        <v>-3.1557611552609699</v>
      </c>
      <c r="AN297">
        <v>-3.2063239874505198</v>
      </c>
      <c r="AO297">
        <v>-3.2510684783394899</v>
      </c>
      <c r="AP297">
        <v>-3.2913077678707499</v>
      </c>
      <c r="AQ297">
        <v>-3.3284116781437199</v>
      </c>
      <c r="AR297">
        <v>-3.3637209527428702</v>
      </c>
      <c r="AS297">
        <v>-3.39847249971994</v>
      </c>
      <c r="AT297">
        <v>-3.43372122182355</v>
      </c>
      <c r="AU297">
        <v>-3.4702764117184701</v>
      </c>
      <c r="AV297">
        <v>-3.50864665316564</v>
      </c>
      <c r="AW297">
        <v>-3.5490218495751802</v>
      </c>
      <c r="AX297">
        <v>-3.5912507944672498</v>
      </c>
      <c r="AY297">
        <v>-3.6348653261935402</v>
      </c>
      <c r="AZ297">
        <v>-3.6790966433454999</v>
      </c>
      <c r="BA297">
        <v>-3.7229415435623601</v>
      </c>
      <c r="BB297">
        <v>-3.76521427876729</v>
      </c>
      <c r="BC297">
        <v>-3.8046313906020899</v>
      </c>
      <c r="BD297">
        <v>-3.83988701655597</v>
      </c>
      <c r="BE297">
        <v>-3.86974127367764</v>
      </c>
      <c r="BF297">
        <v>-3.8930971216971502</v>
      </c>
      <c r="BG297">
        <v>-3.9090713699733799</v>
      </c>
      <c r="BH297">
        <v>-3.9170469662366099</v>
      </c>
      <c r="BI297">
        <v>-3.9167171458013601</v>
      </c>
      <c r="BJ297">
        <v>-3.9081051459787899</v>
      </c>
      <c r="BK297">
        <v>-3.8915568618534002</v>
      </c>
      <c r="BL297">
        <v>-3.8677201961168</v>
      </c>
      <c r="BM297">
        <v>-3.8375150774452198</v>
      </c>
      <c r="BN297">
        <v>-3.8020622266652202</v>
      </c>
      <c r="BO297">
        <v>-3.76260329722234</v>
      </c>
      <c r="BP297">
        <v>-3.7204603736167798</v>
      </c>
      <c r="BQ297">
        <v>-3.6769056295679001</v>
      </c>
      <c r="BR297">
        <v>-3.6330940879960898</v>
      </c>
      <c r="BS297">
        <v>-3.5900264349428799</v>
      </c>
      <c r="BT297">
        <v>-3.54841639736533</v>
      </c>
      <c r="BU297">
        <v>-3.5087004729534201</v>
      </c>
      <c r="BV297">
        <v>-3.4709948840460298</v>
      </c>
      <c r="BW297">
        <v>-3.4350574972691001</v>
      </c>
      <c r="BX297">
        <v>-3.4003490257687399</v>
      </c>
      <c r="BY297">
        <v>-3.3660205791945601</v>
      </c>
      <c r="BZ297">
        <v>-3.3309968748984198</v>
      </c>
      <c r="CA297">
        <v>-3.2940187218783001</v>
      </c>
      <c r="CB297">
        <v>-3.2537392885976</v>
      </c>
      <c r="CC297">
        <v>-3.2087899688574302</v>
      </c>
      <c r="CD297">
        <v>-3.1578763130691199</v>
      </c>
      <c r="CE297">
        <v>-3.0998507925615901</v>
      </c>
      <c r="CF297">
        <v>-3.03378695281737</v>
      </c>
      <c r="CG297">
        <v>-2.9590328744069598</v>
      </c>
      <c r="CH297">
        <v>-2.8752551265864099</v>
      </c>
      <c r="CI297">
        <v>-2.7824563965942701</v>
      </c>
      <c r="CJ297">
        <v>-2.6809745660963902</v>
      </c>
      <c r="CK297">
        <v>-2.5714681159277699</v>
      </c>
      <c r="CL297">
        <v>-2.4548672499027</v>
      </c>
      <c r="CM297">
        <v>-2.3323299120343099</v>
      </c>
      <c r="CN297">
        <v>-2.20516331303355</v>
      </c>
      <c r="CO297">
        <v>-2.0747578420233399</v>
      </c>
      <c r="CP297">
        <v>-1.94250099186676</v>
      </c>
      <c r="CQ297">
        <v>-1.8097091991546399</v>
      </c>
      <c r="CR297">
        <v>-1.6775526783251</v>
      </c>
      <c r="CS297">
        <v>-1.54700792695822</v>
      </c>
      <c r="CT297">
        <v>-1.41881005787536</v>
      </c>
      <c r="CU297">
        <v>-1.29344080147649</v>
      </c>
      <c r="CV297">
        <v>-1.17111987007623</v>
      </c>
      <c r="CW297">
        <v>-1.0518307961442099</v>
      </c>
      <c r="CX297">
        <v>-0.935352162996818</v>
      </c>
      <c r="CY297">
        <v>-0.82131201729421199</v>
      </c>
      <c r="CZ297">
        <v>-0.70924322847459298</v>
      </c>
      <c r="DA297">
        <v>-0.59865005001958704</v>
      </c>
      <c r="DB297">
        <v>-0.489058082704737</v>
      </c>
      <c r="DC297">
        <v>-0.38007025081184997</v>
      </c>
      <c r="DD297">
        <v>-0.27138450638912598</v>
      </c>
      <c r="DE297">
        <v>-0.16281455197080899</v>
      </c>
      <c r="DF297">
        <v>-0.108545277136972</v>
      </c>
    </row>
    <row r="298" spans="11:110" ht="1.1499999999999999" customHeight="1">
      <c r="K298">
        <v>-0.107154952470545</v>
      </c>
      <c r="L298">
        <v>-0.16081815279329001</v>
      </c>
      <c r="M298">
        <v>-0.268159182916265</v>
      </c>
      <c r="N298">
        <v>-0.37572954715396401</v>
      </c>
      <c r="O298">
        <v>-0.48376134291300799</v>
      </c>
      <c r="P298">
        <v>-0.59254780924917605</v>
      </c>
      <c r="Q298">
        <v>-0.70248376044678895</v>
      </c>
      <c r="R298">
        <v>-0.81399854688865603</v>
      </c>
      <c r="S298">
        <v>-0.927552624801673</v>
      </c>
      <c r="T298">
        <v>-1.04353056979125</v>
      </c>
      <c r="U298">
        <v>-1.1622674213566</v>
      </c>
      <c r="V298">
        <v>-1.2838955009895101</v>
      </c>
      <c r="W298">
        <v>-1.40838527623417</v>
      </c>
      <c r="X298">
        <v>-1.5354775704956001</v>
      </c>
      <c r="Y298">
        <v>-1.66465028959273</v>
      </c>
      <c r="Z298">
        <v>-1.7951687074466001</v>
      </c>
      <c r="AA298">
        <v>-1.92607246856909</v>
      </c>
      <c r="AB298">
        <v>-2.0562083876174602</v>
      </c>
      <c r="AC298">
        <v>-2.1843265301732702</v>
      </c>
      <c r="AD298">
        <v>-2.3091066026517599</v>
      </c>
      <c r="AE298">
        <v>-2.4292196921195299</v>
      </c>
      <c r="AF298">
        <v>-2.5434587404519799</v>
      </c>
      <c r="AG298">
        <v>-2.65075362362531</v>
      </c>
      <c r="AH298">
        <v>-2.7502387705850602</v>
      </c>
      <c r="AI298">
        <v>-2.8413349326109199</v>
      </c>
      <c r="AJ298">
        <v>-2.92376886897424</v>
      </c>
      <c r="AK298">
        <v>-2.9975619308555901</v>
      </c>
      <c r="AL298">
        <v>-3.0630676943871702</v>
      </c>
      <c r="AM298">
        <v>-3.1209371736728002</v>
      </c>
      <c r="AN298">
        <v>-3.17206782004151</v>
      </c>
      <c r="AO298">
        <v>-3.21755257826924</v>
      </c>
      <c r="AP298">
        <v>-3.2586252723479801</v>
      </c>
      <c r="AQ298">
        <v>-3.2965729794049601</v>
      </c>
      <c r="AR298">
        <v>-3.3326554999677001</v>
      </c>
      <c r="AS298">
        <v>-3.3680354332158302</v>
      </c>
      <c r="AT298">
        <v>-3.4037044701911601</v>
      </c>
      <c r="AU298">
        <v>-3.4404237582324599</v>
      </c>
      <c r="AV298">
        <v>-3.4786718006502499</v>
      </c>
      <c r="AW298">
        <v>-3.5186281830410202</v>
      </c>
      <c r="AX298">
        <v>-3.5601517194997601</v>
      </c>
      <c r="AY298">
        <v>-3.6028039038961102</v>
      </c>
      <c r="AZ298">
        <v>-3.64586336526148</v>
      </c>
      <c r="BA298">
        <v>-3.68838898994888</v>
      </c>
      <c r="BB298">
        <v>-3.7292677973314499</v>
      </c>
      <c r="BC298">
        <v>-3.76729520345223</v>
      </c>
      <c r="BD298">
        <v>-3.8012452829602998</v>
      </c>
      <c r="BE298">
        <v>-3.8299541729628799</v>
      </c>
      <c r="BF298">
        <v>-3.8523919114964702</v>
      </c>
      <c r="BG298">
        <v>-3.8677294021836701</v>
      </c>
      <c r="BH298">
        <v>-3.8753873139522201</v>
      </c>
      <c r="BI298">
        <v>-3.8750776573740802</v>
      </c>
      <c r="BJ298">
        <v>-3.8668222687713198</v>
      </c>
      <c r="BK298">
        <v>-3.85094585887542</v>
      </c>
      <c r="BL298">
        <v>-3.8280567318001002</v>
      </c>
      <c r="BM298">
        <v>-3.7990185051128802</v>
      </c>
      <c r="BN298">
        <v>-3.7648834284548198</v>
      </c>
      <c r="BO298">
        <v>-3.7268167691616298</v>
      </c>
      <c r="BP298">
        <v>-3.6860601848545</v>
      </c>
      <c r="BQ298">
        <v>-3.6438072189346702</v>
      </c>
      <c r="BR298">
        <v>-3.6011418997067399</v>
      </c>
      <c r="BS298">
        <v>-3.5590039009646</v>
      </c>
      <c r="BT298">
        <v>-3.5180615395405499</v>
      </c>
      <c r="BU298">
        <v>-3.4787245540414098</v>
      </c>
      <c r="BV298">
        <v>-3.4411011547706201</v>
      </c>
      <c r="BW298">
        <v>-3.40496217506599</v>
      </c>
      <c r="BX298">
        <v>-3.3698009050938902</v>
      </c>
      <c r="BY298">
        <v>-3.3348186399556798</v>
      </c>
      <c r="BZ298">
        <v>-3.2990045768051299</v>
      </c>
      <c r="CA298">
        <v>-3.2611752979728998</v>
      </c>
      <c r="CB298">
        <v>-3.2200652660357298</v>
      </c>
      <c r="CC298">
        <v>-3.17438829889453</v>
      </c>
      <c r="CD298">
        <v>-3.1229284751333601</v>
      </c>
      <c r="CE298">
        <v>-3.0646080688005202</v>
      </c>
      <c r="CF298">
        <v>-2.9985569815264599</v>
      </c>
      <c r="CG298">
        <v>-2.9241638748864802</v>
      </c>
      <c r="CH298">
        <v>-2.84111680481131</v>
      </c>
      <c r="CI298">
        <v>-2.74941994030518</v>
      </c>
      <c r="CJ298">
        <v>-2.6493934770038998</v>
      </c>
      <c r="CK298">
        <v>-2.5416590825221501</v>
      </c>
      <c r="CL298">
        <v>-2.42709478788439</v>
      </c>
      <c r="CM298">
        <v>-2.3067938767514899</v>
      </c>
      <c r="CN298">
        <v>-2.1819905068088299</v>
      </c>
      <c r="CO298">
        <v>-2.05399911650867</v>
      </c>
      <c r="CP298">
        <v>-1.92413226092837</v>
      </c>
      <c r="CQ298">
        <v>-1.7936379343279401</v>
      </c>
      <c r="CR298">
        <v>-1.6636282334051899</v>
      </c>
      <c r="CS298">
        <v>-1.5350350901349401</v>
      </c>
      <c r="CT298">
        <v>-1.4085654800116501</v>
      </c>
      <c r="CU298">
        <v>-1.2846896020242899</v>
      </c>
      <c r="CV298">
        <v>-1.1636328908708999</v>
      </c>
      <c r="CW298">
        <v>-1.0453992561463099</v>
      </c>
      <c r="CX298">
        <v>-0.92980000954144004</v>
      </c>
      <c r="CY298">
        <v>-0.816503976494932</v>
      </c>
      <c r="CZ298">
        <v>-0.70508804605016395</v>
      </c>
      <c r="DA298">
        <v>-0.595099311166709</v>
      </c>
      <c r="DB298">
        <v>-0.48609973534205803</v>
      </c>
      <c r="DC298">
        <v>-0.37771919659021402</v>
      </c>
      <c r="DD298">
        <v>-0.26967048995500098</v>
      </c>
      <c r="DE298">
        <v>-0.161769804875802</v>
      </c>
      <c r="DF298">
        <v>-0.10784296067457901</v>
      </c>
    </row>
    <row r="299" spans="11:110" ht="1.1499999999999999" customHeight="1">
      <c r="K299">
        <v>-0.106489416045342</v>
      </c>
      <c r="L299">
        <v>-0.15982685969486199</v>
      </c>
      <c r="M299">
        <v>-0.26652622436846701</v>
      </c>
      <c r="N299">
        <v>-0.37347602903083499</v>
      </c>
      <c r="O299">
        <v>-0.48090372528818498</v>
      </c>
      <c r="P299">
        <v>-0.58908662454327798</v>
      </c>
      <c r="Q299">
        <v>-0.69839384459835796</v>
      </c>
      <c r="R299">
        <v>-0.80922060986674704</v>
      </c>
      <c r="S299">
        <v>-0.92198852162499301</v>
      </c>
      <c r="T299">
        <v>-1.0370424081729299</v>
      </c>
      <c r="U299">
        <v>-1.1546816092446801</v>
      </c>
      <c r="V299">
        <v>-1.2750105241680301</v>
      </c>
      <c r="W299">
        <v>-1.3979834374292099</v>
      </c>
      <c r="X299">
        <v>-1.52333909135998</v>
      </c>
      <c r="Y299">
        <v>-1.6505689760423601</v>
      </c>
      <c r="Z299">
        <v>-1.7789677754656199</v>
      </c>
      <c r="AA299">
        <v>-1.90761906899569</v>
      </c>
      <c r="AB299">
        <v>-2.03542626719533</v>
      </c>
      <c r="AC299">
        <v>-2.1612049937631501</v>
      </c>
      <c r="AD299">
        <v>-2.2837055538927</v>
      </c>
      <c r="AE299">
        <v>-2.4016707710055698</v>
      </c>
      <c r="AF299">
        <v>-2.5139612816198902</v>
      </c>
      <c r="AG299">
        <v>-2.61956626598211</v>
      </c>
      <c r="AH299">
        <v>-2.71766767617033</v>
      </c>
      <c r="AI299">
        <v>-2.80771841797206</v>
      </c>
      <c r="AJ299">
        <v>-2.8894596639388901</v>
      </c>
      <c r="AK299">
        <v>-2.9629087898443398</v>
      </c>
      <c r="AL299">
        <v>-3.0283967810738202</v>
      </c>
      <c r="AM299">
        <v>-3.0865345025836701</v>
      </c>
      <c r="AN299">
        <v>-3.1381643171381199</v>
      </c>
      <c r="AO299">
        <v>-3.18431247557089</v>
      </c>
      <c r="AP299">
        <v>-3.2261382083723</v>
      </c>
      <c r="AQ299">
        <v>-3.2648507819635499</v>
      </c>
      <c r="AR299">
        <v>-3.3016338914169499</v>
      </c>
      <c r="AS299">
        <v>-3.3375802648029098</v>
      </c>
      <c r="AT299">
        <v>-3.3736221492169198</v>
      </c>
      <c r="AU299">
        <v>-3.4104754039392402</v>
      </c>
      <c r="AV299">
        <v>-3.4485902171187801</v>
      </c>
      <c r="AW299">
        <v>-3.48813642481909</v>
      </c>
      <c r="AX299">
        <v>-3.5289822002534499</v>
      </c>
      <c r="AY299">
        <v>-3.5707168404179201</v>
      </c>
      <c r="AZ299">
        <v>-3.61266347525196</v>
      </c>
      <c r="BA299">
        <v>-3.6539392725742399</v>
      </c>
      <c r="BB299">
        <v>-3.6934995570788201</v>
      </c>
      <c r="BC299">
        <v>-3.73021379297347</v>
      </c>
      <c r="BD299">
        <v>-3.7629311074054601</v>
      </c>
      <c r="BE299">
        <v>-3.79055902305014</v>
      </c>
      <c r="BF299">
        <v>-3.8121305520947701</v>
      </c>
      <c r="BG299">
        <v>-3.8268673839010798</v>
      </c>
      <c r="BH299">
        <v>-3.8342256279982299</v>
      </c>
      <c r="BI299">
        <v>-3.8339349123028201</v>
      </c>
      <c r="BJ299">
        <v>-3.8260157542631301</v>
      </c>
      <c r="BK299">
        <v>-3.8107729727969</v>
      </c>
      <c r="BL299">
        <v>-3.7887777081337801</v>
      </c>
      <c r="BM299">
        <v>-3.7608406685865199</v>
      </c>
      <c r="BN299">
        <v>-3.72794983443554</v>
      </c>
      <c r="BO299">
        <v>-3.6911987662523802</v>
      </c>
      <c r="BP299">
        <v>-3.65175357021316</v>
      </c>
      <c r="BQ299">
        <v>-3.6107339900502602</v>
      </c>
      <c r="BR299">
        <v>-3.56915743360977</v>
      </c>
      <c r="BS299">
        <v>-3.5279062590443102</v>
      </c>
      <c r="BT299">
        <v>-3.4876062006284601</v>
      </c>
      <c r="BU299">
        <v>-3.44864195767811</v>
      </c>
      <c r="BV299">
        <v>-3.4111141774014202</v>
      </c>
      <c r="BW299">
        <v>-3.3748060121885</v>
      </c>
      <c r="BX299">
        <v>-3.3392413836733899</v>
      </c>
      <c r="BY299">
        <v>-3.3036687794415598</v>
      </c>
      <c r="BZ299">
        <v>-3.2671380439932598</v>
      </c>
      <c r="CA299">
        <v>-3.2285370179877799</v>
      </c>
      <c r="CB299">
        <v>-3.1866765838746498</v>
      </c>
      <c r="CC299">
        <v>-3.1403480548779701</v>
      </c>
      <c r="CD299">
        <v>-3.0884094014708401</v>
      </c>
      <c r="CE299">
        <v>-3.0298485104637098</v>
      </c>
      <c r="CF299">
        <v>-2.9638483197600398</v>
      </c>
      <c r="CG299">
        <v>-2.8898357608729199</v>
      </c>
      <c r="CH299">
        <v>-2.8075190838025801</v>
      </c>
      <c r="CI299">
        <v>-2.71690401542994</v>
      </c>
      <c r="CJ299">
        <v>-2.6182942174691699</v>
      </c>
      <c r="CK299">
        <v>-2.5122768013663999</v>
      </c>
      <c r="CL299">
        <v>-2.39968095141522</v>
      </c>
      <c r="CM299">
        <v>-2.2815391485193399</v>
      </c>
      <c r="CN299">
        <v>-2.1590170015251702</v>
      </c>
      <c r="CO299">
        <v>-2.0333575314952501</v>
      </c>
      <c r="CP299">
        <v>-1.9058027797128201</v>
      </c>
      <c r="CQ299">
        <v>-1.77753630271471</v>
      </c>
      <c r="CR299">
        <v>-1.64961528452255</v>
      </c>
      <c r="CS299">
        <v>-1.52292944582839</v>
      </c>
      <c r="CT299">
        <v>-1.39815881328783</v>
      </c>
      <c r="CU299">
        <v>-1.2757621275508</v>
      </c>
      <c r="CV299">
        <v>-1.15596946614517</v>
      </c>
      <c r="CW299">
        <v>-1.03880300979895</v>
      </c>
      <c r="CX299">
        <v>-0.924103912022046</v>
      </c>
      <c r="CY299">
        <v>-0.81157835797295297</v>
      </c>
      <c r="CZ299">
        <v>-0.70084372620519397</v>
      </c>
      <c r="DA299">
        <v>-0.59148664088953795</v>
      </c>
      <c r="DB299">
        <v>-0.48310279548872098</v>
      </c>
      <c r="DC299">
        <v>-0.37534730074130901</v>
      </c>
      <c r="DD299">
        <v>-0.26794728476572799</v>
      </c>
      <c r="DE299">
        <v>-0.16072206322301499</v>
      </c>
      <c r="DF299">
        <v>-0.10713950298732</v>
      </c>
    </row>
    <row r="300" spans="11:110" ht="1.1499999999999999" customHeight="1">
      <c r="K300">
        <v>-0.10581951027817001</v>
      </c>
      <c r="L300">
        <v>-0.15882789535046399</v>
      </c>
      <c r="M300">
        <v>-0.26487697038806302</v>
      </c>
      <c r="N300">
        <v>-0.37119307327283402</v>
      </c>
      <c r="O300">
        <v>-0.47799856394037699</v>
      </c>
      <c r="P300">
        <v>-0.58555540255834704</v>
      </c>
      <c r="Q300">
        <v>-0.69420863384669196</v>
      </c>
      <c r="R300">
        <v>-0.804321815340722</v>
      </c>
      <c r="S300">
        <v>-0.91628068551059105</v>
      </c>
      <c r="T300">
        <v>-1.0303935419732599</v>
      </c>
      <c r="U300">
        <v>-1.14692706304375</v>
      </c>
      <c r="V300">
        <v>-1.2659602668555601</v>
      </c>
      <c r="W300">
        <v>-1.38743305611548</v>
      </c>
      <c r="X300">
        <v>-1.51108294101187</v>
      </c>
      <c r="Y300">
        <v>-1.63641476166587</v>
      </c>
      <c r="Z300">
        <v>-1.76275131091102</v>
      </c>
      <c r="AA300">
        <v>-1.8892178197473699</v>
      </c>
      <c r="AB300">
        <v>-2.0147711524523801</v>
      </c>
      <c r="AC300">
        <v>-2.1382886884527399</v>
      </c>
      <c r="AD300">
        <v>-2.2585871580743402</v>
      </c>
      <c r="AE300">
        <v>-2.3744768404183598</v>
      </c>
      <c r="AF300">
        <v>-2.4848819569503098</v>
      </c>
      <c r="AG300">
        <v>-2.58884736745433</v>
      </c>
      <c r="AH300">
        <v>-2.6855996286342001</v>
      </c>
      <c r="AI300">
        <v>-2.7746217626753098</v>
      </c>
      <c r="AJ300">
        <v>-2.8556683862902301</v>
      </c>
      <c r="AK300">
        <v>-2.9287530751956599</v>
      </c>
      <c r="AL300">
        <v>-2.9941855013314602</v>
      </c>
      <c r="AM300">
        <v>-3.0525387065201302</v>
      </c>
      <c r="AN300">
        <v>-3.1046032204207701</v>
      </c>
      <c r="AO300">
        <v>-3.1513425704401299</v>
      </c>
      <c r="AP300">
        <v>-3.1938458322330301</v>
      </c>
      <c r="AQ300">
        <v>-3.23324910050265</v>
      </c>
      <c r="AR300">
        <v>-3.2706645116745499</v>
      </c>
      <c r="AS300">
        <v>-3.3071190916153199</v>
      </c>
      <c r="AT300">
        <v>-3.3434891839140399</v>
      </c>
      <c r="AU300">
        <v>-3.3804480459469399</v>
      </c>
      <c r="AV300">
        <v>-3.41841920986215</v>
      </c>
      <c r="AW300">
        <v>-3.4575632973052102</v>
      </c>
      <c r="AX300">
        <v>-3.4977572204877601</v>
      </c>
      <c r="AY300">
        <v>-3.5386163406864299</v>
      </c>
      <c r="AZ300">
        <v>-3.57950553753779</v>
      </c>
      <c r="BA300">
        <v>-3.61959668623189</v>
      </c>
      <c r="BB300">
        <v>-3.6579092256211898</v>
      </c>
      <c r="BC300">
        <v>-3.6933821350990699</v>
      </c>
      <c r="BD300">
        <v>-3.7249350091136502</v>
      </c>
      <c r="BE300">
        <v>-3.7515424020374901</v>
      </c>
      <c r="BF300">
        <v>-3.7722964457849</v>
      </c>
      <c r="BG300">
        <v>-3.78646650905833</v>
      </c>
      <c r="BH300">
        <v>-3.7935420010438299</v>
      </c>
      <c r="BI300">
        <v>-3.7932690751644702</v>
      </c>
      <c r="BJ300">
        <v>-3.7856670123882599</v>
      </c>
      <c r="BK300">
        <v>-3.7710219541135399</v>
      </c>
      <c r="BL300">
        <v>-3.7498701568730501</v>
      </c>
      <c r="BM300">
        <v>-3.7229726200536399</v>
      </c>
      <c r="BN300">
        <v>-3.6912570016197201</v>
      </c>
      <c r="BO300">
        <v>-3.6557495435507401</v>
      </c>
      <c r="BP300">
        <v>-3.6175453823721799</v>
      </c>
      <c r="BQ300">
        <v>-3.5776950060393999</v>
      </c>
      <c r="BR300">
        <v>-3.5371532946324402</v>
      </c>
      <c r="BS300">
        <v>-3.4967487732025</v>
      </c>
      <c r="BT300">
        <v>-3.45706724951406</v>
      </c>
      <c r="BU300">
        <v>-3.4184699860490899</v>
      </c>
      <c r="BV300">
        <v>-3.3810504993502599</v>
      </c>
      <c r="BW300">
        <v>-3.3446036488681798</v>
      </c>
      <c r="BX300">
        <v>-3.30868215065914</v>
      </c>
      <c r="BY300">
        <v>-3.27257888378784</v>
      </c>
      <c r="BZ300">
        <v>-3.2354007301055199</v>
      </c>
      <c r="CA300">
        <v>-3.1961025489004902</v>
      </c>
      <c r="CB300">
        <v>-3.1535670637380901</v>
      </c>
      <c r="CC300">
        <v>-3.1066584432796698</v>
      </c>
      <c r="CD300">
        <v>-3.05430420843423</v>
      </c>
      <c r="CE300">
        <v>-2.9955538927145899</v>
      </c>
      <c r="CF300">
        <v>-2.9296403786469098</v>
      </c>
      <c r="CG300">
        <v>-2.8560266675530399</v>
      </c>
      <c r="CH300">
        <v>-2.7744399898479899</v>
      </c>
      <c r="CI300">
        <v>-2.6848877103443498</v>
      </c>
      <c r="CJ300">
        <v>-2.5876580010601899</v>
      </c>
      <c r="CK300">
        <v>-2.4833055622056399</v>
      </c>
      <c r="CL300">
        <v>-2.3726138243128898</v>
      </c>
      <c r="CM300">
        <v>-2.2565580849674398</v>
      </c>
      <c r="CN300">
        <v>-2.13623963901478</v>
      </c>
      <c r="CO300">
        <v>-2.0128343155274799</v>
      </c>
      <c r="CP300">
        <v>-1.88751782042278</v>
      </c>
      <c r="CQ300">
        <v>-1.7614130024494701</v>
      </c>
      <c r="CR300">
        <v>-1.6355251665124</v>
      </c>
      <c r="CS300">
        <v>-1.51070402285153</v>
      </c>
      <c r="CT300">
        <v>-1.3876037888372801</v>
      </c>
      <c r="CU300">
        <v>-1.26667183451349</v>
      </c>
      <c r="CV300">
        <v>-1.14814189614255</v>
      </c>
      <c r="CW300">
        <v>-1.0320525020048701</v>
      </c>
      <c r="CX300">
        <v>-0.91827197582546805</v>
      </c>
      <c r="CY300">
        <v>-0.806540734459822</v>
      </c>
      <c r="CZ300">
        <v>-0.696513377012975</v>
      </c>
      <c r="DA300">
        <v>-0.58781303107252303</v>
      </c>
      <c r="DB300">
        <v>-0.48006668298223698</v>
      </c>
      <c r="DC300">
        <v>-0.37295308791876303</v>
      </c>
      <c r="DD300">
        <v>-0.26621321157137101</v>
      </c>
      <c r="DE300">
        <v>-0.159670047280596</v>
      </c>
      <c r="DF300">
        <v>-0.10643395466599</v>
      </c>
    </row>
    <row r="301" spans="11:110" ht="1.1499999999999999" customHeight="1">
      <c r="K301">
        <v>-0.105144575815193</v>
      </c>
      <c r="L301">
        <v>-0.15782039294924199</v>
      </c>
      <c r="M301">
        <v>-0.26321037336577302</v>
      </c>
      <c r="N301">
        <v>-0.36887997349684998</v>
      </c>
      <c r="O301">
        <v>-0.47504608970075801</v>
      </c>
      <c r="P301">
        <v>-0.58195589082831201</v>
      </c>
      <c r="Q301">
        <v>-0.68993185415381497</v>
      </c>
      <c r="R301">
        <v>-0.79930813434478698</v>
      </c>
      <c r="S301">
        <v>-0.910437361474014</v>
      </c>
      <c r="T301">
        <v>-1.0235942656588899</v>
      </c>
      <c r="U301">
        <v>-1.13901565789568</v>
      </c>
      <c r="V301">
        <v>-1.25675750893951</v>
      </c>
      <c r="W301">
        <v>-1.37674698766305</v>
      </c>
      <c r="X301">
        <v>-1.49872113846846</v>
      </c>
      <c r="Y301">
        <v>-1.6221979102316899</v>
      </c>
      <c r="Z301">
        <v>-1.7465269687559399</v>
      </c>
      <c r="AA301">
        <v>-1.8708730450886799</v>
      </c>
      <c r="AB301">
        <v>-1.9942435029707399</v>
      </c>
      <c r="AC301">
        <v>-2.1155739098156801</v>
      </c>
      <c r="AD301">
        <v>-2.2337435090328901</v>
      </c>
      <c r="AE301">
        <v>-2.3476260196192702</v>
      </c>
      <c r="AF301">
        <v>-2.4562053937413801</v>
      </c>
      <c r="AG301">
        <v>-2.5585787767557702</v>
      </c>
      <c r="AH301">
        <v>-2.6540145979179499</v>
      </c>
      <c r="AI301">
        <v>-2.7420240873570401</v>
      </c>
      <c r="AJ301">
        <v>-2.8223744019119898</v>
      </c>
      <c r="AK301">
        <v>-2.8950754889396602</v>
      </c>
      <c r="AL301">
        <v>-2.9604169125827302</v>
      </c>
      <c r="AM301">
        <v>-3.0189360816364399</v>
      </c>
      <c r="AN301">
        <v>-3.0713747551744</v>
      </c>
      <c r="AO301">
        <v>-3.1186374694300798</v>
      </c>
      <c r="AP301">
        <v>-3.1617473171621402</v>
      </c>
      <c r="AQ301">
        <v>-3.2017715825689499</v>
      </c>
      <c r="AR301">
        <v>-3.23975511722516</v>
      </c>
      <c r="AS301">
        <v>-3.2766631616360602</v>
      </c>
      <c r="AT301">
        <v>-3.3133194826980499</v>
      </c>
      <c r="AU301">
        <v>-3.3503572609672898</v>
      </c>
      <c r="AV301">
        <v>-3.3881749321102199</v>
      </c>
      <c r="AW301">
        <v>-3.4269244075759802</v>
      </c>
      <c r="AX301">
        <v>-3.4664907570361598</v>
      </c>
      <c r="AY301">
        <v>-3.5065137739344698</v>
      </c>
      <c r="AZ301">
        <v>-3.54639750435167</v>
      </c>
      <c r="BA301">
        <v>-3.5853651754359999</v>
      </c>
      <c r="BB301">
        <v>-3.6224964032267502</v>
      </c>
      <c r="BC301">
        <v>-3.6567954251433799</v>
      </c>
      <c r="BD301">
        <v>-3.68724799922528</v>
      </c>
      <c r="BE301">
        <v>-3.71289162027943</v>
      </c>
      <c r="BF301">
        <v>-3.7328739209075499</v>
      </c>
      <c r="BG301">
        <v>-3.74650903306632</v>
      </c>
      <c r="BH301">
        <v>-3.7533176544592002</v>
      </c>
      <c r="BI301">
        <v>-3.7530614346825399</v>
      </c>
      <c r="BJ301">
        <v>-3.7457585017324702</v>
      </c>
      <c r="BK301">
        <v>-3.7316774589519399</v>
      </c>
      <c r="BL301">
        <v>-3.7113218143840201</v>
      </c>
      <c r="BM301">
        <v>-3.6854058718782601</v>
      </c>
      <c r="BN301">
        <v>-3.65480067177872</v>
      </c>
      <c r="BO301">
        <v>-3.6204692530742402</v>
      </c>
      <c r="BP301">
        <v>-3.58344009088851</v>
      </c>
      <c r="BQ301">
        <v>-3.5446986881882498</v>
      </c>
      <c r="BR301">
        <v>-3.50514122727891</v>
      </c>
      <c r="BS301">
        <v>-3.46554568414814</v>
      </c>
      <c r="BT301">
        <v>-3.4264604299012098</v>
      </c>
      <c r="BU301">
        <v>-3.3882247860688701</v>
      </c>
      <c r="BV301">
        <v>-3.3509255569685799</v>
      </c>
      <c r="BW301">
        <v>-3.3143687240644599</v>
      </c>
      <c r="BX301">
        <v>-3.2781340708970998</v>
      </c>
      <c r="BY301">
        <v>-3.2415562417486199</v>
      </c>
      <c r="BZ301">
        <v>-3.20379575463447</v>
      </c>
      <c r="CA301">
        <v>-3.1638705118637902</v>
      </c>
      <c r="CB301">
        <v>-3.1207307677994698</v>
      </c>
      <c r="CC301">
        <v>-3.0733091879711201</v>
      </c>
      <c r="CD301">
        <v>-3.0205987714407598</v>
      </c>
      <c r="CE301">
        <v>-2.9617069458181899</v>
      </c>
      <c r="CF301">
        <v>-2.8959136647093899</v>
      </c>
      <c r="CG301">
        <v>-2.8227158930213401</v>
      </c>
      <c r="CH301">
        <v>-2.74185871711361</v>
      </c>
      <c r="CI301">
        <v>-2.65335120862582</v>
      </c>
      <c r="CJ301">
        <v>-2.5574670042268099</v>
      </c>
      <c r="CK301">
        <v>-2.4547304282587299</v>
      </c>
      <c r="CL301">
        <v>-2.3458820303431902</v>
      </c>
      <c r="CM301">
        <v>-2.23184332685853</v>
      </c>
      <c r="CN301">
        <v>-2.1136552743564798</v>
      </c>
      <c r="CO301">
        <v>-1.99243045229195</v>
      </c>
      <c r="CP301">
        <v>-1.8692821769377601</v>
      </c>
      <c r="CQ301">
        <v>-1.7452760628585899</v>
      </c>
      <c r="CR301">
        <v>-1.6213684088948099</v>
      </c>
      <c r="CS301">
        <v>-1.49837097344234</v>
      </c>
      <c r="CT301">
        <v>-1.37691325461944</v>
      </c>
      <c r="CU301">
        <v>-1.25743135976</v>
      </c>
      <c r="CV301">
        <v>-1.1401617795232399</v>
      </c>
      <c r="CW301">
        <v>-1.02515764456237</v>
      </c>
      <c r="CX301">
        <v>-0.912311968471612</v>
      </c>
      <c r="CY301">
        <v>-0.80139654403476002</v>
      </c>
      <c r="CZ301">
        <v>-0.69210016289959198</v>
      </c>
      <c r="DA301">
        <v>-0.58407968067556804</v>
      </c>
      <c r="DB301">
        <v>-0.47699112444451602</v>
      </c>
      <c r="DC301">
        <v>-0.37053542112863802</v>
      </c>
      <c r="DD301">
        <v>-0.26446689393383099</v>
      </c>
      <c r="DE301">
        <v>-0.15861268584576399</v>
      </c>
      <c r="DF301">
        <v>-0.105725516221882</v>
      </c>
    </row>
    <row r="302" spans="11:110" ht="1.1499999999999999" customHeight="1">
      <c r="K302">
        <v>-0.104464076635749</v>
      </c>
      <c r="L302">
        <v>-0.156803658580001</v>
      </c>
      <c r="M302">
        <v>-0.26152563500287601</v>
      </c>
      <c r="N302">
        <v>-0.36653629704987001</v>
      </c>
      <c r="O302">
        <v>-0.47204677150310997</v>
      </c>
      <c r="P302">
        <v>-0.57828998140008903</v>
      </c>
      <c r="Q302">
        <v>-0.68556723455260904</v>
      </c>
      <c r="R302">
        <v>-0.79418536783998195</v>
      </c>
      <c r="S302">
        <v>-0.90446644038314805</v>
      </c>
      <c r="T302">
        <v>-1.01665434503092</v>
      </c>
      <c r="U302">
        <v>-1.1309585935753601</v>
      </c>
      <c r="V302">
        <v>-1.2474142525651699</v>
      </c>
      <c r="W302">
        <v>-1.36593726269571</v>
      </c>
      <c r="X302">
        <v>-1.4862648917363199</v>
      </c>
      <c r="Y302">
        <v>-1.60792795099412</v>
      </c>
      <c r="Z302">
        <v>-1.7303018048821299</v>
      </c>
      <c r="AA302">
        <v>-1.8525886549477999</v>
      </c>
      <c r="AB302">
        <v>-1.9738435859864401</v>
      </c>
      <c r="AC302">
        <v>-2.09305700572693</v>
      </c>
      <c r="AD302">
        <v>-2.2091670035522899</v>
      </c>
      <c r="AE302">
        <v>-2.3211069709674299</v>
      </c>
      <c r="AF302">
        <v>-2.42791697590657</v>
      </c>
      <c r="AG302">
        <v>-2.5287432706930799</v>
      </c>
      <c r="AH302">
        <v>-2.6228935995819298</v>
      </c>
      <c r="AI302">
        <v>-2.7099056145469902</v>
      </c>
      <c r="AJ302">
        <v>-2.7895581694067202</v>
      </c>
      <c r="AK302">
        <v>-2.8618577504015099</v>
      </c>
      <c r="AL302">
        <v>-2.92707495203239</v>
      </c>
      <c r="AM302">
        <v>-2.9857136127038899</v>
      </c>
      <c r="AN302">
        <v>-3.0384696021073698</v>
      </c>
      <c r="AO302">
        <v>-3.0861919738453998</v>
      </c>
      <c r="AP302">
        <v>-3.1298417591948802</v>
      </c>
      <c r="AQ302">
        <v>-3.1704215316672499</v>
      </c>
      <c r="AR302">
        <v>-3.2089128752587701</v>
      </c>
      <c r="AS302">
        <v>-3.2462229257312099</v>
      </c>
      <c r="AT302">
        <v>-3.28312599944603</v>
      </c>
      <c r="AU302">
        <v>-3.3202175735414698</v>
      </c>
      <c r="AV302">
        <v>-3.3578724531925901</v>
      </c>
      <c r="AW302">
        <v>-3.3962343151462999</v>
      </c>
      <c r="AX302">
        <v>-3.4351958408752399</v>
      </c>
      <c r="AY302">
        <v>-3.47441972420298</v>
      </c>
      <c r="AZ302">
        <v>-3.5133467527542601</v>
      </c>
      <c r="BA302">
        <v>-3.5512483552325702</v>
      </c>
      <c r="BB302">
        <v>-3.5872606263869802</v>
      </c>
      <c r="BC302">
        <v>-3.6204490640223699</v>
      </c>
      <c r="BD302">
        <v>-3.6498615504648102</v>
      </c>
      <c r="BE302">
        <v>-3.6745946753691201</v>
      </c>
      <c r="BF302">
        <v>-3.6938481750991699</v>
      </c>
      <c r="BG302">
        <v>-3.7069782078025302</v>
      </c>
      <c r="BH302">
        <v>-3.7135348690838699</v>
      </c>
      <c r="BI302">
        <v>-3.7132943350413599</v>
      </c>
      <c r="BJ302">
        <v>-3.70627366555737</v>
      </c>
      <c r="BK302">
        <v>-3.69272499359997</v>
      </c>
      <c r="BL302">
        <v>-3.6731210786193902</v>
      </c>
      <c r="BM302">
        <v>-3.6481323684409501</v>
      </c>
      <c r="BN302">
        <v>-3.6185767596134499</v>
      </c>
      <c r="BO302">
        <v>-3.5853579498608199</v>
      </c>
      <c r="BP302">
        <v>-3.5494418054161501</v>
      </c>
      <c r="BQ302">
        <v>-3.5117528544673098</v>
      </c>
      <c r="BR302">
        <v>-3.47313216824951</v>
      </c>
      <c r="BS302">
        <v>-3.4343102716502498</v>
      </c>
      <c r="BT302">
        <v>-3.3958004284602699</v>
      </c>
      <c r="BU302">
        <v>-3.35792142027032</v>
      </c>
      <c r="BV302">
        <v>-3.3207537429016698</v>
      </c>
      <c r="BW302">
        <v>-3.28411393621389</v>
      </c>
      <c r="BX302">
        <v>-3.2476072356691099</v>
      </c>
      <c r="BY302">
        <v>-3.2106075804522098</v>
      </c>
      <c r="BZ302">
        <v>-3.1723259241288</v>
      </c>
      <c r="CA302">
        <v>-3.1318394854394298</v>
      </c>
      <c r="CB302">
        <v>-3.0881619846884001</v>
      </c>
      <c r="CC302">
        <v>-3.0402905006918601</v>
      </c>
      <c r="CD302">
        <v>-2.9872796792591201</v>
      </c>
      <c r="CE302">
        <v>-2.92829129981439</v>
      </c>
      <c r="CF302">
        <v>-2.8626497145133301</v>
      </c>
      <c r="CG302">
        <v>-2.78988383035392</v>
      </c>
      <c r="CH302">
        <v>-2.70975555942635</v>
      </c>
      <c r="CI302">
        <v>-2.62227572530638</v>
      </c>
      <c r="CJ302">
        <v>-2.5277043118821201</v>
      </c>
      <c r="CK302">
        <v>-2.4265371929258701</v>
      </c>
      <c r="CL302">
        <v>-2.3194747051433402</v>
      </c>
      <c r="CM302">
        <v>-2.2073877860742801</v>
      </c>
      <c r="CN302">
        <v>-2.0912607801068801</v>
      </c>
      <c r="CO302">
        <v>-1.9721467018296599</v>
      </c>
      <c r="CP302">
        <v>-1.85110019912473</v>
      </c>
      <c r="CQ302">
        <v>-1.7291328914698201</v>
      </c>
      <c r="CR302">
        <v>-1.6071547897879599</v>
      </c>
      <c r="CS302">
        <v>-1.4859416311587299</v>
      </c>
      <c r="CT302">
        <v>-1.36609923253815</v>
      </c>
      <c r="CU302">
        <v>-1.2480525708675501</v>
      </c>
      <c r="CV302">
        <v>-1.13204005564012</v>
      </c>
      <c r="CW302">
        <v>-1.0181278428227101</v>
      </c>
      <c r="CX302">
        <v>-0.906231333026848</v>
      </c>
      <c r="CY302">
        <v>-0.79615108560978998</v>
      </c>
      <c r="CZ302">
        <v>-0.68760728595367204</v>
      </c>
      <c r="DA302">
        <v>-0.58028796528965798</v>
      </c>
      <c r="DB302">
        <v>-0.47387611492491</v>
      </c>
      <c r="DC302">
        <v>-0.36809346305506502</v>
      </c>
      <c r="DD302">
        <v>-0.26270722440778999</v>
      </c>
      <c r="DE302">
        <v>-0.157549093156239</v>
      </c>
      <c r="DF302">
        <v>-0.10501352196371901</v>
      </c>
    </row>
    <row r="303" spans="11:110" ht="1.1499999999999999" customHeight="1">
      <c r="K303">
        <v>-0.10377758582089799</v>
      </c>
      <c r="L303">
        <v>-0.15577715136996101</v>
      </c>
      <c r="M303">
        <v>-0.25982217709619798</v>
      </c>
      <c r="N303">
        <v>-0.364161851359663</v>
      </c>
      <c r="O303">
        <v>-0.46900128414327802</v>
      </c>
      <c r="P303">
        <v>-0.574559684965124</v>
      </c>
      <c r="Q303">
        <v>-0.68111849191395302</v>
      </c>
      <c r="R303">
        <v>-0.78895914538822598</v>
      </c>
      <c r="S303">
        <v>-0.89837547258075501</v>
      </c>
      <c r="T303">
        <v>-1.0095830449837599</v>
      </c>
      <c r="U303">
        <v>-1.1227664340674399</v>
      </c>
      <c r="V303">
        <v>-1.2379417700811</v>
      </c>
      <c r="W303">
        <v>-1.3550151398655601</v>
      </c>
      <c r="X303">
        <v>-1.4737246514573801</v>
      </c>
      <c r="Y303">
        <v>-1.59361372856698</v>
      </c>
      <c r="Z303">
        <v>-1.7140823179947799</v>
      </c>
      <c r="AA303">
        <v>-1.8343681756519301</v>
      </c>
      <c r="AB303">
        <v>-1.9535714935371999</v>
      </c>
      <c r="AC303">
        <v>-2.0707343785011698</v>
      </c>
      <c r="AD303">
        <v>-2.1848503279988098</v>
      </c>
      <c r="AE303">
        <v>-2.2949088714172601</v>
      </c>
      <c r="AF303">
        <v>-2.4000028019375899</v>
      </c>
      <c r="AG303">
        <v>-2.49932450134843</v>
      </c>
      <c r="AH303">
        <v>-2.5922186344546301</v>
      </c>
      <c r="AI303">
        <v>-2.6782476043687899</v>
      </c>
      <c r="AJ303">
        <v>-2.75720117590935</v>
      </c>
      <c r="AK303">
        <v>-2.8290825362794498</v>
      </c>
      <c r="AL303">
        <v>-2.8941443848196</v>
      </c>
      <c r="AM303">
        <v>-2.9528589326552699</v>
      </c>
      <c r="AN303">
        <v>-3.0058788708375301</v>
      </c>
      <c r="AO303">
        <v>-3.0540010687802202</v>
      </c>
      <c r="AP303">
        <v>-3.0981281825365299</v>
      </c>
      <c r="AQ303">
        <v>-3.1392019287793498</v>
      </c>
      <c r="AR303">
        <v>-3.1781443999876702</v>
      </c>
      <c r="AS303">
        <v>-3.2158080864207998</v>
      </c>
      <c r="AT303">
        <v>-3.2529207916699798</v>
      </c>
      <c r="AU303">
        <v>-3.2900425200086301</v>
      </c>
      <c r="AV303">
        <v>-3.3275258243464498</v>
      </c>
      <c r="AW303">
        <v>-3.36550659553681</v>
      </c>
      <c r="AX303">
        <v>-3.4038846144685202</v>
      </c>
      <c r="AY303">
        <v>-3.44234403784959</v>
      </c>
      <c r="AZ303">
        <v>-3.4803601193152001</v>
      </c>
      <c r="BA303">
        <v>-3.5172495308285701</v>
      </c>
      <c r="BB303">
        <v>-3.5522013712715799</v>
      </c>
      <c r="BC303">
        <v>-3.5843386454279398</v>
      </c>
      <c r="BD303">
        <v>-3.6127675687385001</v>
      </c>
      <c r="BE303">
        <v>-3.6366402099950599</v>
      </c>
      <c r="BF303">
        <v>-3.6552052221562299</v>
      </c>
      <c r="BG303">
        <v>-3.66785822062063</v>
      </c>
      <c r="BH303">
        <v>-3.6741769202307499</v>
      </c>
      <c r="BI303">
        <v>-3.67395111139226</v>
      </c>
      <c r="BJ303">
        <v>-3.6671968716100398</v>
      </c>
      <c r="BK303">
        <v>-3.6541508623435401</v>
      </c>
      <c r="BL303">
        <v>-3.63525696875231</v>
      </c>
      <c r="BM303">
        <v>-3.6111444595950601</v>
      </c>
      <c r="BN303">
        <v>-3.5825813415986798</v>
      </c>
      <c r="BO303">
        <v>-3.55041559765779</v>
      </c>
      <c r="BP303">
        <v>-3.5155542972363301</v>
      </c>
      <c r="BQ303">
        <v>-3.4788647555748602</v>
      </c>
      <c r="BR303">
        <v>-3.44113629579453</v>
      </c>
      <c r="BS303">
        <v>-3.4030549127984502</v>
      </c>
      <c r="BT303">
        <v>-3.3651009389573798</v>
      </c>
      <c r="BU303">
        <v>-3.3275739334401102</v>
      </c>
      <c r="BV303">
        <v>-3.2905484692239502</v>
      </c>
      <c r="BW303">
        <v>-3.25385110072127</v>
      </c>
      <c r="BX303">
        <v>-3.21711101016585</v>
      </c>
      <c r="BY303">
        <v>-3.17973909905839</v>
      </c>
      <c r="BZ303">
        <v>-3.14099375228498</v>
      </c>
      <c r="CA303">
        <v>-3.10000800815043</v>
      </c>
      <c r="CB303">
        <v>-3.05585521666013</v>
      </c>
      <c r="CC303">
        <v>-3.00759305283909</v>
      </c>
      <c r="CD303">
        <v>-2.95433419128375</v>
      </c>
      <c r="CE303">
        <v>-2.8952914325924199</v>
      </c>
      <c r="CF303">
        <v>-2.8298310331050098</v>
      </c>
      <c r="CG303">
        <v>-2.7575119043024099</v>
      </c>
      <c r="CH303">
        <v>-2.6781118458175102</v>
      </c>
      <c r="CI303">
        <v>-2.59164344752707</v>
      </c>
      <c r="CJ303">
        <v>-2.4983538660206301</v>
      </c>
      <c r="CK303">
        <v>-2.3987123393664702</v>
      </c>
      <c r="CL303">
        <v>-2.2933814697975801</v>
      </c>
      <c r="CM303">
        <v>-2.18318463423544</v>
      </c>
      <c r="CN303">
        <v>-2.0690530503412701</v>
      </c>
      <c r="CO303">
        <v>-1.9519836200840699</v>
      </c>
      <c r="CP303">
        <v>-1.83297582519241</v>
      </c>
      <c r="CQ303">
        <v>-1.7129903175230401</v>
      </c>
      <c r="CR303">
        <v>-1.5928933867541299</v>
      </c>
      <c r="CS303">
        <v>-1.4734265644633699</v>
      </c>
      <c r="CT303">
        <v>-1.35517297228602</v>
      </c>
      <c r="CU303">
        <v>-1.2385466129203999</v>
      </c>
      <c r="CV303">
        <v>-1.1237870442040201</v>
      </c>
      <c r="CW303">
        <v>-1.0109720210900399</v>
      </c>
      <c r="CX303">
        <v>-0.90003720049418401</v>
      </c>
      <c r="CY303">
        <v>-0.79080951597336002</v>
      </c>
      <c r="CZ303">
        <v>-0.68303796872057299</v>
      </c>
      <c r="DA303">
        <v>-0.576439410053876</v>
      </c>
      <c r="DB303">
        <v>-0.47072188328479098</v>
      </c>
      <c r="DC303">
        <v>-0.36562664091964903</v>
      </c>
      <c r="DD303">
        <v>-0.260933334273527</v>
      </c>
      <c r="DE303">
        <v>-0.15647854800854</v>
      </c>
      <c r="DF303">
        <v>-0.10429742514049301</v>
      </c>
    </row>
    <row r="304" spans="11:110" ht="1.1499999999999999" customHeight="1">
      <c r="K304">
        <v>-0.103084773008031</v>
      </c>
      <c r="L304">
        <v>-0.15474046578211001</v>
      </c>
      <c r="M304">
        <v>-0.258099615270939</v>
      </c>
      <c r="N304">
        <v>-0.36175665353160102</v>
      </c>
      <c r="O304">
        <v>-0.46591047909625499</v>
      </c>
      <c r="P304">
        <v>-0.57076710754708904</v>
      </c>
      <c r="Q304">
        <v>-0.67658931743574102</v>
      </c>
      <c r="R304">
        <v>-0.783634924506036</v>
      </c>
      <c r="S304">
        <v>-0.89217168094837196</v>
      </c>
      <c r="T304">
        <v>-1.0023891553797299</v>
      </c>
      <c r="U304">
        <v>-1.1144491443496101</v>
      </c>
      <c r="V304">
        <v>-1.2283506487200799</v>
      </c>
      <c r="W304">
        <v>-1.3439911550516499</v>
      </c>
      <c r="X304">
        <v>-1.4611101609349399</v>
      </c>
      <c r="Y304">
        <v>-1.5792634494148301</v>
      </c>
      <c r="Z304">
        <v>-1.69787448858961</v>
      </c>
      <c r="AA304">
        <v>-1.8162147784753999</v>
      </c>
      <c r="AB304">
        <v>-1.93342715841614</v>
      </c>
      <c r="AC304">
        <v>-2.048602486809</v>
      </c>
      <c r="AD304">
        <v>-2.1607864457044301</v>
      </c>
      <c r="AE304">
        <v>-2.2690213857384198</v>
      </c>
      <c r="AF304">
        <v>-2.3724496453975101</v>
      </c>
      <c r="AG304">
        <v>-2.4703069464396399</v>
      </c>
      <c r="AH304">
        <v>-2.5619726319953302</v>
      </c>
      <c r="AI304">
        <v>-2.6470322942200801</v>
      </c>
      <c r="AJ304">
        <v>-2.7252858768077299</v>
      </c>
      <c r="AK304">
        <v>-2.7967334243381301</v>
      </c>
      <c r="AL304">
        <v>-2.8616107552947398</v>
      </c>
      <c r="AM304">
        <v>-2.9203602845412902</v>
      </c>
      <c r="AN304">
        <v>-2.9735940749438199</v>
      </c>
      <c r="AO304">
        <v>-3.0220599127777099</v>
      </c>
      <c r="AP304">
        <v>-3.0666055444965599</v>
      </c>
      <c r="AQ304">
        <v>-3.1081154524155599</v>
      </c>
      <c r="AR304">
        <v>-3.14745578662541</v>
      </c>
      <c r="AS304">
        <v>-3.18542764359074</v>
      </c>
      <c r="AT304">
        <v>-3.2227150750548601</v>
      </c>
      <c r="AU304">
        <v>-3.2598447084981701</v>
      </c>
      <c r="AV304">
        <v>-3.2971481404628</v>
      </c>
      <c r="AW304">
        <v>-3.3347538999197002</v>
      </c>
      <c r="AX304">
        <v>-3.3725683856107902</v>
      </c>
      <c r="AY304">
        <v>-3.41029586824824</v>
      </c>
      <c r="AZ304">
        <v>-3.4474439328039401</v>
      </c>
      <c r="BA304">
        <v>-3.4833717161387101</v>
      </c>
      <c r="BB304">
        <v>-3.517318057107</v>
      </c>
      <c r="BC304">
        <v>-3.5484599439055202</v>
      </c>
      <c r="BD304">
        <v>-3.5759583665400401</v>
      </c>
      <c r="BE304">
        <v>-3.5990174724959698</v>
      </c>
      <c r="BF304">
        <v>-3.6169318422924102</v>
      </c>
      <c r="BG304">
        <v>-3.6291341371562398</v>
      </c>
      <c r="BH304">
        <v>-3.6352280167225901</v>
      </c>
      <c r="BI304">
        <v>-3.6350160293190799</v>
      </c>
      <c r="BJ304">
        <v>-3.6285133554885398</v>
      </c>
      <c r="BK304">
        <v>-3.6159421184268301</v>
      </c>
      <c r="BL304">
        <v>-3.5977190872765399</v>
      </c>
      <c r="BM304">
        <v>-3.5744348756261601</v>
      </c>
      <c r="BN304">
        <v>-3.5468106455367399</v>
      </c>
      <c r="BO304">
        <v>-3.5156420742856702</v>
      </c>
      <c r="BP304">
        <v>-3.4817810192473102</v>
      </c>
      <c r="BQ304">
        <v>-3.4460411087568699</v>
      </c>
      <c r="BR304">
        <v>-3.40916307593255</v>
      </c>
      <c r="BS304">
        <v>-3.3717911363931399</v>
      </c>
      <c r="BT304">
        <v>-3.3343747226171998</v>
      </c>
      <c r="BU304">
        <v>-3.2971954150887299</v>
      </c>
      <c r="BV304">
        <v>-3.2603222267080199</v>
      </c>
      <c r="BW304">
        <v>-3.22359120438216</v>
      </c>
      <c r="BX304">
        <v>-3.1866540778711698</v>
      </c>
      <c r="BY304">
        <v>-3.1489565007285201</v>
      </c>
      <c r="BZ304">
        <v>-3.1098014788733899</v>
      </c>
      <c r="CA304">
        <v>-3.0683745806334999</v>
      </c>
      <c r="CB304">
        <v>-3.0238051679489399</v>
      </c>
      <c r="CC304">
        <v>-2.9752079483882601</v>
      </c>
      <c r="CD304">
        <v>-2.9217501977931799</v>
      </c>
      <c r="CE304">
        <v>-2.8626926207733399</v>
      </c>
      <c r="CF304">
        <v>-2.7974410362213198</v>
      </c>
      <c r="CG304">
        <v>-2.7255825119287</v>
      </c>
      <c r="CH304">
        <v>-2.64690987970484</v>
      </c>
      <c r="CI304">
        <v>-2.5614374790746801</v>
      </c>
      <c r="CJ304">
        <v>-2.46940041717626</v>
      </c>
      <c r="CK304">
        <v>-2.3712430026436402</v>
      </c>
      <c r="CL304">
        <v>-2.2675924059374202</v>
      </c>
      <c r="CM304">
        <v>-2.15922729182217</v>
      </c>
      <c r="CN304">
        <v>-2.04702900454634</v>
      </c>
      <c r="CO304">
        <v>-1.9319415768100101</v>
      </c>
      <c r="CP304">
        <v>-1.8149126122396699</v>
      </c>
      <c r="CQ304">
        <v>-1.6968546322343601</v>
      </c>
      <c r="CR304">
        <v>-1.57859262463963</v>
      </c>
      <c r="CS304">
        <v>-1.46083562653502</v>
      </c>
      <c r="CT304">
        <v>-1.3441450017252199</v>
      </c>
      <c r="CU304">
        <v>-1.2289239524078599</v>
      </c>
      <c r="CV304">
        <v>-1.1154124819957101</v>
      </c>
      <c r="CW304">
        <v>-1.00369864715998</v>
      </c>
      <c r="CX304">
        <v>-0.89373640101622098</v>
      </c>
      <c r="CY304">
        <v>-0.78537684811689801</v>
      </c>
      <c r="CZ304">
        <v>-0.67839543856857698</v>
      </c>
      <c r="DA304">
        <v>-0.57253566525115196</v>
      </c>
      <c r="DB304">
        <v>-0.46752886122870202</v>
      </c>
      <c r="DC304">
        <v>-0.363134614464934</v>
      </c>
      <c r="DD304">
        <v>-0.25914456640783501</v>
      </c>
      <c r="DE304">
        <v>-0.155400475020574</v>
      </c>
      <c r="DF304">
        <v>-0.10357678416707999</v>
      </c>
    </row>
    <row r="305" spans="11:110" ht="1.1499999999999999" customHeight="1">
      <c r="K305">
        <v>-0.10238539333428801</v>
      </c>
      <c r="L305">
        <v>-0.15369331578604001</v>
      </c>
      <c r="M305">
        <v>-0.25635773531616401</v>
      </c>
      <c r="N305">
        <v>-0.35932090290270402</v>
      </c>
      <c r="O305">
        <v>-0.46277535816040599</v>
      </c>
      <c r="P305">
        <v>-0.56691442965179695</v>
      </c>
      <c r="Q305">
        <v>-0.67198336486750998</v>
      </c>
      <c r="R305">
        <v>-0.77821799066448405</v>
      </c>
      <c r="S305">
        <v>-0.88586197341167405</v>
      </c>
      <c r="T305">
        <v>-0.99508101520075798</v>
      </c>
      <c r="U305">
        <v>-1.1060161246653399</v>
      </c>
      <c r="V305">
        <v>-1.21865083237361</v>
      </c>
      <c r="W305">
        <v>-1.3328751673108801</v>
      </c>
      <c r="X305">
        <v>-1.44843050274601</v>
      </c>
      <c r="Y305">
        <v>-1.5648847251453399</v>
      </c>
      <c r="Z305">
        <v>-1.68168381519531</v>
      </c>
      <c r="AA305">
        <v>-1.7981313061686599</v>
      </c>
      <c r="AB305">
        <v>-1.91341036900354</v>
      </c>
      <c r="AC305">
        <v>-2.02665784735896</v>
      </c>
      <c r="AD305">
        <v>-2.1369685849925601</v>
      </c>
      <c r="AE305">
        <v>-2.2434346413042499</v>
      </c>
      <c r="AF305">
        <v>-2.3452449177869399</v>
      </c>
      <c r="AG305">
        <v>-2.44167586265123</v>
      </c>
      <c r="AH305">
        <v>-2.5321393971030202</v>
      </c>
      <c r="AI305">
        <v>-2.6162428421726802</v>
      </c>
      <c r="AJ305">
        <v>-2.6937956391462401</v>
      </c>
      <c r="AK305">
        <v>-2.7647948405197602</v>
      </c>
      <c r="AL305">
        <v>-2.8294603412665</v>
      </c>
      <c r="AM305">
        <v>-2.8882064857937899</v>
      </c>
      <c r="AN305">
        <v>-2.9416071085243898</v>
      </c>
      <c r="AO305">
        <v>-2.9903638281288099</v>
      </c>
      <c r="AP305">
        <v>-3.0352727400977799</v>
      </c>
      <c r="AQ305">
        <v>-3.0771644973629999</v>
      </c>
      <c r="AR305">
        <v>-3.1168526432247998</v>
      </c>
      <c r="AS305">
        <v>-3.1550899373826802</v>
      </c>
      <c r="AT305">
        <v>-3.1925192746362798</v>
      </c>
      <c r="AU305">
        <v>-3.2296358752415499</v>
      </c>
      <c r="AV305">
        <v>-3.2667515980673101</v>
      </c>
      <c r="AW305">
        <v>-3.3039880111109499</v>
      </c>
      <c r="AX305">
        <v>-3.34125767798789</v>
      </c>
      <c r="AY305">
        <v>-3.3782837178326801</v>
      </c>
      <c r="AZ305">
        <v>-3.4146040449884398</v>
      </c>
      <c r="BA305">
        <v>-3.4496176513029502</v>
      </c>
      <c r="BB305">
        <v>-3.48261004946932</v>
      </c>
      <c r="BC305">
        <v>-3.51280890374598</v>
      </c>
      <c r="BD305">
        <v>-3.5394266380113</v>
      </c>
      <c r="BE305">
        <v>-3.5617162799028801</v>
      </c>
      <c r="BF305">
        <v>-3.5790155355257598</v>
      </c>
      <c r="BG305">
        <v>-3.5907918476790002</v>
      </c>
      <c r="BH305">
        <v>-3.5966732437463702</v>
      </c>
      <c r="BI305">
        <v>-3.5964742280379798</v>
      </c>
      <c r="BJ305">
        <v>-3.59020916737698</v>
      </c>
      <c r="BK305">
        <v>-3.5780865179957599</v>
      </c>
      <c r="BL305">
        <v>-3.5604975844117601</v>
      </c>
      <c r="BM305">
        <v>-3.5379967036459798</v>
      </c>
      <c r="BN305">
        <v>-3.5112610408717999</v>
      </c>
      <c r="BO305">
        <v>-3.4810371767369301</v>
      </c>
      <c r="BP305">
        <v>-3.4481251246307001</v>
      </c>
      <c r="BQ305">
        <v>-3.41328812969632</v>
      </c>
      <c r="BR305">
        <v>-3.37722130572365</v>
      </c>
      <c r="BS305">
        <v>-3.3405296738025201</v>
      </c>
      <c r="BT305">
        <v>-3.3036336649534399</v>
      </c>
      <c r="BU305">
        <v>-3.2667980578695999</v>
      </c>
      <c r="BV305">
        <v>-3.2300866405587798</v>
      </c>
      <c r="BW305">
        <v>-3.1933444567879898</v>
      </c>
      <c r="BX305">
        <v>-3.1562444820516098</v>
      </c>
      <c r="BY305">
        <v>-3.1182650231736302</v>
      </c>
      <c r="BZ305">
        <v>-3.0787510874177602</v>
      </c>
      <c r="CA305">
        <v>-3.0369376677163098</v>
      </c>
      <c r="CB305">
        <v>-2.99200673411231</v>
      </c>
      <c r="CC305">
        <v>-2.9431266979562198</v>
      </c>
      <c r="CD305">
        <v>-2.8895161830764899</v>
      </c>
      <c r="CE305">
        <v>-2.83048089298893</v>
      </c>
      <c r="CF305">
        <v>-2.7654639962402201</v>
      </c>
      <c r="CG305">
        <v>-2.6940789665530001</v>
      </c>
      <c r="CH305">
        <v>-2.6161328816583902</v>
      </c>
      <c r="CI305">
        <v>-2.5316417882312501</v>
      </c>
      <c r="CJ305">
        <v>-2.4408294785998201</v>
      </c>
      <c r="CK305">
        <v>-2.3441169340653398</v>
      </c>
      <c r="CL305">
        <v>-2.2420980322420099</v>
      </c>
      <c r="CM305">
        <v>-2.1355094176459501</v>
      </c>
      <c r="CN305">
        <v>-2.0251855912936398</v>
      </c>
      <c r="CO305">
        <v>-1.91202077192632</v>
      </c>
      <c r="CP305">
        <v>-1.79691376493748</v>
      </c>
      <c r="CQ305">
        <v>-1.6807316261562999</v>
      </c>
      <c r="CR305">
        <v>-1.56426032025615</v>
      </c>
      <c r="CS305">
        <v>-1.4481780018580901</v>
      </c>
      <c r="CT305">
        <v>-1.3330251735656999</v>
      </c>
      <c r="CU305">
        <v>-1.2191944187366901</v>
      </c>
      <c r="CV305">
        <v>-1.10692555651026</v>
      </c>
      <c r="CW305">
        <v>-0.996315756039584</v>
      </c>
      <c r="CX305">
        <v>-0.88733547407661595</v>
      </c>
      <c r="CY305">
        <v>-0.77985795035804995</v>
      </c>
      <c r="CZ305">
        <v>-0.67368291384428602</v>
      </c>
      <c r="DA305">
        <v>-0.56857848405061295</v>
      </c>
      <c r="DB305">
        <v>-0.46429765575899601</v>
      </c>
      <c r="DC305">
        <v>-0.36061724688153801</v>
      </c>
      <c r="DD305">
        <v>-0.257340450836618</v>
      </c>
      <c r="DE305">
        <v>-0.154314427961253</v>
      </c>
      <c r="DF305">
        <v>-0.102851249943578</v>
      </c>
    </row>
    <row r="306" spans="11:110" ht="1.1499999999999999" customHeight="1">
      <c r="K306">
        <v>-0.101679277593238</v>
      </c>
      <c r="L306">
        <v>-0.15263552061402999</v>
      </c>
      <c r="M306">
        <v>-0.25459647184475198</v>
      </c>
      <c r="N306">
        <v>-0.356854956347883</v>
      </c>
      <c r="O306">
        <v>-0.459597049782978</v>
      </c>
      <c r="P306">
        <v>-0.563003887790127</v>
      </c>
      <c r="Q306">
        <v>-0.66730424043538195</v>
      </c>
      <c r="R306">
        <v>-0.77271345787555201</v>
      </c>
      <c r="S306">
        <v>-0.87945295490210296</v>
      </c>
      <c r="T306">
        <v>-0.98766653519817704</v>
      </c>
      <c r="U306">
        <v>-1.0974762426006399</v>
      </c>
      <c r="V306">
        <v>-1.20885166076239</v>
      </c>
      <c r="W306">
        <v>-1.3216764018485001</v>
      </c>
      <c r="X306">
        <v>-1.4356941421327301</v>
      </c>
      <c r="Y306">
        <v>-1.5504846127815499</v>
      </c>
      <c r="Z306">
        <v>-1.66551534810671</v>
      </c>
      <c r="AA306">
        <v>-1.78012029761795</v>
      </c>
      <c r="AB306">
        <v>-1.89352078300394</v>
      </c>
      <c r="AC306">
        <v>-2.0048970362977099</v>
      </c>
      <c r="AD306">
        <v>-2.11339022773338</v>
      </c>
      <c r="AE306">
        <v>-2.21813920428347</v>
      </c>
      <c r="AF306">
        <v>-2.31837663360671</v>
      </c>
      <c r="AG306">
        <v>-2.4134172417241602</v>
      </c>
      <c r="AH306">
        <v>-2.5027035601004899</v>
      </c>
      <c r="AI306">
        <v>-2.5858632738252401</v>
      </c>
      <c r="AJ306">
        <v>-2.6627146884919801</v>
      </c>
      <c r="AK306">
        <v>-2.7332520092847798</v>
      </c>
      <c r="AL306">
        <v>-2.7976801110689702</v>
      </c>
      <c r="AM306">
        <v>-2.8563868946990301</v>
      </c>
      <c r="AN306">
        <v>-2.9099102242141601</v>
      </c>
      <c r="AO306">
        <v>-2.95890829182974</v>
      </c>
      <c r="AP306">
        <v>-3.0041286064700699</v>
      </c>
      <c r="AQ306">
        <v>-3.0463511923052198</v>
      </c>
      <c r="AR306">
        <v>-3.0863401205795302</v>
      </c>
      <c r="AS306">
        <v>-3.12480268849612</v>
      </c>
      <c r="AT306">
        <v>-3.1623430728849198</v>
      </c>
      <c r="AU306">
        <v>-3.1994269374863999</v>
      </c>
      <c r="AV306">
        <v>-3.2363475498141501</v>
      </c>
      <c r="AW306">
        <v>-3.2732198961644698</v>
      </c>
      <c r="AX306">
        <v>-3.30996227865533</v>
      </c>
      <c r="AY306">
        <v>-3.3463154776138602</v>
      </c>
      <c r="AZ306">
        <v>-3.3818458596090699</v>
      </c>
      <c r="BA306">
        <v>-3.4159898191979599</v>
      </c>
      <c r="BB306">
        <v>-3.4480766634547502</v>
      </c>
      <c r="BC306">
        <v>-3.4773816285855199</v>
      </c>
      <c r="BD306">
        <v>-3.5031654355019799</v>
      </c>
      <c r="BE306">
        <v>-3.5247269832509098</v>
      </c>
      <c r="BF306">
        <v>-3.5414444779191201</v>
      </c>
      <c r="BG306">
        <v>-3.5528180167294199</v>
      </c>
      <c r="BH306">
        <v>-3.5584985092950201</v>
      </c>
      <c r="BI306">
        <v>-3.5583116671038399</v>
      </c>
      <c r="BJ306">
        <v>-3.55227112198975</v>
      </c>
      <c r="BK306">
        <v>-3.54057247690409</v>
      </c>
      <c r="BL306">
        <v>-3.5235831246697602</v>
      </c>
      <c r="BM306">
        <v>-3.5018233653752699</v>
      </c>
      <c r="BN306">
        <v>-3.47592902979093</v>
      </c>
      <c r="BO306">
        <v>-3.4466006260464401</v>
      </c>
      <c r="BP306">
        <v>-3.41458948441836</v>
      </c>
      <c r="BQ306">
        <v>-3.3806115627322399</v>
      </c>
      <c r="BR306">
        <v>-3.3453191538163098</v>
      </c>
      <c r="BS306">
        <v>-3.3092805066740301</v>
      </c>
      <c r="BT306">
        <v>-3.2728888292743701</v>
      </c>
      <c r="BU306">
        <v>-3.2363932121198098</v>
      </c>
      <c r="BV306">
        <v>-3.1998525229050401</v>
      </c>
      <c r="BW306">
        <v>-3.1631203386734499</v>
      </c>
      <c r="BX306">
        <v>-3.1258896645613099</v>
      </c>
      <c r="BY306">
        <v>-3.0876694678640799</v>
      </c>
      <c r="BZ306">
        <v>-3.0478443215560702</v>
      </c>
      <c r="CA306">
        <v>-3.0056957006905298</v>
      </c>
      <c r="CB306">
        <v>-2.96045499210146</v>
      </c>
      <c r="CC306">
        <v>-2.9113411941736902</v>
      </c>
      <c r="CD306">
        <v>-2.85762119119644</v>
      </c>
      <c r="CE306">
        <v>-2.7986429853921799</v>
      </c>
      <c r="CF306">
        <v>-2.7338849917706201</v>
      </c>
      <c r="CG306">
        <v>-2.6629854445854999</v>
      </c>
      <c r="CH306">
        <v>-2.5857649357116301</v>
      </c>
      <c r="CI306">
        <v>-2.5022411584734998</v>
      </c>
      <c r="CJ306">
        <v>-2.4126272830866999</v>
      </c>
      <c r="CK306">
        <v>-2.3173224674104702</v>
      </c>
      <c r="CL306">
        <v>-2.21688928222486</v>
      </c>
      <c r="CM306">
        <v>-2.1120248985848402</v>
      </c>
      <c r="CN306">
        <v>-2.00351979156203</v>
      </c>
      <c r="CO306">
        <v>-1.8922212504624101</v>
      </c>
      <c r="CP306">
        <v>-1.77898216219247</v>
      </c>
      <c r="CQ306">
        <v>-1.6646266239970799</v>
      </c>
      <c r="CR306">
        <v>-1.5499037237425499</v>
      </c>
      <c r="CS306">
        <v>-1.4354622500194301</v>
      </c>
      <c r="CT306">
        <v>-1.3218227082904099</v>
      </c>
      <c r="CU306">
        <v>-1.2093672435618501</v>
      </c>
      <c r="CV306">
        <v>-1.09833493676515</v>
      </c>
      <c r="CW306">
        <v>-0.98883097261155295</v>
      </c>
      <c r="CX306">
        <v>-0.88084067812917399</v>
      </c>
      <c r="CY306">
        <v>-0.77425754578176498</v>
      </c>
      <c r="CZ306">
        <v>-0.66890359196988802</v>
      </c>
      <c r="DA306">
        <v>-0.56456970213025204</v>
      </c>
      <c r="DB306">
        <v>-0.46102902466986001</v>
      </c>
      <c r="DC306">
        <v>-0.35807457863612302</v>
      </c>
      <c r="DD306">
        <v>-0.255520682548804</v>
      </c>
      <c r="DE306">
        <v>-0.15322007499148099</v>
      </c>
      <c r="DF306">
        <v>-0.10212055441050299</v>
      </c>
    </row>
    <row r="307" spans="11:110" ht="1.1499999999999999" customHeight="1">
      <c r="K307">
        <v>-0.100966323331958</v>
      </c>
      <c r="L307">
        <v>-0.15156699186612499</v>
      </c>
      <c r="M307">
        <v>-0.25281588906922398</v>
      </c>
      <c r="N307">
        <v>-0.35435930616584299</v>
      </c>
      <c r="O307">
        <v>-0.45637678793152198</v>
      </c>
      <c r="P307">
        <v>-0.55903775822292501</v>
      </c>
      <c r="Q307">
        <v>-0.66255549433781202</v>
      </c>
      <c r="R307">
        <v>-0.76712626977817699</v>
      </c>
      <c r="S307">
        <v>-0.87295093880266805</v>
      </c>
      <c r="T307">
        <v>-0.98015321926594401</v>
      </c>
      <c r="U307">
        <v>-1.0888378632468201</v>
      </c>
      <c r="V307">
        <v>-1.1989619062165799</v>
      </c>
      <c r="W307">
        <v>-1.3104034902063999</v>
      </c>
      <c r="X307">
        <v>-1.4229089673675701</v>
      </c>
      <c r="Y307">
        <v>-1.5360696522017001</v>
      </c>
      <c r="Z307">
        <v>-1.64937372081067</v>
      </c>
      <c r="AA307">
        <v>-1.76218401077357</v>
      </c>
      <c r="AB307">
        <v>-1.8737579401036899</v>
      </c>
      <c r="AC307">
        <v>-1.9833166902821699</v>
      </c>
      <c r="AD307">
        <v>-2.0900450983453802</v>
      </c>
      <c r="AE307">
        <v>-2.19312605709329</v>
      </c>
      <c r="AF307">
        <v>-2.2918333774456499</v>
      </c>
      <c r="AG307">
        <v>-2.3855177691063298</v>
      </c>
      <c r="AH307">
        <v>-2.47365052964222</v>
      </c>
      <c r="AI307">
        <v>-2.5558784323464598</v>
      </c>
      <c r="AJ307">
        <v>-2.6320280590445302</v>
      </c>
      <c r="AK307">
        <v>-2.70209090699342</v>
      </c>
      <c r="AL307">
        <v>-2.7662576832855801</v>
      </c>
      <c r="AM307">
        <v>-2.8248913789670902</v>
      </c>
      <c r="AN307">
        <v>-2.8784960125958201</v>
      </c>
      <c r="AO307">
        <v>-2.9276889271857902</v>
      </c>
      <c r="AP307">
        <v>-2.9731719270962</v>
      </c>
      <c r="AQ307">
        <v>-3.0156774164517701</v>
      </c>
      <c r="AR307">
        <v>-3.05592294036187</v>
      </c>
      <c r="AS307">
        <v>-3.0945730360998498</v>
      </c>
      <c r="AT307">
        <v>-3.1321954549273499</v>
      </c>
      <c r="AU307">
        <v>-3.1692280432589901</v>
      </c>
      <c r="AV307">
        <v>-3.20594655573665</v>
      </c>
      <c r="AW307">
        <v>-3.2424597558007799</v>
      </c>
      <c r="AX307">
        <v>-3.27869128263097</v>
      </c>
      <c r="AY307">
        <v>-3.31439846429519</v>
      </c>
      <c r="AZ307">
        <v>-3.3491743595885599</v>
      </c>
      <c r="BA307">
        <v>-3.3824904609620399</v>
      </c>
      <c r="BB307">
        <v>-3.4137171666907098</v>
      </c>
      <c r="BC307">
        <v>-3.4421743716207001</v>
      </c>
      <c r="BD307">
        <v>-3.4671681474996698</v>
      </c>
      <c r="BE307">
        <v>-3.4880404349671998</v>
      </c>
      <c r="BF307">
        <v>-3.50420748041652</v>
      </c>
      <c r="BG307">
        <v>-3.5152000357904001</v>
      </c>
      <c r="BH307">
        <v>-3.5206904939566002</v>
      </c>
      <c r="BI307">
        <v>-3.5205150763890498</v>
      </c>
      <c r="BJ307">
        <v>-3.5146867515726599</v>
      </c>
      <c r="BK307">
        <v>-3.5033890302563102</v>
      </c>
      <c r="BL307">
        <v>-3.48696685543915</v>
      </c>
      <c r="BM307">
        <v>-3.4659085962696499</v>
      </c>
      <c r="BN307">
        <v>-3.4408112390819401</v>
      </c>
      <c r="BO307">
        <v>-3.4123320719202699</v>
      </c>
      <c r="BP307">
        <v>-3.3811767041346101</v>
      </c>
      <c r="BQ307">
        <v>-3.3480167095759699</v>
      </c>
      <c r="BR307">
        <v>-3.3134641984748798</v>
      </c>
      <c r="BS307">
        <v>-3.2780529118769599</v>
      </c>
      <c r="BT307">
        <v>-3.2421505070323602</v>
      </c>
      <c r="BU307">
        <v>-3.2059914367667401</v>
      </c>
      <c r="BV307">
        <v>-3.1696299222938902</v>
      </c>
      <c r="BW307">
        <v>-3.13292764714901</v>
      </c>
      <c r="BX307">
        <v>-3.0955965021927399</v>
      </c>
      <c r="BY307">
        <v>-3.0571742278276699</v>
      </c>
      <c r="BZ307">
        <v>-3.01708270006942</v>
      </c>
      <c r="CA307">
        <v>-2.9746470799276601</v>
      </c>
      <c r="CB307">
        <v>-2.9291451907881401</v>
      </c>
      <c r="CC307">
        <v>-2.8798436885974699</v>
      </c>
      <c r="CD307">
        <v>-2.8260547940712399</v>
      </c>
      <c r="CE307">
        <v>-2.7671662994566102</v>
      </c>
      <c r="CF307">
        <v>-2.7026898606863998</v>
      </c>
      <c r="CG307">
        <v>-2.6322869350648399</v>
      </c>
      <c r="CH307">
        <v>-2.5557909391390798</v>
      </c>
      <c r="CI307">
        <v>-2.4732211417581298</v>
      </c>
      <c r="CJ307">
        <v>-2.38478074239588</v>
      </c>
      <c r="CK307">
        <v>-2.2908484868653698</v>
      </c>
      <c r="CL307">
        <v>-2.1919574832120898</v>
      </c>
      <c r="CM307">
        <v>-2.0887678395895302</v>
      </c>
      <c r="CN307">
        <v>-1.9820286215887699</v>
      </c>
      <c r="CO307">
        <v>-1.87254291629285</v>
      </c>
      <c r="CP307">
        <v>-1.7611203816932699</v>
      </c>
      <c r="CQ307">
        <v>-1.64854451719996</v>
      </c>
      <c r="CR307">
        <v>-1.53552955662001</v>
      </c>
      <c r="CS307">
        <v>-1.42269634693886</v>
      </c>
      <c r="CT307">
        <v>-1.3105462335861799</v>
      </c>
      <c r="CU307">
        <v>-1.199451097878</v>
      </c>
      <c r="CV307">
        <v>-1.08964880179375</v>
      </c>
      <c r="CW307">
        <v>-0.98125153290876299</v>
      </c>
      <c r="CX307">
        <v>-0.87425800011906096</v>
      </c>
      <c r="CY307">
        <v>-0.76858021171662505</v>
      </c>
      <c r="CZ307">
        <v>-0.66406063943478799</v>
      </c>
      <c r="DA307">
        <v>-0.56051121916814695</v>
      </c>
      <c r="DB307">
        <v>-0.45772385459301401</v>
      </c>
      <c r="DC307">
        <v>-0.3555068041619</v>
      </c>
      <c r="DD307">
        <v>-0.25368510125809202</v>
      </c>
      <c r="DE307">
        <v>-0.15211718556804399</v>
      </c>
      <c r="DF307">
        <v>-0.101384500496596</v>
      </c>
    </row>
    <row r="308" spans="11:110" ht="1.1499999999999999" customHeight="1">
      <c r="K308">
        <v>-0.10024648669752401</v>
      </c>
      <c r="L308">
        <v>-0.15048772181265499</v>
      </c>
      <c r="M308">
        <v>-0.251016163532367</v>
      </c>
      <c r="N308">
        <v>-0.35183456035496802</v>
      </c>
      <c r="O308">
        <v>-0.45311589332962299</v>
      </c>
      <c r="P308">
        <v>-0.55501834269343797</v>
      </c>
      <c r="Q308">
        <v>-0.65774061359359104</v>
      </c>
      <c r="R308">
        <v>-0.76146120112461602</v>
      </c>
      <c r="S308">
        <v>-0.86636195791568205</v>
      </c>
      <c r="T308">
        <v>-0.97254818471627902</v>
      </c>
      <c r="U308">
        <v>-1.0801088776511301</v>
      </c>
      <c r="V308">
        <v>-1.1889898081914001</v>
      </c>
      <c r="W308">
        <v>-1.2990645078140099</v>
      </c>
      <c r="X308">
        <v>-1.41008232730062</v>
      </c>
      <c r="Y308">
        <v>-1.5216459009514001</v>
      </c>
      <c r="Z308">
        <v>-1.6332631792894801</v>
      </c>
      <c r="AA308">
        <v>-1.74432444397873</v>
      </c>
      <c r="AB308">
        <v>-1.85412127358264</v>
      </c>
      <c r="AC308">
        <v>-1.9619135072081999</v>
      </c>
      <c r="AD308">
        <v>-2.0669271532089102</v>
      </c>
      <c r="AE308">
        <v>-2.1683865770183499</v>
      </c>
      <c r="AF308">
        <v>-2.2656042729464301</v>
      </c>
      <c r="AG308">
        <v>-2.3579647849951102</v>
      </c>
      <c r="AH308">
        <v>-2.4449664483340299</v>
      </c>
      <c r="AI308">
        <v>-2.5262739314698801</v>
      </c>
      <c r="AJ308">
        <v>-2.6017215467744998</v>
      </c>
      <c r="AK308">
        <v>-2.6712982181355902</v>
      </c>
      <c r="AL308">
        <v>-2.7351812889491698</v>
      </c>
      <c r="AM308">
        <v>-2.7937102862544498</v>
      </c>
      <c r="AN308">
        <v>-2.8473573829064298</v>
      </c>
      <c r="AO308">
        <v>-2.89670149600218</v>
      </c>
      <c r="AP308">
        <v>-2.9424014359151101</v>
      </c>
      <c r="AQ308">
        <v>-2.98514481525685</v>
      </c>
      <c r="AR308">
        <v>-3.02560542161573</v>
      </c>
      <c r="AS308">
        <v>-3.0644075734976699</v>
      </c>
      <c r="AT308">
        <v>-3.10208475108222</v>
      </c>
      <c r="AU308">
        <v>-3.1390486181749102</v>
      </c>
      <c r="AV308">
        <v>-3.1755584314575298</v>
      </c>
      <c r="AW308">
        <v>-3.2117170708782901</v>
      </c>
      <c r="AX308">
        <v>-3.2474531347917099</v>
      </c>
      <c r="AY308">
        <v>-3.2825394551174201</v>
      </c>
      <c r="AZ308">
        <v>-3.3165941325533601</v>
      </c>
      <c r="BA308">
        <v>-3.34912159057109</v>
      </c>
      <c r="BB308">
        <v>-3.37953078217175</v>
      </c>
      <c r="BC308">
        <v>-3.4071835263785499</v>
      </c>
      <c r="BD308">
        <v>-3.43142847784683</v>
      </c>
      <c r="BE308">
        <v>-3.4516479581891999</v>
      </c>
      <c r="BF308">
        <v>-3.4672939500654798</v>
      </c>
      <c r="BG308">
        <v>-3.4779259787750001</v>
      </c>
      <c r="BH308">
        <v>-3.4832366038128102</v>
      </c>
      <c r="BI308">
        <v>-3.4830719090982201</v>
      </c>
      <c r="BJ308">
        <v>-3.47744426180452</v>
      </c>
      <c r="BK308">
        <v>-3.4665257945390699</v>
      </c>
      <c r="BL308">
        <v>-3.4506403774418399</v>
      </c>
      <c r="BM308">
        <v>-3.4302464259309899</v>
      </c>
      <c r="BN308">
        <v>-3.4059044126555902</v>
      </c>
      <c r="BO308">
        <v>-3.3782310970604401</v>
      </c>
      <c r="BP308">
        <v>-3.3478891396102299</v>
      </c>
      <c r="BQ308">
        <v>-3.3155084565742401</v>
      </c>
      <c r="BR308">
        <v>-3.2816634632574901</v>
      </c>
      <c r="BS308">
        <v>-3.24685550398583</v>
      </c>
      <c r="BT308">
        <v>-3.2114282651474002</v>
      </c>
      <c r="BU308">
        <v>-3.1756025469107798</v>
      </c>
      <c r="BV308">
        <v>-3.1394281703857101</v>
      </c>
      <c r="BW308">
        <v>-3.1027745378218401</v>
      </c>
      <c r="BX308">
        <v>-3.0653713408250201</v>
      </c>
      <c r="BY308">
        <v>-3.0267833138771101</v>
      </c>
      <c r="BZ308">
        <v>-2.9864675306588899</v>
      </c>
      <c r="CA308">
        <v>-2.9437901778329798</v>
      </c>
      <c r="CB308">
        <v>-2.8980727417421801</v>
      </c>
      <c r="CC308">
        <v>-2.8486267703500801</v>
      </c>
      <c r="CD308">
        <v>-2.7948070615236902</v>
      </c>
      <c r="CE308">
        <v>-2.73603886224222</v>
      </c>
      <c r="CF308">
        <v>-2.67186515631386</v>
      </c>
      <c r="CG308">
        <v>-2.6019691919337098</v>
      </c>
      <c r="CH308">
        <v>-2.5261965555404702</v>
      </c>
      <c r="CI308">
        <v>-2.4445680143275998</v>
      </c>
      <c r="CJ308">
        <v>-2.3572774091728199</v>
      </c>
      <c r="CK308">
        <v>-2.26468439664268</v>
      </c>
      <c r="CL308">
        <v>-2.1672943364382302</v>
      </c>
      <c r="CM308">
        <v>-2.0657325540484601</v>
      </c>
      <c r="CN308">
        <v>-1.9607091352016299</v>
      </c>
      <c r="CO308">
        <v>-1.85298554484853</v>
      </c>
      <c r="CP308">
        <v>-1.7433307223946299</v>
      </c>
      <c r="CQ308">
        <v>-1.63248979446906</v>
      </c>
      <c r="CR308">
        <v>-1.52114404680627</v>
      </c>
      <c r="CS308">
        <v>-1.40988772356563</v>
      </c>
      <c r="CT308">
        <v>-1.29920382080981</v>
      </c>
      <c r="CU308">
        <v>-1.18945412668429</v>
      </c>
      <c r="CV308">
        <v>-1.08087486744716</v>
      </c>
      <c r="CW308">
        <v>-0.97358430376606897</v>
      </c>
      <c r="CX308">
        <v>-0.86759316519454299</v>
      </c>
      <c r="CY308">
        <v>-0.76283037923882602</v>
      </c>
      <c r="CZ308">
        <v>-0.65915718340721896</v>
      </c>
      <c r="DA308">
        <v>-0.55640498232914004</v>
      </c>
      <c r="DB308">
        <v>-0.45438314111536299</v>
      </c>
      <c r="DC308">
        <v>-0.35291425126892501</v>
      </c>
      <c r="DD308">
        <v>-0.25183367293681302</v>
      </c>
      <c r="DE308">
        <v>-0.151005618704557</v>
      </c>
      <c r="DF308">
        <v>-0.100642953519663</v>
      </c>
    </row>
    <row r="309" spans="11:110" ht="1.1499999999999999" customHeight="1">
      <c r="K309">
        <v>-9.9519774955879201E-2</v>
      </c>
      <c r="L309">
        <v>-0.14939777282067501</v>
      </c>
      <c r="M309">
        <v>-0.249197568646391</v>
      </c>
      <c r="N309">
        <v>-0.349281425048661</v>
      </c>
      <c r="O309">
        <v>-0.4498157568144</v>
      </c>
      <c r="P309">
        <v>-0.55094795585780498</v>
      </c>
      <c r="Q309">
        <v>-0.65286301598379803</v>
      </c>
      <c r="R309">
        <v>-0.755722859580373</v>
      </c>
      <c r="S309">
        <v>-0.85969177499715399</v>
      </c>
      <c r="T309">
        <v>-0.96485818156512304</v>
      </c>
      <c r="U309">
        <v>-1.07129672966587</v>
      </c>
      <c r="V309">
        <v>-1.1789431055867801</v>
      </c>
      <c r="W309">
        <v>-1.2876670090233699</v>
      </c>
      <c r="X309">
        <v>-1.3972210663117299</v>
      </c>
      <c r="Y309">
        <v>-1.5072189666448299</v>
      </c>
      <c r="Z309">
        <v>-1.6171876093652999</v>
      </c>
      <c r="AA309">
        <v>-1.7265433558249801</v>
      </c>
      <c r="AB309">
        <v>-1.83461012094673</v>
      </c>
      <c r="AC309">
        <v>-1.94068424662307</v>
      </c>
      <c r="AD309">
        <v>-2.0440305705044599</v>
      </c>
      <c r="AE309">
        <v>-2.1439125159474801</v>
      </c>
      <c r="AF309">
        <v>-2.2396789535341899</v>
      </c>
      <c r="AG309">
        <v>-2.33074624763539</v>
      </c>
      <c r="AH309">
        <v>-2.4166381508978301</v>
      </c>
      <c r="AI309">
        <v>-2.4970361112328998</v>
      </c>
      <c r="AJ309">
        <v>-2.5717816653852701</v>
      </c>
      <c r="AK309">
        <v>-2.6408612942171898</v>
      </c>
      <c r="AL309">
        <v>-2.7044397360285899</v>
      </c>
      <c r="AM309">
        <v>-2.7628344164771899</v>
      </c>
      <c r="AN309">
        <v>-2.81648754491667</v>
      </c>
      <c r="AO309">
        <v>-2.86594189126756</v>
      </c>
      <c r="AP309">
        <v>-2.9118158212358898</v>
      </c>
      <c r="AQ309">
        <v>-2.9547548152513499</v>
      </c>
      <c r="AR309">
        <v>-2.9953915056782798</v>
      </c>
      <c r="AS309">
        <v>-3.03431238164988</v>
      </c>
      <c r="AT309">
        <v>-3.0720186768494901</v>
      </c>
      <c r="AU309">
        <v>-3.1088974094597099</v>
      </c>
      <c r="AV309">
        <v>-3.1451922935286301</v>
      </c>
      <c r="AW309">
        <v>-3.1810006460929201</v>
      </c>
      <c r="AX309">
        <v>-3.21625566926074</v>
      </c>
      <c r="AY309">
        <v>-3.2507447205784201</v>
      </c>
      <c r="AZ309">
        <v>-3.2841093947656499</v>
      </c>
      <c r="BA309">
        <v>-3.3158850085278999</v>
      </c>
      <c r="BB309">
        <v>-3.3455166909306402</v>
      </c>
      <c r="BC309">
        <v>-3.3724056180180901</v>
      </c>
      <c r="BD309">
        <v>-3.3959404262053101</v>
      </c>
      <c r="BE309">
        <v>-3.4155413179144198</v>
      </c>
      <c r="BF309">
        <v>-3.4306938534710998</v>
      </c>
      <c r="BG309">
        <v>-3.4409845601544902</v>
      </c>
      <c r="BH309">
        <v>-3.4461249262210401</v>
      </c>
      <c r="BI309">
        <v>-3.4459702975898301</v>
      </c>
      <c r="BJ309">
        <v>-3.44053249043573</v>
      </c>
      <c r="BK309">
        <v>-3.4299729321677499</v>
      </c>
      <c r="BL309">
        <v>-3.4145957169157999</v>
      </c>
      <c r="BM309">
        <v>-3.39483115973787</v>
      </c>
      <c r="BN309">
        <v>-3.37120540459826</v>
      </c>
      <c r="BO309">
        <v>-3.3442972211048398</v>
      </c>
      <c r="BP309">
        <v>-3.3147289119936501</v>
      </c>
      <c r="BQ309">
        <v>-3.2830913004701698</v>
      </c>
      <c r="BR309">
        <v>-3.2499234504770702</v>
      </c>
      <c r="BS309">
        <v>-3.2156962755173399</v>
      </c>
      <c r="BT309">
        <v>-3.1807309904068699</v>
      </c>
      <c r="BU309">
        <v>-3.1452356584346099</v>
      </c>
      <c r="BV309">
        <v>-3.10925592600214</v>
      </c>
      <c r="BW309">
        <v>-3.0726685639212099</v>
      </c>
      <c r="BX309">
        <v>-3.0352200276295398</v>
      </c>
      <c r="BY309">
        <v>-2.9965003791096301</v>
      </c>
      <c r="BZ309">
        <v>-2.9559999226509799</v>
      </c>
      <c r="CA309">
        <v>-2.9131233420001701</v>
      </c>
      <c r="CB309">
        <v>-2.86723321016719</v>
      </c>
      <c r="CC309">
        <v>-2.8176833465472</v>
      </c>
      <c r="CD309">
        <v>-2.7638685329743802</v>
      </c>
      <c r="CE309">
        <v>-2.7052492892937701</v>
      </c>
      <c r="CF309">
        <v>-2.64139810641672</v>
      </c>
      <c r="CG309">
        <v>-2.5720186891726402</v>
      </c>
      <c r="CH309">
        <v>-2.49696817097922</v>
      </c>
      <c r="CI309">
        <v>-2.4162687350905698</v>
      </c>
      <c r="CJ309">
        <v>-2.33010544123518</v>
      </c>
      <c r="CK309">
        <v>-2.2388200923420798</v>
      </c>
      <c r="CL309">
        <v>-2.1428918982001699</v>
      </c>
      <c r="CM309">
        <v>-2.0429135546266699</v>
      </c>
      <c r="CN309">
        <v>-1.9395584256776699</v>
      </c>
      <c r="CO309">
        <v>-1.83354879494057</v>
      </c>
      <c r="CP309">
        <v>-1.72561522516573</v>
      </c>
      <c r="CQ309">
        <v>-1.61646657030588</v>
      </c>
      <c r="CR309">
        <v>-1.50675296105649</v>
      </c>
      <c r="CS309">
        <v>-1.39704330196241</v>
      </c>
      <c r="CT309">
        <v>-1.2878030191237499</v>
      </c>
      <c r="CU309">
        <v>-1.17938398107195</v>
      </c>
      <c r="CV309">
        <v>-1.0720204120077499</v>
      </c>
      <c r="CW309">
        <v>-0.96583580084618403</v>
      </c>
      <c r="CX309">
        <v>-0.86085164663125302</v>
      </c>
      <c r="CY309">
        <v>-0.75701233292270398</v>
      </c>
      <c r="CZ309">
        <v>-0.65419630454875</v>
      </c>
      <c r="DA309">
        <v>-0.552252971854855</v>
      </c>
      <c r="DB309">
        <v>-0.45100797060847497</v>
      </c>
      <c r="DC309">
        <v>-0.35029736298422898</v>
      </c>
      <c r="DD309">
        <v>-0.24996647306445999</v>
      </c>
      <c r="DE309">
        <v>-0.14988531229253499</v>
      </c>
      <c r="DF309">
        <v>-9.9895833940354298E-2</v>
      </c>
    </row>
    <row r="310" spans="11:110" ht="1.1499999999999999" customHeight="1">
      <c r="K310">
        <v>-9.8786239697619696E-2</v>
      </c>
      <c r="L310">
        <v>-0.14829726787120701</v>
      </c>
      <c r="M310">
        <v>-0.247360460883946</v>
      </c>
      <c r="N310">
        <v>-0.34670068884798999</v>
      </c>
      <c r="O310">
        <v>-0.446477824537655</v>
      </c>
      <c r="P310">
        <v>-0.54682891412873202</v>
      </c>
      <c r="Q310">
        <v>-0.64792604485635297</v>
      </c>
      <c r="R310">
        <v>-0.749915687785078</v>
      </c>
      <c r="S310">
        <v>-0.85294589290844602</v>
      </c>
      <c r="T310">
        <v>-0.95708961086792899</v>
      </c>
      <c r="U310">
        <v>-1.06240844123678</v>
      </c>
      <c r="V310">
        <v>-1.16882906692813</v>
      </c>
      <c r="W310">
        <v>-1.2762180597582999</v>
      </c>
      <c r="X310">
        <v>-1.3843315568982699</v>
      </c>
      <c r="Y310">
        <v>-1.49279403717076</v>
      </c>
      <c r="Z310">
        <v>-1.6011505622225599</v>
      </c>
      <c r="AA310">
        <v>-1.70884228364791</v>
      </c>
      <c r="AB310">
        <v>-1.8152237336767201</v>
      </c>
      <c r="AC310">
        <v>-1.9196257298811901</v>
      </c>
      <c r="AD310">
        <v>-2.0213497405120502</v>
      </c>
      <c r="AE310">
        <v>-2.1196959812075802</v>
      </c>
      <c r="AF310">
        <v>-2.21404753481491</v>
      </c>
      <c r="AG310">
        <v>-2.3038506987596299</v>
      </c>
      <c r="AH310">
        <v>-2.3886531247529899</v>
      </c>
      <c r="AI310">
        <v>-2.4681519962869798</v>
      </c>
      <c r="AJ310">
        <v>-2.5421956049063601</v>
      </c>
      <c r="AK310">
        <v>-2.6107681151204898</v>
      </c>
      <c r="AL310">
        <v>-2.6740223760216901</v>
      </c>
      <c r="AM310">
        <v>-2.7322549957540199</v>
      </c>
      <c r="AN310">
        <v>-2.7858799918600399</v>
      </c>
      <c r="AO310">
        <v>-2.83540613023029</v>
      </c>
      <c r="AP310">
        <v>-2.8814137293967401</v>
      </c>
      <c r="AQ310">
        <v>-2.92450863798673</v>
      </c>
      <c r="AR310">
        <v>-2.9652847795830302</v>
      </c>
      <c r="AS310">
        <v>-3.0042930606357801</v>
      </c>
      <c r="AT310">
        <v>-3.0420043704714099</v>
      </c>
      <c r="AU310">
        <v>-3.0787825273214202</v>
      </c>
      <c r="AV310">
        <v>-3.1148566020498398</v>
      </c>
      <c r="AW310">
        <v>-3.1503186510751302</v>
      </c>
      <c r="AX310">
        <v>-3.1851061464643999</v>
      </c>
      <c r="AY310">
        <v>-3.21902005517983</v>
      </c>
      <c r="AZ310">
        <v>-3.2517240135820802</v>
      </c>
      <c r="BA310">
        <v>-3.28278231474347</v>
      </c>
      <c r="BB310">
        <v>-3.3116740345695299</v>
      </c>
      <c r="BC310">
        <v>-3.3378372951598201</v>
      </c>
      <c r="BD310">
        <v>-3.3606982697514098</v>
      </c>
      <c r="BE310">
        <v>-3.3797126939137199</v>
      </c>
      <c r="BF310">
        <v>-3.39439768237526</v>
      </c>
      <c r="BG310">
        <v>-3.4043650955899301</v>
      </c>
      <c r="BH310">
        <v>-3.4093441882752198</v>
      </c>
      <c r="BI310">
        <v>-3.4091990117959901</v>
      </c>
      <c r="BJ310">
        <v>-3.4039408684981001</v>
      </c>
      <c r="BK310">
        <v>-3.3937211182593701</v>
      </c>
      <c r="BL310">
        <v>-3.3788252993951802</v>
      </c>
      <c r="BM310">
        <v>-3.35965736163261</v>
      </c>
      <c r="BN310">
        <v>-3.33671117261781</v>
      </c>
      <c r="BO310">
        <v>-3.31052990412832</v>
      </c>
      <c r="BP310">
        <v>-3.2816979219484299</v>
      </c>
      <c r="BQ310">
        <v>-3.2507693725698501</v>
      </c>
      <c r="BR310">
        <v>-3.2182501725623198</v>
      </c>
      <c r="BS310">
        <v>-3.1845826350353001</v>
      </c>
      <c r="BT310">
        <v>-3.1500669310370499</v>
      </c>
      <c r="BU310">
        <v>-3.1148992299926102</v>
      </c>
      <c r="BV310">
        <v>-3.07912121663938</v>
      </c>
      <c r="BW310">
        <v>-3.04261671266786</v>
      </c>
      <c r="BX310">
        <v>-3.00514794157057</v>
      </c>
      <c r="BY310">
        <v>-2.9663287415971098</v>
      </c>
      <c r="BZ310">
        <v>-2.92568079888383</v>
      </c>
      <c r="CA310">
        <v>-2.88264489834914</v>
      </c>
      <c r="CB310">
        <v>-2.8366223060299398</v>
      </c>
      <c r="CC310">
        <v>-2.7870066244094298</v>
      </c>
      <c r="CD310">
        <v>-2.7332301905381402</v>
      </c>
      <c r="CE310">
        <v>-2.6747867502130802</v>
      </c>
      <c r="CF310">
        <v>-2.6112765746105802</v>
      </c>
      <c r="CG310">
        <v>-2.5424225788731998</v>
      </c>
      <c r="CH310">
        <v>-2.4680928528552299</v>
      </c>
      <c r="CI310">
        <v>-2.3883109066377899</v>
      </c>
      <c r="CJ310">
        <v>-2.30325356802595</v>
      </c>
      <c r="CK310">
        <v>-2.21324593411408</v>
      </c>
      <c r="CL310">
        <v>-2.11874256201438</v>
      </c>
      <c r="CM310">
        <v>-2.0203055446567499</v>
      </c>
      <c r="CN310">
        <v>-1.9185736272449301</v>
      </c>
      <c r="CO310">
        <v>-1.8142322197565901</v>
      </c>
      <c r="CP310">
        <v>-1.7079756919350599</v>
      </c>
      <c r="CQ310">
        <v>-1.6004786115433201</v>
      </c>
      <c r="CR310">
        <v>-1.49236163535644</v>
      </c>
      <c r="CS310">
        <v>-1.3841695287070299</v>
      </c>
      <c r="CT310">
        <v>-1.27635088783641</v>
      </c>
      <c r="CU310">
        <v>-1.16924784775098</v>
      </c>
      <c r="CV310">
        <v>-1.06309230084577</v>
      </c>
      <c r="CW310">
        <v>-0.95801220527873698</v>
      </c>
      <c r="CX310">
        <v>-0.85403867573825598</v>
      </c>
      <c r="CY310">
        <v>-0.75113021114316303</v>
      </c>
      <c r="CZ310">
        <v>-0.64918103061715104</v>
      </c>
      <c r="DA310">
        <v>-0.54805718872100395</v>
      </c>
      <c r="DB310">
        <v>-0.44759950359067202</v>
      </c>
      <c r="DC310">
        <v>-0.34765668141891098</v>
      </c>
      <c r="DD310">
        <v>-0.24808367159372599</v>
      </c>
      <c r="DE310">
        <v>-0.148756273258213</v>
      </c>
      <c r="DF310">
        <v>-9.9143111213079393E-2</v>
      </c>
    </row>
    <row r="311" spans="11:110" ht="1.1499999999999999" customHeight="1">
      <c r="K311">
        <v>-9.8045970775328797E-2</v>
      </c>
      <c r="L311">
        <v>-0.14718638212655999</v>
      </c>
      <c r="M311">
        <v>-0.24550526744571</v>
      </c>
      <c r="N311">
        <v>-0.34409320879253302</v>
      </c>
      <c r="O311">
        <v>-0.44310358474593597</v>
      </c>
      <c r="P311">
        <v>-0.54266352571113596</v>
      </c>
      <c r="Q311">
        <v>-0.642932964642418</v>
      </c>
      <c r="R311">
        <v>-0.74404396566508701</v>
      </c>
      <c r="S311">
        <v>-0.846129564438724</v>
      </c>
      <c r="T311">
        <v>-0.94924854210746601</v>
      </c>
      <c r="U311">
        <v>-1.0534506361443601</v>
      </c>
      <c r="V311">
        <v>-1.15865451849518</v>
      </c>
      <c r="W311">
        <v>-1.26472426793524</v>
      </c>
      <c r="X311">
        <v>-1.3714197301198401</v>
      </c>
      <c r="Y311">
        <v>-1.47837590889931</v>
      </c>
      <c r="Z311">
        <v>-1.58515527821814</v>
      </c>
      <c r="AA311">
        <v>-1.69122256075669</v>
      </c>
      <c r="AB311">
        <v>-1.79596128619704</v>
      </c>
      <c r="AC311">
        <v>-1.8987348401113999</v>
      </c>
      <c r="AD311">
        <v>-1.9988792563994799</v>
      </c>
      <c r="AE311">
        <v>-2.09572941747374</v>
      </c>
      <c r="AF311">
        <v>-2.1887005885577899</v>
      </c>
      <c r="AG311">
        <v>-2.2772672310630502</v>
      </c>
      <c r="AH311">
        <v>-2.3609994729071802</v>
      </c>
      <c r="AI311">
        <v>-2.4396092566343501</v>
      </c>
      <c r="AJ311">
        <v>-2.5129511927444899</v>
      </c>
      <c r="AK311">
        <v>-2.58100725277342</v>
      </c>
      <c r="AL311">
        <v>-2.6439190725007502</v>
      </c>
      <c r="AM311">
        <v>-2.70196365184486</v>
      </c>
      <c r="AN311">
        <v>-2.7555284843147301</v>
      </c>
      <c r="AO311">
        <v>-2.8050903477958502</v>
      </c>
      <c r="AP311">
        <v>-2.8511937681217101</v>
      </c>
      <c r="AQ311">
        <v>-2.8944073130977399</v>
      </c>
      <c r="AR311">
        <v>-2.9352884980070701</v>
      </c>
      <c r="AS311">
        <v>-2.9743547591534201</v>
      </c>
      <c r="AT311">
        <v>-3.0120484281900599</v>
      </c>
      <c r="AU311">
        <v>-3.04871148381672</v>
      </c>
      <c r="AV311">
        <v>-3.0845592007115199</v>
      </c>
      <c r="AW311">
        <v>-3.1196786590407402</v>
      </c>
      <c r="AX311">
        <v>-3.1540112880228199</v>
      </c>
      <c r="AY311">
        <v>-3.1873708063474999</v>
      </c>
      <c r="AZ311">
        <v>-3.2194415285570299</v>
      </c>
      <c r="BA311">
        <v>-3.2498149206856999</v>
      </c>
      <c r="BB311">
        <v>-3.2780019176719501</v>
      </c>
      <c r="BC311">
        <v>-3.3034753222369799</v>
      </c>
      <c r="BD311">
        <v>-3.3256965460774501</v>
      </c>
      <c r="BE311">
        <v>-3.34415465534232</v>
      </c>
      <c r="BF311">
        <v>-3.3583964212805899</v>
      </c>
      <c r="BG311">
        <v>-3.36805746495651</v>
      </c>
      <c r="BH311">
        <v>-3.3728837177625199</v>
      </c>
      <c r="BI311">
        <v>-3.3727474200616698</v>
      </c>
      <c r="BJ311">
        <v>-3.3676593839254498</v>
      </c>
      <c r="BK311">
        <v>-3.3577615094433102</v>
      </c>
      <c r="BL311">
        <v>-3.3433219249890902</v>
      </c>
      <c r="BM311">
        <v>-3.3247198380173502</v>
      </c>
      <c r="BN311">
        <v>-3.3024187717795002</v>
      </c>
      <c r="BO311">
        <v>-3.2769285497165201</v>
      </c>
      <c r="BP311">
        <v>-3.2487978630301302</v>
      </c>
      <c r="BQ311">
        <v>-3.2185464612444998</v>
      </c>
      <c r="BR311">
        <v>-3.1866491814461999</v>
      </c>
      <c r="BS311">
        <v>-3.1535214431636698</v>
      </c>
      <c r="BT311">
        <v>-3.1194437355586899</v>
      </c>
      <c r="BU311">
        <v>-3.0846011026922202</v>
      </c>
      <c r="BV311">
        <v>-3.04903147752416</v>
      </c>
      <c r="BW311">
        <v>-3.0126254392187102</v>
      </c>
      <c r="BX311">
        <v>-2.9751600223817398</v>
      </c>
      <c r="BY311">
        <v>-2.9362714053003698</v>
      </c>
      <c r="BZ311">
        <v>-2.8955109070402698</v>
      </c>
      <c r="CA311">
        <v>-2.8523531540176301</v>
      </c>
      <c r="CB311">
        <v>-2.8062358755233099</v>
      </c>
      <c r="CC311">
        <v>-2.7565900948109001</v>
      </c>
      <c r="CD311">
        <v>-2.7028834333970999</v>
      </c>
      <c r="CE311">
        <v>-2.6446409367710602</v>
      </c>
      <c r="CF311">
        <v>-2.58148902388908</v>
      </c>
      <c r="CG311">
        <v>-2.5131686521977699</v>
      </c>
      <c r="CH311">
        <v>-2.43955831117758</v>
      </c>
      <c r="CI311">
        <v>-2.3606827388657301</v>
      </c>
      <c r="CJ311">
        <v>-2.2767110590091399</v>
      </c>
      <c r="CK311">
        <v>-2.1879527216154901</v>
      </c>
      <c r="CL311">
        <v>-2.0948390417164302</v>
      </c>
      <c r="CM311">
        <v>-1.9979034100865101</v>
      </c>
      <c r="CN311">
        <v>-1.8977519163610299</v>
      </c>
      <c r="CO311">
        <v>-1.7950352770250499</v>
      </c>
      <c r="CP311">
        <v>-1.6904137036587601</v>
      </c>
      <c r="CQ311">
        <v>-1.5845293618584899</v>
      </c>
      <c r="CR311">
        <v>-1.4779750036866499</v>
      </c>
      <c r="CS311">
        <v>-1.3712724056545</v>
      </c>
      <c r="CT311">
        <v>-1.26485402723191</v>
      </c>
      <c r="CU311">
        <v>-1.15905247624285</v>
      </c>
      <c r="CV311">
        <v>-1.05409701005333</v>
      </c>
      <c r="CW311">
        <v>-0.95011937930176704</v>
      </c>
      <c r="CX311">
        <v>-0.847159251392685</v>
      </c>
      <c r="CY311">
        <v>-0.74518800716252798</v>
      </c>
      <c r="CZ311">
        <v>-0.64411433058365697</v>
      </c>
      <c r="DA311">
        <v>-0.54381964413572403</v>
      </c>
      <c r="DB311">
        <v>-0.44415895961319601</v>
      </c>
      <c r="DC311">
        <v>-0.344992833235087</v>
      </c>
      <c r="DD311">
        <v>-0.246185519625187</v>
      </c>
      <c r="DE311">
        <v>-0.14761856843976501</v>
      </c>
      <c r="DF311">
        <v>-9.8384798390152295E-2</v>
      </c>
    </row>
    <row r="312" spans="11:110" ht="1.1499999999999999" customHeight="1">
      <c r="K312">
        <v>-9.7299090980286496E-2</v>
      </c>
      <c r="L312">
        <v>-0.146065335464618</v>
      </c>
      <c r="M312">
        <v>-0.24363247522263401</v>
      </c>
      <c r="N312">
        <v>-0.34145989775205998</v>
      </c>
      <c r="O312">
        <v>-0.43969455593254603</v>
      </c>
      <c r="P312">
        <v>-0.53845408170517195</v>
      </c>
      <c r="Q312">
        <v>-0.63788695703202403</v>
      </c>
      <c r="R312">
        <v>-0.73811181302187401</v>
      </c>
      <c r="S312">
        <v>-0.83924780184872805</v>
      </c>
      <c r="T312">
        <v>-0.94134072963117399</v>
      </c>
      <c r="U312">
        <v>-1.0444295622266599</v>
      </c>
      <c r="V312">
        <v>-1.1484258705344399</v>
      </c>
      <c r="W312">
        <v>-1.2531918118413701</v>
      </c>
      <c r="X312">
        <v>-1.35849110409459</v>
      </c>
      <c r="Y312">
        <v>-1.4639690130509599</v>
      </c>
      <c r="Z312">
        <v>-1.5692047090638099</v>
      </c>
      <c r="AA312">
        <v>-1.6736853324651799</v>
      </c>
      <c r="AB312">
        <v>-1.77682188415541</v>
      </c>
      <c r="AC312">
        <v>-1.8780085220478799</v>
      </c>
      <c r="AD312">
        <v>-1.97661390549389</v>
      </c>
      <c r="AE312">
        <v>-2.07200558970951</v>
      </c>
      <c r="AF312">
        <v>-2.1636291181673402</v>
      </c>
      <c r="AG312">
        <v>-2.2509854576002999</v>
      </c>
      <c r="AH312">
        <v>-2.3336658790523401</v>
      </c>
      <c r="AI312">
        <v>-2.41139617066443</v>
      </c>
      <c r="AJ312">
        <v>-2.4840368570360298</v>
      </c>
      <c r="AK312">
        <v>-2.5515678369835801</v>
      </c>
      <c r="AL312">
        <v>-2.6141201714916402</v>
      </c>
      <c r="AM312">
        <v>-2.6719523909905099</v>
      </c>
      <c r="AN312">
        <v>-2.7254270349823901</v>
      </c>
      <c r="AO312">
        <v>-2.7749907902205502</v>
      </c>
      <c r="AP312">
        <v>-2.8211545095722199</v>
      </c>
      <c r="AQ312">
        <v>-2.86445169052352</v>
      </c>
      <c r="AR312">
        <v>-2.9054056038537199</v>
      </c>
      <c r="AS312">
        <v>-2.9445022021817602</v>
      </c>
      <c r="AT312">
        <v>-2.9821569373464301</v>
      </c>
      <c r="AU312">
        <v>-3.0186912293629899</v>
      </c>
      <c r="AV312">
        <v>-3.0543073544076398</v>
      </c>
      <c r="AW312">
        <v>-3.08908768314061</v>
      </c>
      <c r="AX312">
        <v>-3.12297730961575</v>
      </c>
      <c r="AY312">
        <v>-3.1558019016520502</v>
      </c>
      <c r="AZ312">
        <v>-3.1872651712932298</v>
      </c>
      <c r="BA312">
        <v>-3.2169840608515501</v>
      </c>
      <c r="BB312">
        <v>-3.2444994100951501</v>
      </c>
      <c r="BC312">
        <v>-3.2693165723413902</v>
      </c>
      <c r="BD312">
        <v>-3.29093003724598</v>
      </c>
      <c r="BE312">
        <v>-3.30886013696185</v>
      </c>
      <c r="BF312">
        <v>-3.3226815170416701</v>
      </c>
      <c r="BG312">
        <v>-3.3320520776582501</v>
      </c>
      <c r="BH312">
        <v>-3.3367334064543499</v>
      </c>
      <c r="BI312">
        <v>-3.3366054522600002</v>
      </c>
      <c r="BJ312">
        <v>-3.3316785474364199</v>
      </c>
      <c r="BK312">
        <v>-3.3220857145368399</v>
      </c>
      <c r="BL312">
        <v>-3.3080787450960099</v>
      </c>
      <c r="BM312">
        <v>-3.2900136227280301</v>
      </c>
      <c r="BN312">
        <v>-3.2683253484832</v>
      </c>
      <c r="BO312">
        <v>-3.2434925077023</v>
      </c>
      <c r="BP312">
        <v>-3.2160302342665998</v>
      </c>
      <c r="BQ312">
        <v>-3.1864260327722498</v>
      </c>
      <c r="BR312">
        <v>-3.1551255961397202</v>
      </c>
      <c r="BS312">
        <v>-3.12251904650901</v>
      </c>
      <c r="BT312">
        <v>-3.08886848907439</v>
      </c>
      <c r="BU312">
        <v>-3.0543485377034898</v>
      </c>
      <c r="BV312">
        <v>-3.0189935882671799</v>
      </c>
      <c r="BW312">
        <v>-2.9827006985494302</v>
      </c>
      <c r="BX312">
        <v>-2.9452607981119598</v>
      </c>
      <c r="BY312">
        <v>-2.9063310793558998</v>
      </c>
      <c r="BZ312">
        <v>-2.8654908306407298</v>
      </c>
      <c r="CA312">
        <v>-2.8222463998304899</v>
      </c>
      <c r="CB312">
        <v>-2.77606989305173</v>
      </c>
      <c r="CC312">
        <v>-2.72642751693928</v>
      </c>
      <c r="CD312">
        <v>-2.6728200534394402</v>
      </c>
      <c r="CE312">
        <v>-2.6148020332677402</v>
      </c>
      <c r="CF312">
        <v>-2.55202448204445</v>
      </c>
      <c r="CG312">
        <v>-2.4842453030135001</v>
      </c>
      <c r="CH312">
        <v>-2.4113528619511402</v>
      </c>
      <c r="CI312">
        <v>-2.3333730150511198</v>
      </c>
      <c r="CJ312">
        <v>-2.2504676937925301</v>
      </c>
      <c r="CK312">
        <v>-2.1629316706433102</v>
      </c>
      <c r="CL312">
        <v>-2.0711743554334601</v>
      </c>
      <c r="CM312">
        <v>-1.9757022119129699</v>
      </c>
      <c r="CN312">
        <v>-1.8770905128645201</v>
      </c>
      <c r="CO312">
        <v>-1.77595733832032</v>
      </c>
      <c r="CP312">
        <v>-1.67293063732939</v>
      </c>
      <c r="CQ312">
        <v>-1.56862196431181</v>
      </c>
      <c r="CR312">
        <v>-1.4635976253590099</v>
      </c>
      <c r="CS312">
        <v>-1.3583575182602099</v>
      </c>
      <c r="CT312">
        <v>-1.2533186078882399</v>
      </c>
      <c r="CU312">
        <v>-1.1488042041264901</v>
      </c>
      <c r="CV312">
        <v>-1.04504064879459</v>
      </c>
      <c r="CW312">
        <v>-0.94216288129809</v>
      </c>
      <c r="CX312">
        <v>-0.84021814889925694</v>
      </c>
      <c r="CY312">
        <v>-0.73918957105000105</v>
      </c>
      <c r="CZ312">
        <v>-0.63899910920209102</v>
      </c>
      <c r="DA312">
        <v>-0.53954235050763999</v>
      </c>
      <c r="DB312">
        <v>-0.44068760375918298</v>
      </c>
      <c r="DC312">
        <v>-0.34230651635988502</v>
      </c>
      <c r="DD312">
        <v>-0.24427233771516901</v>
      </c>
      <c r="DE312">
        <v>-0.146472316174035</v>
      </c>
      <c r="DF312">
        <v>-9.7620947143614106E-2</v>
      </c>
    </row>
    <row r="313" spans="11:110" ht="1.1499999999999999" customHeight="1">
      <c r="K313">
        <v>-9.6545751390130996E-2</v>
      </c>
      <c r="L313">
        <v>-0.144934385848137</v>
      </c>
      <c r="M313">
        <v>-0.24174262088623799</v>
      </c>
      <c r="N313">
        <v>-0.33880171308887802</v>
      </c>
      <c r="O313">
        <v>-0.43625227623222101</v>
      </c>
      <c r="P313">
        <v>-0.53420284824083797</v>
      </c>
      <c r="Q313">
        <v>-0.63279111783311703</v>
      </c>
      <c r="R313">
        <v>-0.73212319242958501</v>
      </c>
      <c r="S313">
        <v>-0.83230538617403405</v>
      </c>
      <c r="T313">
        <v>-0.93337162815772401</v>
      </c>
      <c r="U313">
        <v>-1.0353511121518399</v>
      </c>
      <c r="V313">
        <v>-1.1381491417338701</v>
      </c>
      <c r="W313">
        <v>-1.2416264666682</v>
      </c>
      <c r="X313">
        <v>-1.3455508107018801</v>
      </c>
      <c r="Y313">
        <v>-1.4495774403483901</v>
      </c>
      <c r="Z313">
        <v>-1.5533015384497599</v>
      </c>
      <c r="AA313">
        <v>-1.65623157097079</v>
      </c>
      <c r="AB313">
        <v>-1.7578045720750499</v>
      </c>
      <c r="AC313">
        <v>-1.8574437817473</v>
      </c>
      <c r="AD313">
        <v>-1.9545486609892999</v>
      </c>
      <c r="AE313">
        <v>-2.0485175670583899</v>
      </c>
      <c r="AF313">
        <v>-2.1388245355392801</v>
      </c>
      <c r="AG313">
        <v>-2.2249954829772798</v>
      </c>
      <c r="AH313">
        <v>-2.3066415747515698</v>
      </c>
      <c r="AI313">
        <v>-2.3835015903712899</v>
      </c>
      <c r="AJ313">
        <v>-2.45544159215956</v>
      </c>
      <c r="AK313">
        <v>-2.52243952331097</v>
      </c>
      <c r="AL313">
        <v>-2.5846164735991302</v>
      </c>
      <c r="AM313">
        <v>-2.6422135760972099</v>
      </c>
      <c r="AN313">
        <v>-2.6955698943458501</v>
      </c>
      <c r="AO313">
        <v>-2.7451038091224902</v>
      </c>
      <c r="AP313">
        <v>-2.7912944931377401</v>
      </c>
      <c r="AQ313">
        <v>-2.8346424519619302</v>
      </c>
      <c r="AR313">
        <v>-2.8756387475899201</v>
      </c>
      <c r="AS313">
        <v>-2.9147397169564599</v>
      </c>
      <c r="AT313">
        <v>-2.9523355074847499</v>
      </c>
      <c r="AU313">
        <v>-2.9887281870584599</v>
      </c>
      <c r="AV313">
        <v>-3.0241077845694302</v>
      </c>
      <c r="AW313">
        <v>-3.0585522106433398</v>
      </c>
      <c r="AX313">
        <v>-3.09200995193767</v>
      </c>
      <c r="AY313">
        <v>-3.1243178744288902</v>
      </c>
      <c r="AZ313">
        <v>-3.1551978841179098</v>
      </c>
      <c r="BA313">
        <v>-3.18429080359049</v>
      </c>
      <c r="BB313">
        <v>-3.2111655491182001</v>
      </c>
      <c r="BC313">
        <v>-3.23535802051064</v>
      </c>
      <c r="BD313">
        <v>-3.2563937549047099</v>
      </c>
      <c r="BE313">
        <v>-3.2738224168564898</v>
      </c>
      <c r="BF313">
        <v>-3.2872448503337099</v>
      </c>
      <c r="BG313">
        <v>-3.2963398401242401</v>
      </c>
      <c r="BH313">
        <v>-3.3008836755861402</v>
      </c>
      <c r="BI313">
        <v>-3.3007635650732499</v>
      </c>
      <c r="BJ313">
        <v>-3.2959893605436701</v>
      </c>
      <c r="BK313">
        <v>-3.2866857669360701</v>
      </c>
      <c r="BL313">
        <v>-3.2730892405197198</v>
      </c>
      <c r="BM313">
        <v>-3.2555339630592099</v>
      </c>
      <c r="BN313">
        <v>-3.23442813468461</v>
      </c>
      <c r="BO313">
        <v>-3.21022107671461</v>
      </c>
      <c r="BP313">
        <v>-3.1833963519999</v>
      </c>
      <c r="BQ313">
        <v>-3.15441125061793</v>
      </c>
      <c r="BR313">
        <v>-3.1236841286758201</v>
      </c>
      <c r="BS313">
        <v>-3.0915813094908402</v>
      </c>
      <c r="BT313">
        <v>-3.0583477471769198</v>
      </c>
      <c r="BU313">
        <v>-3.02414825193729</v>
      </c>
      <c r="BV313">
        <v>-2.98901390716187</v>
      </c>
      <c r="BW313">
        <v>-2.9528479756017099</v>
      </c>
      <c r="BX313">
        <v>-2.9154544112409799</v>
      </c>
      <c r="BY313">
        <v>-2.8765101959639199</v>
      </c>
      <c r="BZ313">
        <v>-2.8356209998027002</v>
      </c>
      <c r="CA313">
        <v>-2.7923229122664401</v>
      </c>
      <c r="CB313">
        <v>-2.74612045391128</v>
      </c>
      <c r="CC313">
        <v>-2.6965129037492601</v>
      </c>
      <c r="CD313">
        <v>-2.6430322122377898</v>
      </c>
      <c r="CE313">
        <v>-2.58526068876585</v>
      </c>
      <c r="CF313">
        <v>-2.5228725088867301</v>
      </c>
      <c r="CG313">
        <v>-2.4556414938717901</v>
      </c>
      <c r="CH313">
        <v>-2.3834653924869502</v>
      </c>
      <c r="CI313">
        <v>-2.3063710601114198</v>
      </c>
      <c r="CJ313">
        <v>-2.2245137338104501</v>
      </c>
      <c r="CK313">
        <v>-2.1381743912528099</v>
      </c>
      <c r="CL313">
        <v>-2.0477418103549598</v>
      </c>
      <c r="CM313">
        <v>-1.95369717899489</v>
      </c>
      <c r="CN313">
        <v>-1.8565866810223199</v>
      </c>
      <c r="CO313">
        <v>-1.75699769750907</v>
      </c>
      <c r="CP313">
        <v>-1.6555276820820899</v>
      </c>
      <c r="CQ313">
        <v>-1.55275928206396</v>
      </c>
      <c r="CR313">
        <v>-1.44923371089556</v>
      </c>
      <c r="CS313">
        <v>-1.3454300618002999</v>
      </c>
      <c r="CT313">
        <v>-1.2417503982807701</v>
      </c>
      <c r="CU313">
        <v>-1.13850898077218</v>
      </c>
      <c r="CV313">
        <v>-1.0359289800865501</v>
      </c>
      <c r="CW313">
        <v>-0.93414798048684999</v>
      </c>
      <c r="CX313">
        <v>-0.83321992805609502</v>
      </c>
      <c r="CY313">
        <v>-0.73313861227538302</v>
      </c>
      <c r="CZ313">
        <v>-0.63383820215978603</v>
      </c>
      <c r="DA313">
        <v>-0.53522731347138697</v>
      </c>
      <c r="DB313">
        <v>-0.437186734840529</v>
      </c>
      <c r="DC313">
        <v>-0.33959848773541501</v>
      </c>
      <c r="DD313">
        <v>-0.242344505653773</v>
      </c>
      <c r="DE313">
        <v>-0.145317678647675</v>
      </c>
      <c r="DF313">
        <v>-9.6851642965693804E-2</v>
      </c>
    </row>
    <row r="314" spans="11:110" ht="1.1499999999999999" customHeight="1">
      <c r="K314">
        <v>-9.5786127248720598E-2</v>
      </c>
      <c r="L314">
        <v>-0.14379382337166099</v>
      </c>
      <c r="M314">
        <v>-0.23983628197545301</v>
      </c>
      <c r="N314">
        <v>-0.33611964650616699</v>
      </c>
      <c r="O314">
        <v>-0.43277829399650197</v>
      </c>
      <c r="P314">
        <v>-0.52991205965836696</v>
      </c>
      <c r="Q314">
        <v>-0.62764845456478202</v>
      </c>
      <c r="R314">
        <v>-0.72608191245464204</v>
      </c>
      <c r="S314">
        <v>-0.82530687630491595</v>
      </c>
      <c r="T314">
        <v>-0.92534640740535001</v>
      </c>
      <c r="U314">
        <v>-1.02622084285242</v>
      </c>
      <c r="V314">
        <v>-1.12782998215415</v>
      </c>
      <c r="W314">
        <v>-1.23003362938648</v>
      </c>
      <c r="X314">
        <v>-1.33260362060284</v>
      </c>
      <c r="Y314">
        <v>-1.4352049640370099</v>
      </c>
      <c r="Z314">
        <v>-1.5374482011749</v>
      </c>
      <c r="AA314">
        <v>-1.6388620891157799</v>
      </c>
      <c r="AB314">
        <v>-1.73890834041062</v>
      </c>
      <c r="AC314">
        <v>-1.83703768618584</v>
      </c>
      <c r="AD314">
        <v>-1.9326786740138699</v>
      </c>
      <c r="AE314">
        <v>-2.0252587075839399</v>
      </c>
      <c r="AF314">
        <v>-2.11427863918738</v>
      </c>
      <c r="AG314">
        <v>-2.1992878762042798</v>
      </c>
      <c r="AH314">
        <v>-2.2799163085893199</v>
      </c>
      <c r="AI314">
        <v>-2.35591490863415</v>
      </c>
      <c r="AJ314">
        <v>-2.4271549262790901</v>
      </c>
      <c r="AK314">
        <v>-2.4936124628643901</v>
      </c>
      <c r="AL314">
        <v>-2.5553992078079601</v>
      </c>
      <c r="AM314">
        <v>-2.6127399062315502</v>
      </c>
      <c r="AN314">
        <v>-2.6659515372075502</v>
      </c>
      <c r="AO314">
        <v>-2.7154258558546598</v>
      </c>
      <c r="AP314">
        <v>-2.7616122280387798</v>
      </c>
      <c r="AQ314">
        <v>-2.8049801216510502</v>
      </c>
      <c r="AR314">
        <v>-2.8459903054667</v>
      </c>
      <c r="AS314">
        <v>-2.8850712574192299</v>
      </c>
      <c r="AT314">
        <v>-2.9225892996302401</v>
      </c>
      <c r="AU314">
        <v>-2.9588282849716401</v>
      </c>
      <c r="AV314">
        <v>-2.9939667023682</v>
      </c>
      <c r="AW314">
        <v>-3.0280782350733002</v>
      </c>
      <c r="AX314">
        <v>-3.0611145098316102</v>
      </c>
      <c r="AY314">
        <v>-3.09292288787042</v>
      </c>
      <c r="AZ314">
        <v>-3.1232423376407001</v>
      </c>
      <c r="BA314">
        <v>-3.1517360612857699</v>
      </c>
      <c r="BB314">
        <v>-3.1779993414064398</v>
      </c>
      <c r="BC314">
        <v>-3.2015967373891399</v>
      </c>
      <c r="BD314">
        <v>-3.22208292634379</v>
      </c>
      <c r="BE314">
        <v>-3.2390350955021998</v>
      </c>
      <c r="BF314">
        <v>-3.2520787088930501</v>
      </c>
      <c r="BG314">
        <v>-3.2609121253637898</v>
      </c>
      <c r="BH314">
        <v>-3.26532544339373</v>
      </c>
      <c r="BI314">
        <v>-3.2652127093541399</v>
      </c>
      <c r="BJ314">
        <v>-3.26058328556288</v>
      </c>
      <c r="BK314">
        <v>-3.2515540985983602</v>
      </c>
      <c r="BL314">
        <v>-3.2383472009633101</v>
      </c>
      <c r="BM314">
        <v>-3.22127630679765</v>
      </c>
      <c r="BN314">
        <v>-3.2007244423936698</v>
      </c>
      <c r="BO314">
        <v>-3.17711350670475</v>
      </c>
      <c r="BP314">
        <v>-3.1508973610621598</v>
      </c>
      <c r="BQ314">
        <v>-3.1225049933290601</v>
      </c>
      <c r="BR314">
        <v>-3.09232910861475</v>
      </c>
      <c r="BS314">
        <v>-3.0607136441034002</v>
      </c>
      <c r="BT314">
        <v>-3.0278875677019701</v>
      </c>
      <c r="BU314">
        <v>-2.994006451842</v>
      </c>
      <c r="BV314">
        <v>-2.9590983031934401</v>
      </c>
      <c r="BW314">
        <v>-2.92307231393342</v>
      </c>
      <c r="BX314">
        <v>-2.8857446432923499</v>
      </c>
      <c r="BY314">
        <v>-2.8468109271354298</v>
      </c>
      <c r="BZ314">
        <v>-2.8059017017449701</v>
      </c>
      <c r="CA314">
        <v>-2.7625809549520599</v>
      </c>
      <c r="CB314">
        <v>-2.7163837677596598</v>
      </c>
      <c r="CC314">
        <v>-2.6668405079777999</v>
      </c>
      <c r="CD314">
        <v>-2.6135124194719399</v>
      </c>
      <c r="CE314">
        <v>-2.55600799083888</v>
      </c>
      <c r="CF314">
        <v>-2.4940231652712601</v>
      </c>
      <c r="CG314">
        <v>-2.4273467239704201</v>
      </c>
      <c r="CH314">
        <v>-2.3558853285579402</v>
      </c>
      <c r="CI314">
        <v>-2.2796667107425899</v>
      </c>
      <c r="CJ314">
        <v>-2.1988398954697002</v>
      </c>
      <c r="CK314">
        <v>-2.11367286713886</v>
      </c>
      <c r="CL314">
        <v>-2.0245349882324901</v>
      </c>
      <c r="CM314">
        <v>-1.93188370114646</v>
      </c>
      <c r="CN314">
        <v>-1.8362377304230399</v>
      </c>
      <c r="CO314">
        <v>-1.73815557840139</v>
      </c>
      <c r="CP314">
        <v>-1.63820585431215</v>
      </c>
      <c r="CQ314">
        <v>-1.5369439175186601</v>
      </c>
      <c r="CR314">
        <v>-1.4348871462672901</v>
      </c>
      <c r="CS314">
        <v>-1.3324948658804401</v>
      </c>
      <c r="CT314">
        <v>-1.23015479042151</v>
      </c>
      <c r="CU314">
        <v>-1.12817238991804</v>
      </c>
      <c r="CV314">
        <v>-1.0267674398639199</v>
      </c>
      <c r="CW314">
        <v>-0.92607967132773295</v>
      </c>
      <c r="CX314">
        <v>-0.82616894053928602</v>
      </c>
      <c r="CY314">
        <v>-0.727038702675458</v>
      </c>
      <c r="CZ314">
        <v>-0.62863437203825001</v>
      </c>
      <c r="DA314">
        <v>-0.53087652463354496</v>
      </c>
      <c r="DB314">
        <v>-0.43365767528583499</v>
      </c>
      <c r="DC314">
        <v>-0.33686955204844699</v>
      </c>
      <c r="DD314">
        <v>-0.24040245348111</v>
      </c>
      <c r="DE314">
        <v>-0.14415485507669401</v>
      </c>
      <c r="DF314">
        <v>-9.6077000453587996E-2</v>
      </c>
    </row>
    <row r="315" spans="11:110" ht="1.1499999999999999" customHeight="1">
      <c r="K315">
        <v>-9.50204142118036E-2</v>
      </c>
      <c r="L315">
        <v>-0.14264396484137701</v>
      </c>
      <c r="M315">
        <v>-0.237914068891936</v>
      </c>
      <c r="N315">
        <v>-0.333414715039271</v>
      </c>
      <c r="O315">
        <v>-0.42927415952070003</v>
      </c>
      <c r="P315">
        <v>-0.52558391274470895</v>
      </c>
      <c r="Q315">
        <v>-0.62246188480893105</v>
      </c>
      <c r="R315">
        <v>-0.71999163117088705</v>
      </c>
      <c r="S315">
        <v>-0.81825661783486303</v>
      </c>
      <c r="T315">
        <v>-0.91726996592030896</v>
      </c>
      <c r="U315">
        <v>-1.0170439937594999</v>
      </c>
      <c r="V315">
        <v>-1.1174736947933199</v>
      </c>
      <c r="W315">
        <v>-1.2184183421141399</v>
      </c>
      <c r="X315">
        <v>-1.3196539666562399</v>
      </c>
      <c r="Y315">
        <v>-1.4208550613400299</v>
      </c>
      <c r="Z315">
        <v>-1.5216469008594899</v>
      </c>
      <c r="AA315">
        <v>-1.62157755307006</v>
      </c>
      <c r="AB315">
        <v>-1.7201321320190801</v>
      </c>
      <c r="AC315">
        <v>-1.8167873627158599</v>
      </c>
      <c r="AD315">
        <v>-1.91099926597658</v>
      </c>
      <c r="AE315">
        <v>-2.0022226437539499</v>
      </c>
      <c r="AF315">
        <v>-2.0899835935365298</v>
      </c>
      <c r="AG315">
        <v>-2.1738536450816999</v>
      </c>
      <c r="AH315">
        <v>-2.2534803171492102</v>
      </c>
      <c r="AI315">
        <v>-2.3286260284418501</v>
      </c>
      <c r="AJ315">
        <v>-2.3991668907972299</v>
      </c>
      <c r="AK315">
        <v>-2.4650772739098699</v>
      </c>
      <c r="AL315">
        <v>-2.5264600068894598</v>
      </c>
      <c r="AM315">
        <v>-2.58352439739163</v>
      </c>
      <c r="AN315">
        <v>-2.6365666501045801</v>
      </c>
      <c r="AO315">
        <v>-2.68595347628046</v>
      </c>
      <c r="AP315">
        <v>-2.7321061958159398</v>
      </c>
      <c r="AQ315">
        <v>-2.77546507656601</v>
      </c>
      <c r="AR315">
        <v>-2.8164623967359099</v>
      </c>
      <c r="AS315">
        <v>-2.8555004272840998</v>
      </c>
      <c r="AT315">
        <v>-2.8929230538916899</v>
      </c>
      <c r="AU315">
        <v>-2.9289969865469501</v>
      </c>
      <c r="AV315">
        <v>-2.9638898399268498</v>
      </c>
      <c r="AW315">
        <v>-2.9976712864169799</v>
      </c>
      <c r="AX315">
        <v>-3.0302958596734699</v>
      </c>
      <c r="AY315">
        <v>-3.0616207576478902</v>
      </c>
      <c r="AZ315">
        <v>-3.0914009472372399</v>
      </c>
      <c r="BA315">
        <v>-3.1193205998925202</v>
      </c>
      <c r="BB315">
        <v>-3.1449997647585199</v>
      </c>
      <c r="BC315">
        <v>-3.1680298832017</v>
      </c>
      <c r="BD315">
        <v>-3.1879929813729699</v>
      </c>
      <c r="BE315">
        <v>-3.2044920760457001</v>
      </c>
      <c r="BF315">
        <v>-3.2171757624145898</v>
      </c>
      <c r="BG315">
        <v>-3.2257607444449401</v>
      </c>
      <c r="BH315">
        <v>-3.2300500945839099</v>
      </c>
      <c r="BI315">
        <v>-3.2299442994957701</v>
      </c>
      <c r="BJ315">
        <v>-3.2254522174985301</v>
      </c>
      <c r="BK315">
        <v>-3.2166835155139699</v>
      </c>
      <c r="BL315">
        <v>-3.20384670587049</v>
      </c>
      <c r="BM315">
        <v>-3.1872362901898499</v>
      </c>
      <c r="BN315">
        <v>-3.1672116584840202</v>
      </c>
      <c r="BO315">
        <v>-3.14416900157936</v>
      </c>
      <c r="BP315">
        <v>-3.1185342453436502</v>
      </c>
      <c r="BQ315">
        <v>-3.0907098712669598</v>
      </c>
      <c r="BR315">
        <v>-3.0610645062766899</v>
      </c>
      <c r="BS315">
        <v>-3.0299210376719099</v>
      </c>
      <c r="BT315">
        <v>-2.9974935405651202</v>
      </c>
      <c r="BU315">
        <v>-2.9639288653019999</v>
      </c>
      <c r="BV315">
        <v>-2.9292521858613001</v>
      </c>
      <c r="BW315">
        <v>-2.8933783429987199</v>
      </c>
      <c r="BX315">
        <v>-2.8561349378453902</v>
      </c>
      <c r="BY315">
        <v>-2.8172352005342098</v>
      </c>
      <c r="BZ315">
        <v>-2.77633309090514</v>
      </c>
      <c r="CA315">
        <v>-2.73301877980595</v>
      </c>
      <c r="CB315">
        <v>-2.6868561528597801</v>
      </c>
      <c r="CC315">
        <v>-2.6374048086191899</v>
      </c>
      <c r="CD315">
        <v>-2.58425351287101</v>
      </c>
      <c r="CE315">
        <v>-2.5270354405717601</v>
      </c>
      <c r="CF315">
        <v>-2.4654669839980201</v>
      </c>
      <c r="CG315">
        <v>-2.3993509987903998</v>
      </c>
      <c r="CH315">
        <v>-2.3286026034091201</v>
      </c>
      <c r="CI315">
        <v>-2.2532502871573601</v>
      </c>
      <c r="CJ315">
        <v>-2.1734373247292198</v>
      </c>
      <c r="CK315">
        <v>-2.0894194360923701</v>
      </c>
      <c r="CL315">
        <v>-2.0015477315547199</v>
      </c>
      <c r="CM315">
        <v>-1.9102573224653501</v>
      </c>
      <c r="CN315">
        <v>-1.8160410166248599</v>
      </c>
      <c r="CO315">
        <v>-1.71943014173603</v>
      </c>
      <c r="CP315">
        <v>-1.62096601164974</v>
      </c>
      <c r="CQ315">
        <v>-1.52117823018348</v>
      </c>
      <c r="CR315">
        <v>-1.42056151529217</v>
      </c>
      <c r="CS315">
        <v>-1.3195564175785399</v>
      </c>
      <c r="CT315">
        <v>-1.2185368233954099</v>
      </c>
      <c r="CU315">
        <v>-1.1177996712779601</v>
      </c>
      <c r="CV315">
        <v>-1.0175611544076399</v>
      </c>
      <c r="CW315">
        <v>-0.91796268750617305</v>
      </c>
      <c r="CX315">
        <v>-0.81906933689515804</v>
      </c>
      <c r="CY315">
        <v>-0.72089327946342097</v>
      </c>
      <c r="CZ315">
        <v>-0.62339030528442896</v>
      </c>
      <c r="DA315">
        <v>-0.52649195485658695</v>
      </c>
      <c r="DB315">
        <v>-0.43010176257962401</v>
      </c>
      <c r="DC315">
        <v>-0.33412055149564301</v>
      </c>
      <c r="DD315">
        <v>-0.23844665348719901</v>
      </c>
      <c r="DE315">
        <v>-0.142984075738017</v>
      </c>
      <c r="DF315">
        <v>-9.5297158722733005E-2</v>
      </c>
    </row>
    <row r="316" spans="11:110" ht="1.1499999999999999" customHeight="1">
      <c r="K316">
        <v>-9.4248824822152397E-2</v>
      </c>
      <c r="L316">
        <v>-0.14148514879103</v>
      </c>
      <c r="M316">
        <v>-0.23597661775116099</v>
      </c>
      <c r="N316">
        <v>-0.33068795315350102</v>
      </c>
      <c r="O316">
        <v>-0.42574141788727499</v>
      </c>
      <c r="P316">
        <v>-0.52122056199022504</v>
      </c>
      <c r="Q316">
        <v>-0.61723423528202104</v>
      </c>
      <c r="R316">
        <v>-0.71385585989993094</v>
      </c>
      <c r="S316">
        <v>-0.81115875164888596</v>
      </c>
      <c r="T316">
        <v>-0.90914694419353004</v>
      </c>
      <c r="U316">
        <v>-1.0078255039760899</v>
      </c>
      <c r="V316">
        <v>-1.10708525591746</v>
      </c>
      <c r="W316">
        <v>-1.20678531408412</v>
      </c>
      <c r="X316">
        <v>-1.3067059657887601</v>
      </c>
      <c r="Y316">
        <v>-1.40653093341227</v>
      </c>
      <c r="Z316">
        <v>-1.50589962633434</v>
      </c>
      <c r="AA316">
        <v>-1.6043784939913699</v>
      </c>
      <c r="AB316">
        <v>-1.70147484805213</v>
      </c>
      <c r="AC316">
        <v>-1.79668999836521</v>
      </c>
      <c r="AD316">
        <v>-1.8895059211357501</v>
      </c>
      <c r="AE316">
        <v>-1.9794032685865499</v>
      </c>
      <c r="AF316">
        <v>-2.0659319092989601</v>
      </c>
      <c r="AG316">
        <v>-2.1486842120071099</v>
      </c>
      <c r="AH316">
        <v>-2.2273242976860801</v>
      </c>
      <c r="AI316">
        <v>-2.3016253339424</v>
      </c>
      <c r="AJ316">
        <v>-2.3714679916051402</v>
      </c>
      <c r="AK316">
        <v>-2.4368250151784099</v>
      </c>
      <c r="AL316">
        <v>-2.4977908843300098</v>
      </c>
      <c r="AM316">
        <v>-2.5545603645020298</v>
      </c>
      <c r="AN316">
        <v>-2.6074101195706501</v>
      </c>
      <c r="AO316">
        <v>-2.65668330596234</v>
      </c>
      <c r="AP316">
        <v>-2.7027748527535902</v>
      </c>
      <c r="AQ316">
        <v>-2.7460975560913199</v>
      </c>
      <c r="AR316">
        <v>-2.7870568999403398</v>
      </c>
      <c r="AS316">
        <v>-2.8260305018286398</v>
      </c>
      <c r="AT316">
        <v>-2.8633411155095398</v>
      </c>
      <c r="AU316">
        <v>-2.8992393192476298</v>
      </c>
      <c r="AV316">
        <v>-2.93388247966611</v>
      </c>
      <c r="AW316">
        <v>-2.9673364595036902</v>
      </c>
      <c r="AX316">
        <v>-2.9995584850734298</v>
      </c>
      <c r="AY316">
        <v>-3.03041497311786</v>
      </c>
      <c r="AZ316">
        <v>-3.0596758885048998</v>
      </c>
      <c r="BA316">
        <v>-3.0870450478412801</v>
      </c>
      <c r="BB316">
        <v>-3.11216576962584</v>
      </c>
      <c r="BC316">
        <v>-3.1346547020042701</v>
      </c>
      <c r="BD316">
        <v>-3.1541195399176298</v>
      </c>
      <c r="BE316">
        <v>-3.1701875456701298</v>
      </c>
      <c r="BF316">
        <v>-3.1825290389958698</v>
      </c>
      <c r="BG316">
        <v>-3.1908779197541</v>
      </c>
      <c r="BH316">
        <v>-3.19504945162655</v>
      </c>
      <c r="BI316">
        <v>-3.1949501847399699</v>
      </c>
      <c r="BJ316">
        <v>-3.1905884576820198</v>
      </c>
      <c r="BK316">
        <v>-3.1820671745823899</v>
      </c>
      <c r="BL316">
        <v>-3.1695821065608798</v>
      </c>
      <c r="BM316">
        <v>-3.1534097267318901</v>
      </c>
      <c r="BN316">
        <v>-3.1338872398276401</v>
      </c>
      <c r="BO316">
        <v>-3.1113867219948501</v>
      </c>
      <c r="BP316">
        <v>-3.0863078377748101</v>
      </c>
      <c r="BQ316">
        <v>-3.0590282423855601</v>
      </c>
      <c r="BR316">
        <v>-3.0298939548128798</v>
      </c>
      <c r="BS316">
        <v>-2.9992080787097399</v>
      </c>
      <c r="BT316">
        <v>-2.9671708159135002</v>
      </c>
      <c r="BU316">
        <v>-2.9339207715954401</v>
      </c>
      <c r="BV316">
        <v>-2.8994805329715798</v>
      </c>
      <c r="BW316">
        <v>-2.8637703040830198</v>
      </c>
      <c r="BX316">
        <v>-2.82662842187966</v>
      </c>
      <c r="BY316">
        <v>-2.78778471458845</v>
      </c>
      <c r="BZ316">
        <v>-2.7469151984801399</v>
      </c>
      <c r="CA316">
        <v>-2.7036346280099401</v>
      </c>
      <c r="CB316">
        <v>-2.6575340309699298</v>
      </c>
      <c r="CC316">
        <v>-2.6082004978892899</v>
      </c>
      <c r="CD316">
        <v>-2.5552486396689198</v>
      </c>
      <c r="CE316">
        <v>-2.4983349286915701</v>
      </c>
      <c r="CF316">
        <v>-2.4371949426352701</v>
      </c>
      <c r="CG316">
        <v>-2.3716448012111702</v>
      </c>
      <c r="CH316">
        <v>-2.3016076286673801</v>
      </c>
      <c r="CI316">
        <v>-2.2271125662332101</v>
      </c>
      <c r="CJ316">
        <v>-2.1482975731260399</v>
      </c>
      <c r="CK316">
        <v>-2.06540677141491</v>
      </c>
      <c r="CL316">
        <v>-1.97877413036608</v>
      </c>
      <c r="CM316">
        <v>-1.88881373490865</v>
      </c>
      <c r="CN316">
        <v>-1.7959939414717601</v>
      </c>
      <c r="CO316">
        <v>-1.7008204916645799</v>
      </c>
      <c r="CP316">
        <v>-1.60380886566534</v>
      </c>
      <c r="CQ316">
        <v>-1.5054643535127801</v>
      </c>
      <c r="CR316">
        <v>-1.40626012009835</v>
      </c>
      <c r="CS316">
        <v>-1.3066188834401</v>
      </c>
      <c r="CT316">
        <v>-1.2069012048605801</v>
      </c>
      <c r="CU316">
        <v>-1.1073957411825399</v>
      </c>
      <c r="CV316">
        <v>-1.00831495642669</v>
      </c>
      <c r="CW316">
        <v>-0.90980151526251896</v>
      </c>
      <c r="CX316">
        <v>-0.811925073483175</v>
      </c>
      <c r="CY316">
        <v>-0.71470564803862102</v>
      </c>
      <c r="CZ316">
        <v>-0.61810861026258401</v>
      </c>
      <c r="DA316">
        <v>-0.52207554806886503</v>
      </c>
      <c r="DB316">
        <v>-0.42652034199531902</v>
      </c>
      <c r="DC316">
        <v>-0.331352356678485</v>
      </c>
      <c r="DD316">
        <v>-0.236477612972048</v>
      </c>
      <c r="DE316">
        <v>-0.14180559680882601</v>
      </c>
      <c r="DF316">
        <v>-9.4512277081439597E-2</v>
      </c>
    </row>
    <row r="317" spans="11:110" ht="1.1499999999999999" customHeight="1">
      <c r="K317">
        <v>-9.3471585151983103E-2</v>
      </c>
      <c r="L317">
        <v>-0.14031773090098301</v>
      </c>
      <c r="M317">
        <v>-0.23402458405398099</v>
      </c>
      <c r="N317">
        <v>-0.32794040588786599</v>
      </c>
      <c r="O317">
        <v>-0.422181602856121</v>
      </c>
      <c r="P317">
        <v>-0.51682411576643905</v>
      </c>
      <c r="Q317">
        <v>-0.61196824151972595</v>
      </c>
      <c r="R317">
        <v>-0.70767796707804798</v>
      </c>
      <c r="S317">
        <v>-0.804017222213669</v>
      </c>
      <c r="T317">
        <v>-0.90098173714480201</v>
      </c>
      <c r="U317">
        <v>-0.99857002850634202</v>
      </c>
      <c r="V317">
        <v>-1.0966693342363301</v>
      </c>
      <c r="W317">
        <v>-1.19513894227728</v>
      </c>
      <c r="X317">
        <v>-1.29376343937968</v>
      </c>
      <c r="Y317">
        <v>-1.39223552387045</v>
      </c>
      <c r="Z317">
        <v>-1.4902081668185001</v>
      </c>
      <c r="AA317">
        <v>-1.58726531874008</v>
      </c>
      <c r="AB317">
        <v>-1.6829353532873199</v>
      </c>
      <c r="AC317">
        <v>-1.77674283898163</v>
      </c>
      <c r="AD317">
        <v>-1.8681942793720201</v>
      </c>
      <c r="AE317">
        <v>-1.9567947224131299</v>
      </c>
      <c r="AF317">
        <v>-2.0421164248791399</v>
      </c>
      <c r="AG317">
        <v>-2.1237713911186402</v>
      </c>
      <c r="AH317">
        <v>-2.2014393823720302</v>
      </c>
      <c r="AI317">
        <v>-2.2749036632039101</v>
      </c>
      <c r="AJ317">
        <v>-2.3440491820242602</v>
      </c>
      <c r="AK317">
        <v>-2.4088471607597302</v>
      </c>
      <c r="AL317">
        <v>-2.4693842126815899</v>
      </c>
      <c r="AM317">
        <v>-2.5258414045559401</v>
      </c>
      <c r="AN317">
        <v>-2.5784770211830401</v>
      </c>
      <c r="AO317">
        <v>-2.6276120657351001</v>
      </c>
      <c r="AP317">
        <v>-2.6736166322502002</v>
      </c>
      <c r="AQ317">
        <v>-2.7168776711925702</v>
      </c>
      <c r="AR317">
        <v>-2.7577754683133402</v>
      </c>
      <c r="AS317">
        <v>-2.79666444847624</v>
      </c>
      <c r="AT317">
        <v>-2.8338474594327399</v>
      </c>
      <c r="AU317">
        <v>-2.86955990153026</v>
      </c>
      <c r="AV317">
        <v>-2.90394948189752</v>
      </c>
      <c r="AW317">
        <v>-2.9370784406638699</v>
      </c>
      <c r="AX317">
        <v>-2.9689065009660398</v>
      </c>
      <c r="AY317">
        <v>-2.9993087171787298</v>
      </c>
      <c r="AZ317">
        <v>-3.0280691117485401</v>
      </c>
      <c r="BA317">
        <v>-3.05490990433593</v>
      </c>
      <c r="BB317">
        <v>-3.0794962804283301</v>
      </c>
      <c r="BC317">
        <v>-3.10146851621333</v>
      </c>
      <c r="BD317">
        <v>-3.1204584002705</v>
      </c>
      <c r="BE317">
        <v>-3.1361159579621898</v>
      </c>
      <c r="BF317">
        <v>-3.1481319030308099</v>
      </c>
      <c r="BG317">
        <v>-3.1562562598980799</v>
      </c>
      <c r="BH317">
        <v>-3.1603157477658401</v>
      </c>
      <c r="BI317">
        <v>-3.16022262234624</v>
      </c>
      <c r="BJ317">
        <v>-3.1559846890350101</v>
      </c>
      <c r="BK317">
        <v>-3.1476985618242601</v>
      </c>
      <c r="BL317">
        <v>-3.1355480095800901</v>
      </c>
      <c r="BM317">
        <v>-3.11979259664357</v>
      </c>
      <c r="BN317">
        <v>-3.1007487087421302</v>
      </c>
      <c r="BO317">
        <v>-3.0787657882800299</v>
      </c>
      <c r="BP317">
        <v>-3.0542188297038901</v>
      </c>
      <c r="BQ317">
        <v>-3.0274622272259499</v>
      </c>
      <c r="BR317">
        <v>-2.9988207711584098</v>
      </c>
      <c r="BS317">
        <v>-2.9685789810204599</v>
      </c>
      <c r="BT317">
        <v>-2.9369241307888001</v>
      </c>
      <c r="BU317">
        <v>-2.90398702938425</v>
      </c>
      <c r="BV317">
        <v>-2.86978791660892</v>
      </c>
      <c r="BW317">
        <v>-2.8342520748489801</v>
      </c>
      <c r="BX317">
        <v>-2.7972279254650401</v>
      </c>
      <c r="BY317">
        <v>-2.75846095296848</v>
      </c>
      <c r="BZ317">
        <v>-2.7176479412086398</v>
      </c>
      <c r="CA317">
        <v>-2.6744267309877601</v>
      </c>
      <c r="CB317">
        <v>-2.6284139226752599</v>
      </c>
      <c r="CC317">
        <v>-2.5792224688009502</v>
      </c>
      <c r="CD317">
        <v>-2.5264912394646299</v>
      </c>
      <c r="CE317">
        <v>-2.4698987128360899</v>
      </c>
      <c r="CF317">
        <v>-2.40919843824949</v>
      </c>
      <c r="CG317">
        <v>-2.3442190640330298</v>
      </c>
      <c r="CH317">
        <v>-2.2748912671696999</v>
      </c>
      <c r="CI317">
        <v>-2.2012447559818602</v>
      </c>
      <c r="CJ317">
        <v>-2.1234125752631399</v>
      </c>
      <c r="CK317">
        <v>-2.0416278642492101</v>
      </c>
      <c r="CL317">
        <v>-1.9562085097184101</v>
      </c>
      <c r="CM317">
        <v>-1.8675487721698201</v>
      </c>
      <c r="CN317">
        <v>-1.7760939530405999</v>
      </c>
      <c r="CO317">
        <v>-1.6823256818841801</v>
      </c>
      <c r="CP317">
        <v>-1.58673499328317</v>
      </c>
      <c r="CQ317">
        <v>-1.4898042109034599</v>
      </c>
      <c r="CR317">
        <v>-1.39198599973631</v>
      </c>
      <c r="CS317">
        <v>-1.2936861303856899</v>
      </c>
      <c r="CT317">
        <v>-1.1952523307837799</v>
      </c>
      <c r="CU317">
        <v>-1.09696521211742</v>
      </c>
      <c r="CV317">
        <v>-0.99903340019124198</v>
      </c>
      <c r="CW317">
        <v>-0.901600405836533</v>
      </c>
      <c r="CX317">
        <v>-0.80473991963000502</v>
      </c>
      <c r="CY317">
        <v>-0.70847898451208902</v>
      </c>
      <c r="CZ317">
        <v>-0.61279181628221502</v>
      </c>
      <c r="DA317">
        <v>-0.51762921571342302</v>
      </c>
      <c r="DB317">
        <v>-0.422914760308226</v>
      </c>
      <c r="DC317">
        <v>-0.32856585868308202</v>
      </c>
      <c r="DD317">
        <v>-0.23449586761395499</v>
      </c>
      <c r="DE317">
        <v>-0.14061969590534701</v>
      </c>
      <c r="DF317">
        <v>-9.3722531116254698E-2</v>
      </c>
    </row>
    <row r="318" spans="11:110" ht="1.1499999999999999" customHeight="1">
      <c r="K318">
        <v>-9.2688931635629995E-2</v>
      </c>
      <c r="L318">
        <v>-0.139142079841335</v>
      </c>
      <c r="M318">
        <v>-0.23205863713974301</v>
      </c>
      <c r="N318">
        <v>-0.32517312294679801</v>
      </c>
      <c r="O318">
        <v>-0.41859623169099403</v>
      </c>
      <c r="P318">
        <v>-0.51239663327555696</v>
      </c>
      <c r="Q318">
        <v>-0.60666654802255304</v>
      </c>
      <c r="R318">
        <v>-0.70146118214874598</v>
      </c>
      <c r="S318">
        <v>-0.79683578553775902</v>
      </c>
      <c r="T318">
        <v>-0.89277850603304998</v>
      </c>
      <c r="U318">
        <v>-0.98928195362203897</v>
      </c>
      <c r="V318">
        <v>-1.08623030895787</v>
      </c>
      <c r="W318">
        <v>-1.1834833307588399</v>
      </c>
      <c r="X318">
        <v>-1.28082993223484</v>
      </c>
      <c r="Y318">
        <v>-1.37797153599718</v>
      </c>
      <c r="Z318">
        <v>-1.4745741260067899</v>
      </c>
      <c r="AA318">
        <v>-1.5702383197426899</v>
      </c>
      <c r="AB318">
        <v>-1.6645124809317</v>
      </c>
      <c r="AC318">
        <v>-1.75694318824603</v>
      </c>
      <c r="AD318">
        <v>-1.8470601291888999</v>
      </c>
      <c r="AE318">
        <v>-1.93439138025157</v>
      </c>
      <c r="AF318">
        <v>-2.0185302887791301</v>
      </c>
      <c r="AG318">
        <v>-2.0991073667148799</v>
      </c>
      <c r="AH318">
        <v>-2.1758171140145599</v>
      </c>
      <c r="AI318">
        <v>-2.2484522825817801</v>
      </c>
      <c r="AJ318">
        <v>-2.3169018373443899</v>
      </c>
      <c r="AK318">
        <v>-2.3811355764731101</v>
      </c>
      <c r="AL318">
        <v>-2.4412327032234602</v>
      </c>
      <c r="AM318">
        <v>-2.49736138080879</v>
      </c>
      <c r="AN318">
        <v>-2.5497626093089099</v>
      </c>
      <c r="AO318">
        <v>-2.5987365576042101</v>
      </c>
      <c r="AP318">
        <v>-2.6446299471144301</v>
      </c>
      <c r="AQ318">
        <v>-2.6878054130825202</v>
      </c>
      <c r="AR318">
        <v>-2.7286195442922998</v>
      </c>
      <c r="AS318">
        <v>-2.7674049462019901</v>
      </c>
      <c r="AT318">
        <v>-2.8044457134779801</v>
      </c>
      <c r="AU318">
        <v>-2.8399629682221899</v>
      </c>
      <c r="AV318">
        <v>-2.87409531076257</v>
      </c>
      <c r="AW318">
        <v>-2.9069015327688201</v>
      </c>
      <c r="AX318">
        <v>-2.9383436761718702</v>
      </c>
      <c r="AY318">
        <v>-2.9683048848574298</v>
      </c>
      <c r="AZ318">
        <v>-2.9965823555680702</v>
      </c>
      <c r="BA318">
        <v>-3.0229155470948301</v>
      </c>
      <c r="BB318">
        <v>-3.0469901967209601</v>
      </c>
      <c r="BC318">
        <v>-3.06846872144664</v>
      </c>
      <c r="BD318">
        <v>-3.08700552797543</v>
      </c>
      <c r="BE318">
        <v>-3.1022720162387598</v>
      </c>
      <c r="BF318">
        <v>-3.11397803447566</v>
      </c>
      <c r="BG318">
        <v>-3.1218887361199501</v>
      </c>
      <c r="BH318">
        <v>-3.1258416016582702</v>
      </c>
      <c r="BI318">
        <v>-3.1257542525300899</v>
      </c>
      <c r="BJ318">
        <v>-3.1216339528321</v>
      </c>
      <c r="BK318">
        <v>-3.1135714718744301</v>
      </c>
      <c r="BL318">
        <v>-3.1017392611664998</v>
      </c>
      <c r="BM318">
        <v>-3.08638103688837</v>
      </c>
      <c r="BN318">
        <v>-3.0677936487213899</v>
      </c>
      <c r="BO318">
        <v>-3.0463052833820798</v>
      </c>
      <c r="BP318">
        <v>-3.0222677796280002</v>
      </c>
      <c r="BQ318">
        <v>-2.99601372323077</v>
      </c>
      <c r="BR318">
        <v>-2.96784797584841</v>
      </c>
      <c r="BS318">
        <v>-2.9380376062137699</v>
      </c>
      <c r="BT318">
        <v>-2.9067578344443601</v>
      </c>
      <c r="BU318">
        <v>-2.87413210275888</v>
      </c>
      <c r="BV318">
        <v>-2.84017852753133</v>
      </c>
      <c r="BW318">
        <v>-2.8048271924255799</v>
      </c>
      <c r="BX318">
        <v>-2.7679359999154101</v>
      </c>
      <c r="BY318">
        <v>-2.7292651984504399</v>
      </c>
      <c r="BZ318">
        <v>-2.68853112928611</v>
      </c>
      <c r="CA318">
        <v>-2.64539331152909</v>
      </c>
      <c r="CB318">
        <v>-2.5994924429328399</v>
      </c>
      <c r="CC318">
        <v>-2.5504658035042702</v>
      </c>
      <c r="CD318">
        <v>-2.4979750282869202</v>
      </c>
      <c r="CE318">
        <v>-2.4417193960507499</v>
      </c>
      <c r="CF318">
        <v>-2.38146926392211</v>
      </c>
      <c r="CG318">
        <v>-2.3170651439300598</v>
      </c>
      <c r="CH318">
        <v>-2.24844480765673</v>
      </c>
      <c r="CI318">
        <v>-2.1756384713316899</v>
      </c>
      <c r="CJ318">
        <v>-2.0987746277432402</v>
      </c>
      <c r="CK318">
        <v>-2.01807600683208</v>
      </c>
      <c r="CL318">
        <v>-1.93384541775944</v>
      </c>
      <c r="CM318">
        <v>-1.84645840390982</v>
      </c>
      <c r="CN318">
        <v>-1.7563385452520599</v>
      </c>
      <c r="CO318">
        <v>-1.6639447215051899</v>
      </c>
      <c r="CP318">
        <v>-1.56974484701322</v>
      </c>
      <c r="CQ318">
        <v>-1.47419953089023</v>
      </c>
      <c r="CR318">
        <v>-1.37774194719348</v>
      </c>
      <c r="CS318">
        <v>-1.28076174545521</v>
      </c>
      <c r="CT318">
        <v>-1.1835943038037</v>
      </c>
      <c r="CU318">
        <v>-1.0865124109786</v>
      </c>
      <c r="CV318">
        <v>-0.989720776083299</v>
      </c>
      <c r="CW318">
        <v>-0.89336338690519701</v>
      </c>
      <c r="CX318">
        <v>-0.79751746507857102</v>
      </c>
      <c r="CY318">
        <v>-0.70221633802692796</v>
      </c>
      <c r="CZ318">
        <v>-0.60744237335026796</v>
      </c>
      <c r="DA318">
        <v>-0.51315483198866796</v>
      </c>
      <c r="DB318">
        <v>-0.419286360197834</v>
      </c>
      <c r="DC318">
        <v>-0.32576196231239002</v>
      </c>
      <c r="DD318">
        <v>-0.232501975378822</v>
      </c>
      <c r="DE318">
        <v>-0.13942666817612001</v>
      </c>
      <c r="DF318">
        <v>-9.2928109288186497E-2</v>
      </c>
    </row>
    <row r="319" spans="11:110" ht="1.1499999999999999" customHeight="1">
      <c r="K319">
        <v>-9.1901108176552906E-2</v>
      </c>
      <c r="L319">
        <v>-0.137958573585024</v>
      </c>
      <c r="M319">
        <v>-0.23007945536399299</v>
      </c>
      <c r="N319">
        <v>-0.32238715361117098</v>
      </c>
      <c r="O319">
        <v>-0.41498680078396699</v>
      </c>
      <c r="P319">
        <v>-0.50794012210511397</v>
      </c>
      <c r="Q319">
        <v>-0.60133170870502395</v>
      </c>
      <c r="R319">
        <v>-0.69520859940453605</v>
      </c>
      <c r="S319">
        <v>-0.789618016789568</v>
      </c>
      <c r="T319">
        <v>-0.88454118982698604</v>
      </c>
      <c r="U319">
        <v>-0.97996541141331295</v>
      </c>
      <c r="V319">
        <v>-1.0757722867330699</v>
      </c>
      <c r="W319">
        <v>-1.1718223087507</v>
      </c>
      <c r="X319">
        <v>-1.2679087302445999</v>
      </c>
      <c r="Y319">
        <v>-1.36374144873214</v>
      </c>
      <c r="Z319">
        <v>-1.45899893518408</v>
      </c>
      <c r="AA319">
        <v>-1.5532976841022299</v>
      </c>
      <c r="AB319">
        <v>-1.64620503694728</v>
      </c>
      <c r="AC319">
        <v>-1.7372884065952701</v>
      </c>
      <c r="AD319">
        <v>-1.82609940099114</v>
      </c>
      <c r="AE319">
        <v>-1.91218783980952</v>
      </c>
      <c r="AF319">
        <v>-1.9951669429896</v>
      </c>
      <c r="AG319">
        <v>-2.0746846729084498</v>
      </c>
      <c r="AH319">
        <v>-2.1504494231645102</v>
      </c>
      <c r="AI319">
        <v>-2.2222628625968199</v>
      </c>
      <c r="AJ319">
        <v>-2.2900177308724099</v>
      </c>
      <c r="AK319">
        <v>-2.3536824976178501</v>
      </c>
      <c r="AL319">
        <v>-2.41332938682599</v>
      </c>
      <c r="AM319">
        <v>-2.4691144079234499</v>
      </c>
      <c r="AN319">
        <v>-2.52126230745972</v>
      </c>
      <c r="AO319">
        <v>-2.5700536608970599</v>
      </c>
      <c r="AP319">
        <v>-2.6158131917516299</v>
      </c>
      <c r="AQ319">
        <v>-2.6588806613656302</v>
      </c>
      <c r="AR319">
        <v>-2.6995903731401398</v>
      </c>
      <c r="AS319">
        <v>-2.7382544037794299</v>
      </c>
      <c r="AT319">
        <v>-2.7751391801099099</v>
      </c>
      <c r="AU319">
        <v>-2.8104523943626001</v>
      </c>
      <c r="AV319">
        <v>-2.8443240586105301</v>
      </c>
      <c r="AW319">
        <v>-2.8768096787551598</v>
      </c>
      <c r="AX319">
        <v>-2.9078734545253599</v>
      </c>
      <c r="AY319">
        <v>-2.9374061007200498</v>
      </c>
      <c r="AZ319">
        <v>-2.9652171596269401</v>
      </c>
      <c r="BA319">
        <v>-2.9910622395956898</v>
      </c>
      <c r="BB319">
        <v>-3.01464639428103</v>
      </c>
      <c r="BC319">
        <v>-3.0356527817224999</v>
      </c>
      <c r="BD319">
        <v>-3.0537570453477301</v>
      </c>
      <c r="BE319">
        <v>-3.06865065782514</v>
      </c>
      <c r="BF319">
        <v>-3.0800614094248702</v>
      </c>
      <c r="BG319">
        <v>-3.08776866011558</v>
      </c>
      <c r="BH319">
        <v>-3.0916199935553199</v>
      </c>
      <c r="BI319">
        <v>-3.0915380750647099</v>
      </c>
      <c r="BJ319">
        <v>-3.08752962684287</v>
      </c>
      <c r="BK319">
        <v>-3.0796799887163</v>
      </c>
      <c r="BL319">
        <v>-3.0681509327302301</v>
      </c>
      <c r="BM319">
        <v>-3.0531713316290299</v>
      </c>
      <c r="BN319">
        <v>-3.03501970042264</v>
      </c>
      <c r="BO319">
        <v>-3.0140042556967401</v>
      </c>
      <c r="BP319">
        <v>-2.9904551212423098</v>
      </c>
      <c r="BQ319">
        <v>-2.9646844184201502</v>
      </c>
      <c r="BR319">
        <v>-2.9369783116430801</v>
      </c>
      <c r="BS319">
        <v>-2.9075874848149801</v>
      </c>
      <c r="BT319">
        <v>-2.8766759123957901</v>
      </c>
      <c r="BU319">
        <v>-2.84436008542548</v>
      </c>
      <c r="BV319">
        <v>-2.8106561982315399</v>
      </c>
      <c r="BW319">
        <v>-2.7754988749903999</v>
      </c>
      <c r="BX319">
        <v>-2.7387549346178202</v>
      </c>
      <c r="BY319">
        <v>-2.70019854612611</v>
      </c>
      <c r="BZ319">
        <v>-2.65956447341383</v>
      </c>
      <c r="CA319">
        <v>-2.6165325851229899</v>
      </c>
      <c r="CB319">
        <v>-2.5707662966409002</v>
      </c>
      <c r="CC319">
        <v>-2.5219257625139302</v>
      </c>
      <c r="CD319">
        <v>-2.4696939836142602</v>
      </c>
      <c r="CE319">
        <v>-2.4137899066215498</v>
      </c>
      <c r="CF319">
        <v>-2.3539995868408901</v>
      </c>
      <c r="CG319">
        <v>-2.2901747968968502</v>
      </c>
      <c r="CH319">
        <v>-2.2222599411896802</v>
      </c>
      <c r="CI319">
        <v>-2.1502857112498401</v>
      </c>
      <c r="CJ319">
        <v>-2.0743763694809001</v>
      </c>
      <c r="CK319">
        <v>-1.99474477668326</v>
      </c>
      <c r="CL319">
        <v>-1.91167961446509</v>
      </c>
      <c r="CM319">
        <v>-1.8255387303574999</v>
      </c>
      <c r="CN319">
        <v>-1.7367252572426599</v>
      </c>
      <c r="CO319">
        <v>-1.64567658065198</v>
      </c>
      <c r="CP319">
        <v>-1.552838764221</v>
      </c>
      <c r="CQ319">
        <v>-1.4586518614768</v>
      </c>
      <c r="CR319">
        <v>-1.3635305251593901</v>
      </c>
      <c r="CS319">
        <v>-1.2678490542501299</v>
      </c>
      <c r="CT319">
        <v>-1.17193095060823</v>
      </c>
      <c r="CU319">
        <v>-1.0760413959191399</v>
      </c>
      <c r="CV319">
        <v>-0.98038112478242501</v>
      </c>
      <c r="CW319">
        <v>-0.88509427304613797</v>
      </c>
      <c r="CX319">
        <v>-0.79026112762074596</v>
      </c>
      <c r="CY319">
        <v>-0.69592063306235097</v>
      </c>
      <c r="CZ319">
        <v>-0.60206265232945899</v>
      </c>
      <c r="DA319">
        <v>-0.50865422998759102</v>
      </c>
      <c r="DB319">
        <v>-0.41563647513733898</v>
      </c>
      <c r="DC319">
        <v>-0.32294158034111198</v>
      </c>
      <c r="DD319">
        <v>-0.23049651097320301</v>
      </c>
      <c r="DE319">
        <v>-0.13822682280744999</v>
      </c>
      <c r="DF319">
        <v>-9.2129210053917596E-2</v>
      </c>
    </row>
    <row r="320" spans="11:110" ht="1.1499999999999999" customHeight="1">
      <c r="K320">
        <v>-9.1108363625744399E-2</v>
      </c>
      <c r="L320">
        <v>-0.13676759622608101</v>
      </c>
      <c r="M320">
        <v>-0.22808772192347901</v>
      </c>
      <c r="N320">
        <v>-0.31958354232992803</v>
      </c>
      <c r="O320">
        <v>-0.41135478193728398</v>
      </c>
      <c r="P320">
        <v>-0.50345653624173703</v>
      </c>
      <c r="Q320">
        <v>-0.59596618752519104</v>
      </c>
      <c r="R320">
        <v>-0.688923181743334</v>
      </c>
      <c r="S320">
        <v>-0.78236731758577605</v>
      </c>
      <c r="T320">
        <v>-0.87627351605057802</v>
      </c>
      <c r="U320">
        <v>-0.97062429354625601</v>
      </c>
      <c r="V320">
        <v>-1.06529911750543</v>
      </c>
      <c r="W320">
        <v>-1.1601594474832699</v>
      </c>
      <c r="X320">
        <v>-1.25500287683624</v>
      </c>
      <c r="Y320">
        <v>-1.3495475315679599</v>
      </c>
      <c r="Z320">
        <v>-1.44348386546413</v>
      </c>
      <c r="AA320">
        <v>-1.5364435020435601</v>
      </c>
      <c r="AB320">
        <v>-1.62801180395384</v>
      </c>
      <c r="AC320">
        <v>-1.71777591009738</v>
      </c>
      <c r="AD320">
        <v>-1.8053081606947501</v>
      </c>
      <c r="AE320">
        <v>-1.8901789101431901</v>
      </c>
      <c r="AF320">
        <v>-1.9720201073503301</v>
      </c>
      <c r="AG320">
        <v>-2.0504961744741101</v>
      </c>
      <c r="AH320">
        <v>-2.1253286065454802</v>
      </c>
      <c r="AI320">
        <v>-2.1963274552390799</v>
      </c>
      <c r="AJ320">
        <v>-2.26338901141437</v>
      </c>
      <c r="AK320">
        <v>-2.3264805080211102</v>
      </c>
      <c r="AL320">
        <v>-2.3856675959217402</v>
      </c>
      <c r="AM320">
        <v>-2.4410948379789699</v>
      </c>
      <c r="AN320">
        <v>-2.4929716991770898</v>
      </c>
      <c r="AO320">
        <v>-2.5415603286055402</v>
      </c>
      <c r="AP320">
        <v>-2.5871647442094901</v>
      </c>
      <c r="AQ320">
        <v>-2.6301031916539901</v>
      </c>
      <c r="AR320">
        <v>-2.6706890156795202</v>
      </c>
      <c r="AS320">
        <v>-2.7092149768904998</v>
      </c>
      <c r="AT320">
        <v>-2.74593085688111</v>
      </c>
      <c r="AU320">
        <v>-2.7810317175671901</v>
      </c>
      <c r="AV320">
        <v>-2.81463946890287</v>
      </c>
      <c r="AW320">
        <v>-2.8468064837355298</v>
      </c>
      <c r="AX320">
        <v>-2.87749897467048</v>
      </c>
      <c r="AY320">
        <v>-2.9066147352052298</v>
      </c>
      <c r="AZ320">
        <v>-2.9339748766772602</v>
      </c>
      <c r="BA320">
        <v>-2.95935013788195</v>
      </c>
      <c r="BB320">
        <v>-2.98246372618136</v>
      </c>
      <c r="BC320">
        <v>-3.0030182250560502</v>
      </c>
      <c r="BD320">
        <v>-3.02070922164393</v>
      </c>
      <c r="BE320">
        <v>-3.0352470392942399</v>
      </c>
      <c r="BF320">
        <v>-3.0463762819410798</v>
      </c>
      <c r="BG320">
        <v>-3.0538896631541301</v>
      </c>
      <c r="BH320">
        <v>-3.0576442429567199</v>
      </c>
      <c r="BI320">
        <v>-3.0575674274270299</v>
      </c>
      <c r="BJ320">
        <v>-3.0536654047462899</v>
      </c>
      <c r="BK320">
        <v>-3.0460184676292199</v>
      </c>
      <c r="BL320">
        <v>-3.0347783072458698</v>
      </c>
      <c r="BM320">
        <v>-3.0201599030597999</v>
      </c>
      <c r="BN320">
        <v>-3.0024245579007398</v>
      </c>
      <c r="BO320">
        <v>-2.9818617216525798</v>
      </c>
      <c r="BP320">
        <v>-2.9587811708089999</v>
      </c>
      <c r="BQ320">
        <v>-2.9334758044244098</v>
      </c>
      <c r="BR320">
        <v>-2.9062142609061801</v>
      </c>
      <c r="BS320">
        <v>-2.8772318361411902</v>
      </c>
      <c r="BT320">
        <v>-2.8466820092235299</v>
      </c>
      <c r="BU320">
        <v>-2.8146747231854001</v>
      </c>
      <c r="BV320">
        <v>-2.78122442486884</v>
      </c>
      <c r="BW320">
        <v>-2.7462700418404999</v>
      </c>
      <c r="BX320">
        <v>-2.7096867728027298</v>
      </c>
      <c r="BY320">
        <v>-2.6712619158871198</v>
      </c>
      <c r="BZ320">
        <v>-2.6307475910968199</v>
      </c>
      <c r="CA320">
        <v>-2.5878427614805899</v>
      </c>
      <c r="CB320">
        <v>-2.54223227412901</v>
      </c>
      <c r="CC320">
        <v>-2.4935977748694298</v>
      </c>
      <c r="CD320">
        <v>-2.4416423301109198</v>
      </c>
      <c r="CE320">
        <v>-2.3861034793090501</v>
      </c>
      <c r="CF320">
        <v>-2.32678192770239</v>
      </c>
      <c r="CG320">
        <v>-2.2635401552357699</v>
      </c>
      <c r="CH320">
        <v>-2.1963287390797399</v>
      </c>
      <c r="CI320">
        <v>-2.1251788372193001</v>
      </c>
      <c r="CJ320">
        <v>-2.0502107632758602</v>
      </c>
      <c r="CK320">
        <v>-1.9716280217153499</v>
      </c>
      <c r="CL320">
        <v>-1.8897060610161101</v>
      </c>
      <c r="CM320">
        <v>-1.8047859772363799</v>
      </c>
      <c r="CN320">
        <v>-1.7172516726301299</v>
      </c>
      <c r="CO320">
        <v>-1.6275201957168699</v>
      </c>
      <c r="CP320">
        <v>-1.53601697569747</v>
      </c>
      <c r="CQ320">
        <v>-1.4431625834809301</v>
      </c>
      <c r="CR320">
        <v>-1.34935408087827</v>
      </c>
      <c r="CS320">
        <v>-1.25495113795666</v>
      </c>
      <c r="CT320">
        <v>-1.1602658385907301</v>
      </c>
      <c r="CU320">
        <v>-1.06555597178418</v>
      </c>
      <c r="CV320">
        <v>-0.97101825110309103</v>
      </c>
      <c r="CW320">
        <v>-0.87679667539963602</v>
      </c>
      <c r="CX320">
        <v>-0.78297416066233805</v>
      </c>
      <c r="CY320">
        <v>-0.689594671932377</v>
      </c>
      <c r="CZ320">
        <v>-0.59665494521787799</v>
      </c>
      <c r="DA320">
        <v>-0.50412919873870099</v>
      </c>
      <c r="DB320">
        <v>-0.41196642468743899</v>
      </c>
      <c r="DC320">
        <v>-0.32010562859665198</v>
      </c>
      <c r="DD320">
        <v>-0.22848006087777301</v>
      </c>
      <c r="DE320">
        <v>-0.13702047983579099</v>
      </c>
      <c r="DF320">
        <v>-9.1326039441510104E-2</v>
      </c>
    </row>
    <row r="321" spans="11:110" ht="1.1499999999999999" customHeight="1">
      <c r="K321">
        <v>-9.0310949693948595E-2</v>
      </c>
      <c r="L321">
        <v>-0.135569535300301</v>
      </c>
      <c r="M321">
        <v>-0.22608412123872301</v>
      </c>
      <c r="N321">
        <v>-0.31676332486900699</v>
      </c>
      <c r="O321">
        <v>-0.40770161918333098</v>
      </c>
      <c r="P321">
        <v>-0.49894777444519101</v>
      </c>
      <c r="Q321">
        <v>-0.59057235922835805</v>
      </c>
      <c r="R321">
        <v>-0.68260776434691195</v>
      </c>
      <c r="S321">
        <v>-0.77508692298429105</v>
      </c>
      <c r="T321">
        <v>-0.86797901110711295</v>
      </c>
      <c r="U321">
        <v>-0.961262264241454</v>
      </c>
      <c r="V321">
        <v>-1.0548144093018099</v>
      </c>
      <c r="W321">
        <v>-1.14849807589178</v>
      </c>
      <c r="X321">
        <v>-1.2421151883351</v>
      </c>
      <c r="Y321">
        <v>-1.3353918584595901</v>
      </c>
      <c r="Z321">
        <v>-1.4280300392238701</v>
      </c>
      <c r="AA321">
        <v>-1.5196757747601199</v>
      </c>
      <c r="AB321">
        <v>-1.60993154476251</v>
      </c>
      <c r="AC321">
        <v>-1.6984031693132899</v>
      </c>
      <c r="AD321">
        <v>-1.7846826037048</v>
      </c>
      <c r="AE321">
        <v>-1.8683596009835799</v>
      </c>
      <c r="AF321">
        <v>-1.9490837648493899</v>
      </c>
      <c r="AG321">
        <v>-2.0265350488445901</v>
      </c>
      <c r="AH321">
        <v>-2.1004473067428902</v>
      </c>
      <c r="AI321">
        <v>-2.1706384726177901</v>
      </c>
      <c r="AJ321">
        <v>-2.2370081821186201</v>
      </c>
      <c r="AK321">
        <v>-2.2995225203168701</v>
      </c>
      <c r="AL321">
        <v>-2.3582409475103798</v>
      </c>
      <c r="AM321">
        <v>-2.4132972472767098</v>
      </c>
      <c r="AN321">
        <v>-2.4648865194002498</v>
      </c>
      <c r="AO321">
        <v>-2.51325358388377</v>
      </c>
      <c r="AP321">
        <v>-2.5586829680711398</v>
      </c>
      <c r="AQ321">
        <v>-2.6014726826693901</v>
      </c>
      <c r="AR321">
        <v>-2.6419163601701801</v>
      </c>
      <c r="AS321">
        <v>-2.6802885841395399</v>
      </c>
      <c r="AT321">
        <v>-2.7168234555832198</v>
      </c>
      <c r="AU321">
        <v>-2.7517041589845399</v>
      </c>
      <c r="AV321">
        <v>-2.7850449577302299</v>
      </c>
      <c r="AW321">
        <v>-2.81689523579012</v>
      </c>
      <c r="AX321">
        <v>-2.8472230886251602</v>
      </c>
      <c r="AY321">
        <v>-2.8759329199747898</v>
      </c>
      <c r="AZ321">
        <v>-2.9028566839041199</v>
      </c>
      <c r="BA321">
        <v>-2.9277792969744398</v>
      </c>
      <c r="BB321">
        <v>-2.9504410238930898</v>
      </c>
      <c r="BC321">
        <v>-2.9705626394634002</v>
      </c>
      <c r="BD321">
        <v>-2.98785846388295</v>
      </c>
      <c r="BE321">
        <v>-3.0020565226729299</v>
      </c>
      <c r="BF321">
        <v>-3.0129171670794501</v>
      </c>
      <c r="BG321">
        <v>-3.0202456764204699</v>
      </c>
      <c r="BH321">
        <v>-3.0239079876657602</v>
      </c>
      <c r="BI321">
        <v>-3.0238359643609898</v>
      </c>
      <c r="BJ321">
        <v>-3.0200352767274801</v>
      </c>
      <c r="BK321">
        <v>-3.0125815183247999</v>
      </c>
      <c r="BL321">
        <v>-3.0016168664738601</v>
      </c>
      <c r="BM321">
        <v>-2.9873433026147498</v>
      </c>
      <c r="BN321">
        <v>-2.9700059651050799</v>
      </c>
      <c r="BO321">
        <v>-2.9498766679636801</v>
      </c>
      <c r="BP321">
        <v>-2.92724613390279</v>
      </c>
      <c r="BQ321">
        <v>-2.9023891888454001</v>
      </c>
      <c r="BR321">
        <v>-2.8755580617142802</v>
      </c>
      <c r="BS321">
        <v>-2.8469735870952002</v>
      </c>
      <c r="BT321">
        <v>-2.8167794500999599</v>
      </c>
      <c r="BU321">
        <v>-2.78507943489896</v>
      </c>
      <c r="BV321">
        <v>-2.7518863882010698</v>
      </c>
      <c r="BW321">
        <v>-2.7171433320045901</v>
      </c>
      <c r="BX321">
        <v>-2.6807333265165099</v>
      </c>
      <c r="BY321">
        <v>-2.6424560641073498</v>
      </c>
      <c r="BZ321">
        <v>-2.6020800123897199</v>
      </c>
      <c r="CA321">
        <v>-2.5593220461561099</v>
      </c>
      <c r="CB321">
        <v>-2.5138872465740998</v>
      </c>
      <c r="CC321">
        <v>-2.46547742918123</v>
      </c>
      <c r="CD321">
        <v>-2.41381452590737</v>
      </c>
      <c r="CE321">
        <v>-2.3586536379708698</v>
      </c>
      <c r="CF321">
        <v>-2.2998091411728998</v>
      </c>
      <c r="CG321">
        <v>-2.23715370607693</v>
      </c>
      <c r="CH321">
        <v>-2.1706436320945599</v>
      </c>
      <c r="CI321">
        <v>-2.1003105530441899</v>
      </c>
      <c r="CJ321">
        <v>-2.0262710785028402</v>
      </c>
      <c r="CK321">
        <v>-1.9487198462069799</v>
      </c>
      <c r="CL321">
        <v>-1.8679199098056201</v>
      </c>
      <c r="CM321">
        <v>-1.78419649092566</v>
      </c>
      <c r="CN321">
        <v>-1.69791541879903</v>
      </c>
      <c r="CO321">
        <v>-1.6094744741490601</v>
      </c>
      <c r="CP321">
        <v>-1.5192796137591</v>
      </c>
      <c r="CQ321">
        <v>-1.4277329227842801</v>
      </c>
      <c r="CR321">
        <v>-1.33521476032105</v>
      </c>
      <c r="CS321">
        <v>-1.2420708489259999</v>
      </c>
      <c r="CT321">
        <v>-1.1486022918683201</v>
      </c>
      <c r="CU321">
        <v>-1.05505970427116</v>
      </c>
      <c r="CV321">
        <v>-0.96163573732785101</v>
      </c>
      <c r="CW321">
        <v>-0.86847401077946296</v>
      </c>
      <c r="CX321">
        <v>-0.77565966043221501</v>
      </c>
      <c r="CY321">
        <v>-0.683241137627701</v>
      </c>
      <c r="CZ321">
        <v>-0.59122146537766596</v>
      </c>
      <c r="DA321">
        <v>-0.49958148103640199</v>
      </c>
      <c r="DB321">
        <v>-0.40827751021716202</v>
      </c>
      <c r="DC321">
        <v>-0.31725502165494102</v>
      </c>
      <c r="DD321">
        <v>-0.226453218991441</v>
      </c>
      <c r="DE321">
        <v>-0.13580796721688701</v>
      </c>
      <c r="DF321">
        <v>-9.0518808957931393E-2</v>
      </c>
    </row>
    <row r="322" spans="11:110" ht="1.1499999999999999" customHeight="1">
      <c r="K322">
        <v>-8.9509119294370901E-2</v>
      </c>
      <c r="L322">
        <v>-0.13436477955892701</v>
      </c>
      <c r="M322">
        <v>-0.22406933580598401</v>
      </c>
      <c r="N322">
        <v>-0.31392752492688902</v>
      </c>
      <c r="O322">
        <v>-0.40402872605873202</v>
      </c>
      <c r="P322">
        <v>-0.49441567893717497</v>
      </c>
      <c r="Q322">
        <v>-0.58515251019728098</v>
      </c>
      <c r="R322">
        <v>-0.67626505831753103</v>
      </c>
      <c r="S322">
        <v>-0.76777990822446995</v>
      </c>
      <c r="T322">
        <v>-0.85966101008394102</v>
      </c>
      <c r="U322">
        <v>-0.951882772492331</v>
      </c>
      <c r="V322">
        <v>-1.0443215420324501</v>
      </c>
      <c r="W322">
        <v>-1.13684129524283</v>
      </c>
      <c r="X322">
        <v>-1.22924826833899</v>
      </c>
      <c r="Y322">
        <v>-1.3212763208354601</v>
      </c>
      <c r="Z322">
        <v>-1.4126384407764001</v>
      </c>
      <c r="AA322">
        <v>-1.5029944217047499</v>
      </c>
      <c r="AB322">
        <v>-1.5919630055840699</v>
      </c>
      <c r="AC322">
        <v>-1.6791677081612799</v>
      </c>
      <c r="AD322">
        <v>-1.7642190492657801</v>
      </c>
      <c r="AE322">
        <v>-1.8467251127165301</v>
      </c>
      <c r="AF322">
        <v>-1.9263521478099701</v>
      </c>
      <c r="AG322">
        <v>-2.0027947691929402</v>
      </c>
      <c r="AH322">
        <v>-2.0757984930909501</v>
      </c>
      <c r="AI322">
        <v>-2.1451886668809199</v>
      </c>
      <c r="AJ322">
        <v>-2.2108680806072001</v>
      </c>
      <c r="AK322">
        <v>-2.2728017574003201</v>
      </c>
      <c r="AL322">
        <v>-2.33104332714555</v>
      </c>
      <c r="AM322">
        <v>-2.3857164239010902</v>
      </c>
      <c r="AN322">
        <v>-2.4370026462939398</v>
      </c>
      <c r="AO322">
        <v>-2.4851305166940301</v>
      </c>
      <c r="AP322">
        <v>-2.5303662142054901</v>
      </c>
      <c r="AQ322">
        <v>-2.5729887228695101</v>
      </c>
      <c r="AR322">
        <v>-2.61327313338758</v>
      </c>
      <c r="AS322">
        <v>-2.6514769220347501</v>
      </c>
      <c r="AT322">
        <v>-2.6878194201757202</v>
      </c>
      <c r="AU322">
        <v>-2.7224726429215802</v>
      </c>
      <c r="AV322">
        <v>-2.75554363402432</v>
      </c>
      <c r="AW322">
        <v>-2.7870789255224602</v>
      </c>
      <c r="AX322">
        <v>-2.8170483792084502</v>
      </c>
      <c r="AY322">
        <v>-2.8453625623649601</v>
      </c>
      <c r="AZ322">
        <v>-2.87186359363296</v>
      </c>
      <c r="BA322">
        <v>-2.8963496769138999</v>
      </c>
      <c r="BB322">
        <v>-2.9185770984321802</v>
      </c>
      <c r="BC322">
        <v>-2.93828366934734</v>
      </c>
      <c r="BD322">
        <v>-2.9552013082976498</v>
      </c>
      <c r="BE322">
        <v>-2.9690746626043301</v>
      </c>
      <c r="BF322">
        <v>-2.9796788250351001</v>
      </c>
      <c r="BG322">
        <v>-2.9868309125100798</v>
      </c>
      <c r="BH322">
        <v>-2.9904051641799598</v>
      </c>
      <c r="BI322">
        <v>-2.99033763872814</v>
      </c>
      <c r="BJ322">
        <v>-2.9866335111842499</v>
      </c>
      <c r="BK322">
        <v>-2.97936398924237</v>
      </c>
      <c r="BL322">
        <v>-2.9686622789385702</v>
      </c>
      <c r="BM322">
        <v>-2.9547182025995302</v>
      </c>
      <c r="BN322">
        <v>-2.93776171266998</v>
      </c>
      <c r="BO322">
        <v>-2.9180480535261299</v>
      </c>
      <c r="BP322">
        <v>-2.89585011164358</v>
      </c>
      <c r="BQ322">
        <v>-2.8714257069138598</v>
      </c>
      <c r="BR322">
        <v>-2.8450117227301499</v>
      </c>
      <c r="BS322">
        <v>-2.8168153899936801</v>
      </c>
      <c r="BT322">
        <v>-2.7869712609913502</v>
      </c>
      <c r="BU322">
        <v>-2.7555773321385999</v>
      </c>
      <c r="BV322">
        <v>-2.72264497355614</v>
      </c>
      <c r="BW322">
        <v>-2.6881211215008798</v>
      </c>
      <c r="BX322">
        <v>-2.6518961909948802</v>
      </c>
      <c r="BY322">
        <v>-2.6137815944695699</v>
      </c>
      <c r="BZ322">
        <v>-2.5735611853197402</v>
      </c>
      <c r="CA322">
        <v>-2.5309686421345301</v>
      </c>
      <c r="CB322">
        <v>-2.48572816144494</v>
      </c>
      <c r="CC322">
        <v>-2.4375604654359502</v>
      </c>
      <c r="CD322">
        <v>-2.3862052493557999</v>
      </c>
      <c r="CE322">
        <v>-2.3314341794777298</v>
      </c>
      <c r="CF322">
        <v>-2.2730743972229202</v>
      </c>
      <c r="CG322">
        <v>-2.21100827135706</v>
      </c>
      <c r="CH322">
        <v>-2.1451973907355502</v>
      </c>
      <c r="CI322">
        <v>-2.0756738859081199</v>
      </c>
      <c r="CJ322">
        <v>-2.0025508747748</v>
      </c>
      <c r="CK322">
        <v>-1.92601459754591</v>
      </c>
      <c r="CL322">
        <v>-1.8463164950490101</v>
      </c>
      <c r="CM322">
        <v>-1.7637667337445599</v>
      </c>
      <c r="CN322">
        <v>-1.6787141662916101</v>
      </c>
      <c r="CO322">
        <v>-1.59153829867695</v>
      </c>
      <c r="CP322">
        <v>-1.5026267200169201</v>
      </c>
      <c r="CQ322">
        <v>-1.4123639614513901</v>
      </c>
      <c r="CR322">
        <v>-1.3211145217559701</v>
      </c>
      <c r="CS322">
        <v>-1.22921082491135</v>
      </c>
      <c r="CT322">
        <v>-1.1369434065761099</v>
      </c>
      <c r="CU322">
        <v>-1.0445559330555201</v>
      </c>
      <c r="CV322">
        <v>-0.95223695579571999</v>
      </c>
      <c r="CW322">
        <v>-0.86012951047464803</v>
      </c>
      <c r="CX322">
        <v>-0.76832057261831699</v>
      </c>
      <c r="CY322">
        <v>-0.67686259703480101</v>
      </c>
      <c r="CZ322">
        <v>-0.585764347685644</v>
      </c>
      <c r="DA322">
        <v>-0.49501277186660902</v>
      </c>
      <c r="DB322">
        <v>-0.40457101113371602</v>
      </c>
      <c r="DC322">
        <v>-0.31439066897832102</v>
      </c>
      <c r="DD322">
        <v>-0.22441658287851099</v>
      </c>
      <c r="DE322">
        <v>-0.13458961815377199</v>
      </c>
      <c r="DF322">
        <v>-8.9707733703344297E-2</v>
      </c>
    </row>
    <row r="323" spans="11:110" ht="1.1499999999999999" customHeight="1">
      <c r="K323">
        <v>-8.8703125246956796E-2</v>
      </c>
      <c r="L323">
        <v>-0.133153717110335</v>
      </c>
      <c r="M323">
        <v>-0.22204404344503401</v>
      </c>
      <c r="N323">
        <v>-0.31107715116312101</v>
      </c>
      <c r="O323">
        <v>-0.40033748328221902</v>
      </c>
      <c r="P323">
        <v>-0.48986203439991099</v>
      </c>
      <c r="Q323">
        <v>-0.57970883944020002</v>
      </c>
      <c r="R323">
        <v>-0.66989765431438597</v>
      </c>
      <c r="S323">
        <v>-0.76044919525222199</v>
      </c>
      <c r="T323">
        <v>-0.85132266604525297</v>
      </c>
      <c r="U323">
        <v>-0.94248906355416195</v>
      </c>
      <c r="V323">
        <v>-1.0338236803927201</v>
      </c>
      <c r="W323">
        <v>-1.12519199278952</v>
      </c>
      <c r="X323">
        <v>-1.2164045211898999</v>
      </c>
      <c r="Y323">
        <v>-1.3072026397745</v>
      </c>
      <c r="Z323">
        <v>-1.3973099263072299</v>
      </c>
      <c r="AA323">
        <v>-1.48639928734843</v>
      </c>
      <c r="AB323">
        <v>-1.5741049189460601</v>
      </c>
      <c r="AC323">
        <v>-1.6600671027848499</v>
      </c>
      <c r="AD323">
        <v>-1.7439139351573001</v>
      </c>
      <c r="AE323">
        <v>-1.82527082697578</v>
      </c>
      <c r="AF323">
        <v>-1.90381972489689</v>
      </c>
      <c r="AG323">
        <v>-1.97926908852633</v>
      </c>
      <c r="AH323">
        <v>-2.05137544369168</v>
      </c>
      <c r="AI323">
        <v>-2.11997111132797</v>
      </c>
      <c r="AJ323">
        <v>-2.1849618603190901</v>
      </c>
      <c r="AK323">
        <v>-2.2463117350055302</v>
      </c>
      <c r="AL323">
        <v>-2.30406887386542</v>
      </c>
      <c r="AM323">
        <v>-2.3583473560083101</v>
      </c>
      <c r="AN323">
        <v>-2.4093160935345601</v>
      </c>
      <c r="AO323">
        <v>-2.4571882806149299</v>
      </c>
      <c r="AP323">
        <v>-2.5022128223995201</v>
      </c>
      <c r="AQ323">
        <v>-2.5446508166497601</v>
      </c>
      <c r="AR323">
        <v>-2.5847599109793502</v>
      </c>
      <c r="AS323">
        <v>-2.6227814790163699</v>
      </c>
      <c r="AT323">
        <v>-2.6589209435702199</v>
      </c>
      <c r="AU323">
        <v>-2.6933398152229602</v>
      </c>
      <c r="AV323">
        <v>-2.7261383185427102</v>
      </c>
      <c r="AW323">
        <v>-2.7573602644502699</v>
      </c>
      <c r="AX323">
        <v>-2.7869771764129299</v>
      </c>
      <c r="AY323">
        <v>-2.81490535900714</v>
      </c>
      <c r="AZ323">
        <v>-2.8409964634276799</v>
      </c>
      <c r="BA323">
        <v>-2.8650611484444002</v>
      </c>
      <c r="BB323">
        <v>-2.8868707415372099</v>
      </c>
      <c r="BC323">
        <v>-2.90617901220633</v>
      </c>
      <c r="BD323">
        <v>-2.9227344123725598</v>
      </c>
      <c r="BE323">
        <v>-2.9362971944291698</v>
      </c>
      <c r="BF323">
        <v>-2.9466562463291299</v>
      </c>
      <c r="BG323">
        <v>-2.9536398480175898</v>
      </c>
      <c r="BH323">
        <v>-2.9571299893499301</v>
      </c>
      <c r="BI323">
        <v>-2.95706668352042</v>
      </c>
      <c r="BJ323">
        <v>-2.9534546374871899</v>
      </c>
      <c r="BK323">
        <v>-2.9463609529564301</v>
      </c>
      <c r="BL323">
        <v>-2.9359103885997002</v>
      </c>
      <c r="BM323">
        <v>-2.9222813883177601</v>
      </c>
      <c r="BN323">
        <v>-2.9056896350263299</v>
      </c>
      <c r="BO323">
        <v>-2.8863748109914602</v>
      </c>
      <c r="BP323">
        <v>-2.8645931065586598</v>
      </c>
      <c r="BQ323">
        <v>-2.84058633241952</v>
      </c>
      <c r="BR323">
        <v>-2.8145770369348302</v>
      </c>
      <c r="BS323">
        <v>-2.78675963950398</v>
      </c>
      <c r="BT323">
        <v>-2.7572601874921401</v>
      </c>
      <c r="BU323">
        <v>-2.7261712377199299</v>
      </c>
      <c r="BV323">
        <v>-2.69350278979902</v>
      </c>
      <c r="BW323">
        <v>-2.6592055393817402</v>
      </c>
      <c r="BX323">
        <v>-2.62317675853456</v>
      </c>
      <c r="BY323">
        <v>-2.58523896792236</v>
      </c>
      <c r="BZ323">
        <v>-2.54519048118651</v>
      </c>
      <c r="CA323">
        <v>-2.5027807512509499</v>
      </c>
      <c r="CB323">
        <v>-2.4577520381384699</v>
      </c>
      <c r="CC323">
        <v>-2.4098427673888501</v>
      </c>
      <c r="CD323">
        <v>-2.3588093862980601</v>
      </c>
      <c r="CE323">
        <v>-2.30443915876829</v>
      </c>
      <c r="CF323">
        <v>-2.2465711632521499</v>
      </c>
      <c r="CG323">
        <v>-2.1850969891313801</v>
      </c>
      <c r="CH323">
        <v>-2.1199831064493999</v>
      </c>
      <c r="CI323">
        <v>-2.0512621685779999</v>
      </c>
      <c r="CJ323">
        <v>-1.9790439864664999</v>
      </c>
      <c r="CK323">
        <v>-1.9035068536402999</v>
      </c>
      <c r="CL323">
        <v>-1.82489132395467</v>
      </c>
      <c r="CM323">
        <v>-1.7434932792716</v>
      </c>
      <c r="CN323">
        <v>-1.65964562832781</v>
      </c>
      <c r="CO323">
        <v>-1.5737105309261901</v>
      </c>
      <c r="CP323">
        <v>-1.48605825283934</v>
      </c>
      <c r="CQ323">
        <v>-1.3970566477880599</v>
      </c>
      <c r="CR323">
        <v>-1.30705514865661</v>
      </c>
      <c r="CS323">
        <v>-1.2163735021680799</v>
      </c>
      <c r="CT323">
        <v>-1.1252920652539899</v>
      </c>
      <c r="CU323">
        <v>-1.03404778415554</v>
      </c>
      <c r="CV323">
        <v>-0.942825080532948</v>
      </c>
      <c r="CW323">
        <v>-0.85176622890248299</v>
      </c>
      <c r="CX323">
        <v>-0.76095969835515398</v>
      </c>
      <c r="CY323">
        <v>-0.67046150444621599</v>
      </c>
      <c r="CZ323">
        <v>-0.58028564870280597</v>
      </c>
      <c r="DA323">
        <v>-0.49042471721041198</v>
      </c>
      <c r="DB323">
        <v>-0.40084818170271302</v>
      </c>
      <c r="DC323">
        <v>-0.31151347139704699</v>
      </c>
      <c r="DD323">
        <v>-0.22237075056239</v>
      </c>
      <c r="DE323">
        <v>-0.13336576871769901</v>
      </c>
      <c r="DF323">
        <v>-8.8893030610206494E-2</v>
      </c>
    </row>
    <row r="324" spans="11:110" ht="1.1499999999999999" customHeight="1">
      <c r="K324">
        <v>-8.7893219235520403E-2</v>
      </c>
      <c r="L324">
        <v>-0.13193673383349899</v>
      </c>
      <c r="M324">
        <v>-0.22000891488996699</v>
      </c>
      <c r="N324">
        <v>-0.30821319461355401</v>
      </c>
      <c r="O324">
        <v>-0.396629236807789</v>
      </c>
      <c r="P324">
        <v>-0.48528856729500103</v>
      </c>
      <c r="Q324">
        <v>-0.57424345975826296</v>
      </c>
      <c r="R324">
        <v>-0.66350802621614102</v>
      </c>
      <c r="S324">
        <v>-0.75309755904946496</v>
      </c>
      <c r="T324">
        <v>-0.84296695882820105</v>
      </c>
      <c r="U324">
        <v>-0.93308418974794605</v>
      </c>
      <c r="V324">
        <v>-1.02332378597017</v>
      </c>
      <c r="W324">
        <v>-1.11355285455329</v>
      </c>
      <c r="X324">
        <v>-1.2035861646030299</v>
      </c>
      <c r="Y324">
        <v>-1.2931723773916299</v>
      </c>
      <c r="Z324">
        <v>-1.3820452330925499</v>
      </c>
      <c r="AA324">
        <v>-1.4698901474233399</v>
      </c>
      <c r="AB324">
        <v>-1.5563560063453199</v>
      </c>
      <c r="AC324">
        <v>-1.64109898041443</v>
      </c>
      <c r="AD324">
        <v>-1.7237638126857999</v>
      </c>
      <c r="AE324">
        <v>-1.8039922977905301</v>
      </c>
      <c r="AF324">
        <v>-1.88148118886783</v>
      </c>
      <c r="AG324">
        <v>-1.95595202470943</v>
      </c>
      <c r="AH324">
        <v>-2.0271717284962598</v>
      </c>
      <c r="AI324">
        <v>-2.0949791826391699</v>
      </c>
      <c r="AJ324">
        <v>-2.1592829729827501</v>
      </c>
      <c r="AK324">
        <v>-2.2200462453494398</v>
      </c>
      <c r="AL324">
        <v>-2.2773119660330301</v>
      </c>
      <c r="AM324">
        <v>-2.3311852208208199</v>
      </c>
      <c r="AN324">
        <v>-2.3818230030574101</v>
      </c>
      <c r="AO324">
        <v>-2.4294240898319299</v>
      </c>
      <c r="AP324">
        <v>-2.4742211228981401</v>
      </c>
      <c r="AQ324">
        <v>-2.5164583901709201</v>
      </c>
      <c r="AR324">
        <v>-2.5563771271787998</v>
      </c>
      <c r="AS324">
        <v>-2.5942035486142099</v>
      </c>
      <c r="AT324">
        <v>-2.63012998335059</v>
      </c>
      <c r="AU324">
        <v>-2.6643080604905198</v>
      </c>
      <c r="AV324">
        <v>-2.6968315616979699</v>
      </c>
      <c r="AW324">
        <v>-2.7277417022891601</v>
      </c>
      <c r="AX324">
        <v>-2.75701157279443</v>
      </c>
      <c r="AY324">
        <v>-2.7845628086742602</v>
      </c>
      <c r="AZ324">
        <v>-2.8102560055974202</v>
      </c>
      <c r="BA324">
        <v>-2.8339134983437</v>
      </c>
      <c r="BB324">
        <v>-2.8553207268512999</v>
      </c>
      <c r="BC324">
        <v>-2.8742464155898002</v>
      </c>
      <c r="BD324">
        <v>-2.8904545474080501</v>
      </c>
      <c r="BE324">
        <v>-2.90372002312716</v>
      </c>
      <c r="BF324">
        <v>-2.9138446379389502</v>
      </c>
      <c r="BG324">
        <v>-2.9206672071691</v>
      </c>
      <c r="BH324">
        <v>-2.9240769432362801</v>
      </c>
      <c r="BI324">
        <v>-2.9240175949205902</v>
      </c>
      <c r="BJ324">
        <v>-2.9204934297491301</v>
      </c>
      <c r="BK324">
        <v>-2.91356769262558</v>
      </c>
      <c r="BL324">
        <v>-2.9033572041567801</v>
      </c>
      <c r="BM324">
        <v>-2.8900297507573298</v>
      </c>
      <c r="BN324">
        <v>-2.8737876078372002</v>
      </c>
      <c r="BO324">
        <v>-2.8548558480886799</v>
      </c>
      <c r="BP324">
        <v>-2.8334750282155801</v>
      </c>
      <c r="BQ324">
        <v>-2.8098718879046101</v>
      </c>
      <c r="BR324">
        <v>-2.7842555943640002</v>
      </c>
      <c r="BS324">
        <v>-2.7568084887212199</v>
      </c>
      <c r="BT324">
        <v>-2.7276487122824302</v>
      </c>
      <c r="BU324">
        <v>-2.69686370326054</v>
      </c>
      <c r="BV324">
        <v>-2.6644621871969298</v>
      </c>
      <c r="BW324">
        <v>-2.6303984827229998</v>
      </c>
      <c r="BX324">
        <v>-2.5945762318501902</v>
      </c>
      <c r="BY324">
        <v>-2.5568285118029399</v>
      </c>
      <c r="BZ324">
        <v>-2.51696719986059</v>
      </c>
      <c r="CA324">
        <v>-2.4747565753399501</v>
      </c>
      <c r="CB324">
        <v>-2.4299559639783799</v>
      </c>
      <c r="CC324">
        <v>-2.3823203553699699</v>
      </c>
      <c r="CD324">
        <v>-2.33162201796089</v>
      </c>
      <c r="CE324">
        <v>-2.2776628748640801</v>
      </c>
      <c r="CF324">
        <v>-2.22029318702441</v>
      </c>
      <c r="CG324">
        <v>-2.1594132960687902</v>
      </c>
      <c r="CH324">
        <v>-2.0949941737219899</v>
      </c>
      <c r="CI324">
        <v>-2.02706902263844</v>
      </c>
      <c r="CJ324">
        <v>-1.9557445080289699</v>
      </c>
      <c r="CK324">
        <v>-1.8811914109163399</v>
      </c>
      <c r="CL324">
        <v>-1.80364006840609</v>
      </c>
      <c r="CM324">
        <v>-1.7233728076639401</v>
      </c>
      <c r="CN324">
        <v>-1.64070756041841</v>
      </c>
      <c r="CO324">
        <v>-1.5559900144824901</v>
      </c>
      <c r="CP324">
        <v>-1.4695740944404501</v>
      </c>
      <c r="CQ324">
        <v>-1.3818118055045301</v>
      </c>
      <c r="CR324">
        <v>-1.29303826180592</v>
      </c>
      <c r="CS324">
        <v>-1.20356112767617</v>
      </c>
      <c r="CT324">
        <v>-1.1136509501459999</v>
      </c>
      <c r="CU324">
        <v>-1.02353818176524</v>
      </c>
      <c r="CV324">
        <v>-0.93340309783039999</v>
      </c>
      <c r="CW324">
        <v>-0.843387052152483</v>
      </c>
      <c r="CX324">
        <v>-0.75357969964437799</v>
      </c>
      <c r="CY324">
        <v>-0.66404020519398699</v>
      </c>
      <c r="CZ324">
        <v>-0.57478734702196099</v>
      </c>
      <c r="DA324">
        <v>-0.48581891304861002</v>
      </c>
      <c r="DB324">
        <v>-0.39711024848955201</v>
      </c>
      <c r="DC324">
        <v>-0.30862431791555001</v>
      </c>
      <c r="DD324">
        <v>-0.22031631776963401</v>
      </c>
      <c r="DE324">
        <v>-0.132136755800142</v>
      </c>
      <c r="DF324">
        <v>-8.8074916793011604E-2</v>
      </c>
    </row>
    <row r="325" spans="11:110" ht="1.1499999999999999" customHeight="1">
      <c r="K325">
        <v>-8.7079650907753506E-2</v>
      </c>
      <c r="L325">
        <v>-0.130714211981689</v>
      </c>
      <c r="M325">
        <v>-0.21796461168968501</v>
      </c>
      <c r="N325">
        <v>-0.30533662647719201</v>
      </c>
      <c r="O325">
        <v>-0.39290529622980103</v>
      </c>
      <c r="P325">
        <v>-0.48069694550370001</v>
      </c>
      <c r="Q325">
        <v>-0.56875839911746395</v>
      </c>
      <c r="R325">
        <v>-0.65709853480763702</v>
      </c>
      <c r="S325">
        <v>-0.74572763376541296</v>
      </c>
      <c r="T325">
        <v>-0.834596703365723</v>
      </c>
      <c r="U325">
        <v>-0.92367102063186401</v>
      </c>
      <c r="V325">
        <v>-1.01282462865335</v>
      </c>
      <c r="W325">
        <v>-1.1019263773186001</v>
      </c>
      <c r="X325">
        <v>-1.19079524149172</v>
      </c>
      <c r="Y325">
        <v>-1.2791869474619499</v>
      </c>
      <c r="Z325">
        <v>-1.3668449880262701</v>
      </c>
      <c r="AA325">
        <v>-1.4534667146707401</v>
      </c>
      <c r="AB325">
        <v>-1.53871498066116</v>
      </c>
      <c r="AC325">
        <v>-1.62226101821429</v>
      </c>
      <c r="AD325">
        <v>-1.70376534191653</v>
      </c>
      <c r="AE325">
        <v>-1.78288524322333</v>
      </c>
      <c r="AF325">
        <v>-1.85933144499953</v>
      </c>
      <c r="AG325">
        <v>-1.93283784633772</v>
      </c>
      <c r="AH325">
        <v>-2.00318119337786</v>
      </c>
      <c r="AI325">
        <v>-2.0702065441457398</v>
      </c>
      <c r="AJ325">
        <v>-2.1338251521314202</v>
      </c>
      <c r="AK325">
        <v>-2.1939993417768799</v>
      </c>
      <c r="AL325">
        <v>-2.2507672080467098</v>
      </c>
      <c r="AM325">
        <v>-2.3042253742988601</v>
      </c>
      <c r="AN325">
        <v>-2.35451963825831</v>
      </c>
      <c r="AO325">
        <v>-2.4018352163224099</v>
      </c>
      <c r="AP325">
        <v>-2.4463894378661402</v>
      </c>
      <c r="AQ325">
        <v>-2.4884107968482998</v>
      </c>
      <c r="AR325">
        <v>-2.5281250839428502</v>
      </c>
      <c r="AS325">
        <v>-2.5657442418084799</v>
      </c>
      <c r="AT325">
        <v>-2.6014482765041</v>
      </c>
      <c r="AU325">
        <v>-2.6353795182257498</v>
      </c>
      <c r="AV325">
        <v>-2.6676256602959501</v>
      </c>
      <c r="AW325">
        <v>-2.6982254431783801</v>
      </c>
      <c r="AX325">
        <v>-2.72715343794134</v>
      </c>
      <c r="AY325">
        <v>-2.7543362244003999</v>
      </c>
      <c r="AZ325">
        <v>-2.7796427961302199</v>
      </c>
      <c r="BA325">
        <v>-2.8029064344122099</v>
      </c>
      <c r="BB325">
        <v>-2.8239258110807102</v>
      </c>
      <c r="BC325">
        <v>-2.8424836742245798</v>
      </c>
      <c r="BD325">
        <v>-2.8583585915498801</v>
      </c>
      <c r="BE325">
        <v>-2.8713392130437501</v>
      </c>
      <c r="BF325">
        <v>-2.8812394102769598</v>
      </c>
      <c r="BG325">
        <v>-2.8879079464562998</v>
      </c>
      <c r="BH325">
        <v>-2.8912407530906998</v>
      </c>
      <c r="BI325">
        <v>-2.8911851163134701</v>
      </c>
      <c r="BJ325">
        <v>-2.8877448915691</v>
      </c>
      <c r="BK325">
        <v>-2.88097968938796</v>
      </c>
      <c r="BL325">
        <v>-2.87099888892772</v>
      </c>
      <c r="BM325">
        <v>-2.8579602798722799</v>
      </c>
      <c r="BN325">
        <v>-2.84205354572223</v>
      </c>
      <c r="BO325">
        <v>-2.8234900487801302</v>
      </c>
      <c r="BP325">
        <v>-2.80249569873147</v>
      </c>
      <c r="BQ325">
        <v>-2.7792830541259099</v>
      </c>
      <c r="BR325">
        <v>-2.7540487940207501</v>
      </c>
      <c r="BS325">
        <v>-2.7269638643816001</v>
      </c>
      <c r="BT325">
        <v>-2.6981390712531499</v>
      </c>
      <c r="BU325">
        <v>-2.66765702586595</v>
      </c>
      <c r="BV325">
        <v>-2.6355252740758601</v>
      </c>
      <c r="BW325">
        <v>-2.6017016307127601</v>
      </c>
      <c r="BX325">
        <v>-2.5660956368135701</v>
      </c>
      <c r="BY325">
        <v>-2.5285504282096598</v>
      </c>
      <c r="BZ325">
        <v>-2.4888905751007502</v>
      </c>
      <c r="CA325">
        <v>-2.44689431707079</v>
      </c>
      <c r="CB325">
        <v>-2.4023370907006201</v>
      </c>
      <c r="CC325">
        <v>-2.3549893793668599</v>
      </c>
      <c r="CD325">
        <v>-2.3046384096190602</v>
      </c>
      <c r="CE325">
        <v>-2.2510998576801802</v>
      </c>
      <c r="CF325">
        <v>-2.1942344805006302</v>
      </c>
      <c r="CG325">
        <v>-2.1339509109878998</v>
      </c>
      <c r="CH325">
        <v>-2.0702242730748401</v>
      </c>
      <c r="CI325">
        <v>-2.00308834265967</v>
      </c>
      <c r="CJ325">
        <v>-1.93264678006725</v>
      </c>
      <c r="CK325">
        <v>-1.85906327286091</v>
      </c>
      <c r="CL325">
        <v>-1.7825585571039499</v>
      </c>
      <c r="CM325">
        <v>-1.7034021010074401</v>
      </c>
      <c r="CN325">
        <v>-1.6218977599959301</v>
      </c>
      <c r="CO325">
        <v>-1.53837557752396</v>
      </c>
      <c r="CP325">
        <v>-1.4531740574793699</v>
      </c>
      <c r="CQ325">
        <v>-1.36663014220107</v>
      </c>
      <c r="CR325">
        <v>-1.27906533045636</v>
      </c>
      <c r="CS325">
        <v>-1.1907757707241799</v>
      </c>
      <c r="CT325">
        <v>-1.10202255532388</v>
      </c>
      <c r="CU325">
        <v>-1.01302985968365</v>
      </c>
      <c r="CV325">
        <v>-0.92397381582842097</v>
      </c>
      <c r="CW325">
        <v>-0.83499470634730999</v>
      </c>
      <c r="CX325">
        <v>-0.74618310440344804</v>
      </c>
      <c r="CY325">
        <v>-0.65760093921895002</v>
      </c>
      <c r="CZ325">
        <v>-0.56927134394031798</v>
      </c>
      <c r="DA325">
        <v>-0.48119690447215302</v>
      </c>
      <c r="DB325">
        <v>-0.39335840837744801</v>
      </c>
      <c r="DC325">
        <v>-0.30572408288470299</v>
      </c>
      <c r="DD325">
        <v>-0.218253875514137</v>
      </c>
      <c r="DE325">
        <v>-0.130902915411925</v>
      </c>
      <c r="DF325">
        <v>-8.7253608060482296E-2</v>
      </c>
    </row>
    <row r="326" spans="11:110" ht="1.1499999999999999" customHeight="1">
      <c r="K326">
        <v>-8.6262667042283206E-2</v>
      </c>
      <c r="L326">
        <v>-0.12948652892791401</v>
      </c>
      <c r="M326">
        <v>-0.21591178439547001</v>
      </c>
      <c r="N326">
        <v>-0.30244839625358899</v>
      </c>
      <c r="O326">
        <v>-0.38916693350999598</v>
      </c>
      <c r="P326">
        <v>-0.47608877826507001</v>
      </c>
      <c r="Q326">
        <v>-0.56325560221829096</v>
      </c>
      <c r="R326">
        <v>-0.65067143146166895</v>
      </c>
      <c r="S326">
        <v>-0.73834191862951604</v>
      </c>
      <c r="T326">
        <v>-0.82621455756516304</v>
      </c>
      <c r="U326">
        <v>-0.91425225259443299</v>
      </c>
      <c r="V326">
        <v>-1.0023287974175501</v>
      </c>
      <c r="W326">
        <v>-1.09031487990774</v>
      </c>
      <c r="X326">
        <v>-1.1780336310152599</v>
      </c>
      <c r="Y326">
        <v>-1.2652476253115199</v>
      </c>
      <c r="Z326">
        <v>-1.3517097154979401</v>
      </c>
      <c r="AA326">
        <v>-1.43712864412601</v>
      </c>
      <c r="AB326">
        <v>-1.52118054835482</v>
      </c>
      <c r="AC326">
        <v>-1.60355094211283</v>
      </c>
      <c r="AD326">
        <v>-1.68391528709945</v>
      </c>
      <c r="AE326">
        <v>-1.76194553744237</v>
      </c>
      <c r="AF326">
        <v>-1.8373656001336001</v>
      </c>
      <c r="AG326">
        <v>-1.90992105939257</v>
      </c>
      <c r="AH326">
        <v>-1.9793979451280499</v>
      </c>
      <c r="AI326">
        <v>-2.0456471300699901</v>
      </c>
      <c r="AJ326">
        <v>-2.1085823975755398</v>
      </c>
      <c r="AK326">
        <v>-2.1681653243331498</v>
      </c>
      <c r="AL326">
        <v>-2.2244294178716602</v>
      </c>
      <c r="AM326">
        <v>-2.2774633414491099</v>
      </c>
      <c r="AN326">
        <v>-2.3274023776271999</v>
      </c>
      <c r="AO326">
        <v>-2.3744189872312802</v>
      </c>
      <c r="AP326">
        <v>-2.4187160827699001</v>
      </c>
      <c r="AQ326">
        <v>-2.4605073225171199</v>
      </c>
      <c r="AR326">
        <v>-2.5000039595602699</v>
      </c>
      <c r="AS326">
        <v>-2.5374044986511302</v>
      </c>
      <c r="AT326">
        <v>-2.5728773532273599</v>
      </c>
      <c r="AU326">
        <v>-2.6065560979712501</v>
      </c>
      <c r="AV326">
        <v>-2.6385226732433602</v>
      </c>
      <c r="AW326">
        <v>-2.6688134608934302</v>
      </c>
      <c r="AX326">
        <v>-2.6974044320814801</v>
      </c>
      <c r="AY326">
        <v>-2.72422674491582</v>
      </c>
      <c r="AZ326">
        <v>-2.7491572830772402</v>
      </c>
      <c r="BA326">
        <v>-2.77203959014575</v>
      </c>
      <c r="BB326">
        <v>-2.7926847351135802</v>
      </c>
      <c r="BC326">
        <v>-2.8108886272549198</v>
      </c>
      <c r="BD326">
        <v>-2.8264435232342802</v>
      </c>
      <c r="BE326">
        <v>-2.8391509783231799</v>
      </c>
      <c r="BF326">
        <v>-2.8488361649282101</v>
      </c>
      <c r="BG326">
        <v>-2.85535724023647</v>
      </c>
      <c r="BH326">
        <v>-2.85861637838426</v>
      </c>
      <c r="BI326">
        <v>-2.8585642231728401</v>
      </c>
      <c r="BJ326">
        <v>-2.85520424172147</v>
      </c>
      <c r="BK326">
        <v>-2.8485926105918602</v>
      </c>
      <c r="BL326">
        <v>-2.8388317512479202</v>
      </c>
      <c r="BM326">
        <v>-2.82607005845332</v>
      </c>
      <c r="BN326">
        <v>-2.81048540019659</v>
      </c>
      <c r="BO326">
        <v>-2.7922762743289198</v>
      </c>
      <c r="BP326">
        <v>-2.7716548582051801</v>
      </c>
      <c r="BQ326">
        <v>-2.7488203788037699</v>
      </c>
      <c r="BR326">
        <v>-2.72395785513454</v>
      </c>
      <c r="BS326">
        <v>-2.6972274811856098</v>
      </c>
      <c r="BT326">
        <v>-2.6687332684018599</v>
      </c>
      <c r="BU326">
        <v>-2.6385532639917799</v>
      </c>
      <c r="BV326">
        <v>-2.6066939321992</v>
      </c>
      <c r="BW326">
        <v>-2.5731164579757699</v>
      </c>
      <c r="BX326">
        <v>-2.5377358344287799</v>
      </c>
      <c r="BY326">
        <v>-2.5004048017446898</v>
      </c>
      <c r="BZ326">
        <v>-2.4609597798131202</v>
      </c>
      <c r="CA326">
        <v>-2.4191921804902798</v>
      </c>
      <c r="CB326">
        <v>-2.3748926314677199</v>
      </c>
      <c r="CC326">
        <v>-2.3278461123075398</v>
      </c>
      <c r="CD326">
        <v>-2.2778540001374799</v>
      </c>
      <c r="CE326">
        <v>-2.2247448555082801</v>
      </c>
      <c r="CF326">
        <v>-2.16838930467611</v>
      </c>
      <c r="CG326">
        <v>-2.1087038193201799</v>
      </c>
      <c r="CH326">
        <v>-2.0456673550196798</v>
      </c>
      <c r="CI326">
        <v>-1.97931428123296</v>
      </c>
      <c r="CJ326">
        <v>-1.90974537617953</v>
      </c>
      <c r="CK326">
        <v>-1.8371176391100901</v>
      </c>
      <c r="CL326">
        <v>-1.76164276811973</v>
      </c>
      <c r="CM326">
        <v>-1.68357803877795</v>
      </c>
      <c r="CN326">
        <v>-1.6032140659795899</v>
      </c>
      <c r="CO326">
        <v>-1.5208660351854899</v>
      </c>
      <c r="CP326">
        <v>-1.43685789106975</v>
      </c>
      <c r="CQ326">
        <v>-1.35151225738342</v>
      </c>
      <c r="CR326">
        <v>-1.26513768248002</v>
      </c>
      <c r="CS326">
        <v>-1.1780193340152001</v>
      </c>
      <c r="CT326">
        <v>-1.0904091976839001</v>
      </c>
      <c r="CU326">
        <v>-1.0025253723490599</v>
      </c>
      <c r="CV326">
        <v>-0.91453987330526099</v>
      </c>
      <c r="CW326">
        <v>-0.82659176567707104</v>
      </c>
      <c r="CX326">
        <v>-0.73877231137315802</v>
      </c>
      <c r="CY326">
        <v>-0.65114584443267098</v>
      </c>
      <c r="CZ326">
        <v>-0.56373946452999402</v>
      </c>
      <c r="DA326">
        <v>-0.47656018489656099</v>
      </c>
      <c r="DB326">
        <v>-0.38959382705030698</v>
      </c>
      <c r="DC326">
        <v>-0.302813623602737</v>
      </c>
      <c r="DD326">
        <v>-0.216184007926494</v>
      </c>
      <c r="DE326">
        <v>-0.12966458130966099</v>
      </c>
      <c r="DF326">
        <v>-8.6429317680822307E-2</v>
      </c>
    </row>
    <row r="327" spans="11:110" ht="1.1499999999999999" customHeight="1">
      <c r="K327">
        <v>-8.5442510758866705E-2</v>
      </c>
      <c r="L327">
        <v>-0.128254056039631</v>
      </c>
      <c r="M327">
        <v>-0.21385107101453199</v>
      </c>
      <c r="N327">
        <v>-0.29954943019536501</v>
      </c>
      <c r="O327">
        <v>-0.38541538198546699</v>
      </c>
      <c r="P327">
        <v>-0.471465616363202</v>
      </c>
      <c r="Q327">
        <v>-0.55773693222498399</v>
      </c>
      <c r="R327">
        <v>-0.64422886177090699</v>
      </c>
      <c r="S327">
        <v>-0.73094278361960197</v>
      </c>
      <c r="T327">
        <v>-0.81782302977506804</v>
      </c>
      <c r="U327">
        <v>-0.90483041791883301</v>
      </c>
      <c r="V327">
        <v>-0.99183871053505701</v>
      </c>
      <c r="W327">
        <v>-1.0787205137821601</v>
      </c>
      <c r="X327">
        <v>-1.1653030588748099</v>
      </c>
      <c r="Y327">
        <v>-1.25135555700872</v>
      </c>
      <c r="Z327">
        <v>-1.33663984468013</v>
      </c>
      <c r="AA327">
        <v>-1.42087553798579</v>
      </c>
      <c r="AB327">
        <v>-1.5037514114827999</v>
      </c>
      <c r="AC327">
        <v>-1.5849665256247401</v>
      </c>
      <c r="AD327">
        <v>-1.66421051226044</v>
      </c>
      <c r="AE327">
        <v>-1.7411692031875501</v>
      </c>
      <c r="AF327">
        <v>-1.8155789523044801</v>
      </c>
      <c r="AG327">
        <v>-1.8871963946249899</v>
      </c>
      <c r="AH327">
        <v>-1.9558163373153501</v>
      </c>
      <c r="AI327">
        <v>-2.0212951306712998</v>
      </c>
      <c r="AJ327">
        <v>-2.08354896075332</v>
      </c>
      <c r="AK327">
        <v>-2.14253872618796</v>
      </c>
      <c r="AL327">
        <v>-2.19829361533546</v>
      </c>
      <c r="AM327">
        <v>-2.2508948072202499</v>
      </c>
      <c r="AN327">
        <v>-2.3004677087758698</v>
      </c>
      <c r="AO327">
        <v>-2.3471727824175002</v>
      </c>
      <c r="AP327">
        <v>-2.3911993676623098</v>
      </c>
      <c r="AQ327">
        <v>-2.43274719027134</v>
      </c>
      <c r="AR327">
        <v>-2.4720138167555499</v>
      </c>
      <c r="AS327">
        <v>-2.509185099188</v>
      </c>
      <c r="AT327">
        <v>-2.5444185498605298</v>
      </c>
      <c r="AU327">
        <v>-2.5778394935199902</v>
      </c>
      <c r="AV327">
        <v>-2.6095244362815802</v>
      </c>
      <c r="AW327">
        <v>-2.6395075130911501</v>
      </c>
      <c r="AX327">
        <v>-2.6677660188812</v>
      </c>
      <c r="AY327">
        <v>-2.69423534543651</v>
      </c>
      <c r="AZ327">
        <v>-2.7187997944201299</v>
      </c>
      <c r="BA327">
        <v>-2.74131252913112</v>
      </c>
      <c r="BB327">
        <v>-2.7615962250969499</v>
      </c>
      <c r="BC327">
        <v>-2.7794591555655601</v>
      </c>
      <c r="BD327">
        <v>-2.7947064150169698</v>
      </c>
      <c r="BE327">
        <v>-2.80715167397247</v>
      </c>
      <c r="BF327">
        <v>-2.8166306830719701</v>
      </c>
      <c r="BG327">
        <v>-2.82301046726531</v>
      </c>
      <c r="BH327">
        <v>-2.8261989968030301</v>
      </c>
      <c r="BI327">
        <v>-2.8261501087721399</v>
      </c>
      <c r="BJ327">
        <v>-2.8228669007641201</v>
      </c>
      <c r="BK327">
        <v>-2.8164022987469601</v>
      </c>
      <c r="BL327">
        <v>-2.8068522353497398</v>
      </c>
      <c r="BM327">
        <v>-2.7943562565390101</v>
      </c>
      <c r="BN327">
        <v>-2.7790811577267398</v>
      </c>
      <c r="BO327">
        <v>-2.7612133643354402</v>
      </c>
      <c r="BP327">
        <v>-2.74095217005349</v>
      </c>
      <c r="BQ327">
        <v>-2.71848428468993</v>
      </c>
      <c r="BR327">
        <v>-2.69398382790625</v>
      </c>
      <c r="BS327">
        <v>-2.6676008551988999</v>
      </c>
      <c r="BT327">
        <v>-2.6394330896532598</v>
      </c>
      <c r="BU327">
        <v>-2.6095542524900202</v>
      </c>
      <c r="BV327">
        <v>-2.5779698308698502</v>
      </c>
      <c r="BW327">
        <v>-2.5446442472388102</v>
      </c>
      <c r="BX327">
        <v>-2.5094975319062098</v>
      </c>
      <c r="BY327">
        <v>-2.4723916067650999</v>
      </c>
      <c r="BZ327">
        <v>-2.4331739311094398</v>
      </c>
      <c r="CA327">
        <v>-2.3916483713524399</v>
      </c>
      <c r="CB327">
        <v>-2.3476198583587702</v>
      </c>
      <c r="CC327">
        <v>-2.3008869435323298</v>
      </c>
      <c r="CD327">
        <v>-2.2512643924286699</v>
      </c>
      <c r="CE327">
        <v>-2.1985928231014999</v>
      </c>
      <c r="CF327">
        <v>-2.1427521554924698</v>
      </c>
      <c r="CG327">
        <v>-2.0836662584240702</v>
      </c>
      <c r="CH327">
        <v>-2.02131762502025</v>
      </c>
      <c r="CI327">
        <v>-1.95574123483726</v>
      </c>
      <c r="CJ327">
        <v>-1.8870350905592701</v>
      </c>
      <c r="CK327">
        <v>-1.8153498951124001</v>
      </c>
      <c r="CL327">
        <v>-1.7408888218188401</v>
      </c>
      <c r="CM327">
        <v>-1.6638975935123499</v>
      </c>
      <c r="CN327">
        <v>-1.58465435821093</v>
      </c>
      <c r="CO327">
        <v>-1.5034601918038599</v>
      </c>
      <c r="CP327">
        <v>-1.42062528615858</v>
      </c>
      <c r="CQ327">
        <v>-1.33645865014948</v>
      </c>
      <c r="CR327">
        <v>-1.2512565135534399</v>
      </c>
      <c r="CS327">
        <v>-1.16529356434362</v>
      </c>
      <c r="CT327">
        <v>-1.07881302699475</v>
      </c>
      <c r="CU327">
        <v>-0.99202710539049799</v>
      </c>
      <c r="CV327">
        <v>-0.90510374793248005</v>
      </c>
      <c r="CW327">
        <v>-0.81818065995779199</v>
      </c>
      <c r="CX327">
        <v>-0.73134959506788599</v>
      </c>
      <c r="CY327">
        <v>-0.64467695981412798</v>
      </c>
      <c r="CZ327">
        <v>-0.55819345907828799</v>
      </c>
      <c r="DA327">
        <v>-0.47191019545017698</v>
      </c>
      <c r="DB327">
        <v>-0.38581763779417</v>
      </c>
      <c r="DC327">
        <v>-0.29989377838951398</v>
      </c>
      <c r="DD327">
        <v>-0.214107290272331</v>
      </c>
      <c r="DE327">
        <v>-0.12842208389389201</v>
      </c>
      <c r="DF327">
        <v>-8.5602255488984105E-2</v>
      </c>
    </row>
    <row r="328" spans="11:110" ht="1.1499999999999999" customHeight="1">
      <c r="K328">
        <v>-8.4619420793951503E-2</v>
      </c>
      <c r="L328">
        <v>-0.1270171576959</v>
      </c>
      <c r="M328">
        <v>-0.211783095702503</v>
      </c>
      <c r="N328">
        <v>-0.29664063002711799</v>
      </c>
      <c r="O328">
        <v>-0.38165183561092297</v>
      </c>
      <c r="P328">
        <v>-0.46682895250051798</v>
      </c>
      <c r="Q328">
        <v>-0.55220417259824395</v>
      </c>
      <c r="R328">
        <v>-0.63777286908752995</v>
      </c>
      <c r="S328">
        <v>-0.723532474865478</v>
      </c>
      <c r="T328">
        <v>-0.80942448587314597</v>
      </c>
      <c r="U328">
        <v>-0.89540789335932403</v>
      </c>
      <c r="V328">
        <v>-0.98135662523115497</v>
      </c>
      <c r="W328">
        <v>-1.0671452730017601</v>
      </c>
      <c r="X328">
        <v>-1.1526051068907399</v>
      </c>
      <c r="Y328">
        <v>-1.23751176790002</v>
      </c>
      <c r="Z328">
        <v>-1.3216357162933401</v>
      </c>
      <c r="AA328">
        <v>-1.4047069501093099</v>
      </c>
      <c r="AB328">
        <v>-1.4864262695486099</v>
      </c>
      <c r="AC328">
        <v>-1.5665055886799</v>
      </c>
      <c r="AD328">
        <v>-1.6446479769492801</v>
      </c>
      <c r="AE328">
        <v>-1.72055240460565</v>
      </c>
      <c r="AF328">
        <v>-1.7939669809266101</v>
      </c>
      <c r="AG328">
        <v>-1.8646587956298899</v>
      </c>
      <c r="AH328">
        <v>-1.93243095695246</v>
      </c>
      <c r="AI328">
        <v>-1.99714497824328</v>
      </c>
      <c r="AJ328">
        <v>-2.0587193308938998</v>
      </c>
      <c r="AK328">
        <v>-2.1171143008388298</v>
      </c>
      <c r="AL328">
        <v>-2.17235501112763</v>
      </c>
      <c r="AM328">
        <v>-2.2245156079324899</v>
      </c>
      <c r="AN328">
        <v>-2.2737122228161102</v>
      </c>
      <c r="AO328">
        <v>-2.3200940321439401</v>
      </c>
      <c r="AP328">
        <v>-2.3638375983500701</v>
      </c>
      <c r="AQ328">
        <v>-2.4051295649659399</v>
      </c>
      <c r="AR328">
        <v>-2.44415461030002</v>
      </c>
      <c r="AS328">
        <v>-2.4810866737098198</v>
      </c>
      <c r="AT328">
        <v>-2.5160730209965898</v>
      </c>
      <c r="AU328">
        <v>-2.5492311962563301</v>
      </c>
      <c r="AV328">
        <v>-2.5806325758036599</v>
      </c>
      <c r="AW328">
        <v>-2.6103091546374602</v>
      </c>
      <c r="AX328">
        <v>-2.6382394774895501</v>
      </c>
      <c r="AY328">
        <v>-2.6643628478428698</v>
      </c>
      <c r="AZ328">
        <v>-2.6885705454589899</v>
      </c>
      <c r="BA328">
        <v>-2.7107247492105202</v>
      </c>
      <c r="BB328">
        <v>-2.7306589934815602</v>
      </c>
      <c r="BC328">
        <v>-2.7481931791844798</v>
      </c>
      <c r="BD328">
        <v>-2.7631444277730002</v>
      </c>
      <c r="BE328">
        <v>-2.7753377874892098</v>
      </c>
      <c r="BF328">
        <v>-2.78461891452945</v>
      </c>
      <c r="BG328">
        <v>-2.7908631981285801</v>
      </c>
      <c r="BH328">
        <v>-2.79398399112972</v>
      </c>
      <c r="BI328">
        <v>-2.79393817068999</v>
      </c>
      <c r="BJ328">
        <v>-2.7907284785408302</v>
      </c>
      <c r="BK328">
        <v>-2.7844047610935601</v>
      </c>
      <c r="BL328">
        <v>-2.7750569127054399</v>
      </c>
      <c r="BM328">
        <v>-2.7628161262929498</v>
      </c>
      <c r="BN328">
        <v>-2.7478388378065102</v>
      </c>
      <c r="BO328">
        <v>-2.7303001377783498</v>
      </c>
      <c r="BP328">
        <v>-2.71038722617936</v>
      </c>
      <c r="BQ328">
        <v>-2.6882750770011499</v>
      </c>
      <c r="BR328">
        <v>-2.6641276038304502</v>
      </c>
      <c r="BS328">
        <v>-2.6380853163108</v>
      </c>
      <c r="BT328">
        <v>-2.61024011578658</v>
      </c>
      <c r="BU328">
        <v>-2.5806616168212702</v>
      </c>
      <c r="BV328">
        <v>-2.5493544398430901</v>
      </c>
      <c r="BW328">
        <v>-2.5162861014045799</v>
      </c>
      <c r="BX328">
        <v>-2.4813812927554602</v>
      </c>
      <c r="BY328">
        <v>-2.4445107142745499</v>
      </c>
      <c r="BZ328">
        <v>-2.4055320950024002</v>
      </c>
      <c r="CA328">
        <v>-2.36426109734834</v>
      </c>
      <c r="CB328">
        <v>-2.3205161002033998</v>
      </c>
      <c r="CC328">
        <v>-2.2741083724971598</v>
      </c>
      <c r="CD328">
        <v>-2.2248653447697802</v>
      </c>
      <c r="CE328">
        <v>-2.1726389103388</v>
      </c>
      <c r="CF328">
        <v>-2.1173177508230201</v>
      </c>
      <c r="CG328">
        <v>-2.0588327037068201</v>
      </c>
      <c r="CH328">
        <v>-1.99716952946838</v>
      </c>
      <c r="CI328">
        <v>-1.9323638305191899</v>
      </c>
      <c r="CJ328">
        <v>-1.8645109263461399</v>
      </c>
      <c r="CK328">
        <v>-1.7937556023976</v>
      </c>
      <c r="CL328">
        <v>-1.72029297412016</v>
      </c>
      <c r="CM328">
        <v>-1.6443578267667001</v>
      </c>
      <c r="CN328">
        <v>-1.56621655673824</v>
      </c>
      <c r="CO328">
        <v>-1.4861568431340699</v>
      </c>
      <c r="CP328">
        <v>-1.40447588031273</v>
      </c>
      <c r="CQ328">
        <v>-1.32146972659164</v>
      </c>
      <c r="CR328">
        <v>-1.2374228955253199</v>
      </c>
      <c r="CS328">
        <v>-1.1526000627889901</v>
      </c>
      <c r="CT328">
        <v>-1.0672360352483601</v>
      </c>
      <c r="CU328">
        <v>-0.98153728556402697</v>
      </c>
      <c r="CV328">
        <v>-0.89566776424262995</v>
      </c>
      <c r="CW328">
        <v>-0.80976368161699097</v>
      </c>
      <c r="CX328">
        <v>-0.72391711084849597</v>
      </c>
      <c r="CY328">
        <v>-0.63819622827827005</v>
      </c>
      <c r="CZ328">
        <v>-0.55263500478136396</v>
      </c>
      <c r="DA328">
        <v>-0.46724832463511101</v>
      </c>
      <c r="DB328">
        <v>-0.38203094048053099</v>
      </c>
      <c r="DC328">
        <v>-0.296965365132346</v>
      </c>
      <c r="DD328">
        <v>-0.21202428715013799</v>
      </c>
      <c r="DE328">
        <v>-0.127175749300799</v>
      </c>
      <c r="DF328">
        <v>-8.47726273846547E-2</v>
      </c>
    </row>
    <row r="329" spans="11:110" ht="1.1499999999999999" customHeight="1">
      <c r="K329">
        <v>-8.37936308877123E-2</v>
      </c>
      <c r="L329">
        <v>-0.12577619046726701</v>
      </c>
      <c r="M329">
        <v>-0.209708467660639</v>
      </c>
      <c r="N329">
        <v>-0.29372287187813001</v>
      </c>
      <c r="O329">
        <v>-0.37787744839351001</v>
      </c>
      <c r="P329">
        <v>-0.46218022179829799</v>
      </c>
      <c r="Q329">
        <v>-0.54665902897579999</v>
      </c>
      <c r="R329">
        <v>-0.63130539794593898</v>
      </c>
      <c r="S329">
        <v>-0.71611311978613201</v>
      </c>
      <c r="T329">
        <v>-0.80102115600702295</v>
      </c>
      <c r="U329">
        <v>-0.88598690826113802</v>
      </c>
      <c r="V329">
        <v>-0.97088464679106401</v>
      </c>
      <c r="W329">
        <v>-1.0555910035642999</v>
      </c>
      <c r="X329">
        <v>-1.1399412219068601</v>
      </c>
      <c r="Y329">
        <v>-1.2237171705427901</v>
      </c>
      <c r="Z329">
        <v>-1.3066975889147101</v>
      </c>
      <c r="AA329">
        <v>-1.3886223902028201</v>
      </c>
      <c r="AB329">
        <v>-1.4692038212106899</v>
      </c>
      <c r="AC329">
        <v>-1.54816599647348</v>
      </c>
      <c r="AD329">
        <v>-1.6252247321492601</v>
      </c>
      <c r="AE329">
        <v>-1.70009144044088</v>
      </c>
      <c r="AF329">
        <v>-1.77252533752459</v>
      </c>
      <c r="AG329">
        <v>-1.84230340758225</v>
      </c>
      <c r="AH329">
        <v>-1.9092366119253601</v>
      </c>
      <c r="AI329">
        <v>-1.9731913339156799</v>
      </c>
      <c r="AJ329">
        <v>-2.0340882219429601</v>
      </c>
      <c r="AK329">
        <v>-2.0918870100342999</v>
      </c>
      <c r="AL329">
        <v>-2.1466089964480801</v>
      </c>
      <c r="AM329">
        <v>-2.1983217231932901</v>
      </c>
      <c r="AN329">
        <v>-2.2471326090479602</v>
      </c>
      <c r="AO329">
        <v>-2.2931802148861999</v>
      </c>
      <c r="AP329">
        <v>-2.3366290774297198</v>
      </c>
      <c r="AQ329">
        <v>-2.3776535573787401</v>
      </c>
      <c r="AR329">
        <v>-2.41642619413954</v>
      </c>
      <c r="AS329">
        <v>-2.4531097123574699</v>
      </c>
      <c r="AT329">
        <v>-2.4878417508116399</v>
      </c>
      <c r="AU329">
        <v>-2.5207325076889999</v>
      </c>
      <c r="AV329">
        <v>-2.5518485218121798</v>
      </c>
      <c r="AW329">
        <v>-2.58121975007289</v>
      </c>
      <c r="AX329">
        <v>-2.60882591387782</v>
      </c>
      <c r="AY329">
        <v>-2.6346099302752499</v>
      </c>
      <c r="AZ329">
        <v>-2.6584696457574899</v>
      </c>
      <c r="BA329">
        <v>-2.6802756864571098</v>
      </c>
      <c r="BB329">
        <v>-2.6998717400451202</v>
      </c>
      <c r="BC329">
        <v>-2.71708865478106</v>
      </c>
      <c r="BD329">
        <v>-2.73175480526554</v>
      </c>
      <c r="BE329">
        <v>-2.7437059309955201</v>
      </c>
      <c r="BF329">
        <v>-2.75279696739744</v>
      </c>
      <c r="BG329">
        <v>-2.7589111835333902</v>
      </c>
      <c r="BH329">
        <v>-2.7619669369310902</v>
      </c>
      <c r="BI329">
        <v>-2.7619239980980201</v>
      </c>
      <c r="BJ329">
        <v>-2.75878476254909</v>
      </c>
      <c r="BK329">
        <v>-2.7525961597121</v>
      </c>
      <c r="BL329">
        <v>-2.7434424738433201</v>
      </c>
      <c r="BM329">
        <v>-2.73144699726299</v>
      </c>
      <c r="BN329">
        <v>-2.7167564909851798</v>
      </c>
      <c r="BO329">
        <v>-2.6995353940787301</v>
      </c>
      <c r="BP329">
        <v>-2.6799595518721899</v>
      </c>
      <c r="BQ329">
        <v>-2.6581929502829702</v>
      </c>
      <c r="BR329">
        <v>-2.6343899256295402</v>
      </c>
      <c r="BS329">
        <v>-2.6086820197563001</v>
      </c>
      <c r="BT329">
        <v>-2.5811557346514</v>
      </c>
      <c r="BU329">
        <v>-2.5518767864041001</v>
      </c>
      <c r="BV329">
        <v>-2.52084904121077</v>
      </c>
      <c r="BW329">
        <v>-2.4880429550627601</v>
      </c>
      <c r="BX329">
        <v>-2.4533875459029999</v>
      </c>
      <c r="BY329">
        <v>-2.4167618985593098</v>
      </c>
      <c r="BZ329">
        <v>-2.3780332906046202</v>
      </c>
      <c r="CA329">
        <v>-2.3370285683547198</v>
      </c>
      <c r="CB329">
        <v>-2.2935787405861801</v>
      </c>
      <c r="CC329">
        <v>-2.24750700278069</v>
      </c>
      <c r="CD329">
        <v>-2.1986527628428001</v>
      </c>
      <c r="CE329">
        <v>-2.14687845148016</v>
      </c>
      <c r="CF329">
        <v>-2.09208101844952</v>
      </c>
      <c r="CG329">
        <v>-2.0341978555323599</v>
      </c>
      <c r="CH329">
        <v>-1.9732177426242099</v>
      </c>
      <c r="CI329">
        <v>-1.90917691337005</v>
      </c>
      <c r="CJ329">
        <v>-1.84216808468685</v>
      </c>
      <c r="CK329">
        <v>-1.77233048946121</v>
      </c>
      <c r="CL329">
        <v>-1.6998516100683001</v>
      </c>
      <c r="CM329">
        <v>-1.6249558853885799</v>
      </c>
      <c r="CN329">
        <v>-1.54789862097203</v>
      </c>
      <c r="CO329">
        <v>-1.4689547785464501</v>
      </c>
      <c r="CP329">
        <v>-1.3884092620223301</v>
      </c>
      <c r="CQ329">
        <v>-1.3065458068649201</v>
      </c>
      <c r="CR329">
        <v>-1.22363778417573</v>
      </c>
      <c r="CS329">
        <v>-1.1399402943114201</v>
      </c>
      <c r="CT329">
        <v>-1.05568006556228</v>
      </c>
      <c r="CU329">
        <v>-0.971057989959208</v>
      </c>
      <c r="CV329">
        <v>-0.88623410146465997</v>
      </c>
      <c r="CW329">
        <v>-0.80134299209743298</v>
      </c>
      <c r="CX329">
        <v>-0.71647690007814602</v>
      </c>
      <c r="CY329">
        <v>-0.63170549942397403</v>
      </c>
      <c r="CZ329">
        <v>-0.54706570753015904</v>
      </c>
      <c r="DA329">
        <v>-0.46257590834194101</v>
      </c>
      <c r="DB329">
        <v>-0.378234800642203</v>
      </c>
      <c r="DC329">
        <v>-0.294029180246138</v>
      </c>
      <c r="DD329">
        <v>-0.20993555089902599</v>
      </c>
      <c r="DE329">
        <v>-0.12592589860745601</v>
      </c>
      <c r="DF329">
        <v>-8.39406352042988E-2</v>
      </c>
    </row>
    <row r="330" spans="11:110" ht="1.1499999999999999" customHeight="1">
      <c r="K330">
        <v>-8.2965369322037005E-2</v>
      </c>
      <c r="L330">
        <v>-0.12453150246735201</v>
      </c>
      <c r="M330">
        <v>-0.20762778020102299</v>
      </c>
      <c r="N330">
        <v>-0.29079700538590197</v>
      </c>
      <c r="O330">
        <v>-0.37409333399244099</v>
      </c>
      <c r="P330">
        <v>-0.45752080238466503</v>
      </c>
      <c r="Q330">
        <v>-0.54110313106308205</v>
      </c>
      <c r="R330">
        <v>-0.62482829737004497</v>
      </c>
      <c r="S330">
        <v>-0.70868673197941001</v>
      </c>
      <c r="T330">
        <v>-0.79261514101636299</v>
      </c>
      <c r="U330">
        <v>-0.87656955224778799</v>
      </c>
      <c r="V330">
        <v>-0.96042473711766896</v>
      </c>
      <c r="W330">
        <v>-1.04405941214774</v>
      </c>
      <c r="X330">
        <v>-1.12731272407901</v>
      </c>
      <c r="Y330">
        <v>-1.20997257209095</v>
      </c>
      <c r="Z330">
        <v>-1.2918256448845</v>
      </c>
      <c r="AA330">
        <v>-1.3726213277250101</v>
      </c>
      <c r="AB330">
        <v>-1.45208276585276</v>
      </c>
      <c r="AC330">
        <v>-1.5299456583443001</v>
      </c>
      <c r="AD330">
        <v>-1.60593791635839</v>
      </c>
      <c r="AE330">
        <v>-1.6797827375708401</v>
      </c>
      <c r="AF330">
        <v>-1.75124983698779</v>
      </c>
      <c r="AG330">
        <v>-1.82012556660946</v>
      </c>
      <c r="AH330">
        <v>-1.88622831914247</v>
      </c>
      <c r="AI330">
        <v>-1.9494290752216199</v>
      </c>
      <c r="AJ330">
        <v>-2.0096505602165302</v>
      </c>
      <c r="AK330">
        <v>-2.0668520123719101</v>
      </c>
      <c r="AL330">
        <v>-2.1210511332587099</v>
      </c>
      <c r="AM330">
        <v>-2.1723092682636902</v>
      </c>
      <c r="AN330">
        <v>-2.2207256499313699</v>
      </c>
      <c r="AO330">
        <v>-2.2664288552466298</v>
      </c>
      <c r="AP330">
        <v>-2.3095721051946301</v>
      </c>
      <c r="AQ330">
        <v>-2.3503182280438901</v>
      </c>
      <c r="AR330">
        <v>-2.3888283280556899</v>
      </c>
      <c r="AS330">
        <v>-2.4252545741101699</v>
      </c>
      <c r="AT330">
        <v>-2.45972556366576</v>
      </c>
      <c r="AU330">
        <v>-2.4923445512351399</v>
      </c>
      <c r="AV330">
        <v>-2.5231735200763898</v>
      </c>
      <c r="AW330">
        <v>-2.5522404852756999</v>
      </c>
      <c r="AX330">
        <v>-2.5795262715198102</v>
      </c>
      <c r="AY330">
        <v>-2.6049771361657399</v>
      </c>
      <c r="AZ330">
        <v>-2.6284971056750699</v>
      </c>
      <c r="BA330">
        <v>-2.6499647189904501</v>
      </c>
      <c r="BB330">
        <v>-2.6692331528970499</v>
      </c>
      <c r="BC330">
        <v>-2.6861435732830099</v>
      </c>
      <c r="BD330">
        <v>-2.70053486908408</v>
      </c>
      <c r="BE330">
        <v>-2.7122528338280798</v>
      </c>
      <c r="BF330">
        <v>-2.72116109824263</v>
      </c>
      <c r="BG330">
        <v>-2.7271503434114002</v>
      </c>
      <c r="BH330">
        <v>-2.7301435909732201</v>
      </c>
      <c r="BI330">
        <v>-2.7301033598282398</v>
      </c>
      <c r="BJ330">
        <v>-2.72703170713821</v>
      </c>
      <c r="BK330">
        <v>-2.72097280212513</v>
      </c>
      <c r="BL330">
        <v>-2.7120057206713799</v>
      </c>
      <c r="BM330">
        <v>-2.7002462719470701</v>
      </c>
      <c r="BN330">
        <v>-2.6858321968269498</v>
      </c>
      <c r="BO330">
        <v>-2.6689179141970998</v>
      </c>
      <c r="BP330">
        <v>-2.6496686103434701</v>
      </c>
      <c r="BQ330">
        <v>-2.6282379947839201</v>
      </c>
      <c r="BR330">
        <v>-2.60477139678216</v>
      </c>
      <c r="BS330">
        <v>-2.5793919567411199</v>
      </c>
      <c r="BT330">
        <v>-2.55218115282196</v>
      </c>
      <c r="BU330">
        <v>-2.5232010070784998</v>
      </c>
      <c r="BV330">
        <v>-2.49245474046214</v>
      </c>
      <c r="BW330">
        <v>-2.4599155854305401</v>
      </c>
      <c r="BX330">
        <v>-2.4255165939288101</v>
      </c>
      <c r="BY330">
        <v>-2.3891448436267302</v>
      </c>
      <c r="BZ330">
        <v>-2.35067649376392</v>
      </c>
      <c r="CA330">
        <v>-2.3099489967961602</v>
      </c>
      <c r="CB330">
        <v>-2.2668052158534699</v>
      </c>
      <c r="CC330">
        <v>-2.2210795364698401</v>
      </c>
      <c r="CD330">
        <v>-2.1726226923166201</v>
      </c>
      <c r="CE330">
        <v>-2.1213069550373498</v>
      </c>
      <c r="CF330">
        <v>-2.06703708488515</v>
      </c>
      <c r="CG330">
        <v>-2.0097566269001499</v>
      </c>
      <c r="CH330">
        <v>-1.94945715441956</v>
      </c>
      <c r="CI330">
        <v>-1.88617553477278</v>
      </c>
      <c r="CJ330">
        <v>-1.8200019544441599</v>
      </c>
      <c r="CK330">
        <v>-1.75107044323966</v>
      </c>
      <c r="CL330">
        <v>-1.6795612377045499</v>
      </c>
      <c r="CM330">
        <v>-1.6056889980708799</v>
      </c>
      <c r="CN330">
        <v>-1.5296985487680901</v>
      </c>
      <c r="CO330">
        <v>-1.45185278313956</v>
      </c>
      <c r="CP330">
        <v>-1.3724249746647399</v>
      </c>
      <c r="CQ330">
        <v>-1.29168713181117</v>
      </c>
      <c r="CR330">
        <v>-1.2099020265726701</v>
      </c>
      <c r="CS330">
        <v>-1.12731559662797</v>
      </c>
      <c r="CT330">
        <v>-1.0441468208093401</v>
      </c>
      <c r="CU330">
        <v>-0.96059115442804799</v>
      </c>
      <c r="CV330">
        <v>-0.87680480125753002</v>
      </c>
      <c r="CW330">
        <v>-0.79292062775934902</v>
      </c>
      <c r="CX330">
        <v>-0.70903089522961105</v>
      </c>
      <c r="CY330">
        <v>-0.62520653229497802</v>
      </c>
      <c r="CZ330">
        <v>-0.54148710363802299</v>
      </c>
      <c r="DA330">
        <v>-0.45789423024499698</v>
      </c>
      <c r="DB330">
        <v>-0.37443024861982799</v>
      </c>
      <c r="DC330">
        <v>-0.29108599794731599</v>
      </c>
      <c r="DD330">
        <v>-0.20784162026533001</v>
      </c>
      <c r="DE330">
        <v>-0.124672847088013</v>
      </c>
      <c r="DF330">
        <v>-8.3106476883040098E-2</v>
      </c>
    </row>
    <row r="331" spans="11:110" ht="1.1499999999999999" customHeight="1">
      <c r="K331">
        <v>-8.2134858618855902E-2</v>
      </c>
      <c r="L331">
        <v>-0.12328343286304499</v>
      </c>
      <c r="M331">
        <v>-0.20554160994801801</v>
      </c>
      <c r="N331">
        <v>-0.28786385294691602</v>
      </c>
      <c r="O331">
        <v>-0.37030056547483597</v>
      </c>
      <c r="P331">
        <v>-0.45285201605729503</v>
      </c>
      <c r="Q331">
        <v>-0.53553803452151905</v>
      </c>
      <c r="R331">
        <v>-0.61834332409089698</v>
      </c>
      <c r="S331">
        <v>-0.70125521590032303</v>
      </c>
      <c r="T331">
        <v>-0.78420841855996004</v>
      </c>
      <c r="U331">
        <v>-0.86715778249474096</v>
      </c>
      <c r="V331">
        <v>-0.94997872274728201</v>
      </c>
      <c r="W331">
        <v>-1.0325520742830301</v>
      </c>
      <c r="X331">
        <v>-1.1147208146115299</v>
      </c>
      <c r="Y331">
        <v>-1.1962786811875801</v>
      </c>
      <c r="Z331">
        <v>-1.27701999584512</v>
      </c>
      <c r="AA331">
        <v>-1.35670319553384</v>
      </c>
      <c r="AB331">
        <v>-1.4350618050114601</v>
      </c>
      <c r="AC331">
        <v>-1.51184252667745</v>
      </c>
      <c r="AD331">
        <v>-1.58678475184805</v>
      </c>
      <c r="AE331">
        <v>-1.65962284487399</v>
      </c>
      <c r="AF331">
        <v>-1.73013644932139</v>
      </c>
      <c r="AG331">
        <v>-1.7981207897704901</v>
      </c>
      <c r="AH331">
        <v>-1.8634012933640001</v>
      </c>
      <c r="AI331">
        <v>-1.92585328439333</v>
      </c>
      <c r="AJ331">
        <v>-1.9854014727593301</v>
      </c>
      <c r="AK331">
        <v>-2.04200465254109</v>
      </c>
      <c r="AL331">
        <v>-2.0956771451035001</v>
      </c>
      <c r="AM331">
        <v>-2.14647448685289</v>
      </c>
      <c r="AN331">
        <v>-2.1944882163298698</v>
      </c>
      <c r="AO331">
        <v>-2.2398375219747901</v>
      </c>
      <c r="AP331">
        <v>-2.28266498043347</v>
      </c>
      <c r="AQ331">
        <v>-2.3231225907895099</v>
      </c>
      <c r="AR331">
        <v>-2.3613606838896599</v>
      </c>
      <c r="AS331">
        <v>-2.3975214951945798</v>
      </c>
      <c r="AT331">
        <v>-2.4317251340302</v>
      </c>
      <c r="AU331">
        <v>-2.46406828331172</v>
      </c>
      <c r="AV331">
        <v>-2.4946086435459098</v>
      </c>
      <c r="AW331">
        <v>-2.5233723783847499</v>
      </c>
      <c r="AX331">
        <v>-2.5503413414527398</v>
      </c>
      <c r="AY331">
        <v>-2.5754648827170401</v>
      </c>
      <c r="AZ331">
        <v>-2.5986528425061302</v>
      </c>
      <c r="BA331">
        <v>-2.6197911706405299</v>
      </c>
      <c r="BB331">
        <v>-2.6387419094524698</v>
      </c>
      <c r="BC331">
        <v>-2.65535595763237</v>
      </c>
      <c r="BD331">
        <v>-2.6694820139452702</v>
      </c>
      <c r="BE331">
        <v>-2.6809753355406798</v>
      </c>
      <c r="BF331">
        <v>-2.68970770284175</v>
      </c>
      <c r="BG331">
        <v>-2.69557675677633</v>
      </c>
      <c r="BH331">
        <v>-2.6985098802927898</v>
      </c>
      <c r="BI331">
        <v>-2.6984721932174498</v>
      </c>
      <c r="BJ331">
        <v>-2.6954654234896802</v>
      </c>
      <c r="BK331">
        <v>-2.68953113237268</v>
      </c>
      <c r="BL331">
        <v>-2.6807435593547599</v>
      </c>
      <c r="BM331">
        <v>-2.6692114216082401</v>
      </c>
      <c r="BN331">
        <v>-2.6550640618342598</v>
      </c>
      <c r="BO331">
        <v>-2.6384464617684702</v>
      </c>
      <c r="BP331">
        <v>-2.61951380683097</v>
      </c>
      <c r="BQ331">
        <v>-2.5984102024330098</v>
      </c>
      <c r="BR331">
        <v>-2.5752724905909199</v>
      </c>
      <c r="BS331">
        <v>-2.5502159642448299</v>
      </c>
      <c r="BT331">
        <v>-2.5233174067855302</v>
      </c>
      <c r="BU331">
        <v>-2.4946353526774101</v>
      </c>
      <c r="BV331">
        <v>-2.4641724769283799</v>
      </c>
      <c r="BW331">
        <v>-2.4319046226885401</v>
      </c>
      <c r="BX331">
        <v>-2.3977686205845599</v>
      </c>
      <c r="BY331">
        <v>-2.3616591494513299</v>
      </c>
      <c r="BZ331">
        <v>-2.3234606401501701</v>
      </c>
      <c r="CA331">
        <v>-2.2830205981703</v>
      </c>
      <c r="CB331">
        <v>-2.2401930130035002</v>
      </c>
      <c r="CC331">
        <v>-2.1948227689772102</v>
      </c>
      <c r="CD331">
        <v>-2.1467713117915599</v>
      </c>
      <c r="CE331">
        <v>-2.09592009428036</v>
      </c>
      <c r="CF331">
        <v>-2.0421812648736699</v>
      </c>
      <c r="CG331">
        <v>-1.9855041318761599</v>
      </c>
      <c r="CH331">
        <v>-1.9258828589971599</v>
      </c>
      <c r="CI331">
        <v>-1.8633549413752399</v>
      </c>
      <c r="CJ331">
        <v>-1.7980081024811401</v>
      </c>
      <c r="CK331">
        <v>-1.7299715011168399</v>
      </c>
      <c r="CL331">
        <v>-1.65941848222968</v>
      </c>
      <c r="CM331">
        <v>-1.58655447210746</v>
      </c>
      <c r="CN331">
        <v>-1.5116143755078799</v>
      </c>
      <c r="CO331">
        <v>-1.43484963966128</v>
      </c>
      <c r="CP331">
        <v>-1.3565225202653799</v>
      </c>
      <c r="CQ331">
        <v>-1.2768938690217799</v>
      </c>
      <c r="CR331">
        <v>-1.1962163681723099</v>
      </c>
      <c r="CS331">
        <v>-1.1147271883001699</v>
      </c>
      <c r="CT331">
        <v>-1.03263787203636</v>
      </c>
      <c r="CU331">
        <v>-0.95013858127865203</v>
      </c>
      <c r="CV331">
        <v>-0.86738177525781701</v>
      </c>
      <c r="CW331">
        <v>-0.78449850542277499</v>
      </c>
      <c r="CX331">
        <v>-0.70158092477721701</v>
      </c>
      <c r="CY331">
        <v>-0.618700998263639</v>
      </c>
      <c r="CZ331">
        <v>-0.53590066141865</v>
      </c>
      <c r="DA331">
        <v>-0.45320452253777599</v>
      </c>
      <c r="DB331">
        <v>-0.37061827881943299</v>
      </c>
      <c r="DC331">
        <v>-0.28813656972259599</v>
      </c>
      <c r="DD331">
        <v>-0.205743019370697</v>
      </c>
      <c r="DE331">
        <v>-0.123416903489228</v>
      </c>
      <c r="DF331">
        <v>-8.2270346773147998E-2</v>
      </c>
    </row>
    <row r="332" spans="11:110" ht="1.1499999999999999" customHeight="1">
      <c r="K332">
        <v>-8.1302315369939496E-2</v>
      </c>
      <c r="L332">
        <v>-0.122032311508896</v>
      </c>
      <c r="M332">
        <v>-0.20345051615632601</v>
      </c>
      <c r="N332">
        <v>-0.28492420911316901</v>
      </c>
      <c r="O332">
        <v>-0.36650017523454997</v>
      </c>
      <c r="P332">
        <v>-0.44817512903236001</v>
      </c>
      <c r="Q332">
        <v>-0.52996522286581704</v>
      </c>
      <c r="R332">
        <v>-0.61185214571294599</v>
      </c>
      <c r="S332">
        <v>-0.69382037137070196</v>
      </c>
      <c r="T332">
        <v>-0.77580284896585405</v>
      </c>
      <c r="U332">
        <v>-0.85775343060685805</v>
      </c>
      <c r="V332">
        <v>-0.93954830234382303</v>
      </c>
      <c r="W332">
        <v>-1.0210704419936201</v>
      </c>
      <c r="X332">
        <v>-1.1021665830051599</v>
      </c>
      <c r="Y332">
        <v>-1.1826361144104101</v>
      </c>
      <c r="Z332">
        <v>-1.26228068792743</v>
      </c>
      <c r="AA332">
        <v>-1.34086739327959</v>
      </c>
      <c r="AB332">
        <v>-1.4181396436496201</v>
      </c>
      <c r="AC332">
        <v>-1.4938545958160601</v>
      </c>
      <c r="AD332">
        <v>-1.5677625410959899</v>
      </c>
      <c r="AE332">
        <v>-1.63960842740868</v>
      </c>
      <c r="AF332">
        <v>-1.70918129185614</v>
      </c>
      <c r="AG332">
        <v>-1.77628476560674</v>
      </c>
      <c r="AH332">
        <v>-1.8407509366714601</v>
      </c>
      <c r="AI332">
        <v>-1.90245923734967</v>
      </c>
      <c r="AJ332">
        <v>-1.9613362763889499</v>
      </c>
      <c r="AK332">
        <v>-2.0173404511904902</v>
      </c>
      <c r="AL332">
        <v>-2.0704829084702498</v>
      </c>
      <c r="AM332">
        <v>-2.1208137443287298</v>
      </c>
      <c r="AN332">
        <v>-2.1684172630273801</v>
      </c>
      <c r="AO332">
        <v>-2.2134038261055</v>
      </c>
      <c r="AP332">
        <v>-2.255906001154</v>
      </c>
      <c r="AQ332">
        <v>-2.2960656160278199</v>
      </c>
      <c r="AR332">
        <v>-2.3340228513698098</v>
      </c>
      <c r="AS332">
        <v>-2.36991059695919</v>
      </c>
      <c r="AT332">
        <v>-2.4038409958000302</v>
      </c>
      <c r="AU332">
        <v>-2.4359045037874099</v>
      </c>
      <c r="AV332">
        <v>-2.4661548030748999</v>
      </c>
      <c r="AW332">
        <v>-2.49461629004323</v>
      </c>
      <c r="AX332">
        <v>-2.52127177175295</v>
      </c>
      <c r="AY332">
        <v>-2.54607346883438</v>
      </c>
      <c r="AZ332">
        <v>-2.5689366862381302</v>
      </c>
      <c r="BA332">
        <v>-2.58975431444967</v>
      </c>
      <c r="BB332">
        <v>-2.6083966773490102</v>
      </c>
      <c r="BC332">
        <v>-2.6247238606920398</v>
      </c>
      <c r="BD332">
        <v>-2.6385937033369502</v>
      </c>
      <c r="BE332">
        <v>-2.6498703792804501</v>
      </c>
      <c r="BF332">
        <v>-2.6584333074598501</v>
      </c>
      <c r="BG332">
        <v>-2.6641866522695601</v>
      </c>
      <c r="BH332">
        <v>-2.6670618918616098</v>
      </c>
      <c r="BI332">
        <v>-2.6670265937180999</v>
      </c>
      <c r="BJ332">
        <v>-2.6640821703170801</v>
      </c>
      <c r="BK332">
        <v>-2.6582677225623099</v>
      </c>
      <c r="BL332">
        <v>-2.6496529937876998</v>
      </c>
      <c r="BM332">
        <v>-2.6383399823015501</v>
      </c>
      <c r="BN332">
        <v>-2.62445021741161</v>
      </c>
      <c r="BO332">
        <v>-2.6081197842769002</v>
      </c>
      <c r="BP332">
        <v>-2.5894944922520802</v>
      </c>
      <c r="BQ332">
        <v>-2.5687094725147799</v>
      </c>
      <c r="BR332">
        <v>-2.5458935587174398</v>
      </c>
      <c r="BS332">
        <v>-2.5211547341053699</v>
      </c>
      <c r="BT332">
        <v>-2.4945653736952398</v>
      </c>
      <c r="BU332">
        <v>-2.4661807357266499</v>
      </c>
      <c r="BV332">
        <v>-2.4360030337808198</v>
      </c>
      <c r="BW332">
        <v>-2.4040105596658798</v>
      </c>
      <c r="BX332">
        <v>-2.3701436977874399</v>
      </c>
      <c r="BY332">
        <v>-2.3343043379857802</v>
      </c>
      <c r="BZ332">
        <v>-2.2963846278865798</v>
      </c>
      <c r="CA332">
        <v>-2.25624159173171</v>
      </c>
      <c r="CB332">
        <v>-2.21373966741512</v>
      </c>
      <c r="CC332">
        <v>-2.1687335843061</v>
      </c>
      <c r="CD332">
        <v>-2.1210949259729599</v>
      </c>
      <c r="CE332">
        <v>-2.0707136983810099</v>
      </c>
      <c r="CF332">
        <v>-2.0175090514121599</v>
      </c>
      <c r="CG332">
        <v>-1.96143567474739</v>
      </c>
      <c r="CH332">
        <v>-1.9024901438626001</v>
      </c>
      <c r="CI332">
        <v>-1.8407105647334401</v>
      </c>
      <c r="CJ332">
        <v>-1.77618226445335</v>
      </c>
      <c r="CK332">
        <v>-1.70902984338357</v>
      </c>
      <c r="CL332">
        <v>-1.63942008045622</v>
      </c>
      <c r="CM332">
        <v>-1.5675496902524499</v>
      </c>
      <c r="CN332">
        <v>-1.49364417323518</v>
      </c>
      <c r="CO332">
        <v>-1.41794413013303</v>
      </c>
      <c r="CP332">
        <v>-1.3407013631440099</v>
      </c>
      <c r="CQ332">
        <v>-1.2621661182641699</v>
      </c>
      <c r="CR332">
        <v>-1.1825814597155</v>
      </c>
      <c r="CS332">
        <v>-1.1021761760451001</v>
      </c>
      <c r="CT332">
        <v>-1.02115466662026</v>
      </c>
      <c r="CU332">
        <v>-0.93970194635549897</v>
      </c>
      <c r="CV332">
        <v>-0.85796681228930505</v>
      </c>
      <c r="CW332">
        <v>-0.77607842770566904</v>
      </c>
      <c r="CX332">
        <v>-0.69412871773405105</v>
      </c>
      <c r="CY332">
        <v>-0.61219048408717702</v>
      </c>
      <c r="CZ332">
        <v>-0.53030778260502698</v>
      </c>
      <c r="DA332">
        <v>-0.44850796690980099</v>
      </c>
      <c r="DB332">
        <v>-0.36679984915928698</v>
      </c>
      <c r="DC332">
        <v>-0.28518162388611001</v>
      </c>
      <c r="DD332">
        <v>-0.20364025699614499</v>
      </c>
      <c r="DE332">
        <v>-0.12215836932671199</v>
      </c>
      <c r="DF332">
        <v>-8.1432435969736594E-2</v>
      </c>
    </row>
    <row r="333" spans="11:110" ht="1.1499999999999999" customHeight="1">
      <c r="K333">
        <v>-8.0467950139018196E-2</v>
      </c>
      <c r="L333">
        <v>-0.120778458659419</v>
      </c>
      <c r="M333">
        <v>-0.20135504014140199</v>
      </c>
      <c r="N333">
        <v>-0.281978840150372</v>
      </c>
      <c r="O333">
        <v>-0.362693155087636</v>
      </c>
      <c r="P333">
        <v>-0.44349135280325203</v>
      </c>
      <c r="Q333">
        <v>-0.52438610939394004</v>
      </c>
      <c r="R333">
        <v>-0.60535634386502801</v>
      </c>
      <c r="S333">
        <v>-0.68638389795779398</v>
      </c>
      <c r="T333">
        <v>-0.767400180816457</v>
      </c>
      <c r="U333">
        <v>-0.84835820911716797</v>
      </c>
      <c r="V333">
        <v>-0.92913505370724503</v>
      </c>
      <c r="W333">
        <v>-1.00961585094438</v>
      </c>
      <c r="X333">
        <v>-1.08965101387167</v>
      </c>
      <c r="Y333">
        <v>-1.1690454023072001</v>
      </c>
      <c r="Z333">
        <v>-1.24760770658583</v>
      </c>
      <c r="AA333">
        <v>-1.3251132905388601</v>
      </c>
      <c r="AB333">
        <v>-1.4013149912619101</v>
      </c>
      <c r="AC333">
        <v>-1.4759799009624499</v>
      </c>
      <c r="AD333">
        <v>-1.5488686633820901</v>
      </c>
      <c r="AE333">
        <v>-1.6197362608791199</v>
      </c>
      <c r="AF333">
        <v>-1.68838062187108</v>
      </c>
      <c r="AG333">
        <v>-1.7546133452233199</v>
      </c>
      <c r="AH333">
        <v>-1.81827282853734</v>
      </c>
      <c r="AI333">
        <v>-1.8792423933354501</v>
      </c>
      <c r="AJ333">
        <v>-1.9374504674045201</v>
      </c>
      <c r="AK333">
        <v>-1.99285509540247</v>
      </c>
      <c r="AL333">
        <v>-2.0454644446699599</v>
      </c>
      <c r="AM333">
        <v>-2.0953235213343699</v>
      </c>
      <c r="AN333">
        <v>-2.1425098245238701</v>
      </c>
      <c r="AO333">
        <v>-2.1871254192283098</v>
      </c>
      <c r="AP333">
        <v>-2.2292934652685901</v>
      </c>
      <c r="AQ333">
        <v>-2.2691462338524002</v>
      </c>
      <c r="AR333">
        <v>-2.3068143435883002</v>
      </c>
      <c r="AS333">
        <v>-2.3424218932623901</v>
      </c>
      <c r="AT333">
        <v>-2.37607355105194</v>
      </c>
      <c r="AU333">
        <v>-2.4078538658406101</v>
      </c>
      <c r="AV333">
        <v>-2.4378127575051298</v>
      </c>
      <c r="AW333">
        <v>-2.4659729330216802</v>
      </c>
      <c r="AX333">
        <v>-2.4923180764564798</v>
      </c>
      <c r="AY333">
        <v>-2.5168030825175798</v>
      </c>
      <c r="AZ333">
        <v>-2.5393483849374001</v>
      </c>
      <c r="BA333">
        <v>-2.5598533759894999</v>
      </c>
      <c r="BB333">
        <v>-2.57819611527156</v>
      </c>
      <c r="BC333">
        <v>-2.5942453633036999</v>
      </c>
      <c r="BD333">
        <v>-2.6078674654739298</v>
      </c>
      <c r="BE333">
        <v>-2.6189350055060601</v>
      </c>
      <c r="BF333">
        <v>-2.6273345606617702</v>
      </c>
      <c r="BG333">
        <v>-2.6329763993230801</v>
      </c>
      <c r="BH333">
        <v>-2.6357958627944802</v>
      </c>
      <c r="BI333">
        <v>-2.63576280525055</v>
      </c>
      <c r="BJ333">
        <v>-2.63287834520776</v>
      </c>
      <c r="BK333">
        <v>-2.6271792649032601</v>
      </c>
      <c r="BL333">
        <v>-2.6187311196760001</v>
      </c>
      <c r="BM333">
        <v>-2.6076295510905099</v>
      </c>
      <c r="BN333">
        <v>-2.5939888179678499</v>
      </c>
      <c r="BO333">
        <v>-2.57793661426303</v>
      </c>
      <c r="BP333">
        <v>-2.5596099664372902</v>
      </c>
      <c r="BQ333">
        <v>-2.5391356171261399</v>
      </c>
      <c r="BR333">
        <v>-2.51663483911803</v>
      </c>
      <c r="BS333">
        <v>-2.4922088215059701</v>
      </c>
      <c r="BT333">
        <v>-2.4659257816584099</v>
      </c>
      <c r="BU333">
        <v>-2.4378379173234501</v>
      </c>
      <c r="BV333">
        <v>-2.4079470476869198</v>
      </c>
      <c r="BW333">
        <v>-2.37623376083326</v>
      </c>
      <c r="BX333">
        <v>-2.3426417922737302</v>
      </c>
      <c r="BY333">
        <v>-2.30707985886206</v>
      </c>
      <c r="BZ333">
        <v>-2.2694473198706899</v>
      </c>
      <c r="CA333">
        <v>-2.2296102012801602</v>
      </c>
      <c r="CB333">
        <v>-2.1874427604514102</v>
      </c>
      <c r="CC333">
        <v>-2.1428089507363701</v>
      </c>
      <c r="CD333">
        <v>-2.09558995901273</v>
      </c>
      <c r="CE333">
        <v>-2.0456837441708098</v>
      </c>
      <c r="CF333">
        <v>-1.9930161061949201</v>
      </c>
      <c r="CG333">
        <v>-1.9375467398606501</v>
      </c>
      <c r="CH333">
        <v>-1.8792744795583201</v>
      </c>
      <c r="CI333">
        <v>-1.8182380115646199</v>
      </c>
      <c r="CJ333">
        <v>-1.7545203360575601</v>
      </c>
      <c r="CK333">
        <v>-1.6882417860732</v>
      </c>
      <c r="CL333">
        <v>-1.6195628755473701</v>
      </c>
      <c r="CM333">
        <v>-1.5486721076015599</v>
      </c>
      <c r="CN333">
        <v>-1.4757860498791799</v>
      </c>
      <c r="CO333">
        <v>-1.4011350371155</v>
      </c>
      <c r="CP333">
        <v>-1.32496093346824</v>
      </c>
      <c r="CQ333">
        <v>-1.2475039162733399</v>
      </c>
      <c r="CR333">
        <v>-1.1689978638787799</v>
      </c>
      <c r="CS333">
        <v>-1.0896635613677901</v>
      </c>
      <c r="CT333">
        <v>-1.00969853603327</v>
      </c>
      <c r="CU333">
        <v>-0.92928280567173704</v>
      </c>
      <c r="CV333">
        <v>-0.84856158507937296</v>
      </c>
      <c r="CW333">
        <v>-0.76766208827986604</v>
      </c>
      <c r="CX333">
        <v>-0.68667590777005405</v>
      </c>
      <c r="CY333">
        <v>-0.60567649511066501</v>
      </c>
      <c r="CZ333">
        <v>-0.52470980367697795</v>
      </c>
      <c r="DA333">
        <v>-0.44380569563712402</v>
      </c>
      <c r="DB333">
        <v>-0.36297588078647902</v>
      </c>
      <c r="DC333">
        <v>-0.28222186515512898</v>
      </c>
      <c r="DD333">
        <v>-0.20153382615766499</v>
      </c>
      <c r="DE333">
        <v>-0.12089753822891899</v>
      </c>
      <c r="DF333">
        <v>-8.0592932514828103E-2</v>
      </c>
    </row>
    <row r="334" spans="11:110" ht="1.1499999999999999" customHeight="1">
      <c r="K334">
        <v>-7.9631967369123105E-2</v>
      </c>
      <c r="L334">
        <v>-0.119522184716765</v>
      </c>
      <c r="M334">
        <v>-0.19925570483072499</v>
      </c>
      <c r="N334">
        <v>-0.27902848377877898</v>
      </c>
      <c r="O334">
        <v>-0.35888045655289702</v>
      </c>
      <c r="P334">
        <v>-0.43880184513082798</v>
      </c>
      <c r="Q334">
        <v>-0.51880203917273704</v>
      </c>
      <c r="R334">
        <v>-0.59885741735575204</v>
      </c>
      <c r="S334">
        <v>-0.67894739924370695</v>
      </c>
      <c r="T334">
        <v>-0.75900205627551198</v>
      </c>
      <c r="U334">
        <v>-0.83897371762594497</v>
      </c>
      <c r="V334">
        <v>-0.91874044034334901</v>
      </c>
      <c r="W334">
        <v>-0.99818952714642795</v>
      </c>
      <c r="X334">
        <v>-1.07717499335852</v>
      </c>
      <c r="Y334">
        <v>-1.15550699504897</v>
      </c>
      <c r="Z334">
        <v>-1.2330009810791001</v>
      </c>
      <c r="AA334">
        <v>-1.3094402296833401</v>
      </c>
      <c r="AB334">
        <v>-1.3845865628081999</v>
      </c>
      <c r="AC334">
        <v>-1.4582165170505199</v>
      </c>
      <c r="AD334">
        <v>-1.5301005715295199</v>
      </c>
      <c r="AE334">
        <v>-1.6000032263622801</v>
      </c>
      <c r="AF334">
        <v>-1.6677308295840001</v>
      </c>
      <c r="AG334">
        <v>-1.7331025338585</v>
      </c>
      <c r="AH334">
        <v>-1.7959627164557801</v>
      </c>
      <c r="AI334">
        <v>-1.8561983851697601</v>
      </c>
      <c r="AJ334">
        <v>-1.91373971193124</v>
      </c>
      <c r="AK334">
        <v>-1.9685444297535299</v>
      </c>
      <c r="AL334">
        <v>-2.0206179122068799</v>
      </c>
      <c r="AM334">
        <v>-2.0700004077970302</v>
      </c>
      <c r="AN334">
        <v>-2.1167630111103501</v>
      </c>
      <c r="AO334">
        <v>-2.1609999918949701</v>
      </c>
      <c r="AP334">
        <v>-2.2028256712702401</v>
      </c>
      <c r="AQ334">
        <v>-2.2423633369918998</v>
      </c>
      <c r="AR334">
        <v>-2.2797346021696598</v>
      </c>
      <c r="AS334">
        <v>-2.31505529741893</v>
      </c>
      <c r="AT334">
        <v>-2.3484230783010598</v>
      </c>
      <c r="AU334">
        <v>-2.37991688526124</v>
      </c>
      <c r="AV334">
        <v>-2.40958312314919</v>
      </c>
      <c r="AW334">
        <v>-2.4374428812736899</v>
      </c>
      <c r="AX334">
        <v>-2.4634806439524199</v>
      </c>
      <c r="AY334">
        <v>-2.48765380772742</v>
      </c>
      <c r="AZ334">
        <v>-2.5098876097756802</v>
      </c>
      <c r="BA334">
        <v>-2.5300875364676298</v>
      </c>
      <c r="BB334">
        <v>-2.5481388736518999</v>
      </c>
      <c r="BC334">
        <v>-2.5639185724917</v>
      </c>
      <c r="BD334">
        <v>-2.5773008895249099</v>
      </c>
      <c r="BE334">
        <v>-2.5881663460240998</v>
      </c>
      <c r="BF334">
        <v>-2.5964082256527901</v>
      </c>
      <c r="BG334">
        <v>-2.6019424998691201</v>
      </c>
      <c r="BH334">
        <v>-2.60470817106604</v>
      </c>
      <c r="BI334">
        <v>-2.6046772112559902</v>
      </c>
      <c r="BJ334">
        <v>-2.6018504765176198</v>
      </c>
      <c r="BK334">
        <v>-2.5962625642314299</v>
      </c>
      <c r="BL334">
        <v>-2.5879751192081399</v>
      </c>
      <c r="BM334">
        <v>-2.5770777824378102</v>
      </c>
      <c r="BN334">
        <v>-2.5636780392493899</v>
      </c>
      <c r="BO334">
        <v>-2.54789567054494</v>
      </c>
      <c r="BP334">
        <v>-2.5298594810166501</v>
      </c>
      <c r="BQ334">
        <v>-2.5096883664755798</v>
      </c>
      <c r="BR334">
        <v>-2.48749646333783</v>
      </c>
      <c r="BS334">
        <v>-2.46337865298718</v>
      </c>
      <c r="BT334">
        <v>-2.4373992194901501</v>
      </c>
      <c r="BU334">
        <v>-2.4096075162742601</v>
      </c>
      <c r="BV334">
        <v>-2.3800050181519601</v>
      </c>
      <c r="BW334">
        <v>-2.3485744705861702</v>
      </c>
      <c r="BX334">
        <v>-2.3152627720504002</v>
      </c>
      <c r="BY334">
        <v>-2.2799850946993101</v>
      </c>
      <c r="BZ334">
        <v>-2.2426475459462201</v>
      </c>
      <c r="CA334">
        <v>-2.2031246559653299</v>
      </c>
      <c r="CB334">
        <v>-2.1612999170365499</v>
      </c>
      <c r="CC334">
        <v>-2.1170459168674198</v>
      </c>
      <c r="CD334">
        <v>-2.0702529480337</v>
      </c>
      <c r="CE334">
        <v>-2.0208263484655999</v>
      </c>
      <c r="CF334">
        <v>-1.9686982504419599</v>
      </c>
      <c r="CG334">
        <v>-1.9138329820978099</v>
      </c>
      <c r="CH334">
        <v>-1.85623150981328</v>
      </c>
      <c r="CI334">
        <v>-1.7959330545557901</v>
      </c>
      <c r="CJ334">
        <v>-1.7330183647093</v>
      </c>
      <c r="CK334">
        <v>-1.6676037741187499</v>
      </c>
      <c r="CL334">
        <v>-1.5998438120348399</v>
      </c>
      <c r="CM334">
        <v>-1.52991924845685</v>
      </c>
      <c r="CN334">
        <v>-1.45803814855611</v>
      </c>
      <c r="CO334">
        <v>-1.38442114462259</v>
      </c>
      <c r="CP334">
        <v>-1.3093006306703101</v>
      </c>
      <c r="CQ334">
        <v>-1.23290724099124</v>
      </c>
      <c r="CR334">
        <v>-1.1554660615724599</v>
      </c>
      <c r="CS334">
        <v>-1.0771902466711001</v>
      </c>
      <c r="CT334">
        <v>-0.99827070306948795</v>
      </c>
      <c r="CU334">
        <v>-0.91888260175394798</v>
      </c>
      <c r="CV334">
        <v>-0.83916765638268298</v>
      </c>
      <c r="CW334">
        <v>-0.75925107709908302</v>
      </c>
      <c r="CX334">
        <v>-0.67922403694002598</v>
      </c>
      <c r="CY334">
        <v>-0.59916045852763999</v>
      </c>
      <c r="CZ334">
        <v>-0.51910799721076195</v>
      </c>
      <c r="DA334">
        <v>-0.43909879266498603</v>
      </c>
      <c r="DB334">
        <v>-0.35914725811215698</v>
      </c>
      <c r="DC334">
        <v>-0.27925797422267301</v>
      </c>
      <c r="DD334">
        <v>-0.199424203911999</v>
      </c>
      <c r="DE334">
        <v>-0.119634695367658</v>
      </c>
      <c r="DF334">
        <v>-7.9752021400699896E-2</v>
      </c>
    </row>
    <row r="335" spans="11:110" ht="1.1499999999999999" customHeight="1">
      <c r="K335">
        <v>-7.8794565243788306E-2</v>
      </c>
      <c r="L335">
        <v>-0.11826378998803599</v>
      </c>
      <c r="M335">
        <v>-0.19715301445047301</v>
      </c>
      <c r="N335">
        <v>-0.27607384911013899</v>
      </c>
      <c r="O335">
        <v>-0.35506299131181102</v>
      </c>
      <c r="P335">
        <v>-0.43410771117168601</v>
      </c>
      <c r="Q335">
        <v>-0.51321429108852001</v>
      </c>
      <c r="R335">
        <v>-0.59235678532910196</v>
      </c>
      <c r="S335">
        <v>-0.67151238698786497</v>
      </c>
      <c r="T335">
        <v>-0.75061001616098499</v>
      </c>
      <c r="U335">
        <v>-0.82960144860061502</v>
      </c>
      <c r="V335">
        <v>-0.90836581764645796</v>
      </c>
      <c r="W335">
        <v>-0.98679259326270796</v>
      </c>
      <c r="X335">
        <v>-1.0647393152129301</v>
      </c>
      <c r="Y335">
        <v>-1.14202126772319</v>
      </c>
      <c r="Z335">
        <v>-1.21846038860001</v>
      </c>
      <c r="AA335">
        <v>-1.29384752848518</v>
      </c>
      <c r="AB335">
        <v>-1.3679530794816299</v>
      </c>
      <c r="AC335">
        <v>-1.4405625575810199</v>
      </c>
      <c r="AD335">
        <v>-1.51145578877526</v>
      </c>
      <c r="AE335">
        <v>-1.5804063052752699</v>
      </c>
      <c r="AF335">
        <v>-1.6472284314721499</v>
      </c>
      <c r="AG335">
        <v>-1.71174848290205</v>
      </c>
      <c r="AH335">
        <v>-1.77381650709781</v>
      </c>
      <c r="AI335">
        <v>-1.8333230100584901</v>
      </c>
      <c r="AJ335">
        <v>-1.89019983686295</v>
      </c>
      <c r="AK335">
        <v>-1.94440444793145</v>
      </c>
      <c r="AL335">
        <v>-1.99593959960644</v>
      </c>
      <c r="AM335">
        <v>-2.0448410973054498</v>
      </c>
      <c r="AN335">
        <v>-2.0911740052123799</v>
      </c>
      <c r="AO335">
        <v>-2.1350252721580198</v>
      </c>
      <c r="AP335">
        <v>-2.1765009189111701</v>
      </c>
      <c r="AQ335">
        <v>-2.2157157836538599</v>
      </c>
      <c r="AR335">
        <v>-2.2527830021633499</v>
      </c>
      <c r="AS335">
        <v>-2.2878106287422599</v>
      </c>
      <c r="AT335">
        <v>-2.32088974030219</v>
      </c>
      <c r="AU335">
        <v>-2.3520939492240802</v>
      </c>
      <c r="AV335">
        <v>-2.38146638270893</v>
      </c>
      <c r="AW335">
        <v>-2.4090265784718801</v>
      </c>
      <c r="AX335">
        <v>-2.43475974487728</v>
      </c>
      <c r="AY335">
        <v>-2.45862563075287</v>
      </c>
      <c r="AZ335">
        <v>-2.48055395971992</v>
      </c>
      <c r="BA335">
        <v>-2.5004559356075902</v>
      </c>
      <c r="BB335">
        <v>-2.5182235952234202</v>
      </c>
      <c r="BC335">
        <v>-2.5337416198057499</v>
      </c>
      <c r="BD335">
        <v>-2.5468916220682698</v>
      </c>
      <c r="BE335">
        <v>-2.5575616183309702</v>
      </c>
      <c r="BF335">
        <v>-2.5656511731424101</v>
      </c>
      <c r="BG335">
        <v>-2.5710815805320202</v>
      </c>
      <c r="BH335">
        <v>-2.5737953267189102</v>
      </c>
      <c r="BI335">
        <v>-2.5737663263936499</v>
      </c>
      <c r="BJ335">
        <v>-2.5709952157290901</v>
      </c>
      <c r="BK335">
        <v>-2.5655145310219098</v>
      </c>
      <c r="BL335">
        <v>-2.5573822562494999</v>
      </c>
      <c r="BM335">
        <v>-2.5466823847562901</v>
      </c>
      <c r="BN335">
        <v>-2.53351607696671</v>
      </c>
      <c r="BO335">
        <v>-2.51799565941716</v>
      </c>
      <c r="BP335">
        <v>-2.5002422420566099</v>
      </c>
      <c r="BQ335">
        <v>-2.4803673740527601</v>
      </c>
      <c r="BR335">
        <v>-2.4584784631590502</v>
      </c>
      <c r="BS335">
        <v>-2.4346645340938098</v>
      </c>
      <c r="BT335">
        <v>-2.40898614584858</v>
      </c>
      <c r="BU335">
        <v>-2.3814900175960299</v>
      </c>
      <c r="BV335">
        <v>-2.3521773165078899</v>
      </c>
      <c r="BW335">
        <v>-2.32103282083665</v>
      </c>
      <c r="BX335">
        <v>-2.2880064127167201</v>
      </c>
      <c r="BY335">
        <v>-2.2530193659517002</v>
      </c>
      <c r="BZ335">
        <v>-2.2159841050660898</v>
      </c>
      <c r="CA335">
        <v>-2.1767831910096902</v>
      </c>
      <c r="CB335">
        <v>-2.1353088033339498</v>
      </c>
      <c r="CC335">
        <v>-2.09144160793111</v>
      </c>
      <c r="CD335">
        <v>-2.04508053690919</v>
      </c>
      <c r="CE335">
        <v>-1.9961377608900699</v>
      </c>
      <c r="CF335">
        <v>-1.9445514561338</v>
      </c>
      <c r="CG335">
        <v>-1.89029021793514</v>
      </c>
      <c r="CH335">
        <v>-1.8333570421654799</v>
      </c>
      <c r="CI335">
        <v>-1.77379162368694</v>
      </c>
      <c r="CJ335">
        <v>-1.7116725416396901</v>
      </c>
      <c r="CK335">
        <v>-1.6471123748096099</v>
      </c>
      <c r="CL335">
        <v>-1.58025993109947</v>
      </c>
      <c r="CM335">
        <v>-1.51128870319084</v>
      </c>
      <c r="CN335">
        <v>-1.44039864690845</v>
      </c>
      <c r="CO335">
        <v>-1.36780123875894</v>
      </c>
      <c r="CP335">
        <v>-1.2937198266406</v>
      </c>
      <c r="CQ335">
        <v>-1.2183760153952601</v>
      </c>
      <c r="CR335">
        <v>-1.14198645776014</v>
      </c>
      <c r="CS335">
        <v>-1.0647570410137901</v>
      </c>
      <c r="CT335">
        <v>-0.98687228842453301</v>
      </c>
      <c r="CU335">
        <v>-0.908502669810764</v>
      </c>
      <c r="CV335">
        <v>-0.82978648450313297</v>
      </c>
      <c r="CW335">
        <v>-0.75084688557548296</v>
      </c>
      <c r="CX335">
        <v>-0.67177455912925299</v>
      </c>
      <c r="CY335">
        <v>-0.59264372657547404</v>
      </c>
      <c r="CZ335">
        <v>-0.51350357336633801</v>
      </c>
      <c r="DA335">
        <v>-0.43438829459936601</v>
      </c>
      <c r="DB335">
        <v>-0.35531482916249302</v>
      </c>
      <c r="DC335">
        <v>-0.27629060735056099</v>
      </c>
      <c r="DD335">
        <v>-0.197311851309</v>
      </c>
      <c r="DE335">
        <v>-0.118370117009212</v>
      </c>
      <c r="DF335">
        <v>-7.8909884355734899E-2</v>
      </c>
    </row>
    <row r="336" spans="11:110" ht="1.1499999999999999" customHeight="1">
      <c r="K336">
        <v>-7.7955935484578701E-2</v>
      </c>
      <c r="L336">
        <v>-0.117003564449828</v>
      </c>
      <c r="M336">
        <v>-0.19504745435850501</v>
      </c>
      <c r="N336">
        <v>-0.27311561677691298</v>
      </c>
      <c r="O336">
        <v>-0.351241631824464</v>
      </c>
      <c r="P336">
        <v>-0.42941000473056101</v>
      </c>
      <c r="Q336">
        <v>-0.50762407995310199</v>
      </c>
      <c r="R336">
        <v>-0.58585579039312896</v>
      </c>
      <c r="S336">
        <v>-0.66408028516651396</v>
      </c>
      <c r="T336">
        <v>-0.74222550476772098</v>
      </c>
      <c r="U336">
        <v>-0.820242792857939</v>
      </c>
      <c r="V336">
        <v>-0.89801243874292103</v>
      </c>
      <c r="W336">
        <v>-0.97542607455402097</v>
      </c>
      <c r="X336">
        <v>-1.05234468650261</v>
      </c>
      <c r="Y336">
        <v>-1.1285885252866099</v>
      </c>
      <c r="Z336">
        <v>-1.20398575806917</v>
      </c>
      <c r="AA336">
        <v>-1.27833448247333</v>
      </c>
      <c r="AB336">
        <v>-1.3514132693330501</v>
      </c>
      <c r="AC336">
        <v>-1.42301617342362</v>
      </c>
      <c r="AD336">
        <v>-1.49293190575853</v>
      </c>
      <c r="AE336">
        <v>-1.5609425745710701</v>
      </c>
      <c r="AF336">
        <v>-1.6268700638990099</v>
      </c>
      <c r="AG336">
        <v>-1.6905474823313</v>
      </c>
      <c r="AH336">
        <v>-1.75183025795922</v>
      </c>
      <c r="AI336">
        <v>-1.8106122209267199</v>
      </c>
      <c r="AJ336">
        <v>-1.8668268213569099</v>
      </c>
      <c r="AK336">
        <v>-1.92043128487145</v>
      </c>
      <c r="AL336">
        <v>-1.9714259186615</v>
      </c>
      <c r="AM336">
        <v>-2.01984238182279</v>
      </c>
      <c r="AN336">
        <v>-2.0657400579780698</v>
      </c>
      <c r="AO336">
        <v>-2.1091990242187899</v>
      </c>
      <c r="AP336">
        <v>-2.1503175098771998</v>
      </c>
      <c r="AQ336">
        <v>-2.1892024002727601</v>
      </c>
      <c r="AR336">
        <v>-2.2259588566787101</v>
      </c>
      <c r="AS336">
        <v>-2.2606876187095799</v>
      </c>
      <c r="AT336">
        <v>-2.2934735914298501</v>
      </c>
      <c r="AU336">
        <v>-2.3243853245534498</v>
      </c>
      <c r="AV336">
        <v>-2.35346289365885</v>
      </c>
      <c r="AW336">
        <v>-2.38072434606564</v>
      </c>
      <c r="AX336">
        <v>-2.40615553953899</v>
      </c>
      <c r="AY336">
        <v>-2.42971844611959</v>
      </c>
      <c r="AZ336">
        <v>-2.45134696591973</v>
      </c>
      <c r="BA336">
        <v>-2.4709576743003301</v>
      </c>
      <c r="BB336">
        <v>-2.4884489154311402</v>
      </c>
      <c r="BC336">
        <v>-2.5037126597988801</v>
      </c>
      <c r="BD336">
        <v>-2.5166373637384898</v>
      </c>
      <c r="BE336">
        <v>-2.52711812025768</v>
      </c>
      <c r="BF336">
        <v>-2.5350603747206399</v>
      </c>
      <c r="BG336">
        <v>-2.5403903852474898</v>
      </c>
      <c r="BH336">
        <v>-2.5430539635613498</v>
      </c>
      <c r="BI336">
        <v>-2.5430267888162401</v>
      </c>
      <c r="BJ336">
        <v>-2.54030933019042</v>
      </c>
      <c r="BK336">
        <v>-2.534932174873</v>
      </c>
      <c r="BL336">
        <v>-2.5269498719594501</v>
      </c>
      <c r="BM336">
        <v>-2.5164411171046899</v>
      </c>
      <c r="BN336">
        <v>-2.5035011457296901</v>
      </c>
      <c r="BO336">
        <v>-2.4882352757795401</v>
      </c>
      <c r="BP336">
        <v>-2.4707574125477301</v>
      </c>
      <c r="BQ336">
        <v>-2.4511722216601601</v>
      </c>
      <c r="BR336">
        <v>-2.4295807766420001</v>
      </c>
      <c r="BS336">
        <v>-2.4060666567403701</v>
      </c>
      <c r="BT336">
        <v>-2.3806868976835802</v>
      </c>
      <c r="BU336">
        <v>-2.3534857804989202</v>
      </c>
      <c r="BV336">
        <v>-2.3244641944674602</v>
      </c>
      <c r="BW336">
        <v>-2.2936088379739998</v>
      </c>
      <c r="BX336">
        <v>-2.2608724036571299</v>
      </c>
      <c r="BY336">
        <v>-2.2261819352670802</v>
      </c>
      <c r="BZ336">
        <v>-2.1894557675369999</v>
      </c>
      <c r="CA336">
        <v>-2.1505840482650598</v>
      </c>
      <c r="CB336">
        <v>-2.1094671246457901</v>
      </c>
      <c r="CC336">
        <v>-2.06599322228152</v>
      </c>
      <c r="CD336">
        <v>-2.0200694703939899</v>
      </c>
      <c r="CE336">
        <v>-1.97161435712529</v>
      </c>
      <c r="CF336">
        <v>-1.9205718377088199</v>
      </c>
      <c r="CG336">
        <v>-1.8669144170323</v>
      </c>
      <c r="CH336">
        <v>-1.8106470390817899</v>
      </c>
      <c r="CI336">
        <v>-1.75180979804117</v>
      </c>
      <c r="CJ336">
        <v>-1.6904791944126201</v>
      </c>
      <c r="CK336">
        <v>-1.6267642715581501</v>
      </c>
      <c r="CL336">
        <v>-1.56080836608924</v>
      </c>
      <c r="CM336">
        <v>-1.4927781251719701</v>
      </c>
      <c r="CN336">
        <v>-1.42286575642055</v>
      </c>
      <c r="CO336">
        <v>-1.3512741082020201</v>
      </c>
      <c r="CP336">
        <v>-1.27821786860262</v>
      </c>
      <c r="CQ336">
        <v>-1.2039101110760799</v>
      </c>
      <c r="CR336">
        <v>-1.1285593867039201</v>
      </c>
      <c r="CS336">
        <v>-1.0523646656540699</v>
      </c>
      <c r="CT336">
        <v>-0.97550431659864401</v>
      </c>
      <c r="CU336">
        <v>-0.89814424376177104</v>
      </c>
      <c r="CV336">
        <v>-0.82041942829763603</v>
      </c>
      <c r="CW336">
        <v>-0.74245091161932997</v>
      </c>
      <c r="CX336">
        <v>-0.66432884336408204</v>
      </c>
      <c r="CY336">
        <v>-0.58612757954869699</v>
      </c>
      <c r="CZ336">
        <v>-0.50789768158960202</v>
      </c>
      <c r="DA336">
        <v>-0.42967519157969503</v>
      </c>
      <c r="DB336">
        <v>-0.35147940618787699</v>
      </c>
      <c r="DC336">
        <v>-0.27332039603525998</v>
      </c>
      <c r="DD336">
        <v>-0.19519721340478499</v>
      </c>
      <c r="DE336">
        <v>-0.117104070203617</v>
      </c>
      <c r="DF336">
        <v>-7.8066699454866398E-2</v>
      </c>
    </row>
    <row r="337" spans="11:110" ht="1.1499999999999999" customHeight="1">
      <c r="K337">
        <v>-7.7116263105463004E-2</v>
      </c>
      <c r="L337">
        <v>-0.115741787539136</v>
      </c>
      <c r="M337">
        <v>-0.19293949102343</v>
      </c>
      <c r="N337">
        <v>-0.27015443922923099</v>
      </c>
      <c r="O337">
        <v>-0.34741721206354198</v>
      </c>
      <c r="P337">
        <v>-0.42470972960382802</v>
      </c>
      <c r="Q337">
        <v>-0.502032558638147</v>
      </c>
      <c r="R337">
        <v>-0.57935570168016504</v>
      </c>
      <c r="S337">
        <v>-0.65665243386305905</v>
      </c>
      <c r="T337">
        <v>-0.73384987444630501</v>
      </c>
      <c r="U337">
        <v>-0.81089904475019903</v>
      </c>
      <c r="V337">
        <v>-0.88768146003392701</v>
      </c>
      <c r="W337">
        <v>-0.96409090449662904</v>
      </c>
      <c r="X337">
        <v>-1.03999173300301</v>
      </c>
      <c r="Y337">
        <v>-1.11520900719759</v>
      </c>
      <c r="Z337">
        <v>-1.1895768736230099</v>
      </c>
      <c r="AA337">
        <v>-1.2629003670685099</v>
      </c>
      <c r="AB337">
        <v>-1.33496586778304</v>
      </c>
      <c r="AC337">
        <v>-1.4055755516025501</v>
      </c>
      <c r="AD337">
        <v>-1.4745265776237699</v>
      </c>
      <c r="AE337">
        <v>-1.5416092021596901</v>
      </c>
      <c r="AF337">
        <v>-1.6066524770381601</v>
      </c>
      <c r="AG337">
        <v>-1.6694959535436</v>
      </c>
      <c r="AH337">
        <v>-1.7300001694745499</v>
      </c>
      <c r="AI337">
        <v>-1.78806211823061</v>
      </c>
      <c r="AJ337">
        <v>-1.8436167888313999</v>
      </c>
      <c r="AK337">
        <v>-1.8966212093669801</v>
      </c>
      <c r="AL337">
        <v>-1.9470733980555901</v>
      </c>
      <c r="AM337">
        <v>-1.9950011466964901</v>
      </c>
      <c r="AN337">
        <v>-2.04045848607569</v>
      </c>
      <c r="AO337">
        <v>-2.0835190471523002</v>
      </c>
      <c r="AP337">
        <v>-2.1242737484363201</v>
      </c>
      <c r="AQ337">
        <v>-2.1628219841573002</v>
      </c>
      <c r="AR337">
        <v>-2.19926142126763</v>
      </c>
      <c r="AS337">
        <v>-2.2336859167679899</v>
      </c>
      <c r="AT337">
        <v>-2.2661745846620098</v>
      </c>
      <c r="AU337">
        <v>-2.29679116549377</v>
      </c>
      <c r="AV337">
        <v>-2.32557289612111</v>
      </c>
      <c r="AW337">
        <v>-2.3525363908953798</v>
      </c>
      <c r="AX337">
        <v>-2.37766808489949</v>
      </c>
      <c r="AY337">
        <v>-2.4009320620912198</v>
      </c>
      <c r="AZ337">
        <v>-2.4222660958358402</v>
      </c>
      <c r="BA337">
        <v>-2.4415918170434301</v>
      </c>
      <c r="BB337">
        <v>-2.4588134627194602</v>
      </c>
      <c r="BC337">
        <v>-2.4738298686411402</v>
      </c>
      <c r="BD337">
        <v>-2.4865358660339099</v>
      </c>
      <c r="BE337">
        <v>-2.4968332249239298</v>
      </c>
      <c r="BF337">
        <v>-2.5046328967290901</v>
      </c>
      <c r="BG337">
        <v>-2.5098657682670602</v>
      </c>
      <c r="BH337">
        <v>-2.5124808313634501</v>
      </c>
      <c r="BI337">
        <v>-2.5124553529533</v>
      </c>
      <c r="BJ337">
        <v>-2.50978969617517</v>
      </c>
      <c r="BK337">
        <v>-2.50451259843594</v>
      </c>
      <c r="BL337">
        <v>-2.4966753807098399</v>
      </c>
      <c r="BM337">
        <v>-2.4863517860151001</v>
      </c>
      <c r="BN337">
        <v>-2.4736314782587101</v>
      </c>
      <c r="BO337">
        <v>-2.45861320414298</v>
      </c>
      <c r="BP337">
        <v>-2.4414041148295298</v>
      </c>
      <c r="BQ337">
        <v>-2.4221024242673201</v>
      </c>
      <c r="BR337">
        <v>-2.4008032536346202</v>
      </c>
      <c r="BS337">
        <v>-2.3775851063428202</v>
      </c>
      <c r="BT337">
        <v>-2.35250169796966</v>
      </c>
      <c r="BU337">
        <v>-2.3255950459675199</v>
      </c>
      <c r="BV337">
        <v>-2.29686579215163</v>
      </c>
      <c r="BW337">
        <v>-2.26630244929237</v>
      </c>
      <c r="BX337">
        <v>-2.2338603540499999</v>
      </c>
      <c r="BY337">
        <v>-2.19947201137628</v>
      </c>
      <c r="BZ337">
        <v>-2.1630612773710798</v>
      </c>
      <c r="CA337">
        <v>-2.1245254765527699</v>
      </c>
      <c r="CB337">
        <v>-2.0837726236129899</v>
      </c>
      <c r="CC337">
        <v>-2.0406980279811999</v>
      </c>
      <c r="CD337">
        <v>-1.99521658869081</v>
      </c>
      <c r="CE337">
        <v>-1.9472526325024799</v>
      </c>
      <c r="CF337">
        <v>-1.89675564428302</v>
      </c>
      <c r="CG337">
        <v>-1.8437016942973301</v>
      </c>
      <c r="CH337">
        <v>-1.7880976096035499</v>
      </c>
      <c r="CI337">
        <v>-1.7299837980839701</v>
      </c>
      <c r="CJ337">
        <v>-1.6694347798611699</v>
      </c>
      <c r="CK337">
        <v>-1.6065562580061701</v>
      </c>
      <c r="CL337">
        <v>-1.5414863382426101</v>
      </c>
      <c r="CM337">
        <v>-1.47438522783677</v>
      </c>
      <c r="CN337">
        <v>-1.40543772164978</v>
      </c>
      <c r="CO337">
        <v>-1.3348385446586599</v>
      </c>
      <c r="CP337">
        <v>-1.2627940816006999</v>
      </c>
      <c r="CQ337">
        <v>-1.1895093516986901</v>
      </c>
      <c r="CR337">
        <v>-1.1151851166056801</v>
      </c>
      <c r="CS337">
        <v>-1.0400137594504999</v>
      </c>
      <c r="CT337">
        <v>-0.96416772118419802</v>
      </c>
      <c r="CU337">
        <v>-0.88780846208814101</v>
      </c>
      <c r="CV337">
        <v>-0.81106775180971002</v>
      </c>
      <c r="CW337">
        <v>-0.73406446442749596</v>
      </c>
      <c r="CX337">
        <v>-0.65688817712576497</v>
      </c>
      <c r="CY337">
        <v>-0.57961322855324804</v>
      </c>
      <c r="CZ337">
        <v>-0.50229141254335397</v>
      </c>
      <c r="DA337">
        <v>-0.42496042806134898</v>
      </c>
      <c r="DB337">
        <v>-0.34764176643353001</v>
      </c>
      <c r="DC337">
        <v>-0.27034794680567298</v>
      </c>
      <c r="DD337">
        <v>-0.193080719268582</v>
      </c>
      <c r="DE337">
        <v>-0.115836812606967</v>
      </c>
      <c r="DF337">
        <v>-7.7222640635045497E-2</v>
      </c>
    </row>
    <row r="338" spans="11:110" ht="1.1499999999999999" customHeight="1">
      <c r="K338">
        <v>-7.6275726173216707E-2</v>
      </c>
      <c r="L338">
        <v>-0.114478728000935</v>
      </c>
      <c r="M338">
        <v>-0.190829572134566</v>
      </c>
      <c r="N338">
        <v>-0.267190941158582</v>
      </c>
      <c r="O338">
        <v>-0.34359052832231501</v>
      </c>
      <c r="P338">
        <v>-0.42000784097121102</v>
      </c>
      <c r="Q338">
        <v>-0.49644082020095498</v>
      </c>
      <c r="R338">
        <v>-0.57285771779525396</v>
      </c>
      <c r="S338">
        <v>-0.64923009298251599</v>
      </c>
      <c r="T338">
        <v>-0.72548438994936504</v>
      </c>
      <c r="U338">
        <v>-0.80157140707673902</v>
      </c>
      <c r="V338">
        <v>-0.87737394646315303</v>
      </c>
      <c r="W338">
        <v>-0.95278793009403195</v>
      </c>
      <c r="X338">
        <v>-1.02768100425689</v>
      </c>
      <c r="Y338">
        <v>-1.101882891749</v>
      </c>
      <c r="Z338">
        <v>-1.17523347783666</v>
      </c>
      <c r="AA338">
        <v>-1.2475444395325801</v>
      </c>
      <c r="AB338">
        <v>-1.3186096180565801</v>
      </c>
      <c r="AC338">
        <v>-1.3882389140895</v>
      </c>
      <c r="AD338">
        <v>-1.4562375212407901</v>
      </c>
      <c r="AE338">
        <v>-1.5224034425586499</v>
      </c>
      <c r="AF338">
        <v>-1.58657252909768</v>
      </c>
      <c r="AG338">
        <v>-1.64859044257278</v>
      </c>
      <c r="AH338">
        <v>-1.70832257757488</v>
      </c>
      <c r="AI338">
        <v>-1.7656689422137399</v>
      </c>
      <c r="AJ338">
        <v>-1.8205659994178101</v>
      </c>
      <c r="AK338">
        <v>-1.8729706171097</v>
      </c>
      <c r="AL338">
        <v>-1.9228786773233899</v>
      </c>
      <c r="AM338">
        <v>-1.9703143659271301</v>
      </c>
      <c r="AN338">
        <v>-2.0153266686638598</v>
      </c>
      <c r="AO338">
        <v>-2.0579831736738901</v>
      </c>
      <c r="AP338">
        <v>-2.09836794203295</v>
      </c>
      <c r="AQ338">
        <v>-2.1365733060196299</v>
      </c>
      <c r="AR338">
        <v>-2.1726898980523699</v>
      </c>
      <c r="AS338">
        <v>-2.206805095794</v>
      </c>
      <c r="AT338">
        <v>-2.23899257818525</v>
      </c>
      <c r="AU338">
        <v>-2.2693115209986598</v>
      </c>
      <c r="AV338">
        <v>-2.29779652025857</v>
      </c>
      <c r="AW338">
        <v>-2.3244628123915998</v>
      </c>
      <c r="AX338">
        <v>-2.3492973411432301</v>
      </c>
      <c r="AY338">
        <v>-2.37226620582069</v>
      </c>
      <c r="AZ338">
        <v>-2.3933107571553398</v>
      </c>
      <c r="BA338">
        <v>-2.4123573941967602</v>
      </c>
      <c r="BB338">
        <v>-2.42931585873843</v>
      </c>
      <c r="BC338">
        <v>-2.4440914428732698</v>
      </c>
      <c r="BD338">
        <v>-2.45658492826654</v>
      </c>
      <c r="BE338">
        <v>-2.46670437601141</v>
      </c>
      <c r="BF338">
        <v>-2.4743658945994298</v>
      </c>
      <c r="BG338">
        <v>-2.47950468751716</v>
      </c>
      <c r="BH338">
        <v>-2.48207278856612</v>
      </c>
      <c r="BI338">
        <v>-2.4820488827337899</v>
      </c>
      <c r="BJ338">
        <v>-2.4794332922275899</v>
      </c>
      <c r="BK338">
        <v>-2.47425299175895</v>
      </c>
      <c r="BL338">
        <v>-2.4665562661866201</v>
      </c>
      <c r="BM338">
        <v>-2.4564122424460502</v>
      </c>
      <c r="BN338">
        <v>-2.4439053247971998</v>
      </c>
      <c r="BO338">
        <v>-2.4291281194669301</v>
      </c>
      <c r="BP338">
        <v>-2.4121814330099398</v>
      </c>
      <c r="BQ338">
        <v>-2.3931574346270001</v>
      </c>
      <c r="BR338">
        <v>-2.37214566085395</v>
      </c>
      <c r="BS338">
        <v>-2.3492198687264598</v>
      </c>
      <c r="BT338">
        <v>-2.3244306627450202</v>
      </c>
      <c r="BU338">
        <v>-2.2978179440402</v>
      </c>
      <c r="BV338">
        <v>-2.26938214551671</v>
      </c>
      <c r="BW338">
        <v>-2.2391134890061899</v>
      </c>
      <c r="BX338">
        <v>-2.20696979860453</v>
      </c>
      <c r="BY338">
        <v>-2.1728887525807399</v>
      </c>
      <c r="BZ338">
        <v>-2.1367993547090398</v>
      </c>
      <c r="CA338">
        <v>-2.09860573178198</v>
      </c>
      <c r="CB338">
        <v>-2.0582230787352498</v>
      </c>
      <c r="CC338">
        <v>-2.01555335943078</v>
      </c>
      <c r="CD338">
        <v>-1.9705188224949799</v>
      </c>
      <c r="CE338">
        <v>-1.9230491958770599</v>
      </c>
      <c r="CF338">
        <v>-1.8730992524272501</v>
      </c>
      <c r="CG338">
        <v>-1.8206483023764799</v>
      </c>
      <c r="CH338">
        <v>-1.7657050015321101</v>
      </c>
      <c r="CI338">
        <v>-1.7083099783953299</v>
      </c>
      <c r="CJ338">
        <v>-1.6485358774322101</v>
      </c>
      <c r="CK338">
        <v>-1.5864852325026999</v>
      </c>
      <c r="CL338">
        <v>-1.5222911525843701</v>
      </c>
      <c r="CM338">
        <v>-1.4561077819871699</v>
      </c>
      <c r="CN338">
        <v>-1.3881128193319501</v>
      </c>
      <c r="CO338">
        <v>-1.3184933433972601</v>
      </c>
      <c r="CP338">
        <v>-1.2474477705814</v>
      </c>
      <c r="CQ338">
        <v>-1.1751735164208199</v>
      </c>
      <c r="CR338">
        <v>-1.1018638536919001</v>
      </c>
      <c r="CS338">
        <v>-1.0277048841145999</v>
      </c>
      <c r="CT338">
        <v>-0.95286334967081898</v>
      </c>
      <c r="CU338">
        <v>-0.87749637341415099</v>
      </c>
      <c r="CV338">
        <v>-0.80173262869927797</v>
      </c>
      <c r="CW338">
        <v>-0.72568876891864398</v>
      </c>
      <c r="CX338">
        <v>-0.64945376975526303</v>
      </c>
      <c r="CY338">
        <v>-0.57310181798537096</v>
      </c>
      <c r="CZ338">
        <v>-0.49668580021386299</v>
      </c>
      <c r="DA338">
        <v>-0.42024490357656302</v>
      </c>
      <c r="DB338">
        <v>-0.34380265296234902</v>
      </c>
      <c r="DC338">
        <v>-0.26737384119685398</v>
      </c>
      <c r="DD338">
        <v>-0.19096278194876501</v>
      </c>
      <c r="DE338">
        <v>-0.114568592411046</v>
      </c>
      <c r="DF338">
        <v>-7.6377877206714406E-2</v>
      </c>
    </row>
    <row r="339" spans="11:110" ht="1.1499999999999999" customHeight="1">
      <c r="K339">
        <v>-7.5434495631807194E-2</v>
      </c>
      <c r="L339">
        <v>-0.113214643820911</v>
      </c>
      <c r="M339">
        <v>-0.18871812681392799</v>
      </c>
      <c r="N339">
        <v>-0.26422572000007599</v>
      </c>
      <c r="O339">
        <v>-0.33976234005671302</v>
      </c>
      <c r="P339">
        <v>-0.415305246793859</v>
      </c>
      <c r="Q339">
        <v>-0.49084989996526002</v>
      </c>
      <c r="R339">
        <v>-0.56636296962035804</v>
      </c>
      <c r="S339">
        <v>-0.64181444577254299</v>
      </c>
      <c r="T339">
        <v>-0.717130232561071</v>
      </c>
      <c r="U339">
        <v>-0.79226099574112496</v>
      </c>
      <c r="V339">
        <v>-0.86709087652239702</v>
      </c>
      <c r="W339">
        <v>-0.94151791689792796</v>
      </c>
      <c r="X339">
        <v>-1.0154129783141299</v>
      </c>
      <c r="Y339">
        <v>-1.0886103001230301</v>
      </c>
      <c r="Z339">
        <v>-1.1609552747260199</v>
      </c>
      <c r="AA339">
        <v>-1.2322659407693799</v>
      </c>
      <c r="AB339">
        <v>-1.30234327157069</v>
      </c>
      <c r="AC339">
        <v>-1.3710045166286799</v>
      </c>
      <c r="AD339">
        <v>-1.4380625125481099</v>
      </c>
      <c r="AE339">
        <v>-1.50332263277778</v>
      </c>
      <c r="AF339">
        <v>-1.5666271808541301</v>
      </c>
      <c r="AG339">
        <v>-1.6278276136820999</v>
      </c>
      <c r="AH339">
        <v>-1.68679394666986</v>
      </c>
      <c r="AI339">
        <v>-1.7434290655796001</v>
      </c>
      <c r="AJ339">
        <v>-1.7976708428249799</v>
      </c>
      <c r="AK339">
        <v>-1.84947602411631</v>
      </c>
      <c r="AL339">
        <v>-1.8988385011161</v>
      </c>
      <c r="AM339">
        <v>-1.9457790976662299</v>
      </c>
      <c r="AN339">
        <v>-1.99034204450082</v>
      </c>
      <c r="AO339">
        <v>-2.03258926891918</v>
      </c>
      <c r="AP339">
        <v>-2.0725984018030599</v>
      </c>
      <c r="AQ339">
        <v>-2.1104551123648698</v>
      </c>
      <c r="AR339">
        <v>-2.1462434395933401</v>
      </c>
      <c r="AS339">
        <v>-2.1800446572182302</v>
      </c>
      <c r="AT339">
        <v>-2.2119273416357101</v>
      </c>
      <c r="AU339">
        <v>-2.24194634155314</v>
      </c>
      <c r="AV339">
        <v>-2.2701337932134802</v>
      </c>
      <c r="AW339">
        <v>-2.29650360938109</v>
      </c>
      <c r="AX339">
        <v>-2.3210431778547198</v>
      </c>
      <c r="AY339">
        <v>-2.3437205282070401</v>
      </c>
      <c r="AZ339">
        <v>-2.3644803015335598</v>
      </c>
      <c r="BA339">
        <v>-2.3832534040898099</v>
      </c>
      <c r="BB339">
        <v>-2.3999547185182202</v>
      </c>
      <c r="BC339">
        <v>-2.4144955983025498</v>
      </c>
      <c r="BD339">
        <v>-2.42678239464446</v>
      </c>
      <c r="BE339">
        <v>-2.4367290833655302</v>
      </c>
      <c r="BF339">
        <v>-2.4442566076205599</v>
      </c>
      <c r="BG339">
        <v>-2.4493041982922699</v>
      </c>
      <c r="BH339">
        <v>-2.4518267955136999</v>
      </c>
      <c r="BI339">
        <v>-2.4518043451866101</v>
      </c>
      <c r="BJ339">
        <v>-2.4492371927889698</v>
      </c>
      <c r="BK339">
        <v>-2.4441506270140199</v>
      </c>
      <c r="BL339">
        <v>-2.4365900775781002</v>
      </c>
      <c r="BM339">
        <v>-2.4266203788685701</v>
      </c>
      <c r="BN339">
        <v>-2.4143209526289402</v>
      </c>
      <c r="BO339">
        <v>-2.39977868780419</v>
      </c>
      <c r="BP339">
        <v>-2.3830884154026699</v>
      </c>
      <c r="BQ339">
        <v>-2.3643366475884999</v>
      </c>
      <c r="BR339">
        <v>-2.34360768665162</v>
      </c>
      <c r="BS339">
        <v>-2.3209708367836299</v>
      </c>
      <c r="BT339">
        <v>-2.29647380752917</v>
      </c>
      <c r="BU339">
        <v>-2.27015450085376</v>
      </c>
      <c r="BV339">
        <v>-2.2420131931503899</v>
      </c>
      <c r="BW339">
        <v>-2.2120417039767299</v>
      </c>
      <c r="BX339">
        <v>-2.1802002029343601</v>
      </c>
      <c r="BY339">
        <v>-2.1464312699413401</v>
      </c>
      <c r="BZ339">
        <v>-2.1106686982335598</v>
      </c>
      <c r="CA339">
        <v>-2.0728230768867801</v>
      </c>
      <c r="CB339">
        <v>-2.0328163031703399</v>
      </c>
      <c r="CC339">
        <v>-1.99055661402387</v>
      </c>
      <c r="CD339">
        <v>-1.9459731885049201</v>
      </c>
      <c r="CE339">
        <v>-1.8990007637358</v>
      </c>
      <c r="CF339">
        <v>-1.8495991594957399</v>
      </c>
      <c r="CG339">
        <v>-1.79775062452292</v>
      </c>
      <c r="CH339">
        <v>-1.7434655941396</v>
      </c>
      <c r="CI339">
        <v>-1.6867848208329701</v>
      </c>
      <c r="CJ339">
        <v>-1.62777918291517</v>
      </c>
      <c r="CK339">
        <v>-1.5665481929682199</v>
      </c>
      <c r="CL339">
        <v>-1.5032201939671901</v>
      </c>
      <c r="CM339">
        <v>-1.4379436133583701</v>
      </c>
      <c r="CN339">
        <v>-1.3708893573515799</v>
      </c>
      <c r="CO339">
        <v>-1.3022373039013</v>
      </c>
      <c r="CP339">
        <v>-1.2321782221090101</v>
      </c>
      <c r="CQ339">
        <v>-1.16090234327034</v>
      </c>
      <c r="CR339">
        <v>-1.0885957458554401</v>
      </c>
      <c r="CS339">
        <v>-1.01543852924702</v>
      </c>
      <c r="CT339">
        <v>-0.94159196793453204</v>
      </c>
      <c r="CU339">
        <v>-0.867208941714816</v>
      </c>
      <c r="CV339">
        <v>-0.79241514660581702</v>
      </c>
      <c r="CW339">
        <v>-0.71732496975892801</v>
      </c>
      <c r="CX339">
        <v>-0.64202675596336001</v>
      </c>
      <c r="CY339">
        <v>-0.56659442778006397</v>
      </c>
      <c r="CZ339">
        <v>-0.49108182409157902</v>
      </c>
      <c r="DA339">
        <v>-0.41552947355653902</v>
      </c>
      <c r="DB339">
        <v>-0.33996277543725201</v>
      </c>
      <c r="DC339">
        <v>-0.26439863591408502</v>
      </c>
      <c r="DD339">
        <v>-0.18884379839979801</v>
      </c>
      <c r="DE339">
        <v>-0.113299648342172</v>
      </c>
      <c r="DF339">
        <v>-7.5532573436576003E-2</v>
      </c>
    </row>
    <row r="340" spans="11:110" ht="1.1499999999999999" customHeight="1">
      <c r="K340">
        <v>-7.4592735235628399E-2</v>
      </c>
      <c r="L340">
        <v>-0.111949782257988</v>
      </c>
      <c r="M340">
        <v>-0.186605565894092</v>
      </c>
      <c r="N340">
        <v>-0.26125934646924998</v>
      </c>
      <c r="O340">
        <v>-0.335933370734119</v>
      </c>
      <c r="P340">
        <v>-0.41060280918796599</v>
      </c>
      <c r="Q340">
        <v>-0.48526077753035202</v>
      </c>
      <c r="R340">
        <v>-0.55987252296102696</v>
      </c>
      <c r="S340">
        <v>-0.63440660214849198</v>
      </c>
      <c r="T340">
        <v>-0.70878850402919802</v>
      </c>
      <c r="U340">
        <v>-0.78296884417266399</v>
      </c>
      <c r="V340">
        <v>-0.85683314699948798</v>
      </c>
      <c r="W340">
        <v>-0.93028155374847299</v>
      </c>
      <c r="X340">
        <v>-1.0031880661630199</v>
      </c>
      <c r="Y340">
        <v>-1.07539130018825</v>
      </c>
      <c r="Z340">
        <v>-1.14674193256844</v>
      </c>
      <c r="AA340">
        <v>-1.21706409700796</v>
      </c>
      <c r="AB340">
        <v>-1.2861655882938501</v>
      </c>
      <c r="AC340">
        <v>-1.35387064761276</v>
      </c>
      <c r="AD340">
        <v>-1.4199993840243801</v>
      </c>
      <c r="AE340">
        <v>-1.4843641884394201</v>
      </c>
      <c r="AF340">
        <v>-1.54681349050382</v>
      </c>
      <c r="AG340">
        <v>-1.6072042433271601</v>
      </c>
      <c r="AH340">
        <v>-1.6654108630340401</v>
      </c>
      <c r="AI340">
        <v>-1.72133898655747</v>
      </c>
      <c r="AJ340">
        <v>-1.7749278315819299</v>
      </c>
      <c r="AK340">
        <v>-1.8261340605062699</v>
      </c>
      <c r="AL340">
        <v>-1.8749497137495299</v>
      </c>
      <c r="AM340">
        <v>-1.92139247992493</v>
      </c>
      <c r="AN340">
        <v>-1.9655021091709799</v>
      </c>
      <c r="AO340">
        <v>-2.0073352292214701</v>
      </c>
      <c r="AP340">
        <v>-2.0469634429964398</v>
      </c>
      <c r="AQ340">
        <v>-2.08446612772366</v>
      </c>
      <c r="AR340">
        <v>-2.11992115249596</v>
      </c>
      <c r="AS340">
        <v>-2.1534040358291699</v>
      </c>
      <c r="AT340">
        <v>-2.1849785619893698</v>
      </c>
      <c r="AU340">
        <v>-2.2146954855476002</v>
      </c>
      <c r="AV340">
        <v>-2.2425846456218501</v>
      </c>
      <c r="AW340">
        <v>-2.2686586865167002</v>
      </c>
      <c r="AX340">
        <v>-2.2929053798231802</v>
      </c>
      <c r="AY340">
        <v>-2.31529460850488</v>
      </c>
      <c r="AZ340">
        <v>-2.3357740281888502</v>
      </c>
      <c r="BA340">
        <v>-2.3542788150133398</v>
      </c>
      <c r="BB340">
        <v>-2.3707286506609901</v>
      </c>
      <c r="BC340">
        <v>-2.3850405690370202</v>
      </c>
      <c r="BD340">
        <v>-2.3971261514839699</v>
      </c>
      <c r="BE340">
        <v>-2.4069049189273302</v>
      </c>
      <c r="BF340">
        <v>-2.4143023540852</v>
      </c>
      <c r="BG340">
        <v>-2.4192614472685299</v>
      </c>
      <c r="BH340">
        <v>-2.4217399082095499</v>
      </c>
      <c r="BI340">
        <v>-2.4217188043665798</v>
      </c>
      <c r="BJ340">
        <v>-2.4191985621256</v>
      </c>
      <c r="BK340">
        <v>-2.41420285357751</v>
      </c>
      <c r="BL340">
        <v>-2.4067744257917298</v>
      </c>
      <c r="BM340">
        <v>-2.3969741265070699</v>
      </c>
      <c r="BN340">
        <v>-2.3848766456010901</v>
      </c>
      <c r="BO340">
        <v>-2.37056356675834</v>
      </c>
      <c r="BP340">
        <v>-2.35412407697308</v>
      </c>
      <c r="BQ340">
        <v>-2.3356394040542501</v>
      </c>
      <c r="BR340">
        <v>-2.31518894556786</v>
      </c>
      <c r="BS340">
        <v>-2.2928378168286701</v>
      </c>
      <c r="BT340">
        <v>-2.2686310532293801</v>
      </c>
      <c r="BU340">
        <v>-2.2426046454792701</v>
      </c>
      <c r="BV340">
        <v>-2.2147587824561601</v>
      </c>
      <c r="BW340">
        <v>-2.18508675925125</v>
      </c>
      <c r="BX340">
        <v>-2.15355096849897</v>
      </c>
      <c r="BY340">
        <v>-2.1200986302846201</v>
      </c>
      <c r="BZ340">
        <v>-2.0846679874727001</v>
      </c>
      <c r="CA340">
        <v>-2.0471757816567999</v>
      </c>
      <c r="CB340">
        <v>-2.0075501437258101</v>
      </c>
      <c r="CC340">
        <v>-1.96570524884583</v>
      </c>
      <c r="CD340">
        <v>-1.9215767853352399</v>
      </c>
      <c r="CE340">
        <v>-1.87510415451394</v>
      </c>
      <c r="CF340">
        <v>-1.82625197745656</v>
      </c>
      <c r="CG340">
        <v>-1.7750051678058401</v>
      </c>
      <c r="CH340">
        <v>-1.7213758913627599</v>
      </c>
      <c r="CI340">
        <v>-1.66540492809587</v>
      </c>
      <c r="CJ340">
        <v>-1.6071615025208199</v>
      </c>
      <c r="CK340">
        <v>-1.5467422321328199</v>
      </c>
      <c r="CL340">
        <v>-1.4842709232454101</v>
      </c>
      <c r="CM340">
        <v>-1.41989060045501</v>
      </c>
      <c r="CN340">
        <v>-1.35376567360484</v>
      </c>
      <c r="CO340">
        <v>-1.2860692306258701</v>
      </c>
      <c r="CP340">
        <v>-1.2169847058041301</v>
      </c>
      <c r="CQ340">
        <v>-1.1466955324205199</v>
      </c>
      <c r="CR340">
        <v>-1.0753808860018801</v>
      </c>
      <c r="CS340">
        <v>-1.0032151170590999</v>
      </c>
      <c r="CT340">
        <v>-0.93035426456575299</v>
      </c>
      <c r="CU340">
        <v>-0.85694705107011504</v>
      </c>
      <c r="CV340">
        <v>-0.78311631151752403</v>
      </c>
      <c r="CW340">
        <v>-0.70897413498645601</v>
      </c>
      <c r="CX340">
        <v>-0.63460819938934898</v>
      </c>
      <c r="CY340">
        <v>-0.56009207551854101</v>
      </c>
      <c r="CZ340">
        <v>-0.48548041130766201</v>
      </c>
      <c r="DA340">
        <v>-0.41081495028463899</v>
      </c>
      <c r="DB340">
        <v>-0.33612281080935602</v>
      </c>
      <c r="DC340">
        <v>-0.261422863167872</v>
      </c>
      <c r="DD340">
        <v>-0.186724149402066</v>
      </c>
      <c r="DE340">
        <v>-0.112030209689924</v>
      </c>
      <c r="DF340">
        <v>-7.4686888241303595E-2</v>
      </c>
    </row>
    <row r="341" spans="11:110" ht="1.1499999999999999" customHeight="1">
      <c r="K341">
        <v>-7.3750601607807706E-2</v>
      </c>
      <c r="L341">
        <v>-0.110684379971298</v>
      </c>
      <c r="M341">
        <v>-0.184492282226879</v>
      </c>
      <c r="N341">
        <v>-0.25829236510235198</v>
      </c>
      <c r="O341">
        <v>-0.33210430867753898</v>
      </c>
      <c r="P341">
        <v>-0.40590134575988901</v>
      </c>
      <c r="Q341">
        <v>-0.47967437869712698</v>
      </c>
      <c r="R341">
        <v>-0.55338738104372998</v>
      </c>
      <c r="S341">
        <v>-0.62700760183557103</v>
      </c>
      <c r="T341">
        <v>-0.70046023031990001</v>
      </c>
      <c r="U341">
        <v>-0.77369590752898598</v>
      </c>
      <c r="V341">
        <v>-0.84660157746868603</v>
      </c>
      <c r="W341">
        <v>-0.91907945724213702</v>
      </c>
      <c r="X341">
        <v>-0.99100661586977801</v>
      </c>
      <c r="Y341">
        <v>-1.06222591005611</v>
      </c>
      <c r="Z341">
        <v>-1.1325930865701199</v>
      </c>
      <c r="AA341">
        <v>-1.20193812138718</v>
      </c>
      <c r="AB341">
        <v>-1.2700753370826401</v>
      </c>
      <c r="AC341">
        <v>-1.3368356270184001</v>
      </c>
      <c r="AD341">
        <v>-1.4020460222880899</v>
      </c>
      <c r="AE341">
        <v>-1.4655256001268799</v>
      </c>
      <c r="AF341">
        <v>-1.52712860883063</v>
      </c>
      <c r="AG341">
        <v>-1.5867172144775701</v>
      </c>
      <c r="AH341">
        <v>-1.6441700285749401</v>
      </c>
      <c r="AI341">
        <v>-1.69939532234257</v>
      </c>
      <c r="AJ341">
        <v>-1.7523335946343199</v>
      </c>
      <c r="AK341">
        <v>-1.8029414646030599</v>
      </c>
      <c r="AL341">
        <v>-1.8512092540221501</v>
      </c>
      <c r="AM341">
        <v>-1.89715172648824</v>
      </c>
      <c r="AN341">
        <v>-1.9408044124191099</v>
      </c>
      <c r="AO341">
        <v>-1.9822189808872801</v>
      </c>
      <c r="AP341">
        <v>-2.0214613853081298</v>
      </c>
      <c r="AQ341">
        <v>-2.0586050567188701</v>
      </c>
      <c r="AR341">
        <v>-2.0937221007625402</v>
      </c>
      <c r="AS341">
        <v>-2.12688260427473</v>
      </c>
      <c r="AT341">
        <v>-2.15814584911615</v>
      </c>
      <c r="AU341">
        <v>-2.1875587252275102</v>
      </c>
      <c r="AV341">
        <v>-2.2151489177358701</v>
      </c>
      <c r="AW341">
        <v>-2.2409278603434402</v>
      </c>
      <c r="AX341">
        <v>-2.2648836524875802</v>
      </c>
      <c r="AY341">
        <v>-2.2869879587211401</v>
      </c>
      <c r="AZ341">
        <v>-2.3071911873589701</v>
      </c>
      <c r="BA341">
        <v>-2.32543256711896</v>
      </c>
      <c r="BB341">
        <v>-2.34163625758868</v>
      </c>
      <c r="BC341">
        <v>-2.3557246066444799</v>
      </c>
      <c r="BD341">
        <v>-2.3676141245532301</v>
      </c>
      <c r="BE341">
        <v>-2.3772295129873999</v>
      </c>
      <c r="BF341">
        <v>-2.3845005267592398</v>
      </c>
      <c r="BG341">
        <v>-2.3893736668284098</v>
      </c>
      <c r="BH341">
        <v>-2.3918092725773001</v>
      </c>
      <c r="BI341">
        <v>-2.3917894155644199</v>
      </c>
      <c r="BJ341">
        <v>-2.3893146485938601</v>
      </c>
      <c r="BK341">
        <v>-2.3844070934379502</v>
      </c>
      <c r="BL341">
        <v>-2.3771069796850899</v>
      </c>
      <c r="BM341">
        <v>-2.3674714527685898</v>
      </c>
      <c r="BN341">
        <v>-2.35557070357086</v>
      </c>
      <c r="BO341">
        <v>-2.3414814057916198</v>
      </c>
      <c r="BP341">
        <v>-2.3252874017560998</v>
      </c>
      <c r="BQ341">
        <v>-2.3070649945513901</v>
      </c>
      <c r="BR341">
        <v>-2.2868889827537702</v>
      </c>
      <c r="BS341">
        <v>-2.2648205345847101</v>
      </c>
      <c r="BT341">
        <v>-2.2409022316635401</v>
      </c>
      <c r="BU341">
        <v>-2.2151682165297899</v>
      </c>
      <c r="BV341">
        <v>-2.1876186752935101</v>
      </c>
      <c r="BW341">
        <v>-2.1582482434768</v>
      </c>
      <c r="BX341">
        <v>-2.1270214370832998</v>
      </c>
      <c r="BY341">
        <v>-2.09388985913135</v>
      </c>
      <c r="BZ341">
        <v>-2.0587958849011798</v>
      </c>
      <c r="CA341">
        <v>-2.0216621225537601</v>
      </c>
      <c r="CB341">
        <v>-1.9824224799361001</v>
      </c>
      <c r="CC341">
        <v>-1.9409967774630299</v>
      </c>
      <c r="CD341">
        <v>-1.8973267897360899</v>
      </c>
      <c r="CE341">
        <v>-1.8513562831236601</v>
      </c>
      <c r="CF341">
        <v>-1.80305442714419</v>
      </c>
      <c r="CG341">
        <v>-1.7524085566319101</v>
      </c>
      <c r="CH341">
        <v>-1.69943251541837</v>
      </c>
      <c r="CI341">
        <v>-1.6441670176480101</v>
      </c>
      <c r="CJ341">
        <v>-1.58667974727419</v>
      </c>
      <c r="CK341">
        <v>-1.52706453310648</v>
      </c>
      <c r="CL341">
        <v>-1.46544087358407</v>
      </c>
      <c r="CM341">
        <v>-1.4019466726073</v>
      </c>
      <c r="CN341">
        <v>-1.33674013481237</v>
      </c>
      <c r="CO341">
        <v>-1.2699879337876601</v>
      </c>
      <c r="CP341">
        <v>-1.20186647562049</v>
      </c>
      <c r="CQ341">
        <v>-1.1325527492687999</v>
      </c>
      <c r="CR341">
        <v>-1.0622193152445101</v>
      </c>
      <c r="CS341">
        <v>-0.99103500669081701</v>
      </c>
      <c r="CT341">
        <v>-0.91915085514010997</v>
      </c>
      <c r="CU341">
        <v>-0.846711509941801</v>
      </c>
      <c r="CV341">
        <v>-0.77383705214283904</v>
      </c>
      <c r="CW341">
        <v>-0.70063725930443899</v>
      </c>
      <c r="CX341">
        <v>-0.62719909610387703</v>
      </c>
      <c r="CY341">
        <v>-0.55359571850007805</v>
      </c>
      <c r="CZ341">
        <v>-0.479882438625923</v>
      </c>
      <c r="DA341">
        <v>-0.40610210401622199</v>
      </c>
      <c r="DB341">
        <v>-0.33228340390683497</v>
      </c>
      <c r="DC341">
        <v>-0.25844703113302298</v>
      </c>
      <c r="DD341">
        <v>-0.184604199522273</v>
      </c>
      <c r="DE341">
        <v>-0.11076049633592799</v>
      </c>
      <c r="DF341">
        <v>-7.3840974990252994E-2</v>
      </c>
    </row>
    <row r="342" spans="11:110" ht="1.1499999999999999" customHeight="1">
      <c r="K342">
        <v>-7.2908244405561998E-2</v>
      </c>
      <c r="L342">
        <v>-0.109418663217206</v>
      </c>
      <c r="M342">
        <v>-0.182378650996388</v>
      </c>
      <c r="N342">
        <v>-0.25532529478655303</v>
      </c>
      <c r="O342">
        <v>-0.32827580790845301</v>
      </c>
      <c r="P342">
        <v>-0.40120163090489702</v>
      </c>
      <c r="Q342">
        <v>-0.47409157731460699</v>
      </c>
      <c r="R342">
        <v>-0.54690848688904203</v>
      </c>
      <c r="S342">
        <v>-0.61961841735358503</v>
      </c>
      <c r="T342">
        <v>-0.69214636521310202</v>
      </c>
      <c r="U342">
        <v>-0.76444306669431095</v>
      </c>
      <c r="V342">
        <v>-0.83639691452504406</v>
      </c>
      <c r="W342">
        <v>-0.90791217593641205</v>
      </c>
      <c r="X342">
        <v>-0.97886891644681295</v>
      </c>
      <c r="Y342">
        <v>-1.0491141014102101</v>
      </c>
      <c r="Z342">
        <v>-1.11850834139371</v>
      </c>
      <c r="AA342">
        <v>-1.1868872154486501</v>
      </c>
      <c r="AB342">
        <v>-1.25407129598811</v>
      </c>
      <c r="AC342">
        <v>-1.3198978053991499</v>
      </c>
      <c r="AD342">
        <v>-1.3842003658203299</v>
      </c>
      <c r="AE342">
        <v>-1.44680442994446</v>
      </c>
      <c r="AF342">
        <v>-1.5075697746779</v>
      </c>
      <c r="AG342">
        <v>-1.56636351127953</v>
      </c>
      <c r="AH342">
        <v>-1.6230682549568101</v>
      </c>
      <c r="AI342">
        <v>-1.6775948028927401</v>
      </c>
      <c r="AJ342">
        <v>-1.72988487127685</v>
      </c>
      <c r="AK342">
        <v>-1.7798950773380899</v>
      </c>
      <c r="AL342">
        <v>-1.82761415029784</v>
      </c>
      <c r="AM342">
        <v>-1.8730541230392701</v>
      </c>
      <c r="AN342">
        <v>-1.91624655559426</v>
      </c>
      <c r="AO342">
        <v>-1.9572384789841499</v>
      </c>
      <c r="AP342">
        <v>-1.99609055313606</v>
      </c>
      <c r="AQ342">
        <v>-2.0328705859682299</v>
      </c>
      <c r="AR342">
        <v>-2.0676453089028102</v>
      </c>
      <c r="AS342">
        <v>-2.1004796772837602</v>
      </c>
      <c r="AT342">
        <v>-2.1314287410133499</v>
      </c>
      <c r="AU342">
        <v>-2.1605357522470898</v>
      </c>
      <c r="AV342">
        <v>-2.1878263651881702</v>
      </c>
      <c r="AW342">
        <v>-2.2133108650114401</v>
      </c>
      <c r="AX342">
        <v>-2.2369776270319699</v>
      </c>
      <c r="AY342">
        <v>-2.2588000278200302</v>
      </c>
      <c r="AZ342">
        <v>-2.2787309836101</v>
      </c>
      <c r="BA342">
        <v>-2.29671357423888</v>
      </c>
      <c r="BB342">
        <v>-2.3126761358691899</v>
      </c>
      <c r="BC342">
        <v>-2.3265459794117902</v>
      </c>
      <c r="BD342">
        <v>-2.33824427655138</v>
      </c>
      <c r="BE342">
        <v>-2.34770055074187</v>
      </c>
      <c r="BF342">
        <v>-2.35484858861459</v>
      </c>
      <c r="BG342">
        <v>-2.3596381696890201</v>
      </c>
      <c r="BH342">
        <v>-2.3620321191904501</v>
      </c>
      <c r="BI342">
        <v>-2.3620134197692702</v>
      </c>
      <c r="BJ342">
        <v>-2.3595827792808399</v>
      </c>
      <c r="BK342">
        <v>-2.3547608369045601</v>
      </c>
      <c r="BL342">
        <v>-2.3475854623368599</v>
      </c>
      <c r="BM342">
        <v>-2.3381103588969001</v>
      </c>
      <c r="BN342">
        <v>-2.3264014417232799</v>
      </c>
      <c r="BO342">
        <v>-2.3125308464479399</v>
      </c>
      <c r="BP342">
        <v>-2.2965773451943199</v>
      </c>
      <c r="BQ342">
        <v>-2.2786126624231802</v>
      </c>
      <c r="BR342">
        <v>-2.2587072783074702</v>
      </c>
      <c r="BS342">
        <v>-2.2369186407389301</v>
      </c>
      <c r="BT342">
        <v>-2.2132870908206401</v>
      </c>
      <c r="BU342">
        <v>-2.1878449684846402</v>
      </c>
      <c r="BV342">
        <v>-2.1605925531741499</v>
      </c>
      <c r="BW342">
        <v>-2.1315256741990698</v>
      </c>
      <c r="BX342">
        <v>-2.1006108948317901</v>
      </c>
      <c r="BY342">
        <v>-2.0678039436194098</v>
      </c>
      <c r="BZ342">
        <v>-2.0330510377776498</v>
      </c>
      <c r="CA342">
        <v>-1.996280382601</v>
      </c>
      <c r="CB342">
        <v>-1.95743122312546</v>
      </c>
      <c r="CC342">
        <v>-1.9164287668651001</v>
      </c>
      <c r="CD342">
        <v>-1.8732204530148699</v>
      </c>
      <c r="CE342">
        <v>-1.8277541557155099</v>
      </c>
      <c r="CF342">
        <v>-1.7800033328438301</v>
      </c>
      <c r="CG342">
        <v>-1.7299575265626901</v>
      </c>
      <c r="CH342">
        <v>-1.67763220077416</v>
      </c>
      <c r="CI342">
        <v>-1.6230679159588699</v>
      </c>
      <c r="CJ342">
        <v>-1.56633092769184</v>
      </c>
      <c r="CK342">
        <v>-1.5075123652186599</v>
      </c>
      <c r="CL342">
        <v>-1.44672764692155</v>
      </c>
      <c r="CM342">
        <v>-1.3841098081671499</v>
      </c>
      <c r="CN342">
        <v>-1.31981113535489</v>
      </c>
      <c r="CO342">
        <v>-1.25399223009376</v>
      </c>
      <c r="CP342">
        <v>-1.18682277107266</v>
      </c>
      <c r="CQ342">
        <v>-1.1184736272278799</v>
      </c>
      <c r="CR342">
        <v>-1.04911102605319</v>
      </c>
      <c r="CS342">
        <v>-0.97889849807987905</v>
      </c>
      <c r="CT342">
        <v>-0.907982286466121</v>
      </c>
      <c r="CU342">
        <v>-0.83650305501403199</v>
      </c>
      <c r="CV342">
        <v>-0.76457822421527899</v>
      </c>
      <c r="CW342">
        <v>-0.692315267154758</v>
      </c>
      <c r="CX342">
        <v>-0.61980037793976805</v>
      </c>
      <c r="CY342">
        <v>-0.54710625586867501</v>
      </c>
      <c r="CZ342">
        <v>-0.47428873423441398</v>
      </c>
      <c r="DA342">
        <v>-0.40139166425795297</v>
      </c>
      <c r="DB342">
        <v>-0.32844516796254503</v>
      </c>
      <c r="DC342">
        <v>-0.25547162447108301</v>
      </c>
      <c r="DD342">
        <v>-0.182484297160876</v>
      </c>
      <c r="DE342">
        <v>-0.109490718769616</v>
      </c>
      <c r="DF342">
        <v>-7.2994981380816101E-2</v>
      </c>
    </row>
    <row r="343" spans="11:110" ht="1.1499999999999999" customHeight="1">
      <c r="K343">
        <v>-7.2065806547179798E-2</v>
      </c>
      <c r="L343">
        <v>-0.10815284808058</v>
      </c>
      <c r="M343">
        <v>-0.18026503002359701</v>
      </c>
      <c r="N343">
        <v>-0.25235862928242497</v>
      </c>
      <c r="O343">
        <v>-0.32444848899976397</v>
      </c>
      <c r="P343">
        <v>-0.39650439708316199</v>
      </c>
      <c r="Q343">
        <v>-0.46851319706222899</v>
      </c>
      <c r="R343">
        <v>-0.54043672559460398</v>
      </c>
      <c r="S343">
        <v>-0.61223995687510502</v>
      </c>
      <c r="T343">
        <v>-0.68384779375189697</v>
      </c>
      <c r="U343">
        <v>-0.75521113208534596</v>
      </c>
      <c r="V343">
        <v>-0.82621983576893399</v>
      </c>
      <c r="W343">
        <v>-0.89678019430293698</v>
      </c>
      <c r="X343">
        <v>-0.96677520147338702</v>
      </c>
      <c r="Y343">
        <v>-1.0360558026183799</v>
      </c>
      <c r="Z343">
        <v>-1.1044872735461699</v>
      </c>
      <c r="AA343">
        <v>-1.17191057053383</v>
      </c>
      <c r="AB343">
        <v>-1.23815225251717</v>
      </c>
      <c r="AC343">
        <v>-1.30305556292502</v>
      </c>
      <c r="AD343">
        <v>-1.36646040280027</v>
      </c>
      <c r="AE343">
        <v>-1.4281983082649601</v>
      </c>
      <c r="AF343">
        <v>-1.4881343106998901</v>
      </c>
      <c r="AG343">
        <v>-1.5461402140339999</v>
      </c>
      <c r="AH343">
        <v>-1.60210245805013</v>
      </c>
      <c r="AI343">
        <v>-1.6559342650633999</v>
      </c>
      <c r="AJ343">
        <v>-1.7075785054086401</v>
      </c>
      <c r="AK343">
        <v>-1.7569918369414801</v>
      </c>
      <c r="AL343">
        <v>-1.80416151585021</v>
      </c>
      <c r="AM343">
        <v>-1.84909702350241</v>
      </c>
      <c r="AN343">
        <v>-1.8918261892120101</v>
      </c>
      <c r="AO343">
        <v>-1.93239170616301</v>
      </c>
      <c r="AP343">
        <v>-1.9708492757910601</v>
      </c>
      <c r="AQ343">
        <v>-2.0072613858328201</v>
      </c>
      <c r="AR343">
        <v>-2.0416897648225101</v>
      </c>
      <c r="AS343">
        <v>-2.07419451563123</v>
      </c>
      <c r="AT343">
        <v>-2.1048267087333499</v>
      </c>
      <c r="AU343">
        <v>-2.13362618285846</v>
      </c>
      <c r="AV343">
        <v>-2.1606166644309899</v>
      </c>
      <c r="AW343">
        <v>-2.1858073576463202</v>
      </c>
      <c r="AX343">
        <v>-2.2091868651415099</v>
      </c>
      <c r="AY343">
        <v>-2.2307302057460698</v>
      </c>
      <c r="AZ343">
        <v>-2.2503925789769101</v>
      </c>
      <c r="BA343">
        <v>-2.2681207256263098</v>
      </c>
      <c r="BB343">
        <v>-2.2838468766247302</v>
      </c>
      <c r="BC343">
        <v>-2.2975029716714901</v>
      </c>
      <c r="BD343">
        <v>-2.3090146047284601</v>
      </c>
      <c r="BE343">
        <v>-2.31831576912036</v>
      </c>
      <c r="BF343">
        <v>-2.3253440687708098</v>
      </c>
      <c r="BG343">
        <v>-2.3300523438282599</v>
      </c>
      <c r="BH343">
        <v>-2.3324057584151499</v>
      </c>
      <c r="BI343">
        <v>-2.3323881383624498</v>
      </c>
      <c r="BJ343">
        <v>-2.3300003550485102</v>
      </c>
      <c r="BK343">
        <v>-2.32526163858719</v>
      </c>
      <c r="BL343">
        <v>-2.3182076474117799</v>
      </c>
      <c r="BM343">
        <v>-2.30888887787986</v>
      </c>
      <c r="BN343">
        <v>-2.2973671897425301</v>
      </c>
      <c r="BO343">
        <v>-2.2837105225699501</v>
      </c>
      <c r="BP343">
        <v>-2.26799283633886</v>
      </c>
      <c r="BQ343">
        <v>-2.2502816066795002</v>
      </c>
      <c r="BR343">
        <v>-2.23064325153118</v>
      </c>
      <c r="BS343">
        <v>-2.2091317160218198</v>
      </c>
      <c r="BT343">
        <v>-2.1857852999540301</v>
      </c>
      <c r="BU343">
        <v>-2.1606345776521398</v>
      </c>
      <c r="BV343">
        <v>-2.13368002212703</v>
      </c>
      <c r="BW343">
        <v>-2.1049185030081898</v>
      </c>
      <c r="BX343">
        <v>-2.0743185758938401</v>
      </c>
      <c r="BY343">
        <v>-2.0418398354465501</v>
      </c>
      <c r="BZ343">
        <v>-2.0074320796993299</v>
      </c>
      <c r="CA343">
        <v>-1.97102885140981</v>
      </c>
      <c r="CB343">
        <v>-1.93257431538734</v>
      </c>
      <c r="CC343">
        <v>-1.8919988346221801</v>
      </c>
      <c r="CD343">
        <v>-1.8492550975740401</v>
      </c>
      <c r="CE343">
        <v>-1.8042948647063499</v>
      </c>
      <c r="CF343">
        <v>-1.7570956171282499</v>
      </c>
      <c r="CG343">
        <v>-1.7076489184234001</v>
      </c>
      <c r="CH343">
        <v>-1.65597178842027</v>
      </c>
      <c r="CI343">
        <v>-1.6021045530196301</v>
      </c>
      <c r="CJ343">
        <v>-1.54611214872587</v>
      </c>
      <c r="CK343">
        <v>-1.4880830800582501</v>
      </c>
      <c r="CL343">
        <v>-1.42812891061435</v>
      </c>
      <c r="CM343">
        <v>-1.3663780327577399</v>
      </c>
      <c r="CN343">
        <v>-1.3029770962010301</v>
      </c>
      <c r="CO343">
        <v>-1.2380809433225</v>
      </c>
      <c r="CP343">
        <v>-1.1718528184972801</v>
      </c>
      <c r="CQ343">
        <v>-1.10445777017447</v>
      </c>
      <c r="CR343">
        <v>-1.0360559654036501</v>
      </c>
      <c r="CS343">
        <v>-0.96680583539827603</v>
      </c>
      <c r="CT343">
        <v>-0.89684904077482697</v>
      </c>
      <c r="CU343">
        <v>-0.82632235469510695</v>
      </c>
      <c r="CV343">
        <v>-0.75534061462703905</v>
      </c>
      <c r="CW343">
        <v>-0.68400901569335404</v>
      </c>
      <c r="CX343">
        <v>-0.61241291555893396</v>
      </c>
      <c r="CY343">
        <v>-0.54062453084592499</v>
      </c>
      <c r="CZ343">
        <v>-0.46870007933684898</v>
      </c>
      <c r="DA343">
        <v>-0.39668432115996899</v>
      </c>
      <c r="DB343">
        <v>-0.32460868514521701</v>
      </c>
      <c r="DC343">
        <v>-0.25249710485857502</v>
      </c>
      <c r="DD343">
        <v>-0.180364774716504</v>
      </c>
      <c r="DE343">
        <v>-0.108221078095966</v>
      </c>
      <c r="DF343">
        <v>-7.2149049332119797E-2</v>
      </c>
    </row>
    <row r="344" spans="11:110" ht="1.1499999999999999" customHeight="1">
      <c r="K344">
        <v>-7.1223424443733099E-2</v>
      </c>
      <c r="L344">
        <v>-0.10688714070402899</v>
      </c>
      <c r="M344">
        <v>-0.17815176006340999</v>
      </c>
      <c r="N344">
        <v>-0.24939283775094701</v>
      </c>
      <c r="O344">
        <v>-0.32062293995108998</v>
      </c>
      <c r="P344">
        <v>-0.391810336090397</v>
      </c>
      <c r="Q344">
        <v>-0.46294001318741201</v>
      </c>
      <c r="R344">
        <v>-0.53397292656080397</v>
      </c>
      <c r="S344">
        <v>-0.60487306698599697</v>
      </c>
      <c r="T344">
        <v>-0.67556533555356901</v>
      </c>
      <c r="U344">
        <v>-0.74600084727484395</v>
      </c>
      <c r="V344">
        <v>-0.81607095355368997</v>
      </c>
      <c r="W344">
        <v>-0.88568393644375598</v>
      </c>
      <c r="X344">
        <v>-0.95472565249135599</v>
      </c>
      <c r="Y344">
        <v>-1.023050901635</v>
      </c>
      <c r="Z344">
        <v>-1.09052943361806</v>
      </c>
      <c r="AA344">
        <v>-1.1570073690764899</v>
      </c>
      <c r="AB344">
        <v>-1.22231700383388</v>
      </c>
      <c r="AC344">
        <v>-1.2863073084546699</v>
      </c>
      <c r="AD344">
        <v>-1.3488241690404601</v>
      </c>
      <c r="AE344">
        <v>-1.4097049306367899</v>
      </c>
      <c r="AF344">
        <v>-1.46881961935973</v>
      </c>
      <c r="AG344">
        <v>-1.5260444944595</v>
      </c>
      <c r="AH344">
        <v>-1.5812696526757599</v>
      </c>
      <c r="AI344">
        <v>-1.6344106470609601</v>
      </c>
      <c r="AJ344">
        <v>-1.6854114400996201</v>
      </c>
      <c r="AK344">
        <v>-1.73422877390609</v>
      </c>
      <c r="AL344">
        <v>-1.7808485444647</v>
      </c>
      <c r="AM344">
        <v>-1.82527784661217</v>
      </c>
      <c r="AN344">
        <v>-1.8675410106438</v>
      </c>
      <c r="AO344">
        <v>-1.90767667153853</v>
      </c>
      <c r="AP344">
        <v>-1.9457358876888999</v>
      </c>
      <c r="AQ344">
        <v>-1.9817761120256101</v>
      </c>
      <c r="AR344">
        <v>-2.0158544225120401</v>
      </c>
      <c r="AS344">
        <v>-2.04802632986961</v>
      </c>
      <c r="AT344">
        <v>-2.0783391610192599</v>
      </c>
      <c r="AU344">
        <v>-2.1068295627679099</v>
      </c>
      <c r="AV344">
        <v>-2.13351941788122</v>
      </c>
      <c r="AW344">
        <v>-2.1584169233894501</v>
      </c>
      <c r="AX344">
        <v>-2.18151086343277</v>
      </c>
      <c r="AY344">
        <v>-2.2027778272680298</v>
      </c>
      <c r="AZ344">
        <v>-2.2221750959068398</v>
      </c>
      <c r="BA344">
        <v>-2.2396528876107999</v>
      </c>
      <c r="BB344">
        <v>-2.2551470660111299</v>
      </c>
      <c r="BC344">
        <v>-2.2685938831589501</v>
      </c>
      <c r="BD344">
        <v>-2.2799231386528902</v>
      </c>
      <c r="BE344">
        <v>-2.2890729538491499</v>
      </c>
      <c r="BF344">
        <v>-2.29598455860198</v>
      </c>
      <c r="BG344">
        <v>-2.3006136477044201</v>
      </c>
      <c r="BH344">
        <v>-2.3029275758988699</v>
      </c>
      <c r="BI344">
        <v>-2.3029109680313198</v>
      </c>
      <c r="BJ344">
        <v>-2.30056484598959</v>
      </c>
      <c r="BK344">
        <v>-2.2959071136140801</v>
      </c>
      <c r="BL344">
        <v>-2.2889713556858799</v>
      </c>
      <c r="BM344">
        <v>-2.2798050726196601</v>
      </c>
      <c r="BN344">
        <v>-2.2684662908518098</v>
      </c>
      <c r="BO344">
        <v>-2.2550190605870899</v>
      </c>
      <c r="BP344">
        <v>-2.2395327798618898</v>
      </c>
      <c r="BQ344">
        <v>-2.22207098457298</v>
      </c>
      <c r="BR344">
        <v>-2.2026962650825799</v>
      </c>
      <c r="BS344">
        <v>-2.1814592757956301</v>
      </c>
      <c r="BT344">
        <v>-2.15839645456344</v>
      </c>
      <c r="BU344">
        <v>-2.13353664769134</v>
      </c>
      <c r="BV344">
        <v>-2.1068806173370702</v>
      </c>
      <c r="BW344">
        <v>-2.0784261204561898</v>
      </c>
      <c r="BX344">
        <v>-2.0481436657642398</v>
      </c>
      <c r="BY344">
        <v>-2.0159964538096999</v>
      </c>
      <c r="BZ344">
        <v>-1.9819376318994999</v>
      </c>
      <c r="CA344">
        <v>-1.94590582536905</v>
      </c>
      <c r="CB344">
        <v>-1.9078497284542399</v>
      </c>
      <c r="CC344">
        <v>-1.8677046463029101</v>
      </c>
      <c r="CD344">
        <v>-1.82542811351318</v>
      </c>
      <c r="CE344">
        <v>-1.78097558410852</v>
      </c>
      <c r="CF344">
        <v>-1.7343282958939801</v>
      </c>
      <c r="CG344">
        <v>-1.68547967270736</v>
      </c>
      <c r="CH344">
        <v>-1.6344482204059401</v>
      </c>
      <c r="CI344">
        <v>-1.5812739571043799</v>
      </c>
      <c r="CJ344">
        <v>-1.52602060496977</v>
      </c>
      <c r="CK344">
        <v>-1.4687741076546399</v>
      </c>
      <c r="CL344">
        <v>-1.4096423942924099</v>
      </c>
      <c r="CM344">
        <v>-1.34874941750648</v>
      </c>
      <c r="CN344">
        <v>-1.2862364639764701</v>
      </c>
      <c r="CO344">
        <v>-1.2222529047044799</v>
      </c>
      <c r="CP344">
        <v>-1.15695583238498</v>
      </c>
      <c r="CQ344">
        <v>-1.0905047545565301</v>
      </c>
      <c r="CR344">
        <v>-1.02305403791126</v>
      </c>
      <c r="CS344">
        <v>-0.95475721013204196</v>
      </c>
      <c r="CT344">
        <v>-0.88575153976894805</v>
      </c>
      <c r="CU344">
        <v>-0.81617001240686005</v>
      </c>
      <c r="CV344">
        <v>-0.74612494528775097</v>
      </c>
      <c r="CW344">
        <v>-0.67571929776659501</v>
      </c>
      <c r="CX344">
        <v>-0.60503752121360299</v>
      </c>
      <c r="CY344">
        <v>-0.53415133307077201</v>
      </c>
      <c r="CZ344">
        <v>-0.46311720959451502</v>
      </c>
      <c r="DA344">
        <v>-0.39198072695012798</v>
      </c>
      <c r="DB344">
        <v>-0.32077450716237299</v>
      </c>
      <c r="DC344">
        <v>-0.24952391148064099</v>
      </c>
      <c r="DD344">
        <v>-0.17824594887238099</v>
      </c>
      <c r="DE344">
        <v>-0.10695176605484399</v>
      </c>
      <c r="DF344">
        <v>-7.1303314844508303E-2</v>
      </c>
    </row>
    <row r="345" spans="11:110" ht="1.1499999999999999" customHeight="1">
      <c r="K345">
        <v>-7.0381228185778993E-2</v>
      </c>
      <c r="L345">
        <v>-0.105621737488691</v>
      </c>
      <c r="M345">
        <v>-0.176039165104907</v>
      </c>
      <c r="N345">
        <v>-0.24642836529961601</v>
      </c>
      <c r="O345">
        <v>-0.31679971709251198</v>
      </c>
      <c r="P345">
        <v>-0.38712010033713301</v>
      </c>
      <c r="Q345">
        <v>-0.45737275421649398</v>
      </c>
      <c r="R345">
        <v>-0.52751786568308401</v>
      </c>
      <c r="S345">
        <v>-0.59751853536995803</v>
      </c>
      <c r="T345">
        <v>-0.66729974798478897</v>
      </c>
      <c r="U345">
        <v>-0.73681289244063897</v>
      </c>
      <c r="V345">
        <v>-0.80595081851522998</v>
      </c>
      <c r="W345">
        <v>-0.874623769587342</v>
      </c>
      <c r="X345">
        <v>-0.94272040219702802</v>
      </c>
      <c r="Y345">
        <v>-1.0100992487013201</v>
      </c>
      <c r="Z345">
        <v>-1.0766343483623899</v>
      </c>
      <c r="AA345">
        <v>-1.14217678578138</v>
      </c>
      <c r="AB345">
        <v>-1.2065643568906601</v>
      </c>
      <c r="AC345">
        <v>-1.2696514786272901</v>
      </c>
      <c r="AD345">
        <v>-1.33128974601022</v>
      </c>
      <c r="AE345">
        <v>-1.3913220548243299</v>
      </c>
      <c r="AF345">
        <v>-1.4496231791382399</v>
      </c>
      <c r="AG345">
        <v>-1.5060736112073101</v>
      </c>
      <c r="AH345">
        <v>-1.56056694761376</v>
      </c>
      <c r="AI345">
        <v>-1.61302098319409</v>
      </c>
      <c r="AJ345">
        <v>-1.6633807124555799</v>
      </c>
      <c r="AK345">
        <v>-1.71160300621149</v>
      </c>
      <c r="AL345">
        <v>-1.7576725062893399</v>
      </c>
      <c r="AM345">
        <v>-1.80159407270855</v>
      </c>
      <c r="AN345">
        <v>-1.84338876193837</v>
      </c>
      <c r="AO345">
        <v>-1.8830914096453399</v>
      </c>
      <c r="AP345">
        <v>-1.9207487285493701</v>
      </c>
      <c r="AQ345">
        <v>-1.95641340709406</v>
      </c>
      <c r="AR345">
        <v>-1.99013820455607</v>
      </c>
      <c r="AS345">
        <v>-2.0219742838446302</v>
      </c>
      <c r="AT345">
        <v>-2.05196544865903</v>
      </c>
      <c r="AU345">
        <v>-2.0801453716899498</v>
      </c>
      <c r="AV345">
        <v>-2.1065341587975301</v>
      </c>
      <c r="AW345">
        <v>-2.1311390801237402</v>
      </c>
      <c r="AX345">
        <v>-2.1539490575782501</v>
      </c>
      <c r="AY345">
        <v>-2.1749421756434302</v>
      </c>
      <c r="AZ345">
        <v>-2.1940776199849599</v>
      </c>
      <c r="BA345">
        <v>-2.2113089051606698</v>
      </c>
      <c r="BB345">
        <v>-2.2265752857446501</v>
      </c>
      <c r="BC345">
        <v>-2.2398170283652701</v>
      </c>
      <c r="BD345">
        <v>-2.2509679381338699</v>
      </c>
      <c r="BE345">
        <v>-2.2599699367102901</v>
      </c>
      <c r="BF345">
        <v>-2.26676770798161</v>
      </c>
      <c r="BG345">
        <v>-2.2713196057672702</v>
      </c>
      <c r="BH345">
        <v>-2.2735950283336899</v>
      </c>
      <c r="BI345">
        <v>-2.2735793759022802</v>
      </c>
      <c r="BJ345">
        <v>-2.2712737872787798</v>
      </c>
      <c r="BK345">
        <v>-2.2666949340502098</v>
      </c>
      <c r="BL345">
        <v>-2.2598744517942899</v>
      </c>
      <c r="BM345">
        <v>-2.2508570343494001</v>
      </c>
      <c r="BN345">
        <v>-2.23969710076189</v>
      </c>
      <c r="BO345">
        <v>-2.2264550799325802</v>
      </c>
      <c r="BP345">
        <v>-2.2111960578441701</v>
      </c>
      <c r="BQ345">
        <v>-2.1939799139838301</v>
      </c>
      <c r="BR345">
        <v>-2.17486562896966</v>
      </c>
      <c r="BS345">
        <v>-2.1539007741735698</v>
      </c>
      <c r="BT345">
        <v>-2.1311200812781999</v>
      </c>
      <c r="BU345">
        <v>-2.1065507146331299</v>
      </c>
      <c r="BV345">
        <v>-2.08019380763692</v>
      </c>
      <c r="BW345">
        <v>-2.0520478606558501</v>
      </c>
      <c r="BX345">
        <v>-2.0220853044117399</v>
      </c>
      <c r="BY345">
        <v>-1.9902726882783399</v>
      </c>
      <c r="BZ345">
        <v>-1.9565663043477</v>
      </c>
      <c r="CA345">
        <v>-1.9209096079830901</v>
      </c>
      <c r="CB345">
        <v>-1.88325546247554</v>
      </c>
      <c r="CC345">
        <v>-1.84354391317193</v>
      </c>
      <c r="CD345">
        <v>-1.8017369552839599</v>
      </c>
      <c r="CE345">
        <v>-1.7577935651851899</v>
      </c>
      <c r="CF345">
        <v>-1.7116984735770999</v>
      </c>
      <c r="CG345">
        <v>-1.6634468242848599</v>
      </c>
      <c r="CH345">
        <v>-1.61305853462902</v>
      </c>
      <c r="CI345">
        <v>-1.5605732497584801</v>
      </c>
      <c r="CJ345">
        <v>-1.5060535761305001</v>
      </c>
      <c r="CK345">
        <v>-1.44958295276323</v>
      </c>
      <c r="CL345">
        <v>-1.3912658869438801</v>
      </c>
      <c r="CM345">
        <v>-1.3312220772271799</v>
      </c>
      <c r="CN345">
        <v>-1.26958771019135</v>
      </c>
      <c r="CO345">
        <v>-1.2065069531019901</v>
      </c>
      <c r="CP345">
        <v>-1.14213101676947</v>
      </c>
      <c r="CQ345">
        <v>-1.07661413121664</v>
      </c>
      <c r="CR345">
        <v>-1.0101051088853099</v>
      </c>
      <c r="CS345">
        <v>-0.94275276391916996</v>
      </c>
      <c r="CT345">
        <v>-0.87469014843388304</v>
      </c>
      <c r="CU345">
        <v>-0.80604656978386102</v>
      </c>
      <c r="CV345">
        <v>-0.73693187663872695</v>
      </c>
      <c r="CW345">
        <v>-0.66744684494072304</v>
      </c>
      <c r="CX345">
        <v>-0.59767495121907299</v>
      </c>
      <c r="CY345">
        <v>-0.52768740100001199</v>
      </c>
      <c r="CZ345">
        <v>-0.45754081650017198</v>
      </c>
      <c r="DA345">
        <v>-0.38728149733558398</v>
      </c>
      <c r="DB345">
        <v>-0.31694315598510903</v>
      </c>
      <c r="DC345">
        <v>-0.24655246147530299</v>
      </c>
      <c r="DD345">
        <v>-0.17612812098338901</v>
      </c>
      <c r="DE345">
        <v>-0.105682965078244</v>
      </c>
      <c r="DF345">
        <v>-7.0457907793634103E-2</v>
      </c>
    </row>
    <row r="346" spans="11:110" ht="1.1499999999999999" customHeight="1">
      <c r="K346">
        <v>-6.9539341657064102E-2</v>
      </c>
      <c r="L346">
        <v>-0.104356825256604</v>
      </c>
      <c r="M346">
        <v>-0.17392755268946899</v>
      </c>
      <c r="N346">
        <v>-0.24346563355776099</v>
      </c>
      <c r="O346">
        <v>-0.31297934601385802</v>
      </c>
      <c r="P346">
        <v>-0.38243430414282997</v>
      </c>
      <c r="Q346">
        <v>-0.45181210365081298</v>
      </c>
      <c r="R346">
        <v>-0.521072267521558</v>
      </c>
      <c r="S346">
        <v>-0.59017709342806901</v>
      </c>
      <c r="T346">
        <v>-0.65905172920038202</v>
      </c>
      <c r="U346">
        <v>-0.727647887646789</v>
      </c>
      <c r="V346">
        <v>-0.79585992290591501</v>
      </c>
      <c r="W346">
        <v>-0.863600007381497</v>
      </c>
      <c r="X346">
        <v>-0.93075953744536899</v>
      </c>
      <c r="Y346">
        <v>-0.99720065885244802</v>
      </c>
      <c r="Z346">
        <v>-1.0628015226049199</v>
      </c>
      <c r="AA346">
        <v>-1.1274179886854601</v>
      </c>
      <c r="AB346">
        <v>-1.1908931284892099</v>
      </c>
      <c r="AC346">
        <v>-1.2530865369664399</v>
      </c>
      <c r="AD346">
        <v>-1.31385525893759</v>
      </c>
      <c r="AE346">
        <v>-1.37304749796145</v>
      </c>
      <c r="AF346">
        <v>-1.4305425409202199</v>
      </c>
      <c r="AG346">
        <v>-1.4862249055983601</v>
      </c>
      <c r="AH346">
        <v>-1.5399915408509699</v>
      </c>
      <c r="AI346">
        <v>-1.5917623989021701</v>
      </c>
      <c r="AJ346">
        <v>-1.64148344876819</v>
      </c>
      <c r="AK346">
        <v>-1.68911173479531</v>
      </c>
      <c r="AL346">
        <v>-1.7346307439217199</v>
      </c>
      <c r="AM346">
        <v>-1.7780432407510101</v>
      </c>
      <c r="AN346">
        <v>-1.81936722777293</v>
      </c>
      <c r="AO346">
        <v>-1.8586339794786999</v>
      </c>
      <c r="AP346">
        <v>-1.8958861436188399</v>
      </c>
      <c r="AQ346">
        <v>-1.93117190178807</v>
      </c>
      <c r="AR346">
        <v>-1.9645400044827299</v>
      </c>
      <c r="AS346">
        <v>-1.9960374980086999</v>
      </c>
      <c r="AT346">
        <v>-2.02570486856599</v>
      </c>
      <c r="AU346">
        <v>-2.0535730276270301</v>
      </c>
      <c r="AV346">
        <v>-2.0796603559097102</v>
      </c>
      <c r="AW346">
        <v>-2.1039732829030999</v>
      </c>
      <c r="AX346">
        <v>-2.1265008261509002</v>
      </c>
      <c r="AY346">
        <v>-2.1472224861045999</v>
      </c>
      <c r="AZ346">
        <v>-2.16609920242563</v>
      </c>
      <c r="BA346">
        <v>-2.18308760334798</v>
      </c>
      <c r="BB346">
        <v>-2.1981301136483702</v>
      </c>
      <c r="BC346">
        <v>-2.21117073585815</v>
      </c>
      <c r="BD346">
        <v>-2.2221470913066899</v>
      </c>
      <c r="BE346">
        <v>-2.2310045929591098</v>
      </c>
      <c r="BF346">
        <v>-2.2376912216575602</v>
      </c>
      <c r="BG346">
        <v>-2.2421678042603399</v>
      </c>
      <c r="BH346">
        <v>-2.2444056394283001</v>
      </c>
      <c r="BI346">
        <v>-2.2443908949031801</v>
      </c>
      <c r="BJ346">
        <v>-2.24212477538055</v>
      </c>
      <c r="BK346">
        <v>-2.2376228254802899</v>
      </c>
      <c r="BL346">
        <v>-2.2309148412477402</v>
      </c>
      <c r="BM346">
        <v>-2.22204288125379</v>
      </c>
      <c r="BN346">
        <v>-2.2110579865834201</v>
      </c>
      <c r="BO346">
        <v>-2.1980171936164798</v>
      </c>
      <c r="BP346">
        <v>-2.1829815313209</v>
      </c>
      <c r="BQ346">
        <v>-2.1660074756968499</v>
      </c>
      <c r="BR346">
        <v>-2.1471506043283002</v>
      </c>
      <c r="BS346">
        <v>-2.1264556077264198</v>
      </c>
      <c r="BT346">
        <v>-2.1039556426166999</v>
      </c>
      <c r="BU346">
        <v>-2.07967625137755</v>
      </c>
      <c r="BV346">
        <v>-2.0536189998961301</v>
      </c>
      <c r="BW346">
        <v>-2.0257830054796799</v>
      </c>
      <c r="BX346">
        <v>-1.9961425892795699</v>
      </c>
      <c r="BY346">
        <v>-1.9646674015177099</v>
      </c>
      <c r="BZ346">
        <v>-1.9313166967309701</v>
      </c>
      <c r="CA346">
        <v>-1.8960385103080299</v>
      </c>
      <c r="CB346">
        <v>-1.85878954475304</v>
      </c>
      <c r="CC346">
        <v>-1.8195143901537301</v>
      </c>
      <c r="CD346">
        <v>-1.77817913842176</v>
      </c>
      <c r="CE346">
        <v>-1.73474613243944</v>
      </c>
      <c r="CF346">
        <v>-1.68920333855649</v>
      </c>
      <c r="CG346">
        <v>-1.6415474974233399</v>
      </c>
      <c r="CH346">
        <v>-1.5917998598824299</v>
      </c>
      <c r="CI346">
        <v>-1.5399996410110199</v>
      </c>
      <c r="CJ346">
        <v>-1.4862084227716099</v>
      </c>
      <c r="CK346">
        <v>-1.4305071912469101</v>
      </c>
      <c r="CL346">
        <v>-1.3729972342304799</v>
      </c>
      <c r="CM346">
        <v>-1.3137941685580199</v>
      </c>
      <c r="CN346">
        <v>-1.25302933060777</v>
      </c>
      <c r="CO346">
        <v>-1.1908419350334001</v>
      </c>
      <c r="CP346">
        <v>-1.12737756662067</v>
      </c>
      <c r="CQ346">
        <v>-1.0627854270283299</v>
      </c>
      <c r="CR346">
        <v>-0.99720900721786998</v>
      </c>
      <c r="CS346">
        <v>-0.93079259126819502</v>
      </c>
      <c r="CT346">
        <v>-0.86366517853010405</v>
      </c>
      <c r="CU346">
        <v>-0.79595250986893895</v>
      </c>
      <c r="CV346">
        <v>-0.727762010806836</v>
      </c>
      <c r="CW346">
        <v>-0.659192330580185</v>
      </c>
      <c r="CX346">
        <v>-0.59032590820517195</v>
      </c>
      <c r="CY346">
        <v>-0.52123342429270403</v>
      </c>
      <c r="CZ346">
        <v>-0.45197154876928303</v>
      </c>
      <c r="DA346">
        <v>-0.38258721281256802</v>
      </c>
      <c r="DB346">
        <v>-0.31311512471214398</v>
      </c>
      <c r="DC346">
        <v>-0.24358315033956801</v>
      </c>
      <c r="DD346">
        <v>-0.17401157752311</v>
      </c>
      <c r="DE346">
        <v>-0.10441484840956</v>
      </c>
      <c r="DF346">
        <v>-6.9612951658746106E-2</v>
      </c>
    </row>
    <row r="347" spans="11:110" ht="1.1499999999999999" customHeight="1">
      <c r="K347">
        <v>-6.8697882576052402E-2</v>
      </c>
      <c r="L347">
        <v>-0.103092581381729</v>
      </c>
      <c r="M347">
        <v>-0.17181721425853</v>
      </c>
      <c r="N347">
        <v>-0.24050504128243499</v>
      </c>
      <c r="O347">
        <v>-0.309162322508586</v>
      </c>
      <c r="P347">
        <v>-0.37775352504236698</v>
      </c>
      <c r="Q347">
        <v>-0.44625870165205</v>
      </c>
      <c r="R347">
        <v>-0.514636807445922</v>
      </c>
      <c r="S347">
        <v>-0.58284941883453401</v>
      </c>
      <c r="T347">
        <v>-0.65082192104440295</v>
      </c>
      <c r="U347">
        <v>-0.71850639596243504</v>
      </c>
      <c r="V347">
        <v>-0.78579870375473104</v>
      </c>
      <c r="W347">
        <v>-0.85261291299897002</v>
      </c>
      <c r="X347">
        <v>-0.91884310207824005</v>
      </c>
      <c r="Y347">
        <v>-0.98435491424249</v>
      </c>
      <c r="Z347">
        <v>-1.0490304409848199</v>
      </c>
      <c r="AA347">
        <v>-1.1127301401044301</v>
      </c>
      <c r="AB347">
        <v>-1.1753021452804</v>
      </c>
      <c r="AC347">
        <v>-1.23661097299461</v>
      </c>
      <c r="AD347">
        <v>-1.29651887498483</v>
      </c>
      <c r="AE347">
        <v>-1.35487913380596</v>
      </c>
      <c r="AF347">
        <v>-1.4115753245332701</v>
      </c>
      <c r="AG347">
        <v>-1.4664957975573001</v>
      </c>
      <c r="AH347">
        <v>-1.51954071504838</v>
      </c>
      <c r="AI347">
        <v>-1.5706321060430399</v>
      </c>
      <c r="AJ347">
        <v>-1.6197168599348399</v>
      </c>
      <c r="AK347">
        <v>-1.6667522392598</v>
      </c>
      <c r="AL347">
        <v>-1.7117206687162201</v>
      </c>
      <c r="AM347">
        <v>-1.7546229455358899</v>
      </c>
      <c r="AN347">
        <v>-1.79547423352586</v>
      </c>
      <c r="AO347">
        <v>-1.8343024636184599</v>
      </c>
      <c r="AP347">
        <v>-1.8711464839221501</v>
      </c>
      <c r="AQ347">
        <v>-1.90605021632103</v>
      </c>
      <c r="AR347">
        <v>-1.93905868896762</v>
      </c>
      <c r="AS347">
        <v>-1.97021505254082</v>
      </c>
      <c r="AT347">
        <v>-1.9995566675916701</v>
      </c>
      <c r="AU347">
        <v>-2.0271118908986501</v>
      </c>
      <c r="AV347">
        <v>-2.0528974178127499</v>
      </c>
      <c r="AW347">
        <v>-2.0769189281060498</v>
      </c>
      <c r="AX347">
        <v>-2.0991654942198901</v>
      </c>
      <c r="AY347">
        <v>-2.11961794916858</v>
      </c>
      <c r="AZ347">
        <v>-2.13823886233101</v>
      </c>
      <c r="BA347">
        <v>-2.1549877887173499</v>
      </c>
      <c r="BB347">
        <v>-2.1698101241896302</v>
      </c>
      <c r="BC347">
        <v>-2.1826533475545098</v>
      </c>
      <c r="BD347">
        <v>-2.1934587128873599</v>
      </c>
      <c r="BE347">
        <v>-2.2021748388673998</v>
      </c>
      <c r="BF347">
        <v>-2.2087528557666101</v>
      </c>
      <c r="BG347">
        <v>-2.2131558873158199</v>
      </c>
      <c r="BH347">
        <v>-2.21535699603682</v>
      </c>
      <c r="BI347">
        <v>-2.21534311937527</v>
      </c>
      <c r="BJ347">
        <v>-2.2131154645577999</v>
      </c>
      <c r="BK347">
        <v>-2.2086885637271001</v>
      </c>
      <c r="BL347">
        <v>-2.2020904677397199</v>
      </c>
      <c r="BM347">
        <v>-2.1933607572309501</v>
      </c>
      <c r="BN347">
        <v>-2.1825473257624299</v>
      </c>
      <c r="BO347">
        <v>-2.1697040089448598</v>
      </c>
      <c r="BP347">
        <v>-2.1548880415927201</v>
      </c>
      <c r="BQ347">
        <v>-2.1381527156405702</v>
      </c>
      <c r="BR347">
        <v>-2.11955040692611</v>
      </c>
      <c r="BS347">
        <v>-2.09912311886012</v>
      </c>
      <c r="BT347">
        <v>-2.07690254157</v>
      </c>
      <c r="BU347">
        <v>-2.0529126716897199</v>
      </c>
      <c r="BV347">
        <v>-2.0271555433148398</v>
      </c>
      <c r="BW347">
        <v>-1.99963078830883</v>
      </c>
      <c r="BX347">
        <v>-1.97031457821811</v>
      </c>
      <c r="BY347">
        <v>-1.9391794317789499</v>
      </c>
      <c r="BZ347">
        <v>-1.9061873993929901</v>
      </c>
      <c r="CA347">
        <v>-1.87129085141274</v>
      </c>
      <c r="CB347">
        <v>-1.83445002850029</v>
      </c>
      <c r="CC347">
        <v>-1.79561387402062</v>
      </c>
      <c r="CD347">
        <v>-1.7547522363980901</v>
      </c>
      <c r="CE347">
        <v>-1.7118306799227101</v>
      </c>
      <c r="CF347">
        <v>-1.66684015877049</v>
      </c>
      <c r="CG347">
        <v>-1.6197789011200401</v>
      </c>
      <c r="CH347">
        <v>-1.5706694111695301</v>
      </c>
      <c r="CI347">
        <v>-1.5195504248179199</v>
      </c>
      <c r="CJ347">
        <v>-1.4664825823263301</v>
      </c>
      <c r="CK347">
        <v>-1.4115444665706001</v>
      </c>
      <c r="CL347">
        <v>-1.3548343360132</v>
      </c>
      <c r="CM347">
        <v>-1.29646388809709</v>
      </c>
      <c r="CN347">
        <v>-1.23655984470075</v>
      </c>
      <c r="CO347">
        <v>-1.1752567046220701</v>
      </c>
      <c r="CP347">
        <v>-1.11269466916763</v>
      </c>
      <c r="CQ347">
        <v>-1.0490181464542401</v>
      </c>
      <c r="CR347">
        <v>-0.984365528027901</v>
      </c>
      <c r="CS347">
        <v>-0.91887674225531002</v>
      </c>
      <c r="CT347">
        <v>-0.85267689172878802</v>
      </c>
      <c r="CU347">
        <v>-0.78588826033666404</v>
      </c>
      <c r="CV347">
        <v>-0.71861589443794305</v>
      </c>
      <c r="CW347">
        <v>-0.65095637292057196</v>
      </c>
      <c r="CX347">
        <v>-0.58299104324096296</v>
      </c>
      <c r="CY347">
        <v>-0.514790046094317</v>
      </c>
      <c r="CZ347">
        <v>-0.44641001381305601</v>
      </c>
      <c r="DA347">
        <v>-0.37789841985481798</v>
      </c>
      <c r="DB347">
        <v>-0.30929087855340598</v>
      </c>
      <c r="DC347">
        <v>-0.240616352328033</v>
      </c>
      <c r="DD347">
        <v>-0.17189659054251</v>
      </c>
      <c r="DE347">
        <v>-0.103147580298459</v>
      </c>
      <c r="DF347">
        <v>-6.8768563216681206E-2</v>
      </c>
    </row>
    <row r="348" spans="11:110" ht="1.1499999999999999" customHeight="1">
      <c r="K348">
        <v>-6.7856962492096398E-2</v>
      </c>
      <c r="L348">
        <v>-0.10182917390955901</v>
      </c>
      <c r="M348">
        <v>-0.16970842553561799</v>
      </c>
      <c r="N348">
        <v>-0.23754696498807301</v>
      </c>
      <c r="O348">
        <v>-0.30534911351735899</v>
      </c>
      <c r="P348">
        <v>-0.37307830509615503</v>
      </c>
      <c r="Q348">
        <v>-0.44071314671452</v>
      </c>
      <c r="R348">
        <v>-0.50821211374422004</v>
      </c>
      <c r="S348">
        <v>-0.57553613802266201</v>
      </c>
      <c r="T348">
        <v>-0.64261091181428098</v>
      </c>
      <c r="U348">
        <v>-0.70938892642368401</v>
      </c>
      <c r="V348">
        <v>-0.77576754587232699</v>
      </c>
      <c r="W348">
        <v>-0.84166270206848803</v>
      </c>
      <c r="X348">
        <v>-0.90697109958335198</v>
      </c>
      <c r="Y348">
        <v>-0.97156176630152902</v>
      </c>
      <c r="Z348">
        <v>-1.03532056953368</v>
      </c>
      <c r="AA348">
        <v>-1.0981123974742599</v>
      </c>
      <c r="AB348">
        <v>-1.15979024371899</v>
      </c>
      <c r="AC348">
        <v>-1.22022330136242</v>
      </c>
      <c r="AD348">
        <v>-1.2792788014953</v>
      </c>
      <c r="AE348">
        <v>-1.3368148900918699</v>
      </c>
      <c r="AF348">
        <v>-1.39271921542369</v>
      </c>
      <c r="AG348">
        <v>-1.44688378172607</v>
      </c>
      <c r="AH348">
        <v>-1.49921183321667</v>
      </c>
      <c r="AI348">
        <v>-1.54962739842581</v>
      </c>
      <c r="AJ348">
        <v>-1.5980782371338</v>
      </c>
      <c r="AK348">
        <v>-1.6445218738046099</v>
      </c>
      <c r="AL348">
        <v>-1.68893975729635</v>
      </c>
      <c r="AM348">
        <v>-1.7313308350974199</v>
      </c>
      <c r="AN348">
        <v>-1.7717076434582399</v>
      </c>
      <c r="AO348">
        <v>-1.8100949674272899</v>
      </c>
      <c r="AP348">
        <v>-1.8465281065402399</v>
      </c>
      <c r="AQ348">
        <v>-1.88104696152845</v>
      </c>
      <c r="AR348">
        <v>-1.9136930999056301</v>
      </c>
      <c r="AS348">
        <v>-1.9445059902786901</v>
      </c>
      <c r="AT348">
        <v>-1.9735200460771001</v>
      </c>
      <c r="AU348">
        <v>-2.0007612679409998</v>
      </c>
      <c r="AV348">
        <v>-2.0262446971308901</v>
      </c>
      <c r="AW348">
        <v>-2.0499753573333499</v>
      </c>
      <c r="AX348">
        <v>-2.0719423367299501</v>
      </c>
      <c r="AY348">
        <v>-2.0921277137744201</v>
      </c>
      <c r="AZ348">
        <v>-2.1104955887306001</v>
      </c>
      <c r="BA348">
        <v>-2.12700825056594</v>
      </c>
      <c r="BB348">
        <v>-2.14161388898389</v>
      </c>
      <c r="BC348">
        <v>-2.15426321794091</v>
      </c>
      <c r="BD348">
        <v>-2.1649009425994601</v>
      </c>
      <c r="BE348">
        <v>-2.17347862936631</v>
      </c>
      <c r="BF348">
        <v>-2.1799504145119899</v>
      </c>
      <c r="BG348">
        <v>-2.1842815533422</v>
      </c>
      <c r="BH348">
        <v>-2.1864467444118798</v>
      </c>
      <c r="BI348">
        <v>-2.1864337009631698</v>
      </c>
      <c r="BJ348">
        <v>-2.1842435636192401</v>
      </c>
      <c r="BK348">
        <v>-2.1798899716896498</v>
      </c>
      <c r="BL348">
        <v>-2.1733993107429201</v>
      </c>
      <c r="BM348">
        <v>-2.16480883072381</v>
      </c>
      <c r="BN348">
        <v>-2.1541635050946502</v>
      </c>
      <c r="BO348">
        <v>-2.14151412834046</v>
      </c>
      <c r="BP348">
        <v>-2.1269144113299299</v>
      </c>
      <c r="BQ348">
        <v>-2.11041464713254</v>
      </c>
      <c r="BR348">
        <v>-2.0920642103533802</v>
      </c>
      <c r="BS348">
        <v>-2.0719025989611501</v>
      </c>
      <c r="BT348">
        <v>-2.04996012594719</v>
      </c>
      <c r="BU348">
        <v>-2.02625933376151</v>
      </c>
      <c r="BV348">
        <v>-2.0008027335969101</v>
      </c>
      <c r="BW348">
        <v>-1.9735903973267701</v>
      </c>
      <c r="BX348">
        <v>-1.9446002923786001</v>
      </c>
      <c r="BY348">
        <v>-1.9138075950947699</v>
      </c>
      <c r="BZ348">
        <v>-1.88117699429069</v>
      </c>
      <c r="CA348">
        <v>-1.84666495878796</v>
      </c>
      <c r="CB348">
        <v>-1.81023499168749</v>
      </c>
      <c r="CC348">
        <v>-1.77184020174317</v>
      </c>
      <c r="CD348">
        <v>-1.7314538776419699</v>
      </c>
      <c r="CE348">
        <v>-1.6890446678286299</v>
      </c>
      <c r="CF348">
        <v>-1.6446062775753201</v>
      </c>
      <c r="CG348">
        <v>-1.5981383247373799</v>
      </c>
      <c r="CH348">
        <v>-1.5496644852966199</v>
      </c>
      <c r="CI348">
        <v>-1.49922297474729</v>
      </c>
      <c r="CJ348">
        <v>-1.44687356536696</v>
      </c>
      <c r="CK348">
        <v>-1.3926924864422501</v>
      </c>
      <c r="CL348">
        <v>-1.33677514405056</v>
      </c>
      <c r="CM348">
        <v>-1.27922947059697</v>
      </c>
      <c r="CN348">
        <v>-1.2201777951502899</v>
      </c>
      <c r="CO348">
        <v>-1.15975012355699</v>
      </c>
      <c r="CP348">
        <v>-1.0980815050792301</v>
      </c>
      <c r="CQ348">
        <v>-1.03531177311619</v>
      </c>
      <c r="CR348">
        <v>-0.97157443501221596</v>
      </c>
      <c r="CS348">
        <v>-0.90700522524935401</v>
      </c>
      <c r="CT348">
        <v>-0.84172550240484201</v>
      </c>
      <c r="CU348">
        <v>-0.77585419671826406</v>
      </c>
      <c r="CV348">
        <v>-0.70949402129195205</v>
      </c>
      <c r="CW348">
        <v>-0.642739538051882</v>
      </c>
      <c r="CX348">
        <v>-0.57567095792632605</v>
      </c>
      <c r="CY348">
        <v>-0.50835786515261605</v>
      </c>
      <c r="CZ348">
        <v>-0.44085677931895501</v>
      </c>
      <c r="DA348">
        <v>-0.37321563198504398</v>
      </c>
      <c r="DB348">
        <v>-0.30547085588373102</v>
      </c>
      <c r="DC348">
        <v>-0.237652420882141</v>
      </c>
      <c r="DD348">
        <v>-0.16978341809647099</v>
      </c>
      <c r="DE348">
        <v>-0.10188131627017299</v>
      </c>
      <c r="DF348">
        <v>-6.7924852256646698E-2</v>
      </c>
    </row>
    <row r="349" spans="11:110" ht="1.1499999999999999" customHeight="1">
      <c r="K349">
        <v>-6.7016686777414999E-2</v>
      </c>
      <c r="L349">
        <v>-0.100566761689569</v>
      </c>
      <c r="M349">
        <v>-0.16760144693883799</v>
      </c>
      <c r="N349">
        <v>-0.23459175958857001</v>
      </c>
      <c r="O349">
        <v>-0.30154015805844198</v>
      </c>
      <c r="P349">
        <v>-0.368409152192548</v>
      </c>
      <c r="Q349">
        <v>-0.43517599731842899</v>
      </c>
      <c r="R349">
        <v>-0.50179876968093595</v>
      </c>
      <c r="S349">
        <v>-0.56823782859206395</v>
      </c>
      <c r="T349">
        <v>-0.63441923889190099</v>
      </c>
      <c r="U349">
        <v>-0.70029593684366698</v>
      </c>
      <c r="V349">
        <v>-0.76576678471346005</v>
      </c>
      <c r="W349">
        <v>-0.83074954544012103</v>
      </c>
      <c r="X349">
        <v>-0.89514349558723505</v>
      </c>
      <c r="Y349">
        <v>-0.95882093773922406</v>
      </c>
      <c r="Z349">
        <v>-1.0216713571083</v>
      </c>
      <c r="AA349">
        <v>-1.08356391410103</v>
      </c>
      <c r="AB349">
        <v>-1.1443562699918099</v>
      </c>
      <c r="AC349">
        <v>-1.2039220609993</v>
      </c>
      <c r="AD349">
        <v>-1.2621332843111599</v>
      </c>
      <c r="AE349">
        <v>-1.31885274598263</v>
      </c>
      <c r="AF349">
        <v>-1.37397196146456</v>
      </c>
      <c r="AG349">
        <v>-1.42738642374727</v>
      </c>
      <c r="AH349">
        <v>-1.47900233459509</v>
      </c>
      <c r="AI349">
        <v>-1.5287456475791401</v>
      </c>
      <c r="AJ349">
        <v>-1.5765649477410699</v>
      </c>
      <c r="AK349">
        <v>-1.62241806338005</v>
      </c>
      <c r="AL349">
        <v>-1.6662855482605201</v>
      </c>
      <c r="AM349">
        <v>-1.7081646082723201</v>
      </c>
      <c r="AN349">
        <v>-1.7480653589922499</v>
      </c>
      <c r="AO349">
        <v>-1.7860096183107099</v>
      </c>
      <c r="AP349">
        <v>-1.822029374904</v>
      </c>
      <c r="AQ349">
        <v>-1.8561607399287099</v>
      </c>
      <c r="AR349">
        <v>-1.8884420563633499</v>
      </c>
      <c r="AS349">
        <v>-1.9189093194681599</v>
      </c>
      <c r="AT349">
        <v>-1.9475941611498999</v>
      </c>
      <c r="AU349">
        <v>-1.9745204148945501</v>
      </c>
      <c r="AV349">
        <v>-1.9997014944498599</v>
      </c>
      <c r="AW349">
        <v>-2.0231418610678098</v>
      </c>
      <c r="AX349">
        <v>-2.0448305816943901</v>
      </c>
      <c r="AY349">
        <v>-2.0647508902503402</v>
      </c>
      <c r="AZ349">
        <v>-2.0828683424274801</v>
      </c>
      <c r="BA349">
        <v>-2.0991477621454302</v>
      </c>
      <c r="BB349">
        <v>-2.1135399772458601</v>
      </c>
      <c r="BC349">
        <v>-2.12599871324996</v>
      </c>
      <c r="BD349">
        <v>-2.1364719437698501</v>
      </c>
      <c r="BE349">
        <v>-2.1449139557700798</v>
      </c>
      <c r="BF349">
        <v>-2.1512817470340799</v>
      </c>
      <c r="BG349">
        <v>-2.1555425517010098</v>
      </c>
      <c r="BH349">
        <v>-2.1576725865703898</v>
      </c>
      <c r="BI349">
        <v>-2.15766034481446</v>
      </c>
      <c r="BJ349">
        <v>-2.1555068328461999</v>
      </c>
      <c r="BK349">
        <v>-2.15122491630347</v>
      </c>
      <c r="BL349">
        <v>-2.14483938337185</v>
      </c>
      <c r="BM349">
        <v>-2.1363852935548899</v>
      </c>
      <c r="BN349">
        <v>-2.1259049198633302</v>
      </c>
      <c r="BO349">
        <v>-2.1134461501947999</v>
      </c>
      <c r="BP349">
        <v>-2.0990594455166001</v>
      </c>
      <c r="BQ349">
        <v>-2.0827922531427299</v>
      </c>
      <c r="BR349">
        <v>-2.06469114888661</v>
      </c>
      <c r="BS349">
        <v>-2.0447932914022999</v>
      </c>
      <c r="BT349">
        <v>-2.0231276924236599</v>
      </c>
      <c r="BU349">
        <v>-1.99971554343895</v>
      </c>
      <c r="BV349">
        <v>-1.9745598169557199</v>
      </c>
      <c r="BW349">
        <v>-1.9476609784011401</v>
      </c>
      <c r="BX349">
        <v>-1.9189987190631399</v>
      </c>
      <c r="BY349">
        <v>-1.8885506871564</v>
      </c>
      <c r="BZ349">
        <v>-1.85628405599919</v>
      </c>
      <c r="CA349">
        <v>-1.822159168639</v>
      </c>
      <c r="CB349">
        <v>-1.7861425360150101</v>
      </c>
      <c r="CC349">
        <v>-1.7481912489354301</v>
      </c>
      <c r="CD349">
        <v>-1.7082817427661099</v>
      </c>
      <c r="CE349">
        <v>-1.6663856193244999</v>
      </c>
      <c r="CF349">
        <v>-1.6224991098641599</v>
      </c>
      <c r="CG349">
        <v>-1.57662313392232</v>
      </c>
      <c r="CH349">
        <v>-1.52878245673985</v>
      </c>
      <c r="CI349">
        <v>-1.47901473991581</v>
      </c>
      <c r="CJ349">
        <v>-1.42737895210439</v>
      </c>
      <c r="CK349">
        <v>-1.37394901963688</v>
      </c>
      <c r="CL349">
        <v>-1.31881765982063</v>
      </c>
      <c r="CM349">
        <v>-1.26208918727907</v>
      </c>
      <c r="CN349">
        <v>-1.20388174730404</v>
      </c>
      <c r="CO349">
        <v>-1.1443210611352601</v>
      </c>
      <c r="CP349">
        <v>-1.0835372494534601</v>
      </c>
      <c r="CQ349">
        <v>-1.02166577142578</v>
      </c>
      <c r="CR349">
        <v>-0.958835462499109</v>
      </c>
      <c r="CS349">
        <v>-0.89517800965640504</v>
      </c>
      <c r="CT349">
        <v>-0.83081118014782496</v>
      </c>
      <c r="CU349">
        <v>-0.76585064555654303</v>
      </c>
      <c r="CV349">
        <v>-0.70039683469908998</v>
      </c>
      <c r="CW349">
        <v>-0.63454234272381105</v>
      </c>
      <c r="CX349">
        <v>-0.56836620651756597</v>
      </c>
      <c r="CY349">
        <v>-0.501937437730957</v>
      </c>
      <c r="CZ349">
        <v>-0.43531237492104902</v>
      </c>
      <c r="DA349">
        <v>-0.36853933076303702</v>
      </c>
      <c r="DB349">
        <v>-0.301655469301435</v>
      </c>
      <c r="DC349">
        <v>-0.23469168912315999</v>
      </c>
      <c r="DD349">
        <v>-0.16767230461015001</v>
      </c>
      <c r="DE349">
        <v>-0.100616203452445</v>
      </c>
      <c r="DF349">
        <v>-6.7081921378430706E-2</v>
      </c>
    </row>
    <row r="350" spans="11:110" ht="1.1499999999999999" customHeight="1">
      <c r="K350">
        <v>-6.6177154656952494E-2</v>
      </c>
      <c r="L350">
        <v>-9.9305494541545095E-2</v>
      </c>
      <c r="M350">
        <v>-0.16549652401325099</v>
      </c>
      <c r="N350">
        <v>-0.231639759040181</v>
      </c>
      <c r="O350">
        <v>-0.29773586813890601</v>
      </c>
      <c r="P350">
        <v>-0.36374654133351603</v>
      </c>
      <c r="Q350">
        <v>-0.42964777355726202</v>
      </c>
      <c r="R350">
        <v>-0.49539731549125399</v>
      </c>
      <c r="S350">
        <v>-0.56095502162861899</v>
      </c>
      <c r="T350">
        <v>-0.626247391249112</v>
      </c>
      <c r="U350">
        <v>-0.691227836476209</v>
      </c>
      <c r="V350">
        <v>-0.75579670910218699</v>
      </c>
      <c r="W350">
        <v>-0.81987357179038101</v>
      </c>
      <c r="X350">
        <v>-0.88336022018363503</v>
      </c>
      <c r="Y350">
        <v>-0.94613212440988204</v>
      </c>
      <c r="Z350">
        <v>-1.0080822366966999</v>
      </c>
      <c r="AA350">
        <v>-1.0690838398326601</v>
      </c>
      <c r="AB350">
        <v>-1.12899907993448</v>
      </c>
      <c r="AC350">
        <v>-1.18770581429156</v>
      </c>
      <c r="AD350">
        <v>-1.24508060616097</v>
      </c>
      <c r="AE350">
        <v>-1.30099072963201</v>
      </c>
      <c r="AF350">
        <v>-1.3553313698987499</v>
      </c>
      <c r="AG350">
        <v>-1.4080013567134599</v>
      </c>
      <c r="AH350">
        <v>-1.4589097307340999</v>
      </c>
      <c r="AI350">
        <v>-1.5079842987498699</v>
      </c>
      <c r="AJ350">
        <v>-1.55517443147753</v>
      </c>
      <c r="AK350">
        <v>-1.6004383000593101</v>
      </c>
      <c r="AL350">
        <v>-1.6437556390743699</v>
      </c>
      <c r="AM350">
        <v>-1.68512201241013</v>
      </c>
      <c r="AN350">
        <v>-1.72454531707697</v>
      </c>
      <c r="AO350">
        <v>-1.7620445650263099</v>
      </c>
      <c r="AP350">
        <v>-1.7976486590920899</v>
      </c>
      <c r="AQ350">
        <v>-1.83139014669136</v>
      </c>
      <c r="AR350">
        <v>-1.8633043564245699</v>
      </c>
      <c r="AS350">
        <v>-1.89342401633664</v>
      </c>
      <c r="AT350">
        <v>-1.92177812977843</v>
      </c>
      <c r="AU350">
        <v>-1.94838854099516</v>
      </c>
      <c r="AV350">
        <v>-1.9732670620106301</v>
      </c>
      <c r="AW350">
        <v>-1.99641768211074</v>
      </c>
      <c r="AX350">
        <v>-2.0178294132249102</v>
      </c>
      <c r="AY350">
        <v>-2.0374865531096402</v>
      </c>
      <c r="AZ350">
        <v>-2.0553560576835999</v>
      </c>
      <c r="BA350">
        <v>-2.0714050817980199</v>
      </c>
      <c r="BB350">
        <v>-2.0855869561754599</v>
      </c>
      <c r="BC350">
        <v>-2.09785821061068</v>
      </c>
      <c r="BD350">
        <v>-2.1081699020825901</v>
      </c>
      <c r="BE350">
        <v>-2.1164788435693298</v>
      </c>
      <c r="BF350">
        <v>-2.12274474450343</v>
      </c>
      <c r="BG350">
        <v>-2.1269366796625802</v>
      </c>
      <c r="BH350">
        <v>-2.1290322767795402</v>
      </c>
      <c r="BI350">
        <v>-2.12902080611748</v>
      </c>
      <c r="BJ350">
        <v>-2.1269030810507301</v>
      </c>
      <c r="BK350">
        <v>-2.1226913056427601</v>
      </c>
      <c r="BL350">
        <v>-2.1164087304753298</v>
      </c>
      <c r="BM350">
        <v>-2.10808835971577</v>
      </c>
      <c r="BN350">
        <v>-2.0977699731317099</v>
      </c>
      <c r="BO350">
        <v>-2.0854986696711801</v>
      </c>
      <c r="BP350">
        <v>-2.0713219322924199</v>
      </c>
      <c r="BQ350">
        <v>-2.0552844885540602</v>
      </c>
      <c r="BR350">
        <v>-2.0374303200385602</v>
      </c>
      <c r="BS350">
        <v>-2.0177943944825398</v>
      </c>
      <c r="BT350">
        <v>-1.99640449025005</v>
      </c>
      <c r="BU350">
        <v>-1.9732805572301499</v>
      </c>
      <c r="BV350">
        <v>-1.94842599389683</v>
      </c>
      <c r="BW350">
        <v>-1.9218416376377301</v>
      </c>
      <c r="BX350">
        <v>-1.89350881449932</v>
      </c>
      <c r="BY350">
        <v>-1.8634074848903699</v>
      </c>
      <c r="BZ350">
        <v>-1.83150715276362</v>
      </c>
      <c r="CA350">
        <v>-1.7977718260256501</v>
      </c>
      <c r="CB350">
        <v>-1.76217078603087</v>
      </c>
      <c r="CC350">
        <v>-1.72466492833604</v>
      </c>
      <c r="CD350">
        <v>-1.6852335620122301</v>
      </c>
      <c r="CE350">
        <v>-1.64385111756906</v>
      </c>
      <c r="CF350">
        <v>-1.6005161384485</v>
      </c>
      <c r="CG350">
        <v>-1.55523076678201</v>
      </c>
      <c r="CH350">
        <v>-1.50802077377053</v>
      </c>
      <c r="CI350">
        <v>-1.45892324117828</v>
      </c>
      <c r="CJ350">
        <v>-1.4079963890829501</v>
      </c>
      <c r="CK350">
        <v>-1.3553118930312</v>
      </c>
      <c r="CL350">
        <v>-1.30095993241981</v>
      </c>
      <c r="CM350">
        <v>-1.2450413443093</v>
      </c>
      <c r="CN350">
        <v>-1.18767028856712</v>
      </c>
      <c r="CO350">
        <v>-1.1289683944204301</v>
      </c>
      <c r="CP350">
        <v>-1.0690610726019301</v>
      </c>
      <c r="CQ350">
        <v>-1.0080795882718601</v>
      </c>
      <c r="CR350">
        <v>-0.94614831724475601</v>
      </c>
      <c r="CS350">
        <v>-0.88339502862605002</v>
      </c>
      <c r="CT350">
        <v>-0.81993405208005699</v>
      </c>
      <c r="CU350">
        <v>-0.75587788739902795</v>
      </c>
      <c r="CV350">
        <v>-0.69132472996676297</v>
      </c>
      <c r="CW350">
        <v>-0.62636525690691003</v>
      </c>
      <c r="CX350">
        <v>-0.56107729811144402</v>
      </c>
      <c r="CY350">
        <v>-0.495529279324673</v>
      </c>
      <c r="CZ350">
        <v>-0.42977729390700897</v>
      </c>
      <c r="DA350">
        <v>-0.36386996674022998</v>
      </c>
      <c r="DB350">
        <v>-0.29784510662880098</v>
      </c>
      <c r="DC350">
        <v>-0.23173447042689499</v>
      </c>
      <c r="DD350">
        <v>-0.165563481177705</v>
      </c>
      <c r="DE350">
        <v>-9.9352380931422804E-2</v>
      </c>
      <c r="DF350">
        <v>-6.6239865928009706E-2</v>
      </c>
    </row>
    <row r="351" spans="11:110" ht="1.1499999999999999" customHeight="1">
      <c r="K351">
        <v>-6.5338459304821198E-2</v>
      </c>
      <c r="L351">
        <v>-9.8045513466418002E-2</v>
      </c>
      <c r="M351">
        <v>-0.16339388787016501</v>
      </c>
      <c r="N351">
        <v>-0.22869127697865199</v>
      </c>
      <c r="O351">
        <v>-0.29393662964922401</v>
      </c>
      <c r="P351">
        <v>-0.35909091589856401</v>
      </c>
      <c r="Q351">
        <v>-0.42412895873406298</v>
      </c>
      <c r="R351">
        <v>-0.48900825030413198</v>
      </c>
      <c r="S351">
        <v>-0.55368820393201501</v>
      </c>
      <c r="T351">
        <v>-0.618095811836883</v>
      </c>
      <c r="U351">
        <v>-0.68218498853819698</v>
      </c>
      <c r="V351">
        <v>-0.74585756381938595</v>
      </c>
      <c r="W351">
        <v>-0.80903487006964503</v>
      </c>
      <c r="X351">
        <v>-0.87162117009898299</v>
      </c>
      <c r="Y351">
        <v>-0.93349499705235695</v>
      </c>
      <c r="Z351">
        <v>-0.99455262661827404</v>
      </c>
      <c r="AA351">
        <v>-1.05467132166376</v>
      </c>
      <c r="AB351">
        <v>-1.11371753894557</v>
      </c>
      <c r="AC351">
        <v>-1.1715731462905099</v>
      </c>
      <c r="AD351">
        <v>-1.22811908511405</v>
      </c>
      <c r="AE351">
        <v>-1.28322691585951</v>
      </c>
      <c r="AF351">
        <v>-1.33679530442427</v>
      </c>
      <c r="AG351">
        <v>-1.3887262777823499</v>
      </c>
      <c r="AH351">
        <v>-1.4389316017840099</v>
      </c>
      <c r="AI351">
        <v>-1.48734086712994</v>
      </c>
      <c r="AJ351">
        <v>-1.5339041967764599</v>
      </c>
      <c r="AK351">
        <v>-1.57858013963039</v>
      </c>
      <c r="AL351">
        <v>-1.6213476831484299</v>
      </c>
      <c r="AM351">
        <v>-1.66220084121585</v>
      </c>
      <c r="AN351">
        <v>-1.7011454886372801</v>
      </c>
      <c r="AO351">
        <v>-1.7381979770326801</v>
      </c>
      <c r="AP351">
        <v>-1.77338433612128</v>
      </c>
      <c r="AQ351">
        <v>-1.80673377052131</v>
      </c>
      <c r="AR351">
        <v>-1.83827877894261</v>
      </c>
      <c r="AS351">
        <v>-1.8680490274995101</v>
      </c>
      <c r="AT351">
        <v>-1.89607103159754</v>
      </c>
      <c r="AU351">
        <v>-1.9223648117826899</v>
      </c>
      <c r="AV351">
        <v>-1.9469406071553399</v>
      </c>
      <c r="AW351">
        <v>-1.9698020188055301</v>
      </c>
      <c r="AX351">
        <v>-1.9909379744134901</v>
      </c>
      <c r="AY351">
        <v>-2.0103337436695399</v>
      </c>
      <c r="AZ351">
        <v>-2.0279576437781301</v>
      </c>
      <c r="BA351">
        <v>-2.0437789540351399</v>
      </c>
      <c r="BB351">
        <v>-2.05775339127239</v>
      </c>
      <c r="BC351">
        <v>-2.06984009719711</v>
      </c>
      <c r="BD351">
        <v>-2.0799930244717899</v>
      </c>
      <c r="BE351">
        <v>-2.0881713502900001</v>
      </c>
      <c r="BF351">
        <v>-2.0943373374576999</v>
      </c>
      <c r="BG351">
        <v>-2.0984617796215601</v>
      </c>
      <c r="BH351">
        <v>-2.1005236181842299</v>
      </c>
      <c r="BI351">
        <v>-2.1005128869957401</v>
      </c>
      <c r="BJ351">
        <v>-2.0984301627331399</v>
      </c>
      <c r="BK351">
        <v>-2.0942870861985998</v>
      </c>
      <c r="BL351">
        <v>-2.0881054269153099</v>
      </c>
      <c r="BM351">
        <v>-2.07991626408992</v>
      </c>
      <c r="BN351">
        <v>-2.06975707520506</v>
      </c>
      <c r="BO351">
        <v>-2.0576702793816599</v>
      </c>
      <c r="BP351">
        <v>-2.0437006437537799</v>
      </c>
      <c r="BQ351">
        <v>-2.0278902823729599</v>
      </c>
      <c r="BR351">
        <v>-2.0102807868329502</v>
      </c>
      <c r="BS351">
        <v>-1.99090506434263</v>
      </c>
      <c r="BT351">
        <v>-1.9697897246037199</v>
      </c>
      <c r="BU351">
        <v>-1.9469535852022199</v>
      </c>
      <c r="BV351">
        <v>-1.92240042272524</v>
      </c>
      <c r="BW351">
        <v>-1.8961314437143</v>
      </c>
      <c r="BX351">
        <v>-1.86812950648987</v>
      </c>
      <c r="BY351">
        <v>-1.8383767477916799</v>
      </c>
      <c r="BZ351">
        <v>-1.8068448475685499</v>
      </c>
      <c r="CA351">
        <v>-1.77350128484647</v>
      </c>
      <c r="CB351">
        <v>-1.73831788837854</v>
      </c>
      <c r="CC351">
        <v>-1.7012591882857599</v>
      </c>
      <c r="CD351">
        <v>-1.6623071129051501</v>
      </c>
      <c r="CE351">
        <v>-1.6214388028710101</v>
      </c>
      <c r="CF351">
        <v>-1.57865491068538</v>
      </c>
      <c r="CG351">
        <v>-1.53395873028528</v>
      </c>
      <c r="CH351">
        <v>-1.4873769548112601</v>
      </c>
      <c r="CI351">
        <v>-1.4389460675620001</v>
      </c>
      <c r="CJ351">
        <v>-1.38872358603448</v>
      </c>
      <c r="CK351">
        <v>-1.33677898885824</v>
      </c>
      <c r="CL351">
        <v>-1.2832000565031401</v>
      </c>
      <c r="CM351">
        <v>-1.2280842814466699</v>
      </c>
      <c r="CN351">
        <v>-1.1715420277033901</v>
      </c>
      <c r="CO351">
        <v>-1.1136910085068099</v>
      </c>
      <c r="CP351">
        <v>-1.0546521406543099</v>
      </c>
      <c r="CQ351">
        <v>-0.99455265471475296</v>
      </c>
      <c r="CR351">
        <v>-0.93351268004463595</v>
      </c>
      <c r="CS351">
        <v>-0.871656181632256</v>
      </c>
      <c r="CT351">
        <v>-0.80909420507501595</v>
      </c>
      <c r="CU351">
        <v>-0.74593615954543102</v>
      </c>
      <c r="CV351">
        <v>-0.68227805679432996</v>
      </c>
      <c r="CW351">
        <v>-0.61820870608275502</v>
      </c>
      <c r="CX351">
        <v>-0.55380469886689199</v>
      </c>
      <c r="CY351">
        <v>-0.48913386622196398</v>
      </c>
      <c r="CZ351">
        <v>-0.42425199488944598</v>
      </c>
      <c r="DA351">
        <v>-0.35920796043151298</v>
      </c>
      <c r="DB351">
        <v>-0.29404013180958799</v>
      </c>
      <c r="DC351">
        <v>-0.228781059076786</v>
      </c>
      <c r="DD351">
        <v>-0.163457165806426</v>
      </c>
      <c r="DE351">
        <v>-9.8089980103031799E-2</v>
      </c>
      <c r="DF351">
        <v>-6.5398774100831294E-2</v>
      </c>
    </row>
    <row r="352" spans="11:110" ht="1.1499999999999999" customHeight="1">
      <c r="K352">
        <v>-6.4500688015423205E-2</v>
      </c>
      <c r="L352">
        <v>-9.6786950900568602E-2</v>
      </c>
      <c r="M352">
        <v>-0.161293755622723</v>
      </c>
      <c r="N352">
        <v>-0.22574660735117899</v>
      </c>
      <c r="O352">
        <v>-0.29014280325151898</v>
      </c>
      <c r="P352">
        <v>-0.35444268888624703</v>
      </c>
      <c r="Q352">
        <v>-0.41862000092295998</v>
      </c>
      <c r="R352">
        <v>-0.48263203399234</v>
      </c>
      <c r="S352">
        <v>-0.54643782014900799</v>
      </c>
      <c r="T352">
        <v>-0.60996489986762303</v>
      </c>
      <c r="U352">
        <v>-0.67316771259597297</v>
      </c>
      <c r="V352">
        <v>-0.73594955204810897</v>
      </c>
      <c r="W352">
        <v>-0.79823349179372605</v>
      </c>
      <c r="X352">
        <v>-0.85992621069899</v>
      </c>
      <c r="Y352">
        <v>-0.92090920291565903</v>
      </c>
      <c r="Z352">
        <v>-0.98108193163560298</v>
      </c>
      <c r="AA352">
        <v>-1.0403255042808499</v>
      </c>
      <c r="AB352">
        <v>-1.09851052189938</v>
      </c>
      <c r="AC352">
        <v>-1.1555226639494001</v>
      </c>
      <c r="AD352">
        <v>-1.2112470730967599</v>
      </c>
      <c r="AE352">
        <v>-1.2655594239441501</v>
      </c>
      <c r="AF352">
        <v>-1.3183616824300699</v>
      </c>
      <c r="AG352">
        <v>-1.3695589449593</v>
      </c>
      <c r="AH352">
        <v>-1.4190655929918099</v>
      </c>
      <c r="AI352">
        <v>-1.4668129343102201</v>
      </c>
      <c r="AJ352">
        <v>-1.5127518173621299</v>
      </c>
      <c r="AK352">
        <v>-1.5568411984085599</v>
      </c>
      <c r="AL352">
        <v>-1.5990593871021599</v>
      </c>
      <c r="AM352">
        <v>-1.63939893271534</v>
      </c>
      <c r="AN352">
        <v>-1.6778638771060199</v>
      </c>
      <c r="AO352">
        <v>-1.7144680438722999</v>
      </c>
      <c r="AP352">
        <v>-1.7492347902201899</v>
      </c>
      <c r="AQ352">
        <v>-1.7821901944696099</v>
      </c>
      <c r="AR352">
        <v>-1.81336408521238</v>
      </c>
      <c r="AS352">
        <v>-1.8427832722105499</v>
      </c>
      <c r="AT352">
        <v>-1.87047191152431</v>
      </c>
      <c r="AU352">
        <v>-1.89644835213942</v>
      </c>
      <c r="AV352">
        <v>-1.9207212955170001</v>
      </c>
      <c r="AW352">
        <v>-1.94329402805555</v>
      </c>
      <c r="AX352">
        <v>-1.9641553700721199</v>
      </c>
      <c r="AY352">
        <v>-1.98329147248293</v>
      </c>
      <c r="AZ352">
        <v>-2.0006719864709099</v>
      </c>
      <c r="BA352">
        <v>-2.0162681105628901</v>
      </c>
      <c r="BB352">
        <v>-2.03003784657942</v>
      </c>
      <c r="BC352">
        <v>-2.0419427694033399</v>
      </c>
      <c r="BD352">
        <v>-2.0519395381277499</v>
      </c>
      <c r="BE352">
        <v>-2.0599895634204399</v>
      </c>
      <c r="BF352">
        <v>-2.0660574933909501</v>
      </c>
      <c r="BG352">
        <v>-2.0701157365445702</v>
      </c>
      <c r="BH352">
        <v>-2.0721444596038001</v>
      </c>
      <c r="BI352">
        <v>-2.0721344337598002</v>
      </c>
      <c r="BJ352">
        <v>-2.07008597532392</v>
      </c>
      <c r="BK352">
        <v>-2.0660102403721301</v>
      </c>
      <c r="BL352">
        <v>-2.05992757598808</v>
      </c>
      <c r="BM352">
        <v>-2.0518672611164201</v>
      </c>
      <c r="BN352">
        <v>-2.0418646432610399</v>
      </c>
      <c r="BO352">
        <v>-2.0299595698810999</v>
      </c>
      <c r="BP352">
        <v>-2.0161943367706399</v>
      </c>
      <c r="BQ352">
        <v>-2.0006085398268199</v>
      </c>
      <c r="BR352">
        <v>-1.9832415798607601</v>
      </c>
      <c r="BS352">
        <v>-1.9641244178617101</v>
      </c>
      <c r="BT352">
        <v>-1.9432825595911301</v>
      </c>
      <c r="BU352">
        <v>-1.92073379384937</v>
      </c>
      <c r="BV352">
        <v>-1.89648222273946</v>
      </c>
      <c r="BW352">
        <v>-1.8705294301044899</v>
      </c>
      <c r="BX352">
        <v>-1.8428596968830999</v>
      </c>
      <c r="BY352">
        <v>-1.8134572190956899</v>
      </c>
      <c r="BZ352">
        <v>-1.78229569917734</v>
      </c>
      <c r="CA352">
        <v>-1.74934590769751</v>
      </c>
      <c r="CB352">
        <v>-1.71458201113926</v>
      </c>
      <c r="CC352">
        <v>-1.6779720111887499</v>
      </c>
      <c r="CD352">
        <v>-1.6395002180862599</v>
      </c>
      <c r="CE352">
        <v>-1.5991463699564501</v>
      </c>
      <c r="CF352">
        <v>-1.5569130353207401</v>
      </c>
      <c r="CG352">
        <v>-1.5128045968607999</v>
      </c>
      <c r="CH352">
        <v>-1.4668485849920301</v>
      </c>
      <c r="CI352">
        <v>-1.4190808729280999</v>
      </c>
      <c r="CJ352">
        <v>-1.36955831286297</v>
      </c>
      <c r="CK352">
        <v>-1.3183482421699499</v>
      </c>
      <c r="CL352">
        <v>-1.26553617025173</v>
      </c>
      <c r="CM352">
        <v>-1.21121637084376</v>
      </c>
      <c r="CN352">
        <v>-1.15549559406331</v>
      </c>
      <c r="CO352">
        <v>-1.0984877968423601</v>
      </c>
      <c r="CP352">
        <v>-1.0403096160380101</v>
      </c>
      <c r="CQ352">
        <v>-0.98108438760786598</v>
      </c>
      <c r="CR352">
        <v>-0.92092820724444202</v>
      </c>
      <c r="CS352">
        <v>-0.85996133684037401</v>
      </c>
      <c r="CT352">
        <v>-0.79829168794947603</v>
      </c>
      <c r="CU352">
        <v>-0.73602565849809698</v>
      </c>
      <c r="CV352">
        <v>-0.67325712170879304</v>
      </c>
      <c r="CW352">
        <v>-0.61007307328148197</v>
      </c>
      <c r="CX352">
        <v>-0.54654883420786404</v>
      </c>
      <c r="CY352">
        <v>-0.48275163697258</v>
      </c>
      <c r="CZ352">
        <v>-0.41873690337132302</v>
      </c>
      <c r="DA352">
        <v>-0.35455370334088898</v>
      </c>
      <c r="DB352">
        <v>-0.29024088568627998</v>
      </c>
      <c r="DC352">
        <v>-0.225831730972258</v>
      </c>
      <c r="DD352">
        <v>-0.161353563633583</v>
      </c>
      <c r="DE352">
        <v>-9.6829124988412299E-2</v>
      </c>
      <c r="DF352">
        <v>-6.45587272130069E-2</v>
      </c>
    </row>
    <row r="353" spans="11:110" ht="1.1499999999999999" customHeight="1">
      <c r="K353">
        <v>-6.3663922435907794E-2</v>
      </c>
      <c r="L353">
        <v>-9.5529931002029098E-2</v>
      </c>
      <c r="M353">
        <v>-0.15919633081266499</v>
      </c>
      <c r="N353">
        <v>-0.222806025049571</v>
      </c>
      <c r="O353">
        <v>-0.286354725275068</v>
      </c>
      <c r="P353">
        <v>-0.34980224413562999</v>
      </c>
      <c r="Q353">
        <v>-0.413121314493196</v>
      </c>
      <c r="R353">
        <v>-0.47626908895278097</v>
      </c>
      <c r="S353">
        <v>-0.53920427481358202</v>
      </c>
      <c r="T353">
        <v>-0.60185501299781596</v>
      </c>
      <c r="U353">
        <v>-0.66417628682057905</v>
      </c>
      <c r="V353">
        <v>-0.72607283767135899</v>
      </c>
      <c r="W353">
        <v>-0.78746945318216999</v>
      </c>
      <c r="X353">
        <v>-0.84827517784390605</v>
      </c>
      <c r="Y353">
        <v>-0.90837436727919296</v>
      </c>
      <c r="Z353">
        <v>-0.96766954399155103</v>
      </c>
      <c r="AA353">
        <v>-1.0260455305515599</v>
      </c>
      <c r="AB353">
        <v>-1.0833769130523301</v>
      </c>
      <c r="AC353">
        <v>-1.1395529953841399</v>
      </c>
      <c r="AD353">
        <v>-1.19446295446429</v>
      </c>
      <c r="AE353">
        <v>-1.24798641553721</v>
      </c>
      <c r="AF353">
        <v>-1.30002847238832</v>
      </c>
      <c r="AG353">
        <v>-1.3504971740479801</v>
      </c>
      <c r="AH353">
        <v>-1.39930941140526</v>
      </c>
      <c r="AI353">
        <v>-1.44639814495898</v>
      </c>
      <c r="AJ353">
        <v>-1.4917149290299401</v>
      </c>
      <c r="AK353">
        <v>-1.5352191502674399</v>
      </c>
      <c r="AL353">
        <v>-1.5768885082150399</v>
      </c>
      <c r="AM353">
        <v>-1.6167141673352201</v>
      </c>
      <c r="AN353">
        <v>-1.65469851704189</v>
      </c>
      <c r="AO353">
        <v>-1.69085297458529</v>
      </c>
      <c r="AP353">
        <v>-1.7251984130793701</v>
      </c>
      <c r="AQ353">
        <v>-1.75775799668294</v>
      </c>
      <c r="AR353">
        <v>-1.7885590205725099</v>
      </c>
      <c r="AS353">
        <v>-1.81762564446849</v>
      </c>
      <c r="AT353">
        <v>-1.84497978218365</v>
      </c>
      <c r="AU353">
        <v>-1.8706382491695499</v>
      </c>
      <c r="AV353">
        <v>-1.89460825394781</v>
      </c>
      <c r="AW353">
        <v>-1.91689282814217</v>
      </c>
      <c r="AX353">
        <v>-1.93748066932942</v>
      </c>
      <c r="AY353">
        <v>-1.95635872157108</v>
      </c>
      <c r="AZ353">
        <v>-1.9734979493979301</v>
      </c>
      <c r="BA353">
        <v>-1.9888712712532599</v>
      </c>
      <c r="BB353">
        <v>-2.0024388848605299</v>
      </c>
      <c r="BC353">
        <v>-2.0141646320733502</v>
      </c>
      <c r="BD353">
        <v>-2.02400768958702</v>
      </c>
      <c r="BE353">
        <v>-2.0319315984169699</v>
      </c>
      <c r="BF353">
        <v>-2.03790321458894</v>
      </c>
      <c r="BG353">
        <v>-2.0418964756147999</v>
      </c>
      <c r="BH353">
        <v>-2.0438926925254002</v>
      </c>
      <c r="BI353">
        <v>-2.04388333449619</v>
      </c>
      <c r="BJ353">
        <v>-2.0418684565100098</v>
      </c>
      <c r="BK353">
        <v>-2.0378587842169602</v>
      </c>
      <c r="BL353">
        <v>-2.0318733079476599</v>
      </c>
      <c r="BM353">
        <v>-2.0239396234278999</v>
      </c>
      <c r="BN353">
        <v>-2.0140911011322</v>
      </c>
      <c r="BO353">
        <v>-2.0023651299495202</v>
      </c>
      <c r="BP353">
        <v>-1.9888017538621801</v>
      </c>
      <c r="BQ353">
        <v>-1.97343814428329</v>
      </c>
      <c r="BR353">
        <v>-1.9563116991826399</v>
      </c>
      <c r="BS353">
        <v>-1.9374515355059101</v>
      </c>
      <c r="BT353">
        <v>-1.9168821209329701</v>
      </c>
      <c r="BU353">
        <v>-1.89462030897553</v>
      </c>
      <c r="BV353">
        <v>-1.8706704770957101</v>
      </c>
      <c r="BW353">
        <v>-1.84503459728325</v>
      </c>
      <c r="BX353">
        <v>-1.8176982638168699</v>
      </c>
      <c r="BY353">
        <v>-1.7886476268786899</v>
      </c>
      <c r="BZ353">
        <v>-1.7578582630883399</v>
      </c>
      <c r="CA353">
        <v>-1.72530406565921</v>
      </c>
      <c r="CB353">
        <v>-1.69096134322156</v>
      </c>
      <c r="CC353">
        <v>-1.6548014119700001</v>
      </c>
      <c r="CD353">
        <v>-1.61681074328538</v>
      </c>
      <c r="CE353">
        <v>-1.5769715653315901</v>
      </c>
      <c r="CF353">
        <v>-1.5352881795139299</v>
      </c>
      <c r="CG353">
        <v>-1.4917660011684899</v>
      </c>
      <c r="CH353">
        <v>-1.44643331287782</v>
      </c>
      <c r="CI353">
        <v>-1.39932537283489</v>
      </c>
      <c r="CJ353">
        <v>-1.35049839674495</v>
      </c>
      <c r="CK353">
        <v>-1.30001763847806</v>
      </c>
      <c r="CL353">
        <v>-1.24796645337519</v>
      </c>
      <c r="CM353">
        <v>-1.19443601595256</v>
      </c>
      <c r="CN353">
        <v>-1.1395296367788299</v>
      </c>
      <c r="CO353">
        <v>-1.08335766153998</v>
      </c>
      <c r="CP353">
        <v>-1.0260326579031001</v>
      </c>
      <c r="CQ353">
        <v>-0.96767419106315999</v>
      </c>
      <c r="CR353">
        <v>-0.90839453222585598</v>
      </c>
      <c r="CS353">
        <v>-0.84831033319647697</v>
      </c>
      <c r="CT353">
        <v>-0.78752651366683002</v>
      </c>
      <c r="CU353">
        <v>-0.72614654210992702</v>
      </c>
      <c r="CV353">
        <v>-0.66426219049201696</v>
      </c>
      <c r="CW353">
        <v>-0.60195870092368697</v>
      </c>
      <c r="CX353">
        <v>-0.53931009093381299</v>
      </c>
      <c r="CY353">
        <v>-0.476382993830825</v>
      </c>
      <c r="CZ353">
        <v>-0.41323241315555098</v>
      </c>
      <c r="DA353">
        <v>-0.34990755905375398</v>
      </c>
      <c r="DB353">
        <v>-0.286447686669343</v>
      </c>
      <c r="DC353">
        <v>-0.22288674435475</v>
      </c>
      <c r="DD353">
        <v>-0.15925286714916101</v>
      </c>
      <c r="DE353">
        <v>-9.5569932491612206E-2</v>
      </c>
      <c r="DF353">
        <v>-6.3719800109620306E-2</v>
      </c>
    </row>
    <row r="354" spans="11:110" ht="1.1499999999999999" customHeight="1">
      <c r="K354">
        <v>-6.2828238831834804E-2</v>
      </c>
      <c r="L354">
        <v>-9.4274569951730794E-2</v>
      </c>
      <c r="M354">
        <v>-0.157101803830341</v>
      </c>
      <c r="N354">
        <v>-0.21986978655488601</v>
      </c>
      <c r="O354">
        <v>-0.28257270863006401</v>
      </c>
      <c r="P354">
        <v>-0.34516993752907599</v>
      </c>
      <c r="Q354">
        <v>-0.40763328159234302</v>
      </c>
      <c r="R354">
        <v>-0.46991980182145199</v>
      </c>
      <c r="S354">
        <v>-0.53198793429565205</v>
      </c>
      <c r="T354">
        <v>-0.59376646941408995</v>
      </c>
      <c r="U354">
        <v>-0.65521095011675601</v>
      </c>
      <c r="V354">
        <v>-0.71622754741944405</v>
      </c>
      <c r="W354">
        <v>-0.77674273714841102</v>
      </c>
      <c r="X354">
        <v>-0.83666787960394196</v>
      </c>
      <c r="Y354">
        <v>-0.89589009487472604</v>
      </c>
      <c r="Z354">
        <v>-0.95431484438061898</v>
      </c>
      <c r="AA354">
        <v>-1.01183054195941</v>
      </c>
      <c r="AB354">
        <v>-1.0683156059348899</v>
      </c>
      <c r="AC354">
        <v>-1.1236627891517501</v>
      </c>
      <c r="AD354">
        <v>-1.17776514462242</v>
      </c>
      <c r="AE354">
        <v>-1.23050609269026</v>
      </c>
      <c r="AF354">
        <v>-1.28179369140535</v>
      </c>
      <c r="AG354">
        <v>-1.3315388357687099</v>
      </c>
      <c r="AH354">
        <v>-1.37966082278003</v>
      </c>
      <c r="AI354">
        <v>-1.4260942037193001</v>
      </c>
      <c r="AJ354">
        <v>-1.4707912266159699</v>
      </c>
      <c r="AK354">
        <v>-1.51371172388111</v>
      </c>
      <c r="AL354">
        <v>-1.5548328520610899</v>
      </c>
      <c r="AM354">
        <v>-1.5941444660884501</v>
      </c>
      <c r="AN354">
        <v>-1.63164747283536</v>
      </c>
      <c r="AO354">
        <v>-1.6673509971520799</v>
      </c>
      <c r="AP354">
        <v>-1.70127360407232</v>
      </c>
      <c r="AQ354">
        <v>-1.7334357511029299</v>
      </c>
      <c r="AR354">
        <v>-1.7638623159431599</v>
      </c>
      <c r="AS354">
        <v>-1.7925750149912101</v>
      </c>
      <c r="AT354">
        <v>-1.81959362616423</v>
      </c>
      <c r="AU354">
        <v>-1.84493355492873</v>
      </c>
      <c r="AV354">
        <v>-1.8686005731881099</v>
      </c>
      <c r="AW354">
        <v>-1.8905975013490099</v>
      </c>
      <c r="AX354">
        <v>-1.91091290807943</v>
      </c>
      <c r="AY354">
        <v>-1.9295344464472599</v>
      </c>
      <c r="AZ354">
        <v>-1.94643437541995</v>
      </c>
      <c r="BA354">
        <v>-1.9615871450556299</v>
      </c>
      <c r="BB354">
        <v>-1.9749550677252801</v>
      </c>
      <c r="BC354">
        <v>-1.98650409781271</v>
      </c>
      <c r="BD354">
        <v>-1.9961957438766</v>
      </c>
      <c r="BE354">
        <v>-2.0039955968043701</v>
      </c>
      <c r="BF354">
        <v>-2.0098725361898402</v>
      </c>
      <c r="BG354">
        <v>-2.0138019600353099</v>
      </c>
      <c r="BH354">
        <v>-2.0157662483152499</v>
      </c>
      <c r="BI354">
        <v>-2.0157575169498299</v>
      </c>
      <c r="BJ354">
        <v>-2.01377558165614</v>
      </c>
      <c r="BK354">
        <v>-2.0098307654493301</v>
      </c>
      <c r="BL354">
        <v>-2.0039407785975998</v>
      </c>
      <c r="BM354">
        <v>-1.9961316405126199</v>
      </c>
      <c r="BN354">
        <v>-1.98643487921075</v>
      </c>
      <c r="BO354">
        <v>-1.9748855466669799</v>
      </c>
      <c r="BP354">
        <v>-1.9615216241558799</v>
      </c>
      <c r="BQ354">
        <v>-1.94637795893813</v>
      </c>
      <c r="BR354">
        <v>-1.9294901161398701</v>
      </c>
      <c r="BS354">
        <v>-1.91088546407518</v>
      </c>
      <c r="BT354">
        <v>-1.89058749838221</v>
      </c>
      <c r="BU354">
        <v>-1.8686122185910601</v>
      </c>
      <c r="BV354">
        <v>-1.8449642353495299</v>
      </c>
      <c r="BW354">
        <v>-1.81964591497081</v>
      </c>
      <c r="BX354">
        <v>-1.7926440637065699</v>
      </c>
      <c r="BY354">
        <v>-1.76394668516566</v>
      </c>
      <c r="BZ354">
        <v>-1.73353109236193</v>
      </c>
      <c r="CA354">
        <v>-1.70137413807478</v>
      </c>
      <c r="CB354">
        <v>-1.6674540937511599</v>
      </c>
      <c r="CC354">
        <v>-1.6317454365608399</v>
      </c>
      <c r="CD354">
        <v>-1.5942365953906299</v>
      </c>
      <c r="CE354">
        <v>-1.5549121847435601</v>
      </c>
      <c r="CF354">
        <v>-1.51377806601192</v>
      </c>
      <c r="CG354">
        <v>-1.47084063702889</v>
      </c>
      <c r="CH354">
        <v>-1.42612884734996</v>
      </c>
      <c r="CI354">
        <v>-1.3796773415761401</v>
      </c>
      <c r="CJ354">
        <v>-1.3315417193467001</v>
      </c>
      <c r="CK354">
        <v>-1.2817852115319801</v>
      </c>
      <c r="CL354">
        <v>-1.2304891251766701</v>
      </c>
      <c r="CM354">
        <v>-1.17774165047785</v>
      </c>
      <c r="CN354">
        <v>-1.1236428239793199</v>
      </c>
      <c r="CO354">
        <v>-1.06829951360552</v>
      </c>
      <c r="CP354">
        <v>-1.0118204225598</v>
      </c>
      <c r="CQ354">
        <v>-0.95432145769685495</v>
      </c>
      <c r="CR354">
        <v>-0.89591126691544098</v>
      </c>
      <c r="CS354">
        <v>-0.83670298221796102</v>
      </c>
      <c r="CT354">
        <v>-0.77679866154713095</v>
      </c>
      <c r="CU354">
        <v>-0.71629893147123302</v>
      </c>
      <c r="CV354">
        <v>-0.65529349053932395</v>
      </c>
      <c r="CW354">
        <v>-0.59386589254495403</v>
      </c>
      <c r="CX354">
        <v>-0.53208881916940698</v>
      </c>
      <c r="CY354">
        <v>-0.47002830422504299</v>
      </c>
      <c r="CZ354">
        <v>-0.40773888758118998</v>
      </c>
      <c r="DA354">
        <v>-0.34526986438206198</v>
      </c>
      <c r="DB354">
        <v>-0.28266083133450998</v>
      </c>
      <c r="DC354">
        <v>-0.21994634050911799</v>
      </c>
      <c r="DD354">
        <v>-0.15715525645324299</v>
      </c>
      <c r="DE354">
        <v>-9.4312512591231995E-2</v>
      </c>
      <c r="DF354">
        <v>-6.2882061657219296E-2</v>
      </c>
    </row>
    <row r="355" spans="11:110" ht="1.1499999999999999" customHeight="1">
      <c r="K355">
        <v>-6.1993708353293098E-2</v>
      </c>
      <c r="L355">
        <v>-9.3020976253587795E-2</v>
      </c>
      <c r="M355">
        <v>-0.15501035233530699</v>
      </c>
      <c r="N355">
        <v>-0.21693813060164699</v>
      </c>
      <c r="O355">
        <v>-0.278797043743434</v>
      </c>
      <c r="P355">
        <v>-0.34054609817486797</v>
      </c>
      <c r="Q355">
        <v>-0.402156253583143</v>
      </c>
      <c r="R355">
        <v>-0.46358452512610199</v>
      </c>
      <c r="S355">
        <v>-0.52478912865920302</v>
      </c>
      <c r="T355">
        <v>-0.58569954982177896</v>
      </c>
      <c r="U355">
        <v>-0.64627190413055302</v>
      </c>
      <c r="V355">
        <v>-0.70641377286837204</v>
      </c>
      <c r="W355">
        <v>-0.76605329514980403</v>
      </c>
      <c r="X355">
        <v>-0.82510409785015304</v>
      </c>
      <c r="Y355">
        <v>-0.88345597121685804</v>
      </c>
      <c r="Z355">
        <v>-0.94101720285976098</v>
      </c>
      <c r="AA355">
        <v>-0.99767967898659604</v>
      </c>
      <c r="AB355">
        <v>-1.0533255032223501</v>
      </c>
      <c r="AC355">
        <v>-1.1078507135415201</v>
      </c>
      <c r="AD355">
        <v>-1.16115208869608</v>
      </c>
      <c r="AE355">
        <v>-1.2131166959933299</v>
      </c>
      <c r="AF355">
        <v>-1.2636554029289899</v>
      </c>
      <c r="AG355">
        <v>-1.31268185304214</v>
      </c>
      <c r="AH355">
        <v>-1.36011764868163</v>
      </c>
      <c r="AI355">
        <v>-1.4058988723164201</v>
      </c>
      <c r="AJ355">
        <v>-1.44997846114221</v>
      </c>
      <c r="AK355">
        <v>-1.49231670016222</v>
      </c>
      <c r="AL355">
        <v>-1.5328902703165901</v>
      </c>
      <c r="AM355">
        <v>-1.5716877888538201</v>
      </c>
      <c r="AN355">
        <v>-1.60870883750166</v>
      </c>
      <c r="AO355">
        <v>-1.64396035796156</v>
      </c>
      <c r="AP355">
        <v>-1.67745877044241</v>
      </c>
      <c r="AQ355">
        <v>-1.70922202812403</v>
      </c>
      <c r="AR355">
        <v>-1.7392726892986099</v>
      </c>
      <c r="AS355">
        <v>-1.7676302330664</v>
      </c>
      <c r="AT355">
        <v>-1.7943123981226301</v>
      </c>
      <c r="AU355">
        <v>-1.8193332890104801</v>
      </c>
      <c r="AV355">
        <v>-1.84269731028519</v>
      </c>
      <c r="AW355">
        <v>-1.8644070964011099</v>
      </c>
      <c r="AX355">
        <v>-1.88445109127789</v>
      </c>
      <c r="AY355">
        <v>-1.90281757792734</v>
      </c>
      <c r="AZ355">
        <v>-1.91948008794031</v>
      </c>
      <c r="BA355">
        <v>-1.93441443084187</v>
      </c>
      <c r="BB355">
        <v>-1.94758495571642</v>
      </c>
      <c r="BC355">
        <v>-1.95895958640474</v>
      </c>
      <c r="BD355">
        <v>-1.96850198368663</v>
      </c>
      <c r="BE355">
        <v>-1.9761797243935</v>
      </c>
      <c r="BF355">
        <v>-1.9819635244383</v>
      </c>
      <c r="BG355">
        <v>-1.985830188954</v>
      </c>
      <c r="BH355">
        <v>-1.9877630956588199</v>
      </c>
      <c r="BI355">
        <v>-1.9877549466375899</v>
      </c>
      <c r="BJ355">
        <v>-1.9858053613378801</v>
      </c>
      <c r="BK355">
        <v>-1.9819242617222199</v>
      </c>
      <c r="BL355">
        <v>-1.97612816792503</v>
      </c>
      <c r="BM355">
        <v>-1.9684416174553501</v>
      </c>
      <c r="BN355">
        <v>-1.9588944144354701</v>
      </c>
      <c r="BO355">
        <v>-1.94751940531635</v>
      </c>
      <c r="BP355">
        <v>-1.93435266443195</v>
      </c>
      <c r="BQ355">
        <v>-1.9194268282411999</v>
      </c>
      <c r="BR355">
        <v>-1.9027757751244601</v>
      </c>
      <c r="BS355">
        <v>-1.8844252192838</v>
      </c>
      <c r="BT355">
        <v>-1.8643977479341201</v>
      </c>
      <c r="BU355">
        <v>-1.84270857578484</v>
      </c>
      <c r="BV355">
        <v>-1.8193625157048801</v>
      </c>
      <c r="BW355">
        <v>-1.7943623244295901</v>
      </c>
      <c r="BX355">
        <v>-1.76769593297049</v>
      </c>
      <c r="BY355">
        <v>-1.7393530950979701</v>
      </c>
      <c r="BZ355">
        <v>-1.7093127382897</v>
      </c>
      <c r="CA355">
        <v>-1.6775545123784601</v>
      </c>
      <c r="CB355">
        <v>-1.64405849142593</v>
      </c>
      <c r="CC355">
        <v>-1.60880216045286</v>
      </c>
      <c r="CD355">
        <v>-1.5717757205842899</v>
      </c>
      <c r="CE355">
        <v>-1.53296607075433</v>
      </c>
      <c r="CF355">
        <v>-1.49238047045152</v>
      </c>
      <c r="CG355">
        <v>-1.4500262545031399</v>
      </c>
      <c r="CH355">
        <v>-1.40593295463457</v>
      </c>
      <c r="CI355">
        <v>-1.36013460936879</v>
      </c>
      <c r="CJ355">
        <v>-1.31268621417298</v>
      </c>
      <c r="CK355">
        <v>-1.2636490411927901</v>
      </c>
      <c r="CL355">
        <v>-1.21310244271796</v>
      </c>
      <c r="CM355">
        <v>-1.16113173732366</v>
      </c>
      <c r="CN355">
        <v>-1.10783384208171</v>
      </c>
      <c r="CO355">
        <v>-1.05331227302993</v>
      </c>
      <c r="CP355">
        <v>-0.99767206397578301</v>
      </c>
      <c r="CQ355">
        <v>-0.94102556962956896</v>
      </c>
      <c r="CR355">
        <v>-0.88347800332857296</v>
      </c>
      <c r="CS355">
        <v>-0.82513906951181504</v>
      </c>
      <c r="CT355">
        <v>-0.76610807944362902</v>
      </c>
      <c r="CU355">
        <v>-0.70648291261145002</v>
      </c>
      <c r="CV355">
        <v>-0.64635121307890997</v>
      </c>
      <c r="CW355">
        <v>-0.58579491448248</v>
      </c>
      <c r="CX355">
        <v>-0.52488533410838001</v>
      </c>
      <c r="CY355">
        <v>-0.46368790227791101</v>
      </c>
      <c r="CZ355">
        <v>-0.40225666060357901</v>
      </c>
      <c r="DA355">
        <v>-0.340640930526942</v>
      </c>
      <c r="DB355">
        <v>-0.27888059499590701</v>
      </c>
      <c r="DC355">
        <v>-0.21701074440437401</v>
      </c>
      <c r="DD355">
        <v>-0.155060899565619</v>
      </c>
      <c r="DE355">
        <v>-9.3056968472005702E-2</v>
      </c>
      <c r="DF355">
        <v>-6.2045575258262001E-2</v>
      </c>
    </row>
    <row r="356" spans="11:110" ht="1.1499999999999999" customHeight="1">
      <c r="K356">
        <v>-6.1160397274670597E-2</v>
      </c>
      <c r="L356">
        <v>-9.1769251022574203E-2</v>
      </c>
      <c r="M356">
        <v>-0.15292214168705801</v>
      </c>
      <c r="N356">
        <v>-0.21401127886433099</v>
      </c>
      <c r="O356">
        <v>-0.275027999510225</v>
      </c>
      <c r="P356">
        <v>-0.33593102956328402</v>
      </c>
      <c r="Q356">
        <v>-0.39669055242583401</v>
      </c>
      <c r="R356">
        <v>-0.45726357887553598</v>
      </c>
      <c r="S356">
        <v>-0.51760815342862698</v>
      </c>
      <c r="T356">
        <v>-0.57765449933139701</v>
      </c>
      <c r="U356">
        <v>-0.637359315140552</v>
      </c>
      <c r="V356">
        <v>-0.69663157229638295</v>
      </c>
      <c r="W356">
        <v>-0.75540104890929305</v>
      </c>
      <c r="X356">
        <v>-0.81358358973859501</v>
      </c>
      <c r="Y356">
        <v>-0.87107156384905404</v>
      </c>
      <c r="Z356">
        <v>-0.92777597970187298</v>
      </c>
      <c r="AA356">
        <v>-0.98359208144991905</v>
      </c>
      <c r="AB356">
        <v>-1.03840551658207</v>
      </c>
      <c r="AC356">
        <v>-1.09211545587682</v>
      </c>
      <c r="AD356">
        <v>-1.14462226024526</v>
      </c>
      <c r="AE356">
        <v>-1.1958165028166901</v>
      </c>
      <c r="AF356">
        <v>-1.24561171460627</v>
      </c>
      <c r="AG356">
        <v>-1.2939241984348</v>
      </c>
      <c r="AH356">
        <v>-1.3406777637712799</v>
      </c>
      <c r="AI356">
        <v>-1.38580996686161</v>
      </c>
      <c r="AJ356">
        <v>-1.429274437121</v>
      </c>
      <c r="AK356">
        <v>-1.47103190987525</v>
      </c>
      <c r="AL356">
        <v>-1.5110586587228201</v>
      </c>
      <c r="AM356">
        <v>-1.5493421327333901</v>
      </c>
      <c r="AN356">
        <v>-1.5858807315554</v>
      </c>
      <c r="AO356">
        <v>-1.62067932129882</v>
      </c>
      <c r="AP356">
        <v>-1.65375232744986</v>
      </c>
      <c r="AQ356">
        <v>-1.6851153952151201</v>
      </c>
      <c r="AR356">
        <v>-1.71478884706684</v>
      </c>
      <c r="AS356">
        <v>-1.74279012828447</v>
      </c>
      <c r="AT356">
        <v>-1.7691350267511601</v>
      </c>
      <c r="AU356">
        <v>-1.7938364409929699</v>
      </c>
      <c r="AV356">
        <v>-1.8168974907805899</v>
      </c>
      <c r="AW356">
        <v>-1.8383206307311699</v>
      </c>
      <c r="AX356">
        <v>-1.8580941950847401</v>
      </c>
      <c r="AY356">
        <v>-1.87620702373293</v>
      </c>
      <c r="AZ356">
        <v>-1.89263389220314</v>
      </c>
      <c r="BA356">
        <v>-1.9073518181793601</v>
      </c>
      <c r="BB356">
        <v>-1.92032710838084</v>
      </c>
      <c r="BC356">
        <v>-1.9315295243484101</v>
      </c>
      <c r="BD356">
        <v>-1.94092470855232</v>
      </c>
      <c r="BE356">
        <v>-1.9484821696421799</v>
      </c>
      <c r="BF356">
        <v>-1.9541742750951501</v>
      </c>
      <c r="BG356">
        <v>-1.9579791954799299</v>
      </c>
      <c r="BH356">
        <v>-1.9598812382299</v>
      </c>
      <c r="BI356">
        <v>-1.95987362511828</v>
      </c>
      <c r="BJ356">
        <v>-1.95795583900503</v>
      </c>
      <c r="BK356">
        <v>-1.95413737913397</v>
      </c>
      <c r="BL356">
        <v>-1.94843367875903</v>
      </c>
      <c r="BM356">
        <v>-1.9408678738046199</v>
      </c>
      <c r="BN356">
        <v>-1.9314681503147799</v>
      </c>
      <c r="BO356">
        <v>-1.9202652891722101</v>
      </c>
      <c r="BP356">
        <v>-1.90729358023352</v>
      </c>
      <c r="BQ356">
        <v>-1.89258357906015</v>
      </c>
      <c r="BR356">
        <v>-1.8761675953407999</v>
      </c>
      <c r="BS356">
        <v>-1.85806978811545</v>
      </c>
      <c r="BT356">
        <v>-1.8383118938874901</v>
      </c>
      <c r="BU356">
        <v>-1.8169084015066601</v>
      </c>
      <c r="BV356">
        <v>-1.7938643070182201</v>
      </c>
      <c r="BW356">
        <v>-1.7691827407877401</v>
      </c>
      <c r="BX356">
        <v>-1.7428526895108201</v>
      </c>
      <c r="BY356">
        <v>-1.7148655461783899</v>
      </c>
      <c r="BZ356">
        <v>-1.6852017508997501</v>
      </c>
      <c r="CA356">
        <v>-1.6538435840136001</v>
      </c>
      <c r="CB356">
        <v>-1.6207727838186301</v>
      </c>
      <c r="CC356">
        <v>-1.5859696873570499</v>
      </c>
      <c r="CD356">
        <v>-1.5494261025270799</v>
      </c>
      <c r="CE356">
        <v>-1.51113111044723</v>
      </c>
      <c r="CF356">
        <v>-1.4710932187797701</v>
      </c>
      <c r="CG356">
        <v>-1.4293206571224</v>
      </c>
      <c r="CH356">
        <v>-1.38584345548295</v>
      </c>
      <c r="CI356">
        <v>-1.34069505967055</v>
      </c>
      <c r="CJ356">
        <v>-1.2939298640691099</v>
      </c>
      <c r="CK356">
        <v>-1.2456072513698699</v>
      </c>
      <c r="CL356">
        <v>-1.19580469912049</v>
      </c>
      <c r="CM356">
        <v>-1.1446047674969699</v>
      </c>
      <c r="CN356">
        <v>-1.0921013951923599</v>
      </c>
      <c r="CO356">
        <v>-1.03839486872412</v>
      </c>
      <c r="CP356">
        <v>-0.98358673435044197</v>
      </c>
      <c r="CQ356">
        <v>-0.92778589925870603</v>
      </c>
      <c r="CR356">
        <v>-0.87109431512485502</v>
      </c>
      <c r="CS356">
        <v>-0.81361835608725397</v>
      </c>
      <c r="CT356">
        <v>-0.75545468582376496</v>
      </c>
      <c r="CU356">
        <v>-0.69669853810628801</v>
      </c>
      <c r="CV356">
        <v>-0.63743551519156805</v>
      </c>
      <c r="CW356">
        <v>-0.57774599758341005</v>
      </c>
      <c r="CX356">
        <v>-0.51769991754178102</v>
      </c>
      <c r="CY356">
        <v>-0.45736209037043801</v>
      </c>
      <c r="CZ356">
        <v>-0.39678603776393101</v>
      </c>
      <c r="DA356">
        <v>-0.33602104421185602</v>
      </c>
      <c r="DB356">
        <v>-0.275107232301747</v>
      </c>
      <c r="DC356">
        <v>-0.21408016525144799</v>
      </c>
      <c r="DD356">
        <v>-0.15296995278966699</v>
      </c>
      <c r="DE356">
        <v>-9.1803396614923205E-2</v>
      </c>
      <c r="DF356">
        <v>-6.1210399330411697E-2</v>
      </c>
    </row>
    <row r="357" spans="11:110" ht="1.1499999999999999" customHeight="1">
      <c r="K357">
        <v>-6.0328367194897398E-2</v>
      </c>
      <c r="L357">
        <v>-9.0519488257673406E-2</v>
      </c>
      <c r="M357">
        <v>-0.150837325393085</v>
      </c>
      <c r="N357">
        <v>-0.21108943666036301</v>
      </c>
      <c r="O357">
        <v>-0.27126582424400097</v>
      </c>
      <c r="P357">
        <v>-0.33132501068563602</v>
      </c>
      <c r="Q357">
        <v>-0.39123647199642098</v>
      </c>
      <c r="R357">
        <v>-0.45095725208021098</v>
      </c>
      <c r="S357">
        <v>-0.51044527125994499</v>
      </c>
      <c r="T357">
        <v>-0.56963152923698102</v>
      </c>
      <c r="U357">
        <v>-0.62847331583866795</v>
      </c>
      <c r="V357">
        <v>-0.68688097241133095</v>
      </c>
      <c r="W357">
        <v>-0.74478589202245504</v>
      </c>
      <c r="X357">
        <v>-0.80210608910585002</v>
      </c>
      <c r="Y357">
        <v>-0.85873642351341395</v>
      </c>
      <c r="Z357">
        <v>-0.91459052619470604</v>
      </c>
      <c r="AA357">
        <v>-0.96956688879802999</v>
      </c>
      <c r="AB357">
        <v>-1.0235545665010799</v>
      </c>
      <c r="AC357">
        <v>-1.0764557218301001</v>
      </c>
      <c r="AD357">
        <v>-1.1281741600327</v>
      </c>
      <c r="AE357">
        <v>-1.17860382565108</v>
      </c>
      <c r="AF357">
        <v>-1.2276607762824601</v>
      </c>
      <c r="AG357">
        <v>-1.2752638917626</v>
      </c>
      <c r="AH357">
        <v>-1.32133909326365</v>
      </c>
      <c r="AI357">
        <v>-1.36582535533656</v>
      </c>
      <c r="AJ357">
        <v>-1.4086770100020201</v>
      </c>
      <c r="AK357">
        <v>-1.44985523139793</v>
      </c>
      <c r="AL357">
        <v>-1.48933595517982</v>
      </c>
      <c r="AM357">
        <v>-1.52710553046958</v>
      </c>
      <c r="AN357">
        <v>-1.5631613019573201</v>
      </c>
      <c r="AO357">
        <v>-1.59750616884397</v>
      </c>
      <c r="AP357">
        <v>-1.63015269847293</v>
      </c>
      <c r="AQ357">
        <v>-1.6611144175068</v>
      </c>
      <c r="AR357">
        <v>-1.69040948544227</v>
      </c>
      <c r="AS357">
        <v>-1.71805351215617</v>
      </c>
      <c r="AT357">
        <v>-1.74406041661997</v>
      </c>
      <c r="AU357">
        <v>-1.7684419727466301</v>
      </c>
      <c r="AV357">
        <v>-1.7912001106917199</v>
      </c>
      <c r="AW357">
        <v>-1.8123370925884099</v>
      </c>
      <c r="AX357">
        <v>-1.8318411688571701</v>
      </c>
      <c r="AY357">
        <v>-1.84970166990384</v>
      </c>
      <c r="AZ357">
        <v>-1.86589457657963</v>
      </c>
      <c r="BA357">
        <v>-1.8803979880297701</v>
      </c>
      <c r="BB357">
        <v>-1.8931800843459601</v>
      </c>
      <c r="BC357">
        <v>-1.90421234452734</v>
      </c>
      <c r="BD357">
        <v>-1.9134622340337999</v>
      </c>
      <c r="BE357">
        <v>-1.9209011421843201</v>
      </c>
      <c r="BF357">
        <v>-1.9265029119625099</v>
      </c>
      <c r="BG357">
        <v>-1.9302470447709801</v>
      </c>
      <c r="BH357">
        <v>-1.93211871257879</v>
      </c>
      <c r="BI357">
        <v>-1.93211158834221</v>
      </c>
      <c r="BJ357">
        <v>-1.9302250887929799</v>
      </c>
      <c r="BK357">
        <v>-1.92646825091965</v>
      </c>
      <c r="BL357">
        <v>-1.9208555354441199</v>
      </c>
      <c r="BM357">
        <v>-1.91340874259743</v>
      </c>
      <c r="BN357">
        <v>-1.9041545369390001</v>
      </c>
      <c r="BO357">
        <v>-1.89312177924762</v>
      </c>
      <c r="BP357">
        <v>-1.8803430670041099</v>
      </c>
      <c r="BQ357">
        <v>-1.86584702161197</v>
      </c>
      <c r="BR357">
        <v>-1.8496644725690301</v>
      </c>
      <c r="BS357">
        <v>-1.8318181309128001</v>
      </c>
      <c r="BT357">
        <v>-1.81232893080903</v>
      </c>
      <c r="BU357">
        <v>-1.7912106871858899</v>
      </c>
      <c r="BV357">
        <v>-1.7684685706154399</v>
      </c>
      <c r="BW357">
        <v>-1.7441060553319001</v>
      </c>
      <c r="BX357">
        <v>-1.7181131339899001</v>
      </c>
      <c r="BY357">
        <v>-1.69048271757602</v>
      </c>
      <c r="BZ357">
        <v>-1.6611966793156701</v>
      </c>
      <c r="CA357">
        <v>-1.6302397564542801</v>
      </c>
      <c r="CB357">
        <v>-1.5975952366303801</v>
      </c>
      <c r="CC357">
        <v>-1.5632461479922299</v>
      </c>
      <c r="CD357">
        <v>-1.5271857605891299</v>
      </c>
      <c r="CE357">
        <v>-1.4894052332823</v>
      </c>
      <c r="CF357">
        <v>-1.4499141847944499</v>
      </c>
      <c r="CG357">
        <v>-1.40872169926781</v>
      </c>
      <c r="CH357">
        <v>-1.36585822251366</v>
      </c>
      <c r="CI357">
        <v>-1.3213566266152199</v>
      </c>
      <c r="CJ357">
        <v>-1.2752706988957301</v>
      </c>
      <c r="CK357">
        <v>-1.2276580080025099</v>
      </c>
      <c r="CL357">
        <v>-1.1785942220257799</v>
      </c>
      <c r="CM357">
        <v>-1.1281592589579399</v>
      </c>
      <c r="CN357">
        <v>-1.0764442046335101</v>
      </c>
      <c r="CO357">
        <v>-1.0235462383127201</v>
      </c>
      <c r="CP357">
        <v>-0.96956358475086202</v>
      </c>
      <c r="CQ357">
        <v>-0.91460180985940498</v>
      </c>
      <c r="CR357">
        <v>-0.85875975912456304</v>
      </c>
      <c r="CS357">
        <v>-0.80214057955155005</v>
      </c>
      <c r="CT357">
        <v>-0.74483837169077505</v>
      </c>
      <c r="CU357">
        <v>-0.686945828672333</v>
      </c>
      <c r="CV357">
        <v>-0.62854652159701296</v>
      </c>
      <c r="CW357">
        <v>-0.56971933896232196</v>
      </c>
      <c r="CX357">
        <v>-0.51053281919704996</v>
      </c>
      <c r="CY357">
        <v>-0.451051140714475</v>
      </c>
      <c r="CZ357">
        <v>-0.39132729710918202</v>
      </c>
      <c r="DA357">
        <v>-0.33141046874062302</v>
      </c>
      <c r="DB357">
        <v>-0.27134097788595601</v>
      </c>
      <c r="DC357">
        <v>-0.21115479697519199</v>
      </c>
      <c r="DD357">
        <v>-0.15088256111796</v>
      </c>
      <c r="DE357">
        <v>-9.0551886871135107E-2</v>
      </c>
      <c r="DF357">
        <v>-6.0376587710479698E-2</v>
      </c>
    </row>
    <row r="358" spans="11:110" ht="1.1499999999999999" customHeight="1">
      <c r="K358">
        <v>-5.9497675201328003E-2</v>
      </c>
      <c r="L358">
        <v>-8.9271775103738904E-2</v>
      </c>
      <c r="M358">
        <v>-0.14875604557586899</v>
      </c>
      <c r="N358">
        <v>-0.20817279365589</v>
      </c>
      <c r="O358">
        <v>-0.267510746603211</v>
      </c>
      <c r="P358">
        <v>-0.32672829710329498</v>
      </c>
      <c r="Q358">
        <v>-0.38579427933135302</v>
      </c>
      <c r="R358">
        <v>-0.44466580419581903</v>
      </c>
      <c r="S358">
        <v>-0.50330071351288497</v>
      </c>
      <c r="T358">
        <v>-0.56163081868138298</v>
      </c>
      <c r="U358">
        <v>-0.61961400700693403</v>
      </c>
      <c r="V358">
        <v>-0.67716196996553202</v>
      </c>
      <c r="W358">
        <v>-0.73420769146530795</v>
      </c>
      <c r="X358">
        <v>-0.79067130779264905</v>
      </c>
      <c r="Y358">
        <v>-0.84645008525315002</v>
      </c>
      <c r="Z358">
        <v>-0.90146018538865502</v>
      </c>
      <c r="AA358">
        <v>-0.95560324038167399</v>
      </c>
      <c r="AB358">
        <v>-1.0087715821037999</v>
      </c>
      <c r="AC358">
        <v>-1.0608702347560299</v>
      </c>
      <c r="AD358">
        <v>-1.11180631485076</v>
      </c>
      <c r="AE358">
        <v>-1.1614770105427901</v>
      </c>
      <c r="AF358">
        <v>-1.2098007781306199</v>
      </c>
      <c r="AG358">
        <v>-1.25669899784809</v>
      </c>
      <c r="AH358">
        <v>-1.30209961054364</v>
      </c>
      <c r="AI358">
        <v>-1.3459429552403901</v>
      </c>
      <c r="AJ358">
        <v>-1.3881840837454</v>
      </c>
      <c r="AK358">
        <v>-1.4287845886033701</v>
      </c>
      <c r="AL358">
        <v>-1.4677201379440299</v>
      </c>
      <c r="AM358">
        <v>-1.50497604890294</v>
      </c>
      <c r="AN358">
        <v>-1.54054872112057</v>
      </c>
      <c r="AO358">
        <v>-1.57443919917252</v>
      </c>
      <c r="AP358">
        <v>-1.6066583150575899</v>
      </c>
      <c r="AQ358">
        <v>-1.6372176583437399</v>
      </c>
      <c r="AR358">
        <v>-1.6661332915949401</v>
      </c>
      <c r="AS358">
        <v>-1.69341917961526</v>
      </c>
      <c r="AT358">
        <v>-1.7190874499014399</v>
      </c>
      <c r="AU358">
        <v>-1.7431488205997301</v>
      </c>
      <c r="AV358">
        <v>-1.7656041383194701</v>
      </c>
      <c r="AW358">
        <v>-1.78645544300768</v>
      </c>
      <c r="AX358">
        <v>-1.8056909370030001</v>
      </c>
      <c r="AY358">
        <v>-1.8233003820474001</v>
      </c>
      <c r="AZ358">
        <v>-1.8392609138460601</v>
      </c>
      <c r="BA358">
        <v>-1.8535516133758301</v>
      </c>
      <c r="BB358">
        <v>-1.8661424414219501</v>
      </c>
      <c r="BC358">
        <v>-1.8770064860100599</v>
      </c>
      <c r="BD358">
        <v>-1.8861128908909901</v>
      </c>
      <c r="BE358">
        <v>-1.8934348715487299</v>
      </c>
      <c r="BF358">
        <v>-1.8989475854881801</v>
      </c>
      <c r="BG358">
        <v>-1.9026318321853199</v>
      </c>
      <c r="BH358">
        <v>-1.9044735862218001</v>
      </c>
      <c r="BI358">
        <v>-1.9044669050118099</v>
      </c>
      <c r="BJ358">
        <v>-1.9026112134972699</v>
      </c>
      <c r="BK358">
        <v>-1.8989150362585001</v>
      </c>
      <c r="BL358">
        <v>-1.89339198252924</v>
      </c>
      <c r="BM358">
        <v>-1.88606256955084</v>
      </c>
      <c r="BN358">
        <v>-1.8769520309397101</v>
      </c>
      <c r="BO358">
        <v>-1.8660874540705401</v>
      </c>
      <c r="BP358">
        <v>-1.8534998112022001</v>
      </c>
      <c r="BQ358">
        <v>-1.83921595021867</v>
      </c>
      <c r="BR358">
        <v>-1.823265280919</v>
      </c>
      <c r="BS358">
        <v>-1.8056691831899401</v>
      </c>
      <c r="BT358">
        <v>-1.7864478254377201</v>
      </c>
      <c r="BU358">
        <v>-1.7656143971206899</v>
      </c>
      <c r="BV358">
        <v>-1.7431742419812599</v>
      </c>
      <c r="BW358">
        <v>-1.7191311376963101</v>
      </c>
      <c r="BX358">
        <v>-1.69347605095556</v>
      </c>
      <c r="BY358">
        <v>-1.6662032794449</v>
      </c>
      <c r="BZ358">
        <v>-1.63729607200614</v>
      </c>
      <c r="CA358">
        <v>-1.6067414413173799</v>
      </c>
      <c r="CB358">
        <v>-1.5745241329156101</v>
      </c>
      <c r="CC358">
        <v>-1.54062969900798</v>
      </c>
      <c r="CD358">
        <v>-1.5050527481387499</v>
      </c>
      <c r="CE358">
        <v>-1.4677864091074799</v>
      </c>
      <c r="CF358">
        <v>-1.42884128781234</v>
      </c>
      <c r="CG358">
        <v>-1.3882272837022001</v>
      </c>
      <c r="CH358">
        <v>-1.3459751777254101</v>
      </c>
      <c r="CI358">
        <v>-1.3021172925616</v>
      </c>
      <c r="CJ358">
        <v>-1.25670679338585</v>
      </c>
      <c r="CK358">
        <v>-1.20979951708528</v>
      </c>
      <c r="CL358">
        <v>-1.1614693722179801</v>
      </c>
      <c r="CM358">
        <v>-1.1117937554331101</v>
      </c>
      <c r="CN358">
        <v>-1.0608610085788599</v>
      </c>
      <c r="CO358">
        <v>-1.0087653278335</v>
      </c>
      <c r="CP358">
        <v>-0.95560176576732803</v>
      </c>
      <c r="CQ358">
        <v>-0.90147265609295102</v>
      </c>
      <c r="CR358">
        <v>-0.84647387672568997</v>
      </c>
      <c r="CS358">
        <v>-0.79070545527758396</v>
      </c>
      <c r="CT358">
        <v>-0.73425900229756702</v>
      </c>
      <c r="CU358">
        <v>-0.677224774803726</v>
      </c>
      <c r="CV358">
        <v>-0.619684326208639</v>
      </c>
      <c r="CW358">
        <v>-0.56171510379852796</v>
      </c>
      <c r="CX358">
        <v>-0.50338425794313402</v>
      </c>
      <c r="CY358">
        <v>-0.44475529688226201</v>
      </c>
      <c r="CZ358">
        <v>-0.38588069012200299</v>
      </c>
      <c r="DA358">
        <v>-0.32680944494785702</v>
      </c>
      <c r="DB358">
        <v>-0.26758204708857602</v>
      </c>
      <c r="DC358">
        <v>-0.208234818616715</v>
      </c>
      <c r="DD358">
        <v>-0.14879885865682799</v>
      </c>
      <c r="DE358">
        <v>-8.9302522546395202E-2</v>
      </c>
      <c r="DF358">
        <v>-5.95441899676643E-2</v>
      </c>
    </row>
    <row r="359" spans="11:110" ht="1.1499999999999999" customHeight="1">
      <c r="K359">
        <v>-5.8668374012950102E-2</v>
      </c>
      <c r="L359">
        <v>-8.80261921102828E-2</v>
      </c>
      <c r="M359">
        <v>-0.14667843345287501</v>
      </c>
      <c r="N359">
        <v>-0.20526152455513499</v>
      </c>
      <c r="O359">
        <v>-0.263762976469538</v>
      </c>
      <c r="P359">
        <v>-0.32214112195502798</v>
      </c>
      <c r="Q359">
        <v>-0.38036421579183299</v>
      </c>
      <c r="R359">
        <v>-0.438389466480757</v>
      </c>
      <c r="S359">
        <v>-0.496174681720704</v>
      </c>
      <c r="T359">
        <v>-0.55365251620687095</v>
      </c>
      <c r="U359">
        <v>-0.61078145909805603</v>
      </c>
      <c r="V359">
        <v>-0.66747453327644002</v>
      </c>
      <c r="W359">
        <v>-0.72366628901755103</v>
      </c>
      <c r="X359">
        <v>-0.779278936909513</v>
      </c>
      <c r="Y359">
        <v>-0.83421206945701598</v>
      </c>
      <c r="Z359">
        <v>-0.88838429279711295</v>
      </c>
      <c r="AA359">
        <v>-0.94170027570887604</v>
      </c>
      <c r="AB359">
        <v>-0.99405550097287598</v>
      </c>
      <c r="AC359">
        <v>-1.0453577350502501</v>
      </c>
      <c r="AD359">
        <v>-1.0955172764151999</v>
      </c>
      <c r="AE359">
        <v>-1.14443443562142</v>
      </c>
      <c r="AF359">
        <v>-1.19202994889993</v>
      </c>
      <c r="AG359">
        <v>-1.2382276244266901</v>
      </c>
      <c r="AH359">
        <v>-1.2829573349307899</v>
      </c>
      <c r="AI359">
        <v>-1.3261607313805801</v>
      </c>
      <c r="AJ359">
        <v>-1.3677936085076201</v>
      </c>
      <c r="AK359">
        <v>-1.40781794883665</v>
      </c>
      <c r="AL359">
        <v>-1.4462092239035</v>
      </c>
      <c r="AM359">
        <v>-1.4829517874548801</v>
      </c>
      <c r="AN359">
        <v>-1.5180411859640199</v>
      </c>
      <c r="AO359">
        <v>-1.5514767272483601</v>
      </c>
      <c r="AP359">
        <v>-1.58326761691249</v>
      </c>
      <c r="AQ359">
        <v>-1.6134236798019801</v>
      </c>
      <c r="AR359">
        <v>-1.64195894475919</v>
      </c>
      <c r="AS359">
        <v>-1.6688859104062801</v>
      </c>
      <c r="AT359">
        <v>-1.69421498798151</v>
      </c>
      <c r="AU359">
        <v>-1.7179558973565501</v>
      </c>
      <c r="AV359">
        <v>-1.7401085159163301</v>
      </c>
      <c r="AW359">
        <v>-1.76067461765655</v>
      </c>
      <c r="AX359">
        <v>-1.7796424007089799</v>
      </c>
      <c r="AY359">
        <v>-1.7970020064604899</v>
      </c>
      <c r="AZ359">
        <v>-1.8127316624532199</v>
      </c>
      <c r="BA359">
        <v>-1.82681135978389</v>
      </c>
      <c r="BB359">
        <v>-1.8392127367456099</v>
      </c>
      <c r="BC359">
        <v>-1.8499103939708501</v>
      </c>
      <c r="BD359">
        <v>-1.85887502425624</v>
      </c>
      <c r="BE359">
        <v>-1.8660816060791501</v>
      </c>
      <c r="BF359">
        <v>-1.87150647141867</v>
      </c>
      <c r="BG359">
        <v>-1.87513168150066</v>
      </c>
      <c r="BH359">
        <v>-1.87694395591015</v>
      </c>
      <c r="BI359">
        <v>-1.87693767490323</v>
      </c>
      <c r="BJ359">
        <v>-1.87511234272335</v>
      </c>
      <c r="BK359">
        <v>-1.87147591912684</v>
      </c>
      <c r="BL359">
        <v>-1.8660412834815701</v>
      </c>
      <c r="BM359">
        <v>-1.8588277124079</v>
      </c>
      <c r="BN359">
        <v>-1.8498590953654801</v>
      </c>
      <c r="BO359">
        <v>-1.83916088955165</v>
      </c>
      <c r="BP359">
        <v>-1.82676249133804</v>
      </c>
      <c r="BQ359">
        <v>-1.81268914396018</v>
      </c>
      <c r="BR359">
        <v>-1.7969688745454899</v>
      </c>
      <c r="BS359">
        <v>-1.7796218571870801</v>
      </c>
      <c r="BT359">
        <v>-1.7606675185484699</v>
      </c>
      <c r="BU359">
        <v>-1.7401184705943999</v>
      </c>
      <c r="BV359">
        <v>-1.7179802323733999</v>
      </c>
      <c r="BW359">
        <v>-1.69425683787674</v>
      </c>
      <c r="BX359">
        <v>-1.6689402098753201</v>
      </c>
      <c r="BY359">
        <v>-1.64202589419517</v>
      </c>
      <c r="BZ359">
        <v>-1.6134984769741001</v>
      </c>
      <c r="CA359">
        <v>-1.5833470585295299</v>
      </c>
      <c r="CB359">
        <v>-1.5515577723115599</v>
      </c>
      <c r="CC359">
        <v>-1.5181185220275999</v>
      </c>
      <c r="CD359">
        <v>-1.48302515090821</v>
      </c>
      <c r="CE359">
        <v>-1.44627264632129</v>
      </c>
      <c r="CF359">
        <v>-1.407872490475</v>
      </c>
      <c r="CG359">
        <v>-1.36783535925119</v>
      </c>
      <c r="CH359">
        <v>-1.32619229018286</v>
      </c>
      <c r="CI359">
        <v>-1.28297508575752</v>
      </c>
      <c r="CJ359">
        <v>-1.23823626517759</v>
      </c>
      <c r="CK359">
        <v>-1.19203002275145</v>
      </c>
      <c r="CL359">
        <v>-1.1444285423887799</v>
      </c>
      <c r="CM359">
        <v>-1.0955068252281399</v>
      </c>
      <c r="CN359">
        <v>-1.04535056175894</v>
      </c>
      <c r="CO359">
        <v>-0.99405109140672698</v>
      </c>
      <c r="CP359">
        <v>-0.94170042813216603</v>
      </c>
      <c r="CQ359">
        <v>-0.88839778450470896</v>
      </c>
      <c r="CR359">
        <v>-0.83423619516713998</v>
      </c>
      <c r="CS359">
        <v>-0.779312677610705</v>
      </c>
      <c r="CT359">
        <v>-0.72371641863354796</v>
      </c>
      <c r="CU359">
        <v>-0.66753533846771396</v>
      </c>
      <c r="CV359">
        <v>-0.61084899349300403</v>
      </c>
      <c r="CW359">
        <v>-0.55373342713268803</v>
      </c>
      <c r="CX359">
        <v>-0.49625442293107802</v>
      </c>
      <c r="CY359">
        <v>-0.43847477523977402</v>
      </c>
      <c r="CZ359">
        <v>-0.38044644270570599</v>
      </c>
      <c r="DA359">
        <v>-0.32221819203073199</v>
      </c>
      <c r="DB359">
        <v>-0.26383063673560098</v>
      </c>
      <c r="DC359">
        <v>-0.205320394696341</v>
      </c>
      <c r="DD359">
        <v>-0.14671896904344001</v>
      </c>
      <c r="DE359">
        <v>-8.8055380517635007E-2</v>
      </c>
      <c r="DF359">
        <v>-5.8713251635581401E-2</v>
      </c>
    </row>
    <row r="360" spans="11:110" ht="1.1499999999999999" customHeight="1">
      <c r="K360">
        <v>-5.7840512124748701E-2</v>
      </c>
      <c r="L360">
        <v>-8.6782813494965E-2</v>
      </c>
      <c r="M360">
        <v>-0.144604609817097</v>
      </c>
      <c r="N360">
        <v>-0.20235578975329099</v>
      </c>
      <c r="O360">
        <v>-0.26002270575856901</v>
      </c>
      <c r="P360">
        <v>-0.31756369689483999</v>
      </c>
      <c r="Q360">
        <v>-0.37494649814564102</v>
      </c>
      <c r="R360">
        <v>-0.43212844326118999</v>
      </c>
      <c r="S360">
        <v>-0.48906734895774201</v>
      </c>
      <c r="T360">
        <v>-0.54569674119476996</v>
      </c>
      <c r="U360">
        <v>-0.60197571372827396</v>
      </c>
      <c r="V360">
        <v>-0.65781860367116196</v>
      </c>
      <c r="W360">
        <v>-0.71316150261477995</v>
      </c>
      <c r="X360">
        <v>-0.767928648053402</v>
      </c>
      <c r="Y360">
        <v>-0.82202188285379596</v>
      </c>
      <c r="Z360">
        <v>-0.87536217705386599</v>
      </c>
      <c r="AA360">
        <v>-0.92785713469570896</v>
      </c>
      <c r="AB360">
        <v>-0.97940526898629199</v>
      </c>
      <c r="AC360">
        <v>-1.02991697953952</v>
      </c>
      <c r="AD360">
        <v>-1.07930562033195</v>
      </c>
      <c r="AE360">
        <v>-1.1274745097188299</v>
      </c>
      <c r="AF360">
        <v>-1.17434655427026</v>
      </c>
      <c r="AG360">
        <v>-1.2198479201961501</v>
      </c>
      <c r="AH360">
        <v>-1.26391032958001</v>
      </c>
      <c r="AI360">
        <v>-1.30647669379013</v>
      </c>
      <c r="AJ360">
        <v>-1.34750357843033</v>
      </c>
      <c r="AK360">
        <v>-1.3869533209652301</v>
      </c>
      <c r="AL360">
        <v>-1.42480126690981</v>
      </c>
      <c r="AM360">
        <v>-1.4610308766256099</v>
      </c>
      <c r="AN360">
        <v>-1.4956369170025601</v>
      </c>
      <c r="AO360">
        <v>-1.52861708390383</v>
      </c>
      <c r="AP360">
        <v>-1.55997905184929</v>
      </c>
      <c r="AQ360">
        <v>-1.58973104317173</v>
      </c>
      <c r="AR360">
        <v>-1.61788511718906</v>
      </c>
      <c r="AS360">
        <v>-1.6444524703588901</v>
      </c>
      <c r="AT360">
        <v>-1.66944187296249</v>
      </c>
      <c r="AU360">
        <v>-1.6928620941618799</v>
      </c>
      <c r="AV360">
        <v>-1.71471216124951</v>
      </c>
      <c r="AW360">
        <v>-1.73499352857554</v>
      </c>
      <c r="AX360">
        <v>-1.7536944395602101</v>
      </c>
      <c r="AY360">
        <v>-1.7708053711643299</v>
      </c>
      <c r="AZ360">
        <v>-1.7863055677816999</v>
      </c>
      <c r="BA360">
        <v>-1.80017588591317</v>
      </c>
      <c r="BB360">
        <v>-1.8123895269747201</v>
      </c>
      <c r="BC360">
        <v>-1.82292251971037</v>
      </c>
      <c r="BD360">
        <v>-1.8317469928121699</v>
      </c>
      <c r="BE360">
        <v>-1.83883961205345</v>
      </c>
      <c r="BF360">
        <v>-1.8441777694788399</v>
      </c>
      <c r="BG360">
        <v>-1.8477447432146501</v>
      </c>
      <c r="BH360">
        <v>-1.84952794605426</v>
      </c>
      <c r="BI360">
        <v>-1.8495220271225801</v>
      </c>
      <c r="BJ360">
        <v>-1.84772663121977</v>
      </c>
      <c r="BK360">
        <v>-1.8441491071338101</v>
      </c>
      <c r="BL360">
        <v>-1.83880171944383</v>
      </c>
      <c r="BM360">
        <v>-1.8317025404076599</v>
      </c>
      <c r="BN360">
        <v>-1.82287419945767</v>
      </c>
      <c r="BO360">
        <v>-1.8123406589859501</v>
      </c>
      <c r="BP360">
        <v>-1.80012977888327</v>
      </c>
      <c r="BQ360">
        <v>-1.7862653673017399</v>
      </c>
      <c r="BR360">
        <v>-1.77077408928378</v>
      </c>
      <c r="BS360">
        <v>-1.75367504321429</v>
      </c>
      <c r="BT360">
        <v>-1.73498692677528</v>
      </c>
      <c r="BU360">
        <v>-1.71472182370684</v>
      </c>
      <c r="BV360">
        <v>-1.69288543040062</v>
      </c>
      <c r="BW360">
        <v>-1.6694819880148799</v>
      </c>
      <c r="BX360">
        <v>-1.6445043661350101</v>
      </c>
      <c r="BY360">
        <v>-1.61794921765428</v>
      </c>
      <c r="BZ360">
        <v>-1.58980244193735</v>
      </c>
      <c r="CA360">
        <v>-1.5600550365016901</v>
      </c>
      <c r="CB360">
        <v>-1.52869447030978</v>
      </c>
      <c r="CC360">
        <v>-1.4957108227828</v>
      </c>
      <c r="CD360">
        <v>-1.4611010854574</v>
      </c>
      <c r="CE360">
        <v>-1.4248619901711601</v>
      </c>
      <c r="CF360">
        <v>-1.38700579669752</v>
      </c>
      <c r="CG360">
        <v>-1.34754391862754</v>
      </c>
      <c r="CH360">
        <v>-1.30650757386669</v>
      </c>
      <c r="CI360">
        <v>-1.26392807812463</v>
      </c>
      <c r="CJ360">
        <v>-1.21985727299987</v>
      </c>
      <c r="CK360">
        <v>-1.1743478054376599</v>
      </c>
      <c r="CL360">
        <v>-1.1274701560051199</v>
      </c>
      <c r="CM360">
        <v>-1.07929706008643</v>
      </c>
      <c r="CN360">
        <v>-1.0299116351828901</v>
      </c>
      <c r="CO360">
        <v>-0.97940249094014198</v>
      </c>
      <c r="CP360">
        <v>-0.92785872324622598</v>
      </c>
      <c r="CQ360">
        <v>-0.87537653407607596</v>
      </c>
      <c r="CR360">
        <v>-0.82204622860486298</v>
      </c>
      <c r="CS360">
        <v>-0.76796192114716999</v>
      </c>
      <c r="CT360">
        <v>-0.71321043869857403</v>
      </c>
      <c r="CU360">
        <v>-0.65787745483703397</v>
      </c>
      <c r="CV360">
        <v>-0.60204055969567405</v>
      </c>
      <c r="CW360">
        <v>-0.54577441560472795</v>
      </c>
      <c r="CX360">
        <v>-0.48914347473658798</v>
      </c>
      <c r="CY360">
        <v>-0.43220976624339902</v>
      </c>
      <c r="CZ360">
        <v>-0.37502475624443299</v>
      </c>
      <c r="DA360">
        <v>-0.317636908274325</v>
      </c>
      <c r="DB360">
        <v>-0.260086925950827</v>
      </c>
      <c r="DC360">
        <v>-0.20241167557433901</v>
      </c>
      <c r="DD360">
        <v>-0.14464300583258499</v>
      </c>
      <c r="DE360">
        <v>-8.6810531394239596E-2</v>
      </c>
      <c r="DF360">
        <v>-5.7883814392225702E-2</v>
      </c>
    </row>
    <row r="361" spans="11:110" ht="1.1499999999999999" customHeight="1">
      <c r="K361">
        <v>-5.7014133972670501E-2</v>
      </c>
      <c r="L361">
        <v>-8.5541707415581994E-2</v>
      </c>
      <c r="M361">
        <v>-0.14253468550166401</v>
      </c>
      <c r="N361">
        <v>-0.19945573593701199</v>
      </c>
      <c r="O361">
        <v>-0.25629010915251399</v>
      </c>
      <c r="P361">
        <v>-0.312996212958701</v>
      </c>
      <c r="Q361">
        <v>-0.36954131957023501</v>
      </c>
      <c r="R361">
        <v>-0.42588291310235898</v>
      </c>
      <c r="S361">
        <v>-0.48197886110893201</v>
      </c>
      <c r="T361">
        <v>-0.53776358520361101</v>
      </c>
      <c r="U361">
        <v>-0.593196785092031</v>
      </c>
      <c r="V361">
        <v>-0.64819409687012397</v>
      </c>
      <c r="W361">
        <v>-0.70269312764053204</v>
      </c>
      <c r="X361">
        <v>-0.75662009448041301</v>
      </c>
      <c r="Y361">
        <v>-0.80987901946321394</v>
      </c>
      <c r="Z361">
        <v>-0.86239316053075898</v>
      </c>
      <c r="AA361">
        <v>-0.91407295791855603</v>
      </c>
      <c r="AB361">
        <v>-0.96481984018017997</v>
      </c>
      <c r="AC361">
        <v>-1.01454674090634</v>
      </c>
      <c r="AD361">
        <v>-1.06316994513903</v>
      </c>
      <c r="AE361">
        <v>-1.11059567107718</v>
      </c>
      <c r="AF361">
        <v>-1.15674889529972</v>
      </c>
      <c r="AG361">
        <v>-1.2015580730016999</v>
      </c>
      <c r="AH361">
        <v>-1.24495669950784</v>
      </c>
      <c r="AI361">
        <v>-1.28688889575389</v>
      </c>
      <c r="AJ361">
        <v>-1.3273120295271399</v>
      </c>
      <c r="AK361">
        <v>-1.3661887534897601</v>
      </c>
      <c r="AL361">
        <v>-1.4034943561533499</v>
      </c>
      <c r="AM361">
        <v>-1.43921147650601</v>
      </c>
      <c r="AN361">
        <v>-1.47333415746843</v>
      </c>
      <c r="AO361">
        <v>-1.5058586153064</v>
      </c>
      <c r="AP361">
        <v>-1.5367910756727701</v>
      </c>
      <c r="AQ361">
        <v>-1.5661383094096399</v>
      </c>
      <c r="AR361">
        <v>-1.5939104749742401</v>
      </c>
      <c r="AS361">
        <v>-1.62011761255348</v>
      </c>
      <c r="AT361">
        <v>-1.64476692906216</v>
      </c>
      <c r="AU361">
        <v>-1.6678662822054</v>
      </c>
      <c r="AV361">
        <v>-1.6894139690903001</v>
      </c>
      <c r="AW361">
        <v>-1.7094110658231401</v>
      </c>
      <c r="AX361">
        <v>-1.72784591306655</v>
      </c>
      <c r="AY361">
        <v>-1.74470928689144</v>
      </c>
      <c r="AZ361">
        <v>-1.75998136337156</v>
      </c>
      <c r="BA361">
        <v>-1.7736438439854101</v>
      </c>
      <c r="BB361">
        <v>-1.7856713685318799</v>
      </c>
      <c r="BC361">
        <v>-1.7960413207454899</v>
      </c>
      <c r="BD361">
        <v>-1.8047271679830601</v>
      </c>
      <c r="BE361">
        <v>-1.81170717298448</v>
      </c>
      <c r="BF361">
        <v>-1.8169597020646799</v>
      </c>
      <c r="BG361">
        <v>-1.8204691929433301</v>
      </c>
      <c r="BH361">
        <v>-1.82222370727981</v>
      </c>
      <c r="BI361">
        <v>-1.8222181182975199</v>
      </c>
      <c r="BJ361">
        <v>-1.8204522573989099</v>
      </c>
      <c r="BK361">
        <v>-1.81693283029538</v>
      </c>
      <c r="BL361">
        <v>-1.81167158806005</v>
      </c>
      <c r="BM361">
        <v>-1.8046854338382901</v>
      </c>
      <c r="BN361">
        <v>-1.79599581832804</v>
      </c>
      <c r="BO361">
        <v>-1.78562533320675</v>
      </c>
      <c r="BP361">
        <v>-1.7736003390152899</v>
      </c>
      <c r="BQ361">
        <v>-1.7599433707648799</v>
      </c>
      <c r="BR361">
        <v>-1.7446797441605399</v>
      </c>
      <c r="BS361">
        <v>-1.7278276108488699</v>
      </c>
      <c r="BT361">
        <v>-1.70940494437761</v>
      </c>
      <c r="BU361">
        <v>-1.6894233509393799</v>
      </c>
      <c r="BV361">
        <v>-1.6678887035852299</v>
      </c>
      <c r="BW361">
        <v>-1.6448054039262201</v>
      </c>
      <c r="BX361">
        <v>-1.6201672620452401</v>
      </c>
      <c r="BY361">
        <v>-1.59397190006933</v>
      </c>
      <c r="BZ361">
        <v>-1.5662065145468</v>
      </c>
      <c r="CA361">
        <v>-1.5368638122638301</v>
      </c>
      <c r="CB361">
        <v>-1.5059325576045799</v>
      </c>
      <c r="CC361">
        <v>-1.47340483030444</v>
      </c>
      <c r="CD361">
        <v>-1.43927869775316</v>
      </c>
      <c r="CE361">
        <v>-1.40355252116526</v>
      </c>
      <c r="CF361">
        <v>-1.3662392497593601</v>
      </c>
      <c r="CG361">
        <v>-1.32735099638924</v>
      </c>
      <c r="CH361">
        <v>-1.2869190856689201</v>
      </c>
      <c r="CI361">
        <v>-1.2449743831695299</v>
      </c>
      <c r="CJ361">
        <v>-1.20156801497457</v>
      </c>
      <c r="CK361">
        <v>-1.1567511801544501</v>
      </c>
      <c r="CL361">
        <v>-1.11059266623042</v>
      </c>
      <c r="CM361">
        <v>-1.06316307413665</v>
      </c>
      <c r="CN361">
        <v>-1.0145430158223301</v>
      </c>
      <c r="CO361">
        <v>-0.96481849591937996</v>
      </c>
      <c r="CP361">
        <v>-0.91407580357221796</v>
      </c>
      <c r="CQ361">
        <v>-0.86240823686428503</v>
      </c>
      <c r="CR361">
        <v>-0.80990347899653803</v>
      </c>
      <c r="CS361">
        <v>-0.75665284207663697</v>
      </c>
      <c r="CT361">
        <v>-0.70274085860819901</v>
      </c>
      <c r="CU361">
        <v>-0.64825103400808504</v>
      </c>
      <c r="CV361">
        <v>-0.59325903400484903</v>
      </c>
      <c r="CW361">
        <v>-0.53783814907406802</v>
      </c>
      <c r="CX361">
        <v>-0.48205154655379301</v>
      </c>
      <c r="CY361">
        <v>-0.42596043558243302</v>
      </c>
      <c r="CZ361">
        <v>-0.36961580873121802</v>
      </c>
      <c r="DA361">
        <v>-0.31306577170299998</v>
      </c>
      <c r="DB361">
        <v>-0.25635107696231402</v>
      </c>
      <c r="DC361">
        <v>-0.199508797844241</v>
      </c>
      <c r="DD361">
        <v>-0.14257107283957701</v>
      </c>
      <c r="DE361">
        <v>-8.5568039725362699E-2</v>
      </c>
      <c r="DF361">
        <v>-5.7055916227154703E-2</v>
      </c>
    </row>
    <row r="362" spans="11:110" ht="1.1499999999999999" customHeight="1">
      <c r="K362">
        <v>-5.6189280129237802E-2</v>
      </c>
      <c r="L362">
        <v>-8.4302936248259297E-2</v>
      </c>
      <c r="M362">
        <v>-0.140468761812339</v>
      </c>
      <c r="N362">
        <v>-0.19656149662412101</v>
      </c>
      <c r="O362">
        <v>-0.25256534475599801</v>
      </c>
      <c r="P362">
        <v>-0.30843884136539101</v>
      </c>
      <c r="Q362">
        <v>-0.36414885058632002</v>
      </c>
      <c r="R362">
        <v>-0.41965302989132802</v>
      </c>
      <c r="S362">
        <v>-0.47490933805075602</v>
      </c>
      <c r="T362">
        <v>-0.52985311322058803</v>
      </c>
      <c r="U362">
        <v>-0.58444466130836603</v>
      </c>
      <c r="V362">
        <v>-0.63860090432140104</v>
      </c>
      <c r="W362">
        <v>-0.69226093816646905</v>
      </c>
      <c r="X362">
        <v>-0.74535291223532496</v>
      </c>
      <c r="Y362">
        <v>-0.79778296150639105</v>
      </c>
      <c r="Z362">
        <v>-0.84947655991747495</v>
      </c>
      <c r="AA362">
        <v>-0.90034688686804998</v>
      </c>
      <c r="AB362">
        <v>-0.95029817664078498</v>
      </c>
      <c r="AC362">
        <v>-0.99924580714684896</v>
      </c>
      <c r="AD362">
        <v>-1.04710887142037</v>
      </c>
      <c r="AE362">
        <v>-1.09379638614218</v>
      </c>
      <c r="AF362">
        <v>-1.1392353069515699</v>
      </c>
      <c r="AG362">
        <v>-1.1833563081459499</v>
      </c>
      <c r="AH362">
        <v>-1.2260945897331099</v>
      </c>
      <c r="AI362">
        <v>-1.2673954319285201</v>
      </c>
      <c r="AJ362">
        <v>-1.3072170376668899</v>
      </c>
      <c r="AK362">
        <v>-1.3455223327101</v>
      </c>
      <c r="AL362">
        <v>-1.38228661457825</v>
      </c>
      <c r="AM362">
        <v>-1.41749177531116</v>
      </c>
      <c r="AN362">
        <v>-1.4511311724626299</v>
      </c>
      <c r="AO362">
        <v>-1.4831996824167899</v>
      </c>
      <c r="AP362">
        <v>-1.51370215202974</v>
      </c>
      <c r="AQ362">
        <v>-1.54264403956673</v>
      </c>
      <c r="AR362">
        <v>-1.5700336787192799</v>
      </c>
      <c r="AS362">
        <v>-1.59588007838666</v>
      </c>
      <c r="AT362">
        <v>-1.6201889639163001</v>
      </c>
      <c r="AU362">
        <v>-1.6429673142623999</v>
      </c>
      <c r="AV362">
        <v>-1.6642128126561</v>
      </c>
      <c r="AW362">
        <v>-1.68392609903137</v>
      </c>
      <c r="AX362">
        <v>-1.7020956621082</v>
      </c>
      <c r="AY362">
        <v>-1.718712548059</v>
      </c>
      <c r="AZ362">
        <v>-1.73375777210932</v>
      </c>
      <c r="BA362">
        <v>-1.7472138802291901</v>
      </c>
      <c r="BB362">
        <v>-1.75905681788771</v>
      </c>
      <c r="BC362">
        <v>-1.76926526093102</v>
      </c>
      <c r="BD362">
        <v>-1.7778139331488101</v>
      </c>
      <c r="BE362">
        <v>-1.7846825890684399</v>
      </c>
      <c r="BF362">
        <v>-1.78985051294414</v>
      </c>
      <c r="BG362">
        <v>-1.79330322993395</v>
      </c>
      <c r="BH362">
        <v>-1.7950294150932</v>
      </c>
      <c r="BI362">
        <v>-1.79502413072958</v>
      </c>
      <c r="BJ362">
        <v>-1.7932874220433901</v>
      </c>
      <c r="BK362">
        <v>-1.78982533972711</v>
      </c>
      <c r="BL362">
        <v>-1.7846492023978999</v>
      </c>
      <c r="BM362">
        <v>-1.7777747836301401</v>
      </c>
      <c r="BN362">
        <v>-1.7692224325569299</v>
      </c>
      <c r="BO362">
        <v>-1.7590134808862301</v>
      </c>
      <c r="BP362">
        <v>-1.7471728311775701</v>
      </c>
      <c r="BQ362">
        <v>-1.7337218916916799</v>
      </c>
      <c r="BR362">
        <v>-1.7186846427396401</v>
      </c>
      <c r="BS362">
        <v>-1.7020784100564601</v>
      </c>
      <c r="BT362">
        <v>-1.6839204449218399</v>
      </c>
      <c r="BU362">
        <v>-1.6642219264997999</v>
      </c>
      <c r="BV362">
        <v>-1.64298889991163</v>
      </c>
      <c r="BW362">
        <v>-1.6202258863754799</v>
      </c>
      <c r="BX362">
        <v>-1.59592762788121</v>
      </c>
      <c r="BY362">
        <v>-1.57009258692467</v>
      </c>
      <c r="BZ362">
        <v>-1.54270924267547</v>
      </c>
      <c r="CA362">
        <v>-1.5137718315233999</v>
      </c>
      <c r="CB362">
        <v>-1.48327037954418</v>
      </c>
      <c r="CC362">
        <v>-1.4511987961361099</v>
      </c>
      <c r="CD362">
        <v>-1.4175561618743799</v>
      </c>
      <c r="CE362">
        <v>-1.38234235357346</v>
      </c>
      <c r="CF362">
        <v>-1.34557093052872</v>
      </c>
      <c r="CG362">
        <v>-1.30725466701927</v>
      </c>
      <c r="CH362">
        <v>-1.2674249235063499</v>
      </c>
      <c r="CI362">
        <v>-1.2261121540245601</v>
      </c>
      <c r="CJ362">
        <v>-1.1833667269932699</v>
      </c>
      <c r="CK362">
        <v>-1.13923849488172</v>
      </c>
      <c r="CL362">
        <v>-1.09379455484931</v>
      </c>
      <c r="CM362">
        <v>-1.04710350295771</v>
      </c>
      <c r="CN362">
        <v>-0.99924350621448899</v>
      </c>
      <c r="CO362">
        <v>-0.95029808330695598</v>
      </c>
      <c r="CP362">
        <v>-0.90035082287850798</v>
      </c>
      <c r="CQ362">
        <v>-0.84949221872684999</v>
      </c>
      <c r="CR362">
        <v>-0.79780743682085298</v>
      </c>
      <c r="CS362">
        <v>-0.74538507954731703</v>
      </c>
      <c r="CT362">
        <v>-0.69230745359310197</v>
      </c>
      <c r="CU362">
        <v>-0.63865596264055502</v>
      </c>
      <c r="CV362">
        <v>-0.58450439971794799</v>
      </c>
      <c r="CW362">
        <v>-0.52992468207772603</v>
      </c>
      <c r="CX362">
        <v>-0.47497874546184798</v>
      </c>
      <c r="CY362">
        <v>-0.41972692517696902</v>
      </c>
      <c r="CZ362">
        <v>-0.364219755933409</v>
      </c>
      <c r="DA362">
        <v>-0.30850494070194101</v>
      </c>
      <c r="DB362">
        <v>-0.25262323586644903</v>
      </c>
      <c r="DC362">
        <v>-0.19661188478354599</v>
      </c>
      <c r="DD362">
        <v>-0.14050326443775199</v>
      </c>
      <c r="DE362">
        <v>-8.4327964244157505E-2</v>
      </c>
      <c r="DF362">
        <v>-5.6229591633145899E-2</v>
      </c>
    </row>
    <row r="363" spans="11:110" ht="1.1499999999999999" customHeight="1">
      <c r="K363">
        <v>-5.5365987527047703E-2</v>
      </c>
      <c r="L363">
        <v>-8.3066556863936894E-2</v>
      </c>
      <c r="M363">
        <v>-0.138406930916084</v>
      </c>
      <c r="N363">
        <v>-0.19367319264367699</v>
      </c>
      <c r="O363">
        <v>-0.24884855468620101</v>
      </c>
      <c r="P363">
        <v>-0.30389173426216498</v>
      </c>
      <c r="Q363">
        <v>-0.35876923993570398</v>
      </c>
      <c r="R363">
        <v>-0.41343892384286801</v>
      </c>
      <c r="S363">
        <v>-0.46785887475726601</v>
      </c>
      <c r="T363">
        <v>-0.52196536484480405</v>
      </c>
      <c r="U363">
        <v>-0.57571930570919805</v>
      </c>
      <c r="V363">
        <v>-0.62903889449271</v>
      </c>
      <c r="W363">
        <v>-0.68186468814621104</v>
      </c>
      <c r="X363">
        <v>-0.73412672123577505</v>
      </c>
      <c r="Y363">
        <v>-0.78573318027607897</v>
      </c>
      <c r="Z363">
        <v>-0.83661168676367204</v>
      </c>
      <c r="AA363">
        <v>-0.88667806419888096</v>
      </c>
      <c r="AB363">
        <v>-0.93583924842182098</v>
      </c>
      <c r="AC363">
        <v>-0.98401298105633395</v>
      </c>
      <c r="AD363">
        <v>-1.0311210409831599</v>
      </c>
      <c r="AE363">
        <v>-1.0770751484349199</v>
      </c>
      <c r="AF363">
        <v>-1.1218041566858199</v>
      </c>
      <c r="AG363">
        <v>-1.16524088680966</v>
      </c>
      <c r="AH363">
        <v>-1.20732218351953</v>
      </c>
      <c r="AI363">
        <v>-1.2479944365414299</v>
      </c>
      <c r="AJ363">
        <v>-1.28721671665544</v>
      </c>
      <c r="AK363">
        <v>-1.32495218094828</v>
      </c>
      <c r="AL363">
        <v>-1.36117619734146</v>
      </c>
      <c r="AM363">
        <v>-1.3958699879509699</v>
      </c>
      <c r="AN363">
        <v>-1.42902624813975</v>
      </c>
      <c r="AO363">
        <v>-1.4606386604485</v>
      </c>
      <c r="AP363">
        <v>-1.4907107522290199</v>
      </c>
      <c r="AQ363">
        <v>-1.5192467952006901</v>
      </c>
      <c r="AR363">
        <v>-1.54625338409764</v>
      </c>
      <c r="AS363">
        <v>-1.57173859854869</v>
      </c>
      <c r="AT363">
        <v>-1.5957067697946601</v>
      </c>
      <c r="AU363">
        <v>-1.6181640260707499</v>
      </c>
      <c r="AV363">
        <v>-1.6391075450247401</v>
      </c>
      <c r="AW363">
        <v>-1.6585374788732099</v>
      </c>
      <c r="AX363">
        <v>-1.67644251030834</v>
      </c>
      <c r="AY363">
        <v>-1.69281393375462</v>
      </c>
      <c r="AZ363">
        <v>-1.7076335073500699</v>
      </c>
      <c r="BA363">
        <v>-1.7208846353116201</v>
      </c>
      <c r="BB363">
        <v>-1.73254443186481</v>
      </c>
      <c r="BC363">
        <v>-1.7425928105734501</v>
      </c>
      <c r="BD363">
        <v>-1.7510056828885201</v>
      </c>
      <c r="BE363">
        <v>-1.75776417673368</v>
      </c>
      <c r="BF363">
        <v>-1.7628484659686301</v>
      </c>
      <c r="BG363">
        <v>-1.7662450757021599</v>
      </c>
      <c r="BH363">
        <v>-1.7679432686358501</v>
      </c>
      <c r="BI363">
        <v>-1.7679382705507201</v>
      </c>
      <c r="BJ363">
        <v>-1.7662303471889</v>
      </c>
      <c r="BK363">
        <v>-1.7628249062630399</v>
      </c>
      <c r="BL363">
        <v>-1.7577328899940301</v>
      </c>
      <c r="BM363">
        <v>-1.75096899095134</v>
      </c>
      <c r="BN363">
        <v>-1.7425525277448499</v>
      </c>
      <c r="BO363">
        <v>-1.7325036689550499</v>
      </c>
      <c r="BP363">
        <v>-1.7208459094578701</v>
      </c>
      <c r="BQ363">
        <v>-1.70759965512602</v>
      </c>
      <c r="BR363">
        <v>-1.69278757427417</v>
      </c>
      <c r="BS363">
        <v>-1.6764262722982499</v>
      </c>
      <c r="BT363">
        <v>-1.65853228284503</v>
      </c>
      <c r="BU363">
        <v>-1.6391164055085601</v>
      </c>
      <c r="BV363">
        <v>-1.6181848493458399</v>
      </c>
      <c r="BW363">
        <v>-1.5957422221328399</v>
      </c>
      <c r="BX363">
        <v>-1.5717841829616599</v>
      </c>
      <c r="BY363">
        <v>-1.5463099195760399</v>
      </c>
      <c r="BZ363">
        <v>-1.5193091747937499</v>
      </c>
      <c r="CA363">
        <v>-1.4907775486300501</v>
      </c>
      <c r="CB363">
        <v>-1.46070629569736</v>
      </c>
      <c r="CC363">
        <v>-1.42909099354726</v>
      </c>
      <c r="CD363">
        <v>-1.3959316788443801</v>
      </c>
      <c r="CE363">
        <v>-1.3612296339972501</v>
      </c>
      <c r="CF363">
        <v>-1.3249989558061299</v>
      </c>
      <c r="CG363">
        <v>-1.2872530431151501</v>
      </c>
      <c r="CH363">
        <v>-1.24802322452251</v>
      </c>
      <c r="CI363">
        <v>-1.2073395816166601</v>
      </c>
      <c r="CJ363">
        <v>-1.1652516811290901</v>
      </c>
      <c r="CK363">
        <v>-1.1218081290964801</v>
      </c>
      <c r="CL363">
        <v>-1.07707433115778</v>
      </c>
      <c r="CM363">
        <v>-1.03111700276848</v>
      </c>
      <c r="CN363">
        <v>-0.98401192396317105</v>
      </c>
      <c r="CO363">
        <v>-0.93584023754214196</v>
      </c>
      <c r="CP363">
        <v>-0.88668293634502704</v>
      </c>
      <c r="CQ363">
        <v>-0.83662780009478399</v>
      </c>
      <c r="CR363">
        <v>-0.78575758167979504</v>
      </c>
      <c r="CS363">
        <v>-0.73415825699190895</v>
      </c>
      <c r="CT363">
        <v>-0.68190997895969296</v>
      </c>
      <c r="CU363">
        <v>-0.62909210545854399</v>
      </c>
      <c r="CV363">
        <v>-0.57577661545598302</v>
      </c>
      <c r="CW363">
        <v>-0.52203404510790696</v>
      </c>
      <c r="CX363">
        <v>-0.46792515375613603</v>
      </c>
      <c r="CY363">
        <v>-0.41350935406467199</v>
      </c>
      <c r="CZ363">
        <v>-0.35883673255071702</v>
      </c>
      <c r="DA363">
        <v>-0.30395455465405502</v>
      </c>
      <c r="DB363">
        <v>-0.24890353332131299</v>
      </c>
      <c r="DC363">
        <v>-0.193721046871455</v>
      </c>
      <c r="DD363">
        <v>-0.13843966582085601</v>
      </c>
      <c r="DE363">
        <v>-8.30903581322672E-2</v>
      </c>
      <c r="DF363">
        <v>-5.5404871848222598E-2</v>
      </c>
    </row>
    <row r="364" spans="11:110" ht="1.1499999999999999" customHeight="1">
      <c r="K364">
        <v>-5.4544289695531899E-2</v>
      </c>
      <c r="L364">
        <v>-8.1832620891300306E-2</v>
      </c>
      <c r="M364">
        <v>-0.13634927618110301</v>
      </c>
      <c r="N364">
        <v>-0.19079093256641499</v>
      </c>
      <c r="O364">
        <v>-0.245139865616015</v>
      </c>
      <c r="P364">
        <v>-0.29935502542888998</v>
      </c>
      <c r="Q364">
        <v>-0.35340261541870399</v>
      </c>
      <c r="R364">
        <v>-0.40724070244551902</v>
      </c>
      <c r="S364">
        <v>-0.46082754234822898</v>
      </c>
      <c r="T364">
        <v>-0.514100355421933</v>
      </c>
      <c r="U364">
        <v>-0.56702065807915902</v>
      </c>
      <c r="V364">
        <v>-0.61950791412411899</v>
      </c>
      <c r="W364">
        <v>-0.67150411256633102</v>
      </c>
      <c r="X364">
        <v>-0.72294112630767804</v>
      </c>
      <c r="Y364">
        <v>-0.77372913696368795</v>
      </c>
      <c r="Z364">
        <v>-0.82379784798153199</v>
      </c>
      <c r="AA364">
        <v>-0.87306563396479697</v>
      </c>
      <c r="AB364">
        <v>-0.92144203347758302</v>
      </c>
      <c r="AC364">
        <v>-0.96884707973380002</v>
      </c>
      <c r="AD364">
        <v>-1.01520511608602</v>
      </c>
      <c r="AE364">
        <v>-1.0604304774933899</v>
      </c>
      <c r="AF364">
        <v>-1.10445384310134</v>
      </c>
      <c r="AG364">
        <v>-1.1472101045660601</v>
      </c>
      <c r="AH364">
        <v>-1.1886377007067099</v>
      </c>
      <c r="AI364">
        <v>-1.22868408165557</v>
      </c>
      <c r="AJ364">
        <v>-1.2673092164194999</v>
      </c>
      <c r="AK364">
        <v>-1.3044764548352299</v>
      </c>
      <c r="AL364">
        <v>-1.3401612903270499</v>
      </c>
      <c r="AM364">
        <v>-1.3743443546586001</v>
      </c>
      <c r="AN364">
        <v>-1.4070176909313199</v>
      </c>
      <c r="AO364">
        <v>-1.43817393834179</v>
      </c>
      <c r="AP364">
        <v>-1.46781535504636</v>
      </c>
      <c r="AQ364">
        <v>-1.4959451387807901</v>
      </c>
      <c r="AR364">
        <v>-1.5225682423000699</v>
      </c>
      <c r="AS364">
        <v>-1.5476918939278801</v>
      </c>
      <c r="AT364">
        <v>-1.57131912474303</v>
      </c>
      <c r="AU364">
        <v>-1.5934552375497499</v>
      </c>
      <c r="AV364">
        <v>-1.6140970005336399</v>
      </c>
      <c r="AW364">
        <v>-1.6332440384395699</v>
      </c>
      <c r="AX364">
        <v>-1.6508852653350601</v>
      </c>
      <c r="AY364">
        <v>-1.66701220874927</v>
      </c>
      <c r="AZ364">
        <v>-1.6816072739501799</v>
      </c>
      <c r="BA364">
        <v>-1.6946547447684399</v>
      </c>
      <c r="BB364">
        <v>-1.70613276793838</v>
      </c>
      <c r="BC364">
        <v>-1.71602244649837</v>
      </c>
      <c r="BD364">
        <v>-1.72430082226037</v>
      </c>
      <c r="BE364">
        <v>-1.73095026823409</v>
      </c>
      <c r="BF364">
        <v>-1.7359518438041801</v>
      </c>
      <c r="BG364">
        <v>-1.7392929727945601</v>
      </c>
      <c r="BH364">
        <v>-1.74096348950882</v>
      </c>
      <c r="BI364">
        <v>-1.7409587659383201</v>
      </c>
      <c r="BJ364">
        <v>-1.7392792751658499</v>
      </c>
      <c r="BK364">
        <v>-1.7359298190327801</v>
      </c>
      <c r="BL364">
        <v>-1.73092099204156</v>
      </c>
      <c r="BM364">
        <v>-1.7242664667805001</v>
      </c>
      <c r="BN364">
        <v>-1.71598459405871</v>
      </c>
      <c r="BO364">
        <v>-1.7060944630986199</v>
      </c>
      <c r="BP364">
        <v>-1.6946182228077999</v>
      </c>
      <c r="BQ364">
        <v>-1.6815753748067299</v>
      </c>
      <c r="BR364">
        <v>-1.6669873146543099</v>
      </c>
      <c r="BS364">
        <v>-1.6508700116686501</v>
      </c>
      <c r="BT364">
        <v>-1.6332392948713199</v>
      </c>
      <c r="BU364">
        <v>-1.6141056250921499</v>
      </c>
      <c r="BV364">
        <v>-1.5934753652987701</v>
      </c>
      <c r="BW364">
        <v>-1.57135318486409</v>
      </c>
      <c r="BX364">
        <v>-1.5477356367533901</v>
      </c>
      <c r="BY364">
        <v>-1.5226225357285199</v>
      </c>
      <c r="BZ364">
        <v>-1.4960048604279801</v>
      </c>
      <c r="CA364">
        <v>-1.46787942645049</v>
      </c>
      <c r="CB364">
        <v>-1.4382386795342399</v>
      </c>
      <c r="CC364">
        <v>-1.4070797167365701</v>
      </c>
      <c r="CD364">
        <v>-1.3744034755827099</v>
      </c>
      <c r="CE364">
        <v>-1.34021253999551</v>
      </c>
      <c r="CF364">
        <v>-1.30452147676962</v>
      </c>
      <c r="CG364">
        <v>-1.267344273677</v>
      </c>
      <c r="CH364">
        <v>-1.22871216335188</v>
      </c>
      <c r="CI364">
        <v>-1.1886548929572101</v>
      </c>
      <c r="CJ364">
        <v>-1.1472211840547</v>
      </c>
      <c r="CK364">
        <v>-1.10445849242565</v>
      </c>
      <c r="CL364">
        <v>-1.06043053079882</v>
      </c>
      <c r="CM364">
        <v>-1.01520224972637</v>
      </c>
      <c r="CN364">
        <v>-0.96884710114130901</v>
      </c>
      <c r="CO364">
        <v>-0.92144395060668505</v>
      </c>
      <c r="CP364">
        <v>-0.87307130056669302</v>
      </c>
      <c r="CQ364">
        <v>-0.82381429673706796</v>
      </c>
      <c r="CR364">
        <v>-0.77375338284419204</v>
      </c>
      <c r="CS364">
        <v>-0.72297198334938395</v>
      </c>
      <c r="CT364">
        <v>-0.67154817106777498</v>
      </c>
      <c r="CU364">
        <v>-0.61955930657324598</v>
      </c>
      <c r="CV364">
        <v>-0.56707561644216997</v>
      </c>
      <c r="CW364">
        <v>-0.51416624572011105</v>
      </c>
      <c r="CX364">
        <v>-0.46089083031053601</v>
      </c>
      <c r="CY364">
        <v>-0.40730781922537501</v>
      </c>
      <c r="CZ364">
        <v>-0.35346685331864602</v>
      </c>
      <c r="DA364">
        <v>-0.29941473462818502</v>
      </c>
      <c r="DB364">
        <v>-0.245192085156727</v>
      </c>
      <c r="DC364">
        <v>-0.19083638236643299</v>
      </c>
      <c r="DD364">
        <v>-0.136380353249378</v>
      </c>
      <c r="DE364">
        <v>-8.18552692848242E-2</v>
      </c>
      <c r="DF364">
        <v>-5.4581785154687097E-2</v>
      </c>
    </row>
    <row r="365" spans="11:110" ht="1.1499999999999999" customHeight="1">
      <c r="K365">
        <v>-5.3724216989248799E-2</v>
      </c>
      <c r="L365">
        <v>-8.0601174954785998E-2</v>
      </c>
      <c r="M365">
        <v>-0.13429587247198399</v>
      </c>
      <c r="N365">
        <v>-0.18791481310104699</v>
      </c>
      <c r="O365">
        <v>-0.241439389291494</v>
      </c>
      <c r="P365">
        <v>-0.29482883095524298</v>
      </c>
      <c r="Q365">
        <v>-0.34804908470625301</v>
      </c>
      <c r="R365">
        <v>-0.40105845136726598</v>
      </c>
      <c r="S365">
        <v>-0.45381538909729802</v>
      </c>
      <c r="T365">
        <v>-0.50625807714884496</v>
      </c>
      <c r="U365">
        <v>-0.55834863585570904</v>
      </c>
      <c r="V365">
        <v>-0.61000778944104705</v>
      </c>
      <c r="W365">
        <v>-0.66117892855601001</v>
      </c>
      <c r="X365">
        <v>-0.71179571816811804</v>
      </c>
      <c r="Y365">
        <v>-0.76177028343830899</v>
      </c>
      <c r="Z365">
        <v>-0.81103434630641402</v>
      </c>
      <c r="AA365">
        <v>-0.85950874182628401</v>
      </c>
      <c r="AB365">
        <v>-0.90710551759782398</v>
      </c>
      <c r="AC365">
        <v>-0.95374693409592004</v>
      </c>
      <c r="AD365">
        <v>-0.99935977870369197</v>
      </c>
      <c r="AE365">
        <v>-1.04386091787253</v>
      </c>
      <c r="AF365">
        <v>-1.08718279461457</v>
      </c>
      <c r="AG365">
        <v>-1.12926228996966</v>
      </c>
      <c r="AH365">
        <v>-1.1700393961151301</v>
      </c>
      <c r="AI365">
        <v>-1.2094625754880901</v>
      </c>
      <c r="AJ365">
        <v>-1.2474927212958999</v>
      </c>
      <c r="AK365">
        <v>-1.2840933436708899</v>
      </c>
      <c r="AL365">
        <v>-1.3192401087297201</v>
      </c>
      <c r="AM365">
        <v>-1.3529131396993499</v>
      </c>
      <c r="AN365">
        <v>-1.38510382681308</v>
      </c>
      <c r="AO365">
        <v>-1.4158039182662701</v>
      </c>
      <c r="AP365">
        <v>-1.44501444652795</v>
      </c>
      <c r="AQ365">
        <v>-1.472737634092</v>
      </c>
      <c r="AR365">
        <v>-1.4989769004026501</v>
      </c>
      <c r="AS365">
        <v>-1.52373867645704</v>
      </c>
      <c r="AT365">
        <v>-1.5470247936656301</v>
      </c>
      <c r="AU365">
        <v>-1.56883975387237</v>
      </c>
      <c r="AV365">
        <v>-1.5891799961695501</v>
      </c>
      <c r="AW365">
        <v>-1.6080445945216999</v>
      </c>
      <c r="AX365">
        <v>-1.62542272013082</v>
      </c>
      <c r="AY365">
        <v>-1.64130612454172</v>
      </c>
      <c r="AZ365">
        <v>-1.65567776918578</v>
      </c>
      <c r="BA365">
        <v>-1.6685228394398299</v>
      </c>
      <c r="BB365">
        <v>-1.6798203845075399</v>
      </c>
      <c r="BC365">
        <v>-1.6895526520397</v>
      </c>
      <c r="BD365">
        <v>-1.69769776612379</v>
      </c>
      <c r="BE365">
        <v>-1.7042392112301501</v>
      </c>
      <c r="BF365">
        <v>-1.7091589466967001</v>
      </c>
      <c r="BG365">
        <v>-1.71244518366737</v>
      </c>
      <c r="BH365">
        <v>-1.7140883206512201</v>
      </c>
      <c r="BI365">
        <v>-1.71408386544324</v>
      </c>
      <c r="BJ365">
        <v>-1.7124324677723799</v>
      </c>
      <c r="BK365">
        <v>-1.7091383840466301</v>
      </c>
      <c r="BL365">
        <v>-1.70421186272723</v>
      </c>
      <c r="BM365">
        <v>-1.69766563144564</v>
      </c>
      <c r="BN365">
        <v>-1.68951712581602</v>
      </c>
      <c r="BO365">
        <v>-1.6797844282796499</v>
      </c>
      <c r="BP365">
        <v>-1.66848841514492</v>
      </c>
      <c r="BQ365">
        <v>-1.6556477542416399</v>
      </c>
      <c r="BR365">
        <v>-1.64128262716124</v>
      </c>
      <c r="BS365">
        <v>-1.6254084260835899</v>
      </c>
      <c r="BT365">
        <v>-1.6080403012606601</v>
      </c>
      <c r="BU365">
        <v>-1.5891884054408101</v>
      </c>
      <c r="BV365">
        <v>-1.5688592460024</v>
      </c>
      <c r="BW365">
        <v>-1.54705753591783</v>
      </c>
      <c r="BX365">
        <v>-1.5237806899741599</v>
      </c>
      <c r="BY365">
        <v>-1.4990290698039299</v>
      </c>
      <c r="BZ365">
        <v>-1.47279485068243</v>
      </c>
      <c r="CA365">
        <v>-1.4450759361766701</v>
      </c>
      <c r="CB365">
        <v>-1.41586591820545</v>
      </c>
      <c r="CC365">
        <v>-1.38516328003141</v>
      </c>
      <c r="CD365">
        <v>-1.3529698039614599</v>
      </c>
      <c r="CE365">
        <v>-1.31928927876153</v>
      </c>
      <c r="CF365">
        <v>-1.28413667750419</v>
      </c>
      <c r="CG365">
        <v>-1.24752654248497</v>
      </c>
      <c r="CH365">
        <v>-1.2094899504276599</v>
      </c>
      <c r="CI365">
        <v>-1.17005634953973</v>
      </c>
      <c r="CJ365">
        <v>-1.1292735754534</v>
      </c>
      <c r="CK365">
        <v>-1.0871880234034199</v>
      </c>
      <c r="CL365">
        <v>-1.0438617145459499</v>
      </c>
      <c r="CM365">
        <v>-0.99935793930007499</v>
      </c>
      <c r="CN365">
        <v>-0.95374788362135898</v>
      </c>
      <c r="CO365">
        <v>-0.90710822210365605</v>
      </c>
      <c r="CP365">
        <v>-0.85951507350482104</v>
      </c>
      <c r="CQ365">
        <v>-0.81105102045338695</v>
      </c>
      <c r="CR365">
        <v>-0.76179429979952495</v>
      </c>
      <c r="CS365">
        <v>-0.71182585413164301</v>
      </c>
      <c r="CT365">
        <v>-0.66122174835885195</v>
      </c>
      <c r="CU365">
        <v>-0.61005739061626096</v>
      </c>
      <c r="CV365">
        <v>-0.55840131583118302</v>
      </c>
      <c r="CW365">
        <v>-0.50632126950891598</v>
      </c>
      <c r="CX365">
        <v>-0.45387581192191101</v>
      </c>
      <c r="CY365">
        <v>-0.40112239639545799</v>
      </c>
      <c r="CZ365">
        <v>-0.348110214018929</v>
      </c>
      <c r="DA365">
        <v>-0.294885584137414</v>
      </c>
      <c r="DB365">
        <v>-0.241488992905487</v>
      </c>
      <c r="DC365">
        <v>-0.18795797792261901</v>
      </c>
      <c r="DD365">
        <v>-0.13432539430322299</v>
      </c>
      <c r="DE365">
        <v>-8.0622740557382597E-2</v>
      </c>
      <c r="DF365">
        <v>-5.3760357221854002E-2</v>
      </c>
    </row>
    <row r="366" spans="11:110" ht="1.1499999999999999" customHeight="1">
      <c r="K366">
        <v>-5.2905796785089401E-2</v>
      </c>
      <c r="L366">
        <v>-7.9372260879367704E-2</v>
      </c>
      <c r="M366">
        <v>-0.13224678641096399</v>
      </c>
      <c r="N366">
        <v>-0.18504491947438001</v>
      </c>
      <c r="O366">
        <v>-0.23774722304241</v>
      </c>
      <c r="P366">
        <v>-0.29031324990262802</v>
      </c>
      <c r="Q366">
        <v>-0.342708736139056</v>
      </c>
      <c r="R366">
        <v>-0.39489223534053902</v>
      </c>
      <c r="S366">
        <v>-0.44682244141724797</v>
      </c>
      <c r="T366">
        <v>-0.49843850016312402</v>
      </c>
      <c r="U366">
        <v>-0.54970313529658099</v>
      </c>
      <c r="V366">
        <v>-0.600538327324734</v>
      </c>
      <c r="W366">
        <v>-0.65088883645539697</v>
      </c>
      <c r="X366">
        <v>-0.70069007435279596</v>
      </c>
      <c r="Y366">
        <v>-0.749856062971898</v>
      </c>
      <c r="Z366">
        <v>-0.79832048071342299</v>
      </c>
      <c r="AA366">
        <v>-0.84600653521917502</v>
      </c>
      <c r="AB366">
        <v>-0.892828694330141</v>
      </c>
      <c r="AC366">
        <v>-0.938711388392516</v>
      </c>
      <c r="AD366">
        <v>-0.98358372981367204</v>
      </c>
      <c r="AE366">
        <v>-1.02736503819075</v>
      </c>
      <c r="AF366">
        <v>-1.0699894681631099</v>
      </c>
      <c r="AG366">
        <v>-1.1113958032001301</v>
      </c>
      <c r="AH366">
        <v>-1.15152555801148</v>
      </c>
      <c r="AI366">
        <v>-1.1903281607729601</v>
      </c>
      <c r="AJ366">
        <v>-1.2277654484290199</v>
      </c>
      <c r="AK366">
        <v>-1.2638010678666201</v>
      </c>
      <c r="AL366">
        <v>-1.2984108957212099</v>
      </c>
      <c r="AM366">
        <v>-1.33157463018084</v>
      </c>
      <c r="AN366">
        <v>-1.3632830006189001</v>
      </c>
      <c r="AO366">
        <v>-1.3935270151646499</v>
      </c>
      <c r="AP366">
        <v>-1.42230651980412</v>
      </c>
      <c r="AQ366">
        <v>-1.4496228466408101</v>
      </c>
      <c r="AR366">
        <v>-1.4754780016825799</v>
      </c>
      <c r="AS366">
        <v>-1.4998776499161</v>
      </c>
      <c r="AT366">
        <v>-1.5228225293628499</v>
      </c>
      <c r="AU366">
        <v>-1.54431636640852</v>
      </c>
      <c r="AV366">
        <v>-1.5643553329479101</v>
      </c>
      <c r="AW366">
        <v>-1.5829379487963899</v>
      </c>
      <c r="AX366">
        <v>-1.60005365406428</v>
      </c>
      <c r="AY366">
        <v>-1.6156944204280701</v>
      </c>
      <c r="AZ366">
        <v>-1.6298436835363099</v>
      </c>
      <c r="BA366">
        <v>-1.6424875459162001</v>
      </c>
      <c r="BB366">
        <v>-1.6536058411132899</v>
      </c>
      <c r="BC366">
        <v>-1.6631819169295901</v>
      </c>
      <c r="BD366">
        <v>-1.6711949385103999</v>
      </c>
      <c r="BE366">
        <v>-1.67762936830596</v>
      </c>
      <c r="BF366">
        <v>-1.6824680912899901</v>
      </c>
      <c r="BG366">
        <v>-1.68569998966281</v>
      </c>
      <c r="BH366">
        <v>-1.6873160252591399</v>
      </c>
      <c r="BI366">
        <v>-1.68731183647827</v>
      </c>
      <c r="BJ366">
        <v>-1.68568820554337</v>
      </c>
      <c r="BK366">
        <v>-1.6824489228475801</v>
      </c>
      <c r="BL366">
        <v>-1.67760386871018</v>
      </c>
      <c r="BM366">
        <v>-1.6711649141338101</v>
      </c>
      <c r="BN366">
        <v>-1.66314862114439</v>
      </c>
      <c r="BO366">
        <v>-1.6535721292380201</v>
      </c>
      <c r="BP366">
        <v>-1.6424551253909601</v>
      </c>
      <c r="BQ366">
        <v>-1.6298154878132201</v>
      </c>
      <c r="BR366">
        <v>-1.61567226305837</v>
      </c>
      <c r="BS366">
        <v>-1.60004029851362</v>
      </c>
      <c r="BT366">
        <v>-1.58293410688609</v>
      </c>
      <c r="BU366">
        <v>-1.56436355087116</v>
      </c>
      <c r="BV366">
        <v>-1.54433527577054</v>
      </c>
      <c r="BW366">
        <v>-1.52285402506971</v>
      </c>
      <c r="BX366">
        <v>-1.4999180356587201</v>
      </c>
      <c r="BY366">
        <v>-1.47552815325158</v>
      </c>
      <c r="BZ366">
        <v>-1.44967769879247</v>
      </c>
      <c r="CA366">
        <v>-1.4223655571028899</v>
      </c>
      <c r="CB366">
        <v>-1.39358641239408</v>
      </c>
      <c r="CC366">
        <v>-1.36334001709983</v>
      </c>
      <c r="CD366">
        <v>-1.33162893994571</v>
      </c>
      <c r="CE366">
        <v>-1.29845808585408</v>
      </c>
      <c r="CF366">
        <v>-1.2638427736003099</v>
      </c>
      <c r="CG366">
        <v>-1.22779806655818</v>
      </c>
      <c r="CH366">
        <v>-1.1903548303251901</v>
      </c>
      <c r="CI366">
        <v>-1.15154224582779</v>
      </c>
      <c r="CJ366">
        <v>-1.11140722642709</v>
      </c>
      <c r="CK366">
        <v>-1.06999518830313</v>
      </c>
      <c r="CL366">
        <v>-1.0273664670562099</v>
      </c>
      <c r="CM366">
        <v>-0.98358278567115998</v>
      </c>
      <c r="CN366">
        <v>-0.93871313037574</v>
      </c>
      <c r="CO366">
        <v>-0.89283205929283205</v>
      </c>
      <c r="CP366">
        <v>-0.84601341443957101</v>
      </c>
      <c r="CQ366">
        <v>-0.79833727964210499</v>
      </c>
      <c r="CR366">
        <v>-0.74987978283369905</v>
      </c>
      <c r="CS366">
        <v>-0.70071945230987198</v>
      </c>
      <c r="CT366">
        <v>-0.65093041244034699</v>
      </c>
      <c r="CU366">
        <v>-0.60058616370343298</v>
      </c>
      <c r="CV366">
        <v>-0.54975360605188095</v>
      </c>
      <c r="CW366">
        <v>-0.49849908100412399</v>
      </c>
      <c r="CX366">
        <v>-0.44688011458525101</v>
      </c>
      <c r="CY366">
        <v>-0.39495314091570399</v>
      </c>
      <c r="CZ366">
        <v>-0.34276689237584801</v>
      </c>
      <c r="DA366">
        <v>-0.29036718996573202</v>
      </c>
      <c r="DB366">
        <v>-0.23779434427542501</v>
      </c>
      <c r="DC366">
        <v>-0.18508590921454399</v>
      </c>
      <c r="DD366">
        <v>-0.13227484816115501</v>
      </c>
      <c r="DE366">
        <v>-7.9392809982082299E-2</v>
      </c>
      <c r="DF366">
        <v>-5.2940611461381203E-2</v>
      </c>
    </row>
    <row r="367" spans="11:110" ht="1.1499999999999999" customHeight="1">
      <c r="K367">
        <v>-5.2089053632034803E-2</v>
      </c>
      <c r="L367">
        <v>-7.8145915860345597E-2</v>
      </c>
      <c r="M367">
        <v>-0.130202076620339</v>
      </c>
      <c r="N367">
        <v>-0.18218132581028801</v>
      </c>
      <c r="O367">
        <v>-0.23406345029921699</v>
      </c>
      <c r="P367">
        <v>-0.28580836495964301</v>
      </c>
      <c r="Q367">
        <v>-0.33738163952274097</v>
      </c>
      <c r="R367">
        <v>-0.38874209904315599</v>
      </c>
      <c r="S367">
        <v>-0.439848704835958</v>
      </c>
      <c r="T367">
        <v>-0.49064157362710298</v>
      </c>
      <c r="U367">
        <v>-0.54108403261931004</v>
      </c>
      <c r="V367">
        <v>-0.59109931643616997</v>
      </c>
      <c r="W367">
        <v>-0.64063352084127001</v>
      </c>
      <c r="X367">
        <v>-0.68962376008637805</v>
      </c>
      <c r="Y367">
        <v>-0.73798591090500798</v>
      </c>
      <c r="Z367">
        <v>-0.78565554678901195</v>
      </c>
      <c r="AA367">
        <v>-0.83255816347663203</v>
      </c>
      <c r="AB367">
        <v>-0.87861056487764899</v>
      </c>
      <c r="AC367">
        <v>-0.923739299718768</v>
      </c>
      <c r="AD367">
        <v>-0.96787568869310203</v>
      </c>
      <c r="AE367">
        <v>-1.0109414302114501</v>
      </c>
      <c r="AF367">
        <v>-1.0528723479256099</v>
      </c>
      <c r="AG367">
        <v>-1.0936090347438301</v>
      </c>
      <c r="AH367">
        <v>-1.1330945066224001</v>
      </c>
      <c r="AI367">
        <v>-1.1712791131604501</v>
      </c>
      <c r="AJ367">
        <v>-1.20812564627707</v>
      </c>
      <c r="AK367">
        <v>-1.2435978774774801</v>
      </c>
      <c r="AL367">
        <v>-1.27767192120956</v>
      </c>
      <c r="AM367">
        <v>-1.3103271349806001</v>
      </c>
      <c r="AN367">
        <v>-1.34155357540041</v>
      </c>
      <c r="AO367">
        <v>-1.37134165634725</v>
      </c>
      <c r="AP367">
        <v>-1.3996900749216701</v>
      </c>
      <c r="AQ367">
        <v>-1.4265993440598601</v>
      </c>
      <c r="AR367">
        <v>-1.4520701859096701</v>
      </c>
      <c r="AS367">
        <v>-1.47610751070132</v>
      </c>
      <c r="AT367">
        <v>-1.49871107353694</v>
      </c>
      <c r="AU367">
        <v>-1.51988385356186</v>
      </c>
      <c r="AV367">
        <v>-1.53962179727542</v>
      </c>
      <c r="AW367">
        <v>-1.5579228889132799</v>
      </c>
      <c r="AX367">
        <v>-1.5747768339986199</v>
      </c>
      <c r="AY367">
        <v>-1.5901758245822299</v>
      </c>
      <c r="AZ367">
        <v>-1.60410370131851</v>
      </c>
      <c r="BA367">
        <v>-1.6165474869938901</v>
      </c>
      <c r="BB367">
        <v>-1.6274876985850899</v>
      </c>
      <c r="BC367">
        <v>-1.6369087370801501</v>
      </c>
      <c r="BD367">
        <v>-1.64479077205125</v>
      </c>
      <c r="BE367">
        <v>-1.6511191163839201</v>
      </c>
      <c r="BF367">
        <v>-1.65587760951787</v>
      </c>
      <c r="BG367">
        <v>-1.65905569005936</v>
      </c>
      <c r="BH367">
        <v>-1.6606448857348599</v>
      </c>
      <c r="BI367">
        <v>-1.6606409640002999</v>
      </c>
      <c r="BJ367">
        <v>-1.6590447870745799</v>
      </c>
      <c r="BK367">
        <v>-1.6558597712877201</v>
      </c>
      <c r="BL367">
        <v>-1.65109538871905</v>
      </c>
      <c r="BM367">
        <v>-1.6447627523883199</v>
      </c>
      <c r="BN367">
        <v>-1.6368775817424599</v>
      </c>
      <c r="BO367">
        <v>-1.6274561309259601</v>
      </c>
      <c r="BP367">
        <v>-1.6165169875041201</v>
      </c>
      <c r="BQ367">
        <v>-1.6040772618565899</v>
      </c>
      <c r="BR367">
        <v>-1.59015496206861</v>
      </c>
      <c r="BS367">
        <v>-1.5747643982345101</v>
      </c>
      <c r="BT367">
        <v>-1.5579195021538701</v>
      </c>
      <c r="BU367">
        <v>-1.5396298509124</v>
      </c>
      <c r="BV367">
        <v>-1.5199022261259301</v>
      </c>
      <c r="BW367">
        <v>-1.49874139127173</v>
      </c>
      <c r="BX367">
        <v>-1.47614636015251</v>
      </c>
      <c r="BY367">
        <v>-1.45211841485432</v>
      </c>
      <c r="BZ367">
        <v>-1.4266519606702599</v>
      </c>
      <c r="CA367">
        <v>-1.3997467764110401</v>
      </c>
      <c r="CB367">
        <v>-1.3713985762071601</v>
      </c>
      <c r="CC367">
        <v>-1.3416082801976099</v>
      </c>
      <c r="CD367">
        <v>-1.31037918279525</v>
      </c>
      <c r="CE367">
        <v>-1.27771722398899</v>
      </c>
      <c r="CF367">
        <v>-1.2436380108102301</v>
      </c>
      <c r="CG367">
        <v>-1.20815709468834</v>
      </c>
      <c r="CH367">
        <v>-1.1713050801431699</v>
      </c>
      <c r="CI367">
        <v>-1.1331109078132</v>
      </c>
      <c r="CJ367">
        <v>-1.09362053791909</v>
      </c>
      <c r="CK367">
        <v>-1.05287848000943</v>
      </c>
      <c r="CL367">
        <v>-1.0109433956276499</v>
      </c>
      <c r="CM367">
        <v>-0.96787552111879804</v>
      </c>
      <c r="CN367">
        <v>-0.923741712793962</v>
      </c>
      <c r="CO367">
        <v>-0.87861447703528905</v>
      </c>
      <c r="CP367">
        <v>-0.83256548396692698</v>
      </c>
      <c r="CQ367">
        <v>-0.78567237971324599</v>
      </c>
      <c r="CR367">
        <v>-0.738009273684892</v>
      </c>
      <c r="CS367">
        <v>-0.68965234902626404</v>
      </c>
      <c r="CT367">
        <v>-0.64067384920383996</v>
      </c>
      <c r="CU367">
        <v>-0.59114541427327805</v>
      </c>
      <c r="CV367">
        <v>-0.541132360112897</v>
      </c>
      <c r="CW367">
        <v>-0.49069962454349902</v>
      </c>
      <c r="CX367">
        <v>-0.43990373465759502</v>
      </c>
      <c r="CY367">
        <v>-0.38880008863761301</v>
      </c>
      <c r="CZ367">
        <v>-0.33743694883800801</v>
      </c>
      <c r="DA367">
        <v>-0.285859623042379</v>
      </c>
      <c r="DB367">
        <v>-0.23410821359150699</v>
      </c>
      <c r="DC367">
        <v>-0.18222024153826999</v>
      </c>
      <c r="DD367">
        <v>-0.130228765920333</v>
      </c>
      <c r="DE367">
        <v>-7.8165510947610498E-2</v>
      </c>
      <c r="DF367">
        <v>-5.2122569354360097E-2</v>
      </c>
    </row>
    <row r="368" spans="11:110" ht="1.1499999999999999" customHeight="1">
      <c r="K368">
        <v>-5.12740093475531E-2</v>
      </c>
      <c r="L368">
        <v>-7.6922172602530703E-2</v>
      </c>
      <c r="M368">
        <v>-0.128161793961899</v>
      </c>
      <c r="N368">
        <v>-0.179324095518168</v>
      </c>
      <c r="O368">
        <v>-0.23038814112221601</v>
      </c>
      <c r="P368">
        <v>-0.28131424309517999</v>
      </c>
      <c r="Q368">
        <v>-0.33206784692344998</v>
      </c>
      <c r="R368">
        <v>-0.382608067987525</v>
      </c>
      <c r="S368">
        <v>-0.432894164972562</v>
      </c>
      <c r="T368">
        <v>-0.48286722680973898</v>
      </c>
      <c r="U368">
        <v>-0.53249118511469495</v>
      </c>
      <c r="V368">
        <v>-0.581690528288345</v>
      </c>
      <c r="W368">
        <v>-0.63041265150704895</v>
      </c>
      <c r="X368">
        <v>-0.67859632909540302</v>
      </c>
      <c r="Y368">
        <v>-0.72615925524899005</v>
      </c>
      <c r="Z368">
        <v>-0.77303883705938903</v>
      </c>
      <c r="AA368">
        <v>-0.81916277790266501</v>
      </c>
      <c r="AB368">
        <v>-0.86445013796460801</v>
      </c>
      <c r="AC368">
        <v>-0.90882953752400597</v>
      </c>
      <c r="AD368">
        <v>-0.95223439221781003</v>
      </c>
      <c r="AE368">
        <v>-0.994588707949569</v>
      </c>
      <c r="AF368">
        <v>-1.03582994405373</v>
      </c>
      <c r="AG368">
        <v>-1.07590040409947</v>
      </c>
      <c r="AH368">
        <v>-1.11474459268885</v>
      </c>
      <c r="AI368">
        <v>-1.1523137396499199</v>
      </c>
      <c r="AJ368">
        <v>-1.18857159322613</v>
      </c>
      <c r="AK368">
        <v>-1.22348205082803</v>
      </c>
      <c r="AL368">
        <v>-1.25702148069608</v>
      </c>
      <c r="AM368">
        <v>-1.28916898380078</v>
      </c>
      <c r="AN368">
        <v>-1.3199139318267701</v>
      </c>
      <c r="AO368">
        <v>-1.3492462811421799</v>
      </c>
      <c r="AP368">
        <v>-1.37716361870005</v>
      </c>
      <c r="AQ368">
        <v>-1.40366569650345</v>
      </c>
      <c r="AR368">
        <v>-1.4287520896389001</v>
      </c>
      <c r="AS368">
        <v>-1.45242694856683</v>
      </c>
      <c r="AT368">
        <v>-1.4746891577753301</v>
      </c>
      <c r="AU368">
        <v>-1.49554098152618</v>
      </c>
      <c r="AV368">
        <v>-1.5149781622843901</v>
      </c>
      <c r="AW368">
        <v>-1.53299818948889</v>
      </c>
      <c r="AX368">
        <v>-1.5495910152707999</v>
      </c>
      <c r="AY368">
        <v>-1.5647490551274299</v>
      </c>
      <c r="AZ368">
        <v>-1.57845650116619</v>
      </c>
      <c r="BA368">
        <v>-1.59070128213718</v>
      </c>
      <c r="BB368">
        <v>-1.6014645191055501</v>
      </c>
      <c r="BC368">
        <v>-1.6107316142617301</v>
      </c>
      <c r="BD368">
        <v>-1.6184837074683101</v>
      </c>
      <c r="BE368">
        <v>-1.62470684601584</v>
      </c>
      <c r="BF368">
        <v>-1.6293858475919201</v>
      </c>
      <c r="BG368">
        <v>-1.6325106011704</v>
      </c>
      <c r="BH368">
        <v>-1.63407320266117</v>
      </c>
      <c r="BI368">
        <v>-1.6340695494016899</v>
      </c>
      <c r="BJ368">
        <v>-1.6325005283592999</v>
      </c>
      <c r="BK368">
        <v>-1.62936927847696</v>
      </c>
      <c r="BL368">
        <v>-1.62468481323032</v>
      </c>
      <c r="BM368">
        <v>-1.61845759161817</v>
      </c>
      <c r="BN368">
        <v>-1.61070251275264</v>
      </c>
      <c r="BO368">
        <v>-1.6014349988501999</v>
      </c>
      <c r="BP368">
        <v>-1.5906726305596199</v>
      </c>
      <c r="BQ368">
        <v>-1.5784317556526</v>
      </c>
      <c r="BR368">
        <v>-1.5647294527978499</v>
      </c>
      <c r="BS368">
        <v>-1.54957948205389</v>
      </c>
      <c r="BT368">
        <v>-1.5329952637981199</v>
      </c>
      <c r="BU368">
        <v>-1.5149860814134299</v>
      </c>
      <c r="BV368">
        <v>-1.49555885679033</v>
      </c>
      <c r="BW368">
        <v>-1.4747183634349601</v>
      </c>
      <c r="BX368">
        <v>-1.4524643440040901</v>
      </c>
      <c r="BY368">
        <v>-1.4287984810691601</v>
      </c>
      <c r="BZ368">
        <v>-1.4037161954044699</v>
      </c>
      <c r="CA368">
        <v>-1.3772180889977199</v>
      </c>
      <c r="CB368">
        <v>-1.3493008370719599</v>
      </c>
      <c r="CC368">
        <v>-1.3199664394706101</v>
      </c>
      <c r="CD368">
        <v>-1.2892188543044301</v>
      </c>
      <c r="CE368">
        <v>-1.2570649818974999</v>
      </c>
      <c r="CF368">
        <v>-1.22352066375479</v>
      </c>
      <c r="CG368">
        <v>-1.18860190604109</v>
      </c>
      <c r="CH368">
        <v>-1.15233900793223</v>
      </c>
      <c r="CI368">
        <v>-1.1147606916245001</v>
      </c>
      <c r="CJ368">
        <v>-1.0759119391782701</v>
      </c>
      <c r="CK368">
        <v>-1.03583641689984</v>
      </c>
      <c r="CL368">
        <v>-0.99459112900019497</v>
      </c>
      <c r="CM368">
        <v>-0.95223489535176098</v>
      </c>
      <c r="CN368">
        <v>-0.90883251405724397</v>
      </c>
      <c r="CO368">
        <v>-0.86445449761979898</v>
      </c>
      <c r="CP368">
        <v>-0.81917044406476602</v>
      </c>
      <c r="CQ368">
        <v>-0.773055623344862</v>
      </c>
      <c r="CR368">
        <v>-0.726182206241346</v>
      </c>
      <c r="CS368">
        <v>-0.67862410416490904</v>
      </c>
      <c r="CT368">
        <v>-0.63045172993585297</v>
      </c>
      <c r="CU368">
        <v>-0.58173491385734</v>
      </c>
      <c r="CV368">
        <v>-0.53253743282017196</v>
      </c>
      <c r="CW368">
        <v>-0.48292282516783802</v>
      </c>
      <c r="CX368">
        <v>-0.43294664988730303</v>
      </c>
      <c r="CY368">
        <v>-0.38266325689075897</v>
      </c>
      <c r="CZ368">
        <v>-0.33212042726473501</v>
      </c>
      <c r="DA368">
        <v>-0.28136293932941497</v>
      </c>
      <c r="DB368">
        <v>-0.230430662239377</v>
      </c>
      <c r="DC368">
        <v>-0.17936103036159601</v>
      </c>
      <c r="DD368">
        <v>-0.128187190959447</v>
      </c>
      <c r="DE368">
        <v>-7.6940872346158304E-2</v>
      </c>
      <c r="DF368">
        <v>-5.1306250708485102E-2</v>
      </c>
    </row>
    <row r="369" spans="11:110" ht="1.1499999999999999" customHeight="1">
      <c r="K369">
        <v>-5.04606830663396E-2</v>
      </c>
      <c r="L369">
        <v>-7.5701059438856605E-2</v>
      </c>
      <c r="M369">
        <v>-0.12612598178614001</v>
      </c>
      <c r="N369">
        <v>-0.17647328169454299</v>
      </c>
      <c r="O369">
        <v>-0.22672135274185601</v>
      </c>
      <c r="P369">
        <v>-0.276830936210612</v>
      </c>
      <c r="Q369">
        <v>-0.32676739346519301</v>
      </c>
      <c r="R369">
        <v>-0.37649014942400699</v>
      </c>
      <c r="S369">
        <v>-0.42595878851750901</v>
      </c>
      <c r="T369">
        <v>-0.475115370163539</v>
      </c>
      <c r="U369">
        <v>-0.52392443223250196</v>
      </c>
      <c r="V369">
        <v>-0.57231171826162996</v>
      </c>
      <c r="W369">
        <v>-0.62022588439278503</v>
      </c>
      <c r="X369">
        <v>-0.66760732436433901</v>
      </c>
      <c r="Y369">
        <v>-0.71437551722287895</v>
      </c>
      <c r="Z369">
        <v>-0.760469641280069</v>
      </c>
      <c r="AA369">
        <v>-0.80581953180185695</v>
      </c>
      <c r="AB369">
        <v>-0.85034642966806995</v>
      </c>
      <c r="AC369">
        <v>-0.89398098312155905</v>
      </c>
      <c r="AD369">
        <v>-0.93665859416008002</v>
      </c>
      <c r="AE369">
        <v>-0.97830550679555395</v>
      </c>
      <c r="AF369">
        <v>-1.0188607914165599</v>
      </c>
      <c r="AG369">
        <v>-1.0582683585000601</v>
      </c>
      <c r="AH369">
        <v>-1.09647419605827</v>
      </c>
      <c r="AI369">
        <v>-1.13343037705704</v>
      </c>
      <c r="AJ369">
        <v>-1.16910159630859</v>
      </c>
      <c r="AK369">
        <v>-1.20345189323173</v>
      </c>
      <c r="AL369">
        <v>-1.2364578942276101</v>
      </c>
      <c r="AM369">
        <v>-1.2680985263518201</v>
      </c>
      <c r="AN369">
        <v>-1.2983624676158101</v>
      </c>
      <c r="AO369">
        <v>-1.32723934060176</v>
      </c>
      <c r="AP369">
        <v>-1.35472566461376</v>
      </c>
      <c r="AQ369">
        <v>-1.38082047702122</v>
      </c>
      <c r="AR369">
        <v>-1.4055223465244799</v>
      </c>
      <c r="AS369">
        <v>-1.42883464733914</v>
      </c>
      <c r="AT369">
        <v>-1.4507555045156799</v>
      </c>
      <c r="AU369">
        <v>-1.4712865049881301</v>
      </c>
      <c r="AV369">
        <v>-1.49042318912322</v>
      </c>
      <c r="AW369">
        <v>-1.50816261301564</v>
      </c>
      <c r="AX369">
        <v>-1.5244949425785801</v>
      </c>
      <c r="AY369">
        <v>-1.53941282117578</v>
      </c>
      <c r="AZ369">
        <v>-1.5529007563616299</v>
      </c>
      <c r="BA369">
        <v>-1.56494754793905</v>
      </c>
      <c r="BB369">
        <v>-1.57553486619298</v>
      </c>
      <c r="BC369">
        <v>-1.5846490556942101</v>
      </c>
      <c r="BD369">
        <v>-1.5922721931377799</v>
      </c>
      <c r="BE369">
        <v>-1.5983909605501501</v>
      </c>
      <c r="BF369">
        <v>-1.60299116510489</v>
      </c>
      <c r="BG369">
        <v>-1.60606305546913</v>
      </c>
      <c r="BH369">
        <v>-1.60759929380038</v>
      </c>
      <c r="BI369">
        <v>-1.60759590960867</v>
      </c>
      <c r="BJ369">
        <v>-1.6060537620992901</v>
      </c>
      <c r="BK369">
        <v>-1.60297580593492</v>
      </c>
      <c r="BL369">
        <v>-1.59837054418228</v>
      </c>
      <c r="BM369">
        <v>-1.5922478846470201</v>
      </c>
      <c r="BN369">
        <v>-1.5846219227392899</v>
      </c>
      <c r="BO369">
        <v>-1.57550729930796</v>
      </c>
      <c r="BP369">
        <v>-1.56492067892238</v>
      </c>
      <c r="BQ369">
        <v>-1.5528776422889701</v>
      </c>
      <c r="BR369">
        <v>-1.5393944531673101</v>
      </c>
      <c r="BS369">
        <v>-1.5244842954675499</v>
      </c>
      <c r="BT369">
        <v>-1.508160155596</v>
      </c>
      <c r="BU369">
        <v>-1.49043100565091</v>
      </c>
      <c r="BV369">
        <v>-1.4713039165491899</v>
      </c>
      <c r="BW369">
        <v>-1.4507836612535701</v>
      </c>
      <c r="BX369">
        <v>-1.4288706627390799</v>
      </c>
      <c r="BY369">
        <v>-1.4055669764240799</v>
      </c>
      <c r="BZ369">
        <v>-1.3808689656814701</v>
      </c>
      <c r="CA369">
        <v>-1.3547779973644101</v>
      </c>
      <c r="CB369">
        <v>-1.3272916356045701</v>
      </c>
      <c r="CC369">
        <v>-1.29841288232565</v>
      </c>
      <c r="CD369">
        <v>-1.2681462980588301</v>
      </c>
      <c r="CE369">
        <v>-1.2364996732543401</v>
      </c>
      <c r="CF369">
        <v>-1.20348903467608</v>
      </c>
      <c r="CG369">
        <v>-1.1691308088176999</v>
      </c>
      <c r="CH369">
        <v>-1.1334549511846099</v>
      </c>
      <c r="CI369">
        <v>-1.0964899821696801</v>
      </c>
      <c r="CJ369">
        <v>-1.0582798862921201</v>
      </c>
      <c r="CK369">
        <v>-1.0188675417139299</v>
      </c>
      <c r="CL369">
        <v>-0.97830831623357795</v>
      </c>
      <c r="CM369">
        <v>-0.93665967476881595</v>
      </c>
      <c r="CN369">
        <v>-0.89398442859626304</v>
      </c>
      <c r="CO369">
        <v>-0.85035115046892296</v>
      </c>
      <c r="CP369">
        <v>-0.80582745822980995</v>
      </c>
      <c r="CQ369">
        <v>-0.76048631060907101</v>
      </c>
      <c r="CR369">
        <v>-0.71439800726269798</v>
      </c>
      <c r="CS369">
        <v>-0.66763426683466098</v>
      </c>
      <c r="CT369">
        <v>-0.62026371237090105</v>
      </c>
      <c r="CU369">
        <v>-0.57235441783847296</v>
      </c>
      <c r="CV369">
        <v>-0.523968661867102</v>
      </c>
      <c r="CW369">
        <v>-0.47516858956458202</v>
      </c>
      <c r="CX369">
        <v>-0.42600882030822002</v>
      </c>
      <c r="CY369">
        <v>-0.376542645491936</v>
      </c>
      <c r="CZ369">
        <v>-0.326817355549887</v>
      </c>
      <c r="DA369">
        <v>-0.27687718068299999</v>
      </c>
      <c r="DB369">
        <v>-0.226761739136736</v>
      </c>
      <c r="DC369">
        <v>-0.176508321806122</v>
      </c>
      <c r="DD369">
        <v>-0.12615015933827101</v>
      </c>
      <c r="DE369">
        <v>-7.5718918697188997E-2</v>
      </c>
      <c r="DF369">
        <v>-5.0491673812166397E-2</v>
      </c>
    </row>
    <row r="370" spans="11:110" ht="1.1499999999999999" customHeight="1">
      <c r="K370">
        <v>-4.9649091257306197E-2</v>
      </c>
      <c r="L370">
        <v>-7.4482600441078795E-2</v>
      </c>
      <c r="M370">
        <v>-0.12409467619862399</v>
      </c>
      <c r="N370">
        <v>-0.17362892753603701</v>
      </c>
      <c r="O370">
        <v>-0.223063130104314</v>
      </c>
      <c r="P370">
        <v>-0.27235848179027899</v>
      </c>
      <c r="Q370">
        <v>-0.321480298127298</v>
      </c>
      <c r="R370">
        <v>-0.37038833325821002</v>
      </c>
      <c r="S370">
        <v>-0.41904252421497401</v>
      </c>
      <c r="T370">
        <v>-0.46738589638803602</v>
      </c>
      <c r="U370">
        <v>-0.51538359663436895</v>
      </c>
      <c r="V370">
        <v>-0.56296262655699603</v>
      </c>
      <c r="W370">
        <v>-0.61007286245925596</v>
      </c>
      <c r="X370">
        <v>-0.65665627883584798</v>
      </c>
      <c r="Y370">
        <v>-0.70263411172607404</v>
      </c>
      <c r="Z370">
        <v>-0.74794724669338797</v>
      </c>
      <c r="AA370">
        <v>-0.79252758047624805</v>
      </c>
      <c r="AB370">
        <v>-0.83629846321975398</v>
      </c>
      <c r="AC370">
        <v>-0.87919252920721602</v>
      </c>
      <c r="AD370">
        <v>-0.92114706448556705</v>
      </c>
      <c r="AE370">
        <v>-0.96209048265231101</v>
      </c>
      <c r="AF370">
        <v>-1.0019634483634201</v>
      </c>
      <c r="AG370">
        <v>-1.0407113716493801</v>
      </c>
      <c r="AH370">
        <v>-1.0782817243173399</v>
      </c>
      <c r="AI370">
        <v>-1.11462739052021</v>
      </c>
      <c r="AJ370">
        <v>-1.1497139900208699</v>
      </c>
      <c r="AK370">
        <v>-1.18350573580097</v>
      </c>
      <c r="AL370">
        <v>-1.21597950543605</v>
      </c>
      <c r="AM370">
        <v>-1.24711413165986</v>
      </c>
      <c r="AN370">
        <v>-1.27689759698505</v>
      </c>
      <c r="AO370">
        <v>-1.30531929726087</v>
      </c>
      <c r="AP370">
        <v>-1.3323747327013</v>
      </c>
      <c r="AQ370">
        <v>-1.3580622618946101</v>
      </c>
      <c r="AR370">
        <v>-1.3823795876702401</v>
      </c>
      <c r="AS370">
        <v>-1.40532928560021</v>
      </c>
      <c r="AT370">
        <v>-1.4269088279909099</v>
      </c>
      <c r="AU370">
        <v>-1.44711916780243</v>
      </c>
      <c r="AV370">
        <v>-1.4659556281848101</v>
      </c>
      <c r="AW370">
        <v>-1.4834149106985399</v>
      </c>
      <c r="AX370">
        <v>-1.4994873507754001</v>
      </c>
      <c r="AY370">
        <v>-1.5141658238125399</v>
      </c>
      <c r="AZ370">
        <v>-1.5274351350358</v>
      </c>
      <c r="BA370">
        <v>-1.5392848985699199</v>
      </c>
      <c r="BB370">
        <v>-1.5496973046100599</v>
      </c>
      <c r="BC370">
        <v>-1.5586595735772699</v>
      </c>
      <c r="BD370">
        <v>-1.5661546847306</v>
      </c>
      <c r="BE370">
        <v>-1.5721698751939099</v>
      </c>
      <c r="BF370">
        <v>-1.5766919342641099</v>
      </c>
      <c r="BG370">
        <v>-1.5797114007245501</v>
      </c>
      <c r="BH370">
        <v>-1.5812214931228401</v>
      </c>
      <c r="BI370">
        <v>-1.5812183763677901</v>
      </c>
      <c r="BJ370">
        <v>-1.5797028369605499</v>
      </c>
      <c r="BK370">
        <v>-1.5766777269561201</v>
      </c>
      <c r="BL370">
        <v>-1.57215099467731</v>
      </c>
      <c r="BM370">
        <v>-1.5661320913257799</v>
      </c>
      <c r="BN370">
        <v>-1.5586343237507201</v>
      </c>
      <c r="BO370">
        <v>-1.5496715995194199</v>
      </c>
      <c r="BP370">
        <v>-1.5392597525382701</v>
      </c>
      <c r="BQ370">
        <v>-1.52741358936036</v>
      </c>
      <c r="BR370">
        <v>-1.5141486709116301</v>
      </c>
      <c r="BS370">
        <v>-1.4994775737044701</v>
      </c>
      <c r="BT370">
        <v>-1.48341292905558</v>
      </c>
      <c r="BU370">
        <v>-1.4659633754080601</v>
      </c>
      <c r="BV370">
        <v>-1.4471361440172601</v>
      </c>
      <c r="BW370">
        <v>-1.4269359960585299</v>
      </c>
      <c r="BX370">
        <v>-1.4053639875121999</v>
      </c>
      <c r="BY370">
        <v>-1.3824225239724099</v>
      </c>
      <c r="BZ370">
        <v>-1.35810883810598</v>
      </c>
      <c r="CA370">
        <v>-1.33242501157533</v>
      </c>
      <c r="CB370">
        <v>-1.3053694254250201</v>
      </c>
      <c r="CC370">
        <v>-1.27694601287182</v>
      </c>
      <c r="CD370">
        <v>-1.24715987869138</v>
      </c>
      <c r="CE370">
        <v>-1.2160196356725901</v>
      </c>
      <c r="CF370">
        <v>-1.18354145223337</v>
      </c>
      <c r="CG370">
        <v>-1.1497421389693501</v>
      </c>
      <c r="CH370">
        <v>-1.1146512753970701</v>
      </c>
      <c r="CI370">
        <v>-1.07829719180218</v>
      </c>
      <c r="CJ370">
        <v>-1.04072286081125</v>
      </c>
      <c r="CK370">
        <v>-1.00197042040099</v>
      </c>
      <c r="CL370">
        <v>-0.96209362568357304</v>
      </c>
      <c r="CM370">
        <v>-0.92114864164934596</v>
      </c>
      <c r="CN370">
        <v>-0.87919636163831005</v>
      </c>
      <c r="CO370">
        <v>-0.83630347174768704</v>
      </c>
      <c r="CP370">
        <v>-0.79253569166514803</v>
      </c>
      <c r="CQ370">
        <v>-0.74796373901470803</v>
      </c>
      <c r="CR370">
        <v>-0.70265609707898302</v>
      </c>
      <c r="CS370">
        <v>-0.65668237582238798</v>
      </c>
      <c r="CT370">
        <v>-0.61010944164030101</v>
      </c>
      <c r="CU370">
        <v>-0.56300366624015097</v>
      </c>
      <c r="CV370">
        <v>-0.51542586877829299</v>
      </c>
      <c r="CW370">
        <v>-0.46743680706170798</v>
      </c>
      <c r="CX370">
        <v>-0.41909018901962503</v>
      </c>
      <c r="CY370">
        <v>-0.37043823776045398</v>
      </c>
      <c r="CZ370">
        <v>-0.32152774622140901</v>
      </c>
      <c r="DA370">
        <v>-0.27240237565204101</v>
      </c>
      <c r="DB370">
        <v>-0.22310148124801699</v>
      </c>
      <c r="DC370">
        <v>-0.17366215305697499</v>
      </c>
      <c r="DD370">
        <v>-0.12411770021804799</v>
      </c>
      <c r="DE370">
        <v>-7.4499670262070994E-2</v>
      </c>
      <c r="DF370">
        <v>-4.9678855468064199E-2</v>
      </c>
    </row>
    <row r="371" spans="11:110" ht="1.1499999999999999" customHeight="1">
      <c r="K371">
        <v>-4.8839247729683802E-2</v>
      </c>
      <c r="L371">
        <v>-7.3266815534493601E-2</v>
      </c>
      <c r="M371">
        <v>-0.12206790634460001</v>
      </c>
      <c r="N371">
        <v>-0.17079106675793801</v>
      </c>
      <c r="O371">
        <v>-0.21941350641468901</v>
      </c>
      <c r="P371">
        <v>-0.26789690354896201</v>
      </c>
      <c r="Q371">
        <v>-0.31620656453881102</v>
      </c>
      <c r="R371">
        <v>-0.36430259297596401</v>
      </c>
      <c r="S371">
        <v>-0.41214530384040698</v>
      </c>
      <c r="T371">
        <v>-0.45967868146712099</v>
      </c>
      <c r="U371">
        <v>-0.50686848520567296</v>
      </c>
      <c r="V371">
        <v>-0.55364297908226001</v>
      </c>
      <c r="W371">
        <v>-0.599953216500134</v>
      </c>
      <c r="X371">
        <v>-0.64574271605702904</v>
      </c>
      <c r="Y371">
        <v>-0.69093444775076396</v>
      </c>
      <c r="Z371">
        <v>-0.73547093826288701</v>
      </c>
      <c r="AA371">
        <v>-0.779286081203999</v>
      </c>
      <c r="AB371">
        <v>-0.82230526878579802</v>
      </c>
      <c r="AC371">
        <v>-0.86446307939599498</v>
      </c>
      <c r="AD371">
        <v>-0.90569858865333597</v>
      </c>
      <c r="AE371">
        <v>-0.94594231108339499</v>
      </c>
      <c r="AF371">
        <v>-0.98513649551486604</v>
      </c>
      <c r="AG371">
        <v>-1.0232279424773001</v>
      </c>
      <c r="AH371">
        <v>-1.06016561147337</v>
      </c>
      <c r="AI371">
        <v>-1.0959031720554</v>
      </c>
      <c r="AJ371">
        <v>-1.13040713523337</v>
      </c>
      <c r="AK371">
        <v>-1.16364193434184</v>
      </c>
      <c r="AL371">
        <v>-1.1955846806511801</v>
      </c>
      <c r="AM371">
        <v>-1.2262141874855601</v>
      </c>
      <c r="AN371">
        <v>-1.25551775011097</v>
      </c>
      <c r="AO371">
        <v>-1.2834846249398599</v>
      </c>
      <c r="AP371">
        <v>-1.3101093495003899</v>
      </c>
      <c r="AQ371">
        <v>-1.33538963091998</v>
      </c>
      <c r="AR371">
        <v>-1.35932244202451</v>
      </c>
      <c r="AS371">
        <v>-1.3819095373314501</v>
      </c>
      <c r="AT371">
        <v>-1.4031478351464299</v>
      </c>
      <c r="AU371">
        <v>-1.4230377036617201</v>
      </c>
      <c r="AV371">
        <v>-1.44157422025214</v>
      </c>
      <c r="AW371">
        <v>-1.4587538232347399</v>
      </c>
      <c r="AX371">
        <v>-1.47456696557644</v>
      </c>
      <c r="AY371">
        <v>-1.48900675700366</v>
      </c>
      <c r="AZ371">
        <v>-1.5020583002649299</v>
      </c>
      <c r="BA371">
        <v>-1.5137119462009101</v>
      </c>
      <c r="BB371">
        <v>-1.5239504002158799</v>
      </c>
      <c r="BC371">
        <v>-1.5327616845904499</v>
      </c>
      <c r="BD371">
        <v>-1.54012964493099</v>
      </c>
      <c r="BE371">
        <v>-1.54604201600599</v>
      </c>
      <c r="BF371">
        <v>-1.5504865392618401</v>
      </c>
      <c r="BG371">
        <v>-1.5534539991423599</v>
      </c>
      <c r="BH371">
        <v>-1.55493814987348</v>
      </c>
      <c r="BI371">
        <v>-1.5549352956892</v>
      </c>
      <c r="BJ371">
        <v>-1.5534461167579501</v>
      </c>
      <c r="BK371">
        <v>-1.5504734261769999</v>
      </c>
      <c r="BL371">
        <v>-1.54602458863023</v>
      </c>
      <c r="BM371">
        <v>-1.54010867822549</v>
      </c>
      <c r="BN371">
        <v>-1.5327382314324201</v>
      </c>
      <c r="BO371">
        <v>-1.52392646767219</v>
      </c>
      <c r="BP371">
        <v>-1.5136884673511599</v>
      </c>
      <c r="BQ371">
        <v>-1.5020382594992401</v>
      </c>
      <c r="BR371">
        <v>-1.4889908041847999</v>
      </c>
      <c r="BS371">
        <v>-1.47455804263192</v>
      </c>
      <c r="BT371">
        <v>-1.45875232412694</v>
      </c>
      <c r="BU371">
        <v>-1.4415819319918799</v>
      </c>
      <c r="BV371">
        <v>-1.42305426834006</v>
      </c>
      <c r="BW371">
        <v>-1.40317407167621</v>
      </c>
      <c r="BX371">
        <v>-1.38194298564785</v>
      </c>
      <c r="BY371">
        <v>-1.3593637457883301</v>
      </c>
      <c r="BZ371">
        <v>-1.3354343834121101</v>
      </c>
      <c r="CA371">
        <v>-1.3101576492719</v>
      </c>
      <c r="CB371">
        <v>-1.28353267290252</v>
      </c>
      <c r="CC371">
        <v>-1.25556425142287</v>
      </c>
      <c r="CD371">
        <v>-1.2262579811252301</v>
      </c>
      <c r="CE371">
        <v>-1.1956232297566101</v>
      </c>
      <c r="CF371">
        <v>-1.16367627034042</v>
      </c>
      <c r="CG371">
        <v>-1.13043425895734</v>
      </c>
      <c r="CH371">
        <v>-1.09592637271569</v>
      </c>
      <c r="CI371">
        <v>-1.0601807590074099</v>
      </c>
      <c r="CJ371">
        <v>-1.02323936847727</v>
      </c>
      <c r="CK371">
        <v>-0.98514364095225504</v>
      </c>
      <c r="CL371">
        <v>-0.94594574408179499</v>
      </c>
      <c r="CM371">
        <v>-0.90570059329574504</v>
      </c>
      <c r="CN371">
        <v>-0.86446722883057603</v>
      </c>
      <c r="CO371">
        <v>-0.822310503916169</v>
      </c>
      <c r="CP371">
        <v>-0.779294311483131</v>
      </c>
      <c r="CQ371">
        <v>-0.73548720352289798</v>
      </c>
      <c r="CR371">
        <v>-0.69095589022082504</v>
      </c>
      <c r="CS371">
        <v>-0.64576796006821402</v>
      </c>
      <c r="CT371">
        <v>-0.59998855108515703</v>
      </c>
      <c r="CU371">
        <v>-0.55368238456707297</v>
      </c>
      <c r="CV371">
        <v>-0.50690885971129696</v>
      </c>
      <c r="CW371">
        <v>-0.45972735065102799</v>
      </c>
      <c r="CX371">
        <v>-0.41219068288834398</v>
      </c>
      <c r="CY371">
        <v>-0.36435000149701402</v>
      </c>
      <c r="CZ371">
        <v>-0.31625159705160899</v>
      </c>
      <c r="DA371">
        <v>-0.26793854018911101</v>
      </c>
      <c r="DB371">
        <v>-0.21944991414452</v>
      </c>
      <c r="DC371">
        <v>-0.17082255270833599</v>
      </c>
      <c r="DD371">
        <v>-0.122089836281411</v>
      </c>
      <c r="DE371">
        <v>-7.3283143163994202E-2</v>
      </c>
      <c r="DF371">
        <v>-4.8867810908086499E-2</v>
      </c>
    </row>
    <row r="372" spans="11:110" ht="1.1499999999999999" customHeight="1">
      <c r="K372">
        <v>-4.80311636488749E-2</v>
      </c>
      <c r="L372">
        <v>-7.2053720625203793E-2</v>
      </c>
      <c r="M372">
        <v>-0.120045694707396</v>
      </c>
      <c r="N372">
        <v>-0.16795972401163001</v>
      </c>
      <c r="O372">
        <v>-0.21577250367105899</v>
      </c>
      <c r="P372">
        <v>-0.26344621207535901</v>
      </c>
      <c r="Q372">
        <v>-0.31094618176553401</v>
      </c>
      <c r="R372">
        <v>-0.35823288656479602</v>
      </c>
      <c r="S372">
        <v>-0.40526704316211598</v>
      </c>
      <c r="T372">
        <v>-0.45199358566499998</v>
      </c>
      <c r="U372">
        <v>-0.49837889001589197</v>
      </c>
      <c r="V372">
        <v>-0.54435248826717197</v>
      </c>
      <c r="W372">
        <v>-0.58986656588627295</v>
      </c>
      <c r="X372">
        <v>-0.63486615077393205</v>
      </c>
      <c r="Y372">
        <v>-0.67927592874128095</v>
      </c>
      <c r="Z372">
        <v>-0.72303999889418202</v>
      </c>
      <c r="AA372">
        <v>-0.766094193216453</v>
      </c>
      <c r="AB372">
        <v>-0.80836588323484604</v>
      </c>
      <c r="AC372">
        <v>-0.84979154778656196</v>
      </c>
      <c r="AD372">
        <v>-0.89031196692477799</v>
      </c>
      <c r="AE372">
        <v>-0.92985968647352302</v>
      </c>
      <c r="AF372">
        <v>-0.96837853459561296</v>
      </c>
      <c r="AG372">
        <v>-1.00581659392262</v>
      </c>
      <c r="AH372">
        <v>-1.0421243166952501</v>
      </c>
      <c r="AI372">
        <v>-1.0772561391706099</v>
      </c>
      <c r="AJ372">
        <v>-1.1111794181835399</v>
      </c>
      <c r="AK372">
        <v>-1.14385886832609</v>
      </c>
      <c r="AL372">
        <v>-1.17527180806916</v>
      </c>
      <c r="AM372">
        <v>-1.20539709983708</v>
      </c>
      <c r="AN372">
        <v>-1.23422137258639</v>
      </c>
      <c r="AO372">
        <v>-1.2617338085811001</v>
      </c>
      <c r="AP372">
        <v>-1.28792804800875</v>
      </c>
      <c r="AQ372">
        <v>-1.31280116762441</v>
      </c>
      <c r="AR372">
        <v>-1.3363495368213301</v>
      </c>
      <c r="AS372">
        <v>-1.3585740725094699</v>
      </c>
      <c r="AT372">
        <v>-1.3794712265162801</v>
      </c>
      <c r="AU372">
        <v>-1.39904083677841</v>
      </c>
      <c r="AV372">
        <v>-1.4172776975407699</v>
      </c>
      <c r="AW372">
        <v>-1.4341780815516401</v>
      </c>
      <c r="AX372">
        <v>-1.4497325041836899</v>
      </c>
      <c r="AY372">
        <v>-1.4639343084088301</v>
      </c>
      <c r="AZ372">
        <v>-1.47676891009964</v>
      </c>
      <c r="BA372">
        <v>-1.4882273013874301</v>
      </c>
      <c r="BB372">
        <v>-1.49829271978412</v>
      </c>
      <c r="BC372">
        <v>-1.50695390939576</v>
      </c>
      <c r="BD372">
        <v>-1.51419554322838</v>
      </c>
      <c r="BE372">
        <v>-1.52000581886877</v>
      </c>
      <c r="BF372">
        <v>-1.5243733757782001</v>
      </c>
      <c r="BG372">
        <v>-1.52728922651412</v>
      </c>
      <c r="BH372">
        <v>-1.52874762768704</v>
      </c>
      <c r="BI372">
        <v>-1.5287450274071499</v>
      </c>
      <c r="BJ372">
        <v>-1.5272819795683601</v>
      </c>
      <c r="BK372">
        <v>-1.5243612993137601</v>
      </c>
      <c r="BL372">
        <v>-1.51998976033315</v>
      </c>
      <c r="BM372">
        <v>-1.5141761184161899</v>
      </c>
      <c r="BN372">
        <v>-1.5069321651535099</v>
      </c>
      <c r="BO372">
        <v>-1.4982704729021401</v>
      </c>
      <c r="BP372">
        <v>-1.4882054358324299</v>
      </c>
      <c r="BQ372">
        <v>-1.47675031075021</v>
      </c>
      <c r="BR372">
        <v>-1.4639195422948299</v>
      </c>
      <c r="BS372">
        <v>-1.4497244195101899</v>
      </c>
      <c r="BT372">
        <v>-1.43417706997673</v>
      </c>
      <c r="BU372">
        <v>-1.41728540716205</v>
      </c>
      <c r="BV372">
        <v>-1.39905700986856</v>
      </c>
      <c r="BW372">
        <v>-1.3794965852605401</v>
      </c>
      <c r="BX372">
        <v>-1.35860632109072</v>
      </c>
      <c r="BY372">
        <v>-1.3363892634753101</v>
      </c>
      <c r="BZ372">
        <v>-1.3128441765690899</v>
      </c>
      <c r="CA372">
        <v>-1.2879744357196199</v>
      </c>
      <c r="CB372">
        <v>-1.26177985682535</v>
      </c>
      <c r="CC372">
        <v>-1.2342660340419001</v>
      </c>
      <c r="CD372">
        <v>-1.2054390097975101</v>
      </c>
      <c r="CE372">
        <v>-1.1753088382007799</v>
      </c>
      <c r="CF372">
        <v>-1.1438918670420399</v>
      </c>
      <c r="CG372">
        <v>-1.1112055565541299</v>
      </c>
      <c r="CH372">
        <v>-1.07727866066471</v>
      </c>
      <c r="CI372">
        <v>-1.0421391471150101</v>
      </c>
      <c r="CJ372">
        <v>-1.0058279380545601</v>
      </c>
      <c r="CK372">
        <v>-0.96838581223639697</v>
      </c>
      <c r="CL372">
        <v>-0.92986337570844102</v>
      </c>
      <c r="CM372">
        <v>-0.89031434116332897</v>
      </c>
      <c r="CN372">
        <v>-0.84979595591231805</v>
      </c>
      <c r="CO372">
        <v>-0.80837129527712004</v>
      </c>
      <c r="CP372">
        <v>-0.76610248688229099</v>
      </c>
      <c r="CQ372">
        <v>-0.72305599658865904</v>
      </c>
      <c r="CR372">
        <v>-0.67929679594361803</v>
      </c>
      <c r="CS372">
        <v>-0.634890539195894</v>
      </c>
      <c r="CT372">
        <v>-0.58990066292294996</v>
      </c>
      <c r="CU372">
        <v>-0.54439028469273099</v>
      </c>
      <c r="CV372">
        <v>-0.49841742614241802</v>
      </c>
      <c r="CW372">
        <v>-0.45204007800317397</v>
      </c>
      <c r="CX372">
        <v>-0.40531021321600702</v>
      </c>
      <c r="CY372">
        <v>-0.35827788988653497</v>
      </c>
      <c r="CZ372">
        <v>-0.31098889170195798</v>
      </c>
      <c r="DA372">
        <v>-0.26348567826358199</v>
      </c>
      <c r="DB372">
        <v>-0.21580705259844701</v>
      </c>
      <c r="DC372">
        <v>-0.16798954106262001</v>
      </c>
      <c r="DD372">
        <v>-0.120066584130449</v>
      </c>
      <c r="DE372">
        <v>-7.2069349524767803E-2</v>
      </c>
      <c r="DF372">
        <v>-4.8058553610389902E-2</v>
      </c>
    </row>
    <row r="373" spans="11:110" ht="1.1499999999999999" customHeight="1">
      <c r="K373">
        <v>-4.7224847577772303E-2</v>
      </c>
      <c r="L373">
        <v>-7.0843327743386905E-2</v>
      </c>
      <c r="M373">
        <v>-0.11802805741266099</v>
      </c>
      <c r="N373">
        <v>-0.165134915295443</v>
      </c>
      <c r="O373">
        <v>-0.21214013318543401</v>
      </c>
      <c r="P373">
        <v>-0.25900640547050402</v>
      </c>
      <c r="Q373">
        <v>-0.30569912508428798</v>
      </c>
      <c r="R373">
        <v>-0.35217915741719902</v>
      </c>
      <c r="S373">
        <v>-0.39840764287275698</v>
      </c>
      <c r="T373">
        <v>-0.44433045446514802</v>
      </c>
      <c r="U373">
        <v>-0.48991458921613601</v>
      </c>
      <c r="V373">
        <v>-0.53509085380510402</v>
      </c>
      <c r="W373">
        <v>-0.57981251923850297</v>
      </c>
      <c r="X373">
        <v>-0.62402608947772398</v>
      </c>
      <c r="Y373">
        <v>-0.66765795290983498</v>
      </c>
      <c r="Z373">
        <v>-0.71065370965173302</v>
      </c>
      <c r="AA373">
        <v>-0.75295107768923497</v>
      </c>
      <c r="AB373">
        <v>-0.79447934990456803</v>
      </c>
      <c r="AC373">
        <v>-0.83517685856104396</v>
      </c>
      <c r="AD373">
        <v>-0.87498601368828499</v>
      </c>
      <c r="AE373">
        <v>-0.91384132120431305</v>
      </c>
      <c r="AF373">
        <v>-0.951688187324775</v>
      </c>
      <c r="AG373">
        <v>-0.98847587175518503</v>
      </c>
      <c r="AH373">
        <v>-1.0241563231270101</v>
      </c>
      <c r="AI373">
        <v>-1.05868473355199</v>
      </c>
      <c r="AJ373">
        <v>-1.0920292495403201</v>
      </c>
      <c r="AK373">
        <v>-1.1241549399314801</v>
      </c>
      <c r="AL373">
        <v>-1.15503929695759</v>
      </c>
      <c r="AM373">
        <v>-1.1846612925556299</v>
      </c>
      <c r="AN373">
        <v>-1.21300692486859</v>
      </c>
      <c r="AO373">
        <v>-1.24006534410666</v>
      </c>
      <c r="AP373">
        <v>-1.2658293676702499</v>
      </c>
      <c r="AQ373">
        <v>-1.29029545940359</v>
      </c>
      <c r="AR373">
        <v>-1.31345949806369</v>
      </c>
      <c r="AS373">
        <v>-1.33532155764489</v>
      </c>
      <c r="AT373">
        <v>-1.3558776970420701</v>
      </c>
      <c r="AU373">
        <v>-1.3751272825901999</v>
      </c>
      <c r="AV373">
        <v>-1.3930647846194999</v>
      </c>
      <c r="AW373">
        <v>-1.40968640751861</v>
      </c>
      <c r="AX373">
        <v>-1.4249826758406501</v>
      </c>
      <c r="AY373">
        <v>-1.4389471600875501</v>
      </c>
      <c r="AZ373">
        <v>-1.4515656175679801</v>
      </c>
      <c r="BA373">
        <v>-1.4628295733988901</v>
      </c>
      <c r="BB373">
        <v>-1.47272283081391</v>
      </c>
      <c r="BC373">
        <v>-1.4812347721729699</v>
      </c>
      <c r="BD373">
        <v>-1.4883508557706</v>
      </c>
      <c r="BE373">
        <v>-1.4940597284911701</v>
      </c>
      <c r="BF373">
        <v>-1.4983508506010199</v>
      </c>
      <c r="BG373">
        <v>-1.5012154713858501</v>
      </c>
      <c r="BH373">
        <v>-1.5026483037621401</v>
      </c>
      <c r="BI373">
        <v>-1.5026459448149301</v>
      </c>
      <c r="BJ373">
        <v>-1.5012088167873401</v>
      </c>
      <c r="BK373">
        <v>-1.4983397530246501</v>
      </c>
      <c r="BL373">
        <v>-1.4940449539240801</v>
      </c>
      <c r="BM373">
        <v>-1.4883328913257901</v>
      </c>
      <c r="BN373">
        <v>-1.48121464810964</v>
      </c>
      <c r="BO373">
        <v>-1.47270218523945</v>
      </c>
      <c r="BP373">
        <v>-1.4628092675926001</v>
      </c>
      <c r="BQ373">
        <v>-1.45154839681804</v>
      </c>
      <c r="BR373">
        <v>-1.4389335665642</v>
      </c>
      <c r="BS373">
        <v>-1.4249754136049599</v>
      </c>
      <c r="BT373">
        <v>-1.40968588584869</v>
      </c>
      <c r="BU373">
        <v>-1.3930725239555799</v>
      </c>
      <c r="BV373">
        <v>-1.37514308084036</v>
      </c>
      <c r="BW373">
        <v>-1.3559022280691899</v>
      </c>
      <c r="BX373">
        <v>-1.3353526547938199</v>
      </c>
      <c r="BY373">
        <v>-1.31349769865366</v>
      </c>
      <c r="BZ373">
        <v>-1.29033679679737</v>
      </c>
      <c r="CA373">
        <v>-1.2658739038575499</v>
      </c>
      <c r="CB373">
        <v>-1.24010946800105</v>
      </c>
      <c r="CC373">
        <v>-1.21304981210526</v>
      </c>
      <c r="CD373">
        <v>-1.1847013878638</v>
      </c>
      <c r="CE373">
        <v>-1.15507486492032</v>
      </c>
      <c r="CF373">
        <v>-1.1241866434287899</v>
      </c>
      <c r="CG373">
        <v>-1.09205444368379</v>
      </c>
      <c r="CH373">
        <v>-1.05870658095564</v>
      </c>
      <c r="CI373">
        <v>-1.0241708430493499</v>
      </c>
      <c r="CJ373">
        <v>-0.98848712025556695</v>
      </c>
      <c r="CK373">
        <v>-0.95169556286660695</v>
      </c>
      <c r="CL373">
        <v>-0.91384524163639502</v>
      </c>
      <c r="CM373">
        <v>-0.87498871002066103</v>
      </c>
      <c r="CN373">
        <v>-0.835181478401814</v>
      </c>
      <c r="CO373">
        <v>-0.79448489956773705</v>
      </c>
      <c r="CP373">
        <v>-0.75295938926191797</v>
      </c>
      <c r="CQ373">
        <v>-0.71066940826743996</v>
      </c>
      <c r="CR373">
        <v>-0.66767821862565502</v>
      </c>
      <c r="CS373">
        <v>-0.62404962410759202</v>
      </c>
      <c r="CT373">
        <v>-0.57984538878089897</v>
      </c>
      <c r="CU373">
        <v>-0.53512706576750502</v>
      </c>
      <c r="CV373">
        <v>-0.48995134547723801</v>
      </c>
      <c r="CW373">
        <v>-0.44437483243035297</v>
      </c>
      <c r="CX373">
        <v>-0.39844867641077503</v>
      </c>
      <c r="CY373">
        <v>-0.35222184229663001</v>
      </c>
      <c r="CZ373">
        <v>-0.30573960041095599</v>
      </c>
      <c r="DA373">
        <v>-0.25904378238318698</v>
      </c>
      <c r="DB373">
        <v>-0.212172901189392</v>
      </c>
      <c r="DC373">
        <v>-0.16516313040569899</v>
      </c>
      <c r="DD373">
        <v>-0.118047954644544</v>
      </c>
      <c r="DE373">
        <v>-7.0858297625200004E-2</v>
      </c>
      <c r="DF373">
        <v>-4.7251095054270997E-2</v>
      </c>
    </row>
    <row r="374" spans="11:110" ht="1.1499999999999999" customHeight="1">
      <c r="K374">
        <v>-4.6420305550236601E-2</v>
      </c>
      <c r="L374">
        <v>-6.9635645200573804E-2</v>
      </c>
      <c r="M374">
        <v>-0.116015004529795</v>
      </c>
      <c r="N374">
        <v>-0.16231664835617199</v>
      </c>
      <c r="O374">
        <v>-0.20851639609073999</v>
      </c>
      <c r="P374">
        <v>-0.25457746998003999</v>
      </c>
      <c r="Q374">
        <v>-0.30046535673803598</v>
      </c>
      <c r="R374">
        <v>-0.34614133519884899</v>
      </c>
      <c r="S374">
        <v>-0.39156698947512197</v>
      </c>
      <c r="T374">
        <v>-0.436689119438115</v>
      </c>
      <c r="U374">
        <v>-0.481475347863697</v>
      </c>
      <c r="V374">
        <v>-0.52585776332159195</v>
      </c>
      <c r="W374">
        <v>-0.56979067502835701</v>
      </c>
      <c r="X374">
        <v>-0.61322203090750405</v>
      </c>
      <c r="Y374">
        <v>-0.65607991352056105</v>
      </c>
      <c r="Z374">
        <v>-0.69831134997967104</v>
      </c>
      <c r="AA374">
        <v>-0.73985589775978</v>
      </c>
      <c r="AB374">
        <v>-0.78064471837524196</v>
      </c>
      <c r="AC374">
        <v>-0.82061794562520296</v>
      </c>
      <c r="AD374">
        <v>-0.85971955680672596</v>
      </c>
      <c r="AE374">
        <v>-0.89788594484977702</v>
      </c>
      <c r="AF374">
        <v>-0.93506409437893501</v>
      </c>
      <c r="AG374">
        <v>-0.97120434344881201</v>
      </c>
      <c r="AH374">
        <v>-1.00626013678433</v>
      </c>
      <c r="AI374">
        <v>-1.0401874198322301</v>
      </c>
      <c r="AJ374">
        <v>-1.0729550635257901</v>
      </c>
      <c r="AK374">
        <v>-1.1045285731413099</v>
      </c>
      <c r="AL374">
        <v>-1.13488557687743</v>
      </c>
      <c r="AM374">
        <v>-1.1640052069492099</v>
      </c>
      <c r="AN374">
        <v>-1.1918728817145401</v>
      </c>
      <c r="AO374">
        <v>-1.21847773828251</v>
      </c>
      <c r="AP374">
        <v>-1.24381185438567</v>
      </c>
      <c r="AQ374">
        <v>-1.26787109757699</v>
      </c>
      <c r="AR374">
        <v>-1.29065095103959</v>
      </c>
      <c r="AS374">
        <v>-1.3121506562585501</v>
      </c>
      <c r="AT374">
        <v>-1.33236593681694</v>
      </c>
      <c r="AU374">
        <v>-1.35129574849398</v>
      </c>
      <c r="AV374">
        <v>-1.3689341991949699</v>
      </c>
      <c r="AW374">
        <v>-1.3852775146440299</v>
      </c>
      <c r="AX374">
        <v>-1.4003161823310599</v>
      </c>
      <c r="AY374">
        <v>-1.41404398909197</v>
      </c>
      <c r="AZ374">
        <v>-1.42644707069624</v>
      </c>
      <c r="BA374">
        <v>-1.43751737048376</v>
      </c>
      <c r="BB374">
        <v>-1.4472393013607201</v>
      </c>
      <c r="BC374">
        <v>-1.45560280021319</v>
      </c>
      <c r="BD374">
        <v>-1.4625940652601299</v>
      </c>
      <c r="BE374">
        <v>-1.4682021974942201</v>
      </c>
      <c r="BF374">
        <v>-1.4724173813343699</v>
      </c>
      <c r="BG374">
        <v>-1.4752311342623501</v>
      </c>
      <c r="BH374">
        <v>-1.4766385681010801</v>
      </c>
      <c r="BI374">
        <v>-1.47663643433176</v>
      </c>
      <c r="BJ374">
        <v>-1.47522503215776</v>
      </c>
      <c r="BK374">
        <v>-1.47240720484012</v>
      </c>
      <c r="BL374">
        <v>-1.4681886227651599</v>
      </c>
      <c r="BM374">
        <v>-1.46257748266104</v>
      </c>
      <c r="BN374">
        <v>-1.4555842073724301</v>
      </c>
      <c r="BO374">
        <v>-1.4472201755469301</v>
      </c>
      <c r="BP374">
        <v>-1.43749857003198</v>
      </c>
      <c r="BQ374">
        <v>-1.42643116723096</v>
      </c>
      <c r="BR374">
        <v>-1.4140315512892101</v>
      </c>
      <c r="BS374">
        <v>-1.40030972668247</v>
      </c>
      <c r="BT374">
        <v>-1.3852774820118099</v>
      </c>
      <c r="BU374">
        <v>-1.3689419974054999</v>
      </c>
      <c r="BV374">
        <v>-1.35131118608919</v>
      </c>
      <c r="BW374">
        <v>-1.3323896861614499</v>
      </c>
      <c r="BX374">
        <v>-1.3121806450724101</v>
      </c>
      <c r="BY374">
        <v>-1.29068767339706</v>
      </c>
      <c r="BZ374">
        <v>-1.26791082751887</v>
      </c>
      <c r="CA374">
        <v>-1.2438545943202199</v>
      </c>
      <c r="CB374">
        <v>-1.21852000880182</v>
      </c>
      <c r="CC374">
        <v>-1.1919140518632301</v>
      </c>
      <c r="CD374">
        <v>-1.16404355639005</v>
      </c>
      <c r="CE374">
        <v>-1.1349197342030899</v>
      </c>
      <c r="CF374">
        <v>-1.1045590225889499</v>
      </c>
      <c r="CG374">
        <v>-1.07297935530444</v>
      </c>
      <c r="CH374">
        <v>-1.0402085983689899</v>
      </c>
      <c r="CI374">
        <v>-1.0062743561356799</v>
      </c>
      <c r="CJ374">
        <v>-0.97121548674253499</v>
      </c>
      <c r="CK374">
        <v>-0.93507154013077498</v>
      </c>
      <c r="CL374">
        <v>-0.89789007901984397</v>
      </c>
      <c r="CM374">
        <v>-0.85972253718078595</v>
      </c>
      <c r="CN374">
        <v>-0.82062274126688795</v>
      </c>
      <c r="CO374">
        <v>-0.78065037563346296</v>
      </c>
      <c r="CP374">
        <v>-0.73986419225109301</v>
      </c>
      <c r="CQ374">
        <v>-0.69832672640438798</v>
      </c>
      <c r="CR374">
        <v>-0.656099558041919</v>
      </c>
      <c r="CS374">
        <v>-0.61324471762877197</v>
      </c>
      <c r="CT374">
        <v>-0.56982233012857197</v>
      </c>
      <c r="CU374">
        <v>-0.52589241510631302</v>
      </c>
      <c r="CV374">
        <v>-0.48151038163194199</v>
      </c>
      <c r="CW374">
        <v>-0.43673144375636103</v>
      </c>
      <c r="CX374">
        <v>-0.39160595469147602</v>
      </c>
      <c r="CY374">
        <v>-0.346181784960508</v>
      </c>
      <c r="CZ374">
        <v>-0.30050368071683298</v>
      </c>
      <c r="DA374">
        <v>-0.254612834043632</v>
      </c>
      <c r="DB374">
        <v>-0.20854745489649701</v>
      </c>
      <c r="DC374">
        <v>-0.16234332528028</v>
      </c>
      <c r="DD374">
        <v>-0.116033953286796</v>
      </c>
      <c r="DE374">
        <v>-6.9649992088857193E-2</v>
      </c>
      <c r="DF374">
        <v>-4.6445444456157899E-2</v>
      </c>
    </row>
    <row r="375" spans="11:110" ht="1.1499999999999999" customHeight="1">
      <c r="K375">
        <v>-4.56175411751246E-2</v>
      </c>
      <c r="L375">
        <v>-6.8430677755068198E-2</v>
      </c>
      <c r="M375">
        <v>-0.11400654036332</v>
      </c>
      <c r="N375">
        <v>-0.15950492308188499</v>
      </c>
      <c r="O375">
        <v>-0.20490128383496001</v>
      </c>
      <c r="P375">
        <v>-0.25015938061731002</v>
      </c>
      <c r="Q375">
        <v>-0.295244826664252</v>
      </c>
      <c r="R375">
        <v>-0.34011933666484701</v>
      </c>
      <c r="S375">
        <v>-0.38474495610732401</v>
      </c>
      <c r="T375">
        <v>-0.42906939902742097</v>
      </c>
      <c r="U375">
        <v>-0.47306091866602301</v>
      </c>
      <c r="V375">
        <v>-0.51665289297352501</v>
      </c>
      <c r="W375">
        <v>-0.55980062211123804</v>
      </c>
      <c r="X375">
        <v>-0.60245346651686305</v>
      </c>
      <c r="Y375">
        <v>-0.64454119915441799</v>
      </c>
      <c r="Z375">
        <v>-0.68601219793260404</v>
      </c>
      <c r="AA375">
        <v>-0.72680781857941301</v>
      </c>
      <c r="AB375">
        <v>-0.76686104425620605</v>
      </c>
      <c r="AC375">
        <v>-0.80611375229091198</v>
      </c>
      <c r="AD375">
        <v>-0.84451143699453501</v>
      </c>
      <c r="AE375">
        <v>-0.88199230339657297</v>
      </c>
      <c r="AF375">
        <v>-0.91850491444201898</v>
      </c>
      <c r="AG375">
        <v>-0.95400059711529595</v>
      </c>
      <c r="AH375">
        <v>-0.98843428554097501</v>
      </c>
      <c r="AI375">
        <v>-1.0217626844488299</v>
      </c>
      <c r="AJ375">
        <v>-1.0539553170768401</v>
      </c>
      <c r="AK375">
        <v>-1.08497821289368</v>
      </c>
      <c r="AL375">
        <v>-1.1148090969045199</v>
      </c>
      <c r="AM375">
        <v>-1.14342730144868</v>
      </c>
      <c r="AN375">
        <v>-1.1708177316035899</v>
      </c>
      <c r="AO375">
        <v>-1.1969695085741701</v>
      </c>
      <c r="AP375">
        <v>-1.2218740605469101</v>
      </c>
      <c r="AQ375">
        <v>-1.24552667736163</v>
      </c>
      <c r="AR375">
        <v>-1.2679225208567</v>
      </c>
      <c r="AS375">
        <v>-1.28906002929397</v>
      </c>
      <c r="AT375">
        <v>-1.3089346317389201</v>
      </c>
      <c r="AU375">
        <v>-1.32754493460768</v>
      </c>
      <c r="AV375">
        <v>-1.34488465275252</v>
      </c>
      <c r="AW375">
        <v>-1.3609501087661899</v>
      </c>
      <c r="AX375">
        <v>-1.37573171843826</v>
      </c>
      <c r="AY375">
        <v>-1.3892234679470801</v>
      </c>
      <c r="AZ375">
        <v>-1.4014119125892299</v>
      </c>
      <c r="BA375">
        <v>-1.41228930006339</v>
      </c>
      <c r="BB375">
        <v>-1.42184069991222</v>
      </c>
      <c r="BC375">
        <v>-1.43005652358949</v>
      </c>
      <c r="BD375">
        <v>-1.4369236608696201</v>
      </c>
      <c r="BE375">
        <v>-1.44243168562291</v>
      </c>
      <c r="BF375">
        <v>-1.44657139615882</v>
      </c>
      <c r="BG375">
        <v>-1.44933462686444</v>
      </c>
      <c r="BH375">
        <v>-1.4507168228167899</v>
      </c>
      <c r="BI375">
        <v>-1.4507148951629301</v>
      </c>
      <c r="BJ375">
        <v>-1.44932904080683</v>
      </c>
      <c r="BK375">
        <v>-1.4465620831019299</v>
      </c>
      <c r="BL375">
        <v>-1.4424192287547499</v>
      </c>
      <c r="BM375">
        <v>-1.4369083843642401</v>
      </c>
      <c r="BN375">
        <v>-1.43003937386715</v>
      </c>
      <c r="BO375">
        <v>-1.42182301547331</v>
      </c>
      <c r="BP375">
        <v>-1.41227194898191</v>
      </c>
      <c r="BQ375">
        <v>-1.4013972674659301</v>
      </c>
      <c r="BR375">
        <v>-1.3892121647518301</v>
      </c>
      <c r="BS375">
        <v>-1.37572605342502</v>
      </c>
      <c r="BT375">
        <v>-1.3609505607750501</v>
      </c>
      <c r="BU375">
        <v>-1.34489253516565</v>
      </c>
      <c r="BV375">
        <v>-1.3275600237903</v>
      </c>
      <c r="BW375">
        <v>-1.3089576410075601</v>
      </c>
      <c r="BX375">
        <v>-1.2890889479480601</v>
      </c>
      <c r="BY375">
        <v>-1.2679578105956399</v>
      </c>
      <c r="BZ375">
        <v>-1.2455648562689901</v>
      </c>
      <c r="CA375">
        <v>-1.22191505540968</v>
      </c>
      <c r="CB375">
        <v>-1.19700999267695</v>
      </c>
      <c r="CC375">
        <v>-1.1708572339804999</v>
      </c>
      <c r="CD375">
        <v>-1.14346397354375</v>
      </c>
      <c r="CE375">
        <v>-1.11484188987597</v>
      </c>
      <c r="CF375">
        <v>-1.0850074485991701</v>
      </c>
      <c r="CG375">
        <v>-1.0539787483388701</v>
      </c>
      <c r="CH375">
        <v>-1.02178319969892</v>
      </c>
      <c r="CI375">
        <v>-0.98844821698120899</v>
      </c>
      <c r="CJ375">
        <v>-0.954011629186993</v>
      </c>
      <c r="CK375">
        <v>-0.91851240901375597</v>
      </c>
      <c r="CL375">
        <v>-0.88199664040317105</v>
      </c>
      <c r="CM375">
        <v>-0.84451467183431195</v>
      </c>
      <c r="CN375">
        <v>-0.80611869855781604</v>
      </c>
      <c r="CO375">
        <v>-0.76686678720326196</v>
      </c>
      <c r="CP375">
        <v>-0.72681607164765805</v>
      </c>
      <c r="CQ375">
        <v>-0.68602723690109002</v>
      </c>
      <c r="CR375">
        <v>-0.64456020953631998</v>
      </c>
      <c r="CS375">
        <v>-0.60247531516973096</v>
      </c>
      <c r="CT375">
        <v>-0.55983107865411497</v>
      </c>
      <c r="CU375">
        <v>-0.51668600901108597</v>
      </c>
      <c r="CV375">
        <v>-0.47309428562667499</v>
      </c>
      <c r="CW375">
        <v>-0.42910972906674899</v>
      </c>
      <c r="CX375">
        <v>-0.38478191683452601</v>
      </c>
      <c r="CY375">
        <v>-0.34015763155113699</v>
      </c>
      <c r="CZ375">
        <v>-0.29528107819323401</v>
      </c>
      <c r="DA375">
        <v>-0.250192804133817</v>
      </c>
      <c r="DB375">
        <v>-0.20493069965010799</v>
      </c>
      <c r="DC375">
        <v>-0.15953012277383</v>
      </c>
      <c r="DD375">
        <v>-0.114024580356526</v>
      </c>
      <c r="DE375">
        <v>-6.8444434083435202E-2</v>
      </c>
      <c r="DF375">
        <v>-4.5641608530122502E-2</v>
      </c>
    </row>
    <row r="376" spans="11:110" ht="1.1499999999999999" customHeight="1">
      <c r="K376">
        <v>-4.4816555761781202E-2</v>
      </c>
      <c r="L376">
        <v>-6.7228426777801303E-2</v>
      </c>
      <c r="M376">
        <v>-0.11200266373009</v>
      </c>
      <c r="N376">
        <v>-0.15669973188824701</v>
      </c>
      <c r="O376">
        <v>-0.201294778664068</v>
      </c>
      <c r="P376">
        <v>-0.245752101772127</v>
      </c>
      <c r="Q376">
        <v>-0.29003747318742101</v>
      </c>
      <c r="R376">
        <v>-0.33411306640870803</v>
      </c>
      <c r="S376">
        <v>-0.377941403294903</v>
      </c>
      <c r="T376">
        <v>-0.42147109924774201</v>
      </c>
      <c r="U376">
        <v>-0.46467104264146097</v>
      </c>
      <c r="V376">
        <v>-0.50747590798697195</v>
      </c>
      <c r="W376">
        <v>-0.54984194020102695</v>
      </c>
      <c r="X376">
        <v>-0.59171988091316896</v>
      </c>
      <c r="Y376">
        <v>-0.63304119396816505</v>
      </c>
      <c r="Z376">
        <v>-0.67375553041948</v>
      </c>
      <c r="AA376">
        <v>-0.71380600740268596</v>
      </c>
      <c r="AB376">
        <v>-0.75312738898800902</v>
      </c>
      <c r="AC376">
        <v>-0.79166323100006497</v>
      </c>
      <c r="AD376">
        <v>-0.82936050723106702</v>
      </c>
      <c r="AE376">
        <v>-0.86615915849415104</v>
      </c>
      <c r="AF376">
        <v>-0.90200932335268103</v>
      </c>
      <c r="AG376">
        <v>-0.93686324050578595</v>
      </c>
      <c r="AH376">
        <v>-0.97067731820547498</v>
      </c>
      <c r="AI376">
        <v>-1.00340903459552</v>
      </c>
      <c r="AJ376">
        <v>-1.03502848902789</v>
      </c>
      <c r="AK376">
        <v>-1.0655023242708801</v>
      </c>
      <c r="AL376">
        <v>-1.09480832483674</v>
      </c>
      <c r="AM376">
        <v>-1.12292605125991</v>
      </c>
      <c r="AN376">
        <v>-1.1498399761517799</v>
      </c>
      <c r="AO376">
        <v>-1.17553918297828</v>
      </c>
      <c r="AP376">
        <v>-1.2000145450909101</v>
      </c>
      <c r="AQ376">
        <v>-1.22326079777202</v>
      </c>
      <c r="AR376">
        <v>-1.2452728329788201</v>
      </c>
      <c r="AS376">
        <v>-1.2660483354701799</v>
      </c>
      <c r="AT376">
        <v>-1.2855824640618401</v>
      </c>
      <c r="AU376">
        <v>-1.30387353455431</v>
      </c>
      <c r="AV376">
        <v>-1.3209148510545099</v>
      </c>
      <c r="AW376">
        <v>-1.3367028887414101</v>
      </c>
      <c r="AX376">
        <v>-1.35122797238366</v>
      </c>
      <c r="AY376">
        <v>-1.3644842650257001</v>
      </c>
      <c r="AZ376">
        <v>-1.3764587816063401</v>
      </c>
      <c r="BA376">
        <v>-1.38714396885445</v>
      </c>
      <c r="BB376">
        <v>-1.3965255953299101</v>
      </c>
      <c r="BC376">
        <v>-1.40459447491654</v>
      </c>
      <c r="BD376">
        <v>-1.4113381381508301</v>
      </c>
      <c r="BE376">
        <v>-1.41674665911609</v>
      </c>
      <c r="BF376">
        <v>-1.42081133359955</v>
      </c>
      <c r="BG376">
        <v>-1.4235243714541399</v>
      </c>
      <c r="BH376">
        <v>-1.4248814815025099</v>
      </c>
      <c r="BI376">
        <v>-1.42487973892126</v>
      </c>
      <c r="BJ376">
        <v>-1.42351926833138</v>
      </c>
      <c r="BK376">
        <v>-1.4208028268538</v>
      </c>
      <c r="BL376">
        <v>-1.4167352416110399</v>
      </c>
      <c r="BM376">
        <v>-1.4113240945735099</v>
      </c>
      <c r="BN376">
        <v>-1.4045786822736499</v>
      </c>
      <c r="BO376">
        <v>-1.39650927743596</v>
      </c>
      <c r="BP376">
        <v>-1.38712800928942</v>
      </c>
      <c r="BQ376">
        <v>-1.3764453390801601</v>
      </c>
      <c r="BR376">
        <v>-1.36447407022582</v>
      </c>
      <c r="BS376">
        <v>-1.35122308180965</v>
      </c>
      <c r="BT376">
        <v>-1.3367038175299</v>
      </c>
      <c r="BU376">
        <v>-1.3209228380648901</v>
      </c>
      <c r="BV376">
        <v>-1.3038882862338199</v>
      </c>
      <c r="BW376">
        <v>-1.2856047700122599</v>
      </c>
      <c r="BX376">
        <v>-1.26607621749913</v>
      </c>
      <c r="BY376">
        <v>-1.24530673423691</v>
      </c>
      <c r="BZ376">
        <v>-1.2232974745973699</v>
      </c>
      <c r="CA376">
        <v>-1.2000538430049901</v>
      </c>
      <c r="CB376">
        <v>-1.1755779436573901</v>
      </c>
      <c r="CC376">
        <v>-1.1498778530484</v>
      </c>
      <c r="CD376">
        <v>-1.12296111379994</v>
      </c>
      <c r="CE376">
        <v>-1.0948397944852299</v>
      </c>
      <c r="CF376">
        <v>-1.0655303855568401</v>
      </c>
      <c r="CG376">
        <v>-1.0350511006623</v>
      </c>
      <c r="CH376">
        <v>-1.0034288927528801</v>
      </c>
      <c r="CI376">
        <v>-0.97069097644783497</v>
      </c>
      <c r="CJ376">
        <v>-0.93687415837102805</v>
      </c>
      <c r="CK376">
        <v>-0.90201685133212295</v>
      </c>
      <c r="CL376">
        <v>-0.86616369303401297</v>
      </c>
      <c r="CM376">
        <v>-0.82936397449980603</v>
      </c>
      <c r="CN376">
        <v>-0.79166831299682106</v>
      </c>
      <c r="CO376">
        <v>-0.75313320276528795</v>
      </c>
      <c r="CP376">
        <v>-0.71381420528194595</v>
      </c>
      <c r="CQ376">
        <v>-0.67377022403442399</v>
      </c>
      <c r="CR376">
        <v>-0.63305956413021602</v>
      </c>
      <c r="CS376">
        <v>-0.59174090536091595</v>
      </c>
      <c r="CT376">
        <v>-0.54987121663095395</v>
      </c>
      <c r="CU376">
        <v>-0.50750751348993095</v>
      </c>
      <c r="CV376">
        <v>-0.46470279621858401</v>
      </c>
      <c r="CW376">
        <v>-0.421509493329986</v>
      </c>
      <c r="CX376">
        <v>-0.37797641895580403</v>
      </c>
      <c r="CY376">
        <v>-0.33414928366952601</v>
      </c>
      <c r="CZ376">
        <v>-0.29007172716743701</v>
      </c>
      <c r="DA376">
        <v>-0.24578365332544699</v>
      </c>
      <c r="DB376">
        <v>-0.201322612822837</v>
      </c>
      <c r="DC376">
        <v>-0.156723512829053</v>
      </c>
      <c r="DD376">
        <v>-0.112019831193633</v>
      </c>
      <c r="DE376">
        <v>-6.7241621529137693E-2</v>
      </c>
      <c r="DF376">
        <v>-4.48395913086733E-2</v>
      </c>
    </row>
    <row r="377" spans="11:110" ht="1.1499999999999999" customHeight="1">
      <c r="K377">
        <v>-4.40173484545721E-2</v>
      </c>
      <c r="L377">
        <v>-6.6028890411712296E-2</v>
      </c>
      <c r="M377">
        <v>-0.11000336822164999</v>
      </c>
      <c r="N377">
        <v>-0.15390106010086099</v>
      </c>
      <c r="O377">
        <v>-0.19769685409353299</v>
      </c>
      <c r="P377">
        <v>-0.24135558779683799</v>
      </c>
      <c r="Q377">
        <v>-0.28484322366588</v>
      </c>
      <c r="R377">
        <v>-0.32812241753201699</v>
      </c>
      <c r="S377">
        <v>-0.37115617962129299</v>
      </c>
      <c r="T377">
        <v>-0.41389401429547801</v>
      </c>
      <c r="U377">
        <v>-0.45630544969947001</v>
      </c>
      <c r="V377">
        <v>-0.49832646314589502</v>
      </c>
      <c r="W377">
        <v>-0.53991420030026804</v>
      </c>
      <c r="X377">
        <v>-0.58102075228017802</v>
      </c>
      <c r="Y377">
        <v>-0.62157927795933099</v>
      </c>
      <c r="Z377">
        <v>-0.66154062346046805</v>
      </c>
      <c r="AA377">
        <v>-0.70084963371179099</v>
      </c>
      <c r="AB377">
        <v>-0.73944281966042102</v>
      </c>
      <c r="AC377">
        <v>-0.77726534308675999</v>
      </c>
      <c r="AD377">
        <v>-0.81426563221635195</v>
      </c>
      <c r="AE377">
        <v>-0.850385286739479</v>
      </c>
      <c r="AF377">
        <v>-0.88557601335534797</v>
      </c>
      <c r="AG377">
        <v>-0.919790900081493</v>
      </c>
      <c r="AH377">
        <v>-0.95298780368157598</v>
      </c>
      <c r="AI377">
        <v>-0.98512499726565195</v>
      </c>
      <c r="AJ377">
        <v>-1.01617307929453</v>
      </c>
      <c r="AK377">
        <v>-1.0460993917199499</v>
      </c>
      <c r="AL377">
        <v>-1.07488174637806</v>
      </c>
      <c r="AM377">
        <v>-1.10249994798721</v>
      </c>
      <c r="AN377">
        <v>-1.1289381295249299</v>
      </c>
      <c r="AO377">
        <v>-1.1541852998153901</v>
      </c>
      <c r="AP377">
        <v>-1.17823187356772</v>
      </c>
      <c r="AQ377">
        <v>-1.2010720614600201</v>
      </c>
      <c r="AR377">
        <v>-1.2227005137442699</v>
      </c>
      <c r="AS377">
        <v>-1.24311423158457</v>
      </c>
      <c r="AT377">
        <v>-1.2623081128389499</v>
      </c>
      <c r="AU377">
        <v>-1.28028023625842</v>
      </c>
      <c r="AV377">
        <v>-1.2970234945074099</v>
      </c>
      <c r="AW377">
        <v>-1.31253454712896</v>
      </c>
      <c r="AX377">
        <v>-1.3268036262627401</v>
      </c>
      <c r="AY377">
        <v>-1.33982504483167</v>
      </c>
      <c r="AZ377">
        <v>-1.35158631165943</v>
      </c>
      <c r="BA377">
        <v>-1.36207998292713</v>
      </c>
      <c r="BB377">
        <v>-1.37129255687034</v>
      </c>
      <c r="BC377">
        <v>-1.3792151892039799</v>
      </c>
      <c r="BD377">
        <v>-1.3858359989114299</v>
      </c>
      <c r="BE377">
        <v>-1.39114559025065</v>
      </c>
      <c r="BF377">
        <v>-1.3951356422587999</v>
      </c>
      <c r="BG377">
        <v>-1.3977988002370501</v>
      </c>
      <c r="BH377">
        <v>-1.3991309686528</v>
      </c>
      <c r="BI377">
        <v>-1.3991293891851</v>
      </c>
      <c r="BJ377">
        <v>-1.3977941499673401</v>
      </c>
      <c r="BK377">
        <v>-1.3951278856365099</v>
      </c>
      <c r="BL377">
        <v>-1.39113513817235</v>
      </c>
      <c r="BM377">
        <v>-1.3858231175534701</v>
      </c>
      <c r="BN377">
        <v>-1.3792006708595399</v>
      </c>
      <c r="BO377">
        <v>-1.37127753463931</v>
      </c>
      <c r="BP377">
        <v>-1.36206535530659</v>
      </c>
      <c r="BQ377">
        <v>-1.3515740198853201</v>
      </c>
      <c r="BR377">
        <v>-1.3398159269152901</v>
      </c>
      <c r="BS377">
        <v>-1.32679949349257</v>
      </c>
      <c r="BT377">
        <v>-1.3125359417699101</v>
      </c>
      <c r="BU377">
        <v>-1.29703160062085</v>
      </c>
      <c r="BV377">
        <v>-1.2802946606041199</v>
      </c>
      <c r="BW377">
        <v>-1.2623297469667001</v>
      </c>
      <c r="BX377">
        <v>-1.2431411062240101</v>
      </c>
      <c r="BY377">
        <v>-1.2227330696080501</v>
      </c>
      <c r="BZ377">
        <v>-1.20110727798003</v>
      </c>
      <c r="CA377">
        <v>-1.1782695204101601</v>
      </c>
      <c r="CB377">
        <v>-1.15422239587725</v>
      </c>
      <c r="CC377">
        <v>-1.1289744170703699</v>
      </c>
      <c r="CD377">
        <v>-1.10253346717886</v>
      </c>
      <c r="CE377">
        <v>-1.07491192849607</v>
      </c>
      <c r="CF377">
        <v>-1.0461263166596499</v>
      </c>
      <c r="CG377">
        <v>-1.01619491015598</v>
      </c>
      <c r="CH377">
        <v>-0.98514420540134295</v>
      </c>
      <c r="CI377">
        <v>-0.95300120472759298</v>
      </c>
      <c r="CJ377">
        <v>-0.91980170332140399</v>
      </c>
      <c r="CK377">
        <v>-0.88558356498983304</v>
      </c>
      <c r="CL377">
        <v>-0.85039001817620796</v>
      </c>
      <c r="CM377">
        <v>-0.81426931658913804</v>
      </c>
      <c r="CN377">
        <v>-0.77727055553427804</v>
      </c>
      <c r="CO377">
        <v>-0.73944869552283299</v>
      </c>
      <c r="CP377">
        <v>-0.70085777283555595</v>
      </c>
      <c r="CQ377">
        <v>-0.66155497078970205</v>
      </c>
      <c r="CR377">
        <v>-0.62159700861236999</v>
      </c>
      <c r="CS377">
        <v>-0.58104097061959603</v>
      </c>
      <c r="CT377">
        <v>-0.53994231731394804</v>
      </c>
      <c r="CU377">
        <v>-0.498356584849866</v>
      </c>
      <c r="CV377">
        <v>-0.45633564058401499</v>
      </c>
      <c r="CW377">
        <v>-0.41393052990034901</v>
      </c>
      <c r="CX377">
        <v>-0.37118930530348199</v>
      </c>
      <c r="CY377">
        <v>-0.32815663127925698</v>
      </c>
      <c r="CZ377">
        <v>-0.28487555138915899</v>
      </c>
      <c r="DA377">
        <v>-0.24138533247099001</v>
      </c>
      <c r="DB377">
        <v>-0.19772316364937001</v>
      </c>
      <c r="DC377">
        <v>-0.153923478575161</v>
      </c>
      <c r="DD377">
        <v>-0.110019696347535</v>
      </c>
      <c r="DE377">
        <v>-6.6041549302121805E-2</v>
      </c>
      <c r="DF377">
        <v>-4.4039394047258602E-2</v>
      </c>
    </row>
    <row r="378" spans="11:110" ht="1.1499999999999999" customHeight="1">
      <c r="K378">
        <v>-4.3219916363896098E-2</v>
      </c>
      <c r="L378">
        <v>-6.4832063719909405E-2</v>
      </c>
      <c r="M378">
        <v>-0.108008642453683</v>
      </c>
      <c r="N378">
        <v>-0.15110888633432201</v>
      </c>
      <c r="O378">
        <v>-0.194107475365071</v>
      </c>
      <c r="P378">
        <v>-0.236969783559284</v>
      </c>
      <c r="Q378">
        <v>-0.27966199508352402</v>
      </c>
      <c r="R378">
        <v>-0.32214727222772099</v>
      </c>
      <c r="S378">
        <v>-0.36438912231391901</v>
      </c>
      <c r="T378">
        <v>-0.40633792707809302</v>
      </c>
      <c r="U378">
        <v>-0.44796385914915299</v>
      </c>
      <c r="V378">
        <v>-0.48920420324730901</v>
      </c>
      <c r="W378">
        <v>-0.530016965102727</v>
      </c>
      <c r="X378">
        <v>-0.57035555279462102</v>
      </c>
      <c r="Y378">
        <v>-0.61015482724685999</v>
      </c>
      <c r="Z378">
        <v>-0.64936675245361997</v>
      </c>
      <c r="AA378">
        <v>-0.687937869369738</v>
      </c>
      <c r="AB378">
        <v>-0.72580640884469605</v>
      </c>
      <c r="AC378">
        <v>-0.762919058573306</v>
      </c>
      <c r="AD378">
        <v>-0.79922568787500003</v>
      </c>
      <c r="AE378">
        <v>-0.83466947899958499</v>
      </c>
      <c r="AF378">
        <v>-0.86920369245586604</v>
      </c>
      <c r="AG378">
        <v>-0.90278222015126097</v>
      </c>
      <c r="AH378">
        <v>-0.93536433019889897</v>
      </c>
      <c r="AI378">
        <v>-0.96690911838169002</v>
      </c>
      <c r="AJ378">
        <v>-0.99738760803922999</v>
      </c>
      <c r="AK378">
        <v>-1.0267679182959499</v>
      </c>
      <c r="AL378">
        <v>-1.0550278642967801</v>
      </c>
      <c r="AM378">
        <v>-1.08214749920557</v>
      </c>
      <c r="AN378">
        <v>-1.10811071786002</v>
      </c>
      <c r="AO378">
        <v>-1.1329064074717401</v>
      </c>
      <c r="AP378">
        <v>-1.1565246182134901</v>
      </c>
      <c r="AQ378">
        <v>-1.17895907451334</v>
      </c>
      <c r="AR378">
        <v>-1.2002041908460399</v>
      </c>
      <c r="AS378">
        <v>-1.22025637278026</v>
      </c>
      <c r="AT378">
        <v>-1.23911025426153</v>
      </c>
      <c r="AU378">
        <v>-1.25676372274237</v>
      </c>
      <c r="AV378">
        <v>-1.2732092784190101</v>
      </c>
      <c r="AW378">
        <v>-1.2884437708671801</v>
      </c>
      <c r="AX378">
        <v>-1.3024573564962101</v>
      </c>
      <c r="AY378">
        <v>-1.31524446820996</v>
      </c>
      <c r="AZ378">
        <v>-1.3267931326462401</v>
      </c>
      <c r="BA378">
        <v>-1.3370959477128099</v>
      </c>
      <c r="BB378">
        <v>-1.3461401542914799</v>
      </c>
      <c r="BC378">
        <v>-1.3539172038020799</v>
      </c>
      <c r="BD378">
        <v>-1.36041575103872</v>
      </c>
      <c r="BE378">
        <v>-1.3656269570605899</v>
      </c>
      <c r="BF378">
        <v>-1.36954278047417</v>
      </c>
      <c r="BG378">
        <v>-1.37215635484412</v>
      </c>
      <c r="BH378">
        <v>-1.3734637191207599</v>
      </c>
      <c r="BI378">
        <v>-1.3734622809775801</v>
      </c>
      <c r="BJ378">
        <v>-1.3721521298717101</v>
      </c>
      <c r="BK378">
        <v>-1.3695357191527</v>
      </c>
      <c r="BL378">
        <v>-1.3656174017601701</v>
      </c>
      <c r="BM378">
        <v>-1.3604039635674701</v>
      </c>
      <c r="BN378">
        <v>-1.3539038812653099</v>
      </c>
      <c r="BO378">
        <v>-1.34612636112648</v>
      </c>
      <c r="BP378">
        <v>-1.33708259125881</v>
      </c>
      <c r="BQ378">
        <v>-1.3267819441892801</v>
      </c>
      <c r="BR378">
        <v>-1.31523639077056</v>
      </c>
      <c r="BS378">
        <v>-1.3024539642344</v>
      </c>
      <c r="BT378">
        <v>-1.28844561803353</v>
      </c>
      <c r="BU378">
        <v>-1.2732175115442199</v>
      </c>
      <c r="BV378">
        <v>-1.25677782973478</v>
      </c>
      <c r="BW378">
        <v>-1.2391312424513601</v>
      </c>
      <c r="BX378">
        <v>-1.2202822654143901</v>
      </c>
      <c r="BY378">
        <v>-1.2002354434354601</v>
      </c>
      <c r="BZ378">
        <v>-1.1789928657587001</v>
      </c>
      <c r="CA378">
        <v>-1.15656065815203</v>
      </c>
      <c r="CB378">
        <v>-1.13294189313331</v>
      </c>
      <c r="CC378">
        <v>-1.1081454469304399</v>
      </c>
      <c r="CD378">
        <v>-1.08217953853124</v>
      </c>
      <c r="CE378">
        <v>-1.0550567895198799</v>
      </c>
      <c r="CF378">
        <v>-1.0267937433388199</v>
      </c>
      <c r="CG378">
        <v>-0.99740869383367603</v>
      </c>
      <c r="CH378">
        <v>-0.96692768467688806</v>
      </c>
      <c r="CI378">
        <v>-0.93537749052336905</v>
      </c>
      <c r="CJ378">
        <v>-0.90279291047548604</v>
      </c>
      <c r="CK378">
        <v>-0.86921126334897902</v>
      </c>
      <c r="CL378">
        <v>-0.83467441043066604</v>
      </c>
      <c r="CM378">
        <v>-0.79922958006957201</v>
      </c>
      <c r="CN378">
        <v>-0.762924404895157</v>
      </c>
      <c r="CO378">
        <v>-0.72581234339742395</v>
      </c>
      <c r="CP378">
        <v>-0.68794595565422201</v>
      </c>
      <c r="CQ378">
        <v>-0.64938075916640603</v>
      </c>
      <c r="CR378">
        <v>-0.61017192565257095</v>
      </c>
      <c r="CS378">
        <v>-0.57037498761594996</v>
      </c>
      <c r="CT378">
        <v>-0.53004394538885602</v>
      </c>
      <c r="CU378">
        <v>-0.48923287015967099</v>
      </c>
      <c r="CV378">
        <v>-0.44799253503974701</v>
      </c>
      <c r="CW378">
        <v>-0.40637262092972798</v>
      </c>
      <c r="CX378">
        <v>-0.36442040902794298</v>
      </c>
      <c r="CY378">
        <v>-0.322179553122109</v>
      </c>
      <c r="CZ378">
        <v>-0.27969246462312602</v>
      </c>
      <c r="DA378">
        <v>-0.23699778302379401</v>
      </c>
      <c r="DB378">
        <v>-0.19413231357590999</v>
      </c>
      <c r="DC378">
        <v>-0.15112999667001001</v>
      </c>
      <c r="DD378">
        <v>-0.10802416172703</v>
      </c>
      <c r="DE378">
        <v>-6.4844209421262303E-2</v>
      </c>
      <c r="DF378">
        <v>-4.3241015219455198E-2</v>
      </c>
    </row>
    <row r="379" spans="11:110" ht="1.1499999999999999" customHeight="1">
      <c r="K379">
        <v>-4.2424254685065499E-2</v>
      </c>
      <c r="L379">
        <v>-6.3637938821620901E-2</v>
      </c>
      <c r="M379">
        <v>-0.106018470305662</v>
      </c>
      <c r="N379">
        <v>-0.148323182865196</v>
      </c>
      <c r="O379">
        <v>-0.190526599881914</v>
      </c>
      <c r="P379">
        <v>-0.23259462495119301</v>
      </c>
      <c r="Q379">
        <v>-0.27449369457880002</v>
      </c>
      <c r="R379">
        <v>-0.31618750227589698</v>
      </c>
      <c r="S379">
        <v>-0.357640057749185</v>
      </c>
      <c r="T379">
        <v>-0.39880260967451697</v>
      </c>
      <c r="U379">
        <v>-0.43964598015013001</v>
      </c>
      <c r="V379">
        <v>-0.48010876354070198</v>
      </c>
      <c r="W379">
        <v>-0.52014978938640499</v>
      </c>
      <c r="X379">
        <v>-0.559723749045974</v>
      </c>
      <c r="Y379">
        <v>-0.59876721437356994</v>
      </c>
      <c r="Z379">
        <v>-0.63723319244493204</v>
      </c>
      <c r="AA379">
        <v>-0.67506988879288599</v>
      </c>
      <c r="AB379">
        <v>-0.71221723443752505</v>
      </c>
      <c r="AC379">
        <v>-0.74862335599418595</v>
      </c>
      <c r="AD379">
        <v>-0.78423956091352898</v>
      </c>
      <c r="AE379">
        <v>-0.81901053977372595</v>
      </c>
      <c r="AF379">
        <v>-0.85289108387645596</v>
      </c>
      <c r="AG379">
        <v>-0.88583586206989795</v>
      </c>
      <c r="AH379">
        <v>-0.91780550459511201</v>
      </c>
      <c r="AI379">
        <v>-0.94875996200275003</v>
      </c>
      <c r="AJ379">
        <v>-0.97867061480364004</v>
      </c>
      <c r="AK379">
        <v>-1.0075064249211301</v>
      </c>
      <c r="AL379">
        <v>-1.03524519756261</v>
      </c>
      <c r="AM379">
        <v>-1.061867227964</v>
      </c>
      <c r="AN379">
        <v>-1.08735627870583</v>
      </c>
      <c r="AO379">
        <v>-1.11170106408139</v>
      </c>
      <c r="AP379">
        <v>-1.1348913580164799</v>
      </c>
      <c r="AQ379">
        <v>-1.15692044623503</v>
      </c>
      <c r="AR379">
        <v>-1.1777824937538299</v>
      </c>
      <c r="AS379">
        <v>-1.1974734127949</v>
      </c>
      <c r="AT379">
        <v>-1.21598756190358</v>
      </c>
      <c r="AU379">
        <v>-1.2333226729076201</v>
      </c>
      <c r="AV379">
        <v>-1.2494708931765199</v>
      </c>
      <c r="AW379">
        <v>-1.2644292419325101</v>
      </c>
      <c r="AX379">
        <v>-1.27818783431048</v>
      </c>
      <c r="AY379">
        <v>-1.29074119250543</v>
      </c>
      <c r="AZ379">
        <v>-1.30207787101754</v>
      </c>
      <c r="BA379">
        <v>-1.31219046798086</v>
      </c>
      <c r="BB379">
        <v>-1.3210669580402401</v>
      </c>
      <c r="BC379">
        <v>-1.32869905843283</v>
      </c>
      <c r="BD379">
        <v>-1.3350759082563199</v>
      </c>
      <c r="BE379">
        <v>-1.34018924321584</v>
      </c>
      <c r="BF379">
        <v>-1.34403121587539</v>
      </c>
      <c r="BG379">
        <v>-1.3465954858868101</v>
      </c>
      <c r="BH379">
        <v>-1.34787817759411</v>
      </c>
      <c r="BI379">
        <v>-1.3478768601612801</v>
      </c>
      <c r="BJ379">
        <v>-1.34659166053266</v>
      </c>
      <c r="BK379">
        <v>-1.34402479678403</v>
      </c>
      <c r="BL379">
        <v>-1.34018052164357</v>
      </c>
      <c r="BM379">
        <v>-1.3350651486699501</v>
      </c>
      <c r="BN379">
        <v>-1.3286868582685301</v>
      </c>
      <c r="BO379">
        <v>-1.3210543318562</v>
      </c>
      <c r="BP379">
        <v>-1.31217832148224</v>
      </c>
      <c r="BQ379">
        <v>-1.30206774311594</v>
      </c>
      <c r="BR379">
        <v>-1.29073411514056</v>
      </c>
      <c r="BS379">
        <v>-1.27818516438962</v>
      </c>
      <c r="BT379">
        <v>-1.26443152672235</v>
      </c>
      <c r="BU379">
        <v>-1.2494792542605799</v>
      </c>
      <c r="BV379">
        <v>-1.23333647280609</v>
      </c>
      <c r="BW379">
        <v>-1.2160079242152499</v>
      </c>
      <c r="BX379">
        <v>-1.1974983455278001</v>
      </c>
      <c r="BY379">
        <v>-1.1778124839844599</v>
      </c>
      <c r="BZ379">
        <v>-1.1569528411149499</v>
      </c>
      <c r="CA379">
        <v>-1.1349258337478201</v>
      </c>
      <c r="CB379">
        <v>-1.1117349884969301</v>
      </c>
      <c r="CC379">
        <v>-1.08738947586027</v>
      </c>
      <c r="CD379">
        <v>-1.06189784688356</v>
      </c>
      <c r="CE379">
        <v>-1.0352728915787901</v>
      </c>
      <c r="CF379">
        <v>-1.00753118445261</v>
      </c>
      <c r="CG379">
        <v>-0.97869098704276902</v>
      </c>
      <c r="CH379">
        <v>-0.94877789592588602</v>
      </c>
      <c r="CI379">
        <v>-0.91781844032762705</v>
      </c>
      <c r="CJ379">
        <v>-0.88584644288561698</v>
      </c>
      <c r="CK379">
        <v>-0.85289867469751701</v>
      </c>
      <c r="CL379">
        <v>-0.81901567708116896</v>
      </c>
      <c r="CM379">
        <v>-0.78424365719212696</v>
      </c>
      <c r="CN379">
        <v>-0.74862884714668299</v>
      </c>
      <c r="CO379">
        <v>-0.71222322904023705</v>
      </c>
      <c r="CP379">
        <v>-0.67507793659348803</v>
      </c>
      <c r="CQ379">
        <v>-0.63724687042138595</v>
      </c>
      <c r="CR379">
        <v>-0.59878369397023501</v>
      </c>
      <c r="CS379">
        <v>-0.55974242762352699</v>
      </c>
      <c r="CT379">
        <v>-0.52017565748000805</v>
      </c>
      <c r="CU379">
        <v>-0.48013600759923902</v>
      </c>
      <c r="CV379">
        <v>-0.43967318577717801</v>
      </c>
      <c r="CW379">
        <v>-0.398835537725726</v>
      </c>
      <c r="CX379">
        <v>-0.357669552892593</v>
      </c>
      <c r="CY379">
        <v>-0.316217917144413</v>
      </c>
      <c r="CZ379">
        <v>-0.27452237114915501</v>
      </c>
      <c r="DA379">
        <v>-0.23262093748257401</v>
      </c>
      <c r="DB379">
        <v>-0.190550016550214</v>
      </c>
      <c r="DC379">
        <v>-0.14834303763744999</v>
      </c>
      <c r="DD379">
        <v>-0.106033208747962</v>
      </c>
      <c r="DE379">
        <v>-6.3649591210332701E-2</v>
      </c>
      <c r="DF379">
        <v>-4.2444450595739897E-2</v>
      </c>
    </row>
    <row r="380" spans="11:110" ht="1.1499999999999999" customHeight="1">
      <c r="K380">
        <v>-4.16303568014336E-2</v>
      </c>
      <c r="L380">
        <v>-6.2446505017601302E-2</v>
      </c>
      <c r="M380">
        <v>-0.104032831152944</v>
      </c>
      <c r="N380">
        <v>-0.145543915992734</v>
      </c>
      <c r="O380">
        <v>-0.186954177613392</v>
      </c>
      <c r="P380">
        <v>-0.22823003934184199</v>
      </c>
      <c r="Q380">
        <v>-0.26933821990679901</v>
      </c>
      <c r="R380">
        <v>-0.31024296945758101</v>
      </c>
      <c r="S380">
        <v>-0.35090880188624402</v>
      </c>
      <c r="T380">
        <v>-0.39128782374347298</v>
      </c>
      <c r="U380">
        <v>-0.43135151212334599</v>
      </c>
      <c r="V380">
        <v>-0.47103977016934101</v>
      </c>
      <c r="W380">
        <v>-0.51031222041316104</v>
      </c>
      <c r="X380">
        <v>-0.549124802465357</v>
      </c>
      <c r="Y380">
        <v>-0.58741580863242204</v>
      </c>
      <c r="Z380">
        <v>-0.62513921839287301</v>
      </c>
      <c r="AA380">
        <v>-0.66224486913146297</v>
      </c>
      <c r="AB380">
        <v>-0.698674379514163</v>
      </c>
      <c r="AC380">
        <v>-0.73437722224150004</v>
      </c>
      <c r="AD380">
        <v>-0.76930614843455702</v>
      </c>
      <c r="AE380">
        <v>-0.80340728659487903</v>
      </c>
      <c r="AF380">
        <v>-0.836636925599341</v>
      </c>
      <c r="AG380">
        <v>-0.86895050348894498</v>
      </c>
      <c r="AH380">
        <v>-0.90030995162776395</v>
      </c>
      <c r="AI380">
        <v>-0.93067610959991698</v>
      </c>
      <c r="AJ380">
        <v>-0.96002065759784705</v>
      </c>
      <c r="AK380">
        <v>-0.98831344965463797</v>
      </c>
      <c r="AL380">
        <v>-1.01553228047382</v>
      </c>
      <c r="AM380">
        <v>-1.0416576722084701</v>
      </c>
      <c r="AN380">
        <v>-1.0666733604944001</v>
      </c>
      <c r="AO380">
        <v>-1.09056783714588</v>
      </c>
      <c r="AP380">
        <v>-1.11333067876243</v>
      </c>
      <c r="AQ380">
        <v>-1.1349547889285001</v>
      </c>
      <c r="AR380">
        <v>-1.1554340540602299</v>
      </c>
      <c r="AS380">
        <v>-1.1747640042087699</v>
      </c>
      <c r="AT380">
        <v>-1.1929387068909001</v>
      </c>
      <c r="AU380">
        <v>-1.20995576228462</v>
      </c>
      <c r="AV380">
        <v>-1.2258070243826</v>
      </c>
      <c r="AW380">
        <v>-1.2404896379698001</v>
      </c>
      <c r="AX380">
        <v>-1.2539937262565</v>
      </c>
      <c r="AY380">
        <v>-1.2663138716937701</v>
      </c>
      <c r="AZ380">
        <v>-1.2774391504598801</v>
      </c>
      <c r="BA380">
        <v>-1.2873621478077999</v>
      </c>
      <c r="BB380">
        <v>-1.29607153950802</v>
      </c>
      <c r="BC380">
        <v>-1.30355929529491</v>
      </c>
      <c r="BD380">
        <v>-1.3098149898095599</v>
      </c>
      <c r="BE380">
        <v>-1.31483093803262</v>
      </c>
      <c r="BF380">
        <v>-1.318599424828</v>
      </c>
      <c r="BG380">
        <v>-1.321114652573</v>
      </c>
      <c r="BH380">
        <v>-1.32237279807469</v>
      </c>
      <c r="BI380">
        <v>-1.32237158275189</v>
      </c>
      <c r="BJ380">
        <v>-1.32111120231025</v>
      </c>
      <c r="BK380">
        <v>-1.3185935969620699</v>
      </c>
      <c r="BL380">
        <v>-1.3148229926314401</v>
      </c>
      <c r="BM380">
        <v>-1.3098051944092599</v>
      </c>
      <c r="BN380">
        <v>-1.3035481495558801</v>
      </c>
      <c r="BO380">
        <v>-1.29606002279289</v>
      </c>
      <c r="BP380">
        <v>-1.28735115053711</v>
      </c>
      <c r="BQ380">
        <v>-1.2774300450003999</v>
      </c>
      <c r="BR380">
        <v>-1.26630775124089</v>
      </c>
      <c r="BS380">
        <v>-1.2539917594691901</v>
      </c>
      <c r="BT380">
        <v>-1.2404923447610201</v>
      </c>
      <c r="BU380">
        <v>-1.2258155074680099</v>
      </c>
      <c r="BV380">
        <v>-1.2099692659558301</v>
      </c>
      <c r="BW380">
        <v>-1.19295845755511</v>
      </c>
      <c r="BX380">
        <v>-1.1747879965455801</v>
      </c>
      <c r="BY380">
        <v>-1.1554628211442901</v>
      </c>
      <c r="BZ380">
        <v>-1.1349858110791999</v>
      </c>
      <c r="CA380">
        <v>-1.1133636314656901</v>
      </c>
      <c r="CB380">
        <v>-1.0906002439861</v>
      </c>
      <c r="CC380">
        <v>-1.0667050489214001</v>
      </c>
      <c r="CD380">
        <v>-1.04168692485065</v>
      </c>
      <c r="CE380">
        <v>-1.0155587644149</v>
      </c>
      <c r="CF380">
        <v>-0.988337175544861</v>
      </c>
      <c r="CG380">
        <v>-0.96004034273627403</v>
      </c>
      <c r="CH380">
        <v>-0.930693422017566</v>
      </c>
      <c r="CI380">
        <v>-0.90032267778286001</v>
      </c>
      <c r="CJ380">
        <v>-0.86896097947284001</v>
      </c>
      <c r="CK380">
        <v>-0.83664454178605796</v>
      </c>
      <c r="CL380">
        <v>-0.803412637487121</v>
      </c>
      <c r="CM380">
        <v>-0.76931045025066302</v>
      </c>
      <c r="CN380">
        <v>-0.73438287531819701</v>
      </c>
      <c r="CO380">
        <v>-0.69868043981648498</v>
      </c>
      <c r="CP380">
        <v>-0.66225289992806202</v>
      </c>
      <c r="CQ380">
        <v>-0.62515258522721495</v>
      </c>
      <c r="CR380">
        <v>-0.58743168857241901</v>
      </c>
      <c r="CS380">
        <v>-0.54914275675895596</v>
      </c>
      <c r="CT380">
        <v>-0.51033700270224003</v>
      </c>
      <c r="CU380">
        <v>-0.47106562672779501</v>
      </c>
      <c r="CV380">
        <v>-0.43137728957349702</v>
      </c>
      <c r="CW380">
        <v>-0.39131904109587601</v>
      </c>
      <c r="CX380">
        <v>-0.350936549894872</v>
      </c>
      <c r="CY380">
        <v>-0.31027158095337198</v>
      </c>
      <c r="CZ380">
        <v>-0.26936516616712097</v>
      </c>
      <c r="DA380">
        <v>-0.22825471985086501</v>
      </c>
      <c r="DB380">
        <v>-0.18697621927123201</v>
      </c>
      <c r="DC380">
        <v>-0.14556256618289801</v>
      </c>
      <c r="DD380">
        <v>-0.104046814492448</v>
      </c>
      <c r="DE380">
        <v>-6.2457681432083502E-2</v>
      </c>
      <c r="DF380">
        <v>-4.16496933862072E-2</v>
      </c>
    </row>
    <row r="381" spans="11:110" ht="1.1499999999999999" customHeight="1">
      <c r="K381">
        <v>-4.08382143733797E-2</v>
      </c>
      <c r="L381">
        <v>-6.1257748908878903E-2</v>
      </c>
      <c r="M381">
        <v>-0.102051700091901</v>
      </c>
      <c r="N381">
        <v>-0.142771046377974</v>
      </c>
      <c r="O381">
        <v>-0.18339015145885201</v>
      </c>
      <c r="P381">
        <v>-0.223875945970439</v>
      </c>
      <c r="Q381">
        <v>-0.26419545983551401</v>
      </c>
      <c r="R381">
        <v>-0.30431352589831001</v>
      </c>
      <c r="S381">
        <v>-0.34419516064486699</v>
      </c>
      <c r="T381">
        <v>-0.38379332089996299</v>
      </c>
      <c r="U381">
        <v>-0.42308014514077003</v>
      </c>
      <c r="V381">
        <v>-0.46199684062845697</v>
      </c>
      <c r="W381">
        <v>-0.50050379834668102</v>
      </c>
      <c r="X381">
        <v>-0.53855816976456405</v>
      </c>
      <c r="Y381">
        <v>-0.57609997641393795</v>
      </c>
      <c r="Z381">
        <v>-0.61308410541653702</v>
      </c>
      <c r="AA381">
        <v>-0.64946199044617903</v>
      </c>
      <c r="AB381">
        <v>-0.68517693218881004</v>
      </c>
      <c r="AC381">
        <v>-0.720179652424212</v>
      </c>
      <c r="AD381">
        <v>-0.75442435760932702</v>
      </c>
      <c r="AE381">
        <v>-0.78785854946801404</v>
      </c>
      <c r="AF381">
        <v>-0.82043996998288504</v>
      </c>
      <c r="AG381">
        <v>-0.85212483765136704</v>
      </c>
      <c r="AH381">
        <v>-0.88287631329407301</v>
      </c>
      <c r="AI381">
        <v>-0.91265615938965305</v>
      </c>
      <c r="AJ381">
        <v>-0.94143631194477095</v>
      </c>
      <c r="AK381">
        <v>-0.96918754696974596</v>
      </c>
      <c r="AL381">
        <v>-0.995887661792621</v>
      </c>
      <c r="AM381">
        <v>-1.0215173841202001</v>
      </c>
      <c r="AN381">
        <v>-1.0460605220544701</v>
      </c>
      <c r="AO381">
        <v>-1.0695053030952</v>
      </c>
      <c r="AP381">
        <v>-1.0918411730442199</v>
      </c>
      <c r="AQ381">
        <v>-1.1130607177127401</v>
      </c>
      <c r="AR381">
        <v>-1.13315750573728</v>
      </c>
      <c r="AS381">
        <v>-1.1521267987074799</v>
      </c>
      <c r="AT381">
        <v>-1.16996235801918</v>
      </c>
      <c r="AU381">
        <v>-1.18666166373418</v>
      </c>
      <c r="AV381">
        <v>-1.20221635298953</v>
      </c>
      <c r="AW381">
        <v>-1.21662363288133</v>
      </c>
      <c r="AX381">
        <v>-1.22987369476935</v>
      </c>
      <c r="AY381">
        <v>-1.24196115650713</v>
      </c>
      <c r="AZ381">
        <v>-1.2528755926606101</v>
      </c>
      <c r="BA381">
        <v>-1.2626095905624699</v>
      </c>
      <c r="BB381">
        <v>-1.2711524713322899</v>
      </c>
      <c r="BC381">
        <v>-1.2784964592266801</v>
      </c>
      <c r="BD381">
        <v>-1.2846315200855201</v>
      </c>
      <c r="BE381">
        <v>-1.2895505365769899</v>
      </c>
      <c r="BF381">
        <v>-1.29324589177039</v>
      </c>
      <c r="BG381">
        <v>-1.29571232236558</v>
      </c>
      <c r="BH381">
        <v>-1.2969460433503699</v>
      </c>
      <c r="BI381">
        <v>-1.2969449141642999</v>
      </c>
      <c r="BJ381">
        <v>-1.29570922309616</v>
      </c>
      <c r="BK381">
        <v>-1.2932406064123101</v>
      </c>
      <c r="BL381">
        <v>-1.2895433148020099</v>
      </c>
      <c r="BM381">
        <v>-1.28462262744456</v>
      </c>
      <c r="BN381">
        <v>-1.2784863055290401</v>
      </c>
      <c r="BO381">
        <v>-1.2711420109975899</v>
      </c>
      <c r="BP381">
        <v>-1.26259968321748</v>
      </c>
      <c r="BQ381">
        <v>-1.2528674758442699</v>
      </c>
      <c r="BR381">
        <v>-1.24195594843975</v>
      </c>
      <c r="BS381">
        <v>-1.22987241077014</v>
      </c>
      <c r="BT381">
        <v>-1.2166267460843601</v>
      </c>
      <c r="BU381">
        <v>-1.2022249457365199</v>
      </c>
      <c r="BV381">
        <v>-1.18667488278388</v>
      </c>
      <c r="BW381">
        <v>-1.16998150571176</v>
      </c>
      <c r="BX381">
        <v>-1.1521498683017699</v>
      </c>
      <c r="BY381">
        <v>-1.1331850865214701</v>
      </c>
      <c r="BZ381">
        <v>-1.1130903865684101</v>
      </c>
      <c r="CA381">
        <v>-1.09187264209975</v>
      </c>
      <c r="CB381">
        <v>-1.0695362302964</v>
      </c>
      <c r="CC381">
        <v>-1.0460907225174301</v>
      </c>
      <c r="CD381">
        <v>-1.0215453181165299</v>
      </c>
      <c r="CE381">
        <v>-0.99591295284759296</v>
      </c>
      <c r="CF381">
        <v>-0.96921026817017697</v>
      </c>
      <c r="CG381">
        <v>-0.94145533080539201</v>
      </c>
      <c r="CH381">
        <v>-0.91267286261528602</v>
      </c>
      <c r="CI381">
        <v>-0.88288884310083604</v>
      </c>
      <c r="CJ381">
        <v>-0.85213521434196904</v>
      </c>
      <c r="CK381">
        <v>-0.820447621401727</v>
      </c>
      <c r="CL381">
        <v>-0.78786412254346405</v>
      </c>
      <c r="CM381">
        <v>-0.75442887133742198</v>
      </c>
      <c r="CN381">
        <v>-0.72018548909728897</v>
      </c>
      <c r="CO381">
        <v>-0.68518306773729298</v>
      </c>
      <c r="CP381">
        <v>-0.64947003134110604</v>
      </c>
      <c r="CQ381">
        <v>-0.61309718374163302</v>
      </c>
      <c r="CR381">
        <v>-0.57611528105725396</v>
      </c>
      <c r="CS381">
        <v>-0.53857543613402403</v>
      </c>
      <c r="CT381">
        <v>-0.50052752322880201</v>
      </c>
      <c r="CU381">
        <v>-0.46202134871236</v>
      </c>
      <c r="CV381">
        <v>-0.42310453444297302</v>
      </c>
      <c r="CW381">
        <v>-0.38382288171226198</v>
      </c>
      <c r="CX381">
        <v>-0.344221203778447</v>
      </c>
      <c r="CY381">
        <v>-0.30434039230881299</v>
      </c>
      <c r="CZ381">
        <v>-0.26422073611783597</v>
      </c>
      <c r="DA381">
        <v>-0.223899046094065</v>
      </c>
      <c r="DB381">
        <v>-0.18341086142082499</v>
      </c>
      <c r="DC381">
        <v>-0.14278854147289599</v>
      </c>
      <c r="DD381">
        <v>-0.102064951888201</v>
      </c>
      <c r="DE381">
        <v>-6.1268464396016402E-2</v>
      </c>
      <c r="DF381">
        <v>-4.0856734421113199E-2</v>
      </c>
    </row>
    <row r="382" spans="11:110" ht="1.1499999999999999" customHeight="1">
      <c r="K382">
        <v>-4.0047817418599099E-2</v>
      </c>
      <c r="L382">
        <v>-6.0071654512403198E-2</v>
      </c>
      <c r="M382">
        <v>-0.100075048155845</v>
      </c>
      <c r="N382">
        <v>-0.14000452935140401</v>
      </c>
      <c r="O382">
        <v>-0.17983445756306901</v>
      </c>
      <c r="P382">
        <v>-0.219532256276083</v>
      </c>
      <c r="Q382">
        <v>-0.25906529448295701</v>
      </c>
      <c r="R382">
        <v>-0.29839901435863297</v>
      </c>
      <c r="S382">
        <v>-0.33749893024673799</v>
      </c>
      <c r="T382">
        <v>-0.376318843080302</v>
      </c>
      <c r="U382">
        <v>-0.414831560311404</v>
      </c>
      <c r="V382">
        <v>-0.45297958425094298</v>
      </c>
      <c r="W382">
        <v>-0.49072405669448899</v>
      </c>
      <c r="X382">
        <v>-0.52802330338051895</v>
      </c>
      <c r="Y382">
        <v>-0.56481908156761595</v>
      </c>
      <c r="Z382">
        <v>-0.60106712901589598</v>
      </c>
      <c r="AA382">
        <v>-0.63672043586914595</v>
      </c>
      <c r="AB382">
        <v>-0.67172398548101198</v>
      </c>
      <c r="AC382">
        <v>-0.70602964973218996</v>
      </c>
      <c r="AD382">
        <v>-0.73959310540666601</v>
      </c>
      <c r="AE382">
        <v>-0.77236317034083102</v>
      </c>
      <c r="AF382">
        <v>-0.80429898343007999</v>
      </c>
      <c r="AG382">
        <v>-0.83535757272296896</v>
      </c>
      <c r="AH382">
        <v>-0.86550324813968005</v>
      </c>
      <c r="AI382">
        <v>-0.894698725717048</v>
      </c>
      <c r="AJ382">
        <v>-0.92291616988719805</v>
      </c>
      <c r="AK382">
        <v>-0.95012728703790295</v>
      </c>
      <c r="AL382">
        <v>-0.97630990391144601</v>
      </c>
      <c r="AM382">
        <v>-1.00144492937376</v>
      </c>
      <c r="AN382">
        <v>-1.0255163321762599</v>
      </c>
      <c r="AO382">
        <v>-1.0485120468018101</v>
      </c>
      <c r="AP382">
        <v>-1.07042144022231</v>
      </c>
      <c r="AQ382">
        <v>-1.0912368503908401</v>
      </c>
      <c r="AR382">
        <v>-1.1109514852946401</v>
      </c>
      <c r="AS382">
        <v>-1.12956044737034</v>
      </c>
      <c r="AT382">
        <v>-1.1470571818491</v>
      </c>
      <c r="AU382">
        <v>-1.1634390480825301</v>
      </c>
      <c r="AV382">
        <v>-1.1786975554702299</v>
      </c>
      <c r="AW382">
        <v>-1.19282989736143</v>
      </c>
      <c r="AX382">
        <v>-1.2058263987628901</v>
      </c>
      <c r="AY382">
        <v>-1.21768169457524</v>
      </c>
      <c r="AZ382">
        <v>-1.2283858181085801</v>
      </c>
      <c r="BA382">
        <v>-1.23793139892921</v>
      </c>
      <c r="BB382">
        <v>-1.24630832771581</v>
      </c>
      <c r="BC382">
        <v>-1.2535090979085</v>
      </c>
      <c r="BD382">
        <v>-1.2595240281836</v>
      </c>
      <c r="BE382">
        <v>-1.26434653981695</v>
      </c>
      <c r="BF382">
        <v>-1.2679691084686899</v>
      </c>
      <c r="BG382">
        <v>-1.27038697066349</v>
      </c>
      <c r="BH382">
        <v>-1.27159638445554</v>
      </c>
      <c r="BI382">
        <v>-1.2715953284125601</v>
      </c>
      <c r="BJ382">
        <v>-1.2703841980705199</v>
      </c>
      <c r="BK382">
        <v>-1.26796431930762</v>
      </c>
      <c r="BL382">
        <v>-1.2643399933617701</v>
      </c>
      <c r="BM382">
        <v>-1.25951597909347</v>
      </c>
      <c r="BN382">
        <v>-1.25349987916284</v>
      </c>
      <c r="BO382">
        <v>-1.2462988747091499</v>
      </c>
      <c r="BP382">
        <v>-1.23792252448814</v>
      </c>
      <c r="BQ382">
        <v>-1.2283786598074999</v>
      </c>
      <c r="BR382">
        <v>-1.2176773543847099</v>
      </c>
      <c r="BS382">
        <v>-1.20582577605222</v>
      </c>
      <c r="BT382">
        <v>-1.19283340195862</v>
      </c>
      <c r="BU382">
        <v>-1.17870624014319</v>
      </c>
      <c r="BV382">
        <v>-1.1634519947445601</v>
      </c>
      <c r="BW382">
        <v>-1.1470757302911201</v>
      </c>
      <c r="BX382">
        <v>-1.12958261077216</v>
      </c>
      <c r="BY382">
        <v>-1.1109779135573099</v>
      </c>
      <c r="BZ382">
        <v>-1.09126518244323</v>
      </c>
      <c r="CA382">
        <v>-1.0704514627758499</v>
      </c>
      <c r="CB382">
        <v>-1.04854152658388</v>
      </c>
      <c r="CC382">
        <v>-1.0255450639456101</v>
      </c>
      <c r="CD382">
        <v>-1.0014715849781399</v>
      </c>
      <c r="CE382">
        <v>-0.97633401617650595</v>
      </c>
      <c r="CF382">
        <v>-0.95014902928301503</v>
      </c>
      <c r="CG382">
        <v>-0.92293453745740806</v>
      </c>
      <c r="CH382">
        <v>-0.894714833511848</v>
      </c>
      <c r="CI382">
        <v>-0.86551559251458798</v>
      </c>
      <c r="CJ382">
        <v>-0.83536785616641696</v>
      </c>
      <c r="CK382">
        <v>-0.80430668394826599</v>
      </c>
      <c r="CL382">
        <v>-0.77236897422159401</v>
      </c>
      <c r="CM382">
        <v>-0.739597842068901</v>
      </c>
      <c r="CN382">
        <v>-0.70603569461386995</v>
      </c>
      <c r="CO382">
        <v>-0.67173020932852001</v>
      </c>
      <c r="CP382">
        <v>-0.63672851799290997</v>
      </c>
      <c r="CQ382">
        <v>-0.60107994560165001</v>
      </c>
      <c r="CR382">
        <v>-0.56483383996250702</v>
      </c>
      <c r="CS382">
        <v>-0.52803992195655103</v>
      </c>
      <c r="CT382">
        <v>-0.49074675483990599</v>
      </c>
      <c r="CU382">
        <v>-0.45300278655873999</v>
      </c>
      <c r="CV382">
        <v>-0.41485460019770398</v>
      </c>
      <c r="CW382">
        <v>-0.37634680051950398</v>
      </c>
      <c r="CX382">
        <v>-0.33752330943342201</v>
      </c>
      <c r="CY382">
        <v>-0.29842418964287798</v>
      </c>
      <c r="CZ382">
        <v>-0.25908895894226103</v>
      </c>
      <c r="DA382">
        <v>-0.219553824572917</v>
      </c>
      <c r="DB382">
        <v>-0.179853875899188</v>
      </c>
      <c r="DC382">
        <v>-0.14002091736998801</v>
      </c>
      <c r="DD382">
        <v>-0.100087589909858</v>
      </c>
      <c r="DE382">
        <v>-6.0081922046215298E-2</v>
      </c>
      <c r="DF382">
        <v>-4.0065562341706003E-2</v>
      </c>
    </row>
    <row r="383" spans="11:110" ht="1.1499999999999999" customHeight="1">
      <c r="K383">
        <v>-3.9259154390319899E-2</v>
      </c>
      <c r="L383">
        <v>-5.8888203376095502E-2</v>
      </c>
      <c r="M383">
        <v>-9.8102842517241606E-2</v>
      </c>
      <c r="N383">
        <v>-0.13724431518053201</v>
      </c>
      <c r="O383">
        <v>-0.17628702557984</v>
      </c>
      <c r="P383">
        <v>-0.215198874170619</v>
      </c>
      <c r="Q383">
        <v>-0.253947595607455</v>
      </c>
      <c r="R383">
        <v>-0.29249926849205599</v>
      </c>
      <c r="S383">
        <v>-0.33081989754094598</v>
      </c>
      <c r="T383">
        <v>-0.36886412291508303</v>
      </c>
      <c r="U383">
        <v>-0.40660543017740503</v>
      </c>
      <c r="V383">
        <v>-0.443987602724223</v>
      </c>
      <c r="W383">
        <v>-0.48097252277229402</v>
      </c>
      <c r="X383">
        <v>-0.51751965191483096</v>
      </c>
      <c r="Y383">
        <v>-0.55357248576712603</v>
      </c>
      <c r="Z383">
        <v>-0.58908756525299799</v>
      </c>
      <c r="AA383">
        <v>-0.62401939173810606</v>
      </c>
      <c r="AB383">
        <v>-0.65831463718789496</v>
      </c>
      <c r="AC383">
        <v>-0.69192622529476899</v>
      </c>
      <c r="AD383">
        <v>-0.72481131837274904</v>
      </c>
      <c r="AE383">
        <v>-0.75692000260116399</v>
      </c>
      <c r="AF383">
        <v>-0.78821274608624603</v>
      </c>
      <c r="AG383">
        <v>-0.81864743115618199</v>
      </c>
      <c r="AH383">
        <v>-0.84818943054292495</v>
      </c>
      <c r="AI383">
        <v>-0.87680243848212203</v>
      </c>
      <c r="AJ383">
        <v>-0.90445883897405999</v>
      </c>
      <c r="AK383">
        <v>-0.93113125502045901</v>
      </c>
      <c r="AL383">
        <v>-0.95679758207533205</v>
      </c>
      <c r="AM383">
        <v>-0.98143888632797305</v>
      </c>
      <c r="AN383">
        <v>-1.00503936923458</v>
      </c>
      <c r="AO383">
        <v>-1.02758666106662</v>
      </c>
      <c r="AP383">
        <v>-1.0490700863242901</v>
      </c>
      <c r="AQ383">
        <v>-1.06948180739066</v>
      </c>
      <c r="AR383">
        <v>-1.08881463183754</v>
      </c>
      <c r="AS383">
        <v>-1.1070636009886501</v>
      </c>
      <c r="AT383">
        <v>-1.1242218428078099</v>
      </c>
      <c r="AU383">
        <v>-1.14028658467294</v>
      </c>
      <c r="AV383">
        <v>-1.15524930405921</v>
      </c>
      <c r="AW383">
        <v>-1.1691070993657999</v>
      </c>
      <c r="AX383">
        <v>-1.1818504942454799</v>
      </c>
      <c r="AY383">
        <v>-1.19347413059864</v>
      </c>
      <c r="AZ383">
        <v>-1.2039684468755401</v>
      </c>
      <c r="BA383">
        <v>-1.2133261749859801</v>
      </c>
      <c r="BB383">
        <v>-1.22153768473151</v>
      </c>
      <c r="BC383">
        <v>-1.2285957620824299</v>
      </c>
      <c r="BD383">
        <v>-1.2344910474606801</v>
      </c>
      <c r="BE383">
        <v>-1.23921745477649</v>
      </c>
      <c r="BF383">
        <v>-1.2427675732294501</v>
      </c>
      <c r="BG383">
        <v>-1.24513708048459</v>
      </c>
      <c r="BH383">
        <v>-1.2463223001241901</v>
      </c>
      <c r="BI383">
        <v>-1.2463213072924799</v>
      </c>
      <c r="BJ383">
        <v>-1.24513460952502</v>
      </c>
      <c r="BK383">
        <v>-1.2427632363799599</v>
      </c>
      <c r="BL383">
        <v>-1.23921153860944</v>
      </c>
      <c r="BM383">
        <v>-1.2344837848388801</v>
      </c>
      <c r="BN383">
        <v>-1.2285874259240801</v>
      </c>
      <c r="BO383">
        <v>-1.22152919340899</v>
      </c>
      <c r="BP383">
        <v>-1.2133182793842701</v>
      </c>
      <c r="BQ383">
        <v>-1.2039622197075801</v>
      </c>
      <c r="BR383">
        <v>-1.19347061501068</v>
      </c>
      <c r="BS383">
        <v>-1.18185051023125</v>
      </c>
      <c r="BT383">
        <v>-1.16911098116335</v>
      </c>
      <c r="BU383">
        <v>-1.15525805892492</v>
      </c>
      <c r="BV383">
        <v>-1.1402992714350699</v>
      </c>
      <c r="BW383">
        <v>-1.12423979170694</v>
      </c>
      <c r="BX383">
        <v>-1.1070848743189901</v>
      </c>
      <c r="BY383">
        <v>-1.0888399376764799</v>
      </c>
      <c r="BZ383">
        <v>-1.0695088175732099</v>
      </c>
      <c r="CA383">
        <v>-1.049098696797</v>
      </c>
      <c r="CB383">
        <v>-1.0276147202875501</v>
      </c>
      <c r="CC383">
        <v>-1.0050666509905199</v>
      </c>
      <c r="CD383">
        <v>-0.98146429594151396</v>
      </c>
      <c r="CE383">
        <v>-0.95682052762338099</v>
      </c>
      <c r="CF383">
        <v>-0.93115204068315904</v>
      </c>
      <c r="CG383">
        <v>-0.90447656462121795</v>
      </c>
      <c r="CH383">
        <v>-0.87681796602593198</v>
      </c>
      <c r="CI383">
        <v>-0.84820159773792403</v>
      </c>
      <c r="CJ383">
        <v>-0.818657627644793</v>
      </c>
      <c r="CK383">
        <v>-0.78822051300773599</v>
      </c>
      <c r="CL383">
        <v>-0.75692604519433104</v>
      </c>
      <c r="CM383">
        <v>-0.72481629326797603</v>
      </c>
      <c r="CN383">
        <v>-0.69193250430915598</v>
      </c>
      <c r="CO383">
        <v>-0.65832096544222596</v>
      </c>
      <c r="CP383">
        <v>-0.62402754865249299</v>
      </c>
      <c r="CQ383">
        <v>-0.58910014987068204</v>
      </c>
      <c r="CR383">
        <v>-0.55358673112824297</v>
      </c>
      <c r="CS383">
        <v>-0.51753566562225795</v>
      </c>
      <c r="CT383">
        <v>-0.48099422741728098</v>
      </c>
      <c r="CU383">
        <v>-0.44400954538038101</v>
      </c>
      <c r="CV383">
        <v>-0.40662715890087803</v>
      </c>
      <c r="CW383">
        <v>-0.36889052919447701</v>
      </c>
      <c r="CX383">
        <v>-0.330842653197364</v>
      </c>
      <c r="CY383">
        <v>-0.29252280258955499</v>
      </c>
      <c r="CZ383">
        <v>-0.25396970430805599</v>
      </c>
      <c r="DA383">
        <v>-0.21521895643405001</v>
      </c>
      <c r="DB383">
        <v>-0.176305189080808</v>
      </c>
      <c r="DC383">
        <v>-0.137259642622202</v>
      </c>
      <c r="DD383">
        <v>-9.8114693797692804E-2</v>
      </c>
      <c r="DE383">
        <v>-5.88980340383886E-2</v>
      </c>
      <c r="DF383">
        <v>-3.9276163778422399E-2</v>
      </c>
    </row>
    <row r="384" spans="11:110" ht="1.1499999999999999" customHeight="1">
      <c r="K384">
        <v>-3.8472212258602603E-2</v>
      </c>
      <c r="L384">
        <v>-5.7707374693177299E-2</v>
      </c>
      <c r="M384">
        <v>-9.6135046671029095E-2</v>
      </c>
      <c r="N384">
        <v>-0.13449034929259099</v>
      </c>
      <c r="O384">
        <v>-0.17274777888607301</v>
      </c>
      <c r="P384">
        <v>-0.210875696266075</v>
      </c>
      <c r="Q384">
        <v>-0.24884222686774499</v>
      </c>
      <c r="R384">
        <v>-0.28661411309207702</v>
      </c>
      <c r="S384">
        <v>-0.32415784033375</v>
      </c>
      <c r="T384">
        <v>-0.36142888412526603</v>
      </c>
      <c r="U384">
        <v>-0.39840141912805299</v>
      </c>
      <c r="V384">
        <v>-0.43502049063526099</v>
      </c>
      <c r="W384">
        <v>-0.47124871818238201</v>
      </c>
      <c r="X384">
        <v>-0.50704666055349601</v>
      </c>
      <c r="Y384">
        <v>-0.54235954886712501</v>
      </c>
      <c r="Z384">
        <v>-0.57714469088505205</v>
      </c>
      <c r="AA384">
        <v>-0.61135804769462898</v>
      </c>
      <c r="AB384">
        <v>-0.64494798976286705</v>
      </c>
      <c r="AC384">
        <v>-0.67786839802208299</v>
      </c>
      <c r="AD384">
        <v>-0.71007793245162698</v>
      </c>
      <c r="AE384">
        <v>-0.74152791059493195</v>
      </c>
      <c r="AF384">
        <v>-0.77218005154192204</v>
      </c>
      <c r="AG384">
        <v>-0.80199314908529196</v>
      </c>
      <c r="AH384">
        <v>-0.83093354996858504</v>
      </c>
      <c r="AI384">
        <v>-0.85896594260457204</v>
      </c>
      <c r="AJ384">
        <v>-0.88606294125052898</v>
      </c>
      <c r="AK384">
        <v>-0.91219805037061996</v>
      </c>
      <c r="AL384">
        <v>-0.93734928368469805</v>
      </c>
      <c r="AM384">
        <v>-0.96149784517027903</v>
      </c>
      <c r="AN384">
        <v>-0.98462822087277801</v>
      </c>
      <c r="AO384">
        <v>-1.0067277461019899</v>
      </c>
      <c r="AP384">
        <v>-1.0277857238764001</v>
      </c>
      <c r="AQ384">
        <v>-1.0477942117911301</v>
      </c>
      <c r="AR384">
        <v>-1.0667455870298499</v>
      </c>
      <c r="AS384">
        <v>-1.0846349104103401</v>
      </c>
      <c r="AT384">
        <v>-1.10145500332374</v>
      </c>
      <c r="AU384">
        <v>-1.1172029418185201</v>
      </c>
      <c r="AV384">
        <v>-1.1318702670865199</v>
      </c>
      <c r="AW384">
        <v>-1.14545390450699</v>
      </c>
      <c r="AX384">
        <v>-1.15794463493556</v>
      </c>
      <c r="AY384">
        <v>-1.1693371065665199</v>
      </c>
      <c r="AZ384">
        <v>-1.17962209932044</v>
      </c>
      <c r="BA384">
        <v>-1.18879252034758</v>
      </c>
      <c r="BB384">
        <v>-1.19683912058157</v>
      </c>
      <c r="BC384">
        <v>-1.20375500576575</v>
      </c>
      <c r="BD384">
        <v>-1.2095311150805601</v>
      </c>
      <c r="BE384">
        <v>-1.2141617946469601</v>
      </c>
      <c r="BF384">
        <v>-1.2176397901198199</v>
      </c>
      <c r="BG384">
        <v>-1.21996114213283</v>
      </c>
      <c r="BH384">
        <v>-1.2211222762463501</v>
      </c>
      <c r="BI384">
        <v>-1.2211213395795699</v>
      </c>
      <c r="BJ384">
        <v>-1.2199589467190299</v>
      </c>
      <c r="BK384">
        <v>-1.21763586404695</v>
      </c>
      <c r="BL384">
        <v>-1.2141564659678199</v>
      </c>
      <c r="BM384">
        <v>-1.2095245838318101</v>
      </c>
      <c r="BN384">
        <v>-1.20374750374845</v>
      </c>
      <c r="BO384">
        <v>-1.19683154786724</v>
      </c>
      <c r="BP384">
        <v>-1.18878555290883</v>
      </c>
      <c r="BQ384">
        <v>-1.1796167774959301</v>
      </c>
      <c r="BR384">
        <v>-1.1693343744798399</v>
      </c>
      <c r="BS384">
        <v>-1.1579452660526599</v>
      </c>
      <c r="BT384">
        <v>-1.1454581500757499</v>
      </c>
      <c r="BU384">
        <v>-1.13187906812157</v>
      </c>
      <c r="BV384">
        <v>-1.1172153808010601</v>
      </c>
      <c r="BW384">
        <v>-1.10147234963231</v>
      </c>
      <c r="BX384">
        <v>-1.08465530989305</v>
      </c>
      <c r="BY384">
        <v>-1.06676979646369</v>
      </c>
      <c r="BZ384">
        <v>-1.0478199149007801</v>
      </c>
      <c r="CA384">
        <v>-1.02781295352781</v>
      </c>
      <c r="CB384">
        <v>-1.00675440697705</v>
      </c>
      <c r="CC384">
        <v>-0.98465407155649598</v>
      </c>
      <c r="CD384">
        <v>-0.96152203335559505</v>
      </c>
      <c r="CE384">
        <v>-0.93737107380186402</v>
      </c>
      <c r="CF384">
        <v>-0.91221789850579604</v>
      </c>
      <c r="CG384">
        <v>-0.88608002936254704</v>
      </c>
      <c r="CH384">
        <v>-0.85898090645142899</v>
      </c>
      <c r="CI384">
        <v>-0.83094554541264598</v>
      </c>
      <c r="CJ384">
        <v>-0.80200326502309005</v>
      </c>
      <c r="CK384">
        <v>-0.77218790486928301</v>
      </c>
      <c r="CL384">
        <v>-0.74153419853616398</v>
      </c>
      <c r="CM384">
        <v>-0.71008316460203702</v>
      </c>
      <c r="CN384">
        <v>-0.67787493687239497</v>
      </c>
      <c r="CO384">
        <v>-0.64495444103062205</v>
      </c>
      <c r="CP384">
        <v>-0.61136631386379503</v>
      </c>
      <c r="CQ384">
        <v>-0.57715707497548396</v>
      </c>
      <c r="CR384">
        <v>-0.54237331803956701</v>
      </c>
      <c r="CS384">
        <v>-0.50706211383754995</v>
      </c>
      <c r="CT384">
        <v>-0.47126946535908198</v>
      </c>
      <c r="CU384">
        <v>-0.435041222727863</v>
      </c>
      <c r="CV384">
        <v>-0.39842187521192002</v>
      </c>
      <c r="CW384">
        <v>-0.36145379065146699</v>
      </c>
      <c r="CX384">
        <v>-0.32417901308347602</v>
      </c>
      <c r="CY384">
        <v>-0.28663605250082103</v>
      </c>
      <c r="CZ384">
        <v>-0.24886283383388599</v>
      </c>
      <c r="DA384">
        <v>-0.210894335944176</v>
      </c>
      <c r="DB384">
        <v>-0.17276472110013799</v>
      </c>
      <c r="DC384">
        <v>-0.13450466101413799</v>
      </c>
      <c r="DD384">
        <v>-9.6146225283687298E-2</v>
      </c>
      <c r="DE384">
        <v>-5.77167778160219E-2</v>
      </c>
      <c r="DF384">
        <v>-3.8488523501073298E-2</v>
      </c>
    </row>
    <row r="385" spans="11:110" ht="1.1499999999999999" customHeight="1">
      <c r="K385">
        <v>-3.7686976597187803E-2</v>
      </c>
      <c r="L385">
        <v>-5.6529145413519402E-2</v>
      </c>
      <c r="M385">
        <v>-9.4171620594379404E-2</v>
      </c>
      <c r="N385">
        <v>-0.13174257245323501</v>
      </c>
      <c r="O385">
        <v>-0.16921663475530699</v>
      </c>
      <c r="P385">
        <v>-0.206562612072725</v>
      </c>
      <c r="Q385">
        <v>-0.24374904407171</v>
      </c>
      <c r="R385">
        <v>-0.28074336434875402</v>
      </c>
      <c r="S385">
        <v>-0.317512527738817</v>
      </c>
      <c r="T385">
        <v>-0.35401284195117499</v>
      </c>
      <c r="U385">
        <v>-0.390219183832964</v>
      </c>
      <c r="V385">
        <v>-0.42607783603348698</v>
      </c>
      <c r="W385">
        <v>-0.46155215929274102</v>
      </c>
      <c r="X385">
        <v>-0.49660377144954898</v>
      </c>
      <c r="Y385">
        <v>-0.53117962923954098</v>
      </c>
      <c r="Z385">
        <v>-0.56523778344363096</v>
      </c>
      <c r="AA385">
        <v>-0.59873559673835097</v>
      </c>
      <c r="AB385">
        <v>-0.63162315020162996</v>
      </c>
      <c r="AC385">
        <v>-0.66385519441743701</v>
      </c>
      <c r="AD385">
        <v>-0.69539189283297598</v>
      </c>
      <c r="AE385">
        <v>-0.72618576915927802</v>
      </c>
      <c r="AF385">
        <v>-0.75619970651748603</v>
      </c>
      <c r="AG385">
        <v>-0.78539347575543095</v>
      </c>
      <c r="AH385">
        <v>-0.81373431019305298</v>
      </c>
      <c r="AI385">
        <v>-0.84118789752271295</v>
      </c>
      <c r="AJ385">
        <v>-0.86772711228197696</v>
      </c>
      <c r="AK385">
        <v>-0.89332628614839404</v>
      </c>
      <c r="AL385">
        <v>-0.91796360769882002</v>
      </c>
      <c r="AM385">
        <v>-0.94162040704195904</v>
      </c>
      <c r="AN385">
        <v>-0.96428148374523903</v>
      </c>
      <c r="AO385">
        <v>-0.9859339090407</v>
      </c>
      <c r="AP385">
        <v>-1.0065669716649599</v>
      </c>
      <c r="AQ385">
        <v>-1.02617268943927</v>
      </c>
      <c r="AR385">
        <v>-1.0447429949753</v>
      </c>
      <c r="AS385">
        <v>-1.06227302689999</v>
      </c>
      <c r="AT385">
        <v>-1.07875532401732</v>
      </c>
      <c r="AU385">
        <v>-1.0941867871442399</v>
      </c>
      <c r="AV385">
        <v>-1.10855910941536</v>
      </c>
      <c r="AW385">
        <v>-1.1218689763732499</v>
      </c>
      <c r="AX385">
        <v>-1.1341074728501901</v>
      </c>
      <c r="AY385">
        <v>-1.14526926202666</v>
      </c>
      <c r="AZ385">
        <v>-1.1553453966629299</v>
      </c>
      <c r="BA385">
        <v>-1.16432903637616</v>
      </c>
      <c r="BB385">
        <v>-1.1722112157831099</v>
      </c>
      <c r="BC385">
        <v>-1.1789853864342701</v>
      </c>
      <c r="BD385">
        <v>-1.1846427715988901</v>
      </c>
      <c r="BE385">
        <v>-1.18917807881633</v>
      </c>
      <c r="BF385">
        <v>-1.1925842682488099</v>
      </c>
      <c r="BG385">
        <v>-1.19485765283686</v>
      </c>
      <c r="BH385">
        <v>-1.1959948053440601</v>
      </c>
      <c r="BI385">
        <v>-1.19599392027679</v>
      </c>
      <c r="BJ385">
        <v>-1.19485570573476</v>
      </c>
      <c r="BK385">
        <v>-1.19258071361104</v>
      </c>
      <c r="BL385">
        <v>-1.1891732960399599</v>
      </c>
      <c r="BM385">
        <v>-1.1846369184305201</v>
      </c>
      <c r="BN385">
        <v>-1.17897867306312</v>
      </c>
      <c r="BO385">
        <v>-1.17220452017299</v>
      </c>
      <c r="BP385">
        <v>-1.1643229499578001</v>
      </c>
      <c r="BQ385">
        <v>-1.15534095468411</v>
      </c>
      <c r="BR385">
        <v>-1.1452672751069499</v>
      </c>
      <c r="BS385">
        <v>-1.13410869470739</v>
      </c>
      <c r="BT385">
        <v>-1.1218735727075</v>
      </c>
      <c r="BU385">
        <v>-1.1085679321777799</v>
      </c>
      <c r="BV385">
        <v>-1.0941989892894299</v>
      </c>
      <c r="BW385">
        <v>-1.07877206343964</v>
      </c>
      <c r="BX385">
        <v>-1.0622925692018399</v>
      </c>
      <c r="BY385">
        <v>-1.04476612985745</v>
      </c>
      <c r="BZ385">
        <v>-1.0261971014965201</v>
      </c>
      <c r="CA385">
        <v>-1.0065928483106601</v>
      </c>
      <c r="CB385">
        <v>-0.98595919021071898</v>
      </c>
      <c r="CC385">
        <v>-0.96430592332980702</v>
      </c>
      <c r="CD385">
        <v>-0.94164339106765904</v>
      </c>
      <c r="CE385">
        <v>-0.917984254203279</v>
      </c>
      <c r="CF385">
        <v>-0.89334521274121903</v>
      </c>
      <c r="CG385">
        <v>-0.86774356329469804</v>
      </c>
      <c r="CH385">
        <v>-0.84120231554611002</v>
      </c>
      <c r="CI385">
        <v>-0.81374613653100303</v>
      </c>
      <c r="CJ385">
        <v>-0.78540351766784999</v>
      </c>
      <c r="CK385">
        <v>-0.75620766802204298</v>
      </c>
      <c r="CL385">
        <v>-0.72619230747932295</v>
      </c>
      <c r="CM385">
        <v>-0.69539740418971996</v>
      </c>
      <c r="CN385">
        <v>-0.66386201721770699</v>
      </c>
      <c r="CO385">
        <v>-0.63162974491147394</v>
      </c>
      <c r="CP385">
        <v>-0.59874400611325596</v>
      </c>
      <c r="CQ385">
        <v>-0.56524999867090997</v>
      </c>
      <c r="CR385">
        <v>-0.53119296211951195</v>
      </c>
      <c r="CS385">
        <v>-0.49661870880369802</v>
      </c>
      <c r="CT385">
        <v>-0.461571987903521</v>
      </c>
      <c r="CU385">
        <v>-0.42609740898607001</v>
      </c>
      <c r="CV385">
        <v>-0.390238406639841</v>
      </c>
      <c r="CW385">
        <v>-0.35403629957486799</v>
      </c>
      <c r="CX385">
        <v>-0.31753215897078901</v>
      </c>
      <c r="CY385">
        <v>-0.28076375292637301</v>
      </c>
      <c r="CZ385">
        <v>-0.24376820133763799</v>
      </c>
      <c r="DA385">
        <v>-0.20657985076357299</v>
      </c>
      <c r="DB385">
        <v>-0.16923238616717201</v>
      </c>
      <c r="DC385">
        <v>-0.13175591149306901</v>
      </c>
      <c r="DD385">
        <v>-9.4182142812192102E-2</v>
      </c>
      <c r="DE385">
        <v>-5.6538128694196499E-2</v>
      </c>
      <c r="DF385">
        <v>-3.7702624535895603E-2</v>
      </c>
    </row>
    <row r="386" spans="11:110" ht="1.1499999999999999" customHeight="1">
      <c r="K386">
        <v>-3.6903431674218098E-2</v>
      </c>
      <c r="L386">
        <v>-5.5353490347924798E-2</v>
      </c>
      <c r="M386">
        <v>-9.2212520880511795E-2</v>
      </c>
      <c r="N386">
        <v>-0.129000920907615</v>
      </c>
      <c r="O386">
        <v>-0.165693504504902</v>
      </c>
      <c r="P386">
        <v>-0.202259504186349</v>
      </c>
      <c r="Q386">
        <v>-0.23866789543202599</v>
      </c>
      <c r="R386">
        <v>-0.27488683013111698</v>
      </c>
      <c r="S386">
        <v>-0.31088372055869001</v>
      </c>
      <c r="T386">
        <v>-0.34661570361792599</v>
      </c>
      <c r="U386">
        <v>-0.38205837368939199</v>
      </c>
      <c r="V386">
        <v>-0.41715922099606301</v>
      </c>
      <c r="W386">
        <v>-0.45188235770094698</v>
      </c>
      <c r="X386">
        <v>-0.48619042405174601</v>
      </c>
      <c r="Y386">
        <v>-0.52003208407914803</v>
      </c>
      <c r="Z386">
        <v>-0.55336612125899598</v>
      </c>
      <c r="AA386">
        <v>-0.58615123523176804</v>
      </c>
      <c r="AB386">
        <v>-0.61833922993735901</v>
      </c>
      <c r="AC386">
        <v>-0.64988564834945906</v>
      </c>
      <c r="AD386">
        <v>-0.68075215381018495</v>
      </c>
      <c r="AE386">
        <v>-0.71089246316740096</v>
      </c>
      <c r="AF386">
        <v>-0.74027053050888203</v>
      </c>
      <c r="AG386">
        <v>-0.76884717299011296</v>
      </c>
      <c r="AH386">
        <v>-0.79659042851053496</v>
      </c>
      <c r="AI386">
        <v>-0.82346697672194702</v>
      </c>
      <c r="AJ386">
        <v>-0.84945000024411399</v>
      </c>
      <c r="AK386">
        <v>-0.87451458835130302</v>
      </c>
      <c r="AL386">
        <v>-0.898639164152509</v>
      </c>
      <c r="AM386">
        <v>-0.92180518317528304</v>
      </c>
      <c r="AN386">
        <v>-0.94399776331035301</v>
      </c>
      <c r="AO386">
        <v>-0.96520376350002601</v>
      </c>
      <c r="AP386">
        <v>-0.98541245443182501</v>
      </c>
      <c r="AQ386">
        <v>-1.00461586915473</v>
      </c>
      <c r="AR386">
        <v>-1.0228055020372799</v>
      </c>
      <c r="AS386">
        <v>-1.0399766024963799</v>
      </c>
      <c r="AT386">
        <v>-1.0561214639628</v>
      </c>
      <c r="AU386">
        <v>-1.0712367878115501</v>
      </c>
      <c r="AV386">
        <v>-1.0853144929793399</v>
      </c>
      <c r="AW386">
        <v>-1.0983509767732</v>
      </c>
      <c r="AX386">
        <v>-1.1103376588376299</v>
      </c>
      <c r="AY386">
        <v>-1.1212692344100801</v>
      </c>
      <c r="AZ386">
        <v>-1.1311369613829401</v>
      </c>
      <c r="BA386">
        <v>-1.1399343244528799</v>
      </c>
      <c r="BB386">
        <v>-1.1476525532620001</v>
      </c>
      <c r="BC386">
        <v>-1.1542854651524199</v>
      </c>
      <c r="BD386">
        <v>-1.15982456061325</v>
      </c>
      <c r="BE386">
        <v>-1.1642648327870799</v>
      </c>
      <c r="BF386">
        <v>-1.1675995211585</v>
      </c>
      <c r="BG386">
        <v>-1.1698251163528901</v>
      </c>
      <c r="BH386">
        <v>-1.17093838608415</v>
      </c>
      <c r="BI386">
        <v>-1.1709375499443</v>
      </c>
      <c r="BJ386">
        <v>-1.16982338930256</v>
      </c>
      <c r="BK386">
        <v>-1.167596300584</v>
      </c>
      <c r="BL386">
        <v>-1.1642605546446001</v>
      </c>
      <c r="BM386">
        <v>-1.159819333815</v>
      </c>
      <c r="BN386">
        <v>-1.1542794968354999</v>
      </c>
      <c r="BO386">
        <v>-1.1476466937546601</v>
      </c>
      <c r="BP386">
        <v>-1.1399290752947999</v>
      </c>
      <c r="BQ386">
        <v>-1.13113337269765</v>
      </c>
      <c r="BR386">
        <v>-1.1212679573186599</v>
      </c>
      <c r="BS386">
        <v>-1.1103394463565099</v>
      </c>
      <c r="BT386">
        <v>-1.09835591074399</v>
      </c>
      <c r="BU386">
        <v>-1.0853233144716199</v>
      </c>
      <c r="BV386">
        <v>-1.0712487619821101</v>
      </c>
      <c r="BW386">
        <v>-1.0561375926051499</v>
      </c>
      <c r="BX386">
        <v>-1.0399953048561801</v>
      </c>
      <c r="BY386">
        <v>-1.0228275803436999</v>
      </c>
      <c r="BZ386">
        <v>-1.0046390086017301</v>
      </c>
      <c r="CA386">
        <v>-0.98543700240043097</v>
      </c>
      <c r="CB386">
        <v>-0.96522768139076998</v>
      </c>
      <c r="CC386">
        <v>-0.94402081345939604</v>
      </c>
      <c r="CD386">
        <v>-0.921826974084347</v>
      </c>
      <c r="CE386">
        <v>-0.89865868068752597</v>
      </c>
      <c r="CF386">
        <v>-0.87453260676782496</v>
      </c>
      <c r="CG386">
        <v>-0.84946581197581505</v>
      </c>
      <c r="CH386">
        <v>-0.82348086804224696</v>
      </c>
      <c r="CI386">
        <v>-0.79660208583044001</v>
      </c>
      <c r="CJ386">
        <v>-0.76885714766977797</v>
      </c>
      <c r="CK386">
        <v>-0.74027862261995303</v>
      </c>
      <c r="CL386">
        <v>-0.71089925519881003</v>
      </c>
      <c r="CM386">
        <v>-0.68075796819787204</v>
      </c>
      <c r="CN386">
        <v>-0.64989277646870502</v>
      </c>
      <c r="CO386">
        <v>-0.61834598955722797</v>
      </c>
      <c r="CP386">
        <v>-0.58615981996711497</v>
      </c>
      <c r="CQ386">
        <v>-0.55337819806403299</v>
      </c>
      <c r="CR386">
        <v>-0.52004502295334498</v>
      </c>
      <c r="CS386">
        <v>-0.48620488847859999</v>
      </c>
      <c r="CT386">
        <v>-0.45190130936610701</v>
      </c>
      <c r="CU386">
        <v>-0.41717768783085801</v>
      </c>
      <c r="CV386">
        <v>-0.38207640373444901</v>
      </c>
      <c r="CW386">
        <v>-0.34663776295485099</v>
      </c>
      <c r="CX386">
        <v>-0.31090185279313498</v>
      </c>
      <c r="CY386">
        <v>-0.274905710039206</v>
      </c>
      <c r="CZ386">
        <v>-0.23868565312626699</v>
      </c>
      <c r="DA386">
        <v>-0.20227538216459801</v>
      </c>
      <c r="DB386">
        <v>-0.16570809290463701</v>
      </c>
      <c r="DC386">
        <v>-0.12901332828686901</v>
      </c>
      <c r="DD386">
        <v>-9.2222401741792095E-2</v>
      </c>
      <c r="DE386">
        <v>-5.5362059956378197E-2</v>
      </c>
      <c r="DF386">
        <v>-3.69184482540185E-2</v>
      </c>
    </row>
    <row r="387" spans="11:110" ht="1.1499999999999999" customHeight="1">
      <c r="K387">
        <v>-3.6121560542542203E-2</v>
      </c>
      <c r="L387">
        <v>-5.4180382261506503E-2</v>
      </c>
      <c r="M387">
        <v>-9.0257700847846498E-2</v>
      </c>
      <c r="N387">
        <v>-0.12626532649531699</v>
      </c>
      <c r="O387">
        <v>-0.162178293634306</v>
      </c>
      <c r="P387">
        <v>-0.197966248482389</v>
      </c>
      <c r="Q387">
        <v>-0.233598621844016</v>
      </c>
      <c r="R387">
        <v>-0.26904431030637099</v>
      </c>
      <c r="S387">
        <v>-0.304271171700979</v>
      </c>
      <c r="T387">
        <v>-0.33923716883416999</v>
      </c>
      <c r="U387">
        <v>-0.37391863127348601</v>
      </c>
      <c r="V387">
        <v>-0.40826422217671698</v>
      </c>
      <c r="W387">
        <v>-0.44223882066784798</v>
      </c>
      <c r="X387">
        <v>-0.47580605536562798</v>
      </c>
      <c r="Y387">
        <v>-0.50891626967138504</v>
      </c>
      <c r="Z387">
        <v>-0.54152898343392697</v>
      </c>
      <c r="AA387">
        <v>-0.57360416285216098</v>
      </c>
      <c r="AB387">
        <v>-0.60509534474640903</v>
      </c>
      <c r="AC387">
        <v>-0.63595880077531997</v>
      </c>
      <c r="AD387">
        <v>-0.66615767863082898</v>
      </c>
      <c r="AE387">
        <v>-0.69564688708491695</v>
      </c>
      <c r="AF387">
        <v>-0.72439135537809196</v>
      </c>
      <c r="AG387">
        <v>-0.75235301470256599</v>
      </c>
      <c r="AH387">
        <v>-0.77950063493664801</v>
      </c>
      <c r="AI387">
        <v>-0.80580186728603598</v>
      </c>
      <c r="AJ387">
        <v>-0.83123026510942499</v>
      </c>
      <c r="AK387">
        <v>-0.855761595262715</v>
      </c>
      <c r="AL387">
        <v>-0.87937457378851802</v>
      </c>
      <c r="AM387">
        <v>-0.90205079407563904</v>
      </c>
      <c r="AN387">
        <v>-0.923775673660166</v>
      </c>
      <c r="AO387">
        <v>-0.94453592922742202</v>
      </c>
      <c r="AP387">
        <v>-0.96432080251422503</v>
      </c>
      <c r="AQ387">
        <v>-0.98312238300844002</v>
      </c>
      <c r="AR387">
        <v>-1.0009317566236899</v>
      </c>
      <c r="AS387">
        <v>-1.01774429034562</v>
      </c>
      <c r="AT387">
        <v>-1.0335520810279999</v>
      </c>
      <c r="AU387">
        <v>-1.04835161062654</v>
      </c>
      <c r="AV387">
        <v>-1.0621350774016201</v>
      </c>
      <c r="AW387">
        <v>-1.07489856591625</v>
      </c>
      <c r="AX387">
        <v>-1.08663384302615</v>
      </c>
      <c r="AY387">
        <v>-1.09733565940818</v>
      </c>
      <c r="AZ387">
        <v>-1.10699541742008</v>
      </c>
      <c r="BA387">
        <v>-1.11560698629689</v>
      </c>
      <c r="BB387">
        <v>-1.12316171834667</v>
      </c>
      <c r="BC387">
        <v>-1.1296538066300299</v>
      </c>
      <c r="BD387">
        <v>-1.1350750285023099</v>
      </c>
      <c r="BE387">
        <v>-1.139420587964</v>
      </c>
      <c r="BF387">
        <v>-1.1426840663633699</v>
      </c>
      <c r="BG387">
        <v>-1.1448620425316001</v>
      </c>
      <c r="BH387">
        <v>-1.1459515228431001</v>
      </c>
      <c r="BI387">
        <v>-1.14595073413818</v>
      </c>
      <c r="BJ387">
        <v>-1.14486050657406</v>
      </c>
      <c r="BK387">
        <v>-1.1426811441781699</v>
      </c>
      <c r="BL387">
        <v>-1.1394167727921101</v>
      </c>
      <c r="BM387">
        <v>-1.1350703777086499</v>
      </c>
      <c r="BN387">
        <v>-1.1296485406258201</v>
      </c>
      <c r="BO387">
        <v>-1.1231566533988799</v>
      </c>
      <c r="BP387">
        <v>-1.11560253358662</v>
      </c>
      <c r="BQ387">
        <v>-1.10699265314372</v>
      </c>
      <c r="BR387">
        <v>-1.09733505968475</v>
      </c>
      <c r="BS387">
        <v>-1.0866361705388401</v>
      </c>
      <c r="BT387">
        <v>-1.07490382362939</v>
      </c>
      <c r="BU387">
        <v>-1.0621438777432399</v>
      </c>
      <c r="BV387">
        <v>-1.04836336274217</v>
      </c>
      <c r="BW387">
        <v>-1.03356759705448</v>
      </c>
      <c r="BX387">
        <v>-1.01776217050877</v>
      </c>
      <c r="BY387">
        <v>-1.0009527931303801</v>
      </c>
      <c r="BZ387">
        <v>-0.98314427165677398</v>
      </c>
      <c r="CA387">
        <v>-0.96434404290251596</v>
      </c>
      <c r="CB387">
        <v>-0.94455849960568605</v>
      </c>
      <c r="CC387">
        <v>-0.923797358244278</v>
      </c>
      <c r="CD387">
        <v>-0.90207139822434301</v>
      </c>
      <c r="CE387">
        <v>-0.87939297697135299</v>
      </c>
      <c r="CF387">
        <v>-0.85577871688248197</v>
      </c>
      <c r="CG387">
        <v>-0.83124543429020803</v>
      </c>
      <c r="CH387">
        <v>-0.80581525216044103</v>
      </c>
      <c r="CI387">
        <v>-0.77951212116641699</v>
      </c>
      <c r="CJ387">
        <v>-0.75236292945398797</v>
      </c>
      <c r="CK387">
        <v>-0.72439959993452696</v>
      </c>
      <c r="CL387">
        <v>-0.69565393459713498</v>
      </c>
      <c r="CM387">
        <v>-0.66616382045418898</v>
      </c>
      <c r="CN387">
        <v>-0.635966251919863</v>
      </c>
      <c r="CO387">
        <v>-0.605102290936401</v>
      </c>
      <c r="CP387">
        <v>-0.57361295215534003</v>
      </c>
      <c r="CQ387">
        <v>-0.54154094971728195</v>
      </c>
      <c r="CR387">
        <v>-0.50892885843972602</v>
      </c>
      <c r="CS387">
        <v>-0.475820086915964</v>
      </c>
      <c r="CT387">
        <v>-0.44225693931061799</v>
      </c>
      <c r="CU387">
        <v>-0.408281636724668</v>
      </c>
      <c r="CV387">
        <v>-0.373935510252695</v>
      </c>
      <c r="CW387">
        <v>-0.339257880600289</v>
      </c>
      <c r="CX387">
        <v>-0.30428784875940401</v>
      </c>
      <c r="CY387">
        <v>-0.26906172299859898</v>
      </c>
      <c r="CZ387">
        <v>-0.23361502833388301</v>
      </c>
      <c r="DA387">
        <v>-0.19798080520957601</v>
      </c>
      <c r="DB387">
        <v>-0.16219174469238101</v>
      </c>
      <c r="DC387">
        <v>-0.12627684103085801</v>
      </c>
      <c r="DD387">
        <v>-9.0266954517155704E-2</v>
      </c>
      <c r="DE387">
        <v>-5.41885429655121E-2</v>
      </c>
      <c r="DF387">
        <v>-3.6135974443450299E-2</v>
      </c>
    </row>
    <row r="388" spans="11:110" ht="1.1499999999999999" customHeight="1">
      <c r="K388">
        <v>-3.5341345123097098E-2</v>
      </c>
      <c r="L388">
        <v>-5.3009791953349997E-2</v>
      </c>
      <c r="M388">
        <v>-8.8307110629248203E-2</v>
      </c>
      <c r="N388">
        <v>-0.123535716753594</v>
      </c>
      <c r="O388">
        <v>-0.158670901972363</v>
      </c>
      <c r="P388">
        <v>-0.19368271433098</v>
      </c>
      <c r="Q388">
        <v>-0.22854105719532</v>
      </c>
      <c r="R388">
        <v>-0.263215597100247</v>
      </c>
      <c r="S388">
        <v>-0.29767462662572602</v>
      </c>
      <c r="T388">
        <v>-0.33187693031530202</v>
      </c>
      <c r="U388">
        <v>-0.36579959278252699</v>
      </c>
      <c r="V388">
        <v>-0.39939241131910802</v>
      </c>
      <c r="W388">
        <v>-0.43262105150928598</v>
      </c>
      <c r="X388">
        <v>-0.46545010013900001</v>
      </c>
      <c r="Y388">
        <v>-0.49783154161955201</v>
      </c>
      <c r="Z388">
        <v>-0.52972564977689196</v>
      </c>
      <c r="AA388">
        <v>-0.56109358248970598</v>
      </c>
      <c r="AB388">
        <v>-0.591890614666435</v>
      </c>
      <c r="AC388">
        <v>-0.62207369941102997</v>
      </c>
      <c r="AD388">
        <v>-0.65160743932136</v>
      </c>
      <c r="AE388">
        <v>-0.68044794454068702</v>
      </c>
      <c r="AF388">
        <v>-0.70856102487794403</v>
      </c>
      <c r="AG388">
        <v>-0.73590978645523497</v>
      </c>
      <c r="AH388">
        <v>-0.76246367143001803</v>
      </c>
      <c r="AI388">
        <v>-0.78819126946137197</v>
      </c>
      <c r="AJ388">
        <v>-0.81306657795467696</v>
      </c>
      <c r="AK388">
        <v>-0.83706595681900098</v>
      </c>
      <c r="AL388">
        <v>-0.86016846779642497</v>
      </c>
      <c r="AM388">
        <v>-0.88235586878023597</v>
      </c>
      <c r="AN388">
        <v>-0.90361383736835199</v>
      </c>
      <c r="AO388">
        <v>-0.92392903184720099</v>
      </c>
      <c r="AP388">
        <v>-0.94329065144559499</v>
      </c>
      <c r="AQ388">
        <v>-0.96169086665334802</v>
      </c>
      <c r="AR388">
        <v>-0.97912040896710995</v>
      </c>
      <c r="AS388">
        <v>-0.99557474498681997</v>
      </c>
      <c r="AT388">
        <v>-1.01104583228913</v>
      </c>
      <c r="AU388">
        <v>-1.02552992204146</v>
      </c>
      <c r="AV388">
        <v>-1.03901952066569</v>
      </c>
      <c r="AW388">
        <v>-1.05151040254466</v>
      </c>
      <c r="AX388">
        <v>-1.0629946751661901</v>
      </c>
      <c r="AY388">
        <v>-1.0734671713956001</v>
      </c>
      <c r="AZ388">
        <v>-1.0829193901671801</v>
      </c>
      <c r="BA388">
        <v>-1.0913456243113999</v>
      </c>
      <c r="BB388">
        <v>-1.09873729866713</v>
      </c>
      <c r="BC388">
        <v>-1.10508897919114</v>
      </c>
      <c r="BD388">
        <v>-1.1103927242693401</v>
      </c>
      <c r="BE388">
        <v>-1.1146438813075801</v>
      </c>
      <c r="BF388">
        <v>-1.11783642505826</v>
      </c>
      <c r="BG388">
        <v>-1.11996694685549</v>
      </c>
      <c r="BH388">
        <v>-1.1210327253339101</v>
      </c>
      <c r="BI388">
        <v>-1.1210319829762301</v>
      </c>
      <c r="BJ388">
        <v>-1.1199655728300599</v>
      </c>
      <c r="BK388">
        <v>-1.1178337669892999</v>
      </c>
      <c r="BL388">
        <v>-1.1146404865726001</v>
      </c>
      <c r="BM388">
        <v>-1.11038860022839</v>
      </c>
      <c r="BN388">
        <v>-1.1050843726220201</v>
      </c>
      <c r="BO388">
        <v>-1.09873298527651</v>
      </c>
      <c r="BP388">
        <v>-1.09134192950139</v>
      </c>
      <c r="BQ388">
        <v>-1.08291741798788</v>
      </c>
      <c r="BR388">
        <v>-1.07346721904403</v>
      </c>
      <c r="BS388">
        <v>-1.06299751644786</v>
      </c>
      <c r="BT388">
        <v>-1.0515159687275499</v>
      </c>
      <c r="BU388">
        <v>-1.0390282844054699</v>
      </c>
      <c r="BV388">
        <v>-1.0255414543963901</v>
      </c>
      <c r="BW388">
        <v>-1.01106073743083</v>
      </c>
      <c r="BX388">
        <v>-0.99559182099668297</v>
      </c>
      <c r="BY388">
        <v>-0.97914041628517201</v>
      </c>
      <c r="BZ388">
        <v>-0.961711530315424</v>
      </c>
      <c r="CA388">
        <v>-0.943312602699375</v>
      </c>
      <c r="CB388">
        <v>-0.92395027145265796</v>
      </c>
      <c r="CC388">
        <v>-0.90363418281782204</v>
      </c>
      <c r="CD388">
        <v>-0.88237528975218504</v>
      </c>
      <c r="CE388">
        <v>-0.86018577811064001</v>
      </c>
      <c r="CF388">
        <v>-0.83708219181475196</v>
      </c>
      <c r="CG388">
        <v>-0.81308110181791504</v>
      </c>
      <c r="CH388">
        <v>-0.78820416910910696</v>
      </c>
      <c r="CI388">
        <v>-0.76247498287545501</v>
      </c>
      <c r="CJ388">
        <v>-0.73591964937421295</v>
      </c>
      <c r="CK388">
        <v>-0.70856944181583004</v>
      </c>
      <c r="CL388">
        <v>-0.68045524806220703</v>
      </c>
      <c r="CM388">
        <v>-0.65161393209948504</v>
      </c>
      <c r="CN388">
        <v>-0.62208148695080101</v>
      </c>
      <c r="CO388">
        <v>-0.59189776842621</v>
      </c>
      <c r="CP388">
        <v>-0.56110260159143699</v>
      </c>
      <c r="CQ388">
        <v>-0.52973752983497402</v>
      </c>
      <c r="CR388">
        <v>-0.49784382487944601</v>
      </c>
      <c r="CS388">
        <v>-0.46546373466665902</v>
      </c>
      <c r="CT388">
        <v>-0.43263838268488097</v>
      </c>
      <c r="CU388">
        <v>-0.399408827423612</v>
      </c>
      <c r="CV388">
        <v>-0.36581536333820103</v>
      </c>
      <c r="CW388">
        <v>-0.33189634560777398</v>
      </c>
      <c r="CX388">
        <v>-0.29768989362758902</v>
      </c>
      <c r="CY388">
        <v>-0.26323158425236598</v>
      </c>
      <c r="CZ388">
        <v>-0.22855615930337</v>
      </c>
      <c r="DA388">
        <v>-0.19369598890823</v>
      </c>
      <c r="DB388">
        <v>-0.15868324000115</v>
      </c>
      <c r="DC388">
        <v>-0.123546374917714</v>
      </c>
      <c r="DD388">
        <v>-8.8315750803976703E-2</v>
      </c>
      <c r="DE388">
        <v>-5.3017547286403802E-2</v>
      </c>
      <c r="DF388">
        <v>-3.5355181380582502E-2</v>
      </c>
    </row>
    <row r="389" spans="11:110" ht="1.1499999999999999" customHeight="1">
      <c r="K389">
        <v>-3.4562766275394001E-2</v>
      </c>
      <c r="L389">
        <v>-5.1841688322724601E-2</v>
      </c>
      <c r="M389">
        <v>-8.6360697249510801E-2</v>
      </c>
      <c r="N389">
        <v>-0.120812015023275</v>
      </c>
      <c r="O389">
        <v>-0.15517122384878301</v>
      </c>
      <c r="P389">
        <v>-0.189408764841523</v>
      </c>
      <c r="Q389">
        <v>-0.22349502871060301</v>
      </c>
      <c r="R389">
        <v>-0.257400475496251</v>
      </c>
      <c r="S389">
        <v>-0.29109382381386201</v>
      </c>
      <c r="T389">
        <v>-0.32453467431829702</v>
      </c>
      <c r="U389">
        <v>-0.357700888454969</v>
      </c>
      <c r="V389">
        <v>-0.39054335571741799</v>
      </c>
      <c r="W389">
        <v>-0.42302854993999001</v>
      </c>
      <c r="X389">
        <v>-0.45512199097135098</v>
      </c>
      <c r="Y389">
        <v>-0.486777255032247</v>
      </c>
      <c r="Z389">
        <v>-0.51795540070936497</v>
      </c>
      <c r="AA389">
        <v>-0.54861870009354297</v>
      </c>
      <c r="AB389">
        <v>-0.57872416392820403</v>
      </c>
      <c r="AC389">
        <v>-0.60822939835024403</v>
      </c>
      <c r="AD389">
        <v>-0.63710041647024296</v>
      </c>
      <c r="AE389">
        <v>-0.66529454791895604</v>
      </c>
      <c r="AF389">
        <v>-0.69277839410751296</v>
      </c>
      <c r="AG389">
        <v>-0.71951628506798804</v>
      </c>
      <c r="AH389">
        <v>-0.74547829115461794</v>
      </c>
      <c r="AI389">
        <v>-0.77063389622132406</v>
      </c>
      <c r="AJ389">
        <v>-0.79495762040486995</v>
      </c>
      <c r="AK389">
        <v>-0.81842633399633002</v>
      </c>
      <c r="AL389">
        <v>-0.84101948763712198</v>
      </c>
      <c r="AM389">
        <v>-0.86271904422145695</v>
      </c>
      <c r="AN389">
        <v>-0.88351088533531297</v>
      </c>
      <c r="AO389">
        <v>-0.90338170271826601</v>
      </c>
      <c r="AP389">
        <v>-0.92232064153938098</v>
      </c>
      <c r="AQ389">
        <v>-0.94031995967694404</v>
      </c>
      <c r="AR389">
        <v>-0.95737011093230096</v>
      </c>
      <c r="AS389">
        <v>-0.97346662256965799</v>
      </c>
      <c r="AT389">
        <v>-0.98860137450833396</v>
      </c>
      <c r="AU389">
        <v>-1.00277038806955</v>
      </c>
      <c r="AV389">
        <v>-1.01596647979868</v>
      </c>
      <c r="AW389">
        <v>-1.0281851440388201</v>
      </c>
      <c r="AX389">
        <v>-1.0394188048522299</v>
      </c>
      <c r="AY389">
        <v>-1.0496624038873399</v>
      </c>
      <c r="AZ389">
        <v>-1.0589075062750799</v>
      </c>
      <c r="BA389">
        <v>-1.0671488419322099</v>
      </c>
      <c r="BB389">
        <v>-1.07437788397637</v>
      </c>
      <c r="BC389">
        <v>-1.0805895546466999</v>
      </c>
      <c r="BD389">
        <v>-1.0857761994943</v>
      </c>
      <c r="BE389">
        <v>-1.0899332548624701</v>
      </c>
      <c r="BF389">
        <v>-1.0930551219959801</v>
      </c>
      <c r="BG389">
        <v>-1.0951383499587</v>
      </c>
      <c r="BH389">
        <v>-1.0961805082971501</v>
      </c>
      <c r="BI389">
        <v>-1.0961798108383101</v>
      </c>
      <c r="BJ389">
        <v>-1.0951371091201001</v>
      </c>
      <c r="BK389">
        <v>-1.0930526948763899</v>
      </c>
      <c r="BL389">
        <v>-1.0899302369431301</v>
      </c>
      <c r="BM389">
        <v>-1.0857725538693499</v>
      </c>
      <c r="BN389">
        <v>-1.08058556364122</v>
      </c>
      <c r="BO389">
        <v>-1.07437427698276</v>
      </c>
      <c r="BP389">
        <v>-1.06714586786256</v>
      </c>
      <c r="BQ389">
        <v>-1.0589062896446599</v>
      </c>
      <c r="BR389">
        <v>-1.04966307073117</v>
      </c>
      <c r="BS389">
        <v>-1.03942213307775</v>
      </c>
      <c r="BT389">
        <v>-1.0281910015723901</v>
      </c>
      <c r="BU389">
        <v>-1.0159751967308299</v>
      </c>
      <c r="BV389">
        <v>-1.00278169896726</v>
      </c>
      <c r="BW389">
        <v>-0.98861567527479499</v>
      </c>
      <c r="BX389">
        <v>-0.973482912494814</v>
      </c>
      <c r="BY389">
        <v>-0.95738910082327</v>
      </c>
      <c r="BZ389">
        <v>-0.94033942844593599</v>
      </c>
      <c r="CA389">
        <v>-0.92234132035392102</v>
      </c>
      <c r="CB389">
        <v>-0.90340163083649705</v>
      </c>
      <c r="CC389">
        <v>-0.88352992082273796</v>
      </c>
      <c r="CD389">
        <v>-0.86273728498678304</v>
      </c>
      <c r="CE389">
        <v>-0.84103572997768405</v>
      </c>
      <c r="CF389">
        <v>-0.818441692215501</v>
      </c>
      <c r="CG389">
        <v>-0.79497149820149804</v>
      </c>
      <c r="CH389">
        <v>-0.77064633255586101</v>
      </c>
      <c r="CI389">
        <v>-0.74548942314459898</v>
      </c>
      <c r="CJ389">
        <v>-0.71952610527272998</v>
      </c>
      <c r="CK389">
        <v>-0.69278700018112405</v>
      </c>
      <c r="CL389">
        <v>-0.66530210717909899</v>
      </c>
      <c r="CM389">
        <v>-0.63710728129662997</v>
      </c>
      <c r="CN389">
        <v>-0.60823753088098798</v>
      </c>
      <c r="CO389">
        <v>-0.57873154480281297</v>
      </c>
      <c r="CP389">
        <v>-0.54862796933160496</v>
      </c>
      <c r="CQ389">
        <v>-0.51796721452207295</v>
      </c>
      <c r="CR389">
        <v>-0.48678927702464497</v>
      </c>
      <c r="CS389">
        <v>-0.45513525921562598</v>
      </c>
      <c r="CT389">
        <v>-0.42304513995717102</v>
      </c>
      <c r="CU389">
        <v>-0.39055882646699502</v>
      </c>
      <c r="CV389">
        <v>-0.35771559374551998</v>
      </c>
      <c r="CW389">
        <v>-0.32455284477381102</v>
      </c>
      <c r="CX389">
        <v>-0.29110772704244903</v>
      </c>
      <c r="CY389">
        <v>-0.25741507979009298</v>
      </c>
      <c r="CZ389">
        <v>-0.223508871997046</v>
      </c>
      <c r="DA389">
        <v>-0.18942079637686199</v>
      </c>
      <c r="DB389">
        <v>-0.15518247269817001</v>
      </c>
      <c r="DC389">
        <v>-0.120821850878905</v>
      </c>
      <c r="DD389">
        <v>-8.6368737585330604E-2</v>
      </c>
      <c r="DE389">
        <v>-5.18490408129446E-2</v>
      </c>
      <c r="DF389">
        <v>-3.4576045917438E-2</v>
      </c>
    </row>
    <row r="390" spans="11:110" ht="1.1499999999999999" customHeight="1">
      <c r="K390">
        <v>-3.37858038510239E-2</v>
      </c>
      <c r="L390">
        <v>-5.0676038424794498E-2</v>
      </c>
      <c r="M390">
        <v>-8.4418404700491001E-2</v>
      </c>
      <c r="N390">
        <v>-0.118094140569551</v>
      </c>
      <c r="O390">
        <v>-0.151679148300399</v>
      </c>
      <c r="P390">
        <v>-0.18514425713840399</v>
      </c>
      <c r="Q390">
        <v>-0.218460357327353</v>
      </c>
      <c r="R390">
        <v>-0.25159872366622399</v>
      </c>
      <c r="S390">
        <v>-0.284528495241747</v>
      </c>
      <c r="T390">
        <v>-0.31721008117264299</v>
      </c>
      <c r="U390">
        <v>-0.34962214295752297</v>
      </c>
      <c r="V390">
        <v>-0.381716618611803</v>
      </c>
      <c r="W390">
        <v>-0.41346081237035298</v>
      </c>
      <c r="X390">
        <v>-0.44482115835459302</v>
      </c>
      <c r="Y390">
        <v>-0.47575276467527999</v>
      </c>
      <c r="Z390">
        <v>-0.50621751716529995</v>
      </c>
      <c r="AA390">
        <v>-0.53617872447002302</v>
      </c>
      <c r="AB390">
        <v>-0.56559512090192998</v>
      </c>
      <c r="AC390">
        <v>-0.59442495764013503</v>
      </c>
      <c r="AD390">
        <v>-0.62263559895704901</v>
      </c>
      <c r="AE390">
        <v>-0.65018561798177399</v>
      </c>
      <c r="AF390">
        <v>-0.67704232890205696</v>
      </c>
      <c r="AG390">
        <v>-0.70317131827115598</v>
      </c>
      <c r="AH390">
        <v>-0.72854325780473095</v>
      </c>
      <c r="AI390">
        <v>-0.75312847281497797</v>
      </c>
      <c r="AJ390">
        <v>-0.77690208421774898</v>
      </c>
      <c r="AK390">
        <v>-0.79984139821870004</v>
      </c>
      <c r="AL390">
        <v>-0.82192628492222797</v>
      </c>
      <c r="AM390">
        <v>-0.84313896471667205</v>
      </c>
      <c r="AN390">
        <v>-0.86346545660913299</v>
      </c>
      <c r="AO390">
        <v>-0.88289257890112305</v>
      </c>
      <c r="AP390">
        <v>-0.90140941748175396</v>
      </c>
      <c r="AQ390">
        <v>-0.91900830594041005</v>
      </c>
      <c r="AR390">
        <v>-0.93567951588105602</v>
      </c>
      <c r="AS390">
        <v>-0.95141858098932497</v>
      </c>
      <c r="AT390">
        <v>-0.96621736465274799</v>
      </c>
      <c r="AU390">
        <v>-0.98007167414244101</v>
      </c>
      <c r="AV390">
        <v>-0.99297461152343602</v>
      </c>
      <c r="AW390">
        <v>-1.0049214465201901</v>
      </c>
      <c r="AX390">
        <v>-1.0159048816213501</v>
      </c>
      <c r="AY390">
        <v>-1.0259199900142699</v>
      </c>
      <c r="AZ390">
        <v>-1.0349583933062301</v>
      </c>
      <c r="BA390">
        <v>-1.0430152439514</v>
      </c>
      <c r="BB390">
        <v>-1.05008206592148</v>
      </c>
      <c r="BC390">
        <v>-1.0561541080717201</v>
      </c>
      <c r="BD390">
        <v>-1.0612240083870601</v>
      </c>
      <c r="BE390">
        <v>-1.06528725518459</v>
      </c>
      <c r="BF390">
        <v>-1.0683386855141701</v>
      </c>
      <c r="BG390">
        <v>-1.0703747771462899</v>
      </c>
      <c r="BH390">
        <v>-1.07139339125025</v>
      </c>
      <c r="BI390">
        <v>-1.07139273619725</v>
      </c>
      <c r="BJ390">
        <v>-1.0703736418402301</v>
      </c>
      <c r="BK390">
        <v>-1.06833645702305</v>
      </c>
      <c r="BL390">
        <v>-1.0652845694166699</v>
      </c>
      <c r="BM390">
        <v>-1.0612207936148901</v>
      </c>
      <c r="BN390">
        <v>-1.05615068708988</v>
      </c>
      <c r="BO390">
        <v>-1.05007911759581</v>
      </c>
      <c r="BP390">
        <v>-1.04301295384597</v>
      </c>
      <c r="BQ390">
        <v>-1.03495789099522</v>
      </c>
      <c r="BR390">
        <v>-1.0259212488948199</v>
      </c>
      <c r="BS390">
        <v>-1.01590866925208</v>
      </c>
      <c r="BT390">
        <v>-1.00492757620424</v>
      </c>
      <c r="BU390">
        <v>-0.99298327692222299</v>
      </c>
      <c r="BV390">
        <v>-0.98008275795480604</v>
      </c>
      <c r="BW390">
        <v>-0.96623107311512701</v>
      </c>
      <c r="BX390">
        <v>-0.95143410268100004</v>
      </c>
      <c r="BY390">
        <v>-0.93569750073852398</v>
      </c>
      <c r="BZ390">
        <v>-0.91902661411831499</v>
      </c>
      <c r="CA390">
        <v>-0.90142883998279499</v>
      </c>
      <c r="CB390">
        <v>-0.88291121874379297</v>
      </c>
      <c r="CC390">
        <v>-0.86348321407424899</v>
      </c>
      <c r="CD390">
        <v>-0.84315602988243399</v>
      </c>
      <c r="CE390">
        <v>-0.82194148873839301</v>
      </c>
      <c r="CF390">
        <v>-0.79985589011540903</v>
      </c>
      <c r="CG390">
        <v>-0.77691531852178697</v>
      </c>
      <c r="CH390">
        <v>-0.75314046806307899</v>
      </c>
      <c r="CI390">
        <v>-0.72855420540328297</v>
      </c>
      <c r="CJ390">
        <v>-0.70318110599590899</v>
      </c>
      <c r="CK390">
        <v>-0.67705113654640603</v>
      </c>
      <c r="CL390">
        <v>-0.65019343238692195</v>
      </c>
      <c r="CM390">
        <v>-0.62264285300306699</v>
      </c>
      <c r="CN390">
        <v>-0.59443343876527699</v>
      </c>
      <c r="CO390">
        <v>-0.56560274630125096</v>
      </c>
      <c r="CP390">
        <v>-0.53618825848912299</v>
      </c>
      <c r="CQ390">
        <v>-0.50622928009111501</v>
      </c>
      <c r="CR390">
        <v>-0.475764568118765</v>
      </c>
      <c r="CS390">
        <v>-0.44483408542201602</v>
      </c>
      <c r="CT390">
        <v>-0.41347670728651698</v>
      </c>
      <c r="CU390">
        <v>-0.38173119562451502</v>
      </c>
      <c r="CV390">
        <v>-0.34963582612946897</v>
      </c>
      <c r="CW390">
        <v>-0.317227058947605</v>
      </c>
      <c r="CX390">
        <v>-0.28454108193223399</v>
      </c>
      <c r="CY390">
        <v>-0.25161198936616003</v>
      </c>
      <c r="CZ390">
        <v>-0.218472986415681</v>
      </c>
      <c r="DA390">
        <v>-0.18515508501898201</v>
      </c>
      <c r="DB390">
        <v>-0.151689332310606</v>
      </c>
      <c r="DC390">
        <v>-0.11810318579935</v>
      </c>
      <c r="DD390">
        <v>-8.4425859223538305E-2</v>
      </c>
      <c r="DE390">
        <v>-5.0682989891965902E-2</v>
      </c>
      <c r="DF390">
        <v>-3.3798543597149497E-2</v>
      </c>
    </row>
    <row r="391" spans="11:110" ht="1.1499999999999999" customHeight="1">
      <c r="K391">
        <v>-3.3010436727918098E-2</v>
      </c>
      <c r="L391">
        <v>-4.9512807521532497E-2</v>
      </c>
      <c r="M391">
        <v>-8.2480174023585207E-2</v>
      </c>
      <c r="N391">
        <v>-0.11538200872481399</v>
      </c>
      <c r="O391">
        <v>-0.14819455931633399</v>
      </c>
      <c r="P391">
        <v>-0.18088904266354799</v>
      </c>
      <c r="Q391">
        <v>-0.21343685809277299</v>
      </c>
      <c r="R391">
        <v>-0.245810113420566</v>
      </c>
      <c r="S391">
        <v>-0.27797836684474497</v>
      </c>
      <c r="T391">
        <v>-0.309902825791741</v>
      </c>
      <c r="U391">
        <v>-0.341562975732917</v>
      </c>
      <c r="V391">
        <v>-0.37291175951167099</v>
      </c>
      <c r="W391">
        <v>-0.40391733216298698</v>
      </c>
      <c r="X391">
        <v>-0.43454703065966799</v>
      </c>
      <c r="Y391">
        <v>-0.464757425093343</v>
      </c>
      <c r="Z391">
        <v>-0.49451128050250098</v>
      </c>
      <c r="AA391">
        <v>-0.52377286703997405</v>
      </c>
      <c r="AB391">
        <v>-0.55250261805748302</v>
      </c>
      <c r="AC391">
        <v>-0.58065944282992799</v>
      </c>
      <c r="AD391">
        <v>-0.60821198362005802</v>
      </c>
      <c r="AE391">
        <v>-0.63512008353211502</v>
      </c>
      <c r="AF391">
        <v>-0.66135170516831698</v>
      </c>
      <c r="AG391">
        <v>-0.68687370439324202</v>
      </c>
      <c r="AH391">
        <v>-0.711657345011526</v>
      </c>
      <c r="AI391">
        <v>-0.73567373628397004</v>
      </c>
      <c r="AJ391">
        <v>-0.758898671000661</v>
      </c>
      <c r="AK391">
        <v>-0.78130983079035099</v>
      </c>
      <c r="AL391">
        <v>-0.80288752131086305</v>
      </c>
      <c r="AM391">
        <v>-0.82361428159852901</v>
      </c>
      <c r="AN391">
        <v>-0.84347619816432995</v>
      </c>
      <c r="AO391">
        <v>-0.86246030322012301</v>
      </c>
      <c r="AP391">
        <v>-0.88055562796142495</v>
      </c>
      <c r="AQ391">
        <v>-0.897754553867121</v>
      </c>
      <c r="AR391">
        <v>-0.91404727861942703</v>
      </c>
      <c r="AS391">
        <v>-0.92942927993317803</v>
      </c>
      <c r="AT391">
        <v>-0.943892460426768</v>
      </c>
      <c r="AU391">
        <v>-0.95743244494759405</v>
      </c>
      <c r="AV391">
        <v>-0.97004257283611794</v>
      </c>
      <c r="AW391">
        <v>-0.98171796497587704</v>
      </c>
      <c r="AX391">
        <v>-0.99245155493873805</v>
      </c>
      <c r="AY391">
        <v>-1.00223856299632</v>
      </c>
      <c r="AZ391">
        <v>-1.0110706792928099</v>
      </c>
      <c r="BA391">
        <v>-1.0189434367893699</v>
      </c>
      <c r="BB391">
        <v>-1.0258484377977199</v>
      </c>
      <c r="BC391">
        <v>-1.0317812174965999</v>
      </c>
      <c r="BD391">
        <v>-1.0367347079217299</v>
      </c>
      <c r="BE391">
        <v>-1.0407044327027599</v>
      </c>
      <c r="BF391">
        <v>-1.04368564767344</v>
      </c>
      <c r="BG391">
        <v>-1.04567475793315</v>
      </c>
      <c r="BH391">
        <v>-1.04666989828163</v>
      </c>
      <c r="BI391">
        <v>-1.0466692815641601</v>
      </c>
      <c r="BJ391">
        <v>-1.0456737022648599</v>
      </c>
      <c r="BK391">
        <v>-1.0436835861457801</v>
      </c>
      <c r="BL391">
        <v>-1.0407020336720201</v>
      </c>
      <c r="BM391">
        <v>-1.0367318771476699</v>
      </c>
      <c r="BN391">
        <v>-1.0317783188840599</v>
      </c>
      <c r="BO391">
        <v>-1.02584609775408</v>
      </c>
      <c r="BP391">
        <v>-1.0189417932043101</v>
      </c>
      <c r="BQ391">
        <v>-1.0110708453520101</v>
      </c>
      <c r="BR391">
        <v>-1.00224038688485</v>
      </c>
      <c r="BS391">
        <v>-0.99245577356137304</v>
      </c>
      <c r="BT391">
        <v>-0.98172434557301502</v>
      </c>
      <c r="BU391">
        <v>-0.97005118708736904</v>
      </c>
      <c r="BV391">
        <v>-0.95744329265612105</v>
      </c>
      <c r="BW391">
        <v>-0.94390559447997902</v>
      </c>
      <c r="BX391">
        <v>-0.929444050906995</v>
      </c>
      <c r="BY391">
        <v>-0.91406427297884796</v>
      </c>
      <c r="BZ391">
        <v>-0.89777173957613698</v>
      </c>
      <c r="CA391">
        <v>-0.88057381109769695</v>
      </c>
      <c r="CB391">
        <v>-0.86247768299300798</v>
      </c>
      <c r="CC391">
        <v>-0.84349271221291899</v>
      </c>
      <c r="CD391">
        <v>-0.82363017958406903</v>
      </c>
      <c r="CE391">
        <v>-0.80290172033641705</v>
      </c>
      <c r="CF391">
        <v>-0.78132346835445299</v>
      </c>
      <c r="CG391">
        <v>-0.75891126869460501</v>
      </c>
      <c r="CH391">
        <v>-0.73568531248716595</v>
      </c>
      <c r="CI391">
        <v>-0.711668103750421</v>
      </c>
      <c r="CJ391">
        <v>-0.68688347086444002</v>
      </c>
      <c r="CK391">
        <v>-0.661360721608234</v>
      </c>
      <c r="CL391">
        <v>-0.63512815258366995</v>
      </c>
      <c r="CM391">
        <v>-0.60821963880266094</v>
      </c>
      <c r="CN391">
        <v>-0.58066827114277597</v>
      </c>
      <c r="CO391">
        <v>-0.55251050272524904</v>
      </c>
      <c r="CP391">
        <v>-0.52378267412871005</v>
      </c>
      <c r="CQ391">
        <v>-0.494523003385065</v>
      </c>
      <c r="CR391">
        <v>-0.46476904995846302</v>
      </c>
      <c r="CS391">
        <v>-0.434559635930163</v>
      </c>
      <c r="CT391">
        <v>-0.40393257675172201</v>
      </c>
      <c r="CU391">
        <v>-0.37292549228483002</v>
      </c>
      <c r="CV391">
        <v>-0.34157567940460398</v>
      </c>
      <c r="CW391">
        <v>-0.30991866333177698</v>
      </c>
      <c r="CX391">
        <v>-0.27798968494857901</v>
      </c>
      <c r="CY391">
        <v>-0.245822086714165</v>
      </c>
      <c r="CZ391">
        <v>-0.21344831700276701</v>
      </c>
      <c r="DA391">
        <v>-0.180898706741454</v>
      </c>
      <c r="DB391">
        <v>-0.14820370423886201</v>
      </c>
      <c r="DC391">
        <v>-0.11539029276005699</v>
      </c>
      <c r="DD391">
        <v>-8.2487057496341498E-2</v>
      </c>
      <c r="DE391">
        <v>-4.9519359435098498E-2</v>
      </c>
      <c r="DF391">
        <v>-3.3022648803671402E-2</v>
      </c>
    </row>
    <row r="392" spans="11:110" ht="1.1499999999999999" customHeight="1">
      <c r="K392">
        <v>-3.2236642826710502E-2</v>
      </c>
      <c r="L392">
        <v>-4.83519591349022E-2</v>
      </c>
      <c r="M392">
        <v>-8.0545943406791595E-2</v>
      </c>
      <c r="N392">
        <v>-0.112675531055001</v>
      </c>
      <c r="O392">
        <v>-0.14471733611974699</v>
      </c>
      <c r="P392">
        <v>-0.176642967496459</v>
      </c>
      <c r="Q392">
        <v>-0.20842434056772099</v>
      </c>
      <c r="R392">
        <v>-0.24003441066477901</v>
      </c>
      <c r="S392">
        <v>-0.27144315895267901</v>
      </c>
      <c r="T392">
        <v>-0.302612578150246</v>
      </c>
      <c r="U392">
        <v>-0.33352300130769802</v>
      </c>
      <c r="V392">
        <v>-0.36412833444603998</v>
      </c>
      <c r="W392">
        <v>-0.39439759986028999</v>
      </c>
      <c r="X392">
        <v>-0.424299034089203</v>
      </c>
      <c r="Y392">
        <v>-0.45379059070693001</v>
      </c>
      <c r="Z392">
        <v>-0.48283597244434001</v>
      </c>
      <c r="AA392">
        <v>-0.51140034156440295</v>
      </c>
      <c r="AB392">
        <v>-0.53944579193620401</v>
      </c>
      <c r="AC392">
        <v>-0.56693192451373298</v>
      </c>
      <c r="AD392">
        <v>-0.59382857486080798</v>
      </c>
      <c r="AE392">
        <v>-0.620096881126455</v>
      </c>
      <c r="AF392">
        <v>-0.64570540818277</v>
      </c>
      <c r="AG392">
        <v>-0.67062227206762504</v>
      </c>
      <c r="AH392">
        <v>-0.69481933584482702</v>
      </c>
      <c r="AI392">
        <v>-0.71826843493299697</v>
      </c>
      <c r="AJ392">
        <v>-0.74094609203925699</v>
      </c>
      <c r="AK392">
        <v>-0.76283032235867698</v>
      </c>
      <c r="AL392">
        <v>-0.78390186838416398</v>
      </c>
      <c r="AM392">
        <v>-0.80414365299041402</v>
      </c>
      <c r="AN392">
        <v>-0.82354176462625595</v>
      </c>
      <c r="AO392">
        <v>-0.84208352439534295</v>
      </c>
      <c r="AP392">
        <v>-0.859757925364947</v>
      </c>
      <c r="AQ392">
        <v>-0.87655735664536605</v>
      </c>
      <c r="AR392">
        <v>-0.89247205544365804</v>
      </c>
      <c r="AS392">
        <v>-0.90749738084427001</v>
      </c>
      <c r="AT392">
        <v>-0.92162532078425097</v>
      </c>
      <c r="AU392">
        <v>-0.93485136428752802</v>
      </c>
      <c r="AV392">
        <v>-0.94716902147158999</v>
      </c>
      <c r="AW392">
        <v>-0.95857335342549899</v>
      </c>
      <c r="AX392">
        <v>-0.96905747409210097</v>
      </c>
      <c r="AY392">
        <v>-0.978616756589204</v>
      </c>
      <c r="AZ392">
        <v>-0.987242992264873</v>
      </c>
      <c r="BA392">
        <v>-0.99493202869065001</v>
      </c>
      <c r="BB392">
        <v>-1.00167559431971</v>
      </c>
      <c r="BC392">
        <v>-1.0074694635313599</v>
      </c>
      <c r="BD392">
        <v>-1.01230685802256</v>
      </c>
      <c r="BE392">
        <v>-1.0161833410596699</v>
      </c>
      <c r="BF392">
        <v>-1.0190945444552999</v>
      </c>
      <c r="BG392">
        <v>-1.02103682562334</v>
      </c>
      <c r="BH392">
        <v>-1.0220085578720099</v>
      </c>
      <c r="BI392">
        <v>-1.02200797352262</v>
      </c>
      <c r="BJ392">
        <v>-1.02103582605572</v>
      </c>
      <c r="BK392">
        <v>-1.0190926187987499</v>
      </c>
      <c r="BL392">
        <v>-1.0161811831161101</v>
      </c>
      <c r="BM392">
        <v>-1.0123043651247901</v>
      </c>
      <c r="BN392">
        <v>-1.00746703734061</v>
      </c>
      <c r="BO392">
        <v>-1.0016738097486699</v>
      </c>
      <c r="BP392">
        <v>-0.99493099250245798</v>
      </c>
      <c r="BQ392">
        <v>-0.98724377639508898</v>
      </c>
      <c r="BR392">
        <v>-0.97861911767763099</v>
      </c>
      <c r="BS392">
        <v>-0.96906209424421696</v>
      </c>
      <c r="BT392">
        <v>-0.95857996197816098</v>
      </c>
      <c r="BU392">
        <v>-0.94717758914782701</v>
      </c>
      <c r="BV392">
        <v>-0.93486196450137404</v>
      </c>
      <c r="BW392">
        <v>-0.92163790384683097</v>
      </c>
      <c r="BX392">
        <v>-0.90751141836356497</v>
      </c>
      <c r="BY392">
        <v>-0.89248807737344105</v>
      </c>
      <c r="BZ392">
        <v>-0.87657346118899104</v>
      </c>
      <c r="CA392">
        <v>-0.85977488841789995</v>
      </c>
      <c r="CB392">
        <v>-0.84209967796266905</v>
      </c>
      <c r="CC392">
        <v>-0.82355707235130904</v>
      </c>
      <c r="CD392">
        <v>-0.80415839796190502</v>
      </c>
      <c r="CE392">
        <v>-0.78391509999192299</v>
      </c>
      <c r="CF392">
        <v>-0.76284311998875598</v>
      </c>
      <c r="CG392">
        <v>-0.740958064898254</v>
      </c>
      <c r="CH392">
        <v>-0.71827961334875801</v>
      </c>
      <c r="CI392">
        <v>-0.69482990242429399</v>
      </c>
      <c r="CJ392">
        <v>-0.67063202910704101</v>
      </c>
      <c r="CK392">
        <v>-0.64571463487504799</v>
      </c>
      <c r="CL392">
        <v>-0.62010520469269903</v>
      </c>
      <c r="CM392">
        <v>-0.59383663678223397</v>
      </c>
      <c r="CN392">
        <v>-0.56694109376056501</v>
      </c>
      <c r="CO392">
        <v>-0.53945394757823095</v>
      </c>
      <c r="CP392">
        <v>-0.511410423169122</v>
      </c>
      <c r="CQ392">
        <v>-0.48284766208150798</v>
      </c>
      <c r="CR392">
        <v>-0.453802073003225</v>
      </c>
      <c r="CS392">
        <v>-0.42431133152516798</v>
      </c>
      <c r="CT392">
        <v>-0.394412236650377</v>
      </c>
      <c r="CU392">
        <v>-0.36414126977946099</v>
      </c>
      <c r="CV392">
        <v>-0.33353476716554697</v>
      </c>
      <c r="CW392">
        <v>-0.302627327745704</v>
      </c>
      <c r="CX392">
        <v>-0.27145325692477301</v>
      </c>
      <c r="CY392">
        <v>-0.240045139773401</v>
      </c>
      <c r="CZ392">
        <v>-0.20843467301337101</v>
      </c>
      <c r="DA392">
        <v>-0.176651508211948</v>
      </c>
      <c r="DB392">
        <v>-0.144725469918939</v>
      </c>
      <c r="DC392">
        <v>-0.11268308129787299</v>
      </c>
      <c r="DD392">
        <v>-8.0552271619581006E-2</v>
      </c>
      <c r="DE392">
        <v>-4.8358113011713597E-2</v>
      </c>
      <c r="DF392">
        <v>-3.2248334943487798E-2</v>
      </c>
    </row>
    <row r="393" spans="11:110" ht="1.1499999999999999" customHeight="1">
      <c r="K393">
        <v>-3.1464399111091501E-2</v>
      </c>
      <c r="L393">
        <v>-4.7193455108890697E-2</v>
      </c>
      <c r="M393">
        <v>-7.8615648300738E-2</v>
      </c>
      <c r="N393">
        <v>-0.10997461554504299</v>
      </c>
      <c r="O393">
        <v>-0.141247353478647</v>
      </c>
      <c r="P393">
        <v>-0.17240587267991</v>
      </c>
      <c r="Q393">
        <v>-0.20342260922116101</v>
      </c>
      <c r="R393">
        <v>-0.23427137584938901</v>
      </c>
      <c r="S393">
        <v>-0.26492258668291901</v>
      </c>
      <c r="T393">
        <v>-0.29533900371536598</v>
      </c>
      <c r="U393">
        <v>-0.32550182956500001</v>
      </c>
      <c r="V393">
        <v>-0.35536589614571301</v>
      </c>
      <c r="W393">
        <v>-0.38490110339628197</v>
      </c>
      <c r="X393">
        <v>-0.41407659261923502</v>
      </c>
      <c r="Y393">
        <v>-0.44285161588750199</v>
      </c>
      <c r="Z393">
        <v>-0.47119087506690399</v>
      </c>
      <c r="AA393">
        <v>-0.49906036385038499</v>
      </c>
      <c r="AB393">
        <v>-0.526423783129916</v>
      </c>
      <c r="AC393">
        <v>-0.55324147789367495</v>
      </c>
      <c r="AD393">
        <v>-0.57948438418955395</v>
      </c>
      <c r="AE393">
        <v>-0.60511495484262401</v>
      </c>
      <c r="AF393">
        <v>-0.63010233187593201</v>
      </c>
      <c r="AG393">
        <v>-0.65441585993794404</v>
      </c>
      <c r="AH393">
        <v>-0.67802802241695603</v>
      </c>
      <c r="AI393">
        <v>-0.70091132774411102</v>
      </c>
      <c r="AJ393">
        <v>-0.72304306820788899</v>
      </c>
      <c r="AK393">
        <v>-0.74440157241670002</v>
      </c>
      <c r="AL393">
        <v>-0.76496800746021099</v>
      </c>
      <c r="AM393">
        <v>-0.78472574372195103</v>
      </c>
      <c r="AN393">
        <v>-0.80366081793826605</v>
      </c>
      <c r="AO393">
        <v>-0.82176089720907397</v>
      </c>
      <c r="AP393">
        <v>-0.83901496556254096</v>
      </c>
      <c r="AQ393">
        <v>-0.85541537231682396</v>
      </c>
      <c r="AR393">
        <v>-0.87095250429033499</v>
      </c>
      <c r="AS393">
        <v>-0.88562154681801497</v>
      </c>
      <c r="AT393">
        <v>-0.89941460638531201</v>
      </c>
      <c r="AU393">
        <v>-0.91232709500284703</v>
      </c>
      <c r="AV393">
        <v>-0.92435261622898801</v>
      </c>
      <c r="AW393">
        <v>-0.93548626514286204</v>
      </c>
      <c r="AX393">
        <v>-0.94572128802788402</v>
      </c>
      <c r="AY393">
        <v>-0.955053205477015</v>
      </c>
      <c r="AZ393">
        <v>-0.96347395981694695</v>
      </c>
      <c r="BA393">
        <v>-0.97097962982425501</v>
      </c>
      <c r="BB393">
        <v>-0.97756213143949</v>
      </c>
      <c r="BC393">
        <v>-0.98321742894949204</v>
      </c>
      <c r="BD393">
        <v>-0.98793902176401804</v>
      </c>
      <c r="BE393">
        <v>-0.99172253648256103</v>
      </c>
      <c r="BF393">
        <v>-0.99456391596278004</v>
      </c>
      <c r="BG393">
        <v>-0.99645951695023005</v>
      </c>
      <c r="BH393">
        <v>-0.99740790272393498</v>
      </c>
      <c r="BI393">
        <v>-0.99740734281864196</v>
      </c>
      <c r="BJ393">
        <v>-0.99645855277603901</v>
      </c>
      <c r="BK393">
        <v>-0.99456209571514498</v>
      </c>
      <c r="BL393">
        <v>-0.991720574438964</v>
      </c>
      <c r="BM393">
        <v>-0.98793682147209905</v>
      </c>
      <c r="BN393">
        <v>-0.98321542305589404</v>
      </c>
      <c r="BO393">
        <v>-0.97756084762372597</v>
      </c>
      <c r="BP393">
        <v>-0.97097915934859402</v>
      </c>
      <c r="BQ393">
        <v>-0.963475308105462</v>
      </c>
      <c r="BR393">
        <v>-0.95505607430461104</v>
      </c>
      <c r="BS393">
        <v>-0.94572627905233597</v>
      </c>
      <c r="BT393">
        <v>-0.93549307750859001</v>
      </c>
      <c r="BU393">
        <v>-0.92436114471889597</v>
      </c>
      <c r="BV393">
        <v>-0.91233743537891299</v>
      </c>
      <c r="BW393">
        <v>-0.89942666655611803</v>
      </c>
      <c r="BX393">
        <v>-0.885634868224629</v>
      </c>
      <c r="BY393">
        <v>-0.87096757652495804</v>
      </c>
      <c r="BZ393">
        <v>-0.85543043938086605</v>
      </c>
      <c r="CA393">
        <v>-0.83903073166070496</v>
      </c>
      <c r="CB393">
        <v>-0.82177586430018401</v>
      </c>
      <c r="CC393">
        <v>-0.80367495872004302</v>
      </c>
      <c r="CD393">
        <v>-0.78473935713340304</v>
      </c>
      <c r="CE393">
        <v>-0.76498031172162895</v>
      </c>
      <c r="CF393">
        <v>-0.74441354768607104</v>
      </c>
      <c r="CG393">
        <v>-0.723054433037982</v>
      </c>
      <c r="CH393">
        <v>-0.70092212818766197</v>
      </c>
      <c r="CI393">
        <v>-0.67803839531663002</v>
      </c>
      <c r="CJ393">
        <v>-0.65442561927491605</v>
      </c>
      <c r="CK393">
        <v>-0.63011176433904903</v>
      </c>
      <c r="CL393">
        <v>-0.60512353321243595</v>
      </c>
      <c r="CM393">
        <v>-0.57949285143111795</v>
      </c>
      <c r="CN393">
        <v>-0.55325097729860295</v>
      </c>
      <c r="CO393">
        <v>-0.526432218184409</v>
      </c>
      <c r="CP393">
        <v>-0.49907071431967298</v>
      </c>
      <c r="CQ393">
        <v>-0.47120253494735098</v>
      </c>
      <c r="CR393">
        <v>-0.44286298654808798</v>
      </c>
      <c r="CS393">
        <v>-0.41408859141621102</v>
      </c>
      <c r="CT393">
        <v>-0.38491517186445801</v>
      </c>
      <c r="CU393">
        <v>-0.35537807764641899</v>
      </c>
      <c r="CV393">
        <v>-0.32551269814606698</v>
      </c>
      <c r="CW393">
        <v>-0.295352716870525</v>
      </c>
      <c r="CX393">
        <v>-0.26493151332457698</v>
      </c>
      <c r="CY393">
        <v>-0.23428091094227499</v>
      </c>
      <c r="CZ393">
        <v>-0.20343185883252299</v>
      </c>
      <c r="DA393">
        <v>-0.17241333115479801</v>
      </c>
      <c r="DB393">
        <v>-0.14125450694018099</v>
      </c>
      <c r="DC393">
        <v>-0.109981457668231</v>
      </c>
      <c r="DD393">
        <v>-7.8621438269601607E-2</v>
      </c>
      <c r="DE393">
        <v>-4.7199212918803801E-2</v>
      </c>
      <c r="DF393">
        <v>-3.1475574649948601E-2</v>
      </c>
    </row>
    <row r="394" spans="11:110" ht="1.1499999999999999" customHeight="1">
      <c r="K394">
        <v>-3.0693681574784901E-2</v>
      </c>
      <c r="L394">
        <v>-4.6037255684996101E-2</v>
      </c>
      <c r="M394">
        <v>-7.6689221554129203E-2</v>
      </c>
      <c r="N394">
        <v>-0.107279166794455</v>
      </c>
      <c r="O394">
        <v>-0.13778448203417101</v>
      </c>
      <c r="P394">
        <v>-0.168177594539479</v>
      </c>
      <c r="Q394">
        <v>-0.19843146379931101</v>
      </c>
      <c r="R394">
        <v>-0.22852076440173699</v>
      </c>
      <c r="S394">
        <v>-0.25841636028155301</v>
      </c>
      <c r="T394">
        <v>-0.288081763823411</v>
      </c>
      <c r="U394">
        <v>-0.31749906599183297</v>
      </c>
      <c r="V394">
        <v>-0.34662399416624701</v>
      </c>
      <c r="W394">
        <v>-0.37542732830417203</v>
      </c>
      <c r="X394">
        <v>-0.403879127953095</v>
      </c>
      <c r="Y394">
        <v>-0.43193985501142301</v>
      </c>
      <c r="Z394">
        <v>-0.45957527084164201</v>
      </c>
      <c r="AA394">
        <v>-0.48675215145099998</v>
      </c>
      <c r="AB394">
        <v>-0.51343573626007499</v>
      </c>
      <c r="AC394">
        <v>-0.53958718239085501</v>
      </c>
      <c r="AD394">
        <v>-0.56517842972168197</v>
      </c>
      <c r="AE394">
        <v>-0.59017325610297999</v>
      </c>
      <c r="AF394">
        <v>-0.61454137812949705</v>
      </c>
      <c r="AG394">
        <v>-0.63825331633955096</v>
      </c>
      <c r="AH394">
        <v>-0.66128220558769002</v>
      </c>
      <c r="AI394">
        <v>-0.68360118373298495</v>
      </c>
      <c r="AJ394">
        <v>-0.70518832992388003</v>
      </c>
      <c r="AK394">
        <v>-0.72602228885748898</v>
      </c>
      <c r="AL394">
        <v>-0.74608462932019803</v>
      </c>
      <c r="AM394">
        <v>-0.76535922536855105</v>
      </c>
      <c r="AN394">
        <v>-0.78383202697861598</v>
      </c>
      <c r="AO394">
        <v>-0.80149108266639302</v>
      </c>
      <c r="AP394">
        <v>-0.818325407804118</v>
      </c>
      <c r="AQ394">
        <v>-0.83432726373204302</v>
      </c>
      <c r="AR394">
        <v>-0.84948728498317405</v>
      </c>
      <c r="AS394">
        <v>-0.86380044245841403</v>
      </c>
      <c r="AT394">
        <v>-0.87725897996374003</v>
      </c>
      <c r="AU394">
        <v>-0.88985829899590496</v>
      </c>
      <c r="AV394">
        <v>-0.90159201714345205</v>
      </c>
      <c r="AW394">
        <v>-0.91245535293499302</v>
      </c>
      <c r="AX394">
        <v>-0.92244164516901495</v>
      </c>
      <c r="AY394">
        <v>-0.93154654558269601</v>
      </c>
      <c r="AZ394">
        <v>-0.93976220877564098</v>
      </c>
      <c r="BA394">
        <v>-0.94708485227661998</v>
      </c>
      <c r="BB394">
        <v>-0.95350664623186199</v>
      </c>
      <c r="BC394">
        <v>-0.95902369826475897</v>
      </c>
      <c r="BD394">
        <v>-0.96362976554463697</v>
      </c>
      <c r="BE394">
        <v>-0.96732057723381304</v>
      </c>
      <c r="BF394">
        <v>-0.97009230656849399</v>
      </c>
      <c r="BG394">
        <v>-0.97194137179379103</v>
      </c>
      <c r="BH394">
        <v>-0.97286646958368705</v>
      </c>
      <c r="BI394">
        <v>-0.972865924469688</v>
      </c>
      <c r="BJ394">
        <v>-0.97194042544015202</v>
      </c>
      <c r="BK394">
        <v>-0.97009056212157596</v>
      </c>
      <c r="BL394">
        <v>-0.96731876720383703</v>
      </c>
      <c r="BM394">
        <v>-0.963627813649932</v>
      </c>
      <c r="BN394">
        <v>-0.95902205879274305</v>
      </c>
      <c r="BO394">
        <v>-0.95350580727497303</v>
      </c>
      <c r="BP394">
        <v>-0.947084902608471</v>
      </c>
      <c r="BQ394">
        <v>-0.93976406471946505</v>
      </c>
      <c r="BR394">
        <v>-0.93154989025059898</v>
      </c>
      <c r="BS394">
        <v>-0.92244697513908602</v>
      </c>
      <c r="BT394">
        <v>-0.91246234444598395</v>
      </c>
      <c r="BU394">
        <v>-0.90160051499912697</v>
      </c>
      <c r="BV394">
        <v>-0.88986836792162605</v>
      </c>
      <c r="BW394">
        <v>-0.87727054871590504</v>
      </c>
      <c r="BX394">
        <v>-0.86381306575432504</v>
      </c>
      <c r="BY394">
        <v>-0.84950143568268699</v>
      </c>
      <c r="BZ394">
        <v>-0.83434133852949699</v>
      </c>
      <c r="CA394">
        <v>-0.81834000531860895</v>
      </c>
      <c r="CB394">
        <v>-0.80150490861530199</v>
      </c>
      <c r="CC394">
        <v>-0.78384504231935304</v>
      </c>
      <c r="CD394">
        <v>-0.76537173698238803</v>
      </c>
      <c r="CE394">
        <v>-0.74609604788471195</v>
      </c>
      <c r="CF394">
        <v>-0.72603346312442596</v>
      </c>
      <c r="CG394">
        <v>-0.70519910824947596</v>
      </c>
      <c r="CH394">
        <v>-0.68361162392165098</v>
      </c>
      <c r="CI394">
        <v>-0.66129238552662595</v>
      </c>
      <c r="CJ394">
        <v>-0.63826308865974601</v>
      </c>
      <c r="CK394">
        <v>-0.61455100617466096</v>
      </c>
      <c r="CL394">
        <v>-0.59018208977520703</v>
      </c>
      <c r="CM394">
        <v>-0.56518729353950203</v>
      </c>
      <c r="CN394">
        <v>-0.53959699712154297</v>
      </c>
      <c r="CO394">
        <v>-0.51344445577086795</v>
      </c>
      <c r="CP394">
        <v>-0.48676275806924402</v>
      </c>
      <c r="CQ394">
        <v>-0.45958690202187802</v>
      </c>
      <c r="CR394">
        <v>-0.43195113896162102</v>
      </c>
      <c r="CS394">
        <v>-0.40389083344246401</v>
      </c>
      <c r="CT394">
        <v>-0.37544086427460999</v>
      </c>
      <c r="CU394">
        <v>-0.34663546184654898</v>
      </c>
      <c r="CV394">
        <v>-0.317509076687019</v>
      </c>
      <c r="CW394">
        <v>-0.28809449049413099</v>
      </c>
      <c r="CX394">
        <v>-0.25842416465541102</v>
      </c>
      <c r="CY394">
        <v>-0.22852915736597801</v>
      </c>
      <c r="CZ394">
        <v>-0.19843967423611</v>
      </c>
      <c r="DA394">
        <v>-0.16818401267431399</v>
      </c>
      <c r="DB394">
        <v>-0.13779068913044701</v>
      </c>
      <c r="DC394">
        <v>-0.107285325095567</v>
      </c>
      <c r="DD394">
        <v>-7.6694491617959104E-2</v>
      </c>
      <c r="DE394">
        <v>-4.6042620227535698E-2</v>
      </c>
      <c r="DF394">
        <v>-3.07043399940903E-2</v>
      </c>
    </row>
    <row r="395" spans="11:110" ht="1.1499999999999999" customHeight="1">
      <c r="K395">
        <v>-2.9924465216581601E-2</v>
      </c>
      <c r="L395">
        <v>-4.48833195924817E-2</v>
      </c>
      <c r="M395">
        <v>-7.4766593565468595E-2</v>
      </c>
      <c r="N395">
        <v>-0.104589086211776</v>
      </c>
      <c r="O395">
        <v>-0.134328588633534</v>
      </c>
      <c r="P395">
        <v>-0.16395796498722501</v>
      </c>
      <c r="Q395">
        <v>-0.193450699655868</v>
      </c>
      <c r="R395">
        <v>-0.222782327131444</v>
      </c>
      <c r="S395">
        <v>-0.25192418540852002</v>
      </c>
      <c r="T395">
        <v>-0.28084051599577797</v>
      </c>
      <c r="U395">
        <v>-0.30951431191353501</v>
      </c>
      <c r="V395">
        <v>-0.33790217496337799</v>
      </c>
      <c r="W395">
        <v>-0.36597575792703502</v>
      </c>
      <c r="X395">
        <v>-0.39370605950838999</v>
      </c>
      <c r="Y395">
        <v>-0.42105466248970902</v>
      </c>
      <c r="Z395">
        <v>-0.44798844273593202</v>
      </c>
      <c r="AA395">
        <v>-0.474474923375237</v>
      </c>
      <c r="AB395">
        <v>-0.50048079994801298</v>
      </c>
      <c r="AC395">
        <v>-0.52596812133007398</v>
      </c>
      <c r="AD395">
        <v>-0.55090973564050705</v>
      </c>
      <c r="AE395">
        <v>-0.57527074354629304</v>
      </c>
      <c r="AF395">
        <v>-0.59902145611478297</v>
      </c>
      <c r="AG395">
        <v>-0.62213349893536296</v>
      </c>
      <c r="AH395">
        <v>-0.64458069476166202</v>
      </c>
      <c r="AI395">
        <v>-0.66633678125516305</v>
      </c>
      <c r="AJ395">
        <v>-0.68738061710477705</v>
      </c>
      <c r="AK395">
        <v>-0.70769118759394101</v>
      </c>
      <c r="AL395">
        <v>-0.72725043382809396</v>
      </c>
      <c r="AM395">
        <v>-0.74604277638959404</v>
      </c>
      <c r="AN395">
        <v>-0.76405406714472901</v>
      </c>
      <c r="AO395">
        <v>-0.78127274810756697</v>
      </c>
      <c r="AP395">
        <v>-0.79768791473605205</v>
      </c>
      <c r="AQ395">
        <v>-0.81329169836821102</v>
      </c>
      <c r="AR395">
        <v>-0.82807505955563998</v>
      </c>
      <c r="AS395">
        <v>-0.84203273372682796</v>
      </c>
      <c r="AT395">
        <v>-0.85515710657593902</v>
      </c>
      <c r="AU395">
        <v>-0.86744363738142904</v>
      </c>
      <c r="AV395">
        <v>-0.87888588550560098</v>
      </c>
      <c r="AW395">
        <v>-0.88947926946890199</v>
      </c>
      <c r="AX395">
        <v>-0.89921719325653104</v>
      </c>
      <c r="AY395">
        <v>-0.90809541426975104</v>
      </c>
      <c r="AZ395">
        <v>-0.91610636501643905</v>
      </c>
      <c r="BA395">
        <v>-0.92324630993502899</v>
      </c>
      <c r="BB395">
        <v>-0.92950773685507504</v>
      </c>
      <c r="BC395">
        <v>-0.93488685733672805</v>
      </c>
      <c r="BD395">
        <v>-0.93937765919565197</v>
      </c>
      <c r="BE395">
        <v>-0.94297602318699703</v>
      </c>
      <c r="BF395">
        <v>-0.94567826496504004</v>
      </c>
      <c r="BG395">
        <v>-0.94748093298625902</v>
      </c>
      <c r="BH395">
        <v>-0.94838279904601697</v>
      </c>
      <c r="BI395">
        <v>-0.94838225785610097</v>
      </c>
      <c r="BJ395">
        <v>-0.94747999012808504</v>
      </c>
      <c r="BK395">
        <v>-0.94567656796715205</v>
      </c>
      <c r="BL395">
        <v>-0.94297432351175303</v>
      </c>
      <c r="BM395">
        <v>-0.93937591284608002</v>
      </c>
      <c r="BN395">
        <v>-0.93488552939450498</v>
      </c>
      <c r="BO395">
        <v>-0.92950728653550896</v>
      </c>
      <c r="BP395">
        <v>-0.92324683259310303</v>
      </c>
      <c r="BQ395">
        <v>-0.91610867072352398</v>
      </c>
      <c r="BR395">
        <v>-0.90809919979273201</v>
      </c>
      <c r="BS395">
        <v>-0.89922282900616102</v>
      </c>
      <c r="BT395">
        <v>-0.88948641559959396</v>
      </c>
      <c r="BU395">
        <v>-0.87889436070425697</v>
      </c>
      <c r="BV395">
        <v>-0.86745342573009099</v>
      </c>
      <c r="BW395">
        <v>-0.85516821712397795</v>
      </c>
      <c r="BX395">
        <v>-0.84204467836368602</v>
      </c>
      <c r="BY395">
        <v>-0.82808832261295195</v>
      </c>
      <c r="BZ395">
        <v>-0.81330482683316396</v>
      </c>
      <c r="CA395">
        <v>-0.797701378432639</v>
      </c>
      <c r="CB395">
        <v>-0.78128548316262303</v>
      </c>
      <c r="CC395">
        <v>-0.76406600058109198</v>
      </c>
      <c r="CD395">
        <v>-0.74605422468632199</v>
      </c>
      <c r="CE395">
        <v>-0.72726100875686805</v>
      </c>
      <c r="CF395">
        <v>-0.70770158641078496</v>
      </c>
      <c r="CG395">
        <v>-0.68739083443966098</v>
      </c>
      <c r="CH395">
        <v>-0.66634687623079503</v>
      </c>
      <c r="CI395">
        <v>-0.64459068494699701</v>
      </c>
      <c r="CJ395">
        <v>-0.62214329274060198</v>
      </c>
      <c r="CK395">
        <v>-0.59903126444746202</v>
      </c>
      <c r="CL395">
        <v>-0.57527983274084304</v>
      </c>
      <c r="CM395">
        <v>-0.55091898007338802</v>
      </c>
      <c r="CN395">
        <v>-0.52597823307811697</v>
      </c>
      <c r="CO395">
        <v>-0.50048980548956001</v>
      </c>
      <c r="CP395">
        <v>-0.47448576673548298</v>
      </c>
      <c r="CQ395">
        <v>-0.44800004471763699</v>
      </c>
      <c r="CR395">
        <v>-0.42106587797761602</v>
      </c>
      <c r="CS395">
        <v>-0.39371747420816</v>
      </c>
      <c r="CT395">
        <v>-0.36598879319509697</v>
      </c>
      <c r="CU395">
        <v>-0.33791296495010997</v>
      </c>
      <c r="CV395">
        <v>-0.30952350318074801</v>
      </c>
      <c r="CW395">
        <v>-0.28085230377062498</v>
      </c>
      <c r="CX395">
        <v>-0.25193091682610802</v>
      </c>
      <c r="CY395">
        <v>-0.222789631256441</v>
      </c>
      <c r="CZ395">
        <v>-0.19345791459609599</v>
      </c>
      <c r="DA395">
        <v>-0.16396338558882201</v>
      </c>
      <c r="DB395">
        <v>-0.13433388662433501</v>
      </c>
      <c r="DC395">
        <v>-0.104594583998291</v>
      </c>
      <c r="DD395">
        <v>-7.4771363387671902E-2</v>
      </c>
      <c r="DE395">
        <v>-4.4888294809411401E-2</v>
      </c>
      <c r="DF395">
        <v>-2.99346026825878E-2</v>
      </c>
    </row>
    <row r="396" spans="11:110" ht="1.1499999999999999" customHeight="1">
      <c r="K396">
        <v>-2.91567240029416E-2</v>
      </c>
      <c r="L396">
        <v>-4.3731604150962E-2</v>
      </c>
      <c r="M396">
        <v>-7.2847692445830003E-2</v>
      </c>
      <c r="N396">
        <v>-0.101904272196638</v>
      </c>
      <c r="O396">
        <v>-0.130879536654993</v>
      </c>
      <c r="P396">
        <v>-0.15974681180362499</v>
      </c>
      <c r="Q396">
        <v>-0.18848010803338999</v>
      </c>
      <c r="R396">
        <v>-0.21705581060404699</v>
      </c>
      <c r="S396">
        <v>-0.245445763369152</v>
      </c>
      <c r="T396">
        <v>-0.27361491419165701</v>
      </c>
      <c r="U396">
        <v>-0.30154716472788001</v>
      </c>
      <c r="V396">
        <v>-0.329199981933265</v>
      </c>
      <c r="W396">
        <v>-0.35654587363258</v>
      </c>
      <c r="X396">
        <v>-0.383556804452996</v>
      </c>
      <c r="Y396">
        <v>-0.41019539276837702</v>
      </c>
      <c r="Z396">
        <v>-0.43642967436721303</v>
      </c>
      <c r="AA396">
        <v>-0.46222789982544299</v>
      </c>
      <c r="AB396">
        <v>-0.487558126765607</v>
      </c>
      <c r="AC396">
        <v>-0.51238338171912301</v>
      </c>
      <c r="AD396">
        <v>-0.53667733164621501</v>
      </c>
      <c r="AE396">
        <v>-0.56040638293412404</v>
      </c>
      <c r="AF396">
        <v>-0.58354148170048503</v>
      </c>
      <c r="AG396">
        <v>-0.60605527428902795</v>
      </c>
      <c r="AH396">
        <v>-0.62792230776160496</v>
      </c>
      <c r="AI396">
        <v>-0.64911690728114502</v>
      </c>
      <c r="AJ396">
        <v>-0.66961867908842498</v>
      </c>
      <c r="AK396">
        <v>-0.68940699225698998</v>
      </c>
      <c r="AL396">
        <v>-0.708464129441299</v>
      </c>
      <c r="AM396">
        <v>-0.72677508233020904</v>
      </c>
      <c r="AN396">
        <v>-0.744325619930573</v>
      </c>
      <c r="AO396">
        <v>-0.76110456723408804</v>
      </c>
      <c r="AP396">
        <v>-0.77710115253788803</v>
      </c>
      <c r="AQ396">
        <v>-0.792307348019053</v>
      </c>
      <c r="AR396">
        <v>-0.806714492616738</v>
      </c>
      <c r="AS396">
        <v>-0.82031708781951695</v>
      </c>
      <c r="AT396">
        <v>-0.833107653710772</v>
      </c>
      <c r="AU396">
        <v>-0.84508177077497304</v>
      </c>
      <c r="AV396">
        <v>-0.85623288374639195</v>
      </c>
      <c r="AW396">
        <v>-0.86655666762455796</v>
      </c>
      <c r="AX396">
        <v>-0.87604657925505303</v>
      </c>
      <c r="AY396">
        <v>-0.88469845041487105</v>
      </c>
      <c r="AZ396">
        <v>-0.89250505345781195</v>
      </c>
      <c r="BA396">
        <v>-0.89946261827014895</v>
      </c>
      <c r="BB396">
        <v>-0.90556400258098602</v>
      </c>
      <c r="BC396">
        <v>-0.910805493041425</v>
      </c>
      <c r="BD396">
        <v>-0.91518127599222199</v>
      </c>
      <c r="BE396">
        <v>-0.91868743556277799</v>
      </c>
      <c r="BF396">
        <v>-0.92132034408877095</v>
      </c>
      <c r="BG396">
        <v>-0.92307674620962599</v>
      </c>
      <c r="BH396">
        <v>-0.92395543534045399</v>
      </c>
      <c r="BI396">
        <v>-0.92395488676230697</v>
      </c>
      <c r="BJ396">
        <v>-0.92307579568976506</v>
      </c>
      <c r="BK396">
        <v>-0.92131866801948004</v>
      </c>
      <c r="BL396">
        <v>-0.91868580776999798</v>
      </c>
      <c r="BM396">
        <v>-0.915179694060125</v>
      </c>
      <c r="BN396">
        <v>-0.91080442174064402</v>
      </c>
      <c r="BO396">
        <v>-0.90556388523856202</v>
      </c>
      <c r="BP396">
        <v>-0.89946356121248205</v>
      </c>
      <c r="BQ396">
        <v>-0.892507750901813</v>
      </c>
      <c r="BR396">
        <v>-0.88470263825935003</v>
      </c>
      <c r="BS396">
        <v>-0.87605248653359802</v>
      </c>
      <c r="BT396">
        <v>-0.86656394454982</v>
      </c>
      <c r="BU396">
        <v>-0.85624134207222502</v>
      </c>
      <c r="BV396">
        <v>-0.84509127351586799</v>
      </c>
      <c r="BW396">
        <v>-0.83311833922860301</v>
      </c>
      <c r="BX396">
        <v>-0.82032837560810501</v>
      </c>
      <c r="BY396">
        <v>-0.806726907481088</v>
      </c>
      <c r="BZ396">
        <v>-0.79231957614420001</v>
      </c>
      <c r="CA396">
        <v>-0.77711352436996095</v>
      </c>
      <c r="CB396">
        <v>-0.76111626551895795</v>
      </c>
      <c r="CC396">
        <v>-0.74433651704524395</v>
      </c>
      <c r="CD396">
        <v>-0.726785514263247</v>
      </c>
      <c r="CE396">
        <v>-0.70847390213246397</v>
      </c>
      <c r="CF396">
        <v>-0.68941664553669801</v>
      </c>
      <c r="CG396">
        <v>-0.669628363860856</v>
      </c>
      <c r="CH396">
        <v>-0.64912666898925997</v>
      </c>
      <c r="CI396">
        <v>-0.62793211387274805</v>
      </c>
      <c r="CJ396">
        <v>-0.60606509468354397</v>
      </c>
      <c r="CK396">
        <v>-0.583551450819491</v>
      </c>
      <c r="CL396">
        <v>-0.56041572684625796</v>
      </c>
      <c r="CM396">
        <v>-0.53668693401044398</v>
      </c>
      <c r="CN396">
        <v>-0.51239376936039205</v>
      </c>
      <c r="CO396">
        <v>-0.48756741636887402</v>
      </c>
      <c r="CP396">
        <v>-0.46223895457008402</v>
      </c>
      <c r="CQ396">
        <v>-0.43644124584156901</v>
      </c>
      <c r="CR396">
        <v>-0.41020655101770398</v>
      </c>
      <c r="CS396">
        <v>-0.38356792916210403</v>
      </c>
      <c r="CT396">
        <v>-0.35655843579562702</v>
      </c>
      <c r="CU396">
        <v>-0.32921012631234498</v>
      </c>
      <c r="CV396">
        <v>-0.301555574463168</v>
      </c>
      <c r="CW396">
        <v>-0.27362580750156201</v>
      </c>
      <c r="CX396">
        <v>-0.245451471438314</v>
      </c>
      <c r="CY396">
        <v>-0.21706208023398099</v>
      </c>
      <c r="CZ396">
        <v>-0.188486371039466</v>
      </c>
      <c r="DA396">
        <v>-0.15975127875619299</v>
      </c>
      <c r="DB396">
        <v>-0.13088396593079701</v>
      </c>
      <c r="DC396">
        <v>-0.10190913217865701</v>
      </c>
      <c r="DD396">
        <v>-7.2851982936413096E-2</v>
      </c>
      <c r="DE396">
        <v>-4.3736195348324097E-2</v>
      </c>
      <c r="DF396">
        <v>-2.9166334223064E-2</v>
      </c>
    </row>
    <row r="397" spans="11:110" ht="1.1499999999999999" customHeight="1">
      <c r="K397">
        <v>-2.8390430816052602E-2</v>
      </c>
      <c r="L397">
        <v>-4.2582065379638101E-2</v>
      </c>
      <c r="M397">
        <v>-7.0932444186555504E-2</v>
      </c>
      <c r="N397">
        <v>-9.9224620300633407E-2</v>
      </c>
      <c r="O397">
        <v>-0.1274371863141</v>
      </c>
      <c r="P397">
        <v>-0.155543958896428</v>
      </c>
      <c r="Q397">
        <v>-0.18351947629064799</v>
      </c>
      <c r="R397">
        <v>-0.211340957479969</v>
      </c>
      <c r="S397">
        <v>-0.23898079129960001</v>
      </c>
      <c r="T397">
        <v>-0.26640460899663099</v>
      </c>
      <c r="U397">
        <v>-0.29359721814964301</v>
      </c>
      <c r="V397">
        <v>-0.32051695542995701</v>
      </c>
      <c r="W397">
        <v>-0.34713715502561998</v>
      </c>
      <c r="X397">
        <v>-0.373430777800422</v>
      </c>
      <c r="Y397">
        <v>-0.39936140029356898</v>
      </c>
      <c r="Z397">
        <v>-0.42489825019858402</v>
      </c>
      <c r="AA397">
        <v>-0.450010301980728</v>
      </c>
      <c r="AB397">
        <v>-0.47466687315517903</v>
      </c>
      <c r="AC397">
        <v>-0.49883205413534498</v>
      </c>
      <c r="AD397">
        <v>-0.52248025241445695</v>
      </c>
      <c r="AE397">
        <v>-0.54557914707118904</v>
      </c>
      <c r="AF397">
        <v>-0.56810037695456195</v>
      </c>
      <c r="AG397">
        <v>-0.59001751736608099</v>
      </c>
      <c r="AH397">
        <v>-0.61130587075472698</v>
      </c>
      <c r="AI397">
        <v>-0.63194035666968296</v>
      </c>
      <c r="AJ397">
        <v>-0.65190127448087798</v>
      </c>
      <c r="AK397">
        <v>-0.67116843398124204</v>
      </c>
      <c r="AL397">
        <v>-0.68972443262530703</v>
      </c>
      <c r="AM397">
        <v>-0.70755483604490499</v>
      </c>
      <c r="AN397">
        <v>-0.72464537252824301</v>
      </c>
      <c r="AO397">
        <v>-0.74098522001841505</v>
      </c>
      <c r="AP397">
        <v>-0.75656379116536698</v>
      </c>
      <c r="AQ397">
        <v>-0.77137288838214302</v>
      </c>
      <c r="AR397">
        <v>-0.78540425171821404</v>
      </c>
      <c r="AS397">
        <v>-0.79865217310746595</v>
      </c>
      <c r="AT397">
        <v>-0.81110929125124098</v>
      </c>
      <c r="AU397">
        <v>-0.82277135971175097</v>
      </c>
      <c r="AV397">
        <v>-0.83363167521937098</v>
      </c>
      <c r="AW397">
        <v>-0.843686200843203</v>
      </c>
      <c r="AX397">
        <v>-0.85292844935414902</v>
      </c>
      <c r="AY397">
        <v>-0.86135429433977595</v>
      </c>
      <c r="AZ397">
        <v>-0.86895689823676003</v>
      </c>
      <c r="BA397">
        <v>-0.87573239403803604</v>
      </c>
      <c r="BB397">
        <v>-0.88167404387645498</v>
      </c>
      <c r="BC397">
        <v>-0.88677819303934402</v>
      </c>
      <c r="BD397">
        <v>-0.89103919254632702</v>
      </c>
      <c r="BE397">
        <v>-0.89445337684459003</v>
      </c>
      <c r="BF397">
        <v>-0.89701710090865505</v>
      </c>
      <c r="BG397">
        <v>-0.898727359979961</v>
      </c>
      <c r="BH397">
        <v>-0.89958292610712698</v>
      </c>
      <c r="BI397">
        <v>-0.89958235934254305</v>
      </c>
      <c r="BJ397">
        <v>-0.89872639355642103</v>
      </c>
      <c r="BK397">
        <v>-0.89701542179699101</v>
      </c>
      <c r="BL397">
        <v>-0.89445178658074398</v>
      </c>
      <c r="BM397">
        <v>-0.89103773605733705</v>
      </c>
      <c r="BN397">
        <v>-0.88677732474982696</v>
      </c>
      <c r="BO397">
        <v>-0.88167420524890505</v>
      </c>
      <c r="BP397">
        <v>-0.87573370209002799</v>
      </c>
      <c r="BQ397">
        <v>-0.86895993044121</v>
      </c>
      <c r="BR397">
        <v>-0.861358842197123</v>
      </c>
      <c r="BS397">
        <v>-0.85293459310556397</v>
      </c>
      <c r="BT397">
        <v>-0.84369358578973697</v>
      </c>
      <c r="BU397">
        <v>-0.83364011895430301</v>
      </c>
      <c r="BV397">
        <v>-0.822780577158296</v>
      </c>
      <c r="BW397">
        <v>-0.81111958314141197</v>
      </c>
      <c r="BX397">
        <v>-0.79866282912395004</v>
      </c>
      <c r="BY397">
        <v>-0.78541586275481201</v>
      </c>
      <c r="BZ397">
        <v>-0.771384261771904</v>
      </c>
      <c r="CA397">
        <v>-0.75657512061204202</v>
      </c>
      <c r="CB397">
        <v>-0.740995938262622</v>
      </c>
      <c r="CC397">
        <v>-0.72465528105306398</v>
      </c>
      <c r="CD397">
        <v>-0.70756430614945198</v>
      </c>
      <c r="CE397">
        <v>-0.68973344295346495</v>
      </c>
      <c r="CF397">
        <v>-0.67117737588636806</v>
      </c>
      <c r="CG397">
        <v>-0.65191045671328895</v>
      </c>
      <c r="CH397">
        <v>-0.63194979376359595</v>
      </c>
      <c r="CI397">
        <v>-0.61131550062499995</v>
      </c>
      <c r="CJ397">
        <v>-0.59002736491319396</v>
      </c>
      <c r="CK397">
        <v>-0.56811048424176502</v>
      </c>
      <c r="CL397">
        <v>-0.54558874292505999</v>
      </c>
      <c r="CM397">
        <v>-0.52249018413053305</v>
      </c>
      <c r="CN397">
        <v>-0.49884269442462897</v>
      </c>
      <c r="CO397">
        <v>-0.474676441196761</v>
      </c>
      <c r="CP397">
        <v>-0.45002153790513599</v>
      </c>
      <c r="CQ397">
        <v>-0.42490978954987402</v>
      </c>
      <c r="CR397">
        <v>-0.39937250551501102</v>
      </c>
      <c r="CS397">
        <v>-0.37344161264251302</v>
      </c>
      <c r="CT397">
        <v>-0.34714926747701602</v>
      </c>
      <c r="CU397">
        <v>-0.32052648225381702</v>
      </c>
      <c r="CV397">
        <v>-0.29360488413246</v>
      </c>
      <c r="CW397">
        <v>-0.26641464843809898</v>
      </c>
      <c r="CX397">
        <v>-0.23898552601122899</v>
      </c>
      <c r="CY397">
        <v>-0.211346247673841</v>
      </c>
      <c r="CZ397">
        <v>-0.18352483057601099</v>
      </c>
      <c r="DA397">
        <v>-0.15554751737203301</v>
      </c>
      <c r="DB397">
        <v>-0.12744079001414299</v>
      </c>
      <c r="DC397">
        <v>-9.9228864973219894E-2</v>
      </c>
      <c r="DD397">
        <v>-7.0936277367004502E-2</v>
      </c>
      <c r="DE397">
        <v>-4.2586279346191899E-2</v>
      </c>
      <c r="DF397">
        <v>-2.8399506039932E-2</v>
      </c>
    </row>
    <row r="398" spans="11:110" ht="1.1499999999999999" customHeight="1">
      <c r="K398">
        <v>-2.76255573850448E-2</v>
      </c>
      <c r="L398">
        <v>-4.1434658105281401E-2</v>
      </c>
      <c r="M398">
        <v>-6.9020772826070206E-2</v>
      </c>
      <c r="N398">
        <v>-9.6550023362378806E-2</v>
      </c>
      <c r="O398">
        <v>-0.12400139494312</v>
      </c>
      <c r="P398">
        <v>-0.15134922653889099</v>
      </c>
      <c r="Q398">
        <v>-0.17856858807517201</v>
      </c>
      <c r="R398">
        <v>-0.20563750681777401</v>
      </c>
      <c r="S398">
        <v>-0.23252896231811501</v>
      </c>
      <c r="T398">
        <v>-0.25920924774791199</v>
      </c>
      <c r="U398">
        <v>-0.28566406247167297</v>
      </c>
      <c r="V398">
        <v>-0.31185263277123298</v>
      </c>
      <c r="W398">
        <v>-0.33774908014530802</v>
      </c>
      <c r="X398">
        <v>-0.36332739256827601</v>
      </c>
      <c r="Y398">
        <v>-0.38855203943757199</v>
      </c>
      <c r="Z398">
        <v>-0.413393455757814</v>
      </c>
      <c r="AA398">
        <v>-0.43782135184459497</v>
      </c>
      <c r="AB398">
        <v>-0.46180619930921202</v>
      </c>
      <c r="AC398">
        <v>-0.48531323272167298</v>
      </c>
      <c r="AD398">
        <v>-0.50831753709009198</v>
      </c>
      <c r="AE398">
        <v>-0.53078801571443301</v>
      </c>
      <c r="AF398">
        <v>-0.55269706975960597</v>
      </c>
      <c r="AG398">
        <v>-0.57401911096499103</v>
      </c>
      <c r="AH398">
        <v>-0.59473021820391703</v>
      </c>
      <c r="AI398">
        <v>-0.61480593147625695</v>
      </c>
      <c r="AJ398">
        <v>-0.63422717090613701</v>
      </c>
      <c r="AK398">
        <v>-0.65297425127988296</v>
      </c>
      <c r="AL398">
        <v>-0.67103006720083602</v>
      </c>
      <c r="AM398">
        <v>-0.68838073789677701</v>
      </c>
      <c r="AN398">
        <v>-0.705012017485391</v>
      </c>
      <c r="AO398">
        <v>-0.72091339248059305</v>
      </c>
      <c r="AP398">
        <v>-0.736074504672101</v>
      </c>
      <c r="AQ398">
        <v>-0.75048699858224999</v>
      </c>
      <c r="AR398">
        <v>-0.76414300767716603</v>
      </c>
      <c r="AS398">
        <v>-0.77703665916464104</v>
      </c>
      <c r="AT398">
        <v>-0.78916069129295396</v>
      </c>
      <c r="AU398">
        <v>-0.80051106516877102</v>
      </c>
      <c r="AV398">
        <v>-0.81108092392321796</v>
      </c>
      <c r="AW398">
        <v>-0.82086652343414601</v>
      </c>
      <c r="AX398">
        <v>-0.829861449085601</v>
      </c>
      <c r="AY398">
        <v>-0.83806158760443805</v>
      </c>
      <c r="AZ398">
        <v>-0.84546052304555297</v>
      </c>
      <c r="BA398">
        <v>-0.85205425493256803</v>
      </c>
      <c r="BB398">
        <v>-0.85783646250854795</v>
      </c>
      <c r="BC398">
        <v>-0.86280354566505602</v>
      </c>
      <c r="BD398">
        <v>-0.86694998857574301</v>
      </c>
      <c r="BE398">
        <v>-0.87027241087542295</v>
      </c>
      <c r="BF398">
        <v>-0.87276709609356096</v>
      </c>
      <c r="BG398">
        <v>-0.87443132570480397</v>
      </c>
      <c r="BH398">
        <v>-0.87526382217733001</v>
      </c>
      <c r="BI398">
        <v>-0.87526322799557399</v>
      </c>
      <c r="BJ398">
        <v>-0.87443033766623501</v>
      </c>
      <c r="BK398">
        <v>-0.87276539332774905</v>
      </c>
      <c r="BL398">
        <v>-0.87027082874924799</v>
      </c>
      <c r="BM398">
        <v>-0.86694862118606497</v>
      </c>
      <c r="BN398">
        <v>-0.86280282942681796</v>
      </c>
      <c r="BO398">
        <v>-0.85783685045813396</v>
      </c>
      <c r="BP398">
        <v>-0.85205587063406596</v>
      </c>
      <c r="BQ398">
        <v>-0.84546383508935796</v>
      </c>
      <c r="BR398">
        <v>-0.83806644944492703</v>
      </c>
      <c r="BS398">
        <v>-0.82986779383022502</v>
      </c>
      <c r="BT398">
        <v>-0.82087399476607903</v>
      </c>
      <c r="BU398">
        <v>-0.81108935099384305</v>
      </c>
      <c r="BV398">
        <v>-0.80052000367870202</v>
      </c>
      <c r="BW398">
        <v>-0.78917061770597197</v>
      </c>
      <c r="BX398">
        <v>-0.77704671250998603</v>
      </c>
      <c r="BY398">
        <v>-0.76415386313352396</v>
      </c>
      <c r="BZ398">
        <v>-0.75049756226196596</v>
      </c>
      <c r="CA398">
        <v>-0.73608484855694301</v>
      </c>
      <c r="CB398">
        <v>-0.72092318866247695</v>
      </c>
      <c r="CC398">
        <v>-0.70502098745794195</v>
      </c>
      <c r="CD398">
        <v>-0.68838930681759303</v>
      </c>
      <c r="CE398">
        <v>-0.67103835296332803</v>
      </c>
      <c r="CF398">
        <v>-0.65298251980959698</v>
      </c>
      <c r="CG398">
        <v>-0.63423588077232096</v>
      </c>
      <c r="CH398">
        <v>-0.61481504939145804</v>
      </c>
      <c r="CI398">
        <v>-0.59473968118542797</v>
      </c>
      <c r="CJ398">
        <v>-0.57402898076817099</v>
      </c>
      <c r="CK398">
        <v>-0.55270729063203305</v>
      </c>
      <c r="CL398">
        <v>-0.53079785770153198</v>
      </c>
      <c r="CM398">
        <v>-0.50832776476480301</v>
      </c>
      <c r="CN398">
        <v>-0.48532410096568102</v>
      </c>
      <c r="CO398">
        <v>-0.461816036348773</v>
      </c>
      <c r="CP398">
        <v>-0.43783273531760197</v>
      </c>
      <c r="CQ398">
        <v>-0.413404961258588</v>
      </c>
      <c r="CR398">
        <v>-0.38856308920698601</v>
      </c>
      <c r="CS398">
        <v>-0.36333793790943197</v>
      </c>
      <c r="CT398">
        <v>-0.337760762173547</v>
      </c>
      <c r="CU398">
        <v>-0.31186156625504702</v>
      </c>
      <c r="CV398">
        <v>-0.28567102278454898</v>
      </c>
      <c r="CW398">
        <v>-0.25921846959501599</v>
      </c>
      <c r="CX398">
        <v>-0.23253277414862999</v>
      </c>
      <c r="CY398">
        <v>-0.205641873037234</v>
      </c>
      <c r="CZ398">
        <v>-0.17857307621229199</v>
      </c>
      <c r="DA398">
        <v>-0.15135192322563801</v>
      </c>
      <c r="DB398">
        <v>-0.124004218398599</v>
      </c>
      <c r="DC398">
        <v>-9.6553675364598301E-2</v>
      </c>
      <c r="DD398">
        <v>-6.9024171660730604E-2</v>
      </c>
      <c r="DE398">
        <v>-4.143850313038E-2</v>
      </c>
      <c r="DF398">
        <v>-2.7634089529592499E-2</v>
      </c>
    </row>
    <row r="399" spans="11:110" ht="1.1499999999999999" customHeight="1">
      <c r="K399">
        <v>-2.6862074199270801E-2</v>
      </c>
      <c r="L399">
        <v>-4.02893360612415E-2</v>
      </c>
      <c r="M399">
        <v>-6.7112600612263096E-2</v>
      </c>
      <c r="N399">
        <v>-9.3880371616896802E-2</v>
      </c>
      <c r="O399">
        <v>-0.120572017237941</v>
      </c>
      <c r="P399">
        <v>-0.14716243159273701</v>
      </c>
      <c r="Q399">
        <v>-0.17362722344418599</v>
      </c>
      <c r="R399">
        <v>-0.19994519434092101</v>
      </c>
      <c r="S399">
        <v>-0.22608996565669201</v>
      </c>
      <c r="T399">
        <v>-0.25202847459859601</v>
      </c>
      <c r="U399">
        <v>-0.277747284843189</v>
      </c>
      <c r="V399">
        <v>-0.30320654824270599</v>
      </c>
      <c r="W399">
        <v>-0.32838112562937499</v>
      </c>
      <c r="X399">
        <v>-0.35324605999740899</v>
      </c>
      <c r="Y399">
        <v>-0.37776666438594397</v>
      </c>
      <c r="Z399">
        <v>-0.40191457785748302</v>
      </c>
      <c r="AA399">
        <v>-0.425660272173563</v>
      </c>
      <c r="AB399">
        <v>-0.448975269002994</v>
      </c>
      <c r="AC399">
        <v>-0.47182601528235402</v>
      </c>
      <c r="AD399">
        <v>-0.49418822884255398</v>
      </c>
      <c r="AE399">
        <v>-0.51603197544407498</v>
      </c>
      <c r="AF399">
        <v>-0.53733049355290396</v>
      </c>
      <c r="AG399">
        <v>-0.55805894509245701</v>
      </c>
      <c r="AH399">
        <v>-0.57819419281302498</v>
      </c>
      <c r="AI399">
        <v>-0.59771244033747695</v>
      </c>
      <c r="AJ399">
        <v>-0.61659514464393805</v>
      </c>
      <c r="AK399">
        <v>-0.63482319000091103</v>
      </c>
      <c r="AL399">
        <v>-0.65237976366389305</v>
      </c>
      <c r="AM399">
        <v>-0.66925149588551802</v>
      </c>
      <c r="AN399">
        <v>-0.68542425244531802</v>
      </c>
      <c r="AO399">
        <v>-0.70088777633099597</v>
      </c>
      <c r="AP399">
        <v>-0.71563197157038205</v>
      </c>
      <c r="AQ399">
        <v>-0.72964836067888805</v>
      </c>
      <c r="AR399">
        <v>-0.74292943480932905</v>
      </c>
      <c r="AS399">
        <v>-0.75546921689815005</v>
      </c>
      <c r="AT399">
        <v>-0.76726052783935705</v>
      </c>
      <c r="AU399">
        <v>-0.77829954914523103</v>
      </c>
      <c r="AV399">
        <v>-0.78857929421374995</v>
      </c>
      <c r="AW399">
        <v>-0.798096290803741</v>
      </c>
      <c r="AX399">
        <v>-0.80684422356088303</v>
      </c>
      <c r="AY399">
        <v>-0.81481897267873604</v>
      </c>
      <c r="AZ399">
        <v>-0.82201455158749903</v>
      </c>
      <c r="BA399">
        <v>-0.82842681922787498</v>
      </c>
      <c r="BB399">
        <v>-0.83404986164231099</v>
      </c>
      <c r="BC399">
        <v>-0.83888013995181598</v>
      </c>
      <c r="BD399">
        <v>-0.84291224656034403</v>
      </c>
      <c r="BE399">
        <v>-0.84614310311760998</v>
      </c>
      <c r="BF399">
        <v>-0.84856889359130905</v>
      </c>
      <c r="BG399">
        <v>-0.85018719779166496</v>
      </c>
      <c r="BH399">
        <v>-0.85099667737867501</v>
      </c>
      <c r="BI399">
        <v>-0.85099604914475502</v>
      </c>
      <c r="BJ399">
        <v>-0.85018618449915195</v>
      </c>
      <c r="BK399">
        <v>-0.848567150746393</v>
      </c>
      <c r="BL399">
        <v>-0.84614150539453004</v>
      </c>
      <c r="BM399">
        <v>-0.84291093507001202</v>
      </c>
      <c r="BN399">
        <v>-0.83887952893988205</v>
      </c>
      <c r="BO399">
        <v>-0.83405042674301999</v>
      </c>
      <c r="BP399">
        <v>-0.82842868406360504</v>
      </c>
      <c r="BQ399">
        <v>-0.82201809135386505</v>
      </c>
      <c r="BR399">
        <v>-0.81482409912204701</v>
      </c>
      <c r="BS399">
        <v>-0.80685073383825001</v>
      </c>
      <c r="BT399">
        <v>-0.798103827832924</v>
      </c>
      <c r="BU399">
        <v>-0.78858769788046101</v>
      </c>
      <c r="BV399">
        <v>-0.77830822114639397</v>
      </c>
      <c r="BW399">
        <v>-0.76727011261596001</v>
      </c>
      <c r="BX399">
        <v>-0.75547870116628402</v>
      </c>
      <c r="BY399">
        <v>-0.74293958550234496</v>
      </c>
      <c r="BZ399">
        <v>-0.72965815916254895</v>
      </c>
      <c r="CA399">
        <v>-0.71564139333644505</v>
      </c>
      <c r="CB399">
        <v>-0.70089670838535301</v>
      </c>
      <c r="CC399">
        <v>-0.68543233635415601</v>
      </c>
      <c r="CD399">
        <v>-0.66925922844280195</v>
      </c>
      <c r="CE399">
        <v>-0.65238736038434997</v>
      </c>
      <c r="CF399">
        <v>-0.63483082626730702</v>
      </c>
      <c r="CG399">
        <v>-0.61660341103861804</v>
      </c>
      <c r="CH399">
        <v>-0.59772124164779505</v>
      </c>
      <c r="CI399">
        <v>-0.57820349884181199</v>
      </c>
      <c r="CJ399">
        <v>-0.55806882624350196</v>
      </c>
      <c r="CK399">
        <v>-0.53734080254333005</v>
      </c>
      <c r="CL399">
        <v>-0.51604205365400002</v>
      </c>
      <c r="CM399">
        <v>-0.49419871551695799</v>
      </c>
      <c r="CN399">
        <v>-0.471837085928418</v>
      </c>
      <c r="CO399">
        <v>-0.44898536158288099</v>
      </c>
      <c r="CP399">
        <v>-0.42567176778523802</v>
      </c>
      <c r="CQ399">
        <v>-0.401926047535484</v>
      </c>
      <c r="CR399">
        <v>-0.37777765036911098</v>
      </c>
      <c r="CS399">
        <v>-0.35325631718374001</v>
      </c>
      <c r="CT399">
        <v>-0.32839239256508701</v>
      </c>
      <c r="CU399">
        <v>-0.303214909167772</v>
      </c>
      <c r="CV399">
        <v>-0.27775357816733498</v>
      </c>
      <c r="CW399">
        <v>-0.252036910561523</v>
      </c>
      <c r="CX399">
        <v>-0.22609290566433601</v>
      </c>
      <c r="CY399">
        <v>-0.19994869216710801</v>
      </c>
      <c r="CZ399">
        <v>-0.173630887068356</v>
      </c>
      <c r="DA399">
        <v>-0.14716431490417101</v>
      </c>
      <c r="DB399">
        <v>-0.120574107300426</v>
      </c>
      <c r="DC399">
        <v>-9.3883454060460197E-2</v>
      </c>
      <c r="DD399">
        <v>-6.7115588825336095E-2</v>
      </c>
      <c r="DE399">
        <v>-4.02928218697024E-2</v>
      </c>
      <c r="DF399">
        <v>-2.6870056051275199E-2</v>
      </c>
    </row>
    <row r="400" spans="11:110" ht="1.1499999999999999" customHeight="1">
      <c r="K400">
        <v>-2.6099950406532998E-2</v>
      </c>
      <c r="L400">
        <v>-3.9146051970746998E-2</v>
      </c>
      <c r="M400">
        <v>-6.5207848158679499E-2</v>
      </c>
      <c r="N400">
        <v>-9.1215552784260606E-2</v>
      </c>
      <c r="O400">
        <v>-0.117148905468447</v>
      </c>
      <c r="P400">
        <v>-0.14298338772237401</v>
      </c>
      <c r="Q400">
        <v>-0.168695158941081</v>
      </c>
      <c r="R400">
        <v>-0.19426375266686999</v>
      </c>
      <c r="S400">
        <v>-0.21966348678814901</v>
      </c>
      <c r="T400">
        <v>-0.244861930524366</v>
      </c>
      <c r="U400">
        <v>-0.26984646955921099</v>
      </c>
      <c r="V400">
        <v>-0.29457823310972803</v>
      </c>
      <c r="W400">
        <v>-0.31903276682632098</v>
      </c>
      <c r="X400">
        <v>-0.34318618982362697</v>
      </c>
      <c r="Y400">
        <v>-0.36700462899223102</v>
      </c>
      <c r="Z400">
        <v>-0.39046090479186202</v>
      </c>
      <c r="AA400">
        <v>-0.41352628650005002</v>
      </c>
      <c r="AB400">
        <v>-0.43617324937862501</v>
      </c>
      <c r="AC400">
        <v>-0.45836950345671901</v>
      </c>
      <c r="AD400">
        <v>-0.480091374507987</v>
      </c>
      <c r="AE400">
        <v>-0.50131001947213405</v>
      </c>
      <c r="AF400">
        <v>-0.52199958719252204</v>
      </c>
      <c r="AG400">
        <v>-0.54213591631000302</v>
      </c>
      <c r="AH400">
        <v>-0.56169664543476705</v>
      </c>
      <c r="AI400">
        <v>-0.58065869797025205</v>
      </c>
      <c r="AJ400">
        <v>-0.59900398015578904</v>
      </c>
      <c r="AK400">
        <v>-0.61671400334502302</v>
      </c>
      <c r="AL400">
        <v>-0.63377225852698704</v>
      </c>
      <c r="AM400">
        <v>-0.650165825661701</v>
      </c>
      <c r="AN400">
        <v>-0.66588077998699602</v>
      </c>
      <c r="AO400">
        <v>-0.68090706849618099</v>
      </c>
      <c r="AP400">
        <v>-0.695234875182136</v>
      </c>
      <c r="AQ400">
        <v>-0.70885565921060301</v>
      </c>
      <c r="AR400">
        <v>-0.72176221103612503</v>
      </c>
      <c r="AS400">
        <v>-0.73394851877796996</v>
      </c>
      <c r="AT400">
        <v>-0.74540747640808103</v>
      </c>
      <c r="AU400">
        <v>-0.75613547524272195</v>
      </c>
      <c r="AV400">
        <v>-0.76612545055435399</v>
      </c>
      <c r="AW400">
        <v>-0.77537415957604405</v>
      </c>
      <c r="AX400">
        <v>-0.78387541781591596</v>
      </c>
      <c r="AY400">
        <v>-0.79162509252611901</v>
      </c>
      <c r="AZ400">
        <v>-0.79861760809369997</v>
      </c>
      <c r="BA400">
        <v>-0.80484870545466403</v>
      </c>
      <c r="BB400">
        <v>-0.81031284590167596</v>
      </c>
      <c r="BC400">
        <v>-0.81500656579075903</v>
      </c>
      <c r="BD400">
        <v>-0.81892455131458897</v>
      </c>
      <c r="BE400">
        <v>-0.82206402103869103</v>
      </c>
      <c r="BF400">
        <v>-0.82442106016766004</v>
      </c>
      <c r="BG400">
        <v>-0.82599353377996898</v>
      </c>
      <c r="BH400">
        <v>-0.826780048384821</v>
      </c>
      <c r="BI400">
        <v>-0.82677938293140796</v>
      </c>
      <c r="BJ400">
        <v>-0.82599249320360701</v>
      </c>
      <c r="BK400">
        <v>-0.82441926576162505</v>
      </c>
      <c r="BL400">
        <v>-0.82206239013081805</v>
      </c>
      <c r="BM400">
        <v>-0.81892326620264599</v>
      </c>
      <c r="BN400">
        <v>-0.81500601870737599</v>
      </c>
      <c r="BO400">
        <v>-0.81031354189049598</v>
      </c>
      <c r="BP400">
        <v>-0.80485076138758704</v>
      </c>
      <c r="BQ400">
        <v>-0.798621326724264</v>
      </c>
      <c r="BR400">
        <v>-0.79163043154572699</v>
      </c>
      <c r="BS400">
        <v>-0.78388205863285698</v>
      </c>
      <c r="BT400">
        <v>-0.775381742140275</v>
      </c>
      <c r="BU400">
        <v>-0.76613381965571903</v>
      </c>
      <c r="BV400">
        <v>-0.75614389853827102</v>
      </c>
      <c r="BW400">
        <v>-0.74541673856784096</v>
      </c>
      <c r="BX400">
        <v>-0.73395747210831797</v>
      </c>
      <c r="BY400">
        <v>-0.72177170890474796</v>
      </c>
      <c r="BZ400">
        <v>-0.70886473679009598</v>
      </c>
      <c r="CA400">
        <v>-0.69524344364690005</v>
      </c>
      <c r="CB400">
        <v>-0.68091519322988003</v>
      </c>
      <c r="CC400">
        <v>-0.66588803282318598</v>
      </c>
      <c r="CD400">
        <v>-0.65017278862141603</v>
      </c>
      <c r="CE400">
        <v>-0.63377919961835205</v>
      </c>
      <c r="CF400">
        <v>-0.61672105055160897</v>
      </c>
      <c r="CG400">
        <v>-0.59901182941227904</v>
      </c>
      <c r="CH400">
        <v>-0.58066718299774001</v>
      </c>
      <c r="CI400">
        <v>-0.56170580384981295</v>
      </c>
      <c r="CJ400">
        <v>-0.54214579181398603</v>
      </c>
      <c r="CK400">
        <v>-0.52200995883526902</v>
      </c>
      <c r="CL400">
        <v>-0.50132031893403495</v>
      </c>
      <c r="CM400">
        <v>-0.48010208097696599</v>
      </c>
      <c r="CN400">
        <v>-0.45838075053456501</v>
      </c>
      <c r="CO400">
        <v>-0.43618357982716999</v>
      </c>
      <c r="CP400">
        <v>-0.41353785880824401</v>
      </c>
      <c r="CQ400">
        <v>-0.39047233599816</v>
      </c>
      <c r="CR400">
        <v>-0.36701553796924502</v>
      </c>
      <c r="CS400">
        <v>-0.34319616170596801</v>
      </c>
      <c r="CT400">
        <v>-0.31904363019450099</v>
      </c>
      <c r="CU400">
        <v>-0.29458603943731299</v>
      </c>
      <c r="CV400">
        <v>-0.26985213526631902</v>
      </c>
      <c r="CW400">
        <v>-0.24486960779033301</v>
      </c>
      <c r="CX400">
        <v>-0.219665606685675</v>
      </c>
      <c r="CY400">
        <v>-0.194266437532191</v>
      </c>
      <c r="CZ400">
        <v>-0.168698038509901</v>
      </c>
      <c r="DA400">
        <v>-0.14298450794294601</v>
      </c>
      <c r="DB400">
        <v>-0.11715030978606999</v>
      </c>
      <c r="DC400">
        <v>-9.1218089548478903E-2</v>
      </c>
      <c r="DD400">
        <v>-6.5210450047416005E-2</v>
      </c>
      <c r="DE400">
        <v>-3.91491896038451E-2</v>
      </c>
      <c r="DF400">
        <v>-2.6107376857044E-2</v>
      </c>
    </row>
    <row r="401" spans="11:110" ht="1.1499999999999999" customHeight="1">
      <c r="K401">
        <v>-2.53391537045808E-2</v>
      </c>
      <c r="L401">
        <v>-3.8004757610910898E-2</v>
      </c>
      <c r="M401">
        <v>-6.3306434594528505E-2</v>
      </c>
      <c r="N401">
        <v>-8.8555452145947094E-2</v>
      </c>
      <c r="O401">
        <v>-0.1137319096498</v>
      </c>
      <c r="P401">
        <v>-0.13881190560602999</v>
      </c>
      <c r="Q401">
        <v>-0.163772167636516</v>
      </c>
      <c r="R401">
        <v>-0.188592911496411</v>
      </c>
      <c r="S401">
        <v>-0.21324920756294799</v>
      </c>
      <c r="T401">
        <v>-0.23770925327832601</v>
      </c>
      <c r="U401">
        <v>-0.261961198349345</v>
      </c>
      <c r="V401">
        <v>-0.28596721564598199</v>
      </c>
      <c r="W401">
        <v>-0.30970347783871999</v>
      </c>
      <c r="X401">
        <v>-0.333147190589484</v>
      </c>
      <c r="Y401">
        <v>-0.356265286614184</v>
      </c>
      <c r="Z401">
        <v>-0.37903172648665001</v>
      </c>
      <c r="AA401">
        <v>-0.401418619256942</v>
      </c>
      <c r="AB401">
        <v>-0.423399310684963</v>
      </c>
      <c r="AC401">
        <v>-0.444942802938394</v>
      </c>
      <c r="AD401">
        <v>-0.46602602433979401</v>
      </c>
      <c r="AE401">
        <v>-0.486621147370292</v>
      </c>
      <c r="AF401">
        <v>-0.50670329493936594</v>
      </c>
      <c r="AG401">
        <v>-0.52624892708981796</v>
      </c>
      <c r="AH401">
        <v>-0.54523643491242102</v>
      </c>
      <c r="AI401">
        <v>-0.56364352481688895</v>
      </c>
      <c r="AJ401">
        <v>-0.58145246951461504</v>
      </c>
      <c r="AK401">
        <v>-0.59864545191376195</v>
      </c>
      <c r="AL401">
        <v>-0.61520629373140301</v>
      </c>
      <c r="AM401">
        <v>-0.63112245039409098</v>
      </c>
      <c r="AN401">
        <v>-0.64638030756863296</v>
      </c>
      <c r="AO401">
        <v>-0.66096997056204099</v>
      </c>
      <c r="AP401">
        <v>-0.67488190392653402</v>
      </c>
      <c r="AQ401">
        <v>-0.68810758082618495</v>
      </c>
      <c r="AR401">
        <v>-0.70064001784213303</v>
      </c>
      <c r="AS401">
        <v>-0.712473239146584</v>
      </c>
      <c r="AT401">
        <v>-0.723600213594914</v>
      </c>
      <c r="AU401">
        <v>-0.73401750917993402</v>
      </c>
      <c r="AV401">
        <v>-0.74371805734767704</v>
      </c>
      <c r="AW401">
        <v>-0.75269878758709097</v>
      </c>
      <c r="AX401">
        <v>-0.76095367723335094</v>
      </c>
      <c r="AY401">
        <v>-0.76847859014712405</v>
      </c>
      <c r="AZ401">
        <v>-0.775268317834506</v>
      </c>
      <c r="BA401">
        <v>-0.78131853215394498</v>
      </c>
      <c r="BB401">
        <v>-0.78662402137210796</v>
      </c>
      <c r="BC401">
        <v>-0.791181414208881</v>
      </c>
      <c r="BD401">
        <v>-0.79498548951926695</v>
      </c>
      <c r="BE401">
        <v>-0.79803373457122695</v>
      </c>
      <c r="BF401">
        <v>-0.800322164961353</v>
      </c>
      <c r="BG401">
        <v>-0.80184889446603802</v>
      </c>
      <c r="BH401">
        <v>-0.80261249462561801</v>
      </c>
      <c r="BI401">
        <v>-0.80261179284092099</v>
      </c>
      <c r="BJ401">
        <v>-0.80184782578599401</v>
      </c>
      <c r="BK401">
        <v>-0.80032031304318396</v>
      </c>
      <c r="BL401">
        <v>-0.798032059277479</v>
      </c>
      <c r="BM401">
        <v>-0.79498420548327398</v>
      </c>
      <c r="BN401">
        <v>-0.79118089646834</v>
      </c>
      <c r="BO401">
        <v>-0.78662480549647196</v>
      </c>
      <c r="BP401">
        <v>-0.78132072333832603</v>
      </c>
      <c r="BQ401">
        <v>-0.77527216989455106</v>
      </c>
      <c r="BR401">
        <v>-0.76848408809860302</v>
      </c>
      <c r="BS401">
        <v>-0.76096041445622098</v>
      </c>
      <c r="BT401">
        <v>-0.75270639548577001</v>
      </c>
      <c r="BU401">
        <v>-0.74372637703816002</v>
      </c>
      <c r="BV401">
        <v>-0.73402570557846503</v>
      </c>
      <c r="BW401">
        <v>-0.72360916742704795</v>
      </c>
      <c r="BX401">
        <v>-0.71248170377700204</v>
      </c>
      <c r="BY401">
        <v>-0.70064891452395806</v>
      </c>
      <c r="BZ401">
        <v>-0.68811598200851198</v>
      </c>
      <c r="CA401">
        <v>-0.67488969159103296</v>
      </c>
      <c r="CB401">
        <v>-0.66097734289360599</v>
      </c>
      <c r="CC401">
        <v>-0.64638678669745697</v>
      </c>
      <c r="CD401">
        <v>-0.63112871014315197</v>
      </c>
      <c r="CE401">
        <v>-0.61521261097145696</v>
      </c>
      <c r="CF401">
        <v>-0.59865195407667604</v>
      </c>
      <c r="CG401">
        <v>-0.58145992439431604</v>
      </c>
      <c r="CH401">
        <v>-0.56365169242747404</v>
      </c>
      <c r="CI401">
        <v>-0.54524545311946404</v>
      </c>
      <c r="CJ401">
        <v>-0.52625877432452395</v>
      </c>
      <c r="CK401">
        <v>-0.50671370436434704</v>
      </c>
      <c r="CL401">
        <v>-0.486631647321764</v>
      </c>
      <c r="CM401">
        <v>-0.46603691045013401</v>
      </c>
      <c r="CN401">
        <v>-0.44495420030197602</v>
      </c>
      <c r="CO401">
        <v>-0.42340985698609002</v>
      </c>
      <c r="CP401">
        <v>-0.401430234476019</v>
      </c>
      <c r="CQ401">
        <v>-0.37904311523823198</v>
      </c>
      <c r="CR401">
        <v>-0.35627610173326002</v>
      </c>
      <c r="CS401">
        <v>-0.33315688182001801</v>
      </c>
      <c r="CT401">
        <v>-0.30971394549822401</v>
      </c>
      <c r="CU401">
        <v>-0.28597448332455699</v>
      </c>
      <c r="CV401">
        <v>-0.26196627634217201</v>
      </c>
      <c r="CW401">
        <v>-0.23771619484679801</v>
      </c>
      <c r="CX401">
        <v>-0.213250559754528</v>
      </c>
      <c r="CY401">
        <v>-0.18859483840934399</v>
      </c>
      <c r="CZ401">
        <v>-0.16377430230288101</v>
      </c>
      <c r="DA401">
        <v>-0.138812314926203</v>
      </c>
      <c r="DB401">
        <v>-0.11373267594912199</v>
      </c>
      <c r="DC401">
        <v>-8.8557468138123999E-2</v>
      </c>
      <c r="DD401">
        <v>-6.3308674838099196E-2</v>
      </c>
      <c r="DE401">
        <v>-3.8007559287820999E-2</v>
      </c>
      <c r="DF401">
        <v>-2.5346022972771599E-2</v>
      </c>
    </row>
    <row r="402" spans="11:110" ht="1.1499999999999999" customHeight="1">
      <c r="K402">
        <v>-2.4579650240775599E-2</v>
      </c>
      <c r="L402">
        <v>-3.6865403857413999E-2</v>
      </c>
      <c r="M402">
        <v>-6.1408277709520002E-2</v>
      </c>
      <c r="N402">
        <v>-8.5899952619170106E-2</v>
      </c>
      <c r="O402">
        <v>-0.11032087767210599</v>
      </c>
      <c r="P402">
        <v>-0.13464779314755501</v>
      </c>
      <c r="Q402">
        <v>-0.158858019145768</v>
      </c>
      <c r="R402">
        <v>-0.182932397759696</v>
      </c>
      <c r="S402">
        <v>-0.20684680636710201</v>
      </c>
      <c r="T402">
        <v>-0.23057007730264101</v>
      </c>
      <c r="U402">
        <v>-0.25409105064983101</v>
      </c>
      <c r="V402">
        <v>-0.27737302118835899</v>
      </c>
      <c r="W402">
        <v>-0.30039273148663598</v>
      </c>
      <c r="X402">
        <v>-0.32312846997966899</v>
      </c>
      <c r="Y402">
        <v>-0.34554798995242397</v>
      </c>
      <c r="Z402">
        <v>-0.36762633458072702</v>
      </c>
      <c r="AA402">
        <v>-0.38933649600312897</v>
      </c>
      <c r="AB402">
        <v>-0.41065262598521202</v>
      </c>
      <c r="AC402">
        <v>-0.43154502369979503</v>
      </c>
      <c r="AD402">
        <v>-0.45199123188326601</v>
      </c>
      <c r="AE402">
        <v>-0.471964364708787</v>
      </c>
      <c r="AF402">
        <v>-0.49144056653331902</v>
      </c>
      <c r="AG402">
        <v>-0.51039688522459903</v>
      </c>
      <c r="AH402">
        <v>-0.52881242783224003</v>
      </c>
      <c r="AI402">
        <v>-0.54666574685353198</v>
      </c>
      <c r="AJ402">
        <v>-0.56393941176711404</v>
      </c>
      <c r="AK402">
        <v>-0.58061630374736495</v>
      </c>
      <c r="AL402">
        <v>-0.59668061617594903</v>
      </c>
      <c r="AM402">
        <v>-0.61212010047101495</v>
      </c>
      <c r="AN402">
        <v>-0.62692154756236895</v>
      </c>
      <c r="AO402">
        <v>-0.64107518818287201</v>
      </c>
      <c r="AP402">
        <v>-0.65457175149277103</v>
      </c>
      <c r="AQ402">
        <v>-0.667402814044321</v>
      </c>
      <c r="AR402">
        <v>-0.67956154007811098</v>
      </c>
      <c r="AS402">
        <v>-0.69104205457229395</v>
      </c>
      <c r="AT402">
        <v>-0.70183741664941401</v>
      </c>
      <c r="AU402">
        <v>-0.71194431917827805</v>
      </c>
      <c r="AV402">
        <v>-0.72135577887886904</v>
      </c>
      <c r="AW402">
        <v>-0.73006883375132903</v>
      </c>
      <c r="AX402">
        <v>-0.73807764799838804</v>
      </c>
      <c r="AY402">
        <v>-0.74537810814080296</v>
      </c>
      <c r="AZ402">
        <v>-0.75196530756006696</v>
      </c>
      <c r="BA402">
        <v>-0.75783491774478495</v>
      </c>
      <c r="BB402">
        <v>-0.76298199553596002</v>
      </c>
      <c r="BC402">
        <v>-0.767403277735352</v>
      </c>
      <c r="BD402">
        <v>-0.77109364926586199</v>
      </c>
      <c r="BE402">
        <v>-0.77405081658449904</v>
      </c>
      <c r="BF402">
        <v>-0.77627077911060405</v>
      </c>
      <c r="BG402">
        <v>-0.77775184399185904</v>
      </c>
      <c r="BH402">
        <v>-0.77849257826506801</v>
      </c>
      <c r="BI402">
        <v>-0.77849184529048598</v>
      </c>
      <c r="BJ402">
        <v>-0.777750747325335</v>
      </c>
      <c r="BK402">
        <v>-0.77626886958805696</v>
      </c>
      <c r="BL402">
        <v>-0.77404909205088201</v>
      </c>
      <c r="BM402">
        <v>-0.77109234574171703</v>
      </c>
      <c r="BN402">
        <v>-0.76740276231142601</v>
      </c>
      <c r="BO402">
        <v>-0.76298282884816604</v>
      </c>
      <c r="BP402">
        <v>-0.75783719226284096</v>
      </c>
      <c r="BQ402">
        <v>-0.751969250962638</v>
      </c>
      <c r="BR402">
        <v>-0.74538371106933898</v>
      </c>
      <c r="BS402">
        <v>-0.738084448633894</v>
      </c>
      <c r="BT402">
        <v>-0.73007644615915002</v>
      </c>
      <c r="BU402">
        <v>-0.72136403173164998</v>
      </c>
      <c r="BV402">
        <v>-0.71195231258509395</v>
      </c>
      <c r="BW402">
        <v>-0.70184607238365904</v>
      </c>
      <c r="BX402">
        <v>-0.69105007586525002</v>
      </c>
      <c r="BY402">
        <v>-0.67956988566203502</v>
      </c>
      <c r="BZ402">
        <v>-0.66741058403451403</v>
      </c>
      <c r="CA402">
        <v>-0.65457883252744897</v>
      </c>
      <c r="CB402">
        <v>-0.64108186077801699</v>
      </c>
      <c r="CC402">
        <v>-0.62692731234183097</v>
      </c>
      <c r="CD402">
        <v>-0.61212572081359595</v>
      </c>
      <c r="CE402">
        <v>-0.59668634040483903</v>
      </c>
      <c r="CF402">
        <v>-0.58062230423065997</v>
      </c>
      <c r="CG402">
        <v>-0.56394649082022097</v>
      </c>
      <c r="CH402">
        <v>-0.54667359533770599</v>
      </c>
      <c r="CI402">
        <v>-0.52882130993646503</v>
      </c>
      <c r="CJ402">
        <v>-0.51040667692712705</v>
      </c>
      <c r="CK402">
        <v>-0.49145098970976497</v>
      </c>
      <c r="CL402">
        <v>-0.47197503819501802</v>
      </c>
      <c r="CM402">
        <v>-0.45200225772338798</v>
      </c>
      <c r="CN402">
        <v>-0.431556545035582</v>
      </c>
      <c r="CO402">
        <v>-0.41066336178595902</v>
      </c>
      <c r="CP402">
        <v>-0.38934812346664699</v>
      </c>
      <c r="CQ402">
        <v>-0.36763767478366299</v>
      </c>
      <c r="CR402">
        <v>-0.34555869212468199</v>
      </c>
      <c r="CS402">
        <v>-0.32313788707900998</v>
      </c>
      <c r="CT402">
        <v>-0.30040280776842698</v>
      </c>
      <c r="CU402">
        <v>-0.27737976511221801</v>
      </c>
      <c r="CV402">
        <v>-0.254095580944317</v>
      </c>
      <c r="CW402">
        <v>-0.23057630260338099</v>
      </c>
      <c r="CX402">
        <v>-0.20684744394187801</v>
      </c>
      <c r="CY402">
        <v>-0.182933621002207</v>
      </c>
      <c r="CZ402">
        <v>-0.15885944679099701</v>
      </c>
      <c r="DA402">
        <v>-0.13464754554866801</v>
      </c>
      <c r="DB402">
        <v>-0.11032105309554401</v>
      </c>
      <c r="DC402">
        <v>-8.5901473999733705E-2</v>
      </c>
      <c r="DD402">
        <v>-6.1410181162655099E-2</v>
      </c>
      <c r="DE402">
        <v>-3.6867882850296997E-2</v>
      </c>
      <c r="DF402">
        <v>-2.45859650465718E-2</v>
      </c>
    </row>
    <row r="403" spans="11:110" ht="1.1499999999999999" customHeight="1">
      <c r="K403">
        <v>-2.3821404540958602E-2</v>
      </c>
      <c r="L403">
        <v>-3.57279407131363E-2</v>
      </c>
      <c r="M403">
        <v>-5.9513294093717299E-2</v>
      </c>
      <c r="N403">
        <v>-8.3248934839753E-2</v>
      </c>
      <c r="O403">
        <v>-0.10691565538612301</v>
      </c>
      <c r="P403">
        <v>-0.13049085568939001</v>
      </c>
      <c r="Q403">
        <v>-0.15395247963547201</v>
      </c>
      <c r="R403">
        <v>-0.17728193571539499</v>
      </c>
      <c r="S403">
        <v>-0.20045595830888399</v>
      </c>
      <c r="T403">
        <v>-0.223444033609284</v>
      </c>
      <c r="U403">
        <v>-0.24623560384000001</v>
      </c>
      <c r="V403">
        <v>-0.26879517222758298</v>
      </c>
      <c r="W403">
        <v>-0.29109999918965901</v>
      </c>
      <c r="X403">
        <v>-0.31312943516096298</v>
      </c>
      <c r="Y403">
        <v>-0.33485209091755602</v>
      </c>
      <c r="Z403">
        <v>-0.35624402242447101</v>
      </c>
      <c r="AA403">
        <v>-0.37727914373931498</v>
      </c>
      <c r="AB403">
        <v>-0.39793237085043898</v>
      </c>
      <c r="AC403">
        <v>-0.418175280177565</v>
      </c>
      <c r="AD403">
        <v>-0.43798605398125301</v>
      </c>
      <c r="AE403">
        <v>-0.457338682610679</v>
      </c>
      <c r="AF403">
        <v>-0.47621035733073303</v>
      </c>
      <c r="AG403">
        <v>-0.49457870333778797</v>
      </c>
      <c r="AH403">
        <v>-0.51242349817206501</v>
      </c>
      <c r="AI403">
        <v>-0.529724195561452</v>
      </c>
      <c r="AJ403">
        <v>-0.546463612269803</v>
      </c>
      <c r="AK403">
        <v>-0.56262533430637596</v>
      </c>
      <c r="AL403">
        <v>-0.57819397739646705</v>
      </c>
      <c r="AM403">
        <v>-0.59315751303550701</v>
      </c>
      <c r="AN403">
        <v>-0.60750321735219504</v>
      </c>
      <c r="AO403">
        <v>-0.62122143051436995</v>
      </c>
      <c r="AP403">
        <v>-0.63430311685525298</v>
      </c>
      <c r="AQ403">
        <v>-0.64674004916751004</v>
      </c>
      <c r="AR403">
        <v>-0.65852546562548397</v>
      </c>
      <c r="AS403">
        <v>-0.66965364419732798</v>
      </c>
      <c r="AT403">
        <v>-0.68011776311806005</v>
      </c>
      <c r="AU403">
        <v>-0.68991457616584295</v>
      </c>
      <c r="AV403">
        <v>-0.69903727938362803</v>
      </c>
      <c r="AW403">
        <v>-0.70748295781801496</v>
      </c>
      <c r="AX403">
        <v>-0.71524597753470498</v>
      </c>
      <c r="AY403">
        <v>-0.72232228834535295</v>
      </c>
      <c r="AZ403">
        <v>-0.72870720581414805</v>
      </c>
      <c r="BA403">
        <v>-0.73439648053041295</v>
      </c>
      <c r="BB403">
        <v>-0.73938537714628105</v>
      </c>
      <c r="BC403">
        <v>-0.74367075081262501</v>
      </c>
      <c r="BD403">
        <v>-0.74724761966998798</v>
      </c>
      <c r="BE403">
        <v>-0.75011384330323805</v>
      </c>
      <c r="BF403">
        <v>-0.75226547549749201</v>
      </c>
      <c r="BG403">
        <v>-0.75370094987405001</v>
      </c>
      <c r="BH403">
        <v>-0.75441886424368898</v>
      </c>
      <c r="BI403">
        <v>-0.754418109213565</v>
      </c>
      <c r="BJ403">
        <v>-0.75369982617085896</v>
      </c>
      <c r="BK403">
        <v>-0.752263514129481</v>
      </c>
      <c r="BL403">
        <v>-0.75011207069332597</v>
      </c>
      <c r="BM403">
        <v>-0.74724628129967596</v>
      </c>
      <c r="BN403">
        <v>-0.743670218641582</v>
      </c>
      <c r="BO403">
        <v>-0.73938622480052296</v>
      </c>
      <c r="BP403">
        <v>-0.73439879197860503</v>
      </c>
      <c r="BQ403">
        <v>-0.72871120158448699</v>
      </c>
      <c r="BR403">
        <v>-0.72232794349009</v>
      </c>
      <c r="BS403">
        <v>-0.71525280986008399</v>
      </c>
      <c r="BT403">
        <v>-0.70749055280733897</v>
      </c>
      <c r="BU403">
        <v>-0.69904544668260304</v>
      </c>
      <c r="BV403">
        <v>-0.68992239034831004</v>
      </c>
      <c r="BW403">
        <v>-0.68012612807471196</v>
      </c>
      <c r="BX403">
        <v>-0.66966126917869595</v>
      </c>
      <c r="BY403">
        <v>-0.65853330770604301</v>
      </c>
      <c r="BZ403">
        <v>-0.64674723427937297</v>
      </c>
      <c r="CA403">
        <v>-0.63430956492549195</v>
      </c>
      <c r="CB403">
        <v>-0.62122745383298905</v>
      </c>
      <c r="CC403">
        <v>-0.60750832845325398</v>
      </c>
      <c r="CD403">
        <v>-0.59316255332023504</v>
      </c>
      <c r="CE403">
        <v>-0.57819913931369604</v>
      </c>
      <c r="CF403">
        <v>-0.56263087427426794</v>
      </c>
      <c r="CG403">
        <v>-0.54647032963016495</v>
      </c>
      <c r="CH403">
        <v>-0.52973172347939401</v>
      </c>
      <c r="CI403">
        <v>-0.51243224372723395</v>
      </c>
      <c r="CJ403">
        <v>-0.49458840904112999</v>
      </c>
      <c r="CK403">
        <v>-0.47622077094875698</v>
      </c>
      <c r="CL403">
        <v>-0.45734949648978701</v>
      </c>
      <c r="CM403">
        <v>-0.43799718088468997</v>
      </c>
      <c r="CN403">
        <v>-0.41818689877495602</v>
      </c>
      <c r="CO403">
        <v>-0.39794326567245603</v>
      </c>
      <c r="CP403">
        <v>-0.37729075697660802</v>
      </c>
      <c r="CQ403">
        <v>-0.35625530510187597</v>
      </c>
      <c r="CR403">
        <v>-0.33486266025184203</v>
      </c>
      <c r="CS403">
        <v>-0.31313858636349701</v>
      </c>
      <c r="CT403">
        <v>-0.291109685072033</v>
      </c>
      <c r="CU403">
        <v>-0.26880140728005197</v>
      </c>
      <c r="CV403">
        <v>-0.24623962592464901</v>
      </c>
      <c r="CW403">
        <v>-0.22344955937091901</v>
      </c>
      <c r="CX403">
        <v>-0.200455934985625</v>
      </c>
      <c r="CY403">
        <v>-0.17728250850198399</v>
      </c>
      <c r="CZ403">
        <v>-0.153953237090413</v>
      </c>
      <c r="DA403">
        <v>-0.13049000665218499</v>
      </c>
      <c r="DB403">
        <v>-0.106915285925074</v>
      </c>
      <c r="DC403">
        <v>-8.3249989209575603E-2</v>
      </c>
      <c r="DD403">
        <v>-5.9514885547027899E-2</v>
      </c>
      <c r="DE403">
        <v>-3.5730111261955202E-2</v>
      </c>
      <c r="DF403">
        <v>-2.3827173184827102E-2</v>
      </c>
    </row>
    <row r="404" spans="11:110" ht="1.1499999999999999" customHeight="1">
      <c r="K404">
        <v>-2.3064379492398E-2</v>
      </c>
      <c r="L404">
        <v>-3.4592317326601001E-2</v>
      </c>
      <c r="M404">
        <v>-5.7621399270351502E-2</v>
      </c>
      <c r="N404">
        <v>-8.0602277262578306E-2</v>
      </c>
      <c r="O404">
        <v>-0.103516086643671</v>
      </c>
      <c r="P404">
        <v>-0.126340896223673</v>
      </c>
      <c r="Q404">
        <v>-0.149055311833872</v>
      </c>
      <c r="R404">
        <v>-0.171641246999852</v>
      </c>
      <c r="S404">
        <v>-0.19407633543744801</v>
      </c>
      <c r="T404">
        <v>-0.21633074964689</v>
      </c>
      <c r="U404">
        <v>-0.23839443342501901</v>
      </c>
      <c r="V404">
        <v>-0.26023318854410199</v>
      </c>
      <c r="W404">
        <v>-0.28182475077679497</v>
      </c>
      <c r="X404">
        <v>-0.303149493105352</v>
      </c>
      <c r="Y404">
        <v>-0.32417694055401602</v>
      </c>
      <c r="Z404">
        <v>-0.34488408498647399</v>
      </c>
      <c r="AA404">
        <v>-0.36524579129159501</v>
      </c>
      <c r="AB404">
        <v>-0.38523772306318199</v>
      </c>
      <c r="AC404">
        <v>-0.40483269137580002</v>
      </c>
      <c r="AD404">
        <v>-0.42400955090648901</v>
      </c>
      <c r="AE404">
        <v>-0.442743117239701</v>
      </c>
      <c r="AF404">
        <v>-0.46101162846143701</v>
      </c>
      <c r="AG404">
        <v>-0.47879329853546998</v>
      </c>
      <c r="AH404">
        <v>-0.49606852684353198</v>
      </c>
      <c r="AI404">
        <v>-0.51281770803994198</v>
      </c>
      <c r="AJ404">
        <v>-0.52902388204709905</v>
      </c>
      <c r="AK404">
        <v>-0.54467132635246795</v>
      </c>
      <c r="AL404">
        <v>-0.55974513341406595</v>
      </c>
      <c r="AM404">
        <v>-0.57423343137496397</v>
      </c>
      <c r="AN404">
        <v>-0.58812403945414105</v>
      </c>
      <c r="AO404">
        <v>-0.60140740973113704</v>
      </c>
      <c r="AP404">
        <v>-0.61407470410405895</v>
      </c>
      <c r="AQ404">
        <v>-0.62611797835626404</v>
      </c>
      <c r="AR404">
        <v>-0.63753048495909703</v>
      </c>
      <c r="AS404">
        <v>-0.64830669002494201</v>
      </c>
      <c r="AT404">
        <v>-0.65843993060517703</v>
      </c>
      <c r="AU404">
        <v>-0.66792695376653199</v>
      </c>
      <c r="AV404">
        <v>-0.67676122323425203</v>
      </c>
      <c r="AW404">
        <v>-0.68493982005329102</v>
      </c>
      <c r="AX404">
        <v>-0.692457314863968</v>
      </c>
      <c r="AY404">
        <v>-0.69930977161462504</v>
      </c>
      <c r="AZ404">
        <v>-0.70549264308312098</v>
      </c>
      <c r="BA404">
        <v>-0.711001838848906</v>
      </c>
      <c r="BB404">
        <v>-0.71583277605958695</v>
      </c>
      <c r="BC404">
        <v>-0.71998243020031605</v>
      </c>
      <c r="BD404">
        <v>-0.72344599060582304</v>
      </c>
      <c r="BE404">
        <v>-0.726221394614185</v>
      </c>
      <c r="BF404">
        <v>-0.72830482864020696</v>
      </c>
      <c r="BG404">
        <v>-0.72969478295814405</v>
      </c>
      <c r="BH404">
        <v>-0.73038992037005301</v>
      </c>
      <c r="BI404">
        <v>-0.73038915567947205</v>
      </c>
      <c r="BJ404">
        <v>-0.72969363408085797</v>
      </c>
      <c r="BK404">
        <v>-0.72830282664783197</v>
      </c>
      <c r="BL404">
        <v>-0.72621958050333402</v>
      </c>
      <c r="BM404">
        <v>-0.72344460761176299</v>
      </c>
      <c r="BN404">
        <v>-0.71998187007194603</v>
      </c>
      <c r="BO404">
        <v>-0.71583360765642301</v>
      </c>
      <c r="BP404">
        <v>-0.71100414760372499</v>
      </c>
      <c r="BQ404">
        <v>-0.70549665506475301</v>
      </c>
      <c r="BR404">
        <v>-0.69931542899186705</v>
      </c>
      <c r="BS404">
        <v>-0.69246414839326798</v>
      </c>
      <c r="BT404">
        <v>-0.68494737434222697</v>
      </c>
      <c r="BU404">
        <v>-0.67676928625731203</v>
      </c>
      <c r="BV404">
        <v>-0.66793461005775501</v>
      </c>
      <c r="BW404">
        <v>-0.65844801065471503</v>
      </c>
      <c r="BX404">
        <v>-0.64831396554346599</v>
      </c>
      <c r="BY404">
        <v>-0.63753786807373602</v>
      </c>
      <c r="BZ404">
        <v>-0.626124626233313</v>
      </c>
      <c r="CA404">
        <v>-0.61408059022397898</v>
      </c>
      <c r="CB404">
        <v>-0.60141283243911803</v>
      </c>
      <c r="CC404">
        <v>-0.588128557879804</v>
      </c>
      <c r="CD404">
        <v>-0.57423794513181703</v>
      </c>
      <c r="CE404">
        <v>-0.55974976433595203</v>
      </c>
      <c r="CF404">
        <v>-0.54467644326836295</v>
      </c>
      <c r="CG404">
        <v>-0.52903024767884699</v>
      </c>
      <c r="CH404">
        <v>-0.51282491490870497</v>
      </c>
      <c r="CI404">
        <v>-0.49607712987311497</v>
      </c>
      <c r="CJ404">
        <v>-0.47880288631286</v>
      </c>
      <c r="CK404">
        <v>-0.46102200948945599</v>
      </c>
      <c r="CL404">
        <v>-0.44275403263348301</v>
      </c>
      <c r="CM404">
        <v>-0.42402074220335101</v>
      </c>
      <c r="CN404">
        <v>-0.40484437969041198</v>
      </c>
      <c r="CO404">
        <v>-0.38524874276249599</v>
      </c>
      <c r="CP404">
        <v>-0.36525736858803098</v>
      </c>
      <c r="CQ404">
        <v>-0.34489529763747601</v>
      </c>
      <c r="CR404">
        <v>-0.32418735772448098</v>
      </c>
      <c r="CS404">
        <v>-0.303158387998259</v>
      </c>
      <c r="CT404">
        <v>-0.28183404415447899</v>
      </c>
      <c r="CU404">
        <v>-0.26023893063616899</v>
      </c>
      <c r="CV404">
        <v>-0.23839798547094199</v>
      </c>
      <c r="CW404">
        <v>-0.21633559096622301</v>
      </c>
      <c r="CX404">
        <v>-0.19407570545459199</v>
      </c>
      <c r="CY404">
        <v>-0.17164122110357299</v>
      </c>
      <c r="CZ404">
        <v>-0.14905543529152901</v>
      </c>
      <c r="DA404">
        <v>-0.12633950225309901</v>
      </c>
      <c r="DB404">
        <v>-0.10351521669746</v>
      </c>
      <c r="DC404">
        <v>-8.0602893807113093E-2</v>
      </c>
      <c r="DD404">
        <v>-5.7622703158417603E-2</v>
      </c>
      <c r="DE404">
        <v>-3.4594194608298399E-2</v>
      </c>
      <c r="DF404">
        <v>-2.30696167962832E-2</v>
      </c>
    </row>
    <row r="405" spans="11:110" ht="1.1499999999999999" customHeight="1">
      <c r="K405">
        <v>-2.23085364075177E-2</v>
      </c>
      <c r="L405">
        <v>-3.3458482007395103E-2</v>
      </c>
      <c r="M405">
        <v>-5.5732507816787798E-2</v>
      </c>
      <c r="N405">
        <v>-7.7959856286006393E-2</v>
      </c>
      <c r="O405">
        <v>-0.100122013292598</v>
      </c>
      <c r="P405">
        <v>-0.122197715595716</v>
      </c>
      <c r="Q405">
        <v>-0.144166275059983</v>
      </c>
      <c r="R405">
        <v>-0.16601005062541799</v>
      </c>
      <c r="S405">
        <v>-0.187707606991039</v>
      </c>
      <c r="T405">
        <v>-0.20922984917526699</v>
      </c>
      <c r="U405">
        <v>-0.23056711314936301</v>
      </c>
      <c r="V405">
        <v>-0.25168658739662497</v>
      </c>
      <c r="W405">
        <v>-0.27256645424551601</v>
      </c>
      <c r="X405">
        <v>-0.293188050873877</v>
      </c>
      <c r="Y405">
        <v>-0.31352188904625999</v>
      </c>
      <c r="Z405">
        <v>-0.33354581866938099</v>
      </c>
      <c r="AA405">
        <v>-0.35323566972920101</v>
      </c>
      <c r="AB405">
        <v>-0.372567862357855</v>
      </c>
      <c r="AC405">
        <v>-0.39151638085034302</v>
      </c>
      <c r="AD405">
        <v>-0.410060786603344</v>
      </c>
      <c r="AE405">
        <v>-0.42817668925276398</v>
      </c>
      <c r="AF405">
        <v>-0.44584334695893602</v>
      </c>
      <c r="AG405">
        <v>-0.46303959222930102</v>
      </c>
      <c r="AH405">
        <v>-0.47974640113821798</v>
      </c>
      <c r="AI405">
        <v>-0.49594512721959699</v>
      </c>
      <c r="AJ405">
        <v>-0.51161903722228497</v>
      </c>
      <c r="AK405">
        <v>-0.52675306969221303</v>
      </c>
      <c r="AL405">
        <v>-0.54133284474991294</v>
      </c>
      <c r="AM405">
        <v>-0.555346604207275</v>
      </c>
      <c r="AN405">
        <v>-0.56878274160989795</v>
      </c>
      <c r="AO405">
        <v>-0.58163184068335805</v>
      </c>
      <c r="AP405">
        <v>-0.59388522208512295</v>
      </c>
      <c r="AQ405">
        <v>-0.60553529584688903</v>
      </c>
      <c r="AR405">
        <v>-0.61657529066211703</v>
      </c>
      <c r="AS405">
        <v>-0.62699987709081995</v>
      </c>
      <c r="AT405">
        <v>-0.63680259668922601</v>
      </c>
      <c r="AU405">
        <v>-0.64598012806721705</v>
      </c>
      <c r="AV405">
        <v>-0.65452627521710305</v>
      </c>
      <c r="AW405">
        <v>-0.66243808089853595</v>
      </c>
      <c r="AX405">
        <v>-0.66971031083695298</v>
      </c>
      <c r="AY405">
        <v>-0.67633919777302698</v>
      </c>
      <c r="AZ405">
        <v>-0.68232025176474898</v>
      </c>
      <c r="BA405">
        <v>-0.68764961135469005</v>
      </c>
      <c r="BB405">
        <v>-0.69232280305958205</v>
      </c>
      <c r="BC405">
        <v>-0.69633691531642805</v>
      </c>
      <c r="BD405">
        <v>-0.69968735260119497</v>
      </c>
      <c r="BE405">
        <v>-0.70237205421428295</v>
      </c>
      <c r="BF405">
        <v>-0.70438741474172695</v>
      </c>
      <c r="BG405">
        <v>-0.70573191729568396</v>
      </c>
      <c r="BH405">
        <v>-0.70640431743630405</v>
      </c>
      <c r="BI405">
        <v>-0.70640355758449402</v>
      </c>
      <c r="BJ405">
        <v>-0.70573074626754495</v>
      </c>
      <c r="BK405">
        <v>-0.70438538803130002</v>
      </c>
      <c r="BL405">
        <v>-0.70237020974523101</v>
      </c>
      <c r="BM405">
        <v>-0.69968592101830296</v>
      </c>
      <c r="BN405">
        <v>-0.69633632323957895</v>
      </c>
      <c r="BO405">
        <v>-0.692323593057658</v>
      </c>
      <c r="BP405">
        <v>-0.68765188537432498</v>
      </c>
      <c r="BQ405">
        <v>-0.68232424637149403</v>
      </c>
      <c r="BR405">
        <v>-0.67634481169471194</v>
      </c>
      <c r="BS405">
        <v>-0.66971711614139595</v>
      </c>
      <c r="BT405">
        <v>-0.66244556990518899</v>
      </c>
      <c r="BU405">
        <v>-0.65453421632083497</v>
      </c>
      <c r="BV405">
        <v>-0.64598764328923597</v>
      </c>
      <c r="BW405">
        <v>-0.63681039780349202</v>
      </c>
      <c r="BX405">
        <v>-0.62700684776728799</v>
      </c>
      <c r="BY405">
        <v>-0.61658225613534801</v>
      </c>
      <c r="BZ405">
        <v>-0.60554145539431803</v>
      </c>
      <c r="CA405">
        <v>-0.59389061269460797</v>
      </c>
      <c r="CB405">
        <v>-0.58163671032324504</v>
      </c>
      <c r="CC405">
        <v>-0.56878672746013303</v>
      </c>
      <c r="CD405">
        <v>-0.55535063841909504</v>
      </c>
      <c r="CE405">
        <v>-0.54133697719117602</v>
      </c>
      <c r="CF405">
        <v>-0.526757796011743</v>
      </c>
      <c r="CG405">
        <v>-0.51162505758464705</v>
      </c>
      <c r="CH405">
        <v>-0.49595201393869398</v>
      </c>
      <c r="CI405">
        <v>-0.47975484957391901</v>
      </c>
      <c r="CJ405">
        <v>-0.463049030553424</v>
      </c>
      <c r="CK405">
        <v>-0.44585367196150799</v>
      </c>
      <c r="CL405">
        <v>-0.42818766243760797</v>
      </c>
      <c r="CM405">
        <v>-0.41007200806921801</v>
      </c>
      <c r="CN405">
        <v>-0.39152810992804399</v>
      </c>
      <c r="CO405">
        <v>-0.37257896984327099</v>
      </c>
      <c r="CP405">
        <v>-0.353247194088817</v>
      </c>
      <c r="CQ405">
        <v>-0.33355694487110199</v>
      </c>
      <c r="CR405">
        <v>-0.31353213648626899</v>
      </c>
      <c r="CS405">
        <v>-0.29319669985266</v>
      </c>
      <c r="CT405">
        <v>-0.27257535035446301</v>
      </c>
      <c r="CU405">
        <v>-0.25169185439715402</v>
      </c>
      <c r="CV405">
        <v>-0.23057023117283701</v>
      </c>
      <c r="CW405">
        <v>-0.209234020723752</v>
      </c>
      <c r="CX405">
        <v>-0.18770642493435299</v>
      </c>
      <c r="CY405">
        <v>-0.166009475995474</v>
      </c>
      <c r="CZ405">
        <v>-0.14416580065568699</v>
      </c>
      <c r="DA405">
        <v>-0.122195833575756</v>
      </c>
      <c r="DB405">
        <v>-0.10012068537514</v>
      </c>
      <c r="DC405">
        <v>-7.79600658667777E-2</v>
      </c>
      <c r="DD405">
        <v>-5.5733547860977499E-2</v>
      </c>
      <c r="DE405">
        <v>-3.3460082160872803E-2</v>
      </c>
      <c r="DF405">
        <v>-2.23132644624911E-2</v>
      </c>
    </row>
    <row r="406" spans="11:110" ht="1.1499999999999999" customHeight="1">
      <c r="K406">
        <v>-2.1553835190897999E-2</v>
      </c>
      <c r="L406">
        <v>-3.2326382245328203E-2</v>
      </c>
      <c r="M406">
        <v>-5.3846533465539297E-2</v>
      </c>
      <c r="N406">
        <v>-7.5321546403674805E-2</v>
      </c>
      <c r="O406">
        <v>-9.6733275129613494E-2</v>
      </c>
      <c r="P406">
        <v>-0.11806111269151599</v>
      </c>
      <c r="Q406">
        <v>-0.139285125286914</v>
      </c>
      <c r="R406">
        <v>-0.16038806293093699</v>
      </c>
      <c r="S406">
        <v>-0.18134943966763301</v>
      </c>
      <c r="T406">
        <v>-0.202140952173017</v>
      </c>
      <c r="U406">
        <v>-0.22275321503122</v>
      </c>
      <c r="V406">
        <v>-0.24315488376715599</v>
      </c>
      <c r="W406">
        <v>-0.26332457550140997</v>
      </c>
      <c r="X406">
        <v>-0.28324451583847299</v>
      </c>
      <c r="Y406">
        <v>-0.30288628582597898</v>
      </c>
      <c r="Z406">
        <v>-0.32222852104520799</v>
      </c>
      <c r="AA406">
        <v>-0.34124801277271599</v>
      </c>
      <c r="AB406">
        <v>-0.359921970224927</v>
      </c>
      <c r="AC406">
        <v>-0.37822547654955002</v>
      </c>
      <c r="AD406">
        <v>-0.39613882900792302</v>
      </c>
      <c r="AE406">
        <v>-0.41363842325845701</v>
      </c>
      <c r="AF406">
        <v>-0.43070448581651299</v>
      </c>
      <c r="AG406">
        <v>-0.44731651014153101</v>
      </c>
      <c r="AH406">
        <v>-0.46345601410292098</v>
      </c>
      <c r="AI406">
        <v>-0.47910530211831398</v>
      </c>
      <c r="AJ406">
        <v>-0.49424789856778201</v>
      </c>
      <c r="AK406">
        <v>-0.50886936076327804</v>
      </c>
      <c r="AL406">
        <v>-0.52295587658293197</v>
      </c>
      <c r="AM406">
        <v>-0.53649578492334005</v>
      </c>
      <c r="AN406">
        <v>-0.54947805680473205</v>
      </c>
      <c r="AO406">
        <v>-0.56189344073330605</v>
      </c>
      <c r="AP406">
        <v>-0.57373338386909301</v>
      </c>
      <c r="AQ406">
        <v>-0.58499069827431804</v>
      </c>
      <c r="AR406">
        <v>-0.59565857695750302</v>
      </c>
      <c r="AS406">
        <v>-0.60573189347414802</v>
      </c>
      <c r="AT406">
        <v>-0.615204439012909</v>
      </c>
      <c r="AU406">
        <v>-0.62407277718491005</v>
      </c>
      <c r="AV406">
        <v>-0.63233110085775002</v>
      </c>
      <c r="AW406">
        <v>-0.639976400662703</v>
      </c>
      <c r="AX406">
        <v>-0.647003618196481</v>
      </c>
      <c r="AY406">
        <v>-0.653409205769935</v>
      </c>
      <c r="AZ406">
        <v>-0.65918866596686199</v>
      </c>
      <c r="BA406">
        <v>-0.66433841739597899</v>
      </c>
      <c r="BB406">
        <v>-0.66885406971017303</v>
      </c>
      <c r="BC406">
        <v>-0.67273280846467498</v>
      </c>
      <c r="BD406">
        <v>-0.675970296913742</v>
      </c>
      <c r="BE406">
        <v>-0.67856440957440101</v>
      </c>
      <c r="BF406">
        <v>-0.68051181188021903</v>
      </c>
      <c r="BG406">
        <v>-0.68181092995404402</v>
      </c>
      <c r="BH406">
        <v>-0.68246062932539198</v>
      </c>
      <c r="BI406">
        <v>-0.68245988944560299</v>
      </c>
      <c r="BJ406">
        <v>-0.68180974132438199</v>
      </c>
      <c r="BK406">
        <v>-0.68050977991612804</v>
      </c>
      <c r="BL406">
        <v>-0.67856254943383598</v>
      </c>
      <c r="BM406">
        <v>-0.67596881862688396</v>
      </c>
      <c r="BN406">
        <v>-0.67273218655565803</v>
      </c>
      <c r="BO406">
        <v>-0.66885479789017099</v>
      </c>
      <c r="BP406">
        <v>-0.66434063246348096</v>
      </c>
      <c r="BQ406">
        <v>-0.65919261206965496</v>
      </c>
      <c r="BR406">
        <v>-0.65341473614304002</v>
      </c>
      <c r="BS406">
        <v>-0.64701036662862799</v>
      </c>
      <c r="BT406">
        <v>-0.63998379889297197</v>
      </c>
      <c r="BU406">
        <v>-0.63233890421104599</v>
      </c>
      <c r="BV406">
        <v>-0.62408016205169103</v>
      </c>
      <c r="BW406">
        <v>-0.615211968669377</v>
      </c>
      <c r="BX406">
        <v>-0.60573859965319998</v>
      </c>
      <c r="BY406">
        <v>-0.59566516311337103</v>
      </c>
      <c r="BZ406">
        <v>-0.58499641923855905</v>
      </c>
      <c r="CA406">
        <v>-0.57373833931262197</v>
      </c>
      <c r="CB406">
        <v>-0.56189780450008997</v>
      </c>
      <c r="CC406">
        <v>-0.54948156788453595</v>
      </c>
      <c r="CD406">
        <v>-0.53649937998419295</v>
      </c>
      <c r="CE406">
        <v>-0.52295954454799298</v>
      </c>
      <c r="CF406">
        <v>-0.50887372297132505</v>
      </c>
      <c r="CG406">
        <v>-0.49425357761403499</v>
      </c>
      <c r="CH406">
        <v>-0.47911187106772501</v>
      </c>
      <c r="CI406">
        <v>-0.46346428975477899</v>
      </c>
      <c r="CJ406">
        <v>-0.44732576963855503</v>
      </c>
      <c r="CK406">
        <v>-0.43071473015616901</v>
      </c>
      <c r="CL406">
        <v>-0.413649406943914</v>
      </c>
      <c r="CM406">
        <v>-0.39615004897890199</v>
      </c>
      <c r="CN406">
        <v>-0.37823721541122202</v>
      </c>
      <c r="CO406">
        <v>-0.35993312640264302</v>
      </c>
      <c r="CP406">
        <v>-0.34125947126630701</v>
      </c>
      <c r="CQ406">
        <v>-0.32223954038217401</v>
      </c>
      <c r="CR406">
        <v>-0.30289634864982801</v>
      </c>
      <c r="CS406">
        <v>-0.28325292941170999</v>
      </c>
      <c r="CT406">
        <v>-0.26333306755035202</v>
      </c>
      <c r="CU406">
        <v>-0.24315969621685299</v>
      </c>
      <c r="CV406">
        <v>-0.22275593212522801</v>
      </c>
      <c r="CW406">
        <v>-0.202144469466497</v>
      </c>
      <c r="CX406">
        <v>-0.18134776022549401</v>
      </c>
      <c r="CY406">
        <v>-0.16038698734416801</v>
      </c>
      <c r="CZ406">
        <v>-0.13928408979475501</v>
      </c>
      <c r="DA406">
        <v>-0.118058799104583</v>
      </c>
      <c r="DB406">
        <v>-9.6731529738399297E-2</v>
      </c>
      <c r="DC406">
        <v>-7.5321381584026306E-2</v>
      </c>
      <c r="DD406">
        <v>-5.3847332251502802E-2</v>
      </c>
      <c r="DE406">
        <v>-3.2327722441082098E-2</v>
      </c>
      <c r="DF406">
        <v>-2.1558083848258299E-2</v>
      </c>
    </row>
    <row r="407" spans="11:110" ht="1.1499999999999999" customHeight="1">
      <c r="K407">
        <v>-2.0800234625357902E-2</v>
      </c>
      <c r="L407">
        <v>-3.11959647389085E-2</v>
      </c>
      <c r="M407">
        <v>-5.1963389174898102E-2</v>
      </c>
      <c r="N407">
        <v>-7.26872203836956E-2</v>
      </c>
      <c r="O407">
        <v>-9.3349709818626198E-2</v>
      </c>
      <c r="P407">
        <v>-0.113930884599958</v>
      </c>
      <c r="Q407">
        <v>-0.134411615253925</v>
      </c>
      <c r="R407">
        <v>-0.15477499749241799</v>
      </c>
      <c r="S407">
        <v>-0.175001497905791</v>
      </c>
      <c r="T407">
        <v>-0.19506367480575501</v>
      </c>
      <c r="U407">
        <v>-0.21495230931552201</v>
      </c>
      <c r="V407">
        <v>-0.23463759066029499</v>
      </c>
      <c r="W407">
        <v>-0.254098578117473</v>
      </c>
      <c r="X407">
        <v>-0.27331829582074002</v>
      </c>
      <c r="Y407">
        <v>-0.29226947978736401</v>
      </c>
      <c r="Z407">
        <v>-0.31093149053047398</v>
      </c>
      <c r="AA407">
        <v>-0.32928205714244901</v>
      </c>
      <c r="AB407">
        <v>-0.34729922980123701</v>
      </c>
      <c r="AC407">
        <v>-0.36495911050313601</v>
      </c>
      <c r="AD407">
        <v>-0.38224275040241501</v>
      </c>
      <c r="AE407">
        <v>-0.39912734732857102</v>
      </c>
      <c r="AF407">
        <v>-0.41559402392884198</v>
      </c>
      <c r="AG407">
        <v>-0.431622982480871</v>
      </c>
      <c r="AH407">
        <v>-0.44719626388195599</v>
      </c>
      <c r="AI407">
        <v>-0.46229708807208603</v>
      </c>
      <c r="AJ407">
        <v>-0.476909291210668</v>
      </c>
      <c r="AK407">
        <v>-0.49101900206434901</v>
      </c>
      <c r="AL407">
        <v>-0.50461299900668499</v>
      </c>
      <c r="AM407">
        <v>-0.51767973085819896</v>
      </c>
      <c r="AN407">
        <v>-0.53020872316759704</v>
      </c>
      <c r="AO407">
        <v>-0.54219092979044903</v>
      </c>
      <c r="AP407">
        <v>-0.55361790609303996</v>
      </c>
      <c r="AQ407">
        <v>-0.56448288504343902</v>
      </c>
      <c r="AR407">
        <v>-0.57477903932255603</v>
      </c>
      <c r="AS407">
        <v>-0.58450143012151301</v>
      </c>
      <c r="AT407">
        <v>-0.59364413554151196</v>
      </c>
      <c r="AU407">
        <v>-0.60220358068465396</v>
      </c>
      <c r="AV407">
        <v>-0.61017436673867398</v>
      </c>
      <c r="AW407">
        <v>-0.61755343930533302</v>
      </c>
      <c r="AX407">
        <v>-0.62433589145142798</v>
      </c>
      <c r="AY407">
        <v>-0.63051843402709395</v>
      </c>
      <c r="AZ407">
        <v>-0.63609652117015603</v>
      </c>
      <c r="BA407">
        <v>-0.64106687743625501</v>
      </c>
      <c r="BB407">
        <v>-0.64542518827505302</v>
      </c>
      <c r="BC407">
        <v>-0.64916871490774597</v>
      </c>
      <c r="BD407">
        <v>-0.65229341578473399</v>
      </c>
      <c r="BE407">
        <v>-0.65479705171673197</v>
      </c>
      <c r="BF407">
        <v>-0.65667660030491304</v>
      </c>
      <c r="BG407">
        <v>-0.65793040078076404</v>
      </c>
      <c r="BH407">
        <v>-0.65855743307677095</v>
      </c>
      <c r="BI407">
        <v>-0.65855672731717696</v>
      </c>
      <c r="BJ407">
        <v>-0.65792920102767305</v>
      </c>
      <c r="BK407">
        <v>-0.65667458471499696</v>
      </c>
      <c r="BL407">
        <v>-0.65479519300891298</v>
      </c>
      <c r="BM407">
        <v>-0.65229189832229595</v>
      </c>
      <c r="BN407">
        <v>-0.64916806991101506</v>
      </c>
      <c r="BO407">
        <v>-0.64542584020260596</v>
      </c>
      <c r="BP407">
        <v>-0.641069016816459</v>
      </c>
      <c r="BQ407">
        <v>-0.63610039017596998</v>
      </c>
      <c r="BR407">
        <v>-0.63052384728955502</v>
      </c>
      <c r="BS407">
        <v>-0.62434255484865298</v>
      </c>
      <c r="BT407">
        <v>-0.61756072103968496</v>
      </c>
      <c r="BU407">
        <v>-0.61018201861462695</v>
      </c>
      <c r="BV407">
        <v>-0.60221083888645799</v>
      </c>
      <c r="BW407">
        <v>-0.59365140375522896</v>
      </c>
      <c r="BX407">
        <v>-0.58450790605904701</v>
      </c>
      <c r="BY407">
        <v>-0.57478528196725998</v>
      </c>
      <c r="BZ407">
        <v>-0.56448821722593401</v>
      </c>
      <c r="CA407">
        <v>-0.55362247963925204</v>
      </c>
      <c r="CB407">
        <v>-0.54219483523156198</v>
      </c>
      <c r="CC407">
        <v>-0.53021181357805702</v>
      </c>
      <c r="CD407">
        <v>-0.51768292118689696</v>
      </c>
      <c r="CE407">
        <v>-0.50461623791629295</v>
      </c>
      <c r="CF407">
        <v>-0.49102302019002297</v>
      </c>
      <c r="CG407">
        <v>-0.47691463159303099</v>
      </c>
      <c r="CH407">
        <v>-0.46230334286984898</v>
      </c>
      <c r="CI407">
        <v>-0.44720434300408202</v>
      </c>
      <c r="CJ407">
        <v>-0.43163203736080002</v>
      </c>
      <c r="CK407">
        <v>-0.41560416100005099</v>
      </c>
      <c r="CL407">
        <v>-0.39913829222476499</v>
      </c>
      <c r="CM407">
        <v>-0.382253939549768</v>
      </c>
      <c r="CN407">
        <v>-0.36497082561211303</v>
      </c>
      <c r="CO407">
        <v>-0.34731039466994801</v>
      </c>
      <c r="CP407">
        <v>-0.329293439696903</v>
      </c>
      <c r="CQ407">
        <v>-0.310942378897475</v>
      </c>
      <c r="CR407">
        <v>-0.29227934635741698</v>
      </c>
      <c r="CS407">
        <v>-0.27332648380956398</v>
      </c>
      <c r="CT407">
        <v>-0.25410665815099898</v>
      </c>
      <c r="CU407">
        <v>-0.23464197217123001</v>
      </c>
      <c r="CV407">
        <v>-0.21495465506599801</v>
      </c>
      <c r="CW407">
        <v>-0.19506655545646001</v>
      </c>
      <c r="CX407">
        <v>-0.17499937554181999</v>
      </c>
      <c r="CY407">
        <v>-0.15477346629373601</v>
      </c>
      <c r="CZ407">
        <v>-0.13441005682474</v>
      </c>
      <c r="DA407">
        <v>-0.113928194663258</v>
      </c>
      <c r="DB407">
        <v>-9.3347585473902595E-2</v>
      </c>
      <c r="DC407">
        <v>-7.2686715372428795E-2</v>
      </c>
      <c r="DD407">
        <v>-5.1963967682827301E-2</v>
      </c>
      <c r="DE407">
        <v>-3.1197063272493299E-2</v>
      </c>
      <c r="DF407">
        <v>-2.0804041660048799E-2</v>
      </c>
    </row>
    <row r="408" spans="11:110" ht="1.1499999999999999" customHeight="1">
      <c r="K408">
        <v>-2.0047692780853998E-2</v>
      </c>
      <c r="L408">
        <v>-3.0067175436556601E-2</v>
      </c>
      <c r="M408">
        <v>-5.0082987158011703E-2</v>
      </c>
      <c r="N408">
        <v>-7.0056749472405505E-2</v>
      </c>
      <c r="O408">
        <v>-8.9971152788057202E-2</v>
      </c>
      <c r="P408">
        <v>-0.109806826740709</v>
      </c>
      <c r="Q408">
        <v>-0.129545494639387</v>
      </c>
      <c r="R408">
        <v>-0.14917056500768</v>
      </c>
      <c r="S408">
        <v>-0.16866344415932399</v>
      </c>
      <c r="T408">
        <v>-0.187997629481851</v>
      </c>
      <c r="U408">
        <v>-0.20716396435250301</v>
      </c>
      <c r="V408">
        <v>-0.226134219446748</v>
      </c>
      <c r="W408">
        <v>-0.24488792315528299</v>
      </c>
      <c r="X408">
        <v>-0.26340879913002901</v>
      </c>
      <c r="Y408">
        <v>-0.281670819602509</v>
      </c>
      <c r="Z408">
        <v>-0.29965402603058899</v>
      </c>
      <c r="AA408">
        <v>-0.31733704279569303</v>
      </c>
      <c r="AB408">
        <v>-0.33469882586034999</v>
      </c>
      <c r="AC408">
        <v>-0.351716418370419</v>
      </c>
      <c r="AD408">
        <v>-0.36837162774979298</v>
      </c>
      <c r="AE408">
        <v>-0.38464249260848199</v>
      </c>
      <c r="AF408">
        <v>-0.40051094589013603</v>
      </c>
      <c r="AG408">
        <v>-0.41595794425347299</v>
      </c>
      <c r="AH408">
        <v>-0.43096605307497998</v>
      </c>
      <c r="AI408">
        <v>-0.44551934687204697</v>
      </c>
      <c r="AJ408">
        <v>-0.45960204451236197</v>
      </c>
      <c r="AK408">
        <v>-0.47320080145513599</v>
      </c>
      <c r="AL408">
        <v>-0.48630298732570199</v>
      </c>
      <c r="AM408">
        <v>-0.49889720266565701</v>
      </c>
      <c r="AN408">
        <v>-0.510973483727166</v>
      </c>
      <c r="AO408">
        <v>-0.52252303053695803</v>
      </c>
      <c r="AP408">
        <v>-0.53353750824061896</v>
      </c>
      <c r="AQ408">
        <v>-0.54401055868181603</v>
      </c>
      <c r="AR408">
        <v>-0.55393537424436501</v>
      </c>
      <c r="AS408">
        <v>-0.56330718048220196</v>
      </c>
      <c r="AT408">
        <v>-0.57212036495888696</v>
      </c>
      <c r="AU408">
        <v>-0.58037121892196797</v>
      </c>
      <c r="AV408">
        <v>-0.58805474075126296</v>
      </c>
      <c r="AW408">
        <v>-0.59516785635534197</v>
      </c>
      <c r="AX408">
        <v>-0.60170578656513496</v>
      </c>
      <c r="AY408">
        <v>-0.60766552094331905</v>
      </c>
      <c r="AZ408">
        <v>-0.61304245380841604</v>
      </c>
      <c r="BA408">
        <v>-0.61783361345705101</v>
      </c>
      <c r="BB408">
        <v>-0.62203477173321498</v>
      </c>
      <c r="BC408">
        <v>-0.62564324276426297</v>
      </c>
      <c r="BD408">
        <v>-0.62865530284179805</v>
      </c>
      <c r="BE408">
        <v>-0.63106857482930001</v>
      </c>
      <c r="BF408">
        <v>-0.63288036278432602</v>
      </c>
      <c r="BG408">
        <v>-0.63408891215283703</v>
      </c>
      <c r="BH408">
        <v>-0.63469330888116904</v>
      </c>
      <c r="BI408">
        <v>-0.63469264883806698</v>
      </c>
      <c r="BJ408">
        <v>-0.63408771002253606</v>
      </c>
      <c r="BK408">
        <v>-0.63287838581837097</v>
      </c>
      <c r="BL408">
        <v>-0.63106673593087603</v>
      </c>
      <c r="BM408">
        <v>-0.628653758887458</v>
      </c>
      <c r="BN408">
        <v>-0.62564258436614595</v>
      </c>
      <c r="BO408">
        <v>-0.62203533913358999</v>
      </c>
      <c r="BP408">
        <v>-0.61783566701463699</v>
      </c>
      <c r="BQ408">
        <v>-0.61304621994520803</v>
      </c>
      <c r="BR408">
        <v>-0.60767079052344297</v>
      </c>
      <c r="BS408">
        <v>-0.60171233702239901</v>
      </c>
      <c r="BT408">
        <v>-0.59517499654127703</v>
      </c>
      <c r="BU408">
        <v>-0.58806222936330799</v>
      </c>
      <c r="BV408">
        <v>-0.58037834700391999</v>
      </c>
      <c r="BW408">
        <v>-0.57212738476326597</v>
      </c>
      <c r="BX408">
        <v>-0.56331345299056002</v>
      </c>
      <c r="BY408">
        <v>-0.55394130727416202</v>
      </c>
      <c r="BZ408">
        <v>-0.54401555083145903</v>
      </c>
      <c r="CA408">
        <v>-0.53354174572136803</v>
      </c>
      <c r="CB408">
        <v>-0.52252652599543103</v>
      </c>
      <c r="CC408">
        <v>-0.51097620260561105</v>
      </c>
      <c r="CD408">
        <v>-0.49890001785858601</v>
      </c>
      <c r="CE408">
        <v>-0.486305833558276</v>
      </c>
      <c r="CF408">
        <v>-0.47320448916212599</v>
      </c>
      <c r="CG408">
        <v>-0.45960704883412201</v>
      </c>
      <c r="CH408">
        <v>-0.44552529183863399</v>
      </c>
      <c r="CI408">
        <v>-0.43097390752561299</v>
      </c>
      <c r="CJ408">
        <v>-0.41596677323181203</v>
      </c>
      <c r="CK408">
        <v>-0.40052094654114101</v>
      </c>
      <c r="CL408">
        <v>-0.38465334914500499</v>
      </c>
      <c r="CM408">
        <v>-0.36838275853762198</v>
      </c>
      <c r="CN408">
        <v>-0.35172807330943601</v>
      </c>
      <c r="CO408">
        <v>-0.33470995964447797</v>
      </c>
      <c r="CP408">
        <v>-0.31734834055246602</v>
      </c>
      <c r="CQ408">
        <v>-0.299664756310212</v>
      </c>
      <c r="CR408">
        <v>-0.28168048168370102</v>
      </c>
      <c r="CS408">
        <v>-0.26341676982377898</v>
      </c>
      <c r="CT408">
        <v>-0.244895583135121</v>
      </c>
      <c r="CU408">
        <v>-0.22613819671317201</v>
      </c>
      <c r="CV408">
        <v>-0.20716596453859801</v>
      </c>
      <c r="CW408">
        <v>-0.18799989434782199</v>
      </c>
      <c r="CX408">
        <v>-0.16866093269579699</v>
      </c>
      <c r="CY408">
        <v>-0.149168620998225</v>
      </c>
      <c r="CZ408">
        <v>-0.129543453488981</v>
      </c>
      <c r="DA408">
        <v>-0.109803813524886</v>
      </c>
      <c r="DB408">
        <v>-8.9968686242318602E-2</v>
      </c>
      <c r="DC408">
        <v>-7.0055939966955499E-2</v>
      </c>
      <c r="DD408">
        <v>-5.0083364283996103E-2</v>
      </c>
      <c r="DE408">
        <v>-3.0068051819398499E-2</v>
      </c>
      <c r="DF408">
        <v>-2.0051103653722702E-2</v>
      </c>
    </row>
    <row r="409" spans="11:110" ht="1.1499999999999999" customHeight="1">
      <c r="K409">
        <v>-1.92961675357128E-2</v>
      </c>
      <c r="L409">
        <v>-2.8939959592376E-2</v>
      </c>
      <c r="M409">
        <v>-4.8205238861214597E-2</v>
      </c>
      <c r="N409">
        <v>-6.7430003617064305E-2</v>
      </c>
      <c r="O409">
        <v>-8.6597437126183605E-2</v>
      </c>
      <c r="P409">
        <v>-0.105688732949661</v>
      </c>
      <c r="Q409">
        <v>-0.124686510302426</v>
      </c>
      <c r="R409">
        <v>-0.14357447317500299</v>
      </c>
      <c r="S409">
        <v>-0.16233493914670299</v>
      </c>
      <c r="T409">
        <v>-0.18094242501834701</v>
      </c>
      <c r="U409">
        <v>-0.19938774641823301</v>
      </c>
      <c r="V409">
        <v>-0.21764428023186599</v>
      </c>
      <c r="W409">
        <v>-0.235692069088145</v>
      </c>
      <c r="X409">
        <v>-0.25351543449011299</v>
      </c>
      <c r="Y409">
        <v>-0.27108965411243302</v>
      </c>
      <c r="Z409">
        <v>-0.28839542658985401</v>
      </c>
      <c r="AA409">
        <v>-0.30541221300666999</v>
      </c>
      <c r="AB409">
        <v>-0.32211994490490198</v>
      </c>
      <c r="AC409">
        <v>-0.33849653887963899</v>
      </c>
      <c r="AD409">
        <v>-0.35452454294951102</v>
      </c>
      <c r="AE409">
        <v>-0.37018289306434299</v>
      </c>
      <c r="AF409">
        <v>-0.38545424163780301</v>
      </c>
      <c r="AG409">
        <v>-0.40032033565088998</v>
      </c>
      <c r="AH409">
        <v>-0.414764288164096</v>
      </c>
      <c r="AI409">
        <v>-0.42877094674822702</v>
      </c>
      <c r="AJ409">
        <v>-0.44232499211976101</v>
      </c>
      <c r="AK409">
        <v>-0.455413571377971</v>
      </c>
      <c r="AL409">
        <v>-0.46802462232291397</v>
      </c>
      <c r="AM409">
        <v>-0.48014696386389</v>
      </c>
      <c r="AN409">
        <v>-0.49177108601903902</v>
      </c>
      <c r="AO409">
        <v>-0.50288846880649096</v>
      </c>
      <c r="AP409">
        <v>-0.51349091194101204</v>
      </c>
      <c r="AQ409">
        <v>-0.523572425105576</v>
      </c>
      <c r="AR409">
        <v>-0.53312627915532096</v>
      </c>
      <c r="AS409">
        <v>-0.54214783998165705</v>
      </c>
      <c r="AT409">
        <v>-0.55063180714709203</v>
      </c>
      <c r="AU409">
        <v>-0.55857437239765595</v>
      </c>
      <c r="AV409">
        <v>-0.56597089223029295</v>
      </c>
      <c r="AW409">
        <v>-0.57281831099084202</v>
      </c>
      <c r="AX409">
        <v>-0.57911196048717095</v>
      </c>
      <c r="AY409">
        <v>-0.58484910549416302</v>
      </c>
      <c r="AZ409">
        <v>-0.59002510083141702</v>
      </c>
      <c r="BA409">
        <v>-0.59463724927759298</v>
      </c>
      <c r="BB409">
        <v>-0.59868143390438</v>
      </c>
      <c r="BC409">
        <v>-0.602155002730005</v>
      </c>
      <c r="BD409">
        <v>-0.60505455359868299</v>
      </c>
      <c r="BE409">
        <v>-0.60737757576416196</v>
      </c>
      <c r="BF409">
        <v>-0.60912168494497498</v>
      </c>
      <c r="BG409">
        <v>-0.610285048744722</v>
      </c>
      <c r="BH409">
        <v>-0.61086683998517799</v>
      </c>
      <c r="BI409">
        <v>-0.61086623340030199</v>
      </c>
      <c r="BJ409">
        <v>-0.61028385542060704</v>
      </c>
      <c r="BK409">
        <v>-0.60911976793260703</v>
      </c>
      <c r="BL409">
        <v>-0.60737577524229902</v>
      </c>
      <c r="BM409">
        <v>-0.60505300020320196</v>
      </c>
      <c r="BN409">
        <v>-0.60215434185791705</v>
      </c>
      <c r="BO409">
        <v>-0.59868191484064903</v>
      </c>
      <c r="BP409">
        <v>-0.59463921217698001</v>
      </c>
      <c r="BQ409">
        <v>-0.59002874160445096</v>
      </c>
      <c r="BR409">
        <v>-0.58485421173208096</v>
      </c>
      <c r="BS409">
        <v>-0.57911837028798696</v>
      </c>
      <c r="BT409">
        <v>-0.57282528620219098</v>
      </c>
      <c r="BU409">
        <v>-0.56597820717839997</v>
      </c>
      <c r="BV409">
        <v>-0.55858136043747897</v>
      </c>
      <c r="BW409">
        <v>-0.55063859442012897</v>
      </c>
      <c r="BX409">
        <v>-0.54215392771309701</v>
      </c>
      <c r="BY409">
        <v>-0.53313193511927603</v>
      </c>
      <c r="BZ409">
        <v>-0.52357712359203501</v>
      </c>
      <c r="CA409">
        <v>-0.51349485201406797</v>
      </c>
      <c r="CB409">
        <v>-0.50289160345572703</v>
      </c>
      <c r="CC409">
        <v>-0.49177347659787701</v>
      </c>
      <c r="CD409">
        <v>-0.48014943019805201</v>
      </c>
      <c r="CE409">
        <v>-0.46802711241085398</v>
      </c>
      <c r="CF409">
        <v>-0.455416936671936</v>
      </c>
      <c r="CG409">
        <v>-0.442329664064745</v>
      </c>
      <c r="CH409">
        <v>-0.42877658618287501</v>
      </c>
      <c r="CI409">
        <v>-0.41477188708527102</v>
      </c>
      <c r="CJ409">
        <v>-0.400328922238813</v>
      </c>
      <c r="CK409">
        <v>-0.38546407392311699</v>
      </c>
      <c r="CL409">
        <v>-0.37019361309683502</v>
      </c>
      <c r="CM409">
        <v>-0.354535588833086</v>
      </c>
      <c r="CN409">
        <v>-0.33850809434932599</v>
      </c>
      <c r="CO409">
        <v>-0.32213100909095799</v>
      </c>
      <c r="CP409">
        <v>-0.305423416439489</v>
      </c>
      <c r="CQ409">
        <v>-0.28840596965967902</v>
      </c>
      <c r="CR409">
        <v>-0.27109910658867098</v>
      </c>
      <c r="CS409">
        <v>-0.25352319383519401</v>
      </c>
      <c r="CT409">
        <v>-0.23569930213455301</v>
      </c>
      <c r="CU409">
        <v>-0.21764788261610099</v>
      </c>
      <c r="CV409">
        <v>-0.19938942306648599</v>
      </c>
      <c r="CW409">
        <v>-0.18094409916489801</v>
      </c>
      <c r="CX409">
        <v>-0.16233209126093601</v>
      </c>
      <c r="CY409">
        <v>-0.143572156699419</v>
      </c>
      <c r="CZ409">
        <v>-0.124684029251989</v>
      </c>
      <c r="DA409">
        <v>-0.10568544655239701</v>
      </c>
      <c r="DB409">
        <v>-8.6594663734444993E-2</v>
      </c>
      <c r="DC409">
        <v>-6.74289265283914E-2</v>
      </c>
      <c r="DD409">
        <v>-4.8205430986367898E-2</v>
      </c>
      <c r="DE409">
        <v>-2.8940634611662901E-2</v>
      </c>
      <c r="DF409">
        <v>-1.9299234686786799E-2</v>
      </c>
    </row>
    <row r="410" spans="11:110" ht="1.1499999999999999" customHeight="1">
      <c r="K410">
        <v>-1.8545617183572099E-2</v>
      </c>
      <c r="L410">
        <v>-2.7814261836679101E-2</v>
      </c>
      <c r="M410">
        <v>-4.6330054886543598E-2</v>
      </c>
      <c r="N410">
        <v>-6.4806851699417994E-2</v>
      </c>
      <c r="O410">
        <v>-8.3228393498743503E-2</v>
      </c>
      <c r="P410">
        <v>-0.10157639551655299</v>
      </c>
      <c r="Q410">
        <v>-0.119834406594618</v>
      </c>
      <c r="R410">
        <v>-0.13798642659053201</v>
      </c>
      <c r="S410">
        <v>-0.15601564205500801</v>
      </c>
      <c r="T410">
        <v>-0.17389766693174299</v>
      </c>
      <c r="U410">
        <v>-0.19162321950288899</v>
      </c>
      <c r="V410">
        <v>-0.20916728222150599</v>
      </c>
      <c r="W410">
        <v>-0.22651047185876899</v>
      </c>
      <c r="X410">
        <v>-0.243637610852874</v>
      </c>
      <c r="Y410">
        <v>-0.26052533275359502</v>
      </c>
      <c r="Z410">
        <v>-0.27715499108773201</v>
      </c>
      <c r="AA410">
        <v>-0.29350681425549702</v>
      </c>
      <c r="AB410">
        <v>-0.30956177534777901</v>
      </c>
      <c r="AC410">
        <v>-0.32529861320838299</v>
      </c>
      <c r="AD410">
        <v>-0.340700582956383</v>
      </c>
      <c r="AE410">
        <v>-0.35574758538984003</v>
      </c>
      <c r="AF410">
        <v>-0.37042290595265498</v>
      </c>
      <c r="AG410">
        <v>-0.38470910243932399</v>
      </c>
      <c r="AH410">
        <v>-0.39858987906238302</v>
      </c>
      <c r="AI410">
        <v>-0.41205076216049702</v>
      </c>
      <c r="AJ410">
        <v>-0.425076972160914</v>
      </c>
      <c r="AK410">
        <v>-0.43765612807283499</v>
      </c>
      <c r="AL410">
        <v>-0.44977669042984803</v>
      </c>
      <c r="AM410">
        <v>-0.461427780600351</v>
      </c>
      <c r="AN410">
        <v>-0.47260028156529099</v>
      </c>
      <c r="AO410">
        <v>-0.48328597405280999</v>
      </c>
      <c r="AP410">
        <v>-0.49347684037086698</v>
      </c>
      <c r="AQ410">
        <v>-0.503167193740364</v>
      </c>
      <c r="AR410">
        <v>-0.51235045256151301</v>
      </c>
      <c r="AS410">
        <v>-0.52102210538793703</v>
      </c>
      <c r="AT410">
        <v>-0.52917714367892998</v>
      </c>
      <c r="AU410">
        <v>-0.53681172121443499</v>
      </c>
      <c r="AV410">
        <v>-0.54392149193422901</v>
      </c>
      <c r="AW410">
        <v>-0.55050346227861102</v>
      </c>
      <c r="AX410">
        <v>-0.55655307058189396</v>
      </c>
      <c r="AY410">
        <v>-0.56206782784447495</v>
      </c>
      <c r="AZ410">
        <v>-0.56704309931755204</v>
      </c>
      <c r="BA410">
        <v>-0.57147641073576305</v>
      </c>
      <c r="BB410">
        <v>-0.57536378967909496</v>
      </c>
      <c r="BC410">
        <v>-0.57870260764907899</v>
      </c>
      <c r="BD410">
        <v>-0.58148976598257796</v>
      </c>
      <c r="BE410">
        <v>-0.583722653482314</v>
      </c>
      <c r="BF410">
        <v>-0.58539915553891098</v>
      </c>
      <c r="BG410">
        <v>-0.58651739734672403</v>
      </c>
      <c r="BH410">
        <v>-0.58707661250044096</v>
      </c>
      <c r="BI410">
        <v>-0.587076062414989</v>
      </c>
      <c r="BJ410">
        <v>-0.586516226351668</v>
      </c>
      <c r="BK410">
        <v>-0.585397317500851</v>
      </c>
      <c r="BL410">
        <v>-0.58372090914633201</v>
      </c>
      <c r="BM410">
        <v>-0.58148822348538898</v>
      </c>
      <c r="BN410">
        <v>-0.57870195495389898</v>
      </c>
      <c r="BO410">
        <v>-0.57536418842286796</v>
      </c>
      <c r="BP410">
        <v>-0.57147828190249506</v>
      </c>
      <c r="BQ410">
        <v>-0.56704659605696095</v>
      </c>
      <c r="BR410">
        <v>-0.56207275737977402</v>
      </c>
      <c r="BS410">
        <v>-0.55655931235748501</v>
      </c>
      <c r="BT410">
        <v>-0.55051025158051703</v>
      </c>
      <c r="BU410">
        <v>-0.54392862339660397</v>
      </c>
      <c r="BV410">
        <v>-0.53681855419315505</v>
      </c>
      <c r="BW410">
        <v>-0.52918371630677397</v>
      </c>
      <c r="BX410">
        <v>-0.52102801886581296</v>
      </c>
      <c r="BY410">
        <v>-0.51235586300965597</v>
      </c>
      <c r="BZ410">
        <v>-0.50317164115842306</v>
      </c>
      <c r="CA410">
        <v>-0.49348051533103898</v>
      </c>
      <c r="CB410">
        <v>-0.48328879742964498</v>
      </c>
      <c r="CC410">
        <v>-0.47260238069564797</v>
      </c>
      <c r="CD410">
        <v>-0.461429922647489</v>
      </c>
      <c r="CE410">
        <v>-0.44977886001094702</v>
      </c>
      <c r="CF410">
        <v>-0.43765917459667403</v>
      </c>
      <c r="CG410">
        <v>-0.425081317342901</v>
      </c>
      <c r="CH410">
        <v>-0.41205609957913503</v>
      </c>
      <c r="CI410">
        <v>-0.39859719093242302</v>
      </c>
      <c r="CJ410">
        <v>-0.384717434564809</v>
      </c>
      <c r="CK410">
        <v>-0.370432535324903</v>
      </c>
      <c r="CL410">
        <v>-0.35575812372147497</v>
      </c>
      <c r="CM410">
        <v>-0.34071151741420602</v>
      </c>
      <c r="CN410">
        <v>-0.32531002742353399</v>
      </c>
      <c r="CO410">
        <v>-0.30957273348658798</v>
      </c>
      <c r="CP410">
        <v>-0.29351791128017701</v>
      </c>
      <c r="CQ410">
        <v>-0.277165317068297</v>
      </c>
      <c r="CR410">
        <v>-0.26053457292009602</v>
      </c>
      <c r="CS410">
        <v>-0.243645161764625</v>
      </c>
      <c r="CT410">
        <v>-0.22651727355045201</v>
      </c>
      <c r="CU410">
        <v>-0.209170540926884</v>
      </c>
      <c r="CV410">
        <v>-0.191624591325216</v>
      </c>
      <c r="CW410">
        <v>-0.17389878032394299</v>
      </c>
      <c r="CX410">
        <v>-0.15601250870535199</v>
      </c>
      <c r="CY410">
        <v>-0.1379837758562</v>
      </c>
      <c r="CZ410">
        <v>-0.11983153137035001</v>
      </c>
      <c r="DA410">
        <v>-0.101572882364162</v>
      </c>
      <c r="DB410">
        <v>-8.3225347727179697E-2</v>
      </c>
      <c r="DC410">
        <v>-6.4805544744076501E-2</v>
      </c>
      <c r="DD410">
        <v>-4.6330075563159802E-2</v>
      </c>
      <c r="DE410">
        <v>-2.78147575581397E-2</v>
      </c>
      <c r="DF410">
        <v>-1.8548398805260099E-2</v>
      </c>
    </row>
    <row r="411" spans="11:110" ht="1.1499999999999999" customHeight="1">
      <c r="K411">
        <v>-1.7796001083797801E-2</v>
      </c>
      <c r="L411">
        <v>-2.66900262611579E-2</v>
      </c>
      <c r="M411">
        <v>-4.44573448603569E-2</v>
      </c>
      <c r="N411">
        <v>-6.2187161769702397E-2</v>
      </c>
      <c r="O411">
        <v>-7.9863850115880194E-2</v>
      </c>
      <c r="P411">
        <v>-9.7469605172500404E-2</v>
      </c>
      <c r="Q411">
        <v>-0.114988925734687</v>
      </c>
      <c r="R411">
        <v>-0.13240612669299001</v>
      </c>
      <c r="S411">
        <v>-0.149705210679621</v>
      </c>
      <c r="T411">
        <v>-0.166862957856242</v>
      </c>
      <c r="U411">
        <v>-0.18386994510042301</v>
      </c>
      <c r="V411">
        <v>-0.20070273405054601</v>
      </c>
      <c r="W411">
        <v>-0.21734258509086801</v>
      </c>
      <c r="X411">
        <v>-0.23377473711025601</v>
      </c>
      <c r="Y411">
        <v>-0.249977205967297</v>
      </c>
      <c r="Z411">
        <v>-0.26593201802129801</v>
      </c>
      <c r="AA411">
        <v>-0.28162009591186199</v>
      </c>
      <c r="AB411">
        <v>-0.29702350775349201</v>
      </c>
      <c r="AC411">
        <v>-0.31212178436878701</v>
      </c>
      <c r="AD411">
        <v>-0.32689883971397599</v>
      </c>
      <c r="AE411">
        <v>-0.34133560907425797</v>
      </c>
      <c r="AF411">
        <v>-0.35541593784915199</v>
      </c>
      <c r="AG411">
        <v>-0.369123196266118</v>
      </c>
      <c r="AH411">
        <v>-0.38244173882695098</v>
      </c>
      <c r="AI411">
        <v>-0.39535767338465999</v>
      </c>
      <c r="AJ411">
        <v>-0.40785682753521502</v>
      </c>
      <c r="AK411">
        <v>-0.41992729086980901</v>
      </c>
      <c r="AL411">
        <v>-0.43155798374187199</v>
      </c>
      <c r="AM411">
        <v>-0.44273842165576199</v>
      </c>
      <c r="AN411">
        <v>-0.45345982527232898</v>
      </c>
      <c r="AO411">
        <v>-0.46371427982539398</v>
      </c>
      <c r="AP411">
        <v>-0.473494017836051</v>
      </c>
      <c r="AQ411">
        <v>-0.48279357745990098</v>
      </c>
      <c r="AR411">
        <v>-0.49160659434531601</v>
      </c>
      <c r="AS411">
        <v>-0.49992867414874098</v>
      </c>
      <c r="AT411">
        <v>-0.50775505824467404</v>
      </c>
      <c r="AU411">
        <v>-0.515081944712797</v>
      </c>
      <c r="AV411">
        <v>-0.52190521185847905</v>
      </c>
      <c r="AW411">
        <v>-0.52822196954271905</v>
      </c>
      <c r="AX411">
        <v>-0.53402777402583501</v>
      </c>
      <c r="AY411">
        <v>-0.53932032988347101</v>
      </c>
      <c r="AZ411">
        <v>-0.544095086194747</v>
      </c>
      <c r="BA411">
        <v>-0.54834972569374696</v>
      </c>
      <c r="BB411">
        <v>-0.55208045532726802</v>
      </c>
      <c r="BC411">
        <v>-0.55528467198370401</v>
      </c>
      <c r="BD411">
        <v>-0.55795954081093402</v>
      </c>
      <c r="BE411">
        <v>-0.56010240851686299</v>
      </c>
      <c r="BF411">
        <v>-0.561711366588178</v>
      </c>
      <c r="BG411">
        <v>-0.56278454675660605</v>
      </c>
      <c r="BH411">
        <v>-0.56332121512845701</v>
      </c>
      <c r="BI411">
        <v>-0.563320719636349</v>
      </c>
      <c r="BJ411">
        <v>-0.56278341352063299</v>
      </c>
      <c r="BK411">
        <v>-0.56170962314266404</v>
      </c>
      <c r="BL411">
        <v>-0.56010073665259297</v>
      </c>
      <c r="BM411">
        <v>-0.55795803151419898</v>
      </c>
      <c r="BN411">
        <v>-0.55528403667895398</v>
      </c>
      <c r="BO411">
        <v>-0.55208078183097697</v>
      </c>
      <c r="BP411">
        <v>-0.54835150625107798</v>
      </c>
      <c r="BQ411">
        <v>-0.54409842458049695</v>
      </c>
      <c r="BR411">
        <v>-0.53932507458436196</v>
      </c>
      <c r="BS411">
        <v>-0.53403382117742604</v>
      </c>
      <c r="BT411">
        <v>-0.52822855510748401</v>
      </c>
      <c r="BU411">
        <v>-0.52191214971111499</v>
      </c>
      <c r="BV411">
        <v>-0.51508860437372195</v>
      </c>
      <c r="BW411">
        <v>-0.50776143471653501</v>
      </c>
      <c r="BX411">
        <v>-0.49993441656356402</v>
      </c>
      <c r="BY411">
        <v>-0.49161178982347697</v>
      </c>
      <c r="BZ411">
        <v>-0.48279781134372102</v>
      </c>
      <c r="CA411">
        <v>-0.47349745482524602</v>
      </c>
      <c r="CB411">
        <v>-0.46371684084786002</v>
      </c>
      <c r="CC411">
        <v>-0.453461663509233</v>
      </c>
      <c r="CD411">
        <v>-0.44274026375076098</v>
      </c>
      <c r="CE411">
        <v>-0.43155986641518201</v>
      </c>
      <c r="CF411">
        <v>-0.41993001968027299</v>
      </c>
      <c r="CG411">
        <v>-0.40786085394643501</v>
      </c>
      <c r="CH411">
        <v>-0.395362710890931</v>
      </c>
      <c r="CI411">
        <v>-0.38244873367864701</v>
      </c>
      <c r="CJ411">
        <v>-0.36913126528537299</v>
      </c>
      <c r="CK411">
        <v>-0.355425327846151</v>
      </c>
      <c r="CL411">
        <v>-0.34134592463095897</v>
      </c>
      <c r="CM411">
        <v>-0.32690963523892103</v>
      </c>
      <c r="CN411">
        <v>-0.31213301387473102</v>
      </c>
      <c r="CO411">
        <v>-0.29703432591127199</v>
      </c>
      <c r="CP411">
        <v>-0.28163107023713102</v>
      </c>
      <c r="CQ411">
        <v>-0.26594209764002602</v>
      </c>
      <c r="CR411">
        <v>-0.24998623245694401</v>
      </c>
      <c r="CS411">
        <v>-0.23378207900144299</v>
      </c>
      <c r="CT411">
        <v>-0.21734895468750401</v>
      </c>
      <c r="CU411">
        <v>-0.20070568094758001</v>
      </c>
      <c r="CV411">
        <v>-0.18387102829985399</v>
      </c>
      <c r="CW411">
        <v>-0.16686354571134401</v>
      </c>
      <c r="CX411">
        <v>-0.14970184049597199</v>
      </c>
      <c r="CY411">
        <v>-0.132403178325184</v>
      </c>
      <c r="CZ411">
        <v>-0.114985704951341</v>
      </c>
      <c r="DA411">
        <v>-9.7465907517525902E-2</v>
      </c>
      <c r="DB411">
        <v>-7.9860566150846302E-2</v>
      </c>
      <c r="DC411">
        <v>-6.2185662921556202E-2</v>
      </c>
      <c r="DD411">
        <v>-4.44572046873963E-2</v>
      </c>
      <c r="DE411">
        <v>-2.6690365952454099E-2</v>
      </c>
      <c r="DF411">
        <v>-1.77985593521316E-2</v>
      </c>
    </row>
    <row r="412" spans="11:110" ht="1.1499999999999999" customHeight="1">
      <c r="K412">
        <v>-1.7047280299566401E-2</v>
      </c>
      <c r="L412">
        <v>-2.5567196518600201E-2</v>
      </c>
      <c r="M412">
        <v>-4.2587017258206197E-2</v>
      </c>
      <c r="N412">
        <v>-5.9570801267823298E-2</v>
      </c>
      <c r="O412">
        <v>-7.6503632775193106E-2</v>
      </c>
      <c r="P412">
        <v>-9.33681510296719E-2</v>
      </c>
      <c r="Q412">
        <v>-0.110149808229748</v>
      </c>
      <c r="R412">
        <v>-0.12683327178470299</v>
      </c>
      <c r="S412">
        <v>-0.14340330148530001</v>
      </c>
      <c r="T412">
        <v>-0.15983789807750701</v>
      </c>
      <c r="U412">
        <v>-0.176127482038414</v>
      </c>
      <c r="V412">
        <v>-0.192250144036825</v>
      </c>
      <c r="W412">
        <v>-0.208187860456723</v>
      </c>
      <c r="X412">
        <v>-0.22392622172968901</v>
      </c>
      <c r="Y412">
        <v>-0.23944462553310999</v>
      </c>
      <c r="Z412">
        <v>-0.25472580540843398</v>
      </c>
      <c r="AA412">
        <v>-0.26975130972366501</v>
      </c>
      <c r="AB412">
        <v>-0.28450433509607498</v>
      </c>
      <c r="AC412">
        <v>-0.298965196667063</v>
      </c>
      <c r="AD412">
        <v>-0.31311840987170803</v>
      </c>
      <c r="AE412">
        <v>-0.32694600660899997</v>
      </c>
      <c r="AF412">
        <v>-0.340432339910689</v>
      </c>
      <c r="AG412">
        <v>-0.35356157480218797</v>
      </c>
      <c r="AH412">
        <v>-0.36631878356168202</v>
      </c>
      <c r="AI412">
        <v>-0.37869056591483902</v>
      </c>
      <c r="AJ412">
        <v>-0.39066340622899498</v>
      </c>
      <c r="AK412">
        <v>-0.40222588164249301</v>
      </c>
      <c r="AL412">
        <v>-0.41336729984092402</v>
      </c>
      <c r="AM412">
        <v>-0.42407765867201702</v>
      </c>
      <c r="AN412">
        <v>-0.43434847481479599</v>
      </c>
      <c r="AO412">
        <v>-0.44417212416095903</v>
      </c>
      <c r="AP412">
        <v>-0.45354116958901097</v>
      </c>
      <c r="AQ412">
        <v>-0.46245029233340101</v>
      </c>
      <c r="AR412">
        <v>-0.47089340619246201</v>
      </c>
      <c r="AS412">
        <v>-0.47886624378999798</v>
      </c>
      <c r="AT412">
        <v>-0.48636423693870701</v>
      </c>
      <c r="AU412">
        <v>-0.493383721338505</v>
      </c>
      <c r="AV412">
        <v>-0.49992072489650102</v>
      </c>
      <c r="AW412">
        <v>-0.50597249280516199</v>
      </c>
      <c r="AX412">
        <v>-0.511534727255752</v>
      </c>
      <c r="AY412">
        <v>-0.51660525559725101</v>
      </c>
      <c r="AZ412">
        <v>-0.52117969811060805</v>
      </c>
      <c r="BA412">
        <v>-0.52525582385819602</v>
      </c>
      <c r="BB412">
        <v>-0.528830048839945</v>
      </c>
      <c r="BC412">
        <v>-0.53189981124976804</v>
      </c>
      <c r="BD412">
        <v>-0.53446248214175696</v>
      </c>
      <c r="BE412">
        <v>-0.53651544252281302</v>
      </c>
      <c r="BF412">
        <v>-0.53805691337256101</v>
      </c>
      <c r="BG412">
        <v>-0.53908508775404695</v>
      </c>
      <c r="BH412">
        <v>-0.53959923882744898</v>
      </c>
      <c r="BI412">
        <v>-0.53959879149449497</v>
      </c>
      <c r="BJ412">
        <v>-0.53908400882388297</v>
      </c>
      <c r="BK412">
        <v>-0.53805527604617498</v>
      </c>
      <c r="BL412">
        <v>-0.53651385733269696</v>
      </c>
      <c r="BM412">
        <v>-0.53446102881365198</v>
      </c>
      <c r="BN412">
        <v>-0.53189920042890204</v>
      </c>
      <c r="BO412">
        <v>-0.52883031776177603</v>
      </c>
      <c r="BP412">
        <v>-0.52525751575416002</v>
      </c>
      <c r="BQ412">
        <v>-0.52118286854544205</v>
      </c>
      <c r="BR412">
        <v>-0.51660981117182003</v>
      </c>
      <c r="BS412">
        <v>-0.511540554628231</v>
      </c>
      <c r="BT412">
        <v>-0.50597886016028903</v>
      </c>
      <c r="BU412">
        <v>-0.49992745795835603</v>
      </c>
      <c r="BV412">
        <v>-0.49339018826055497</v>
      </c>
      <c r="BW412">
        <v>-0.48637043456064399</v>
      </c>
      <c r="BX412">
        <v>-0.47887181247445798</v>
      </c>
      <c r="BY412">
        <v>-0.47089841580243902</v>
      </c>
      <c r="BZ412">
        <v>-0.462454344161919</v>
      </c>
      <c r="CA412">
        <v>-0.45354439200004898</v>
      </c>
      <c r="CB412">
        <v>-0.44417446970782698</v>
      </c>
      <c r="CC412">
        <v>-0.434350077088211</v>
      </c>
      <c r="CD412">
        <v>-0.42407922599946601</v>
      </c>
      <c r="CE412">
        <v>-0.41336892610630899</v>
      </c>
      <c r="CF412">
        <v>-0.40222829328793902</v>
      </c>
      <c r="CG412">
        <v>-0.39066712422560101</v>
      </c>
      <c r="CH412">
        <v>-0.37869530386752998</v>
      </c>
      <c r="CI412">
        <v>-0.36632543512096999</v>
      </c>
      <c r="CJ412">
        <v>-0.35356937405580902</v>
      </c>
      <c r="CK412">
        <v>-0.34044145332602899</v>
      </c>
      <c r="CL412">
        <v>-0.32695606314096898</v>
      </c>
      <c r="CM412">
        <v>-0.31312903706851503</v>
      </c>
      <c r="CN412">
        <v>-0.29897619753262</v>
      </c>
      <c r="CO412">
        <v>-0.28451498188102498</v>
      </c>
      <c r="CP412">
        <v>-0.26976213967578999</v>
      </c>
      <c r="CQ412">
        <v>-0.25473561132995598</v>
      </c>
      <c r="CR412">
        <v>-0.239453436979815</v>
      </c>
      <c r="CS412">
        <v>-0.22393335034068501</v>
      </c>
      <c r="CT412">
        <v>-0.20819380189006501</v>
      </c>
      <c r="CU412">
        <v>-0.192252810261693</v>
      </c>
      <c r="CV412">
        <v>-0.17612829141935399</v>
      </c>
      <c r="CW412">
        <v>-0.159838000823851</v>
      </c>
      <c r="CX412">
        <v>-0.143399740178597</v>
      </c>
      <c r="CY412">
        <v>-0.126830061585851</v>
      </c>
      <c r="CZ412">
        <v>-0.11014629301239801</v>
      </c>
      <c r="DA412">
        <v>-9.3364306701055194E-2</v>
      </c>
      <c r="DB412">
        <v>-7.6500145177542403E-2</v>
      </c>
      <c r="DC412">
        <v>-5.9569148073665E-2</v>
      </c>
      <c r="DD412">
        <v>-4.2586724009629498E-2</v>
      </c>
      <c r="DE412">
        <v>-2.5567404475955201E-2</v>
      </c>
      <c r="DF412">
        <v>-1.70496790831202E-2</v>
      </c>
    </row>
    <row r="413" spans="11:110" ht="1.1499999999999999" customHeight="1">
      <c r="K413">
        <v>-1.6299418158478102E-2</v>
      </c>
      <c r="L413">
        <v>-2.4445715937363201E-2</v>
      </c>
      <c r="M413">
        <v>-4.0718979205166698E-2</v>
      </c>
      <c r="N413">
        <v>-5.6957637216437401E-2</v>
      </c>
      <c r="O413">
        <v>-7.3147565003591805E-2</v>
      </c>
      <c r="P413">
        <v>-8.9271820480307698E-2</v>
      </c>
      <c r="Q413">
        <v>-0.105316793316833</v>
      </c>
      <c r="R413">
        <v>-0.121267557155624</v>
      </c>
      <c r="S413">
        <v>-0.137109569581366</v>
      </c>
      <c r="T413">
        <v>-0.15282208615357801</v>
      </c>
      <c r="U413">
        <v>-0.16839538638888299</v>
      </c>
      <c r="V413">
        <v>-0.183809020325643</v>
      </c>
      <c r="W413">
        <v>-0.19904574818260201</v>
      </c>
      <c r="X413">
        <v>-0.214091472352783</v>
      </c>
      <c r="Y413">
        <v>-0.228926944768822</v>
      </c>
      <c r="Z413">
        <v>-0.24353565083425099</v>
      </c>
      <c r="AA413">
        <v>-0.257899709148041</v>
      </c>
      <c r="AB413">
        <v>-0.27200345297963802</v>
      </c>
      <c r="AC413">
        <v>-0.28582799530294301</v>
      </c>
      <c r="AD413">
        <v>-0.29935839427922001</v>
      </c>
      <c r="AE413">
        <v>-0.31257782378501803</v>
      </c>
      <c r="AF413">
        <v>-0.325471117639758</v>
      </c>
      <c r="AG413">
        <v>-0.33802320165477301</v>
      </c>
      <c r="AH413">
        <v>-0.350219932510895</v>
      </c>
      <c r="AI413">
        <v>-0.36204832973558398</v>
      </c>
      <c r="AJ413">
        <v>-0.37349556157681002</v>
      </c>
      <c r="AK413">
        <v>-0.384550724492146</v>
      </c>
      <c r="AL413">
        <v>-0.39520344141630098</v>
      </c>
      <c r="AM413">
        <v>-0.40544426655243099</v>
      </c>
      <c r="AN413">
        <v>-0.415264990085006</v>
      </c>
      <c r="AO413">
        <v>-0.424658249805902</v>
      </c>
      <c r="AP413">
        <v>-0.43361702190692902</v>
      </c>
      <c r="AQ413">
        <v>-0.44213605720652499</v>
      </c>
      <c r="AR413">
        <v>-0.45020959206828098</v>
      </c>
      <c r="AS413">
        <v>-0.457833511466819</v>
      </c>
      <c r="AT413">
        <v>-0.46500336834852002</v>
      </c>
      <c r="AU413">
        <v>-0.47171572875895801</v>
      </c>
      <c r="AV413">
        <v>-0.47796670439196898</v>
      </c>
      <c r="AW413">
        <v>-0.48375369322226502</v>
      </c>
      <c r="AX413">
        <v>-0.48907258554757299</v>
      </c>
      <c r="AY413">
        <v>-0.49392125121336899</v>
      </c>
      <c r="AZ413">
        <v>-0.49829557146747799</v>
      </c>
      <c r="BA413">
        <v>-0.50219333643531106</v>
      </c>
      <c r="BB413">
        <v>-0.505611190246127</v>
      </c>
      <c r="BC413">
        <v>-0.508546641493971</v>
      </c>
      <c r="BD413">
        <v>-0.51099719743485295</v>
      </c>
      <c r="BE413">
        <v>-0.51296035796873596</v>
      </c>
      <c r="BF413">
        <v>-0.51443439425044701</v>
      </c>
      <c r="BG413">
        <v>-0.515417613150848</v>
      </c>
      <c r="BH413">
        <v>-0.51590927645996498</v>
      </c>
      <c r="BI413">
        <v>-0.51590886738291797</v>
      </c>
      <c r="BJ413">
        <v>-0.51541660507318199</v>
      </c>
      <c r="BK413">
        <v>-0.51443287025321205</v>
      </c>
      <c r="BL413">
        <v>-0.51295887121346795</v>
      </c>
      <c r="BM413">
        <v>-0.510995821749193</v>
      </c>
      <c r="BN413">
        <v>-0.50854605997347302</v>
      </c>
      <c r="BO413">
        <v>-0.50561141953880395</v>
      </c>
      <c r="BP413">
        <v>-0.502194941442203</v>
      </c>
      <c r="BQ413">
        <v>-0.49829856917644499</v>
      </c>
      <c r="BR413">
        <v>-0.493925615691441</v>
      </c>
      <c r="BS413">
        <v>-0.48907817029150902</v>
      </c>
      <c r="BT413">
        <v>-0.48375983107316101</v>
      </c>
      <c r="BU413">
        <v>-0.477973219973096</v>
      </c>
      <c r="BV413">
        <v>-0.47172198434169299</v>
      </c>
      <c r="BW413">
        <v>-0.46500940133323598</v>
      </c>
      <c r="BX413">
        <v>-0.45783889986571003</v>
      </c>
      <c r="BY413">
        <v>-0.45021444258973498</v>
      </c>
      <c r="BZ413">
        <v>-0.44213995185274102</v>
      </c>
      <c r="CA413">
        <v>-0.433620050747272</v>
      </c>
      <c r="CB413">
        <v>-0.424660423021746</v>
      </c>
      <c r="CC413">
        <v>-0.41526637689617402</v>
      </c>
      <c r="CD413">
        <v>-0.40544558567408301</v>
      </c>
      <c r="CE413">
        <v>-0.39520483788022298</v>
      </c>
      <c r="CF413">
        <v>-0.38455282115335099</v>
      </c>
      <c r="CG413">
        <v>-0.37349898341228199</v>
      </c>
      <c r="CH413">
        <v>-0.36205276683630899</v>
      </c>
      <c r="CI413">
        <v>-0.350226220003169</v>
      </c>
      <c r="CJ413">
        <v>-0.33803072480094198</v>
      </c>
      <c r="CK413">
        <v>-0.32547991809041299</v>
      </c>
      <c r="CL413">
        <v>-0.31258759002159803</v>
      </c>
      <c r="CM413">
        <v>-0.29936882122215103</v>
      </c>
      <c r="CN413">
        <v>-0.28583872457868897</v>
      </c>
      <c r="CO413">
        <v>-0.27201389913185198</v>
      </c>
      <c r="CP413">
        <v>-0.25791036715279397</v>
      </c>
      <c r="CQ413">
        <v>-0.24354515879922001</v>
      </c>
      <c r="CR413">
        <v>-0.22893553835143299</v>
      </c>
      <c r="CS413">
        <v>-0.21409837994422501</v>
      </c>
      <c r="CT413">
        <v>-0.199051270665941</v>
      </c>
      <c r="CU413">
        <v>-0.18381143481413301</v>
      </c>
      <c r="CV413">
        <v>-0.168395936664815</v>
      </c>
      <c r="CW413">
        <v>-0.152821748968126</v>
      </c>
      <c r="CX413">
        <v>-0.137105859443445</v>
      </c>
      <c r="CY413">
        <v>-0.121264120998898</v>
      </c>
      <c r="CZ413">
        <v>-0.10531303655473399</v>
      </c>
      <c r="DA413">
        <v>-8.9267862926662903E-2</v>
      </c>
      <c r="DB413">
        <v>-7.3143909336717994E-2</v>
      </c>
      <c r="DC413">
        <v>-5.69558659954418E-2</v>
      </c>
      <c r="DD413">
        <v>-4.07185382537045E-2</v>
      </c>
      <c r="DE413">
        <v>-2.4445817202749801E-2</v>
      </c>
      <c r="DF413">
        <v>-1.6301720276305699E-2</v>
      </c>
    </row>
    <row r="414" spans="11:110" ht="1.1499999999999999" customHeight="1">
      <c r="K414">
        <v>-1.55523806667042E-2</v>
      </c>
      <c r="L414">
        <v>-2.3325527650595101E-2</v>
      </c>
      <c r="M414">
        <v>-3.8853136278476003E-2</v>
      </c>
      <c r="N414">
        <v>-5.4347536367863498E-2</v>
      </c>
      <c r="O414">
        <v>-6.9795468312327094E-2</v>
      </c>
      <c r="P414">
        <v>-8.5180399068840396E-2</v>
      </c>
      <c r="Q414">
        <v>-0.10048961939035</v>
      </c>
      <c r="R414">
        <v>-0.11570867533056101</v>
      </c>
      <c r="S414">
        <v>-0.13082366861448</v>
      </c>
      <c r="T414">
        <v>-0.145815119578865</v>
      </c>
      <c r="U414">
        <v>-0.160673211497496</v>
      </c>
      <c r="V414">
        <v>-0.175378870899426</v>
      </c>
      <c r="W414">
        <v>-0.18991569765343599</v>
      </c>
      <c r="X414">
        <v>-0.20426989540909199</v>
      </c>
      <c r="Y414">
        <v>-0.21842351855009301</v>
      </c>
      <c r="Z414">
        <v>-0.232360851646358</v>
      </c>
      <c r="AA414">
        <v>-0.24606454858791901</v>
      </c>
      <c r="AB414">
        <v>-0.25952005976313502</v>
      </c>
      <c r="AC414">
        <v>-0.27270932616006099</v>
      </c>
      <c r="AD414">
        <v>-0.28561789728146297</v>
      </c>
      <c r="AE414">
        <v>-0.298230110012773</v>
      </c>
      <c r="AF414">
        <v>-0.31053127889871102</v>
      </c>
      <c r="AG414">
        <v>-0.32250704601221503</v>
      </c>
      <c r="AH414">
        <v>-0.33414410831625402</v>
      </c>
      <c r="AI414">
        <v>-0.34542985854471198</v>
      </c>
      <c r="AJ414">
        <v>-0.35635215238885798</v>
      </c>
      <c r="AK414">
        <v>-0.36690064570450798</v>
      </c>
      <c r="AL414">
        <v>-0.37706521570698398</v>
      </c>
      <c r="AM414">
        <v>-0.38683702395142</v>
      </c>
      <c r="AN414">
        <v>-0.39620813278800598</v>
      </c>
      <c r="AO414">
        <v>-0.40517140420502501</v>
      </c>
      <c r="AP414">
        <v>-0.41372030241749103</v>
      </c>
      <c r="AQ414">
        <v>-0.42184959317249099</v>
      </c>
      <c r="AR414">
        <v>-0.42955385865253398</v>
      </c>
      <c r="AS414">
        <v>-0.43682917374299801</v>
      </c>
      <c r="AT414">
        <v>-0.44367114341648101</v>
      </c>
      <c r="AU414">
        <v>-0.45007664420600102</v>
      </c>
      <c r="AV414">
        <v>-0.45604182364894702</v>
      </c>
      <c r="AW414">
        <v>-0.46156423343304998</v>
      </c>
      <c r="AX414">
        <v>-0.46664000279219597</v>
      </c>
      <c r="AY414">
        <v>-0.47126696508358201</v>
      </c>
      <c r="AZ414">
        <v>-0.47544134261008297</v>
      </c>
      <c r="BA414">
        <v>-0.47916089567041498</v>
      </c>
      <c r="BB414">
        <v>-0.48242250184202401</v>
      </c>
      <c r="BC414">
        <v>-0.48522377888649298</v>
      </c>
      <c r="BD414">
        <v>-0.48756229748482299</v>
      </c>
      <c r="BE414">
        <v>-0.48943575800271899</v>
      </c>
      <c r="BF414">
        <v>-0.49084241032836801</v>
      </c>
      <c r="BG414">
        <v>-0.49178071789344802</v>
      </c>
      <c r="BH414">
        <v>-0.49224992246619398</v>
      </c>
      <c r="BI414">
        <v>-0.49224953984909903</v>
      </c>
      <c r="BJ414">
        <v>-0.49177979586244402</v>
      </c>
      <c r="BK414">
        <v>-0.49084100279314002</v>
      </c>
      <c r="BL414">
        <v>-0.48943437881670798</v>
      </c>
      <c r="BM414">
        <v>-0.48756101852521999</v>
      </c>
      <c r="BN414">
        <v>-0.48522322953832803</v>
      </c>
      <c r="BO414">
        <v>-0.48242271098626099</v>
      </c>
      <c r="BP414">
        <v>-0.47916241487328498</v>
      </c>
      <c r="BQ414">
        <v>-0.47544416737725897</v>
      </c>
      <c r="BR414">
        <v>-0.47127113737943999</v>
      </c>
      <c r="BS414">
        <v>-0.466645325304825</v>
      </c>
      <c r="BT414">
        <v>-0.461570133079444</v>
      </c>
      <c r="BU414">
        <v>-0.45604810752460201</v>
      </c>
      <c r="BV414">
        <v>-0.45008267228229598</v>
      </c>
      <c r="BW414">
        <v>-0.44367702113919599</v>
      </c>
      <c r="BX414">
        <v>-0.43683437361459698</v>
      </c>
      <c r="BY414">
        <v>-0.429558573309818</v>
      </c>
      <c r="BZ414">
        <v>-0.42185334889185899</v>
      </c>
      <c r="CA414">
        <v>-0.41372315740556997</v>
      </c>
      <c r="CB414">
        <v>-0.40517344276207001</v>
      </c>
      <c r="CC414">
        <v>-0.39620932178447199</v>
      </c>
      <c r="CD414">
        <v>-0.3868381226882</v>
      </c>
      <c r="CE414">
        <v>-0.37706640470979802</v>
      </c>
      <c r="CF414">
        <v>-0.36690243313023002</v>
      </c>
      <c r="CG414">
        <v>-0.35635529138414701</v>
      </c>
      <c r="CH414">
        <v>-0.34543399240098999</v>
      </c>
      <c r="CI414">
        <v>-0.33415001771554598</v>
      </c>
      <c r="CJ414">
        <v>-0.32251428541694099</v>
      </c>
      <c r="CK414">
        <v>-0.31053973263109103</v>
      </c>
      <c r="CL414">
        <v>-0.29823955926790802</v>
      </c>
      <c r="CM414">
        <v>-0.28562808927065803</v>
      </c>
      <c r="CN414">
        <v>-0.27271974343178501</v>
      </c>
      <c r="CO414">
        <v>-0.25953027736747503</v>
      </c>
      <c r="CP414">
        <v>-0.24607500141494201</v>
      </c>
      <c r="CQ414">
        <v>-0.23237004127052299</v>
      </c>
      <c r="CR414">
        <v>-0.21843188859007101</v>
      </c>
      <c r="CS414">
        <v>-0.20427657133764501</v>
      </c>
      <c r="CT414">
        <v>-0.18992081578765899</v>
      </c>
      <c r="CU414">
        <v>-0.17538105904690299</v>
      </c>
      <c r="CV414">
        <v>-0.160673518653979</v>
      </c>
      <c r="CW414">
        <v>-0.14581439150995701</v>
      </c>
      <c r="CX414">
        <v>-0.130819848188648</v>
      </c>
      <c r="CY414">
        <v>-0.115705050083156</v>
      </c>
      <c r="CZ414">
        <v>-0.100485674662545</v>
      </c>
      <c r="DA414">
        <v>-8.5176357713849002E-2</v>
      </c>
      <c r="DB414">
        <v>-6.9791681659998994E-2</v>
      </c>
      <c r="DC414">
        <v>-5.4345681335230399E-2</v>
      </c>
      <c r="DD414">
        <v>-3.8852551325398901E-2</v>
      </c>
      <c r="DE414">
        <v>-2.3325547611029802E-2</v>
      </c>
      <c r="DF414">
        <v>-1.55546448247878E-2</v>
      </c>
    </row>
    <row r="415" spans="11:110" ht="1.1499999999999999" customHeight="1">
      <c r="K415">
        <v>-1.48061367105037E-2</v>
      </c>
      <c r="L415">
        <v>-2.22065747383931E-2</v>
      </c>
      <c r="M415">
        <v>-3.6989392345399198E-2</v>
      </c>
      <c r="N415">
        <v>-5.1740365286896101E-2</v>
      </c>
      <c r="O415">
        <v>-6.6447162567082996E-2</v>
      </c>
      <c r="P415">
        <v>-8.1093670356853997E-2</v>
      </c>
      <c r="Q415">
        <v>-9.5668024376022801E-2</v>
      </c>
      <c r="R415">
        <v>-0.110156316449665</v>
      </c>
      <c r="S415">
        <v>-0.12454525059495999</v>
      </c>
      <c r="T415">
        <v>-0.13881659543442301</v>
      </c>
      <c r="U415">
        <v>-0.15296050816076701</v>
      </c>
      <c r="V415">
        <v>-0.166959203442684</v>
      </c>
      <c r="W415">
        <v>-0.180797158059922</v>
      </c>
      <c r="X415">
        <v>-0.19446089580402201</v>
      </c>
      <c r="Y415">
        <v>-0.207933703122157</v>
      </c>
      <c r="Z415">
        <v>-0.22120070528288999</v>
      </c>
      <c r="AA415">
        <v>-0.23424508261791699</v>
      </c>
      <c r="AB415">
        <v>-0.24705335653504301</v>
      </c>
      <c r="AC415">
        <v>-0.25960833581331799</v>
      </c>
      <c r="AD415">
        <v>-0.27189602586897299</v>
      </c>
      <c r="AE415">
        <v>-0.28390191858360098</v>
      </c>
      <c r="AF415">
        <v>-0.29561183351028802</v>
      </c>
      <c r="AG415">
        <v>-0.30701208201964097</v>
      </c>
      <c r="AH415">
        <v>-0.31809023738070202</v>
      </c>
      <c r="AI415">
        <v>-0.32883404902382102</v>
      </c>
      <c r="AJ415">
        <v>-0.33923204287862002</v>
      </c>
      <c r="AK415">
        <v>-0.349274473982641</v>
      </c>
      <c r="AL415">
        <v>-0.35895143382108902</v>
      </c>
      <c r="AM415">
        <v>-0.368254713749743</v>
      </c>
      <c r="AN415">
        <v>-0.37717666624878798</v>
      </c>
      <c r="AO415">
        <v>-0.38571033922616998</v>
      </c>
      <c r="AP415">
        <v>-0.39384974061919298</v>
      </c>
      <c r="AQ415">
        <v>-0.401589623014942</v>
      </c>
      <c r="AR415">
        <v>-0.40892491564207301</v>
      </c>
      <c r="AS415">
        <v>-0.41585192664598603</v>
      </c>
      <c r="AT415">
        <v>-0.42236625508018699</v>
      </c>
      <c r="AU415">
        <v>-0.42846514498416099</v>
      </c>
      <c r="AV415">
        <v>-0.43414475548126502</v>
      </c>
      <c r="AW415">
        <v>-0.43940277774310699</v>
      </c>
      <c r="AX415">
        <v>-0.44423563150856299</v>
      </c>
      <c r="AY415">
        <v>-0.448641047310952</v>
      </c>
      <c r="AZ415">
        <v>-0.45261564812595201</v>
      </c>
      <c r="BA415">
        <v>-0.45615713434407101</v>
      </c>
      <c r="BB415">
        <v>-0.45926260827617099</v>
      </c>
      <c r="BC415">
        <v>-0.46192983948847499</v>
      </c>
      <c r="BD415">
        <v>-0.46415639611716802</v>
      </c>
      <c r="BE415">
        <v>-0.46594024649638399</v>
      </c>
      <c r="BF415">
        <v>-0.46727956501827</v>
      </c>
      <c r="BG415">
        <v>-0.46817299918107402</v>
      </c>
      <c r="BH415">
        <v>-0.46861977260677501</v>
      </c>
      <c r="BI415">
        <v>-0.46861940464655599</v>
      </c>
      <c r="BJ415">
        <v>-0.46817217559371299</v>
      </c>
      <c r="BK415">
        <v>-0.46727827364242303</v>
      </c>
      <c r="BL415">
        <v>-0.46593898133390199</v>
      </c>
      <c r="BM415">
        <v>-0.46415522908148799</v>
      </c>
      <c r="BN415">
        <v>-0.46192932394502301</v>
      </c>
      <c r="BO415">
        <v>-0.459262816307627</v>
      </c>
      <c r="BP415">
        <v>-0.45615856814718397</v>
      </c>
      <c r="BQ415">
        <v>-0.45261830363181998</v>
      </c>
      <c r="BR415">
        <v>-0.44864502606559598</v>
      </c>
      <c r="BS415">
        <v>-0.44424067631236902</v>
      </c>
      <c r="BT415">
        <v>-0.43940843218654602</v>
      </c>
      <c r="BU415">
        <v>-0.43415079233489401</v>
      </c>
      <c r="BV415">
        <v>-0.42847093284082299</v>
      </c>
      <c r="BW415">
        <v>-0.42237198077910298</v>
      </c>
      <c r="BX415">
        <v>-0.41585693018664599</v>
      </c>
      <c r="BY415">
        <v>-0.408929512680278</v>
      </c>
      <c r="BZ415">
        <v>-0.40159325198755103</v>
      </c>
      <c r="CA415">
        <v>-0.39385244082976401</v>
      </c>
      <c r="CB415">
        <v>-0.38571227380800699</v>
      </c>
      <c r="CC415">
        <v>-0.37717767395910401</v>
      </c>
      <c r="CD415">
        <v>-0.36825562044291899</v>
      </c>
      <c r="CE415">
        <v>-0.35895243358426299</v>
      </c>
      <c r="CF415">
        <v>-0.349275962957867</v>
      </c>
      <c r="CG415">
        <v>-0.33923491238679099</v>
      </c>
      <c r="CH415">
        <v>-0.32883787715518698</v>
      </c>
      <c r="CI415">
        <v>-0.31809576194045802</v>
      </c>
      <c r="CJ415">
        <v>-0.30701902749017301</v>
      </c>
      <c r="CK415">
        <v>-0.29561991122798098</v>
      </c>
      <c r="CL415">
        <v>-0.28391102788727501</v>
      </c>
      <c r="CM415">
        <v>-0.27190594568438398</v>
      </c>
      <c r="CN415">
        <v>-0.25961840464299701</v>
      </c>
      <c r="CO415">
        <v>-0.24706331798779499</v>
      </c>
      <c r="CP415">
        <v>-0.234255292392063</v>
      </c>
      <c r="CQ415">
        <v>-0.22120956039866899</v>
      </c>
      <c r="CR415">
        <v>-0.20794183992175899</v>
      </c>
      <c r="CS415">
        <v>-0.194467327448683</v>
      </c>
      <c r="CT415">
        <v>-0.180801891366168</v>
      </c>
      <c r="CU415">
        <v>-0.16696118608462199</v>
      </c>
      <c r="CV415">
        <v>-0.15296059070887599</v>
      </c>
      <c r="CW415">
        <v>-0.13881552815773801</v>
      </c>
      <c r="CX415">
        <v>-0.124541354594857</v>
      </c>
      <c r="CY415">
        <v>-0.110152540795606</v>
      </c>
      <c r="CZ415">
        <v>-9.5663944635716605E-2</v>
      </c>
      <c r="DA415">
        <v>-8.1089571260695201E-2</v>
      </c>
      <c r="DB415">
        <v>-6.6443283852418003E-2</v>
      </c>
      <c r="DC415">
        <v>-5.1738457663423103E-2</v>
      </c>
      <c r="DD415">
        <v>-3.6988666427000598E-2</v>
      </c>
      <c r="DE415">
        <v>-2.2206538603904799E-2</v>
      </c>
      <c r="DF415">
        <v>-1.4808414305589299E-2</v>
      </c>
    </row>
    <row r="416" spans="11:110" ht="1.1499999999999999" customHeight="1">
      <c r="K416">
        <v>-1.40606579901032E-2</v>
      </c>
      <c r="L416">
        <v>-2.1088800377833599E-2</v>
      </c>
      <c r="M416">
        <v>-3.5127649470696201E-2</v>
      </c>
      <c r="N416">
        <v>-4.9135990352583502E-2</v>
      </c>
      <c r="O416">
        <v>-6.3102466460577405E-2</v>
      </c>
      <c r="P416">
        <v>-7.7011415807833106E-2</v>
      </c>
      <c r="Q416">
        <v>-9.0851746011426204E-2</v>
      </c>
      <c r="R416">
        <v>-0.10461016877793999</v>
      </c>
      <c r="S416">
        <v>-0.118273965686207</v>
      </c>
      <c r="T416">
        <v>-0.13182611096066901</v>
      </c>
      <c r="U416">
        <v>-0.14525682496713199</v>
      </c>
      <c r="V416">
        <v>-0.15854952507355299</v>
      </c>
      <c r="W416">
        <v>-0.171689579017893</v>
      </c>
      <c r="X416">
        <v>-0.184663876739359</v>
      </c>
      <c r="Y416">
        <v>-0.197456855702939</v>
      </c>
      <c r="Z416">
        <v>-0.21005450969394099</v>
      </c>
      <c r="AA416">
        <v>-0.22244056529393599</v>
      </c>
      <c r="AB416">
        <v>-0.23460254689798099</v>
      </c>
      <c r="AC416">
        <v>-0.246524171746791</v>
      </c>
      <c r="AD416">
        <v>-0.25819188876482202</v>
      </c>
      <c r="AE416">
        <v>-0.26959230679003199</v>
      </c>
      <c r="AF416">
        <v>-0.28071179306819799</v>
      </c>
      <c r="AG416">
        <v>-0.291537287926175</v>
      </c>
      <c r="AH416">
        <v>-0.30205725025857599</v>
      </c>
      <c r="AI416">
        <v>-0.31225980025419098</v>
      </c>
      <c r="AJ416">
        <v>-0.32213410235057799</v>
      </c>
      <c r="AK416">
        <v>-0.331671040915407</v>
      </c>
      <c r="AL416">
        <v>-0.34086091001479402</v>
      </c>
      <c r="AM416">
        <v>-0.34969612340683398</v>
      </c>
      <c r="AN416">
        <v>-0.35816935547103601</v>
      </c>
      <c r="AO416">
        <v>-0.366273810632883</v>
      </c>
      <c r="AP416">
        <v>-0.374004068508897</v>
      </c>
      <c r="AQ416">
        <v>-0.38135487071672702</v>
      </c>
      <c r="AR416">
        <v>-0.38832147584550503</v>
      </c>
      <c r="AS416">
        <v>-0.39490046600431</v>
      </c>
      <c r="AT416">
        <v>-0.40108739773524998</v>
      </c>
      <c r="AU416">
        <v>-0.40687990905305899</v>
      </c>
      <c r="AV416">
        <v>-0.41227417188368598</v>
      </c>
      <c r="AW416">
        <v>-0.417267992089423</v>
      </c>
      <c r="AX416">
        <v>-0.42185812310013199</v>
      </c>
      <c r="AY416">
        <v>-0.42604214916884298</v>
      </c>
      <c r="AZ416">
        <v>-0.42981712519769999</v>
      </c>
      <c r="BA416">
        <v>-0.433180685307679</v>
      </c>
      <c r="BB416">
        <v>-0.43613013645020998</v>
      </c>
      <c r="BC416">
        <v>-0.43866343922839801</v>
      </c>
      <c r="BD416">
        <v>-0.44077810967230102</v>
      </c>
      <c r="BE416">
        <v>-0.44247242824097599</v>
      </c>
      <c r="BF416">
        <v>-0.44374446353916902</v>
      </c>
      <c r="BG416">
        <v>-0.44459305655533998</v>
      </c>
      <c r="BH416">
        <v>-0.44501742381023601</v>
      </c>
      <c r="BI416">
        <v>-0.44501706062374902</v>
      </c>
      <c r="BJ416">
        <v>-0.44459233965591399</v>
      </c>
      <c r="BK416">
        <v>-0.44374328551166398</v>
      </c>
      <c r="BL416">
        <v>-0.442471280905324</v>
      </c>
      <c r="BM416">
        <v>-0.44077706490373603</v>
      </c>
      <c r="BN416">
        <v>-0.438662958779727</v>
      </c>
      <c r="BO416">
        <v>-0.43613035998320299</v>
      </c>
      <c r="BP416">
        <v>-0.43318203389227999</v>
      </c>
      <c r="BQ416">
        <v>-0.42981961798690899</v>
      </c>
      <c r="BR416">
        <v>-0.426045932025858</v>
      </c>
      <c r="BS416">
        <v>-0.421862879507657</v>
      </c>
      <c r="BT416">
        <v>-0.41727339499460803</v>
      </c>
      <c r="BU416">
        <v>-0.41227994616888203</v>
      </c>
      <c r="BV416">
        <v>-0.40688544774122798</v>
      </c>
      <c r="BW416">
        <v>-0.40109296787764298</v>
      </c>
      <c r="BX416">
        <v>-0.39490526758678202</v>
      </c>
      <c r="BY416">
        <v>-0.38832596714162199</v>
      </c>
      <c r="BZ416">
        <v>-0.38135838006668998</v>
      </c>
      <c r="CA416">
        <v>-0.37400663246016802</v>
      </c>
      <c r="CB416">
        <v>-0.36627566389588001</v>
      </c>
      <c r="CC416">
        <v>-0.35817019893563601</v>
      </c>
      <c r="CD416">
        <v>-0.349696865696287</v>
      </c>
      <c r="CE416">
        <v>-0.340861735325306</v>
      </c>
      <c r="CF416">
        <v>-0.33167224804698803</v>
      </c>
      <c r="CG416">
        <v>-0.322136714721664</v>
      </c>
      <c r="CH416">
        <v>-0.31226332141636698</v>
      </c>
      <c r="CI416">
        <v>-0.30206239025639198</v>
      </c>
      <c r="CJ416">
        <v>-0.29154392603337298</v>
      </c>
      <c r="CK416">
        <v>-0.28071947153138299</v>
      </c>
      <c r="CL416">
        <v>-0.26960105569680298</v>
      </c>
      <c r="CM416">
        <v>-0.25820149745433801</v>
      </c>
      <c r="CN416">
        <v>-0.24653386078631601</v>
      </c>
      <c r="CO416">
        <v>-0.23461222381570199</v>
      </c>
      <c r="CP416">
        <v>-0.22245049116901999</v>
      </c>
      <c r="CQ416">
        <v>-0.21006301816687001</v>
      </c>
      <c r="CR416">
        <v>-0.197464744801432</v>
      </c>
      <c r="CS416">
        <v>-0.184670050686672</v>
      </c>
      <c r="CT416">
        <v>-0.17169395089768799</v>
      </c>
      <c r="CU416">
        <v>-0.15855131795729899</v>
      </c>
      <c r="CV416">
        <v>-0.145256704916992</v>
      </c>
      <c r="CW416">
        <v>-0.13182475726126</v>
      </c>
      <c r="CX416">
        <v>-0.118270025222527</v>
      </c>
      <c r="CY416">
        <v>-0.10460628380010301</v>
      </c>
      <c r="CZ416">
        <v>-9.0847582158621598E-2</v>
      </c>
      <c r="DA416">
        <v>-7.7007282598756305E-2</v>
      </c>
      <c r="DB416">
        <v>-6.3098536483448597E-2</v>
      </c>
      <c r="DC416">
        <v>-4.9134057542992202E-2</v>
      </c>
      <c r="DD416">
        <v>-3.5126786169721501E-2</v>
      </c>
      <c r="DE416">
        <v>-2.10887325412886E-2</v>
      </c>
      <c r="DF416">
        <v>-1.4062990022321101E-2</v>
      </c>
    </row>
    <row r="417" spans="11:110" ht="1.1499999999999999" customHeight="1">
      <c r="K417">
        <v>-1.33159186498232E-2</v>
      </c>
      <c r="L417">
        <v>-1.99721479907384E-2</v>
      </c>
      <c r="M417">
        <v>-3.3267807925967598E-2</v>
      </c>
      <c r="N417">
        <v>-4.6534277667428799E-2</v>
      </c>
      <c r="O417">
        <v>-5.9761198058276899E-2</v>
      </c>
      <c r="P417">
        <v>-7.2933414723388504E-2</v>
      </c>
      <c r="Q417">
        <v>-8.6040521999061606E-2</v>
      </c>
      <c r="R417">
        <v>-9.9069919323028402E-2</v>
      </c>
      <c r="S417">
        <v>-0.112009461999518</v>
      </c>
      <c r="T417">
        <v>-0.124843263989478</v>
      </c>
      <c r="U417">
        <v>-0.13756170879909799</v>
      </c>
      <c r="V417">
        <v>-0.15014934197695701</v>
      </c>
      <c r="W417">
        <v>-0.16259241108459199</v>
      </c>
      <c r="X417">
        <v>-0.17487823971479399</v>
      </c>
      <c r="Y417">
        <v>-0.18699233390843301</v>
      </c>
      <c r="Z417">
        <v>-0.19892156379560599</v>
      </c>
      <c r="AA417">
        <v>-0.21065024963839199</v>
      </c>
      <c r="AB417">
        <v>-0.22216683654632999</v>
      </c>
      <c r="AC417">
        <v>-0.233455982739706</v>
      </c>
      <c r="AD417">
        <v>-0.24450459554901</v>
      </c>
      <c r="AE417">
        <v>-0.25530033583544898</v>
      </c>
      <c r="AF417">
        <v>-0.26583017097662298</v>
      </c>
      <c r="AG417">
        <v>-0.27608164508440902</v>
      </c>
      <c r="AH417">
        <v>-0.28604408197712899</v>
      </c>
      <c r="AI417">
        <v>-0.29570601335937202</v>
      </c>
      <c r="AJ417">
        <v>-0.30505720464474501</v>
      </c>
      <c r="AK417">
        <v>-0.31408918159789201</v>
      </c>
      <c r="AL417">
        <v>-0.32279246102815201</v>
      </c>
      <c r="AM417">
        <v>-0.33116004509587499</v>
      </c>
      <c r="AN417">
        <v>-0.33918496744879501</v>
      </c>
      <c r="AO417">
        <v>-0.34686057736241299</v>
      </c>
      <c r="AP417">
        <v>-0.354182021205451</v>
      </c>
      <c r="AQ417">
        <v>-0.361144061124614</v>
      </c>
      <c r="AR417">
        <v>-0.36774225502545899</v>
      </c>
      <c r="AS417">
        <v>-0.37397348802834501</v>
      </c>
      <c r="AT417">
        <v>-0.37983326659786598</v>
      </c>
      <c r="AU417">
        <v>-0.38531961557731798</v>
      </c>
      <c r="AV417">
        <v>-0.39042874389382098</v>
      </c>
      <c r="AW417">
        <v>-0.39515854376611897</v>
      </c>
      <c r="AX417">
        <v>-0.399506128323182</v>
      </c>
      <c r="AY417">
        <v>-0.40346892239575</v>
      </c>
      <c r="AZ417">
        <v>-0.40704441193442498</v>
      </c>
      <c r="BA417">
        <v>-0.41023018113825399</v>
      </c>
      <c r="BB417">
        <v>-0.41302371522055997</v>
      </c>
      <c r="BC417">
        <v>-0.41542319408835698</v>
      </c>
      <c r="BD417">
        <v>-0.41742605633360602</v>
      </c>
      <c r="BE417">
        <v>-0.41903090924268699</v>
      </c>
      <c r="BF417">
        <v>-0.42023571242827901</v>
      </c>
      <c r="BG417">
        <v>-0.42103949191817702</v>
      </c>
      <c r="BH417">
        <v>-0.42144147414452099</v>
      </c>
      <c r="BI417">
        <v>-0.42144110944694602</v>
      </c>
      <c r="BJ417">
        <v>-0.42103888472736301</v>
      </c>
      <c r="BK417">
        <v>-0.42023464348655098</v>
      </c>
      <c r="BL417">
        <v>-0.41902988095767302</v>
      </c>
      <c r="BM417">
        <v>-0.41742513877781201</v>
      </c>
      <c r="BN417">
        <v>-0.41542275055892702</v>
      </c>
      <c r="BO417">
        <v>-0.41302396670034303</v>
      </c>
      <c r="BP417">
        <v>-0.41023144521737698</v>
      </c>
      <c r="BQ417">
        <v>-0.407046750112672</v>
      </c>
      <c r="BR417">
        <v>-0.40347250579210098</v>
      </c>
      <c r="BS417">
        <v>-0.39951059075345202</v>
      </c>
      <c r="BT417">
        <v>-0.39516368847703598</v>
      </c>
      <c r="BU417">
        <v>-0.39043424097719698</v>
      </c>
      <c r="BV417">
        <v>-0.38532489951690402</v>
      </c>
      <c r="BW417">
        <v>-0.37983867103570401</v>
      </c>
      <c r="BX417">
        <v>-0.373978085292483</v>
      </c>
      <c r="BY417">
        <v>-0.36774664498815501</v>
      </c>
      <c r="BZ417">
        <v>-0.36114745425340899</v>
      </c>
      <c r="CA417">
        <v>-0.35418446638072898</v>
      </c>
      <c r="CB417">
        <v>-0.34686236357503197</v>
      </c>
      <c r="CC417">
        <v>-0.33918566547811602</v>
      </c>
      <c r="CD417">
        <v>-0.33116064844981702</v>
      </c>
      <c r="CE417">
        <v>-0.32279312438393298</v>
      </c>
      <c r="CF417">
        <v>-0.31409012928823299</v>
      </c>
      <c r="CG417">
        <v>-0.305059570410671</v>
      </c>
      <c r="CH417">
        <v>-0.29570922898074897</v>
      </c>
      <c r="CI417">
        <v>-0.28604884371772599</v>
      </c>
      <c r="CJ417">
        <v>-0.27608795923566498</v>
      </c>
      <c r="CK417">
        <v>-0.265837434124719</v>
      </c>
      <c r="CL417">
        <v>-0.25530870512142401</v>
      </c>
      <c r="CM417">
        <v>-0.24451385370707099</v>
      </c>
      <c r="CN417">
        <v>-0.233465266332441</v>
      </c>
      <c r="CO417">
        <v>-0.22217619883843701</v>
      </c>
      <c r="CP417">
        <v>-0.210659849925391</v>
      </c>
      <c r="CQ417">
        <v>-0.198929716814532</v>
      </c>
      <c r="CR417">
        <v>-0.18699995589930399</v>
      </c>
      <c r="CS417">
        <v>-0.17488414305570099</v>
      </c>
      <c r="CT417">
        <v>-0.162596447289301</v>
      </c>
      <c r="CU417">
        <v>-0.150150955843078</v>
      </c>
      <c r="CV417">
        <v>-0.13756141219731899</v>
      </c>
      <c r="CW417">
        <v>-0.124841676106102</v>
      </c>
      <c r="CX417">
        <v>-0.112005505140091</v>
      </c>
      <c r="CY417">
        <v>-9.9065968712861802E-2</v>
      </c>
      <c r="CZ417">
        <v>-8.6036321502792806E-2</v>
      </c>
      <c r="DA417">
        <v>-7.29292697320124E-2</v>
      </c>
      <c r="DB417">
        <v>-5.9757259187795099E-2</v>
      </c>
      <c r="DC417">
        <v>-4.6532342605923899E-2</v>
      </c>
      <c r="DD417">
        <v>-3.3266812676151801E-2</v>
      </c>
      <c r="DE417">
        <v>-1.9972071282731998E-2</v>
      </c>
      <c r="DF417">
        <v>-1.3318333024017101E-2</v>
      </c>
    </row>
    <row r="418" spans="11:110" ht="1.1499999999999999" customHeight="1">
      <c r="K418">
        <v>-1.2571894595475801E-2</v>
      </c>
      <c r="L418">
        <v>-1.88565613729588E-2</v>
      </c>
      <c r="M418">
        <v>-3.1409766325400601E-2</v>
      </c>
      <c r="N418">
        <v>-4.3935092871433802E-2</v>
      </c>
      <c r="O418">
        <v>-5.6423175372997299E-2</v>
      </c>
      <c r="P418">
        <v>-6.8859444265626693E-2</v>
      </c>
      <c r="Q418">
        <v>-8.1234090009988796E-2</v>
      </c>
      <c r="R418">
        <v>-9.3535254522412195E-2</v>
      </c>
      <c r="S418">
        <v>-0.10575138544550999</v>
      </c>
      <c r="T418">
        <v>-0.117867653182752</v>
      </c>
      <c r="U418">
        <v>-0.129874705471552</v>
      </c>
      <c r="V418">
        <v>-0.14175815899765801</v>
      </c>
      <c r="W418">
        <v>-0.153505106101329</v>
      </c>
      <c r="X418">
        <v>-0.165103384738299</v>
      </c>
      <c r="Y418">
        <v>-0.17653949506229299</v>
      </c>
      <c r="Z418">
        <v>-0.187801167879943</v>
      </c>
      <c r="AA418">
        <v>-0.19887338737594701</v>
      </c>
      <c r="AB418">
        <v>-0.20974543265151999</v>
      </c>
      <c r="AC418">
        <v>-0.22040291934439599</v>
      </c>
      <c r="AD418">
        <v>-0.23083325592627199</v>
      </c>
      <c r="AE418">
        <v>-0.24102507049010399</v>
      </c>
      <c r="AF418">
        <v>-0.25096598269856202</v>
      </c>
      <c r="AG418">
        <v>-0.26064413691465599</v>
      </c>
      <c r="AH418">
        <v>-0.27004967219438603</v>
      </c>
      <c r="AI418">
        <v>-0.27917159142203601</v>
      </c>
      <c r="AJ418">
        <v>-0.28800022737658698</v>
      </c>
      <c r="AK418">
        <v>-0.296527735287063</v>
      </c>
      <c r="AL418">
        <v>-0.30474490557485301</v>
      </c>
      <c r="AM418">
        <v>-0.31264527555986599</v>
      </c>
      <c r="AN418">
        <v>-0.320222271689031</v>
      </c>
      <c r="AO418">
        <v>-0.327469400705522</v>
      </c>
      <c r="AP418">
        <v>-0.33438233745217899</v>
      </c>
      <c r="AQ418">
        <v>-0.34095591983833401</v>
      </c>
      <c r="AR418">
        <v>-0.34718597148588198</v>
      </c>
      <c r="AS418">
        <v>-0.353069690051865</v>
      </c>
      <c r="AT418">
        <v>-0.35860255706766497</v>
      </c>
      <c r="AU418">
        <v>-0.36378294533961197</v>
      </c>
      <c r="AV418">
        <v>-0.368607141686288</v>
      </c>
      <c r="AW418">
        <v>-0.37307310093318302</v>
      </c>
      <c r="AX418">
        <v>-0.37717829789952201</v>
      </c>
      <c r="AY418">
        <v>-0.380920018474112</v>
      </c>
      <c r="AZ418">
        <v>-0.38429614761064801</v>
      </c>
      <c r="BA418">
        <v>-0.38730425397313401</v>
      </c>
      <c r="BB418">
        <v>-0.38994197491665999</v>
      </c>
      <c r="BC418">
        <v>-0.39220772046542601</v>
      </c>
      <c r="BD418">
        <v>-0.39409885537970202</v>
      </c>
      <c r="BE418">
        <v>-0.39561429704689</v>
      </c>
      <c r="BF418">
        <v>-0.39675191912463498</v>
      </c>
      <c r="BG418">
        <v>-0.39751090944435802</v>
      </c>
      <c r="BH418">
        <v>-0.39789052291192001</v>
      </c>
      <c r="BI418">
        <v>-0.397890155178247</v>
      </c>
      <c r="BJ418">
        <v>-0.39751040915346902</v>
      </c>
      <c r="BK418">
        <v>-0.39675095456988302</v>
      </c>
      <c r="BL418">
        <v>-0.39561338654616901</v>
      </c>
      <c r="BM418">
        <v>-0.394098064524737</v>
      </c>
      <c r="BN418">
        <v>-0.39220731686179</v>
      </c>
      <c r="BO418">
        <v>-0.38994226132744098</v>
      </c>
      <c r="BP418">
        <v>-0.38730543562750402</v>
      </c>
      <c r="BQ418">
        <v>-0.38429833942854602</v>
      </c>
      <c r="BR418">
        <v>-0.38092339793705299</v>
      </c>
      <c r="BS418">
        <v>-0.37718246575494002</v>
      </c>
      <c r="BT418">
        <v>-0.37307797974658102</v>
      </c>
      <c r="BU418">
        <v>-0.36861234906607399</v>
      </c>
      <c r="BV418">
        <v>-0.36378797134521801</v>
      </c>
      <c r="BW418">
        <v>-0.35860777998376703</v>
      </c>
      <c r="BX418">
        <v>-0.35307408417916503</v>
      </c>
      <c r="BY418">
        <v>-0.34719025648297203</v>
      </c>
      <c r="BZ418">
        <v>-0.340959197844249</v>
      </c>
      <c r="CA418">
        <v>-0.33438467935587601</v>
      </c>
      <c r="CB418">
        <v>-0.32747112616940699</v>
      </c>
      <c r="CC418">
        <v>-0.32022284551987901</v>
      </c>
      <c r="CD418">
        <v>-0.31264576185106702</v>
      </c>
      <c r="CE418">
        <v>-0.30474541862379201</v>
      </c>
      <c r="CF418">
        <v>-0.29652845088125501</v>
      </c>
      <c r="CG418">
        <v>-0.288002354850937</v>
      </c>
      <c r="CH418">
        <v>-0.279174506895774</v>
      </c>
      <c r="CI418">
        <v>-0.27005406642911101</v>
      </c>
      <c r="CJ418">
        <v>-0.26065010821971002</v>
      </c>
      <c r="CK418">
        <v>-0.25097282208916999</v>
      </c>
      <c r="CL418">
        <v>-0.24103304098321501</v>
      </c>
      <c r="CM418">
        <v>-0.23084212533314699</v>
      </c>
      <c r="CN418">
        <v>-0.22041177749542301</v>
      </c>
      <c r="CO418">
        <v>-0.20975444797546899</v>
      </c>
      <c r="CP418">
        <v>-0.19888262183724201</v>
      </c>
      <c r="CQ418">
        <v>-0.18780895879670401</v>
      </c>
      <c r="CR418">
        <v>-0.176546826054468</v>
      </c>
      <c r="CS418">
        <v>-0.16510900628908901</v>
      </c>
      <c r="CT418">
        <v>-0.153508832872535</v>
      </c>
      <c r="CU418">
        <v>-0.141759600310911</v>
      </c>
      <c r="CV418">
        <v>-0.12987426238182201</v>
      </c>
      <c r="CW418">
        <v>-0.117865881185507</v>
      </c>
      <c r="CX418">
        <v>-0.105747438086464</v>
      </c>
      <c r="CY418">
        <v>-9.3531284316932195E-2</v>
      </c>
      <c r="CZ418">
        <v>-8.1229895755950507E-2</v>
      </c>
      <c r="DA418">
        <v>-6.8855309762097902E-2</v>
      </c>
      <c r="DB418">
        <v>-5.6419270864666901E-2</v>
      </c>
      <c r="DC418">
        <v>-4.3933173638756602E-2</v>
      </c>
      <c r="DD418">
        <v>-3.1408647666626099E-2</v>
      </c>
      <c r="DE418">
        <v>-1.8856496239595798E-2</v>
      </c>
      <c r="DF418">
        <v>-1.2574404105344E-2</v>
      </c>
    </row>
    <row r="419" spans="11:110" ht="1.1499999999999999" customHeight="1">
      <c r="K419">
        <v>-1.1828562524015001E-2</v>
      </c>
      <c r="L419">
        <v>-1.7741984783669899E-2</v>
      </c>
      <c r="M419">
        <v>-2.9553421900204699E-2</v>
      </c>
      <c r="N419">
        <v>-4.1338300871416302E-2</v>
      </c>
      <c r="O419">
        <v>-5.3088216911892201E-2</v>
      </c>
      <c r="P419">
        <v>-6.47892795985444E-2</v>
      </c>
      <c r="Q419">
        <v>-7.6432187534332993E-2</v>
      </c>
      <c r="R419">
        <v>-8.8005860944053896E-2</v>
      </c>
      <c r="S419">
        <v>-9.9499379696790097E-2</v>
      </c>
      <c r="T419">
        <v>-0.11089887804494</v>
      </c>
      <c r="U419">
        <v>-0.12219536045773099</v>
      </c>
      <c r="V419">
        <v>-0.133375479268979</v>
      </c>
      <c r="W419">
        <v>-0.14442711730755001</v>
      </c>
      <c r="X419">
        <v>-0.15533871074349001</v>
      </c>
      <c r="Y419">
        <v>-0.16609769547891101</v>
      </c>
      <c r="Z419">
        <v>-0.17669262389905699</v>
      </c>
      <c r="AA419">
        <v>-0.187109228962522</v>
      </c>
      <c r="AB419">
        <v>-0.19733754310418999</v>
      </c>
      <c r="AC419">
        <v>-0.20736413435472001</v>
      </c>
      <c r="AD419">
        <v>-0.217176979232408</v>
      </c>
      <c r="AE419">
        <v>-0.22676557848934401</v>
      </c>
      <c r="AF419">
        <v>-0.236118246151577</v>
      </c>
      <c r="AG419">
        <v>-0.245223747962973</v>
      </c>
      <c r="AH419">
        <v>-0.25407296511519201</v>
      </c>
      <c r="AI419">
        <v>-0.26265543967636401</v>
      </c>
      <c r="AJ419">
        <v>-0.27096205105224702</v>
      </c>
      <c r="AK419">
        <v>-0.27898554595924402</v>
      </c>
      <c r="AL419">
        <v>-0.28671706406450498</v>
      </c>
      <c r="AM419">
        <v>-0.29415061567444301</v>
      </c>
      <c r="AN419">
        <v>-0.30128004086104199</v>
      </c>
      <c r="AO419">
        <v>-0.30809904351012801</v>
      </c>
      <c r="AP419">
        <v>-0.31460375989425299</v>
      </c>
      <c r="AQ419">
        <v>-0.320789173354801</v>
      </c>
      <c r="AR419">
        <v>-0.32665134544900398</v>
      </c>
      <c r="AS419">
        <v>-0.33218777131792598</v>
      </c>
      <c r="AT419">
        <v>-0.33739396419819001</v>
      </c>
      <c r="AU419">
        <v>-0.342268580934869</v>
      </c>
      <c r="AV419">
        <v>-0.34680803490246398</v>
      </c>
      <c r="AW419">
        <v>-0.35101033197252901</v>
      </c>
      <c r="AX419">
        <v>-0.35487328317936301</v>
      </c>
      <c r="AY419">
        <v>-0.358394088007917</v>
      </c>
      <c r="AZ419">
        <v>-0.36157097275524802</v>
      </c>
      <c r="BA419">
        <v>-0.364401535554084</v>
      </c>
      <c r="BB419">
        <v>-0.36688354672260998</v>
      </c>
      <c r="BC419">
        <v>-0.36901563564120299</v>
      </c>
      <c r="BD419">
        <v>-0.37079512645401302</v>
      </c>
      <c r="BE419">
        <v>-0.37222120101457201</v>
      </c>
      <c r="BF419">
        <v>-0.37329169167529003</v>
      </c>
      <c r="BG419">
        <v>-0.37400591537223099</v>
      </c>
      <c r="BH419">
        <v>-0.37436317084528098</v>
      </c>
      <c r="BI419">
        <v>-0.37436280375226</v>
      </c>
      <c r="BJ419">
        <v>-0.37400551333785098</v>
      </c>
      <c r="BK419">
        <v>-0.37329082718572398</v>
      </c>
      <c r="BL419">
        <v>-0.37222040464624501</v>
      </c>
      <c r="BM419">
        <v>-0.37079445675595701</v>
      </c>
      <c r="BN419">
        <v>-0.36901527640547099</v>
      </c>
      <c r="BO419">
        <v>-0.36688386893657898</v>
      </c>
      <c r="BP419">
        <v>-0.36440263890987301</v>
      </c>
      <c r="BQ419">
        <v>-0.36157302527440599</v>
      </c>
      <c r="BR419">
        <v>-0.35839725885721202</v>
      </c>
      <c r="BS419">
        <v>-0.35487716025677801</v>
      </c>
      <c r="BT419">
        <v>-0.35101493583285898</v>
      </c>
      <c r="BU419">
        <v>-0.34681294326644002</v>
      </c>
      <c r="BV419">
        <v>-0.34227334689231598</v>
      </c>
      <c r="BW419">
        <v>-0.33739898571464799</v>
      </c>
      <c r="BX419">
        <v>-0.33219196644847199</v>
      </c>
      <c r="BY419">
        <v>-0.32665551394206799</v>
      </c>
      <c r="BZ419">
        <v>-0.32079233628248799</v>
      </c>
      <c r="CA419">
        <v>-0.31460601083867001</v>
      </c>
      <c r="CB419">
        <v>-0.30810070774318299</v>
      </c>
      <c r="CC419">
        <v>-0.30128051406620199</v>
      </c>
      <c r="CD419">
        <v>-0.29415100210815498</v>
      </c>
      <c r="CE419">
        <v>-0.28671743909825098</v>
      </c>
      <c r="CF419">
        <v>-0.27898606017943101</v>
      </c>
      <c r="CG419">
        <v>-0.27096394647378902</v>
      </c>
      <c r="CH419">
        <v>-0.26265806524366297</v>
      </c>
      <c r="CI419">
        <v>-0.25407700513334402</v>
      </c>
      <c r="CJ419">
        <v>-0.24522935679843999</v>
      </c>
      <c r="CK419">
        <v>-0.23612466059030701</v>
      </c>
      <c r="CL419">
        <v>-0.22677313027355001</v>
      </c>
      <c r="CM419">
        <v>-0.21718542464521301</v>
      </c>
      <c r="CN419">
        <v>-0.20737255204660801</v>
      </c>
      <c r="CO419">
        <v>-0.197346176880319</v>
      </c>
      <c r="CP419">
        <v>-0.187118060941179</v>
      </c>
      <c r="CQ419">
        <v>-0.17670004676996501</v>
      </c>
      <c r="CR419">
        <v>-0.16610470820288301</v>
      </c>
      <c r="CS419">
        <v>-0.15534404198927801</v>
      </c>
      <c r="CT419">
        <v>-0.144430559415854</v>
      </c>
      <c r="CU419">
        <v>-0.133376751543692</v>
      </c>
      <c r="CV419">
        <v>-0.122194804320333</v>
      </c>
      <c r="CW419">
        <v>-0.11089696843527599</v>
      </c>
      <c r="CX419">
        <v>-9.9495466666098695E-2</v>
      </c>
      <c r="CY419">
        <v>-8.8001918742074803E-2</v>
      </c>
      <c r="CZ419">
        <v>-7.6428037066270896E-2</v>
      </c>
      <c r="DA419">
        <v>-6.4785179003933893E-2</v>
      </c>
      <c r="DB419">
        <v>-5.3084389864034097E-2</v>
      </c>
      <c r="DC419">
        <v>-4.1336410679191402E-2</v>
      </c>
      <c r="DD419">
        <v>-2.9552192525629802E-2</v>
      </c>
      <c r="DE419">
        <v>-1.7741948433913399E-2</v>
      </c>
      <c r="DF419">
        <v>-1.18311637968781E-2</v>
      </c>
    </row>
    <row r="420" spans="11:110" ht="1.1499999999999999" customHeight="1">
      <c r="K420">
        <v>-1.1085898728297201E-2</v>
      </c>
      <c r="L420">
        <v>-1.6628362969713598E-2</v>
      </c>
      <c r="M420">
        <v>-2.76986709079119E-2</v>
      </c>
      <c r="N420">
        <v>-3.8743765512158398E-2</v>
      </c>
      <c r="O420">
        <v>-4.9756142132823603E-2</v>
      </c>
      <c r="P420">
        <v>-6.0722694173623401E-2</v>
      </c>
      <c r="Q420">
        <v>-7.1634551597926394E-2</v>
      </c>
      <c r="R420">
        <v>-8.2481425931464403E-2</v>
      </c>
      <c r="S420">
        <v>-9.3253086311124195E-2</v>
      </c>
      <c r="T420">
        <v>-0.103936538705715</v>
      </c>
      <c r="U420">
        <v>-0.114523219632606</v>
      </c>
      <c r="V420">
        <v>-0.12500080396088301</v>
      </c>
      <c r="W420">
        <v>-0.13535789919857499</v>
      </c>
      <c r="X420">
        <v>-0.14558361617670401</v>
      </c>
      <c r="Y420">
        <v>-0.15566628982564901</v>
      </c>
      <c r="Z420">
        <v>-0.16559523554938499</v>
      </c>
      <c r="AA420">
        <v>-0.17535702390703101</v>
      </c>
      <c r="AB420">
        <v>-0.184942375696168</v>
      </c>
      <c r="AC420">
        <v>-0.19433878315334299</v>
      </c>
      <c r="AD420">
        <v>-0.203534874245165</v>
      </c>
      <c r="AE420">
        <v>-0.21252092971543299</v>
      </c>
      <c r="AF420">
        <v>-0.221285982153581</v>
      </c>
      <c r="AG420">
        <v>-0.22981946317805901</v>
      </c>
      <c r="AH420">
        <v>-0.23811290912118599</v>
      </c>
      <c r="AI420">
        <v>-0.246156465925009</v>
      </c>
      <c r="AJ420">
        <v>-0.253941558170799</v>
      </c>
      <c r="AK420">
        <v>-0.26146146264110898</v>
      </c>
      <c r="AL420">
        <v>-0.26870775860070301</v>
      </c>
      <c r="AM420">
        <v>-0.27567486975844901</v>
      </c>
      <c r="AN420">
        <v>-0.282357051456538</v>
      </c>
      <c r="AO420">
        <v>-0.28874826953586702</v>
      </c>
      <c r="AP420">
        <v>-0.29484503506033799</v>
      </c>
      <c r="AQ420">
        <v>-0.30064254945041202</v>
      </c>
      <c r="AR420">
        <v>-0.30613709830991798</v>
      </c>
      <c r="AS420">
        <v>-0.31132643367620799</v>
      </c>
      <c r="AT420">
        <v>-0.31620618237009601</v>
      </c>
      <c r="AU420">
        <v>-0.320775206702551</v>
      </c>
      <c r="AV420">
        <v>-0.32503009317630099</v>
      </c>
      <c r="AW420">
        <v>-0.32896890479055801</v>
      </c>
      <c r="AX420">
        <v>-0.33258973674711301</v>
      </c>
      <c r="AY420">
        <v>-0.33588978030091299</v>
      </c>
      <c r="AZ420">
        <v>-0.33886752905883799</v>
      </c>
      <c r="BA420">
        <v>-0.34152065747092297</v>
      </c>
      <c r="BB420">
        <v>-0.343847061995466</v>
      </c>
      <c r="BC420">
        <v>-0.34584555826971097</v>
      </c>
      <c r="BD420">
        <v>-0.34751348894359502</v>
      </c>
      <c r="BE420">
        <v>-0.34885023248195002</v>
      </c>
      <c r="BF420">
        <v>-0.34985363859270302</v>
      </c>
      <c r="BG420">
        <v>-0.35052311767851202</v>
      </c>
      <c r="BH420">
        <v>-0.35085802036376601</v>
      </c>
      <c r="BI420">
        <v>-0.35085766241234001</v>
      </c>
      <c r="BJ420">
        <v>-0.350522800080657</v>
      </c>
      <c r="BK420">
        <v>-0.34985287071082399</v>
      </c>
      <c r="BL420">
        <v>-0.34884954434758503</v>
      </c>
      <c r="BM420">
        <v>-0.34751293068317801</v>
      </c>
      <c r="BN420">
        <v>-0.34584524904962499</v>
      </c>
      <c r="BO420">
        <v>-0.34384741487179299</v>
      </c>
      <c r="BP420">
        <v>-0.34152168900237401</v>
      </c>
      <c r="BQ420">
        <v>-0.33886944710122402</v>
      </c>
      <c r="BR420">
        <v>-0.335892738578495</v>
      </c>
      <c r="BS420">
        <v>-0.33259333023304399</v>
      </c>
      <c r="BT420">
        <v>-0.32897322349605401</v>
      </c>
      <c r="BU420">
        <v>-0.325034697076093</v>
      </c>
      <c r="BV420">
        <v>-0.32077971018625701</v>
      </c>
      <c r="BW420">
        <v>-0.31621098057727898</v>
      </c>
      <c r="BX420">
        <v>-0.31133043556847401</v>
      </c>
      <c r="BY420">
        <v>-0.30614113177692598</v>
      </c>
      <c r="BZ420">
        <v>-0.30064559713362499</v>
      </c>
      <c r="CA420">
        <v>-0.29484720294632999</v>
      </c>
      <c r="CB420">
        <v>-0.28874986706725803</v>
      </c>
      <c r="CC420">
        <v>-0.28235744908076399</v>
      </c>
      <c r="CD420">
        <v>-0.27567516841017498</v>
      </c>
      <c r="CE420">
        <v>-0.268708009829215</v>
      </c>
      <c r="CF420">
        <v>-0.26146180754246801</v>
      </c>
      <c r="CG420">
        <v>-0.25394322642127398</v>
      </c>
      <c r="CH420">
        <v>-0.24615881692841399</v>
      </c>
      <c r="CI420">
        <v>-0.23811660882956401</v>
      </c>
      <c r="CJ420">
        <v>-0.22982469122422999</v>
      </c>
      <c r="CK420">
        <v>-0.221291976503011</v>
      </c>
      <c r="CL420">
        <v>-0.212528041903356</v>
      </c>
      <c r="CM420">
        <v>-0.20354286507721001</v>
      </c>
      <c r="CN420">
        <v>-0.194346749095402</v>
      </c>
      <c r="CO420">
        <v>-0.18495059177815101</v>
      </c>
      <c r="CP420">
        <v>-0.17536542196660701</v>
      </c>
      <c r="CQ420">
        <v>-0.16560228359538501</v>
      </c>
      <c r="CR420">
        <v>-0.15567295529097899</v>
      </c>
      <c r="CS420">
        <v>-0.14558865175637001</v>
      </c>
      <c r="CT420">
        <v>-0.13536107814680201</v>
      </c>
      <c r="CU420">
        <v>-0.12500190952526699</v>
      </c>
      <c r="CV420">
        <v>-0.114522586012494</v>
      </c>
      <c r="CW420">
        <v>-0.103934533422534</v>
      </c>
      <c r="CX420">
        <v>-9.3249232569833099E-2</v>
      </c>
      <c r="CY420">
        <v>-8.2477559610811102E-2</v>
      </c>
      <c r="CZ420">
        <v>-7.1630476888535605E-2</v>
      </c>
      <c r="DA420">
        <v>-6.07186530964645E-2</v>
      </c>
      <c r="DB420">
        <v>-4.9752434150236599E-2</v>
      </c>
      <c r="DC420">
        <v>-3.8741913123949402E-2</v>
      </c>
      <c r="DD420">
        <v>-2.7697348347019202E-2</v>
      </c>
      <c r="DE420">
        <v>-1.6628368560268399E-2</v>
      </c>
      <c r="DF420">
        <v>-1.10885723543833E-2</v>
      </c>
    </row>
    <row r="421" spans="11:110" ht="1.1499999999999999" customHeight="1">
      <c r="K421">
        <v>-1.0343877778659499E-2</v>
      </c>
      <c r="L421">
        <v>-1.5515641101205801E-2</v>
      </c>
      <c r="M421">
        <v>-2.5845409153535E-2</v>
      </c>
      <c r="N421">
        <v>-3.6151349232904903E-2</v>
      </c>
      <c r="O421">
        <v>-4.6426771748774603E-2</v>
      </c>
      <c r="P421">
        <v>-5.6659460170217203E-2</v>
      </c>
      <c r="Q421">
        <v>-6.6840918388770598E-2</v>
      </c>
      <c r="R421">
        <v>-7.6961638117563694E-2</v>
      </c>
      <c r="S421">
        <v>-8.7012145049443407E-2</v>
      </c>
      <c r="T421">
        <v>-9.6980235504183804E-2</v>
      </c>
      <c r="U421">
        <v>-0.106857829947698</v>
      </c>
      <c r="V421">
        <v>-0.11663363222513901</v>
      </c>
      <c r="W421">
        <v>-0.12629690713487801</v>
      </c>
      <c r="X421">
        <v>-0.13583749968008699</v>
      </c>
      <c r="Y421">
        <v>-0.14524463067144999</v>
      </c>
      <c r="Z421">
        <v>-0.154508308106137</v>
      </c>
      <c r="AA421">
        <v>-0.163616021336147</v>
      </c>
      <c r="AB421">
        <v>-0.17255913734984399</v>
      </c>
      <c r="AC421">
        <v>-0.18132602383504001</v>
      </c>
      <c r="AD421">
        <v>-0.18990604932143401</v>
      </c>
      <c r="AE421">
        <v>-0.19829019524965499</v>
      </c>
      <c r="AF421">
        <v>-0.206468214799165</v>
      </c>
      <c r="AG421">
        <v>-0.21443026750571301</v>
      </c>
      <c r="AH421">
        <v>-0.22216845611761499</v>
      </c>
      <c r="AI421">
        <v>-0.229673581080787</v>
      </c>
      <c r="AJ421">
        <v>-0.23693763244111701</v>
      </c>
      <c r="AK421">
        <v>-0.243954339415936</v>
      </c>
      <c r="AL421">
        <v>-0.25071581324998499</v>
      </c>
      <c r="AM421">
        <v>-0.25721684472561201</v>
      </c>
      <c r="AN421">
        <v>-0.26345208432834999</v>
      </c>
      <c r="AO421">
        <v>-0.26941584306817701</v>
      </c>
      <c r="AP421">
        <v>-0.27510491302691198</v>
      </c>
      <c r="AQ421">
        <v>-0.28051477773434202</v>
      </c>
      <c r="AR421">
        <v>-0.28564195188814601</v>
      </c>
      <c r="AS421">
        <v>-0.29048438206493699</v>
      </c>
      <c r="AT421">
        <v>-0.29503790523136503</v>
      </c>
      <c r="AU421">
        <v>-0.29930150840385</v>
      </c>
      <c r="AV421">
        <v>-0.30327198677687101</v>
      </c>
      <c r="AW421">
        <v>-0.30694748618621298</v>
      </c>
      <c r="AX421">
        <v>-0.31032631286761903</v>
      </c>
      <c r="AY421">
        <v>-0.31340574320495301</v>
      </c>
      <c r="AZ421">
        <v>-0.31618445910137299</v>
      </c>
      <c r="BA421">
        <v>-0.31866025155416</v>
      </c>
      <c r="BB421">
        <v>-0.32083115160984099</v>
      </c>
      <c r="BC421">
        <v>-0.32269610878551203</v>
      </c>
      <c r="BD421">
        <v>-0.324252561543521</v>
      </c>
      <c r="BE421">
        <v>-0.32550000475518498</v>
      </c>
      <c r="BF421">
        <v>-0.326436368865197</v>
      </c>
      <c r="BG421">
        <v>-0.32706112566645001</v>
      </c>
      <c r="BH421">
        <v>-0.32737367583323701</v>
      </c>
      <c r="BI421">
        <v>-0.32737333917587802</v>
      </c>
      <c r="BJ421">
        <v>-0.32706087480309098</v>
      </c>
      <c r="BK421">
        <v>-0.32643569509307702</v>
      </c>
      <c r="BL421">
        <v>-0.32549941691724599</v>
      </c>
      <c r="BM421">
        <v>-0.32425210200557097</v>
      </c>
      <c r="BN421">
        <v>-0.322695855728234</v>
      </c>
      <c r="BO421">
        <v>-0.32083152485188199</v>
      </c>
      <c r="BP421">
        <v>-0.31866121986178297</v>
      </c>
      <c r="BQ421">
        <v>-0.316186244653199</v>
      </c>
      <c r="BR421">
        <v>-0.31340848660773102</v>
      </c>
      <c r="BS421">
        <v>-0.31032963204156599</v>
      </c>
      <c r="BT421">
        <v>-0.30695150909757102</v>
      </c>
      <c r="BU421">
        <v>-0.30327628475433799</v>
      </c>
      <c r="BV421">
        <v>-0.29930574553225597</v>
      </c>
      <c r="BW421">
        <v>-0.29504245831939802</v>
      </c>
      <c r="BX421">
        <v>-0.29048819623245398</v>
      </c>
      <c r="BY421">
        <v>-0.28564582649044401</v>
      </c>
      <c r="BZ421">
        <v>-0.28051771006234899</v>
      </c>
      <c r="CA421">
        <v>-0.27510700040290398</v>
      </c>
      <c r="CB421">
        <v>-0.26941736558236701</v>
      </c>
      <c r="CC421">
        <v>-0.26345243135982399</v>
      </c>
      <c r="CD421">
        <v>-0.25721706284617502</v>
      </c>
      <c r="CE421">
        <v>-0.25071595759516602</v>
      </c>
      <c r="CF421">
        <v>-0.24395454618878801</v>
      </c>
      <c r="CG421">
        <v>-0.23693907825149799</v>
      </c>
      <c r="CH421">
        <v>-0.22967567745880799</v>
      </c>
      <c r="CI421">
        <v>-0.22217182843466601</v>
      </c>
      <c r="CJ421">
        <v>-0.214435099925608</v>
      </c>
      <c r="CK421">
        <v>-0.206473798086244</v>
      </c>
      <c r="CL421">
        <v>-0.198296846430671</v>
      </c>
      <c r="CM421">
        <v>-0.189913560930667</v>
      </c>
      <c r="CN421">
        <v>-0.18133352884218701</v>
      </c>
      <c r="CO421">
        <v>-0.17256689933619701</v>
      </c>
      <c r="CP421">
        <v>-0.16362396014733299</v>
      </c>
      <c r="CQ421">
        <v>-0.154514972347019</v>
      </c>
      <c r="CR421">
        <v>-0.14525092018739</v>
      </c>
      <c r="CS421">
        <v>-0.13584223729011599</v>
      </c>
      <c r="CT421">
        <v>-0.12629983979234499</v>
      </c>
      <c r="CU421">
        <v>-0.11663457417951099</v>
      </c>
      <c r="CV421">
        <v>-0.10685715476603901</v>
      </c>
      <c r="CW421">
        <v>-9.6978171485066003E-2</v>
      </c>
      <c r="CX421">
        <v>-8.70083768106997E-2</v>
      </c>
      <c r="CY421">
        <v>-7.6957894155102596E-2</v>
      </c>
      <c r="CZ421">
        <v>-6.6836946218209001E-2</v>
      </c>
      <c r="DA421">
        <v>-5.6655507112886798E-2</v>
      </c>
      <c r="DB421">
        <v>-4.6423221435884399E-2</v>
      </c>
      <c r="DC421">
        <v>-3.61495398462102E-2</v>
      </c>
      <c r="DD421">
        <v>-2.58440159599558E-2</v>
      </c>
      <c r="DE421">
        <v>-1.5515697047067E-2</v>
      </c>
      <c r="DF421">
        <v>-1.0346589755690701E-2</v>
      </c>
    </row>
    <row r="422" spans="11:110" ht="1.1499999999999999" customHeight="1">
      <c r="K422">
        <v>-9.6024712166672497E-3</v>
      </c>
      <c r="L422">
        <v>-1.44037646013521E-2</v>
      </c>
      <c r="M422">
        <v>-2.3993532580402599E-2</v>
      </c>
      <c r="N422">
        <v>-3.3560912766738497E-2</v>
      </c>
      <c r="O422">
        <v>-4.3099927829243802E-2</v>
      </c>
      <c r="P422">
        <v>-5.2599349079987402E-2</v>
      </c>
      <c r="Q422">
        <v>-6.2051022859900502E-2</v>
      </c>
      <c r="R422">
        <v>-7.1446187735637004E-2</v>
      </c>
      <c r="S422">
        <v>-8.0776194398144902E-2</v>
      </c>
      <c r="T422">
        <v>-9.0029568441937005E-2</v>
      </c>
      <c r="U422">
        <v>-9.9198739945636605E-2</v>
      </c>
      <c r="V422">
        <v>-0.108273461393409</v>
      </c>
      <c r="W422">
        <v>-0.117243596750918</v>
      </c>
      <c r="X422">
        <v>-0.12609976076749199</v>
      </c>
      <c r="Y422">
        <v>-0.13483206831341199</v>
      </c>
      <c r="Z422">
        <v>-0.143431147995352</v>
      </c>
      <c r="AA422">
        <v>-0.15188547070517799</v>
      </c>
      <c r="AB422">
        <v>-0.16018703351310701</v>
      </c>
      <c r="AC422">
        <v>-0.16832501703268399</v>
      </c>
      <c r="AD422">
        <v>-0.176289612827977</v>
      </c>
      <c r="AE422">
        <v>-0.18407244641758999</v>
      </c>
      <c r="AF422">
        <v>-0.191663971644252</v>
      </c>
      <c r="AG422">
        <v>-0.19905514585230699</v>
      </c>
      <c r="AH422">
        <v>-0.20623856065420099</v>
      </c>
      <c r="AI422">
        <v>-0.213205699697923</v>
      </c>
      <c r="AJ422">
        <v>-0.219949158234371</v>
      </c>
      <c r="AK422">
        <v>-0.22646303505764001</v>
      </c>
      <c r="AL422">
        <v>-0.23274005452287799</v>
      </c>
      <c r="AM422">
        <v>-0.238775349211027</v>
      </c>
      <c r="AN422">
        <v>-0.244563924983554</v>
      </c>
      <c r="AO422">
        <v>-0.25010052885870199</v>
      </c>
      <c r="AP422">
        <v>-0.25538214680134302</v>
      </c>
      <c r="AQ422">
        <v>-0.26040459026326501</v>
      </c>
      <c r="AR422">
        <v>-0.265164627806593</v>
      </c>
      <c r="AS422">
        <v>-0.26966032467990297</v>
      </c>
      <c r="AT422">
        <v>-0.273887825922565</v>
      </c>
      <c r="AU422">
        <v>-0.27784617270266598</v>
      </c>
      <c r="AV422">
        <v>-0.281532387259053</v>
      </c>
      <c r="AW422">
        <v>-0.28494474140234599</v>
      </c>
      <c r="AX422">
        <v>-0.28808166769368598</v>
      </c>
      <c r="AY422">
        <v>-0.29094062326153503</v>
      </c>
      <c r="AZ422">
        <v>-0.29352040593752898</v>
      </c>
      <c r="BA422">
        <v>-0.29581895033340899</v>
      </c>
      <c r="BB422">
        <v>-0.29783444542132598</v>
      </c>
      <c r="BC422">
        <v>-0.29956590964261498</v>
      </c>
      <c r="BD422">
        <v>-0.30101096205501998</v>
      </c>
      <c r="BE422">
        <v>-0.302169132922049</v>
      </c>
      <c r="BF422">
        <v>-0.30303849209483802</v>
      </c>
      <c r="BG422">
        <v>-0.30361854951681799</v>
      </c>
      <c r="BH422">
        <v>-0.30390874377103</v>
      </c>
      <c r="BI422">
        <v>-0.30390844239634501</v>
      </c>
      <c r="BJ422">
        <v>-0.30361834561197998</v>
      </c>
      <c r="BK422">
        <v>-0.30303791060117802</v>
      </c>
      <c r="BL422">
        <v>-0.30216863571784802</v>
      </c>
      <c r="BM422">
        <v>-0.30101058688233001</v>
      </c>
      <c r="BN422">
        <v>-0.29956571831874002</v>
      </c>
      <c r="BO422">
        <v>-0.29783482508907499</v>
      </c>
      <c r="BP422">
        <v>-0.29581986535053501</v>
      </c>
      <c r="BQ422">
        <v>-0.29352205811448101</v>
      </c>
      <c r="BR422">
        <v>-0.2909431518483</v>
      </c>
      <c r="BS422">
        <v>-0.28808472252097</v>
      </c>
      <c r="BT422">
        <v>-0.28494845854130202</v>
      </c>
      <c r="BU422">
        <v>-0.28153638135633102</v>
      </c>
      <c r="BV422">
        <v>-0.27785013747849402</v>
      </c>
      <c r="BW422">
        <v>-0.273892114074619</v>
      </c>
      <c r="BX422">
        <v>-0.269663954339389</v>
      </c>
      <c r="BY422">
        <v>-0.26516831662701401</v>
      </c>
      <c r="BZ422">
        <v>-0.260407406809954</v>
      </c>
      <c r="CA422">
        <v>-0.25538415045275997</v>
      </c>
      <c r="CB422">
        <v>-0.250101967353971</v>
      </c>
      <c r="CC422">
        <v>-0.24456424439897501</v>
      </c>
      <c r="CD422">
        <v>-0.23877549031539699</v>
      </c>
      <c r="CE422">
        <v>-0.23274011173494699</v>
      </c>
      <c r="CF422">
        <v>-0.226463132039875</v>
      </c>
      <c r="CG422">
        <v>-0.21995038768067299</v>
      </c>
      <c r="CH422">
        <v>-0.213207564721938</v>
      </c>
      <c r="CI422">
        <v>-0.20624161649634001</v>
      </c>
      <c r="CJ422">
        <v>-0.199059573230006</v>
      </c>
      <c r="CK422">
        <v>-0.19166915471337201</v>
      </c>
      <c r="CL422">
        <v>-0.184078615769731</v>
      </c>
      <c r="CM422">
        <v>-0.176296627168499</v>
      </c>
      <c r="CN422">
        <v>-0.16833205231350301</v>
      </c>
      <c r="CO422">
        <v>-0.160194306560592</v>
      </c>
      <c r="CP422">
        <v>-0.15189293102628601</v>
      </c>
      <c r="CQ422">
        <v>-0.14343741631420001</v>
      </c>
      <c r="CR422">
        <v>-0.134837955605635</v>
      </c>
      <c r="CS422">
        <v>-0.12610420045388299</v>
      </c>
      <c r="CT422">
        <v>-0.117246294642391</v>
      </c>
      <c r="CU422">
        <v>-0.108274245456041</v>
      </c>
      <c r="CV422">
        <v>-9.9198057375856394E-2</v>
      </c>
      <c r="CW422">
        <v>-9.0027477823773502E-2</v>
      </c>
      <c r="CX422">
        <v>-8.0772539961376399E-2</v>
      </c>
      <c r="CY422">
        <v>-7.1442609310174696E-2</v>
      </c>
      <c r="CZ422">
        <v>-6.2047175801103499E-2</v>
      </c>
      <c r="DA422">
        <v>-5.2595515673810898E-2</v>
      </c>
      <c r="DB422">
        <v>-4.3096569282602103E-2</v>
      </c>
      <c r="DC422">
        <v>-3.3559149319326E-2</v>
      </c>
      <c r="DD422">
        <v>-2.3992095939538501E-2</v>
      </c>
      <c r="DE422">
        <v>-1.44038741133726E-2</v>
      </c>
      <c r="DF422">
        <v>-9.6051757115037592E-3</v>
      </c>
    </row>
    <row r="423" spans="11:110" ht="1.1499999999999999" customHeight="1">
      <c r="K423">
        <v>-8.8616464190999899E-3</v>
      </c>
      <c r="L423">
        <v>-1.3292678866314399E-2</v>
      </c>
      <c r="M423">
        <v>-2.2142937870958099E-2</v>
      </c>
      <c r="N423">
        <v>-3.0972314949071902E-2</v>
      </c>
      <c r="O423">
        <v>-3.9775433668260099E-2</v>
      </c>
      <c r="P423">
        <v>-4.8542132397865298E-2</v>
      </c>
      <c r="Q423">
        <v>-5.7264598391211598E-2</v>
      </c>
      <c r="R423">
        <v>-6.5934766671430195E-2</v>
      </c>
      <c r="S423">
        <v>-7.45448722720084E-2</v>
      </c>
      <c r="T423">
        <v>-8.3084136603506498E-2</v>
      </c>
      <c r="U423">
        <v>-9.1545500030561E-2</v>
      </c>
      <c r="V423">
        <v>-9.9919787447079203E-2</v>
      </c>
      <c r="W423">
        <v>-0.108197423251272</v>
      </c>
      <c r="X423">
        <v>-0.11636980037366799</v>
      </c>
      <c r="Y423">
        <v>-0.12442795093757</v>
      </c>
      <c r="Z423">
        <v>-0.132363062139047</v>
      </c>
      <c r="AA423">
        <v>-0.14016462252209699</v>
      </c>
      <c r="AB423">
        <v>-0.14782526782791999</v>
      </c>
      <c r="AC423">
        <v>-0.15533492542114799</v>
      </c>
      <c r="AD423">
        <v>-0.162684673776611</v>
      </c>
      <c r="AE423">
        <v>-0.16986675396953599</v>
      </c>
      <c r="AF423">
        <v>-0.17687228359974499</v>
      </c>
      <c r="AG423">
        <v>-0.18369308340631499</v>
      </c>
      <c r="AH423">
        <v>-0.190322178928126</v>
      </c>
      <c r="AI423">
        <v>-0.19675174034496101</v>
      </c>
      <c r="AJ423">
        <v>-0.20297502036208701</v>
      </c>
      <c r="AK423">
        <v>-0.208986412311123</v>
      </c>
      <c r="AL423">
        <v>-0.21477931195963701</v>
      </c>
      <c r="AM423">
        <v>-0.22034919282263599</v>
      </c>
      <c r="AN423">
        <v>-0.22569136353789801</v>
      </c>
      <c r="AO423">
        <v>-0.230801092400024</v>
      </c>
      <c r="AP423">
        <v>-0.23567549151541201</v>
      </c>
      <c r="AQ423">
        <v>-0.24031072208302201</v>
      </c>
      <c r="AR423">
        <v>-0.24470384711557</v>
      </c>
      <c r="AS423">
        <v>-0.248852972783488</v>
      </c>
      <c r="AT423">
        <v>-0.252754637551797</v>
      </c>
      <c r="AU423">
        <v>-0.25640788655257801</v>
      </c>
      <c r="AV423">
        <v>-0.25980996800285</v>
      </c>
      <c r="AW423">
        <v>-0.26295933395492699</v>
      </c>
      <c r="AX423">
        <v>-0.26585445919434197</v>
      </c>
      <c r="AY423">
        <v>-0.26849306610658902</v>
      </c>
      <c r="AZ423">
        <v>-0.27087401260820099</v>
      </c>
      <c r="BA423">
        <v>-0.27299538745910401</v>
      </c>
      <c r="BB423">
        <v>-0.27485557192856902</v>
      </c>
      <c r="BC423">
        <v>-0.27645358532048703</v>
      </c>
      <c r="BD423">
        <v>-0.27778730742904301</v>
      </c>
      <c r="BE423">
        <v>-0.27885623349726302</v>
      </c>
      <c r="BF423">
        <v>-0.27965861871408798</v>
      </c>
      <c r="BG423">
        <v>-0.28019399986339</v>
      </c>
      <c r="BH423">
        <v>-0.28046183293995902</v>
      </c>
      <c r="BI423">
        <v>-0.28046158047723102</v>
      </c>
      <c r="BJ423">
        <v>-0.28019382317997499</v>
      </c>
      <c r="BK423">
        <v>-0.27965812772757498</v>
      </c>
      <c r="BL423">
        <v>-0.278855815988022</v>
      </c>
      <c r="BM423">
        <v>-0.27778700198205503</v>
      </c>
      <c r="BN423">
        <v>-0.27645345946820199</v>
      </c>
      <c r="BO423">
        <v>-0.274855942400549</v>
      </c>
      <c r="BP423">
        <v>-0.27299625915981701</v>
      </c>
      <c r="BQ423">
        <v>-0.27087552819857502</v>
      </c>
      <c r="BR423">
        <v>-0.26849538259074002</v>
      </c>
      <c r="BS423">
        <v>-0.26585725901754798</v>
      </c>
      <c r="BT423">
        <v>-0.26296273729075398</v>
      </c>
      <c r="BU423">
        <v>-0.25981366270423201</v>
      </c>
      <c r="BV423">
        <v>-0.25641157083398403</v>
      </c>
      <c r="BW423">
        <v>-0.25275864429723699</v>
      </c>
      <c r="BX423">
        <v>-0.248856416995695</v>
      </c>
      <c r="BY423">
        <v>-0.24470732268283399</v>
      </c>
      <c r="BZ423">
        <v>-0.24031342116955301</v>
      </c>
      <c r="CA423">
        <v>-0.23567740275117099</v>
      </c>
      <c r="CB423">
        <v>-0.23080243901410899</v>
      </c>
      <c r="CC423">
        <v>-0.225691674257645</v>
      </c>
      <c r="CD423">
        <v>-0.220349258422324</v>
      </c>
      <c r="CE423">
        <v>-0.214779303971599</v>
      </c>
      <c r="CF423">
        <v>-0.20898642355095001</v>
      </c>
      <c r="CG423">
        <v>-0.202976042366108</v>
      </c>
      <c r="CH423">
        <v>-0.19675339874444001</v>
      </c>
      <c r="CI423">
        <v>-0.19032492696051501</v>
      </c>
      <c r="CJ423">
        <v>-0.18369710307506401</v>
      </c>
      <c r="CK423">
        <v>-0.176877076658324</v>
      </c>
      <c r="CL423">
        <v>-0.16987242289002499</v>
      </c>
      <c r="CM423">
        <v>-0.162691179252301</v>
      </c>
      <c r="CN423">
        <v>-0.155341481093137</v>
      </c>
      <c r="CO423">
        <v>-0.14783202071128901</v>
      </c>
      <c r="CP423">
        <v>-0.14017159026854101</v>
      </c>
      <c r="CQ423">
        <v>-0.132368918987808</v>
      </c>
      <c r="CR423">
        <v>-0.124433414047998</v>
      </c>
      <c r="CS423">
        <v>-0.116373943294361</v>
      </c>
      <c r="CT423">
        <v>-0.108199892637449</v>
      </c>
      <c r="CU423">
        <v>-9.9920423363750996E-2</v>
      </c>
      <c r="CV423">
        <v>-9.1544840314509199E-2</v>
      </c>
      <c r="CW423">
        <v>-8.3082047555321795E-2</v>
      </c>
      <c r="CX423">
        <v>-7.4541362379168197E-2</v>
      </c>
      <c r="CY423">
        <v>-6.5931391793415006E-2</v>
      </c>
      <c r="CZ423">
        <v>-5.7260896308643998E-2</v>
      </c>
      <c r="DA423">
        <v>-4.8538453064766098E-2</v>
      </c>
      <c r="DB423">
        <v>-3.9772295168891102E-2</v>
      </c>
      <c r="DC423">
        <v>-3.0970599741799502E-2</v>
      </c>
      <c r="DD423">
        <v>-2.2141488607762699E-2</v>
      </c>
      <c r="DE423">
        <v>-1.32928398185185E-2</v>
      </c>
      <c r="DF423">
        <v>-8.8642896940291406E-3</v>
      </c>
    </row>
    <row r="424" spans="11:110" ht="1.1499999999999999" customHeight="1">
      <c r="K424">
        <v>-8.1213657954412998E-3</v>
      </c>
      <c r="L424">
        <v>-1.21823288896075E-2</v>
      </c>
      <c r="M424">
        <v>-2.0293522985448301E-2</v>
      </c>
      <c r="N424">
        <v>-2.8385412699026301E-2</v>
      </c>
      <c r="O424">
        <v>-3.64531134179105E-2</v>
      </c>
      <c r="P424">
        <v>-4.4487582354418E-2</v>
      </c>
      <c r="Q424">
        <v>-5.2481376597957E-2</v>
      </c>
      <c r="R424">
        <v>-6.04270682289961E-2</v>
      </c>
      <c r="S424">
        <v>-6.8317816837152295E-2</v>
      </c>
      <c r="T424">
        <v>-7.6143537662351199E-2</v>
      </c>
      <c r="U424">
        <v>-8.3897662433983E-2</v>
      </c>
      <c r="V424">
        <v>-9.1572105728846498E-2</v>
      </c>
      <c r="W424">
        <v>-9.9157840712382497E-2</v>
      </c>
      <c r="X424">
        <v>-0.106647021161256</v>
      </c>
      <c r="Y424">
        <v>-0.11403162512001</v>
      </c>
      <c r="Z424">
        <v>-0.121303357159149</v>
      </c>
      <c r="AA424">
        <v>-0.128452728935667</v>
      </c>
      <c r="AB424">
        <v>-0.135473042148478</v>
      </c>
      <c r="AC424">
        <v>-0.14235491293494701</v>
      </c>
      <c r="AD424">
        <v>-0.149090342527924</v>
      </c>
      <c r="AE424">
        <v>-0.15567218753185399</v>
      </c>
      <c r="AF424">
        <v>-0.162092184480884</v>
      </c>
      <c r="AG424">
        <v>-0.16834306624004</v>
      </c>
      <c r="AH424">
        <v>-0.17441826781447101</v>
      </c>
      <c r="AI424">
        <v>-0.180310625687047</v>
      </c>
      <c r="AJ424">
        <v>-0.18601410421676901</v>
      </c>
      <c r="AK424">
        <v>-0.19152333690635701</v>
      </c>
      <c r="AL424">
        <v>-0.19683241867943199</v>
      </c>
      <c r="AM424">
        <v>-0.20193718565632399</v>
      </c>
      <c r="AN424">
        <v>-0.20683319429196201</v>
      </c>
      <c r="AO424">
        <v>-0.21151630047612699</v>
      </c>
      <c r="AP424">
        <v>-0.21598370356375601</v>
      </c>
      <c r="AQ424">
        <v>-0.22023191156240901</v>
      </c>
      <c r="AR424">
        <v>-0.224258330241596</v>
      </c>
      <c r="AS424">
        <v>-0.22806104016940901</v>
      </c>
      <c r="AT424">
        <v>-0.23163703383275699</v>
      </c>
      <c r="AU424">
        <v>-0.234985336618215</v>
      </c>
      <c r="AV424">
        <v>-0.23810340453214299</v>
      </c>
      <c r="AW424">
        <v>-0.24098992579096301</v>
      </c>
      <c r="AX424">
        <v>-0.243643346812314</v>
      </c>
      <c r="AY424">
        <v>-0.246061717058428</v>
      </c>
      <c r="AZ424">
        <v>-0.248243921666153</v>
      </c>
      <c r="BA424">
        <v>-0.250188197985244</v>
      </c>
      <c r="BB424">
        <v>-0.25189315818663</v>
      </c>
      <c r="BC424">
        <v>-0.253357762072491</v>
      </c>
      <c r="BD424">
        <v>-0.25458021402784597</v>
      </c>
      <c r="BE424">
        <v>-0.25555992395132299</v>
      </c>
      <c r="BF424">
        <v>-0.25629536021751298</v>
      </c>
      <c r="BG424">
        <v>-0.25678608745622999</v>
      </c>
      <c r="BH424">
        <v>-0.25703155429132402</v>
      </c>
      <c r="BI424">
        <v>-0.257031361770023</v>
      </c>
      <c r="BJ424">
        <v>-0.25678592044381199</v>
      </c>
      <c r="BK424">
        <v>-0.256294957241188</v>
      </c>
      <c r="BL424">
        <v>-0.25555957451178501</v>
      </c>
      <c r="BM424">
        <v>-0.25457996458573601</v>
      </c>
      <c r="BN424">
        <v>-0.25335770240255401</v>
      </c>
      <c r="BO424">
        <v>-0.25189350428888702</v>
      </c>
      <c r="BP424">
        <v>-0.25018903478209698</v>
      </c>
      <c r="BQ424">
        <v>-0.24824529616687399</v>
      </c>
      <c r="BR424">
        <v>-0.24606382658003401</v>
      </c>
      <c r="BS424">
        <v>-0.24364589934036299</v>
      </c>
      <c r="BT424">
        <v>-0.2409930104579</v>
      </c>
      <c r="BU424">
        <v>-0.23810680530143999</v>
      </c>
      <c r="BV424">
        <v>-0.234988730733139</v>
      </c>
      <c r="BW424">
        <v>-0.23164074665485199</v>
      </c>
      <c r="BX424">
        <v>-0.22806429253365401</v>
      </c>
      <c r="BY424">
        <v>-0.22426156698674701</v>
      </c>
      <c r="BZ424">
        <v>-0.22023448895543801</v>
      </c>
      <c r="CA424">
        <v>-0.215985509239708</v>
      </c>
      <c r="CB424">
        <v>-0.21151754968584999</v>
      </c>
      <c r="CC424">
        <v>-0.206833509425837</v>
      </c>
      <c r="CD424">
        <v>-0.20193717735187799</v>
      </c>
      <c r="CE424">
        <v>-0.196832368257983</v>
      </c>
      <c r="CF424">
        <v>-0.19152328152466899</v>
      </c>
      <c r="CG424">
        <v>-0.18601493172976399</v>
      </c>
      <c r="CH424">
        <v>-0.180312101442482</v>
      </c>
      <c r="CI424">
        <v>-0.174420714991147</v>
      </c>
      <c r="CJ424">
        <v>-0.16834668271476799</v>
      </c>
      <c r="CK424">
        <v>-0.162096594932786</v>
      </c>
      <c r="CL424">
        <v>-0.15567734151724799</v>
      </c>
      <c r="CM424">
        <v>-0.14909633301596301</v>
      </c>
      <c r="CN424">
        <v>-0.142360977064554</v>
      </c>
      <c r="CO424">
        <v>-0.13547924922644999</v>
      </c>
      <c r="CP424">
        <v>-0.12845919349666399</v>
      </c>
      <c r="CQ424">
        <v>-0.121308784024172</v>
      </c>
      <c r="CR424">
        <v>-0.11403664777772</v>
      </c>
      <c r="CS424">
        <v>-0.106650868017163</v>
      </c>
      <c r="CT424">
        <v>-9.9160083476813196E-2</v>
      </c>
      <c r="CU424">
        <v>-9.1572607959169494E-2</v>
      </c>
      <c r="CV424">
        <v>-8.3897049922284098E-2</v>
      </c>
      <c r="CW424">
        <v>-7.6141475735689704E-2</v>
      </c>
      <c r="CX424">
        <v>-6.8314484405377698E-2</v>
      </c>
      <c r="CY424">
        <v>-6.0423928175673602E-2</v>
      </c>
      <c r="CZ424">
        <v>-5.2477838472818797E-2</v>
      </c>
      <c r="DA424">
        <v>-4.44840933572049E-2</v>
      </c>
      <c r="DB424">
        <v>-3.64502165285603E-2</v>
      </c>
      <c r="DC424">
        <v>-2.8383749157937899E-2</v>
      </c>
      <c r="DD424">
        <v>-2.0292094031160501E-2</v>
      </c>
      <c r="DE424">
        <v>-1.21825341019075E-2</v>
      </c>
      <c r="DF424">
        <v>-8.1238909828789396E-3</v>
      </c>
    </row>
    <row r="425" spans="11:110" ht="1.1499999999999999" customHeight="1">
      <c r="K425">
        <v>-7.3815864637435799E-3</v>
      </c>
      <c r="L425">
        <v>-1.10726588268835E-2</v>
      </c>
      <c r="M425">
        <v>-1.8445187562078899E-2</v>
      </c>
      <c r="N425">
        <v>-2.5800061223276299E-2</v>
      </c>
      <c r="O425">
        <v>-3.3132791521602402E-2</v>
      </c>
      <c r="P425">
        <v>-4.0435472599560797E-2</v>
      </c>
      <c r="Q425">
        <v>-4.7701087364398501E-2</v>
      </c>
      <c r="R425">
        <v>-5.4922786623514998E-2</v>
      </c>
      <c r="S425">
        <v>-6.209466735771E-2</v>
      </c>
      <c r="T425">
        <v>-6.9207367591588895E-2</v>
      </c>
      <c r="U425">
        <v>-7.6254780855333604E-2</v>
      </c>
      <c r="V425">
        <v>-8.3229911813245905E-2</v>
      </c>
      <c r="W425">
        <v>-9.0124301523460404E-2</v>
      </c>
      <c r="X425">
        <v>-9.6930827498208597E-2</v>
      </c>
      <c r="Y425">
        <v>-0.103642436614077</v>
      </c>
      <c r="Z425">
        <v>-0.110251338568482</v>
      </c>
      <c r="AA425">
        <v>-0.11674904404887</v>
      </c>
      <c r="AB425">
        <v>-0.123129556931207</v>
      </c>
      <c r="AC425">
        <v>-0.12938414379847399</v>
      </c>
      <c r="AD425">
        <v>-0.135505731401212</v>
      </c>
      <c r="AE425">
        <v>-0.14148781543210101</v>
      </c>
      <c r="AF425">
        <v>-0.14732271022408799</v>
      </c>
      <c r="AG425">
        <v>-0.15300408205368499</v>
      </c>
      <c r="AH425">
        <v>-0.15852578408253001</v>
      </c>
      <c r="AI425">
        <v>-0.16388128219019099</v>
      </c>
      <c r="AJ425">
        <v>-0.16906529624425701</v>
      </c>
      <c r="AK425">
        <v>-0.17407267645254201</v>
      </c>
      <c r="AL425">
        <v>-0.17889821174293499</v>
      </c>
      <c r="AM425">
        <v>-0.18353813817077</v>
      </c>
      <c r="AN425">
        <v>-0.18798821495663501</v>
      </c>
      <c r="AO425">
        <v>-0.19224492186943201</v>
      </c>
      <c r="AP425">
        <v>-0.19630553984133201</v>
      </c>
      <c r="AQ425">
        <v>-0.200166900412004</v>
      </c>
      <c r="AR425">
        <v>-0.20382679728310901</v>
      </c>
      <c r="AS425">
        <v>-0.20728324236388199</v>
      </c>
      <c r="AT425">
        <v>-0.21053370976098901</v>
      </c>
      <c r="AU425">
        <v>-0.21357720886013701</v>
      </c>
      <c r="AV425">
        <v>-0.21641137453683701</v>
      </c>
      <c r="AW425">
        <v>-0.219035177768205</v>
      </c>
      <c r="AX425">
        <v>-0.22144699090893899</v>
      </c>
      <c r="AY425">
        <v>-0.22364522177239399</v>
      </c>
      <c r="AZ425">
        <v>-0.22562877480799601</v>
      </c>
      <c r="BA425">
        <v>-0.22739601843222701</v>
      </c>
      <c r="BB425">
        <v>-0.22894582998570001</v>
      </c>
      <c r="BC425">
        <v>-0.23027706743797799</v>
      </c>
      <c r="BD425">
        <v>-0.23138829804189301</v>
      </c>
      <c r="BE425">
        <v>-0.23227882219652199</v>
      </c>
      <c r="BF425">
        <v>-0.23294732934238699</v>
      </c>
      <c r="BG425">
        <v>-0.23339342296534599</v>
      </c>
      <c r="BH425">
        <v>-0.233616520739415</v>
      </c>
      <c r="BI425">
        <v>-0.23361639466022499</v>
      </c>
      <c r="BJ425">
        <v>-0.23339325214952999</v>
      </c>
      <c r="BK425">
        <v>-0.23294701036109</v>
      </c>
      <c r="BL425">
        <v>-0.23227852921907899</v>
      </c>
      <c r="BM425">
        <v>-0.231388092710344</v>
      </c>
      <c r="BN425">
        <v>-0.23027707074683301</v>
      </c>
      <c r="BO425">
        <v>-0.228946138971341</v>
      </c>
      <c r="BP425">
        <v>-0.22739682553962601</v>
      </c>
      <c r="BQ425">
        <v>-0.22563000377288001</v>
      </c>
      <c r="BR425">
        <v>-0.22364713115148699</v>
      </c>
      <c r="BS425">
        <v>-0.221449301653628</v>
      </c>
      <c r="BT425">
        <v>-0.21903794295062601</v>
      </c>
      <c r="BU425">
        <v>-0.21641448620457099</v>
      </c>
      <c r="BV425">
        <v>-0.21358030273575801</v>
      </c>
      <c r="BW425">
        <v>-0.210537119893624</v>
      </c>
      <c r="BX425">
        <v>-0.20728629053914099</v>
      </c>
      <c r="BY425">
        <v>-0.203829773563688</v>
      </c>
      <c r="BZ425">
        <v>-0.20016934796169999</v>
      </c>
      <c r="CA425">
        <v>-0.19630722401415801</v>
      </c>
      <c r="CB425">
        <v>-0.19224607088686299</v>
      </c>
      <c r="CC425">
        <v>-0.18798854069565499</v>
      </c>
      <c r="CD425">
        <v>-0.18353805972227699</v>
      </c>
      <c r="CE425">
        <v>-0.17889814064287199</v>
      </c>
      <c r="CF425">
        <v>-0.17407256890787201</v>
      </c>
      <c r="CG425">
        <v>-0.16906594681833201</v>
      </c>
      <c r="CH425">
        <v>-0.16388259636436001</v>
      </c>
      <c r="CI425">
        <v>-0.15852793683552499</v>
      </c>
      <c r="CJ425">
        <v>-0.15300730642975799</v>
      </c>
      <c r="CK425">
        <v>-0.14732674116618399</v>
      </c>
      <c r="CL425">
        <v>-0.141492445849944</v>
      </c>
      <c r="CM425">
        <v>-0.13551120456657301</v>
      </c>
      <c r="CN425">
        <v>-0.12938970217982301</v>
      </c>
      <c r="CO425">
        <v>-0.123135199649395</v>
      </c>
      <c r="CP425">
        <v>-0.116754996159838</v>
      </c>
      <c r="CQ425">
        <v>-0.110256315184774</v>
      </c>
      <c r="CR425">
        <v>-0.103647008821958</v>
      </c>
      <c r="CS425">
        <v>-9.6934376924141294E-2</v>
      </c>
      <c r="CT425">
        <v>-9.0126316739797402E-2</v>
      </c>
      <c r="CU425">
        <v>-8.3230299301708305E-2</v>
      </c>
      <c r="CV425">
        <v>-7.6254232584051299E-2</v>
      </c>
      <c r="CW425">
        <v>-6.9205357366518006E-2</v>
      </c>
      <c r="CX425">
        <v>-6.2091546528286003E-2</v>
      </c>
      <c r="CY425">
        <v>-5.4919904950584103E-2</v>
      </c>
      <c r="CZ425">
        <v>-4.7697733178806601E-2</v>
      </c>
      <c r="DA425">
        <v>-4.0432210529875098E-2</v>
      </c>
      <c r="DB425">
        <v>-3.31301507657508E-2</v>
      </c>
      <c r="DC425">
        <v>-2.5798455567937702E-2</v>
      </c>
      <c r="DD425">
        <v>-1.8443812020946099E-2</v>
      </c>
      <c r="DE425">
        <v>-1.1072896812106501E-2</v>
      </c>
      <c r="DF425">
        <v>-7.3839387253792597E-3</v>
      </c>
    </row>
    <row r="426" spans="11:110" ht="1.1499999999999999" customHeight="1">
      <c r="K426">
        <v>-6.6422605043226198E-3</v>
      </c>
      <c r="L426">
        <v>-9.9636115577823106E-3</v>
      </c>
      <c r="M426">
        <v>-1.6597833108799E-2</v>
      </c>
      <c r="N426">
        <v>-2.32161144630572E-2</v>
      </c>
      <c r="O426">
        <v>-2.9814292019077499E-2</v>
      </c>
      <c r="P426">
        <v>-3.6385578733807003E-2</v>
      </c>
      <c r="Q426">
        <v>-4.2923459154417198E-2</v>
      </c>
      <c r="R426">
        <v>-4.9421616261170101E-2</v>
      </c>
      <c r="S426">
        <v>-5.5875064944129901E-2</v>
      </c>
      <c r="T426">
        <v>-6.22752206774203E-2</v>
      </c>
      <c r="U426">
        <v>-6.8616409807823395E-2</v>
      </c>
      <c r="V426">
        <v>-7.4892702406000294E-2</v>
      </c>
      <c r="W426">
        <v>-8.1096256092791905E-2</v>
      </c>
      <c r="X426">
        <v>-8.7220625069298799E-2</v>
      </c>
      <c r="Y426">
        <v>-9.3259731309676602E-2</v>
      </c>
      <c r="Z426">
        <v>-9.9206310101476403E-2</v>
      </c>
      <c r="AA426">
        <v>-0.105052823858268</v>
      </c>
      <c r="AB426">
        <v>-0.110794011952057</v>
      </c>
      <c r="AC426">
        <v>-0.11642178151989301</v>
      </c>
      <c r="AD426">
        <v>-0.121929955030759</v>
      </c>
      <c r="AE426">
        <v>-0.12731270494146801</v>
      </c>
      <c r="AF426">
        <v>-0.13256289785578701</v>
      </c>
      <c r="AG426">
        <v>-0.13767512088549599</v>
      </c>
      <c r="AH426">
        <v>-0.142643683938563</v>
      </c>
      <c r="AI426">
        <v>-0.14746263942950399</v>
      </c>
      <c r="AJ426">
        <v>-0.15212748464671599</v>
      </c>
      <c r="AK426">
        <v>-0.15663329939347001</v>
      </c>
      <c r="AL426">
        <v>-0.160975532199681</v>
      </c>
      <c r="AM426">
        <v>-0.16515086145125599</v>
      </c>
      <c r="AN426">
        <v>-0.16915522562502699</v>
      </c>
      <c r="AO426">
        <v>-0.17298572806279</v>
      </c>
      <c r="AP426">
        <v>-0.176639757223683</v>
      </c>
      <c r="AQ426">
        <v>-0.18011443333409199</v>
      </c>
      <c r="AR426">
        <v>-0.18340796860731101</v>
      </c>
      <c r="AS426">
        <v>-0.18651829569801001</v>
      </c>
      <c r="AT426">
        <v>-0.18944336218702501</v>
      </c>
      <c r="AU426">
        <v>-0.19218218838624099</v>
      </c>
      <c r="AV426">
        <v>-0.194732557573361</v>
      </c>
      <c r="AW426">
        <v>-0.19709375038888</v>
      </c>
      <c r="AX426">
        <v>-0.199264052096709</v>
      </c>
      <c r="AY426">
        <v>-0.20124222682984</v>
      </c>
      <c r="AZ426">
        <v>-0.20302721268995799</v>
      </c>
      <c r="BA426">
        <v>-0.20461748658795301</v>
      </c>
      <c r="BB426">
        <v>-0.20601221226602301</v>
      </c>
      <c r="BC426">
        <v>-0.20721012958398199</v>
      </c>
      <c r="BD426">
        <v>-0.20821017597469099</v>
      </c>
      <c r="BE426">
        <v>-0.20901154611523901</v>
      </c>
      <c r="BF426">
        <v>-0.20961314014103199</v>
      </c>
      <c r="BG426">
        <v>-0.210014616955322</v>
      </c>
      <c r="BH426">
        <v>-0.21021534677738599</v>
      </c>
      <c r="BI426">
        <v>-0.21021528781420301</v>
      </c>
      <c r="BJ426">
        <v>-0.21001443429672201</v>
      </c>
      <c r="BK426">
        <v>-0.20961289900296301</v>
      </c>
      <c r="BL426">
        <v>-0.20901129876835001</v>
      </c>
      <c r="BM426">
        <v>-0.208210005216246</v>
      </c>
      <c r="BN426">
        <v>-0.207210188381168</v>
      </c>
      <c r="BO426">
        <v>-0.206012475345382</v>
      </c>
      <c r="BP426">
        <v>-0.20461826466687799</v>
      </c>
      <c r="BQ426">
        <v>-0.20302829314023199</v>
      </c>
      <c r="BR426">
        <v>-0.20124394341819399</v>
      </c>
      <c r="BS426">
        <v>-0.19926612432458499</v>
      </c>
      <c r="BT426">
        <v>-0.197096199658817</v>
      </c>
      <c r="BU426">
        <v>-0.194735382872922</v>
      </c>
      <c r="BV426">
        <v>-0.19218497294610101</v>
      </c>
      <c r="BW426">
        <v>-0.18944646369305701</v>
      </c>
      <c r="BX426">
        <v>-0.18652112187845399</v>
      </c>
      <c r="BY426">
        <v>-0.183410667992811</v>
      </c>
      <c r="BZ426">
        <v>-0.18011673790521401</v>
      </c>
      <c r="CA426">
        <v>-0.17664130319100799</v>
      </c>
      <c r="CB426">
        <v>-0.17298677640982901</v>
      </c>
      <c r="CC426">
        <v>-0.16915556103804599</v>
      </c>
      <c r="CD426">
        <v>-0.16515072041517201</v>
      </c>
      <c r="CE426">
        <v>-0.160975459153087</v>
      </c>
      <c r="CF426">
        <v>-0.15663315057413399</v>
      </c>
      <c r="CG426">
        <v>-0.15212798019181201</v>
      </c>
      <c r="CH426">
        <v>-0.14746380843277601</v>
      </c>
      <c r="CI426">
        <v>-0.142645549725334</v>
      </c>
      <c r="CJ426">
        <v>-0.137677969252854</v>
      </c>
      <c r="CK426">
        <v>-0.13256654751762101</v>
      </c>
      <c r="CL426">
        <v>-0.12731681030576</v>
      </c>
      <c r="CM426">
        <v>-0.12193491020403099</v>
      </c>
      <c r="CN426">
        <v>-0.11642681826790501</v>
      </c>
      <c r="CO426">
        <v>-0.110799079553698</v>
      </c>
      <c r="CP426">
        <v>-0.10505825344398</v>
      </c>
      <c r="CQ426">
        <v>-9.9210816254872006E-2</v>
      </c>
      <c r="CR426">
        <v>-9.3263849003587806E-2</v>
      </c>
      <c r="CS426">
        <v>-8.72238723233658E-2</v>
      </c>
      <c r="CT426">
        <v>-8.1098042010257804E-2</v>
      </c>
      <c r="CU426">
        <v>-7.4892997390352295E-2</v>
      </c>
      <c r="CV426">
        <v>-6.8615934880640397E-2</v>
      </c>
      <c r="CW426">
        <v>-6.2273287396014801E-2</v>
      </c>
      <c r="CX426">
        <v>-5.5872189502897497E-2</v>
      </c>
      <c r="CY426">
        <v>-4.9419008605132098E-2</v>
      </c>
      <c r="CZ426">
        <v>-4.2920311517123E-2</v>
      </c>
      <c r="DA426">
        <v>-3.6382578585694297E-2</v>
      </c>
      <c r="DB426">
        <v>-2.9811915253990202E-2</v>
      </c>
      <c r="DC426">
        <v>-2.3214577021499198E-2</v>
      </c>
      <c r="DD426">
        <v>-1.6596542140314301E-2</v>
      </c>
      <c r="DE426">
        <v>-9.9638677246412007E-3</v>
      </c>
      <c r="DF426">
        <v>-6.6443920045912803E-3</v>
      </c>
    </row>
    <row r="427" spans="11:110" ht="1.1499999999999999" customHeight="1">
      <c r="K427">
        <v>-5.9033358202395898E-3</v>
      </c>
      <c r="L427">
        <v>-8.8551283166225393E-3</v>
      </c>
      <c r="M427">
        <v>-1.47513629359491E-2</v>
      </c>
      <c r="N427">
        <v>-2.0633425765008699E-2</v>
      </c>
      <c r="O427">
        <v>-2.6497437828143101E-2</v>
      </c>
      <c r="P427">
        <v>-3.2337678585004102E-2</v>
      </c>
      <c r="Q427">
        <v>-3.8148219608469799E-2</v>
      </c>
      <c r="R427">
        <v>-4.3923250913435297E-2</v>
      </c>
      <c r="S427">
        <v>-4.96586530719514E-2</v>
      </c>
      <c r="T427">
        <v>-5.5346689888010503E-2</v>
      </c>
      <c r="U427">
        <v>-6.0982103757273698E-2</v>
      </c>
      <c r="V427">
        <v>-6.65599761118255E-2</v>
      </c>
      <c r="W427">
        <v>-7.20731529128988E-2</v>
      </c>
      <c r="X427">
        <v>-7.7515820154617304E-2</v>
      </c>
      <c r="Y427">
        <v>-8.2882856202800198E-2</v>
      </c>
      <c r="Z427">
        <v>-8.8167573333516797E-2</v>
      </c>
      <c r="AA427">
        <v>-9.33633257853307E-2</v>
      </c>
      <c r="AB427">
        <v>-9.8465607235662E-2</v>
      </c>
      <c r="AC427">
        <v>-0.103466988028571</v>
      </c>
      <c r="AD427">
        <v>-0.108362130346004</v>
      </c>
      <c r="AE427">
        <v>-0.113145922901717</v>
      </c>
      <c r="AF427">
        <v>-0.117811784363893</v>
      </c>
      <c r="AG427">
        <v>-0.122355175604743</v>
      </c>
      <c r="AH427">
        <v>-0.126770922984801</v>
      </c>
      <c r="AI427">
        <v>-0.13105362906504001</v>
      </c>
      <c r="AJ427">
        <v>-0.13519956015673801</v>
      </c>
      <c r="AK427">
        <v>-0.139204074206281</v>
      </c>
      <c r="AL427">
        <v>-0.14306322474363201</v>
      </c>
      <c r="AM427">
        <v>-0.146774167810376</v>
      </c>
      <c r="AN427">
        <v>-0.15033302764537801</v>
      </c>
      <c r="AO427">
        <v>-0.15373749376353299</v>
      </c>
      <c r="AP427">
        <v>-0.156985112392212</v>
      </c>
      <c r="AQ427">
        <v>-0.16007325732021399</v>
      </c>
      <c r="AR427">
        <v>-0.163000565636989</v>
      </c>
      <c r="AS427">
        <v>-0.16576491641687399</v>
      </c>
      <c r="AT427">
        <v>-0.16836469015689001</v>
      </c>
      <c r="AU427">
        <v>-0.17079895962212499</v>
      </c>
      <c r="AV427">
        <v>-0.17306563447888401</v>
      </c>
      <c r="AW427">
        <v>-0.17516430466666799</v>
      </c>
      <c r="AX427">
        <v>-0.17709319058429601</v>
      </c>
      <c r="AY427">
        <v>-0.17885138013952601</v>
      </c>
      <c r="AZ427">
        <v>-0.18043787497386299</v>
      </c>
      <c r="BA427">
        <v>-0.18185124105644199</v>
      </c>
      <c r="BB427">
        <v>-0.18309092969869201</v>
      </c>
      <c r="BC427">
        <v>-0.18415557657743101</v>
      </c>
      <c r="BD427">
        <v>-0.18504446509833</v>
      </c>
      <c r="BE427">
        <v>-0.18575671320932499</v>
      </c>
      <c r="BF427">
        <v>-0.18629140790896501</v>
      </c>
      <c r="BG427">
        <v>-0.18664828003225001</v>
      </c>
      <c r="BH427">
        <v>-0.18682664797180201</v>
      </c>
      <c r="BI427">
        <v>-0.186826650532711</v>
      </c>
      <c r="BJ427">
        <v>-0.186648083548861</v>
      </c>
      <c r="BK427">
        <v>-0.18629123603864101</v>
      </c>
      <c r="BL427">
        <v>-0.18575650216301701</v>
      </c>
      <c r="BM427">
        <v>-0.185044321865243</v>
      </c>
      <c r="BN427">
        <v>-0.184155679350019</v>
      </c>
      <c r="BO427">
        <v>-0.18309114288858799</v>
      </c>
      <c r="BP427">
        <v>-0.18185198543643699</v>
      </c>
      <c r="BQ427">
        <v>-0.180438806592706</v>
      </c>
      <c r="BR427">
        <v>-0.178852910486371</v>
      </c>
      <c r="BS427">
        <v>-0.177095025751345</v>
      </c>
      <c r="BT427">
        <v>-0.17516644565419001</v>
      </c>
      <c r="BU427">
        <v>-0.17306817301744101</v>
      </c>
      <c r="BV427">
        <v>-0.17080142813228499</v>
      </c>
      <c r="BW427">
        <v>-0.16836747852648301</v>
      </c>
      <c r="BX427">
        <v>-0.16576749871325699</v>
      </c>
      <c r="BY427">
        <v>-0.16300297726996099</v>
      </c>
      <c r="BZ427">
        <v>-0.160075400347991</v>
      </c>
      <c r="CA427">
        <v>-0.15698650477595</v>
      </c>
      <c r="CB427">
        <v>-0.15373844217853699</v>
      </c>
      <c r="CC427">
        <v>-0.15033336548214199</v>
      </c>
      <c r="CD427">
        <v>-0.146773976385011</v>
      </c>
      <c r="CE427">
        <v>-0.143063163684651</v>
      </c>
      <c r="CF427">
        <v>-0.13920389309695499</v>
      </c>
      <c r="CG427">
        <v>-0.13519992583056101</v>
      </c>
      <c r="CH427">
        <v>-0.13105466369527199</v>
      </c>
      <c r="CI427">
        <v>-0.12677251180139501</v>
      </c>
      <c r="CJ427">
        <v>-0.12235766672144099</v>
      </c>
      <c r="CK427">
        <v>-0.11781504660879299</v>
      </c>
      <c r="CL427">
        <v>-0.113149509309296</v>
      </c>
      <c r="CM427">
        <v>-0.108366566351646</v>
      </c>
      <c r="CN427">
        <v>-0.10347148689176699</v>
      </c>
      <c r="CO427">
        <v>-9.8470096465471196E-2</v>
      </c>
      <c r="CP427">
        <v>-9.3368220225320306E-2</v>
      </c>
      <c r="CQ427">
        <v>-8.8171590948404599E-2</v>
      </c>
      <c r="CR427">
        <v>-8.2886519996045502E-2</v>
      </c>
      <c r="CS427">
        <v>-7.7518756426047705E-2</v>
      </c>
      <c r="CT427">
        <v>-7.2074708993086406E-2</v>
      </c>
      <c r="CU427">
        <v>-6.6560202097270996E-2</v>
      </c>
      <c r="CV427">
        <v>-6.0981703704874199E-2</v>
      </c>
      <c r="CW427">
        <v>-5.5344860723875997E-2</v>
      </c>
      <c r="CX427">
        <v>-4.9656054424321999E-2</v>
      </c>
      <c r="CY427">
        <v>-4.3920925691863802E-2</v>
      </c>
      <c r="CZ427">
        <v>-3.8145304800650502E-2</v>
      </c>
      <c r="DA427">
        <v>-3.23349716575057E-2</v>
      </c>
      <c r="DB427">
        <v>-2.64953273268702E-2</v>
      </c>
      <c r="DC427">
        <v>-2.0631971690113399E-2</v>
      </c>
      <c r="DD427">
        <v>-1.4750183721616799E-2</v>
      </c>
      <c r="DE427">
        <v>-8.8553865494350199E-3</v>
      </c>
      <c r="DF427">
        <v>-5.90520990746881E-3</v>
      </c>
    </row>
    <row r="428" spans="11:110" ht="1.1499999999999999" customHeight="1">
      <c r="K428">
        <v>-5.1647575418883197E-3</v>
      </c>
      <c r="L428">
        <v>-7.7471484681518599E-3</v>
      </c>
      <c r="M428">
        <v>-1.2905681811430401E-2</v>
      </c>
      <c r="N428">
        <v>-1.8051848709937899E-2</v>
      </c>
      <c r="O428">
        <v>-2.3182050129776099E-2</v>
      </c>
      <c r="P428">
        <v>-2.8291552151749701E-2</v>
      </c>
      <c r="Q428">
        <v>-3.3375096381696397E-2</v>
      </c>
      <c r="R428">
        <v>-3.8427382930080897E-2</v>
      </c>
      <c r="S428">
        <v>-4.34450777547635E-2</v>
      </c>
      <c r="T428">
        <v>-4.8421367585324303E-2</v>
      </c>
      <c r="U428">
        <v>-5.3351416193963802E-2</v>
      </c>
      <c r="V428">
        <v>-5.8231233908250003E-2</v>
      </c>
      <c r="W428">
        <v>-6.3054439019701897E-2</v>
      </c>
      <c r="X428">
        <v>-6.7815818682865903E-2</v>
      </c>
      <c r="Y428">
        <v>-7.25111601898379E-2</v>
      </c>
      <c r="Z428">
        <v>-7.7134427700739194E-2</v>
      </c>
      <c r="AA428">
        <v>-8.1679807848531696E-2</v>
      </c>
      <c r="AB428">
        <v>-8.6143544023334406E-2</v>
      </c>
      <c r="AC428">
        <v>-9.0518923130998602E-2</v>
      </c>
      <c r="AD428">
        <v>-9.4801376121636097E-2</v>
      </c>
      <c r="AE428">
        <v>-9.8986536622087395E-2</v>
      </c>
      <c r="AF428">
        <v>-0.103068405665508</v>
      </c>
      <c r="AG428">
        <v>-0.10704324203580599</v>
      </c>
      <c r="AH428">
        <v>-0.11090645660726201</v>
      </c>
      <c r="AI428">
        <v>-0.114653183628006</v>
      </c>
      <c r="AJ428">
        <v>-0.118280416692014</v>
      </c>
      <c r="AK428">
        <v>-0.12178386898780399</v>
      </c>
      <c r="AL428">
        <v>-0.125160136975519</v>
      </c>
      <c r="AM428">
        <v>-0.128406871595134</v>
      </c>
      <c r="AN428">
        <v>-0.131520422581338</v>
      </c>
      <c r="AO428">
        <v>-0.134498997100477</v>
      </c>
      <c r="AP428">
        <v>-0.13734036203914901</v>
      </c>
      <c r="AQ428">
        <v>-0.140042120687521</v>
      </c>
      <c r="AR428">
        <v>-0.14260331166759899</v>
      </c>
      <c r="AS428">
        <v>-0.145021819990165</v>
      </c>
      <c r="AT428">
        <v>-0.14729639492994001</v>
      </c>
      <c r="AU428">
        <v>-0.149426206786442</v>
      </c>
      <c r="AV428">
        <v>-0.15140928659386599</v>
      </c>
      <c r="AW428">
        <v>-0.15324550297323999</v>
      </c>
      <c r="AX428">
        <v>-0.15493306566008799</v>
      </c>
      <c r="AY428">
        <v>-0.156471331064826</v>
      </c>
      <c r="AZ428">
        <v>-0.157859400606116</v>
      </c>
      <c r="BA428">
        <v>-0.15909592061644601</v>
      </c>
      <c r="BB428">
        <v>-0.16018060733088499</v>
      </c>
      <c r="BC428">
        <v>-0.161112035705823</v>
      </c>
      <c r="BD428">
        <v>-0.16188978378991101</v>
      </c>
      <c r="BE428">
        <v>-0.162512940428305</v>
      </c>
      <c r="BF428">
        <v>-0.162980748961667</v>
      </c>
      <c r="BG428">
        <v>-0.16329302313160901</v>
      </c>
      <c r="BH428">
        <v>-0.16344904039581701</v>
      </c>
      <c r="BI428">
        <v>-0.16344909313800099</v>
      </c>
      <c r="BJ428">
        <v>-0.163292816682574</v>
      </c>
      <c r="BK428">
        <v>-0.16298063550846101</v>
      </c>
      <c r="BL428">
        <v>-0.16251275844597299</v>
      </c>
      <c r="BM428">
        <v>-0.16188966330641499</v>
      </c>
      <c r="BN428">
        <v>-0.16111216783193399</v>
      </c>
      <c r="BO428">
        <v>-0.16018077150270901</v>
      </c>
      <c r="BP428">
        <v>-0.159096621310231</v>
      </c>
      <c r="BQ428">
        <v>-0.15786018646198899</v>
      </c>
      <c r="BR428">
        <v>-0.1564726796708</v>
      </c>
      <c r="BS428">
        <v>-0.15493466419778901</v>
      </c>
      <c r="BT428">
        <v>-0.15324734637784301</v>
      </c>
      <c r="BU428">
        <v>-0.151411534469407</v>
      </c>
      <c r="BV428">
        <v>-0.149428355826912</v>
      </c>
      <c r="BW428">
        <v>-0.147298865539851</v>
      </c>
      <c r="BX428">
        <v>-0.14502413449280899</v>
      </c>
      <c r="BY428">
        <v>-0.14260542968067899</v>
      </c>
      <c r="BZ428">
        <v>-0.14004407859475501</v>
      </c>
      <c r="CA428">
        <v>-0.13734158853439099</v>
      </c>
      <c r="CB428">
        <v>-0.134499846079916</v>
      </c>
      <c r="CC428">
        <v>-0.131520750992349</v>
      </c>
      <c r="CD428">
        <v>-0.12840664645106201</v>
      </c>
      <c r="CE428">
        <v>-0.12516009589406099</v>
      </c>
      <c r="CF428">
        <v>-0.12178366452018501</v>
      </c>
      <c r="CG428">
        <v>-0.11828067904916199</v>
      </c>
      <c r="CH428">
        <v>-0.11465408909164999</v>
      </c>
      <c r="CI428">
        <v>-0.11090778204971199</v>
      </c>
      <c r="CJ428">
        <v>-0.10704539466660599</v>
      </c>
      <c r="CK428">
        <v>-0.103071271467533</v>
      </c>
      <c r="CL428">
        <v>-9.8989617130769106E-2</v>
      </c>
      <c r="CM428">
        <v>-9.4805289492683104E-2</v>
      </c>
      <c r="CN428">
        <v>-9.0522869258961594E-2</v>
      </c>
      <c r="CO428">
        <v>-8.6147457785355E-2</v>
      </c>
      <c r="CP428">
        <v>-8.1684151065301094E-2</v>
      </c>
      <c r="CQ428">
        <v>-7.7137942809699697E-2</v>
      </c>
      <c r="CR428">
        <v>-7.2514373392359596E-2</v>
      </c>
      <c r="CS428">
        <v>-6.7818431246078004E-2</v>
      </c>
      <c r="CT428">
        <v>-6.30557676119224E-2</v>
      </c>
      <c r="CU428">
        <v>-5.8231413112412103E-2</v>
      </c>
      <c r="CV428">
        <v>-5.3351086335669602E-2</v>
      </c>
      <c r="CW428">
        <v>-4.8419672216809803E-2</v>
      </c>
      <c r="CX428">
        <v>-4.3442782756228503E-2</v>
      </c>
      <c r="CY428">
        <v>-3.8425342899999999E-2</v>
      </c>
      <c r="CZ428">
        <v>-3.3372444553942802E-2</v>
      </c>
      <c r="DA428">
        <v>-2.8289164095995099E-2</v>
      </c>
      <c r="DB428">
        <v>-2.3180204267277901E-2</v>
      </c>
      <c r="DC428">
        <v>-1.8050497914459802E-2</v>
      </c>
      <c r="DD428">
        <v>-1.2904635894028601E-2</v>
      </c>
      <c r="DE428">
        <v>-7.7473929291863898E-3</v>
      </c>
      <c r="DF428">
        <v>-5.1663515841300902E-3</v>
      </c>
    </row>
    <row r="429" spans="11:110" ht="1.1499999999999999" customHeight="1">
      <c r="K429">
        <v>-4.4264698138704204E-3</v>
      </c>
      <c r="L429">
        <v>-6.63960949440479E-3</v>
      </c>
      <c r="M429">
        <v>-1.1060695363044E-2</v>
      </c>
      <c r="N429">
        <v>-1.5471237988581301E-2</v>
      </c>
      <c r="O429">
        <v>-1.9867947986153899E-2</v>
      </c>
      <c r="P429">
        <v>-2.4246981180017401E-2</v>
      </c>
      <c r="Q429">
        <v>-2.8603818119127E-2</v>
      </c>
      <c r="R429">
        <v>-3.2933702652030598E-2</v>
      </c>
      <c r="S429">
        <v>-3.7233987297090598E-2</v>
      </c>
      <c r="T429">
        <v>-4.14988464914222E-2</v>
      </c>
      <c r="U429">
        <v>-4.5723898812566402E-2</v>
      </c>
      <c r="V429">
        <v>-4.9905979195350399E-2</v>
      </c>
      <c r="W429">
        <v>-5.4039560804972103E-2</v>
      </c>
      <c r="X429">
        <v>-5.8120025233206397E-2</v>
      </c>
      <c r="Y429">
        <v>-6.2143994511939103E-2</v>
      </c>
      <c r="Z429">
        <v>-6.6106170963075694E-2</v>
      </c>
      <c r="AA429">
        <v>-7.0001527609833802E-2</v>
      </c>
      <c r="AB429">
        <v>-7.3827025575715202E-2</v>
      </c>
      <c r="AC429">
        <v>-7.7576744415423393E-2</v>
      </c>
      <c r="AD429">
        <v>-8.1246812135423105E-2</v>
      </c>
      <c r="AE429">
        <v>-8.48336148637827E-2</v>
      </c>
      <c r="AF429">
        <v>-8.8331795870912999E-2</v>
      </c>
      <c r="AG429">
        <v>-9.1738318629559196E-2</v>
      </c>
      <c r="AH429">
        <v>-9.5049240713833499E-2</v>
      </c>
      <c r="AI429">
        <v>-9.8260235317611605E-2</v>
      </c>
      <c r="AJ429">
        <v>-0.101368951706117</v>
      </c>
      <c r="AK429">
        <v>-0.104371551499539</v>
      </c>
      <c r="AL429">
        <v>-0.107265118356381</v>
      </c>
      <c r="AM429">
        <v>-0.110047790011421</v>
      </c>
      <c r="AN429">
        <v>-0.112716211441434</v>
      </c>
      <c r="AO429">
        <v>-0.115269019404267</v>
      </c>
      <c r="AP429">
        <v>-0.117704263404921</v>
      </c>
      <c r="AQ429">
        <v>-0.120019772007963</v>
      </c>
      <c r="AR429">
        <v>-0.12221493253563399</v>
      </c>
      <c r="AS429">
        <v>-0.12428772075408601</v>
      </c>
      <c r="AT429">
        <v>-0.12623717964668199</v>
      </c>
      <c r="AU429">
        <v>-0.12806261458815699</v>
      </c>
      <c r="AV429">
        <v>-0.12976219493145799</v>
      </c>
      <c r="AW429">
        <v>-0.131336009705705</v>
      </c>
      <c r="AX429">
        <v>-0.132782335416154</v>
      </c>
      <c r="AY429">
        <v>-0.13410073024508601</v>
      </c>
      <c r="AZ429">
        <v>-0.13529042828488799</v>
      </c>
      <c r="BA429">
        <v>-0.13635016349663101</v>
      </c>
      <c r="BB429">
        <v>-0.13727987118002599</v>
      </c>
      <c r="BC429">
        <v>-0.138078132960408</v>
      </c>
      <c r="BD429">
        <v>-0.13874475168311101</v>
      </c>
      <c r="BE429">
        <v>-0.13927884419962</v>
      </c>
      <c r="BF429">
        <v>-0.13967978028401301</v>
      </c>
      <c r="BG429">
        <v>-0.139947457887628</v>
      </c>
      <c r="BH429">
        <v>-0.14008114007488501</v>
      </c>
      <c r="BI429">
        <v>-0.140081227314726</v>
      </c>
      <c r="BJ429">
        <v>-0.13994725014209</v>
      </c>
      <c r="BK429">
        <v>-0.13967971273612401</v>
      </c>
      <c r="BL429">
        <v>-0.139278686502293</v>
      </c>
      <c r="BM429">
        <v>-0.138744650981238</v>
      </c>
      <c r="BN429">
        <v>-0.138078278165639</v>
      </c>
      <c r="BO429">
        <v>-0.137279991322316</v>
      </c>
      <c r="BP429">
        <v>-0.13635080609313699</v>
      </c>
      <c r="BQ429">
        <v>-0.135291074902879</v>
      </c>
      <c r="BR429">
        <v>-0.13410189868264699</v>
      </c>
      <c r="BS429">
        <v>-0.132783697660288</v>
      </c>
      <c r="BT429">
        <v>-0.13133756779113301</v>
      </c>
      <c r="BU429">
        <v>-0.12976414508494999</v>
      </c>
      <c r="BV429">
        <v>-0.128064444392057</v>
      </c>
      <c r="BW429">
        <v>-0.12623932645658401</v>
      </c>
      <c r="BX429">
        <v>-0.12428974391452299</v>
      </c>
      <c r="BY429">
        <v>-0.122216754685118</v>
      </c>
      <c r="BZ429">
        <v>-0.12002151756284</v>
      </c>
      <c r="CA429">
        <v>-0.117705315860944</v>
      </c>
      <c r="CB429">
        <v>-0.11526976777360599</v>
      </c>
      <c r="CC429">
        <v>-0.112716516336204</v>
      </c>
      <c r="CD429">
        <v>-0.1100475510766</v>
      </c>
      <c r="CE429">
        <v>-0.107265099080086</v>
      </c>
      <c r="CF429">
        <v>-0.104371334132497</v>
      </c>
      <c r="CG429">
        <v>-0.101369136405687</v>
      </c>
      <c r="CH429">
        <v>-9.8261012246548401E-2</v>
      </c>
      <c r="CI429">
        <v>-9.5050320237664895E-2</v>
      </c>
      <c r="CJ429">
        <v>-9.1740149046713598E-2</v>
      </c>
      <c r="CK429">
        <v>-8.83342554737237E-2</v>
      </c>
      <c r="CL429">
        <v>-8.4836207780235706E-2</v>
      </c>
      <c r="CM429">
        <v>-8.1250196110590797E-2</v>
      </c>
      <c r="CN429">
        <v>-7.7580126185402998E-2</v>
      </c>
      <c r="CO429">
        <v>-7.3830370715418203E-2</v>
      </c>
      <c r="CP429">
        <v>-7.0005300240454704E-2</v>
      </c>
      <c r="CQ429">
        <v>-6.61091751242429E-2</v>
      </c>
      <c r="CR429">
        <v>-6.2146760778273302E-2</v>
      </c>
      <c r="CS429">
        <v>-5.8122298517059703E-2</v>
      </c>
      <c r="CT429">
        <v>-5.4040668079132902E-2</v>
      </c>
      <c r="CU429">
        <v>-4.9906129909954799E-2</v>
      </c>
      <c r="CV429">
        <v>-4.5723630467586998E-2</v>
      </c>
      <c r="CW429">
        <v>-4.1497316737127199E-2</v>
      </c>
      <c r="CX429">
        <v>-3.72320163194126E-2</v>
      </c>
      <c r="CY429">
        <v>-3.2931947120664502E-2</v>
      </c>
      <c r="CZ429">
        <v>-2.8601462483393299E-2</v>
      </c>
      <c r="DA429">
        <v>-2.4244930533282E-2</v>
      </c>
      <c r="DB429">
        <v>-1.9866363300279698E-2</v>
      </c>
      <c r="DC429">
        <v>-1.54700142254068E-2</v>
      </c>
      <c r="DD429">
        <v>-1.10597976201734E-2</v>
      </c>
      <c r="DE429">
        <v>-6.6398264309191204E-3</v>
      </c>
      <c r="DF429">
        <v>-4.4277762908041E-3</v>
      </c>
    </row>
    <row r="430" spans="11:110" ht="1.1499999999999999" customHeight="1">
      <c r="K430">
        <v>-3.6884177118190501E-3</v>
      </c>
      <c r="L430">
        <v>-5.5324472326856201E-3</v>
      </c>
      <c r="M430">
        <v>-9.2163093020735595E-3</v>
      </c>
      <c r="N430">
        <v>-1.2891450180795801E-2</v>
      </c>
      <c r="O430">
        <v>-1.65549482991218E-2</v>
      </c>
      <c r="P430">
        <v>-2.0203748403673599E-2</v>
      </c>
      <c r="Q430">
        <v>-2.3834115412323598E-2</v>
      </c>
      <c r="R430">
        <v>-2.7441898172064601E-2</v>
      </c>
      <c r="S430">
        <v>-3.1025031620579201E-2</v>
      </c>
      <c r="T430">
        <v>-3.4578720747808801E-2</v>
      </c>
      <c r="U430">
        <v>-3.8099100981780799E-2</v>
      </c>
      <c r="V430">
        <v>-4.1583717359580899E-2</v>
      </c>
      <c r="W430">
        <v>-4.5027965058361499E-2</v>
      </c>
      <c r="X430">
        <v>-4.8427842198275298E-2</v>
      </c>
      <c r="Y430">
        <v>-5.1780712724466799E-2</v>
      </c>
      <c r="Z430">
        <v>-5.5082100060967601E-2</v>
      </c>
      <c r="AA430">
        <v>-5.8327741097909898E-2</v>
      </c>
      <c r="AB430">
        <v>-6.1515257616238099E-2</v>
      </c>
      <c r="AC430">
        <v>-6.4639607655653797E-2</v>
      </c>
      <c r="AD430">
        <v>-6.76975580679572E-2</v>
      </c>
      <c r="AE430">
        <v>-7.0686228691106398E-2</v>
      </c>
      <c r="AF430">
        <v>-7.3600987005265697E-2</v>
      </c>
      <c r="AG430">
        <v>-7.6439405693627102E-2</v>
      </c>
      <c r="AH430">
        <v>-7.9198232657499798E-2</v>
      </c>
      <c r="AI430">
        <v>-8.1873715029378194E-2</v>
      </c>
      <c r="AJ430">
        <v>-8.4464066100617796E-2</v>
      </c>
      <c r="AK430">
        <v>-8.6965989645864203E-2</v>
      </c>
      <c r="AL430">
        <v>-8.9377019014268602E-2</v>
      </c>
      <c r="AM430">
        <v>-9.1695743753907599E-2</v>
      </c>
      <c r="AN430">
        <v>-9.3919194315153595E-2</v>
      </c>
      <c r="AO430">
        <v>-9.6046344565879696E-2</v>
      </c>
      <c r="AP430">
        <v>-9.8075575020916406E-2</v>
      </c>
      <c r="AQ430">
        <v>-0.10000495911991</v>
      </c>
      <c r="AR430">
        <v>-0.10183415697665101</v>
      </c>
      <c r="AS430">
        <v>-0.103561331949163</v>
      </c>
      <c r="AT430">
        <v>-0.10518574869257399</v>
      </c>
      <c r="AU430">
        <v>-0.10670686900577001</v>
      </c>
      <c r="AV430">
        <v>-0.108123039452275</v>
      </c>
      <c r="AW430">
        <v>-0.10943449164309101</v>
      </c>
      <c r="AX430">
        <v>-0.110639656767675</v>
      </c>
      <c r="AY430">
        <v>-0.11173822914357</v>
      </c>
      <c r="AZ430">
        <v>-0.112729597028169</v>
      </c>
      <c r="BA430">
        <v>-0.113612606699698</v>
      </c>
      <c r="BB430">
        <v>-0.114387348667296</v>
      </c>
      <c r="BC430">
        <v>-0.115052492769345</v>
      </c>
      <c r="BD430">
        <v>-0.11560798960596</v>
      </c>
      <c r="BE430">
        <v>-0.116053040644164</v>
      </c>
      <c r="BF430">
        <v>-0.116387119104711</v>
      </c>
      <c r="BG430">
        <v>-0.116610197005275</v>
      </c>
      <c r="BH430">
        <v>-0.11672156252037399</v>
      </c>
      <c r="BI430">
        <v>-0.116721666331827</v>
      </c>
      <c r="BJ430">
        <v>-0.116609999748961</v>
      </c>
      <c r="BK430">
        <v>-0.116387084314901</v>
      </c>
      <c r="BL430">
        <v>-0.11605290498182499</v>
      </c>
      <c r="BM430">
        <v>-0.115607906956211</v>
      </c>
      <c r="BN430">
        <v>-0.11505263491751901</v>
      </c>
      <c r="BO430">
        <v>-0.114387432515791</v>
      </c>
      <c r="BP430">
        <v>-0.11361317406400701</v>
      </c>
      <c r="BQ430">
        <v>-0.112730113744614</v>
      </c>
      <c r="BR430">
        <v>-0.11173921576522799</v>
      </c>
      <c r="BS430">
        <v>-0.11064078378591601</v>
      </c>
      <c r="BT430">
        <v>-0.109435776470763</v>
      </c>
      <c r="BU430">
        <v>-0.10812468269396</v>
      </c>
      <c r="BV430">
        <v>-0.10670838303607499</v>
      </c>
      <c r="BW430">
        <v>-0.10518756351003899</v>
      </c>
      <c r="BX430">
        <v>-0.10356304284689399</v>
      </c>
      <c r="BY430">
        <v>-0.10183568281224301</v>
      </c>
      <c r="BZ430">
        <v>-0.10000646362381301</v>
      </c>
      <c r="CA430">
        <v>-9.8076449642226102E-2</v>
      </c>
      <c r="CB430">
        <v>-9.6046988481580206E-2</v>
      </c>
      <c r="CC430">
        <v>-9.3919461935497495E-2</v>
      </c>
      <c r="CD430">
        <v>-9.1695512140463495E-2</v>
      </c>
      <c r="CE430">
        <v>-8.9377018046816303E-2</v>
      </c>
      <c r="CF430">
        <v>-8.6965772252101406E-2</v>
      </c>
      <c r="CG430">
        <v>-8.4464195596460706E-2</v>
      </c>
      <c r="CH430">
        <v>-8.1874361292984699E-2</v>
      </c>
      <c r="CI430">
        <v>-7.9199086841258495E-2</v>
      </c>
      <c r="CJ430">
        <v>-7.6440925829415293E-2</v>
      </c>
      <c r="CK430">
        <v>-7.3603032302257801E-2</v>
      </c>
      <c r="CL430">
        <v>-7.0688354957583202E-2</v>
      </c>
      <c r="CM430">
        <v>-6.7700402633445206E-2</v>
      </c>
      <c r="CN430">
        <v>-6.4642418107655406E-2</v>
      </c>
      <c r="CO430">
        <v>-6.1518042198244902E-2</v>
      </c>
      <c r="CP430">
        <v>-5.8330921798224099E-2</v>
      </c>
      <c r="CQ430">
        <v>-5.5084590850678898E-2</v>
      </c>
      <c r="CR430">
        <v>-5.1783033799197201E-2</v>
      </c>
      <c r="CS430">
        <v>-4.8429759638975098E-2</v>
      </c>
      <c r="CT430">
        <v>-4.5028860932184202E-2</v>
      </c>
      <c r="CU430">
        <v>-4.1583851743221198E-2</v>
      </c>
      <c r="CV430">
        <v>-3.8098884197684098E-2</v>
      </c>
      <c r="CW430">
        <v>-3.4577389183104899E-2</v>
      </c>
      <c r="CX430">
        <v>-3.1023397248209201E-2</v>
      </c>
      <c r="CY430">
        <v>-2.7440425500121799E-2</v>
      </c>
      <c r="CZ430">
        <v>-2.3832090436890201E-2</v>
      </c>
      <c r="DA430">
        <v>-2.0202045917244501E-2</v>
      </c>
      <c r="DB430">
        <v>-1.6553621592697701E-2</v>
      </c>
      <c r="DC430">
        <v>-1.2890379338905401E-2</v>
      </c>
      <c r="DD430">
        <v>-9.2155677385471792E-3</v>
      </c>
      <c r="DE430">
        <v>-5.5326265333087501E-3</v>
      </c>
      <c r="DF430">
        <v>-3.6894434104851799E-3</v>
      </c>
    </row>
    <row r="431" spans="11:110" ht="1.1499999999999999" customHeight="1">
      <c r="K431">
        <v>-2.9505489743132701E-3</v>
      </c>
      <c r="L431">
        <v>-4.4255963634577703E-3</v>
      </c>
      <c r="M431">
        <v>-7.3724285897196701E-3</v>
      </c>
      <c r="N431">
        <v>-1.03123442849482E-2</v>
      </c>
      <c r="O431">
        <v>-1.3242866167815901E-2</v>
      </c>
      <c r="P431">
        <v>-1.6161636552687899E-2</v>
      </c>
      <c r="Q431">
        <v>-1.9065721550746199E-2</v>
      </c>
      <c r="R431">
        <v>-2.1951655543311899E-2</v>
      </c>
      <c r="S431">
        <v>-2.48178612419542E-2</v>
      </c>
      <c r="T431">
        <v>-2.7660586854990399E-2</v>
      </c>
      <c r="U431">
        <v>-3.0476569653255799E-2</v>
      </c>
      <c r="V431">
        <v>-3.3263954886042398E-2</v>
      </c>
      <c r="W431">
        <v>-3.6019100044259102E-2</v>
      </c>
      <c r="X431">
        <v>-3.8738669317658597E-2</v>
      </c>
      <c r="Y431">
        <v>-4.1420670152324403E-2</v>
      </c>
      <c r="Z431">
        <v>-4.40615122189092E-2</v>
      </c>
      <c r="AA431">
        <v>-4.6657701944459402E-2</v>
      </c>
      <c r="AB431">
        <v>-4.9207448277020303E-2</v>
      </c>
      <c r="AC431">
        <v>-5.17066676602735E-2</v>
      </c>
      <c r="AD431">
        <v>-5.4152732358543197E-2</v>
      </c>
      <c r="AE431">
        <v>-5.6543451974252999E-2</v>
      </c>
      <c r="AF431">
        <v>-5.8875009267430799E-2</v>
      </c>
      <c r="AG431">
        <v>-6.11455042972784E-2</v>
      </c>
      <c r="AH431">
        <v>-6.3352392119904802E-2</v>
      </c>
      <c r="AI431">
        <v>-6.5492551808742902E-2</v>
      </c>
      <c r="AJ431">
        <v>-6.7564663649682194E-2</v>
      </c>
      <c r="AK431">
        <v>-6.9566052259183303E-2</v>
      </c>
      <c r="AL431">
        <v>-7.1494688616648996E-2</v>
      </c>
      <c r="AM431">
        <v>-7.3349557252440703E-2</v>
      </c>
      <c r="AN431">
        <v>-7.5128170473653805E-2</v>
      </c>
      <c r="AO431">
        <v>-7.6829758061685405E-2</v>
      </c>
      <c r="AP431">
        <v>-7.8453057471660897E-2</v>
      </c>
      <c r="AQ431">
        <v>-7.9996428409599502E-2</v>
      </c>
      <c r="AR431">
        <v>-8.1459716565195697E-2</v>
      </c>
      <c r="AS431">
        <v>-8.2841366135266895E-2</v>
      </c>
      <c r="AT431">
        <v>-8.4140806873810994E-2</v>
      </c>
      <c r="AU431">
        <v>-8.5357657977151502E-2</v>
      </c>
      <c r="AV431">
        <v>-8.6490498590160295E-2</v>
      </c>
      <c r="AW431">
        <v>-8.7539617915235707E-2</v>
      </c>
      <c r="AX431">
        <v>-8.8503685761993398E-2</v>
      </c>
      <c r="AY431">
        <v>-8.9382479414539306E-2</v>
      </c>
      <c r="AZ431">
        <v>-9.01755467277644E-2</v>
      </c>
      <c r="BA431">
        <v>-9.0881885507960697E-2</v>
      </c>
      <c r="BB431">
        <v>-9.1501668808077696E-2</v>
      </c>
      <c r="BC431">
        <v>-9.2033738023883399E-2</v>
      </c>
      <c r="BD431">
        <v>-9.2478119318152502E-2</v>
      </c>
      <c r="BE431">
        <v>-9.2834145922288294E-2</v>
      </c>
      <c r="BF431">
        <v>-9.3101382467007096E-2</v>
      </c>
      <c r="BG431">
        <v>-9.3279854551183206E-2</v>
      </c>
      <c r="BH431">
        <v>-9.3368922415675099E-2</v>
      </c>
      <c r="BI431">
        <v>-9.3369025092597396E-2</v>
      </c>
      <c r="BJ431">
        <v>-9.3279680592536302E-2</v>
      </c>
      <c r="BK431">
        <v>-9.3101367958279294E-2</v>
      </c>
      <c r="BL431">
        <v>-9.2834032333193997E-2</v>
      </c>
      <c r="BM431">
        <v>-9.2478053705917704E-2</v>
      </c>
      <c r="BN431">
        <v>-9.2033862967696195E-2</v>
      </c>
      <c r="BO431">
        <v>-9.1501725109173995E-2</v>
      </c>
      <c r="BP431">
        <v>-9.08823600613686E-2</v>
      </c>
      <c r="BQ431">
        <v>-9.0175944401321401E-2</v>
      </c>
      <c r="BR431">
        <v>-8.9383279760281695E-2</v>
      </c>
      <c r="BS431">
        <v>-8.8504579852924495E-2</v>
      </c>
      <c r="BT431">
        <v>-8.7540639636276799E-2</v>
      </c>
      <c r="BU431">
        <v>-8.6491825094794805E-2</v>
      </c>
      <c r="BV431">
        <v>-8.5358861775944206E-2</v>
      </c>
      <c r="BW431">
        <v>-8.4142279399434305E-2</v>
      </c>
      <c r="BX431">
        <v>-8.2842748212874504E-2</v>
      </c>
      <c r="BY431">
        <v>-8.1460945557137093E-2</v>
      </c>
      <c r="BZ431">
        <v>-7.9997664417901404E-2</v>
      </c>
      <c r="CA431">
        <v>-7.8453754106180898E-2</v>
      </c>
      <c r="CB431">
        <v>-7.6830290761608896E-2</v>
      </c>
      <c r="CC431">
        <v>-7.5128389693254499E-2</v>
      </c>
      <c r="CD431">
        <v>-7.3349352705849899E-2</v>
      </c>
      <c r="CE431">
        <v>-7.1494698940650706E-2</v>
      </c>
      <c r="CF431">
        <v>-6.9565850026679005E-2</v>
      </c>
      <c r="CG431">
        <v>-6.7564755329121901E-2</v>
      </c>
      <c r="CH431">
        <v>-6.5493064730335296E-2</v>
      </c>
      <c r="CI431">
        <v>-6.33530429576694E-2</v>
      </c>
      <c r="CJ431">
        <v>-6.1146720922138201E-2</v>
      </c>
      <c r="CK431">
        <v>-5.8876635860824499E-2</v>
      </c>
      <c r="CL431">
        <v>-5.6545132054061399E-2</v>
      </c>
      <c r="CM431">
        <v>-5.4155025385643901E-2</v>
      </c>
      <c r="CN431">
        <v>-5.17089051351695E-2</v>
      </c>
      <c r="CO431">
        <v>-4.9209678875999897E-2</v>
      </c>
      <c r="CP431">
        <v>-4.6660269628027801E-2</v>
      </c>
      <c r="CQ431">
        <v>-4.4063492584264098E-2</v>
      </c>
      <c r="CR431">
        <v>-4.1422544212550698E-2</v>
      </c>
      <c r="CS431">
        <v>-3.8740215662642102E-2</v>
      </c>
      <c r="CT431">
        <v>-3.6019797034223297E-2</v>
      </c>
      <c r="CU431">
        <v>-3.3264077669664403E-2</v>
      </c>
      <c r="CV431">
        <v>-3.0476395975019801E-2</v>
      </c>
      <c r="CW431">
        <v>-2.7659484536584299E-2</v>
      </c>
      <c r="CX431">
        <v>-2.4816567924512999E-2</v>
      </c>
      <c r="CY431">
        <v>-2.19504654744423E-2</v>
      </c>
      <c r="CZ431">
        <v>-1.9064060360333299E-2</v>
      </c>
      <c r="DA431">
        <v>-1.6160285513674301E-2</v>
      </c>
      <c r="DB431">
        <v>-1.32417962601584E-2</v>
      </c>
      <c r="DC431">
        <v>-1.03114521275301E-2</v>
      </c>
      <c r="DD431">
        <v>-7.3718450073692997E-3</v>
      </c>
      <c r="DE431">
        <v>-4.4257326123943097E-3</v>
      </c>
      <c r="DF431">
        <v>-2.9513124485583799E-3</v>
      </c>
    </row>
    <row r="432" spans="11:110" ht="1.1499999999999999" customHeight="1">
      <c r="K432">
        <v>-2.2128152195546101E-3</v>
      </c>
      <c r="L432">
        <v>-3.31899109731693E-3</v>
      </c>
      <c r="M432">
        <v>-5.5289567042655103E-3</v>
      </c>
      <c r="N432">
        <v>-7.7337818650994403E-3</v>
      </c>
      <c r="O432">
        <v>-9.93151563087394E-3</v>
      </c>
      <c r="P432">
        <v>-1.21204273009016E-2</v>
      </c>
      <c r="Q432">
        <v>-1.4298372883818E-2</v>
      </c>
      <c r="R432">
        <v>-1.6462659453832199E-2</v>
      </c>
      <c r="S432">
        <v>-1.86121260686468E-2</v>
      </c>
      <c r="T432">
        <v>-2.0744044265707001E-2</v>
      </c>
      <c r="U432">
        <v>-2.2855849787301801E-2</v>
      </c>
      <c r="V432">
        <v>-2.4946198161246599E-2</v>
      </c>
      <c r="W432">
        <v>-2.70124163775744E-2</v>
      </c>
      <c r="X432">
        <v>-2.9051903737131301E-2</v>
      </c>
      <c r="Y432">
        <v>-3.1063222901620901E-2</v>
      </c>
      <c r="Z432">
        <v>-3.3043706068392499E-2</v>
      </c>
      <c r="AA432">
        <v>-3.4990660954067603E-2</v>
      </c>
      <c r="AB432">
        <v>-3.69028075073356E-2</v>
      </c>
      <c r="AC432">
        <v>-3.8777079406058797E-2</v>
      </c>
      <c r="AD432">
        <v>-4.0611451272579799E-2</v>
      </c>
      <c r="AE432">
        <v>-4.2404361385547401E-2</v>
      </c>
      <c r="AF432">
        <v>-4.41528917922141E-2</v>
      </c>
      <c r="AG432">
        <v>-4.5855615056971097E-2</v>
      </c>
      <c r="AH432">
        <v>-4.75106817150526E-2</v>
      </c>
      <c r="AI432">
        <v>-4.9115672848838499E-2</v>
      </c>
      <c r="AJ432">
        <v>-5.0669649997234903E-2</v>
      </c>
      <c r="AK432">
        <v>-5.2170609984032099E-2</v>
      </c>
      <c r="AL432">
        <v>-5.3616975528247998E-2</v>
      </c>
      <c r="AM432">
        <v>-5.5008058414054997E-2</v>
      </c>
      <c r="AN432">
        <v>-5.6341938892369402E-2</v>
      </c>
      <c r="AO432">
        <v>-5.76180458155977E-2</v>
      </c>
      <c r="AP432">
        <v>-5.8835473967874301E-2</v>
      </c>
      <c r="AQ432">
        <v>-5.9992924505267997E-2</v>
      </c>
      <c r="AR432">
        <v>-6.10903452120828E-2</v>
      </c>
      <c r="AS432">
        <v>-6.2126535880242903E-2</v>
      </c>
      <c r="AT432">
        <v>-6.3101058570287E-2</v>
      </c>
      <c r="AU432">
        <v>-6.4013671833013097E-2</v>
      </c>
      <c r="AV432">
        <v>-6.4863249130435105E-2</v>
      </c>
      <c r="AW432">
        <v>-6.56500595814168E-2</v>
      </c>
      <c r="AX432">
        <v>-6.6373078108158498E-2</v>
      </c>
      <c r="AY432">
        <v>-6.7032132225076493E-2</v>
      </c>
      <c r="AZ432">
        <v>-6.7626918568739702E-2</v>
      </c>
      <c r="BA432">
        <v>-6.8156633275621006E-2</v>
      </c>
      <c r="BB432">
        <v>-6.8621462120672702E-2</v>
      </c>
      <c r="BC432">
        <v>-6.9020490386587793E-2</v>
      </c>
      <c r="BD432">
        <v>-6.93537631020444E-2</v>
      </c>
      <c r="BE432">
        <v>-6.9620776627229999E-2</v>
      </c>
      <c r="BF432">
        <v>-6.9821186872395594E-2</v>
      </c>
      <c r="BG432">
        <v>-6.9955046090617506E-2</v>
      </c>
      <c r="BH432">
        <v>-7.00218334965165E-2</v>
      </c>
      <c r="BI432">
        <v>-7.0021919990131201E-2</v>
      </c>
      <c r="BJ432">
        <v>-6.9954907098322097E-2</v>
      </c>
      <c r="BK432">
        <v>-6.9821182233436002E-2</v>
      </c>
      <c r="BL432">
        <v>-6.9620686923030903E-2</v>
      </c>
      <c r="BM432">
        <v>-6.9353713879777304E-2</v>
      </c>
      <c r="BN432">
        <v>-6.9020587587901902E-2</v>
      </c>
      <c r="BO432">
        <v>-6.8621498860656993E-2</v>
      </c>
      <c r="BP432">
        <v>-6.8156999506513702E-2</v>
      </c>
      <c r="BQ432">
        <v>-6.7627207855352894E-2</v>
      </c>
      <c r="BR432">
        <v>-6.7032740096524296E-2</v>
      </c>
      <c r="BS432">
        <v>-6.6373742814253095E-2</v>
      </c>
      <c r="BT432">
        <v>-6.5650825107377297E-2</v>
      </c>
      <c r="BU432">
        <v>-6.48642500882078E-2</v>
      </c>
      <c r="BV432">
        <v>-6.4014571345505797E-2</v>
      </c>
      <c r="BW432">
        <v>-6.3102177260775494E-2</v>
      </c>
      <c r="BX432">
        <v>-6.2127577836113203E-2</v>
      </c>
      <c r="BY432">
        <v>-6.1091275273479302E-2</v>
      </c>
      <c r="BZ432">
        <v>-5.9993868645192301E-2</v>
      </c>
      <c r="CA432">
        <v>-5.8835994651089997E-2</v>
      </c>
      <c r="CB432">
        <v>-5.7618458268852903E-2</v>
      </c>
      <c r="CC432">
        <v>-5.6342102791450001E-2</v>
      </c>
      <c r="CD432">
        <v>-5.5007896790725597E-2</v>
      </c>
      <c r="CE432">
        <v>-5.3616989056740699E-2</v>
      </c>
      <c r="CF432">
        <v>-5.2170439251644801E-2</v>
      </c>
      <c r="CG432">
        <v>-5.0669715169960897E-2</v>
      </c>
      <c r="CH432">
        <v>-4.9116051316659602E-2</v>
      </c>
      <c r="CI432">
        <v>-4.7511150200907598E-2</v>
      </c>
      <c r="CJ432">
        <v>-4.5856530147107097E-2</v>
      </c>
      <c r="CK432">
        <v>-4.4154100223563503E-2</v>
      </c>
      <c r="CL432">
        <v>-4.2405612197362601E-2</v>
      </c>
      <c r="CM432">
        <v>-4.0613180551285898E-2</v>
      </c>
      <c r="CN432">
        <v>-3.8778747131805097E-2</v>
      </c>
      <c r="CO432">
        <v>-3.6904487076562797E-2</v>
      </c>
      <c r="CP432">
        <v>-3.4992597537057003E-2</v>
      </c>
      <c r="CQ432">
        <v>-3.3045182558598701E-2</v>
      </c>
      <c r="CR432">
        <v>-3.10646439194943E-2</v>
      </c>
      <c r="CS432">
        <v>-2.90530673149441E-2</v>
      </c>
      <c r="CT432">
        <v>-2.7012927540763398E-2</v>
      </c>
      <c r="CU432">
        <v>-2.4946306603001098E-2</v>
      </c>
      <c r="CV432">
        <v>-2.2855714521479002E-2</v>
      </c>
      <c r="CW432">
        <v>-2.0743197910851399E-2</v>
      </c>
      <c r="CX432">
        <v>-1.86111708994121E-2</v>
      </c>
      <c r="CY432">
        <v>-1.6461754780148101E-2</v>
      </c>
      <c r="CZ432">
        <v>-1.4297104256811501E-2</v>
      </c>
      <c r="DA432">
        <v>-1.2119424876123001E-2</v>
      </c>
      <c r="DB432">
        <v>-9.9307043802400498E-3</v>
      </c>
      <c r="DC432">
        <v>-7.7330915730908596E-3</v>
      </c>
      <c r="DD432">
        <v>-5.5285281453598097E-3</v>
      </c>
      <c r="DE432">
        <v>-3.3190839283952301E-3</v>
      </c>
      <c r="DF432">
        <v>-2.2133430035591998E-3</v>
      </c>
    </row>
    <row r="433" spans="11:110" ht="1.1499999999999999" customHeight="1">
      <c r="K433">
        <v>-1.47517235979648E-3</v>
      </c>
      <c r="L433">
        <v>-2.21256595958948E-3</v>
      </c>
      <c r="M433">
        <v>-3.6857951811543801E-3</v>
      </c>
      <c r="N433">
        <v>-5.1556267393925697E-3</v>
      </c>
      <c r="O433">
        <v>-6.6207106911997399E-3</v>
      </c>
      <c r="P433">
        <v>-8.0799003693618893E-3</v>
      </c>
      <c r="Q433">
        <v>-9.5318086549968893E-3</v>
      </c>
      <c r="R433">
        <v>-1.0974594281283299E-2</v>
      </c>
      <c r="S433">
        <v>-1.24074742476523E-2</v>
      </c>
      <c r="T433">
        <v>-1.38286954437762E-2</v>
      </c>
      <c r="U433">
        <v>-1.52364852670052E-2</v>
      </c>
      <c r="V433">
        <v>-1.6629952202847499E-2</v>
      </c>
      <c r="W433">
        <v>-1.8007367469040199E-2</v>
      </c>
      <c r="X433">
        <v>-1.93669406466551E-2</v>
      </c>
      <c r="Y433">
        <v>-2.07077266104124E-2</v>
      </c>
      <c r="Z433">
        <v>-2.2027982524273199E-2</v>
      </c>
      <c r="AA433">
        <v>-2.3325866257487098E-2</v>
      </c>
      <c r="AB433">
        <v>-2.4600546028682401E-2</v>
      </c>
      <c r="AC433">
        <v>-2.58499992093447E-2</v>
      </c>
      <c r="AD433">
        <v>-2.7072828419795698E-2</v>
      </c>
      <c r="AE433">
        <v>-2.8268035832152202E-2</v>
      </c>
      <c r="AF433">
        <v>-2.9433663761060401E-2</v>
      </c>
      <c r="AG433">
        <v>-3.05687370609211E-2</v>
      </c>
      <c r="AH433">
        <v>-3.16720671141274E-2</v>
      </c>
      <c r="AI433">
        <v>-3.2742004039637299E-2</v>
      </c>
      <c r="AJ433">
        <v>-3.3777931394683901E-2</v>
      </c>
      <c r="AK433">
        <v>-3.47785360106172E-2</v>
      </c>
      <c r="AL433">
        <v>-3.5742726430084901E-2</v>
      </c>
      <c r="AM433">
        <v>-3.66700778435688E-2</v>
      </c>
      <c r="AN433">
        <v>-3.7559299051936203E-2</v>
      </c>
      <c r="AO433">
        <v>-3.8409993118120801E-2</v>
      </c>
      <c r="AP433">
        <v>-3.9221590546085199E-2</v>
      </c>
      <c r="AQ433">
        <v>-3.9993190446293701E-2</v>
      </c>
      <c r="AR433">
        <v>-4.0724778289477397E-2</v>
      </c>
      <c r="AS433">
        <v>-4.1415554551590503E-2</v>
      </c>
      <c r="AT433">
        <v>-4.2065207047262403E-2</v>
      </c>
      <c r="AU433">
        <v>-4.2673603348762197E-2</v>
      </c>
      <c r="AV433">
        <v>-4.32399664719696E-2</v>
      </c>
      <c r="AW433">
        <v>-4.3764488894507798E-2</v>
      </c>
      <c r="AX433">
        <v>-4.42464898061916E-2</v>
      </c>
      <c r="AY433">
        <v>-4.4685837682695802E-2</v>
      </c>
      <c r="AZ433">
        <v>-4.5082355213357898E-2</v>
      </c>
      <c r="BA433">
        <v>-4.5435481562385499E-2</v>
      </c>
      <c r="BB433">
        <v>-4.5745360267946997E-2</v>
      </c>
      <c r="BC433">
        <v>-4.6011370816786398E-2</v>
      </c>
      <c r="BD433">
        <v>-4.6233543291637001E-2</v>
      </c>
      <c r="BE433">
        <v>-4.64115501313608E-2</v>
      </c>
      <c r="BF433">
        <v>-4.6545148064897103E-2</v>
      </c>
      <c r="BG433">
        <v>-4.6634388623283403E-2</v>
      </c>
      <c r="BH433">
        <v>-4.6678908636067697E-2</v>
      </c>
      <c r="BI433">
        <v>-4.6678968579708401E-2</v>
      </c>
      <c r="BJ433">
        <v>-4.6634293243355301E-2</v>
      </c>
      <c r="BK433">
        <v>-4.65451462175724E-2</v>
      </c>
      <c r="BL433">
        <v>-4.6411487201366897E-2</v>
      </c>
      <c r="BM433">
        <v>-4.6233510089514297E-2</v>
      </c>
      <c r="BN433">
        <v>-4.60114344855765E-2</v>
      </c>
      <c r="BO433">
        <v>-4.57453832051214E-2</v>
      </c>
      <c r="BP433">
        <v>-4.5435728355437202E-2</v>
      </c>
      <c r="BQ433">
        <v>-4.5082544715414702E-2</v>
      </c>
      <c r="BR433">
        <v>-4.4686246702722199E-2</v>
      </c>
      <c r="BS433">
        <v>-4.4246929395144401E-2</v>
      </c>
      <c r="BT433">
        <v>-4.3765001197548302E-2</v>
      </c>
      <c r="BU433">
        <v>-4.3240635538004397E-2</v>
      </c>
      <c r="BV433">
        <v>-4.2674203057063098E-2</v>
      </c>
      <c r="BW433">
        <v>-4.2065960641766598E-2</v>
      </c>
      <c r="BX433">
        <v>-4.1416250256861499E-2</v>
      </c>
      <c r="BY433">
        <v>-4.0725405053121902E-2</v>
      </c>
      <c r="BZ433">
        <v>-3.9993825838991998E-2</v>
      </c>
      <c r="CA433">
        <v>-3.9221937649458499E-2</v>
      </c>
      <c r="CB433">
        <v>-3.8410275510477702E-2</v>
      </c>
      <c r="CC433">
        <v>-3.7559405456636302E-2</v>
      </c>
      <c r="CD433">
        <v>-3.6669969143358599E-2</v>
      </c>
      <c r="CE433">
        <v>-3.5742736613842599E-2</v>
      </c>
      <c r="CF433">
        <v>-3.4778412207328899E-2</v>
      </c>
      <c r="CG433">
        <v>-3.3777975365860503E-2</v>
      </c>
      <c r="CH433">
        <v>-3.2742249992406797E-2</v>
      </c>
      <c r="CI433">
        <v>-3.1672370582086801E-2</v>
      </c>
      <c r="CJ433">
        <v>-3.05693492536693E-2</v>
      </c>
      <c r="CK433">
        <v>-2.9434459563904E-2</v>
      </c>
      <c r="CL433">
        <v>-2.8268868329519099E-2</v>
      </c>
      <c r="CM433">
        <v>-2.7073984154330901E-2</v>
      </c>
      <c r="CN433">
        <v>-2.58511038146798E-2</v>
      </c>
      <c r="CO433">
        <v>-2.4601672831804498E-2</v>
      </c>
      <c r="CP433">
        <v>-2.3327159321865999E-2</v>
      </c>
      <c r="CQ433">
        <v>-2.20289626883504E-2</v>
      </c>
      <c r="CR433">
        <v>-2.0708684973560501E-2</v>
      </c>
      <c r="CS433">
        <v>-1.9367715062485299E-2</v>
      </c>
      <c r="CT433">
        <v>-1.8007703837915799E-2</v>
      </c>
      <c r="CU433">
        <v>-1.6630037385330001E-2</v>
      </c>
      <c r="CV433">
        <v>-1.5236388734238E-2</v>
      </c>
      <c r="CW433">
        <v>-1.38281245910729E-2</v>
      </c>
      <c r="CX433">
        <v>-1.2406848811961E-2</v>
      </c>
      <c r="CY433">
        <v>-1.0973981437109599E-2</v>
      </c>
      <c r="CZ433">
        <v>-9.5309541520555204E-3</v>
      </c>
      <c r="DA433">
        <v>-8.0792397863387998E-3</v>
      </c>
      <c r="DB433">
        <v>-6.62016300889718E-3</v>
      </c>
      <c r="DC433">
        <v>-5.1551567060596397E-3</v>
      </c>
      <c r="DD433">
        <v>-3.6855158653042899E-3</v>
      </c>
      <c r="DE433">
        <v>-2.2126196161161701E-3</v>
      </c>
      <c r="DF433">
        <v>-1.47549471685124E-3</v>
      </c>
    </row>
    <row r="434" spans="11:110" ht="1.1499999999999999" customHeight="1">
      <c r="K434">
        <v>-7.3758003049078898E-4</v>
      </c>
      <c r="L434">
        <v>-1.10625653268471E-3</v>
      </c>
      <c r="M434">
        <v>-1.8428435821851901E-3</v>
      </c>
      <c r="N434">
        <v>-2.5777442179196401E-3</v>
      </c>
      <c r="O434">
        <v>-3.3102664356147202E-3</v>
      </c>
      <c r="P434">
        <v>-4.0398330044763399E-3</v>
      </c>
      <c r="Q434">
        <v>-4.7657702592095999E-3</v>
      </c>
      <c r="R434">
        <v>-5.4871453338137099E-3</v>
      </c>
      <c r="S434">
        <v>-6.2035513321097796E-3</v>
      </c>
      <c r="T434">
        <v>-6.9141452932808501E-3</v>
      </c>
      <c r="U434">
        <v>-7.6180201504166597E-3</v>
      </c>
      <c r="V434">
        <v>-8.3147196076742997E-3</v>
      </c>
      <c r="W434">
        <v>-9.0034093743906803E-3</v>
      </c>
      <c r="X434">
        <v>-9.6831744149812899E-3</v>
      </c>
      <c r="Y434">
        <v>-1.03535352094286E-2</v>
      </c>
      <c r="Z434">
        <v>-1.10136451704465E-2</v>
      </c>
      <c r="AA434">
        <v>-1.16625640787333E-2</v>
      </c>
      <c r="AB434">
        <v>-1.22998740441471E-2</v>
      </c>
      <c r="AC434">
        <v>-1.29245856511261E-2</v>
      </c>
      <c r="AD434">
        <v>-1.35359748849032E-2</v>
      </c>
      <c r="AE434">
        <v>-1.4133555398389E-2</v>
      </c>
      <c r="AF434">
        <v>-1.47163556057194E-2</v>
      </c>
      <c r="AG434">
        <v>-1.52838671870495E-2</v>
      </c>
      <c r="AH434">
        <v>-1.5835516588176599E-2</v>
      </c>
      <c r="AI434">
        <v>-1.63704709485273E-2</v>
      </c>
      <c r="AJ434">
        <v>-1.6888413426650001E-2</v>
      </c>
      <c r="AK434">
        <v>-1.73887064228938E-2</v>
      </c>
      <c r="AL434">
        <v>-1.7870786483608701E-2</v>
      </c>
      <c r="AM434">
        <v>-1.8334447643596801E-2</v>
      </c>
      <c r="AN434">
        <v>-1.8779051796809599E-2</v>
      </c>
      <c r="AO434">
        <v>-1.9204383824162501E-2</v>
      </c>
      <c r="AP434">
        <v>-1.9610175780753698E-2</v>
      </c>
      <c r="AQ434">
        <v>-1.9995968287785201E-2</v>
      </c>
      <c r="AR434">
        <v>-2.0361751542100098E-2</v>
      </c>
      <c r="AS434">
        <v>-2.07071370079756E-2</v>
      </c>
      <c r="AT434">
        <v>-2.10319540822183E-2</v>
      </c>
      <c r="AU434">
        <v>-2.1336147362758299E-2</v>
      </c>
      <c r="AV434">
        <v>-2.1619325222518401E-2</v>
      </c>
      <c r="AW434">
        <v>-2.18815783928357E-2</v>
      </c>
      <c r="AX434">
        <v>-2.2122577727227501E-2</v>
      </c>
      <c r="AY434">
        <v>-2.2342244502542598E-2</v>
      </c>
      <c r="AZ434">
        <v>-2.2540500691675298E-2</v>
      </c>
      <c r="BA434">
        <v>-2.27170605978699E-2</v>
      </c>
      <c r="BB434">
        <v>-2.2871995499112899E-2</v>
      </c>
      <c r="BC434">
        <v>-2.3005000206644501E-2</v>
      </c>
      <c r="BD434">
        <v>-2.31160818376429E-2</v>
      </c>
      <c r="BE434">
        <v>-2.3205084798164501E-2</v>
      </c>
      <c r="BF434">
        <v>-2.3271880998881798E-2</v>
      </c>
      <c r="BG434">
        <v>-2.3316500307241701E-2</v>
      </c>
      <c r="BH434">
        <v>-2.3338760111864702E-2</v>
      </c>
      <c r="BI434">
        <v>-2.33387891124993E-2</v>
      </c>
      <c r="BJ434">
        <v>-2.3316452865474201E-2</v>
      </c>
      <c r="BK434">
        <v>-2.3271879130461401E-2</v>
      </c>
      <c r="BL434">
        <v>-2.3205051868367198E-2</v>
      </c>
      <c r="BM434">
        <v>-2.31160647506021E-2</v>
      </c>
      <c r="BN434">
        <v>-2.30050297941988E-2</v>
      </c>
      <c r="BO434">
        <v>-2.28720072762644E-2</v>
      </c>
      <c r="BP434">
        <v>-2.27171829813551E-2</v>
      </c>
      <c r="BQ434">
        <v>-2.2540595339214601E-2</v>
      </c>
      <c r="BR434">
        <v>-2.2342449857928801E-2</v>
      </c>
      <c r="BS434">
        <v>-2.21227962276907E-2</v>
      </c>
      <c r="BT434">
        <v>-2.1881836558991299E-2</v>
      </c>
      <c r="BU434">
        <v>-2.1619659442489999E-2</v>
      </c>
      <c r="BV434">
        <v>-2.1336448629490402E-2</v>
      </c>
      <c r="BW434">
        <v>-2.1032333469302101E-2</v>
      </c>
      <c r="BX434">
        <v>-2.0707484527506401E-2</v>
      </c>
      <c r="BY434">
        <v>-2.03620685864279E-2</v>
      </c>
      <c r="BZ434">
        <v>-1.9996286128766701E-2</v>
      </c>
      <c r="CA434">
        <v>-1.96103502243977E-2</v>
      </c>
      <c r="CB434">
        <v>-1.9204527597744301E-2</v>
      </c>
      <c r="CC434">
        <v>-1.87791026948207E-2</v>
      </c>
      <c r="CD434">
        <v>-1.8334395024921801E-2</v>
      </c>
      <c r="CE434">
        <v>-1.7870790500642199E-2</v>
      </c>
      <c r="CF434">
        <v>-1.7388641513825801E-2</v>
      </c>
      <c r="CG434">
        <v>-1.6888436644503499E-2</v>
      </c>
      <c r="CH434">
        <v>-1.6370589829798499E-2</v>
      </c>
      <c r="CI434">
        <v>-1.58356663787435E-2</v>
      </c>
      <c r="CJ434">
        <v>-1.5284173958148101E-2</v>
      </c>
      <c r="CK434">
        <v>-1.4716748091655E-2</v>
      </c>
      <c r="CL434">
        <v>-1.41339733054473E-2</v>
      </c>
      <c r="CM434">
        <v>-1.35365520599907E-2</v>
      </c>
      <c r="CN434">
        <v>-1.29251348591651E-2</v>
      </c>
      <c r="CO434">
        <v>-1.2300441929851301E-2</v>
      </c>
      <c r="CP434">
        <v>-1.16632088288315E-2</v>
      </c>
      <c r="CQ434">
        <v>-1.10141346508908E-2</v>
      </c>
      <c r="CR434">
        <v>-1.03540195671348E-2</v>
      </c>
      <c r="CS434">
        <v>-9.6835592067736793E-3</v>
      </c>
      <c r="CT434">
        <v>-9.0035774604984905E-3</v>
      </c>
      <c r="CU434">
        <v>-8.3147688694043594E-3</v>
      </c>
      <c r="CV434">
        <v>-7.6179675812181801E-3</v>
      </c>
      <c r="CW434">
        <v>-6.91386005955337E-3</v>
      </c>
      <c r="CX434">
        <v>-6.2032443130465202E-3</v>
      </c>
      <c r="CY434">
        <v>-5.48683370283015E-3</v>
      </c>
      <c r="CZ434">
        <v>-4.7653420674259898E-3</v>
      </c>
      <c r="DA434">
        <v>-4.0395061706385597E-3</v>
      </c>
      <c r="DB434">
        <v>-3.3099891965503001E-3</v>
      </c>
      <c r="DC434">
        <v>-2.5775065388643202E-3</v>
      </c>
      <c r="DD434">
        <v>-1.84270689726872E-3</v>
      </c>
      <c r="DE434">
        <v>-1.10627868069514E-3</v>
      </c>
      <c r="DF434">
        <v>-7.3772720742454096E-4</v>
      </c>
    </row>
    <row r="435" spans="11:110" ht="1.1499999999999999" customHeight="1"/>
    <row r="436" spans="11:110" ht="1.1499999999999999" customHeight="1"/>
    <row r="437" spans="11:110" ht="1.1499999999999999" customHeight="1"/>
    <row r="438" spans="11:110" ht="1.1499999999999999" customHeight="1"/>
    <row r="439" spans="11:110" ht="1.1499999999999999" customHeight="1"/>
    <row r="440" spans="11:110" ht="1.1499999999999999" customHeight="1"/>
    <row r="441" spans="11:110" ht="1.1499999999999999" customHeight="1"/>
    <row r="442" spans="11:110" ht="1.1499999999999999" customHeight="1"/>
    <row r="443" spans="11:110" ht="1.1499999999999999" customHeight="1"/>
    <row r="444" spans="11:110" ht="1.1499999999999999" customHeight="1"/>
    <row r="445" spans="11:110" ht="1.1499999999999999" customHeight="1"/>
    <row r="446" spans="11:110" ht="1.1499999999999999" customHeight="1"/>
    <row r="447" spans="11:110" ht="1.1499999999999999" customHeight="1"/>
    <row r="448" spans="11:110" ht="1.1499999999999999" customHeight="1"/>
    <row r="449" ht="1.1499999999999999" customHeight="1"/>
    <row r="450" ht="1.1499999999999999" customHeight="1"/>
    <row r="451" ht="1.1499999999999999" customHeight="1"/>
    <row r="452" ht="1.1499999999999999" customHeight="1"/>
    <row r="453" ht="1.1499999999999999" customHeight="1"/>
    <row r="454" ht="1.1499999999999999" customHeight="1"/>
    <row r="455" ht="1.1499999999999999" customHeight="1"/>
    <row r="456" ht="1.1499999999999999" customHeight="1"/>
    <row r="457" ht="1.1499999999999999" customHeight="1"/>
    <row r="458" ht="1.1499999999999999" customHeight="1"/>
    <row r="459" ht="1.1499999999999999" customHeight="1"/>
    <row r="460" ht="1.1499999999999999" customHeight="1"/>
    <row r="461" ht="1.1499999999999999" customHeight="1"/>
    <row r="462" ht="1.1499999999999999" customHeight="1"/>
    <row r="463" ht="1.1499999999999999" customHeight="1"/>
    <row r="464" ht="1.1499999999999999" customHeight="1"/>
    <row r="465" ht="1.1499999999999999" customHeight="1"/>
    <row r="466" ht="1.1499999999999999" customHeight="1"/>
    <row r="467" ht="1.1499999999999999" customHeight="1"/>
    <row r="468" ht="1.1499999999999999" customHeight="1"/>
    <row r="469" ht="1.1499999999999999" customHeight="1"/>
    <row r="470" ht="1.1499999999999999" customHeight="1"/>
    <row r="471" ht="1.1499999999999999" customHeight="1"/>
    <row r="472" ht="1.1499999999999999" customHeight="1"/>
    <row r="473" ht="1.1499999999999999" customHeight="1"/>
    <row r="474" ht="1.1499999999999999" customHeight="1"/>
    <row r="475" ht="1.1499999999999999" customHeight="1"/>
    <row r="476" ht="1.1499999999999999" customHeight="1"/>
    <row r="477" ht="1.1499999999999999" customHeight="1"/>
    <row r="478" ht="1.1499999999999999" customHeight="1"/>
    <row r="479" ht="1.1499999999999999" customHeight="1"/>
    <row r="480" ht="1.1499999999999999" customHeight="1"/>
    <row r="481" ht="1.1499999999999999" customHeight="1"/>
    <row r="482" ht="1.1499999999999999" customHeight="1"/>
    <row r="483" ht="1.1499999999999999" customHeight="1"/>
    <row r="484" ht="1.1499999999999999" customHeight="1"/>
    <row r="485" ht="1.1499999999999999" customHeight="1"/>
    <row r="486" ht="1.1499999999999999" customHeight="1"/>
    <row r="487" ht="1.1499999999999999" customHeight="1"/>
    <row r="488" ht="1.1499999999999999" customHeight="1"/>
    <row r="489" ht="1.1499999999999999" customHeight="1"/>
    <row r="490" ht="1.1499999999999999" customHeight="1"/>
    <row r="491" ht="1.1499999999999999" customHeight="1"/>
    <row r="492" ht="1.1499999999999999" customHeight="1"/>
    <row r="493" ht="1.1499999999999999" customHeight="1"/>
    <row r="494" ht="1.1499999999999999" customHeight="1"/>
    <row r="495" ht="1.1499999999999999" customHeight="1"/>
    <row r="496" ht="1.1499999999999999" customHeight="1"/>
    <row r="497" ht="1.1499999999999999" customHeight="1"/>
    <row r="498" ht="1.1499999999999999" customHeight="1"/>
    <row r="499" ht="1.1499999999999999" customHeight="1"/>
    <row r="500" ht="1.1499999999999999" customHeight="1"/>
    <row r="501" ht="1.1499999999999999" customHeight="1"/>
    <row r="502" ht="1.1499999999999999" customHeight="1"/>
    <row r="503" ht="1.1499999999999999" customHeight="1"/>
    <row r="504" ht="1.1499999999999999" customHeight="1"/>
    <row r="505" ht="1.1499999999999999" customHeight="1"/>
    <row r="506" ht="1.1499999999999999" customHeight="1"/>
    <row r="507" ht="1.1499999999999999" customHeight="1"/>
    <row r="508" ht="1.1499999999999999" customHeight="1"/>
    <row r="509" ht="1.1499999999999999" customHeight="1"/>
    <row r="510" ht="1.1499999999999999" customHeight="1"/>
    <row r="511" ht="1.1499999999999999" customHeight="1"/>
    <row r="512" ht="1.1499999999999999" customHeight="1"/>
    <row r="513" ht="1.1499999999999999" customHeight="1"/>
    <row r="514" ht="1.1499999999999999" customHeight="1"/>
    <row r="515" ht="1.1499999999999999" customHeight="1"/>
    <row r="516" ht="1.1499999999999999" customHeight="1"/>
    <row r="517" ht="1.1499999999999999" customHeight="1"/>
  </sheetData>
  <conditionalFormatting sqref="B3:B8 B10:B209">
    <cfRule type="colorScale" priority="51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B10:B209">
    <cfRule type="colorScale" priority="21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C10:E209">
    <cfRule type="colorScale" priority="19">
      <colorScale>
        <cfvo type="min"/>
        <cfvo type="percentile" val="50"/>
        <cfvo type="max"/>
        <color rgb="FFF8696B"/>
        <color rgb="FFFCFCFF"/>
        <color rgb="FF5A8AC6"/>
      </colorScale>
    </cfRule>
  </conditionalFormatting>
  <conditionalFormatting sqref="G10:I209">
    <cfRule type="colorScale" priority="17">
      <colorScale>
        <cfvo type="min"/>
        <cfvo type="percentile" val="50"/>
        <cfvo type="max"/>
        <color rgb="FFF8696B"/>
        <color rgb="FFFCFCFF"/>
        <color rgb="FF5A8AC6"/>
      </colorScale>
    </cfRule>
  </conditionalFormatting>
  <conditionalFormatting sqref="K7:DF7">
    <cfRule type="colorScale" priority="2">
      <colorScale>
        <cfvo type="min"/>
        <cfvo type="percentile" val="50"/>
        <cfvo type="max"/>
        <color rgb="FFF8696B"/>
        <color rgb="FFFCFCFF"/>
        <color rgb="FF5A8AC6"/>
      </colorScale>
    </cfRule>
  </conditionalFormatting>
  <conditionalFormatting sqref="K8:DF8">
    <cfRule type="colorScale" priority="4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K9:DF9">
    <cfRule type="colorScale" priority="1">
      <colorScale>
        <cfvo type="min"/>
        <cfvo type="max"/>
        <color rgb="FF63BE7B"/>
        <color rgb="FFFCFCFF"/>
      </colorScale>
    </cfRule>
  </conditionalFormatting>
  <conditionalFormatting sqref="K10:DF10">
    <cfRule type="colorScale" priority="10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K11:DF11">
    <cfRule type="cellIs" dxfId="4" priority="52" operator="equal">
      <formula>$E$9</formula>
    </cfRule>
    <cfRule type="cellIs" dxfId="3" priority="53" operator="equal">
      <formula>$D$9</formula>
    </cfRule>
    <cfRule type="cellIs" dxfId="2" priority="54" operator="equal">
      <formula>$G$9</formula>
    </cfRule>
  </conditionalFormatting>
  <conditionalFormatting sqref="K13:DF212">
    <cfRule type="colorScale" priority="22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K235:DF434">
    <cfRule type="colorScale" priority="5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DH10:DH109">
    <cfRule type="colorScale" priority="13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DK10:DM109">
    <cfRule type="colorScale" priority="6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DN10:DN126 DG8 DI10:DI141">
    <cfRule type="colorScale" priority="7">
      <colorScale>
        <cfvo type="min"/>
        <cfvo type="percentile" val="50"/>
        <cfvo type="max"/>
        <color rgb="FF5A8AC6"/>
        <color rgb="FFFCFCFF"/>
        <color rgb="FFF8696B"/>
      </colorScale>
    </cfRule>
  </conditionalFormatting>
  <pageMargins left="0.7" right="0.7" top="0.75" bottom="0.75" header="0.3" footer="0.3"/>
  <drawing r:id="rId1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2525C98-0203-4964-87D7-13E20DA35998}">
  <dimension ref="A1:CP370"/>
  <sheetViews>
    <sheetView zoomScaleNormal="100" workbookViewId="0">
      <selection activeCell="AG27" sqref="AG27"/>
    </sheetView>
  </sheetViews>
  <sheetFormatPr defaultRowHeight="15"/>
  <cols>
    <col min="1" max="1" width="6.140625" customWidth="1"/>
    <col min="2" max="2" width="3.140625" customWidth="1"/>
    <col min="3" max="3" width="3.85546875" customWidth="1"/>
    <col min="4" max="4" width="3.85546875" style="37" customWidth="1"/>
    <col min="5" max="5" width="3.5703125" style="37" customWidth="1"/>
    <col min="6" max="7" width="4.42578125" style="79" customWidth="1"/>
    <col min="8" max="8" width="3.5703125" style="79" customWidth="1"/>
    <col min="9" max="13" width="4.42578125" style="79" customWidth="1"/>
    <col min="14" max="14" width="2.28515625" style="79" customWidth="1"/>
    <col min="15" max="15" width="6.28515625" style="79" customWidth="1"/>
    <col min="16" max="16" width="4.42578125" style="79" customWidth="1"/>
    <col min="17" max="22" width="1.5703125" style="79" customWidth="1"/>
    <col min="23" max="26" width="2.5703125" style="79" customWidth="1"/>
    <col min="27" max="31" width="1.5703125" style="79" customWidth="1"/>
    <col min="32" max="34" width="4.85546875" style="79" customWidth="1"/>
    <col min="35" max="35" width="4.42578125" style="79" customWidth="1"/>
    <col min="36" max="36" width="4" customWidth="1"/>
    <col min="37" max="37" width="3.28515625" style="405" customWidth="1"/>
    <col min="38" max="46" width="2.42578125" style="405" customWidth="1"/>
    <col min="47" max="47" width="4.7109375" style="405" customWidth="1"/>
    <col min="48" max="48" width="4.42578125" style="90" customWidth="1"/>
    <col min="49" max="53" width="5" style="90" customWidth="1"/>
    <col min="54" max="54" width="2.140625" style="90" customWidth="1"/>
    <col min="55" max="56" width="5" style="90" customWidth="1"/>
    <col min="57" max="57" width="2.140625" style="90" customWidth="1"/>
    <col min="58" max="59" width="5" style="90" customWidth="1"/>
    <col min="60" max="60" width="4.42578125" style="90" customWidth="1"/>
    <col min="61" max="65" width="4.7109375" style="90" customWidth="1"/>
    <col min="66" max="68" width="3.28515625" style="90" customWidth="1"/>
    <col min="69" max="73" width="6.140625" style="90" hidden="1" customWidth="1"/>
    <col min="74" max="75" width="3.28515625" style="90" customWidth="1"/>
    <col min="76" max="80" width="6.140625" style="90" hidden="1" customWidth="1"/>
    <col min="81" max="81" width="3" style="90" customWidth="1"/>
    <col min="82" max="94" width="6.140625" style="90" customWidth="1"/>
  </cols>
  <sheetData>
    <row r="1" spans="1:94">
      <c r="A1" s="448" t="s">
        <v>671</v>
      </c>
      <c r="B1" s="448"/>
      <c r="C1" s="448"/>
      <c r="D1" s="1"/>
      <c r="E1" s="448" t="s">
        <v>727</v>
      </c>
      <c r="F1" s="147"/>
      <c r="G1" s="385"/>
      <c r="H1" s="414" t="s">
        <v>141</v>
      </c>
      <c r="I1" s="414" t="s">
        <v>661</v>
      </c>
      <c r="J1" s="385"/>
      <c r="K1" s="385"/>
      <c r="L1" s="385"/>
      <c r="M1" s="385"/>
      <c r="N1" s="410"/>
      <c r="O1" s="410"/>
      <c r="P1" s="417"/>
      <c r="Q1" s="448" t="s">
        <v>724</v>
      </c>
      <c r="R1" s="410"/>
      <c r="S1" s="410"/>
      <c r="T1" s="410"/>
      <c r="U1" s="410"/>
      <c r="V1" s="410"/>
      <c r="W1" s="410"/>
      <c r="X1" s="410"/>
      <c r="Y1" s="410"/>
      <c r="Z1" s="410"/>
      <c r="AA1" s="447"/>
      <c r="AB1" s="447"/>
      <c r="AC1" s="447"/>
      <c r="AD1" s="447"/>
      <c r="AE1" s="447"/>
      <c r="AF1" s="447"/>
      <c r="AG1" s="447"/>
      <c r="AH1" s="427" t="s">
        <v>65</v>
      </c>
      <c r="AI1" s="410"/>
      <c r="AJ1" s="5"/>
      <c r="AK1" s="5"/>
      <c r="AL1" s="5"/>
      <c r="AM1" s="5"/>
      <c r="AN1" s="5"/>
      <c r="AO1" s="91"/>
      <c r="AP1" s="91"/>
      <c r="AQ1" s="91"/>
      <c r="AR1" s="91"/>
      <c r="AS1" s="91"/>
      <c r="AT1" s="91"/>
      <c r="AU1" s="91"/>
      <c r="AV1" s="91"/>
      <c r="AW1" s="91"/>
      <c r="AX1" s="91"/>
      <c r="AY1" s="91"/>
      <c r="AZ1" s="91"/>
      <c r="BA1" s="91"/>
      <c r="BB1" s="91"/>
      <c r="BC1" s="91"/>
      <c r="BD1" s="470"/>
      <c r="BE1" s="91"/>
      <c r="BF1" s="91"/>
      <c r="BG1" s="470" t="s">
        <v>713</v>
      </c>
      <c r="BH1" s="470" t="s">
        <v>12</v>
      </c>
      <c r="BI1" s="91"/>
      <c r="BJ1" s="477">
        <v>1</v>
      </c>
      <c r="BK1" s="478" t="s">
        <v>2</v>
      </c>
      <c r="BL1" s="477">
        <v>10</v>
      </c>
      <c r="BM1" s="91"/>
      <c r="BN1" s="91"/>
      <c r="BO1" s="91"/>
      <c r="BP1" s="91"/>
      <c r="BQ1" s="91"/>
      <c r="BR1" s="91"/>
      <c r="BS1" s="91"/>
      <c r="BT1" s="91"/>
      <c r="BU1" s="91"/>
      <c r="BV1" s="91"/>
      <c r="BW1" s="91"/>
      <c r="BX1" s="91"/>
      <c r="BY1" s="91"/>
      <c r="BZ1" s="91"/>
      <c r="CA1" s="91"/>
      <c r="CB1" s="91"/>
      <c r="CC1" s="91"/>
      <c r="CD1" s="91"/>
      <c r="CE1" s="91"/>
      <c r="CF1" s="91"/>
      <c r="CG1" s="91"/>
      <c r="CH1" s="91"/>
      <c r="CI1" s="91"/>
      <c r="CJ1" s="91"/>
      <c r="CK1" s="91"/>
      <c r="CL1" s="91"/>
      <c r="CM1" s="91"/>
      <c r="CN1" s="91"/>
      <c r="CO1" s="91"/>
      <c r="CP1" s="91"/>
    </row>
    <row r="2" spans="1:94">
      <c r="A2" s="411"/>
      <c r="B2" s="448" t="s">
        <v>672</v>
      </c>
      <c r="C2" s="448"/>
      <c r="D2" s="1"/>
      <c r="E2" s="448" t="s">
        <v>726</v>
      </c>
      <c r="F2" s="147"/>
      <c r="G2" s="385" t="s">
        <v>679</v>
      </c>
      <c r="H2" s="414" t="s">
        <v>9</v>
      </c>
      <c r="I2" s="414" t="s">
        <v>7</v>
      </c>
      <c r="J2" s="414" t="s">
        <v>678</v>
      </c>
      <c r="K2" s="385" t="s">
        <v>12</v>
      </c>
      <c r="L2" s="385" t="s">
        <v>676</v>
      </c>
      <c r="M2" s="414" t="s">
        <v>677</v>
      </c>
      <c r="N2" s="410"/>
      <c r="O2" s="410"/>
      <c r="P2" s="417"/>
      <c r="Q2" s="457" t="s">
        <v>680</v>
      </c>
      <c r="R2" s="458" t="s">
        <v>681</v>
      </c>
      <c r="S2" s="458" t="s">
        <v>682</v>
      </c>
      <c r="T2" s="458" t="s">
        <v>683</v>
      </c>
      <c r="U2" s="458" t="s">
        <v>684</v>
      </c>
      <c r="V2" s="458" t="s">
        <v>685</v>
      </c>
      <c r="W2" s="458" t="s">
        <v>686</v>
      </c>
      <c r="X2" s="458" t="s">
        <v>687</v>
      </c>
      <c r="Y2" s="458" t="s">
        <v>688</v>
      </c>
      <c r="Z2" s="458" t="s">
        <v>689</v>
      </c>
      <c r="AA2" s="458" t="s">
        <v>690</v>
      </c>
      <c r="AB2" s="458" t="s">
        <v>691</v>
      </c>
      <c r="AC2" s="450">
        <v>0</v>
      </c>
      <c r="AD2" s="450">
        <v>1</v>
      </c>
      <c r="AE2" s="450">
        <v>2</v>
      </c>
      <c r="AF2" s="450">
        <v>0</v>
      </c>
      <c r="AG2" s="450">
        <v>1</v>
      </c>
      <c r="AH2" s="451">
        <v>2</v>
      </c>
      <c r="AI2" s="410"/>
      <c r="AJ2" s="5"/>
      <c r="AK2" s="5"/>
      <c r="AL2" s="5"/>
      <c r="AM2" s="5"/>
      <c r="AN2" s="5"/>
      <c r="AO2" s="91"/>
      <c r="AP2" s="91"/>
      <c r="AQ2" s="91"/>
      <c r="AR2" s="91"/>
      <c r="AS2" s="91"/>
      <c r="AT2" s="91"/>
      <c r="AU2" s="91"/>
      <c r="AV2" s="91"/>
      <c r="AW2" s="447"/>
      <c r="AX2" s="447"/>
      <c r="AY2" s="447"/>
      <c r="AZ2" s="447"/>
      <c r="BA2" s="470" t="s">
        <v>65</v>
      </c>
      <c r="BB2" s="427"/>
      <c r="BC2" s="470"/>
      <c r="BD2" s="470"/>
      <c r="BE2" s="427"/>
      <c r="BF2" s="470"/>
      <c r="BG2" s="470" t="s">
        <v>714</v>
      </c>
      <c r="BH2" s="470" t="s">
        <v>99</v>
      </c>
      <c r="BI2" s="91"/>
      <c r="BJ2" s="477"/>
      <c r="BK2" s="478" t="s">
        <v>3</v>
      </c>
      <c r="BL2" s="477">
        <v>15</v>
      </c>
      <c r="BM2" s="91"/>
      <c r="BN2" s="91"/>
      <c r="BO2" s="91"/>
      <c r="BP2" s="91"/>
      <c r="BQ2" s="91"/>
      <c r="BR2" s="91"/>
      <c r="BS2" s="91"/>
      <c r="BT2" s="91"/>
      <c r="BU2" s="91"/>
      <c r="BV2" s="91"/>
      <c r="BW2" s="91"/>
      <c r="BX2" s="91"/>
      <c r="BY2" s="91"/>
      <c r="BZ2" s="91"/>
      <c r="CA2" s="91"/>
      <c r="CB2" s="91"/>
      <c r="CC2" s="91"/>
      <c r="CD2" s="91"/>
      <c r="CE2" s="91"/>
      <c r="CF2" s="91"/>
      <c r="CG2" s="91"/>
      <c r="CH2" s="91"/>
      <c r="CI2" s="91"/>
      <c r="CJ2" s="91"/>
      <c r="CK2" s="91"/>
      <c r="CL2" s="91"/>
      <c r="CM2" s="91"/>
      <c r="CN2" s="91"/>
      <c r="CO2" s="91"/>
      <c r="CP2" s="91"/>
    </row>
    <row r="3" spans="1:94">
      <c r="A3" s="411">
        <f>MAX(A5:A124)</f>
        <v>10</v>
      </c>
      <c r="B3" s="413"/>
      <c r="C3" s="413"/>
      <c r="D3" s="413"/>
      <c r="E3" s="413"/>
      <c r="F3" s="147"/>
      <c r="G3" s="448" t="s">
        <v>725</v>
      </c>
      <c r="H3" s="448"/>
      <c r="I3" s="448"/>
      <c r="J3" s="448"/>
      <c r="K3" s="448"/>
      <c r="L3" s="448"/>
      <c r="M3" s="448"/>
      <c r="N3" s="410"/>
      <c r="O3" s="410"/>
      <c r="P3" s="417"/>
      <c r="Q3" s="459" t="s">
        <v>692</v>
      </c>
      <c r="R3" s="455" t="s">
        <v>693</v>
      </c>
      <c r="S3" s="455" t="s">
        <v>391</v>
      </c>
      <c r="T3" s="455" t="s">
        <v>694</v>
      </c>
      <c r="U3" s="455" t="s">
        <v>693</v>
      </c>
      <c r="V3" s="455" t="s">
        <v>695</v>
      </c>
      <c r="W3" s="455" t="s">
        <v>696</v>
      </c>
      <c r="X3" s="455" t="s">
        <v>693</v>
      </c>
      <c r="Y3" s="455" t="s">
        <v>674</v>
      </c>
      <c r="Z3" s="455" t="s">
        <v>697</v>
      </c>
      <c r="AA3" s="455" t="s">
        <v>693</v>
      </c>
      <c r="AB3" s="455" t="s">
        <v>675</v>
      </c>
      <c r="AC3" s="460">
        <v>1</v>
      </c>
      <c r="AD3" s="460">
        <v>5</v>
      </c>
      <c r="AE3" s="460">
        <v>9</v>
      </c>
      <c r="AF3" s="460">
        <v>2</v>
      </c>
      <c r="AG3" s="460">
        <v>5</v>
      </c>
      <c r="AH3" s="461">
        <v>9</v>
      </c>
      <c r="AI3" s="410"/>
      <c r="AJ3" s="5"/>
      <c r="AK3" s="401"/>
      <c r="AL3" s="402">
        <v>1</v>
      </c>
      <c r="AM3" s="402">
        <f t="shared" ref="AM3:AU3" si="0">AL3+1</f>
        <v>2</v>
      </c>
      <c r="AN3" s="402">
        <f t="shared" si="0"/>
        <v>3</v>
      </c>
      <c r="AO3" s="402">
        <f t="shared" si="0"/>
        <v>4</v>
      </c>
      <c r="AP3" s="402">
        <f t="shared" si="0"/>
        <v>5</v>
      </c>
      <c r="AQ3" s="402">
        <f t="shared" si="0"/>
        <v>6</v>
      </c>
      <c r="AR3" s="402">
        <f t="shared" si="0"/>
        <v>7</v>
      </c>
      <c r="AS3" s="402">
        <f t="shared" si="0"/>
        <v>8</v>
      </c>
      <c r="AT3" s="402">
        <f t="shared" si="0"/>
        <v>9</v>
      </c>
      <c r="AU3" s="402">
        <f t="shared" si="0"/>
        <v>10</v>
      </c>
      <c r="AV3" s="91"/>
      <c r="AW3" s="474" t="s">
        <v>715</v>
      </c>
      <c r="AX3" s="433">
        <f>AVERAGE(AX5:AX365)</f>
        <v>-277.60693240601489</v>
      </c>
      <c r="AY3" s="433">
        <f>AVERAGE(AY5:AY365)</f>
        <v>-5625.3083953843625</v>
      </c>
      <c r="AZ3" s="433">
        <f>AVERAGE(AZ5:AZ365)</f>
        <v>-2320.3013393487095</v>
      </c>
      <c r="BA3" s="433">
        <f>AVERAGE(BA5:BA365)</f>
        <v>-58914.226465500302</v>
      </c>
      <c r="BB3" s="91"/>
      <c r="BC3" s="470"/>
      <c r="BD3" s="471" t="s">
        <v>12</v>
      </c>
      <c r="BE3" s="91"/>
      <c r="BF3" s="470"/>
      <c r="BG3" s="471" t="s">
        <v>99</v>
      </c>
      <c r="BH3" s="91"/>
      <c r="BI3" s="91"/>
      <c r="BJ3" s="394">
        <f>BL1*BL2</f>
        <v>150</v>
      </c>
      <c r="BK3" s="394"/>
      <c r="BL3" s="394"/>
      <c r="BM3" s="91"/>
      <c r="BN3" s="91"/>
      <c r="BO3" s="91"/>
      <c r="BP3" s="91"/>
      <c r="BQ3" s="91"/>
      <c r="BR3" s="91"/>
      <c r="BS3" s="91"/>
      <c r="BT3" s="91"/>
      <c r="BU3" s="91"/>
      <c r="BV3" s="91"/>
      <c r="BW3" s="91"/>
      <c r="BX3" s="91"/>
      <c r="BY3" s="91"/>
      <c r="BZ3" s="91"/>
      <c r="CA3" s="91"/>
      <c r="CB3" s="91"/>
      <c r="CC3" s="91"/>
      <c r="CD3" s="91"/>
      <c r="CE3" s="91"/>
      <c r="CF3" s="91"/>
      <c r="CG3" s="91"/>
      <c r="CH3" s="91"/>
      <c r="CI3" s="91"/>
      <c r="CJ3" s="91"/>
      <c r="CK3" s="91"/>
      <c r="CL3" s="91"/>
      <c r="CM3" s="91"/>
      <c r="CN3" s="91"/>
      <c r="CO3" s="91"/>
      <c r="CP3" s="91"/>
    </row>
    <row r="4" spans="1:94">
      <c r="A4" s="416">
        <f>COUNT(A5:A124)</f>
        <v>120</v>
      </c>
      <c r="B4" s="413"/>
      <c r="C4" s="413"/>
      <c r="D4" s="93">
        <v>120</v>
      </c>
      <c r="E4" s="391" t="s">
        <v>670</v>
      </c>
      <c r="F4" s="147"/>
      <c r="G4" s="333">
        <v>0</v>
      </c>
      <c r="H4" s="333">
        <v>1</v>
      </c>
      <c r="I4" s="333">
        <v>2</v>
      </c>
      <c r="J4" s="333">
        <v>3</v>
      </c>
      <c r="K4" s="333">
        <v>4</v>
      </c>
      <c r="L4" s="333">
        <v>5</v>
      </c>
      <c r="M4" s="137">
        <v>-2</v>
      </c>
      <c r="N4" s="410"/>
      <c r="O4" s="410"/>
      <c r="P4" s="410"/>
      <c r="Q4" s="410"/>
      <c r="R4" s="410"/>
      <c r="S4" s="410"/>
      <c r="T4" s="410"/>
      <c r="U4" s="410"/>
      <c r="V4" s="410"/>
      <c r="W4" s="410"/>
      <c r="X4" s="410"/>
      <c r="Y4" s="410"/>
      <c r="Z4" s="410"/>
      <c r="AA4" s="410"/>
      <c r="AB4" s="410"/>
      <c r="AC4" s="410"/>
      <c r="AD4" s="410"/>
      <c r="AE4" s="410"/>
      <c r="AF4" s="410"/>
      <c r="AG4" s="410"/>
      <c r="AH4" s="410"/>
      <c r="AI4" s="410"/>
      <c r="AJ4" s="410"/>
      <c r="AK4" s="402">
        <v>1</v>
      </c>
      <c r="AL4" s="397">
        <f t="shared" ref="AL4:AU4" si="1">IF(AL191="","",IF(ISNUMBER(MATCH(AL191,$AG$13:$AG$22,0)),$T$2,IF(ISNUMBER(MATCH(AL191,$AG$27:$AG$46,0)),$BJ$1,IF(ISNUMBER(MATCH(AL191,$AG$5:$AG$8,0)),$AG$9,IF(ISNUMBER(MATCH(AL191,$M$5:$M$34,0)),$M$4,$BJ$2)))))</f>
        <v>0</v>
      </c>
      <c r="AM4" s="397">
        <f t="shared" si="1"/>
        <v>0</v>
      </c>
      <c r="AN4" s="397">
        <f t="shared" si="1"/>
        <v>0</v>
      </c>
      <c r="AO4" s="397">
        <f t="shared" si="1"/>
        <v>0</v>
      </c>
      <c r="AP4" s="397">
        <f t="shared" si="1"/>
        <v>0</v>
      </c>
      <c r="AQ4" s="397">
        <f t="shared" si="1"/>
        <v>0</v>
      </c>
      <c r="AR4" s="397">
        <f t="shared" si="1"/>
        <v>0</v>
      </c>
      <c r="AS4" s="397">
        <f t="shared" si="1"/>
        <v>0</v>
      </c>
      <c r="AT4" s="397">
        <f t="shared" si="1"/>
        <v>0</v>
      </c>
      <c r="AU4" s="397">
        <f t="shared" si="1"/>
        <v>-2</v>
      </c>
      <c r="AV4" s="91"/>
      <c r="AW4" s="81" t="s">
        <v>35</v>
      </c>
      <c r="AX4" s="81" t="s">
        <v>36</v>
      </c>
      <c r="AY4" s="81" t="s">
        <v>37</v>
      </c>
      <c r="AZ4" s="81" t="s">
        <v>38</v>
      </c>
      <c r="BA4" s="469" t="s">
        <v>39</v>
      </c>
      <c r="BB4" s="91"/>
      <c r="BC4" s="81" t="s">
        <v>35</v>
      </c>
      <c r="BD4" s="433" t="s">
        <v>137</v>
      </c>
      <c r="BE4" s="91"/>
      <c r="BF4" s="81" t="s">
        <v>35</v>
      </c>
      <c r="BG4" s="433" t="s">
        <v>97</v>
      </c>
      <c r="BH4" s="91"/>
      <c r="BI4" s="475" t="s">
        <v>723</v>
      </c>
      <c r="BJ4" s="410"/>
      <c r="BK4" s="410"/>
      <c r="BL4" s="482">
        <v>1</v>
      </c>
      <c r="BM4" s="91"/>
      <c r="BN4" s="91"/>
      <c r="BO4" s="91"/>
      <c r="BP4" s="91"/>
      <c r="BQ4" s="91"/>
      <c r="BR4" s="91"/>
      <c r="BS4" s="91"/>
      <c r="BT4" s="91"/>
      <c r="BU4" s="91"/>
      <c r="BV4" s="91"/>
      <c r="BW4" s="91"/>
      <c r="BX4" s="91"/>
      <c r="BY4" s="91"/>
      <c r="BZ4" s="91"/>
      <c r="CA4" s="91"/>
      <c r="CB4" s="91"/>
      <c r="CC4" s="91"/>
      <c r="CD4" s="91"/>
      <c r="CE4" s="91"/>
      <c r="CF4" s="91"/>
      <c r="CG4" s="91"/>
      <c r="CH4" s="91"/>
      <c r="CI4" s="91"/>
      <c r="CJ4" s="91"/>
      <c r="CK4" s="91"/>
      <c r="CL4" s="91"/>
      <c r="CM4" s="91"/>
      <c r="CN4" s="91"/>
      <c r="CO4" s="91"/>
      <c r="CP4" s="91"/>
    </row>
    <row r="5" spans="1:94" ht="12" customHeight="1">
      <c r="A5" s="412">
        <v>1</v>
      </c>
      <c r="B5" s="413">
        <v>0</v>
      </c>
      <c r="C5" s="317">
        <v>-2.5</v>
      </c>
      <c r="D5" s="472">
        <v>1</v>
      </c>
      <c r="E5" s="473">
        <f>IF(D5&lt;=$D$4,B5,"")</f>
        <v>0</v>
      </c>
      <c r="F5" s="333">
        <v>0</v>
      </c>
      <c r="G5" s="414">
        <v>1</v>
      </c>
      <c r="H5" s="414">
        <v>0</v>
      </c>
      <c r="I5" s="414">
        <v>9</v>
      </c>
      <c r="J5" s="412" t="s">
        <v>673</v>
      </c>
      <c r="K5" s="414">
        <v>15</v>
      </c>
      <c r="L5" s="463" t="s">
        <v>674</v>
      </c>
      <c r="M5" s="50" t="str">
        <f>_xlfn.CONCAT(I5+1,",",H5+1)</f>
        <v>10,1</v>
      </c>
      <c r="N5" s="410"/>
      <c r="O5" s="464"/>
      <c r="P5" s="410"/>
      <c r="Q5" s="410" t="str">
        <f>R3</f>
        <v>ghb</v>
      </c>
      <c r="R5" s="410">
        <v>2</v>
      </c>
      <c r="S5" s="410">
        <v>6</v>
      </c>
      <c r="T5" s="410">
        <v>10</v>
      </c>
      <c r="U5" s="410"/>
      <c r="V5" s="410"/>
      <c r="W5" s="410"/>
      <c r="X5" s="410"/>
      <c r="Y5" s="410"/>
      <c r="Z5" s="410"/>
      <c r="AA5" s="410"/>
      <c r="AB5" s="410"/>
      <c r="AC5" s="410"/>
      <c r="AD5" s="410"/>
      <c r="AE5" s="410"/>
      <c r="AF5" s="419">
        <f>R5</f>
        <v>2</v>
      </c>
      <c r="AG5" s="50" t="str">
        <f>_xlfn.CONCAT(T5,",",S5)</f>
        <v>10,6</v>
      </c>
      <c r="AH5" s="415" t="str">
        <f>Q5</f>
        <v>ghb</v>
      </c>
      <c r="AI5" s="415"/>
      <c r="AJ5" s="5"/>
      <c r="AK5" s="402">
        <f t="shared" ref="AK5:AK18" si="2">AK4+1</f>
        <v>2</v>
      </c>
      <c r="AL5" s="397">
        <f t="shared" ref="AL5:AU5" si="3">IF(AL192="","",IF(ISNUMBER(MATCH(AL192,$AG$13:$AG$22,0)),$T$2,IF(ISNUMBER(MATCH(AL192,$AG$27:$AG$46,0)),$BJ$1,IF(ISNUMBER(MATCH(AL192,$AG$5:$AG$8,0)),$AG$9,IF(ISNUMBER(MATCH(AL192,$M$5:$M$34,0)),$M$4,$BJ$2)))))</f>
        <v>0</v>
      </c>
      <c r="AM5" s="397">
        <f t="shared" si="3"/>
        <v>0</v>
      </c>
      <c r="AN5" s="397">
        <f t="shared" si="3"/>
        <v>0</v>
      </c>
      <c r="AO5" s="397" t="str">
        <f t="shared" si="3"/>
        <v>B3</v>
      </c>
      <c r="AP5" s="397">
        <f t="shared" si="3"/>
        <v>0</v>
      </c>
      <c r="AQ5" s="397">
        <f t="shared" si="3"/>
        <v>0</v>
      </c>
      <c r="AR5" s="397">
        <f t="shared" si="3"/>
        <v>0</v>
      </c>
      <c r="AS5" s="397">
        <f t="shared" si="3"/>
        <v>0</v>
      </c>
      <c r="AT5" s="397">
        <f t="shared" si="3"/>
        <v>0</v>
      </c>
      <c r="AU5" s="397">
        <f t="shared" si="3"/>
        <v>-2</v>
      </c>
      <c r="AV5" s="91"/>
      <c r="AW5" s="81">
        <v>1</v>
      </c>
      <c r="AX5" s="82">
        <v>-277.32915031398699</v>
      </c>
      <c r="AY5" s="82">
        <v>-5653.65585808375</v>
      </c>
      <c r="AZ5" s="82">
        <v>-2312.5395767698901</v>
      </c>
      <c r="BA5" s="82">
        <v>-59034.115674042499</v>
      </c>
      <c r="BB5" s="91"/>
      <c r="BC5" s="81">
        <v>1</v>
      </c>
      <c r="BD5" s="82">
        <v>774.87975253951004</v>
      </c>
      <c r="BE5" s="91"/>
      <c r="BF5" s="81">
        <v>1</v>
      </c>
      <c r="BG5" s="82">
        <v>13.643498547409299</v>
      </c>
      <c r="BH5" s="91"/>
      <c r="BI5" s="467"/>
      <c r="BJ5" s="5">
        <v>1</v>
      </c>
      <c r="BK5" s="5">
        <v>2</v>
      </c>
      <c r="BL5" s="5">
        <v>3</v>
      </c>
      <c r="BM5" s="91"/>
      <c r="BN5" s="91"/>
      <c r="BO5" s="91"/>
      <c r="BP5" s="91"/>
      <c r="BQ5" s="91"/>
      <c r="BR5" s="91"/>
      <c r="BS5" s="91"/>
      <c r="BT5" s="91"/>
      <c r="BU5" s="91"/>
      <c r="BV5" s="91"/>
      <c r="BW5" s="91"/>
      <c r="BX5" s="91"/>
      <c r="BY5" s="91"/>
      <c r="BZ5" s="91"/>
      <c r="CA5" s="91"/>
      <c r="CB5" s="91"/>
      <c r="CC5" s="91"/>
      <c r="CD5" s="91"/>
      <c r="CE5" s="91"/>
      <c r="CF5" s="91"/>
      <c r="CG5" s="91"/>
      <c r="CH5" s="91"/>
      <c r="CI5" s="91"/>
      <c r="CJ5" s="91"/>
      <c r="CK5" s="91"/>
      <c r="CL5" s="91"/>
      <c r="CM5" s="91"/>
      <c r="CN5" s="91"/>
      <c r="CO5" s="91"/>
      <c r="CP5" s="91"/>
    </row>
    <row r="6" spans="1:94" ht="12" customHeight="1">
      <c r="A6" s="412">
        <v>1.0756302521008401</v>
      </c>
      <c r="B6" s="413">
        <v>0.05</v>
      </c>
      <c r="C6" s="317">
        <v>-2.1</v>
      </c>
      <c r="D6" s="472">
        <f>D5+1</f>
        <v>2</v>
      </c>
      <c r="E6" s="473">
        <f t="shared" ref="E6:E69" si="4">IF(D6&lt;=$D$4,B6,"")</f>
        <v>0.05</v>
      </c>
      <c r="F6" s="333">
        <v>1</v>
      </c>
      <c r="G6" s="414">
        <v>1</v>
      </c>
      <c r="H6" s="414">
        <v>1</v>
      </c>
      <c r="I6" s="414">
        <v>9</v>
      </c>
      <c r="J6" s="412" t="s">
        <v>673</v>
      </c>
      <c r="K6" s="414">
        <v>15</v>
      </c>
      <c r="L6" s="463" t="s">
        <v>674</v>
      </c>
      <c r="M6" s="50" t="str">
        <f t="shared" ref="M6:M34" si="5">_xlfn.CONCAT(I6+1,",",H6+1)</f>
        <v>10,2</v>
      </c>
      <c r="N6" s="464" t="str">
        <f>L6</f>
        <v>ESTUARY-L2</v>
      </c>
      <c r="O6" s="410"/>
      <c r="P6" s="410"/>
      <c r="Q6" s="410" t="str">
        <f>Y3</f>
        <v>ESTUARY-L2</v>
      </c>
      <c r="R6" s="410">
        <f>AC3</f>
        <v>1</v>
      </c>
      <c r="S6" s="410">
        <f>AD3</f>
        <v>5</v>
      </c>
      <c r="T6" s="410">
        <f>AE3</f>
        <v>9</v>
      </c>
      <c r="U6" s="410"/>
      <c r="V6" s="410"/>
      <c r="W6" s="410"/>
      <c r="X6" s="410"/>
      <c r="Y6" s="410"/>
      <c r="Z6" s="410"/>
      <c r="AA6" s="410"/>
      <c r="AB6" s="410"/>
      <c r="AC6" s="410"/>
      <c r="AD6" s="410"/>
      <c r="AE6" s="410"/>
      <c r="AF6" s="419">
        <f>R6</f>
        <v>1</v>
      </c>
      <c r="AG6" s="50" t="str">
        <f>_xlfn.CONCAT(T6,",",S6)</f>
        <v>9,5</v>
      </c>
      <c r="AH6" s="415" t="str">
        <f>Q6</f>
        <v>ESTUARY-L2</v>
      </c>
      <c r="AI6" s="415"/>
      <c r="AJ6" s="5"/>
      <c r="AK6" s="402">
        <f t="shared" si="2"/>
        <v>3</v>
      </c>
      <c r="AL6" s="397">
        <f t="shared" ref="AL6:AU6" si="6">IF(AL193="","",IF(ISNUMBER(MATCH(AL193,$AG$13:$AG$22,0)),$T$2,IF(ISNUMBER(MATCH(AL193,$AG$27:$AG$46,0)),$BJ$1,IF(ISNUMBER(MATCH(AL193,$AG$5:$AG$8,0)),$AG$9,IF(ISNUMBER(MATCH(AL193,$M$5:$M$34,0)),$M$4,$BJ$2)))))</f>
        <v>0</v>
      </c>
      <c r="AM6" s="397" t="str">
        <f t="shared" si="6"/>
        <v>B3</v>
      </c>
      <c r="AN6" s="397">
        <f t="shared" si="6"/>
        <v>0</v>
      </c>
      <c r="AO6" s="397">
        <f t="shared" si="6"/>
        <v>0</v>
      </c>
      <c r="AP6" s="397">
        <f t="shared" si="6"/>
        <v>0</v>
      </c>
      <c r="AQ6" s="397">
        <f t="shared" si="6"/>
        <v>0</v>
      </c>
      <c r="AR6" s="397">
        <f t="shared" si="6"/>
        <v>0</v>
      </c>
      <c r="AS6" s="397">
        <f t="shared" si="6"/>
        <v>0</v>
      </c>
      <c r="AT6" s="397">
        <f t="shared" si="6"/>
        <v>0</v>
      </c>
      <c r="AU6" s="397">
        <f t="shared" si="6"/>
        <v>-2</v>
      </c>
      <c r="AV6" s="91"/>
      <c r="AW6" s="81">
        <v>1.083333333333</v>
      </c>
      <c r="AX6" s="82">
        <v>-301.66494173714801</v>
      </c>
      <c r="AY6" s="82">
        <v>-6609.7982584538004</v>
      </c>
      <c r="AZ6" s="82">
        <v>-2699.859355219</v>
      </c>
      <c r="BA6" s="82">
        <v>-73552.793105165401</v>
      </c>
      <c r="BB6" s="91"/>
      <c r="BC6" s="81">
        <v>1.083333333333</v>
      </c>
      <c r="BD6" s="82">
        <v>775.18804335591096</v>
      </c>
      <c r="BE6" s="91"/>
      <c r="BF6" s="81">
        <v>1.083333333333</v>
      </c>
      <c r="BG6" s="82">
        <v>13.3899514143278</v>
      </c>
      <c r="BH6" s="91"/>
      <c r="BI6" s="39">
        <v>0</v>
      </c>
      <c r="BJ6" s="468">
        <v>0</v>
      </c>
      <c r="BK6" s="468">
        <v>0</v>
      </c>
      <c r="BL6" s="468">
        <v>0</v>
      </c>
      <c r="BM6" s="91"/>
      <c r="BN6" s="91"/>
      <c r="BO6" s="91"/>
      <c r="BP6" s="91"/>
      <c r="BQ6" s="91"/>
      <c r="BR6" s="91"/>
      <c r="BS6" s="91"/>
      <c r="BT6" s="91"/>
      <c r="BU6" s="91"/>
      <c r="BV6" s="91"/>
      <c r="BW6" s="91"/>
      <c r="BX6" s="91"/>
      <c r="BY6" s="91"/>
      <c r="BZ6" s="91"/>
      <c r="CA6" s="91"/>
      <c r="CB6" s="91"/>
      <c r="CC6" s="91"/>
      <c r="CD6" s="91"/>
      <c r="CE6" s="91"/>
      <c r="CF6" s="91"/>
      <c r="CG6" s="91"/>
      <c r="CH6" s="91"/>
      <c r="CI6" s="91"/>
      <c r="CJ6" s="91"/>
      <c r="CK6" s="91"/>
      <c r="CL6" s="91"/>
      <c r="CM6" s="91"/>
      <c r="CN6" s="91"/>
      <c r="CO6" s="91"/>
      <c r="CP6" s="91"/>
    </row>
    <row r="7" spans="1:94" ht="12" customHeight="1">
      <c r="A7" s="412">
        <v>1.1512605042016799</v>
      </c>
      <c r="B7" s="413">
        <v>0.20599999999999999</v>
      </c>
      <c r="C7" s="317">
        <v>2.1</v>
      </c>
      <c r="D7" s="472">
        <f t="shared" ref="D7:D70" si="7">D6+1</f>
        <v>3</v>
      </c>
      <c r="E7" s="473">
        <f t="shared" si="4"/>
        <v>0.20599999999999999</v>
      </c>
      <c r="F7" s="333">
        <v>2</v>
      </c>
      <c r="G7" s="414">
        <v>1</v>
      </c>
      <c r="H7" s="414">
        <v>2</v>
      </c>
      <c r="I7" s="414">
        <v>9</v>
      </c>
      <c r="J7" s="412" t="s">
        <v>673</v>
      </c>
      <c r="K7" s="414">
        <v>15</v>
      </c>
      <c r="L7" s="463" t="s">
        <v>674</v>
      </c>
      <c r="M7" s="50" t="str">
        <f t="shared" si="5"/>
        <v>10,3</v>
      </c>
      <c r="N7" s="410"/>
      <c r="O7" s="410"/>
      <c r="P7" s="410"/>
      <c r="Q7" s="410" t="str">
        <f>U3</f>
        <v>ghb</v>
      </c>
      <c r="R7" s="410">
        <v>3</v>
      </c>
      <c r="S7" s="410">
        <v>6</v>
      </c>
      <c r="T7" s="410">
        <v>10</v>
      </c>
      <c r="U7" s="410"/>
      <c r="V7" s="410"/>
      <c r="W7" s="410"/>
      <c r="X7" s="410"/>
      <c r="Y7" s="410"/>
      <c r="Z7" s="410"/>
      <c r="AA7" s="410"/>
      <c r="AB7" s="410"/>
      <c r="AC7" s="410"/>
      <c r="AD7" s="410"/>
      <c r="AE7" s="410"/>
      <c r="AF7" s="419">
        <f>R7</f>
        <v>3</v>
      </c>
      <c r="AG7" s="50" t="str">
        <f>_xlfn.CONCAT(T7,",",S7)</f>
        <v>10,6</v>
      </c>
      <c r="AH7" s="415" t="str">
        <f>Q7</f>
        <v>ghb</v>
      </c>
      <c r="AI7" s="415"/>
      <c r="AJ7" s="5"/>
      <c r="AK7" s="402">
        <f t="shared" si="2"/>
        <v>4</v>
      </c>
      <c r="AL7" s="397">
        <f t="shared" ref="AL7:AU7" si="8">IF(AL194="","",IF(ISNUMBER(MATCH(AL194,$AG$13:$AG$22,0)),$T$2,IF(ISNUMBER(MATCH(AL194,$AG$27:$AG$46,0)),$BJ$1,IF(ISNUMBER(MATCH(AL194,$AG$5:$AG$8,0)),$AG$9,IF(ISNUMBER(MATCH(AL194,$M$5:$M$34,0)),$M$4,$BJ$2)))))</f>
        <v>0</v>
      </c>
      <c r="AM7" s="397">
        <f t="shared" si="8"/>
        <v>1</v>
      </c>
      <c r="AN7" s="397">
        <f t="shared" si="8"/>
        <v>0</v>
      </c>
      <c r="AO7" s="397">
        <f t="shared" si="8"/>
        <v>0</v>
      </c>
      <c r="AP7" s="397">
        <f t="shared" si="8"/>
        <v>0</v>
      </c>
      <c r="AQ7" s="397">
        <f t="shared" si="8"/>
        <v>0</v>
      </c>
      <c r="AR7" s="397" t="str">
        <f t="shared" si="8"/>
        <v>B3</v>
      </c>
      <c r="AS7" s="397">
        <f t="shared" si="8"/>
        <v>0</v>
      </c>
      <c r="AT7" s="397">
        <f t="shared" si="8"/>
        <v>0</v>
      </c>
      <c r="AU7" s="397">
        <f t="shared" si="8"/>
        <v>-2</v>
      </c>
      <c r="AV7" s="91"/>
      <c r="AW7" s="81">
        <v>1.166666666667</v>
      </c>
      <c r="AX7" s="82">
        <v>-282.51485102856401</v>
      </c>
      <c r="AY7" s="82">
        <v>-5562.68246762533</v>
      </c>
      <c r="AZ7" s="82">
        <v>-2396.2421629881901</v>
      </c>
      <c r="BA7" s="82">
        <v>-57800.212518457702</v>
      </c>
      <c r="BB7" s="91"/>
      <c r="BC7" s="81">
        <v>1.166666666667</v>
      </c>
      <c r="BD7" s="82">
        <v>775.54236422777103</v>
      </c>
      <c r="BE7" s="91"/>
      <c r="BF7" s="81">
        <v>1.166666666667</v>
      </c>
      <c r="BG7" s="82">
        <v>13.3417425524738</v>
      </c>
      <c r="BH7" s="91"/>
      <c r="BI7" s="39">
        <v>1</v>
      </c>
      <c r="BJ7" s="468">
        <v>-200</v>
      </c>
      <c r="BK7" s="468">
        <v>0</v>
      </c>
      <c r="BL7" s="468">
        <v>-100</v>
      </c>
      <c r="BM7" s="91"/>
      <c r="BN7" s="91"/>
      <c r="BO7" s="91"/>
      <c r="BP7" s="91"/>
      <c r="BQ7" s="91"/>
      <c r="BR7" s="91"/>
      <c r="BS7" s="91"/>
      <c r="BT7" s="91"/>
      <c r="BU7" s="91"/>
      <c r="BV7" s="91"/>
      <c r="BW7" s="91"/>
      <c r="BX7" s="91"/>
      <c r="BY7" s="91"/>
      <c r="BZ7" s="91"/>
      <c r="CA7" s="91"/>
      <c r="CB7" s="91"/>
      <c r="CC7" s="91"/>
      <c r="CD7" s="91"/>
      <c r="CE7" s="91"/>
      <c r="CF7" s="91"/>
      <c r="CG7" s="91"/>
      <c r="CH7" s="91"/>
      <c r="CI7" s="91"/>
      <c r="CJ7" s="91"/>
      <c r="CK7" s="91"/>
      <c r="CL7" s="91"/>
      <c r="CM7" s="91"/>
      <c r="CN7" s="91"/>
      <c r="CO7" s="91"/>
      <c r="CP7" s="91"/>
    </row>
    <row r="8" spans="1:94" ht="12" customHeight="1">
      <c r="A8" s="412">
        <v>1.22689075630252</v>
      </c>
      <c r="B8" s="413">
        <v>0.25600000000000001</v>
      </c>
      <c r="C8" s="317">
        <v>2.5</v>
      </c>
      <c r="D8" s="472">
        <f t="shared" si="7"/>
        <v>4</v>
      </c>
      <c r="E8" s="473">
        <f t="shared" si="4"/>
        <v>0.25600000000000001</v>
      </c>
      <c r="F8" s="333">
        <v>3</v>
      </c>
      <c r="G8" s="414">
        <v>1</v>
      </c>
      <c r="H8" s="414">
        <v>3</v>
      </c>
      <c r="I8" s="414">
        <v>9</v>
      </c>
      <c r="J8" s="412" t="s">
        <v>673</v>
      </c>
      <c r="K8" s="414">
        <v>15</v>
      </c>
      <c r="L8" s="463" t="s">
        <v>674</v>
      </c>
      <c r="M8" s="50" t="str">
        <f t="shared" si="5"/>
        <v>10,4</v>
      </c>
      <c r="N8" s="410"/>
      <c r="O8" s="410"/>
      <c r="P8" s="410"/>
      <c r="Q8" s="410" t="str">
        <f>AB3</f>
        <v>ESTUARY-L3</v>
      </c>
      <c r="R8" s="410">
        <f>AF3</f>
        <v>2</v>
      </c>
      <c r="S8" s="410">
        <f>AG3</f>
        <v>5</v>
      </c>
      <c r="T8" s="410">
        <f>AH3</f>
        <v>9</v>
      </c>
      <c r="U8" s="410"/>
      <c r="V8" s="410"/>
      <c r="W8" s="410"/>
      <c r="X8" s="410"/>
      <c r="Y8" s="410"/>
      <c r="Z8" s="410"/>
      <c r="AA8" s="410"/>
      <c r="AB8" s="410"/>
      <c r="AC8" s="410"/>
      <c r="AD8" s="410"/>
      <c r="AE8" s="410"/>
      <c r="AF8" s="419">
        <f>R8</f>
        <v>2</v>
      </c>
      <c r="AG8" s="50" t="str">
        <f>_xlfn.CONCAT(T8,",",S8)</f>
        <v>9,5</v>
      </c>
      <c r="AH8" s="415" t="str">
        <f>Q8</f>
        <v>ESTUARY-L3</v>
      </c>
      <c r="AI8" s="415"/>
      <c r="AJ8" s="5"/>
      <c r="AK8" s="402">
        <f t="shared" si="2"/>
        <v>5</v>
      </c>
      <c r="AL8" s="397">
        <f t="shared" ref="AL8:AU8" si="9">IF(AL195="","",IF(ISNUMBER(MATCH(AL195,$AG$13:$AG$22,0)),$T$2,IF(ISNUMBER(MATCH(AL195,$AG$27:$AG$46,0)),$BJ$1,IF(ISNUMBER(MATCH(AL195,$AG$5:$AG$8,0)),$AG$9,IF(ISNUMBER(MATCH(AL195,$M$5:$M$34,0)),$M$4,$BJ$2)))))</f>
        <v>0</v>
      </c>
      <c r="AM8" s="397">
        <f t="shared" si="9"/>
        <v>0</v>
      </c>
      <c r="AN8" s="397">
        <f t="shared" si="9"/>
        <v>1</v>
      </c>
      <c r="AO8" s="397">
        <f t="shared" si="9"/>
        <v>1</v>
      </c>
      <c r="AP8" s="397">
        <f t="shared" si="9"/>
        <v>0</v>
      </c>
      <c r="AQ8" s="397">
        <f t="shared" si="9"/>
        <v>0</v>
      </c>
      <c r="AR8" s="397">
        <f t="shared" si="9"/>
        <v>0</v>
      </c>
      <c r="AS8" s="397">
        <f t="shared" si="9"/>
        <v>1</v>
      </c>
      <c r="AT8" s="397">
        <f t="shared" si="9"/>
        <v>1</v>
      </c>
      <c r="AU8" s="397">
        <f t="shared" si="9"/>
        <v>1</v>
      </c>
      <c r="AV8" s="91"/>
      <c r="AW8" s="81">
        <v>1.25</v>
      </c>
      <c r="AX8" s="82">
        <v>-260.84306308723097</v>
      </c>
      <c r="AY8" s="82">
        <v>-4838.2554105927702</v>
      </c>
      <c r="AZ8" s="82">
        <v>-2052.4632257650801</v>
      </c>
      <c r="BA8" s="82">
        <v>-46827.578010311903</v>
      </c>
      <c r="BB8" s="91"/>
      <c r="BC8" s="81">
        <v>1.25</v>
      </c>
      <c r="BD8" s="82">
        <v>775.94263244798697</v>
      </c>
      <c r="BE8" s="91"/>
      <c r="BF8" s="81">
        <v>1.25</v>
      </c>
      <c r="BG8" s="82">
        <v>13.584066744700699</v>
      </c>
      <c r="BH8" s="91"/>
      <c r="BI8" s="39">
        <v>11</v>
      </c>
      <c r="BJ8" s="468">
        <v>-1800</v>
      </c>
      <c r="BK8" s="468">
        <v>-500</v>
      </c>
      <c r="BL8" s="468">
        <v>-200</v>
      </c>
      <c r="BM8" s="91"/>
      <c r="BN8" s="91"/>
      <c r="BO8" s="91"/>
      <c r="BP8" s="91"/>
      <c r="BQ8" s="91"/>
      <c r="BR8" s="91"/>
      <c r="BS8" s="91"/>
      <c r="BT8" s="91"/>
      <c r="BU8" s="91"/>
      <c r="BV8" s="91"/>
      <c r="BW8" s="91"/>
      <c r="BX8" s="91"/>
      <c r="BY8" s="91"/>
      <c r="BZ8" s="91"/>
      <c r="CA8" s="91"/>
      <c r="CB8" s="91"/>
      <c r="CC8" s="91"/>
      <c r="CD8" s="91"/>
      <c r="CE8" s="91"/>
      <c r="CF8" s="91"/>
      <c r="CG8" s="91"/>
      <c r="CH8" s="91"/>
      <c r="CI8" s="91"/>
      <c r="CJ8" s="91"/>
      <c r="CK8" s="91"/>
      <c r="CL8" s="91"/>
      <c r="CM8" s="91"/>
      <c r="CN8" s="91"/>
      <c r="CO8" s="91"/>
      <c r="CP8" s="91"/>
    </row>
    <row r="9" spans="1:94" ht="12" customHeight="1">
      <c r="A9" s="412">
        <v>1.30252100840336</v>
      </c>
      <c r="B9" s="413">
        <v>0.30599999999999999</v>
      </c>
      <c r="C9" s="317">
        <v>2</v>
      </c>
      <c r="D9" s="472">
        <f t="shared" si="7"/>
        <v>5</v>
      </c>
      <c r="E9" s="473">
        <f t="shared" si="4"/>
        <v>0.30599999999999999</v>
      </c>
      <c r="F9" s="333">
        <v>4</v>
      </c>
      <c r="G9" s="414">
        <v>1</v>
      </c>
      <c r="H9" s="414">
        <v>4</v>
      </c>
      <c r="I9" s="414">
        <v>9</v>
      </c>
      <c r="J9" s="412" t="s">
        <v>673</v>
      </c>
      <c r="K9" s="414">
        <v>15</v>
      </c>
      <c r="L9" s="463" t="s">
        <v>674</v>
      </c>
      <c r="M9" s="50" t="str">
        <f t="shared" si="5"/>
        <v>10,5</v>
      </c>
      <c r="N9" s="410"/>
      <c r="O9" s="410"/>
      <c r="P9" s="410"/>
      <c r="Q9" s="410"/>
      <c r="R9" s="420">
        <f>R12</f>
        <v>1</v>
      </c>
      <c r="S9" s="420">
        <f>S12</f>
        <v>2</v>
      </c>
      <c r="T9" s="420">
        <f>T12</f>
        <v>3</v>
      </c>
      <c r="U9" s="410"/>
      <c r="V9" s="410"/>
      <c r="W9" s="410"/>
      <c r="X9" s="410"/>
      <c r="Y9" s="410"/>
      <c r="Z9" s="410"/>
      <c r="AA9" s="410"/>
      <c r="AB9" s="410"/>
      <c r="AC9" s="410"/>
      <c r="AD9" s="410"/>
      <c r="AE9" s="410"/>
      <c r="AF9" s="220">
        <v>50</v>
      </c>
      <c r="AG9" s="220">
        <v>2</v>
      </c>
      <c r="AH9" s="410"/>
      <c r="AI9" s="410"/>
      <c r="AJ9" s="5"/>
      <c r="AK9" s="402">
        <f t="shared" si="2"/>
        <v>6</v>
      </c>
      <c r="AL9" s="397">
        <f t="shared" ref="AL9:AU9" si="10">IF(AL196="","",IF(ISNUMBER(MATCH(AL196,$AG$13:$AG$22,0)),$T$2,IF(ISNUMBER(MATCH(AL196,$AG$27:$AG$46,0)),$BJ$1,IF(ISNUMBER(MATCH(AL196,$AG$5:$AG$8,0)),$AG$9,IF(ISNUMBER(MATCH(AL196,$M$5:$M$34,0)),$M$4,$BJ$2)))))</f>
        <v>0</v>
      </c>
      <c r="AM9" s="397">
        <f t="shared" si="10"/>
        <v>0</v>
      </c>
      <c r="AN9" s="397">
        <f t="shared" si="10"/>
        <v>0</v>
      </c>
      <c r="AO9" s="397">
        <f t="shared" si="10"/>
        <v>0</v>
      </c>
      <c r="AP9" s="397">
        <f t="shared" si="10"/>
        <v>1</v>
      </c>
      <c r="AQ9" s="397">
        <f t="shared" si="10"/>
        <v>1</v>
      </c>
      <c r="AR9" s="397">
        <f t="shared" si="10"/>
        <v>1</v>
      </c>
      <c r="AS9" s="397">
        <f t="shared" si="10"/>
        <v>0</v>
      </c>
      <c r="AT9" s="397">
        <f t="shared" si="10"/>
        <v>0</v>
      </c>
      <c r="AU9" s="397">
        <f t="shared" si="10"/>
        <v>2</v>
      </c>
      <c r="AV9" s="91"/>
      <c r="AW9" s="81">
        <v>1.333333333333</v>
      </c>
      <c r="AX9" s="82">
        <v>-255.295120392314</v>
      </c>
      <c r="AY9" s="82">
        <v>-4909.2044612360796</v>
      </c>
      <c r="AZ9" s="82">
        <v>-1969.09501220632</v>
      </c>
      <c r="BA9" s="82">
        <v>-47880.370865335397</v>
      </c>
      <c r="BB9" s="91"/>
      <c r="BC9" s="81">
        <v>1.333333333333</v>
      </c>
      <c r="BD9" s="82">
        <v>776.38877478452696</v>
      </c>
      <c r="BE9" s="91"/>
      <c r="BF9" s="81">
        <v>1.333333333333</v>
      </c>
      <c r="BG9" s="82">
        <v>13.885280575078101</v>
      </c>
      <c r="BH9" s="91"/>
      <c r="BI9" s="39">
        <v>21</v>
      </c>
      <c r="BJ9" s="468">
        <v>-200</v>
      </c>
      <c r="BK9" s="468">
        <v>-400</v>
      </c>
      <c r="BL9" s="468">
        <v>-300</v>
      </c>
      <c r="BM9" s="91"/>
      <c r="BN9" s="91"/>
      <c r="BO9" s="91"/>
      <c r="BP9" s="91"/>
      <c r="BQ9" s="91"/>
      <c r="BR9" s="91"/>
      <c r="BS9" s="91"/>
      <c r="BT9" s="91"/>
      <c r="BU9" s="91"/>
      <c r="BV9" s="91"/>
      <c r="BW9" s="91"/>
      <c r="BX9" s="91"/>
      <c r="BY9" s="91"/>
      <c r="BZ9" s="91"/>
      <c r="CA9" s="91"/>
      <c r="CB9" s="91"/>
      <c r="CC9" s="91"/>
      <c r="CD9" s="91"/>
      <c r="CE9" s="91"/>
      <c r="CF9" s="91"/>
      <c r="CG9" s="91"/>
      <c r="CH9" s="91"/>
      <c r="CI9" s="91"/>
      <c r="CJ9" s="91"/>
      <c r="CK9" s="91"/>
      <c r="CL9" s="91"/>
      <c r="CM9" s="91"/>
      <c r="CN9" s="91"/>
      <c r="CO9" s="91"/>
      <c r="CP9" s="91"/>
    </row>
    <row r="10" spans="1:94" ht="12" customHeight="1">
      <c r="A10" s="412">
        <v>1.3781512605041999</v>
      </c>
      <c r="B10" s="413">
        <v>0.46200000000000002</v>
      </c>
      <c r="C10" s="317">
        <v>-2.4</v>
      </c>
      <c r="D10" s="472">
        <f t="shared" si="7"/>
        <v>6</v>
      </c>
      <c r="E10" s="473">
        <f t="shared" si="4"/>
        <v>0.46200000000000002</v>
      </c>
      <c r="F10" s="333">
        <v>5</v>
      </c>
      <c r="G10" s="414">
        <v>1</v>
      </c>
      <c r="H10" s="414">
        <v>5</v>
      </c>
      <c r="I10" s="414">
        <v>9</v>
      </c>
      <c r="J10" s="412" t="s">
        <v>673</v>
      </c>
      <c r="K10" s="414">
        <v>15</v>
      </c>
      <c r="L10" s="463" t="s">
        <v>674</v>
      </c>
      <c r="M10" s="50" t="str">
        <f t="shared" si="5"/>
        <v>10,6</v>
      </c>
      <c r="N10" s="410"/>
      <c r="O10" s="410"/>
      <c r="P10" s="410"/>
      <c r="Q10" s="410"/>
      <c r="R10" s="420"/>
      <c r="S10" s="420"/>
      <c r="T10" s="420"/>
      <c r="U10" s="410"/>
      <c r="V10" s="410"/>
      <c r="W10" s="410"/>
      <c r="X10" s="410"/>
      <c r="Y10" s="410"/>
      <c r="Z10" s="410"/>
      <c r="AA10" s="410"/>
      <c r="AB10" s="410"/>
      <c r="AC10" s="410"/>
      <c r="AD10" s="410"/>
      <c r="AE10" s="410"/>
      <c r="AF10" s="220"/>
      <c r="AG10" s="220"/>
      <c r="AH10" s="410"/>
      <c r="AI10" s="410"/>
      <c r="AJ10" s="5"/>
      <c r="AK10" s="402">
        <f t="shared" si="2"/>
        <v>7</v>
      </c>
      <c r="AL10" s="397">
        <f t="shared" ref="AL10:AU10" si="11">IF(AL197="","",IF(ISNUMBER(MATCH(AL197,$AG$13:$AG$22,0)),$T$2,IF(ISNUMBER(MATCH(AL197,$AG$27:$AG$46,0)),$BJ$1,IF(ISNUMBER(MATCH(AL197,$AG$5:$AG$8,0)),$AG$9,IF(ISNUMBER(MATCH(AL197,$M$5:$M$34,0)),$M$4,$BJ$2)))))</f>
        <v>0</v>
      </c>
      <c r="AM10" s="397">
        <f t="shared" si="11"/>
        <v>0</v>
      </c>
      <c r="AN10" s="397">
        <f t="shared" si="11"/>
        <v>0</v>
      </c>
      <c r="AO10" s="397">
        <f t="shared" si="11"/>
        <v>1</v>
      </c>
      <c r="AP10" s="397">
        <f t="shared" si="11"/>
        <v>1</v>
      </c>
      <c r="AQ10" s="397">
        <f t="shared" si="11"/>
        <v>0</v>
      </c>
      <c r="AR10" s="397">
        <f t="shared" si="11"/>
        <v>0</v>
      </c>
      <c r="AS10" s="397">
        <f t="shared" si="11"/>
        <v>1</v>
      </c>
      <c r="AT10" s="397">
        <f t="shared" si="11"/>
        <v>1</v>
      </c>
      <c r="AU10" s="397">
        <f t="shared" si="11"/>
        <v>1</v>
      </c>
      <c r="AV10" s="91"/>
      <c r="AW10" s="81">
        <v>1.416666666667</v>
      </c>
      <c r="AX10" s="82">
        <v>-273.14844307335397</v>
      </c>
      <c r="AY10" s="82">
        <v>-5775.2101979722702</v>
      </c>
      <c r="AZ10" s="82">
        <v>-2243.5964116537102</v>
      </c>
      <c r="BA10" s="82">
        <v>-60911.011854019896</v>
      </c>
      <c r="BB10" s="91"/>
      <c r="BC10" s="81">
        <v>1.416666666667</v>
      </c>
      <c r="BD10" s="82">
        <v>776.88058596015401</v>
      </c>
      <c r="BE10" s="91"/>
      <c r="BF10" s="81">
        <v>1.416666666667</v>
      </c>
      <c r="BG10" s="82">
        <v>13.9299642752902</v>
      </c>
      <c r="BH10" s="91"/>
      <c r="BI10" s="39">
        <v>31</v>
      </c>
      <c r="BJ10" s="468">
        <v>0</v>
      </c>
      <c r="BK10" s="468">
        <v>-600</v>
      </c>
      <c r="BL10" s="468">
        <v>-400</v>
      </c>
      <c r="BM10" s="91"/>
      <c r="BN10" s="91"/>
      <c r="BO10" s="91"/>
      <c r="BP10" s="91"/>
      <c r="BQ10" s="91"/>
      <c r="BR10" s="91"/>
      <c r="BS10" s="91"/>
      <c r="BT10" s="91"/>
      <c r="BU10" s="91"/>
      <c r="BV10" s="91"/>
      <c r="BW10" s="91"/>
      <c r="BX10" s="91"/>
      <c r="BY10" s="91"/>
      <c r="BZ10" s="91"/>
      <c r="CA10" s="91"/>
      <c r="CB10" s="91"/>
      <c r="CC10" s="91"/>
      <c r="CD10" s="91"/>
      <c r="CE10" s="91"/>
      <c r="CF10" s="91"/>
      <c r="CG10" s="91"/>
      <c r="CH10" s="91"/>
      <c r="CI10" s="91"/>
      <c r="CJ10" s="91"/>
      <c r="CK10" s="91"/>
      <c r="CL10" s="91"/>
      <c r="CM10" s="91"/>
      <c r="CN10" s="91"/>
      <c r="CO10" s="91"/>
      <c r="CP10" s="91"/>
    </row>
    <row r="11" spans="1:94" ht="12" customHeight="1">
      <c r="A11" s="412">
        <v>1.45378151260504</v>
      </c>
      <c r="B11" s="317">
        <v>0.51200000000000001</v>
      </c>
      <c r="C11" s="317">
        <v>-2.8</v>
      </c>
      <c r="D11" s="472">
        <f t="shared" si="7"/>
        <v>7</v>
      </c>
      <c r="E11" s="473">
        <f t="shared" si="4"/>
        <v>0.51200000000000001</v>
      </c>
      <c r="F11" s="333">
        <v>6</v>
      </c>
      <c r="G11" s="414">
        <v>1</v>
      </c>
      <c r="H11" s="414">
        <v>6</v>
      </c>
      <c r="I11" s="414">
        <v>9</v>
      </c>
      <c r="J11" s="412" t="s">
        <v>673</v>
      </c>
      <c r="K11" s="414">
        <v>15</v>
      </c>
      <c r="L11" s="463" t="s">
        <v>674</v>
      </c>
      <c r="M11" s="50" t="str">
        <f t="shared" si="5"/>
        <v>10,7</v>
      </c>
      <c r="N11" s="410"/>
      <c r="O11" s="410"/>
      <c r="P11" s="448" t="s">
        <v>721</v>
      </c>
      <c r="Q11" s="410"/>
      <c r="R11" s="410"/>
      <c r="S11" s="410"/>
      <c r="T11" s="410"/>
      <c r="U11" s="448"/>
      <c r="V11" s="448"/>
      <c r="W11" s="448"/>
      <c r="X11" s="447"/>
      <c r="Y11" s="448"/>
      <c r="Z11" s="448"/>
      <c r="AA11" s="410"/>
      <c r="AB11" s="410"/>
      <c r="AC11" s="410"/>
      <c r="AD11" s="410"/>
      <c r="AE11" s="447" t="s">
        <v>722</v>
      </c>
      <c r="AF11" s="410"/>
      <c r="AG11" s="410"/>
      <c r="AH11" s="410"/>
      <c r="AI11" s="410"/>
      <c r="AJ11" s="5"/>
      <c r="AK11" s="402">
        <f t="shared" si="2"/>
        <v>8</v>
      </c>
      <c r="AL11" s="397">
        <f t="shared" ref="AL11:AU11" si="12">IF(AL198="","",IF(ISNUMBER(MATCH(AL198,$AG$13:$AG$22,0)),$T$2,IF(ISNUMBER(MATCH(AL198,$AG$27:$AG$46,0)),$BJ$1,IF(ISNUMBER(MATCH(AL198,$AG$5:$AG$8,0)),$AG$9,IF(ISNUMBER(MATCH(AL198,$M$5:$M$34,0)),$M$4,$BJ$2)))))</f>
        <v>0</v>
      </c>
      <c r="AM11" s="397">
        <f t="shared" si="12"/>
        <v>0</v>
      </c>
      <c r="AN11" s="397">
        <f t="shared" si="12"/>
        <v>1</v>
      </c>
      <c r="AO11" s="397">
        <f t="shared" si="12"/>
        <v>0</v>
      </c>
      <c r="AP11" s="397">
        <f t="shared" si="12"/>
        <v>0</v>
      </c>
      <c r="AQ11" s="397">
        <f t="shared" si="12"/>
        <v>0</v>
      </c>
      <c r="AR11" s="397">
        <f t="shared" si="12"/>
        <v>0</v>
      </c>
      <c r="AS11" s="397">
        <f t="shared" si="12"/>
        <v>0</v>
      </c>
      <c r="AT11" s="397">
        <f t="shared" si="12"/>
        <v>0</v>
      </c>
      <c r="AU11" s="397">
        <f t="shared" si="12"/>
        <v>-2</v>
      </c>
      <c r="AV11" s="91"/>
      <c r="AW11" s="81">
        <v>1.5</v>
      </c>
      <c r="AX11" s="82">
        <v>-295.90908895289101</v>
      </c>
      <c r="AY11" s="82">
        <v>-6524.0277445389802</v>
      </c>
      <c r="AZ11" s="82">
        <v>-2598.3731290752398</v>
      </c>
      <c r="BA11" s="82">
        <v>-72231.5713074245</v>
      </c>
      <c r="BB11" s="91"/>
      <c r="BC11" s="81">
        <v>1.5</v>
      </c>
      <c r="BD11" s="82">
        <v>777.41773306523498</v>
      </c>
      <c r="BE11" s="91"/>
      <c r="BF11" s="81">
        <v>1.5</v>
      </c>
      <c r="BG11" s="82">
        <v>13.664910555168699</v>
      </c>
      <c r="BH11" s="91"/>
      <c r="BI11" s="91"/>
      <c r="BJ11" s="91"/>
      <c r="BK11" s="91"/>
      <c r="BL11" s="91"/>
      <c r="BM11" s="91"/>
      <c r="BN11" s="91"/>
      <c r="BO11" s="91"/>
      <c r="BP11" s="91"/>
      <c r="BQ11" s="91"/>
      <c r="BR11" s="91"/>
      <c r="BS11" s="91"/>
      <c r="BT11" s="91"/>
      <c r="BU11" s="91"/>
      <c r="BV11" s="91"/>
      <c r="BW11" s="91"/>
      <c r="BX11" s="91"/>
      <c r="BY11" s="91"/>
      <c r="BZ11" s="91"/>
      <c r="CA11" s="91"/>
      <c r="CB11" s="91"/>
      <c r="CC11" s="91"/>
      <c r="CD11" s="91"/>
      <c r="CE11" s="91"/>
      <c r="CF11" s="91"/>
      <c r="CG11" s="91"/>
      <c r="CH11" s="91"/>
      <c r="CI11" s="91"/>
      <c r="CJ11" s="91"/>
      <c r="CK11" s="91"/>
      <c r="CL11" s="91"/>
      <c r="CM11" s="91"/>
      <c r="CN11" s="91"/>
      <c r="CO11" s="91"/>
      <c r="CP11" s="91"/>
    </row>
    <row r="12" spans="1:94" ht="12" customHeight="1">
      <c r="A12" s="412">
        <v>1.52941176470588</v>
      </c>
      <c r="B12" s="317">
        <v>0.56200000000000006</v>
      </c>
      <c r="C12" s="317">
        <v>-2.4</v>
      </c>
      <c r="D12" s="472">
        <f t="shared" si="7"/>
        <v>8</v>
      </c>
      <c r="E12" s="473">
        <f t="shared" si="4"/>
        <v>0.56200000000000006</v>
      </c>
      <c r="F12" s="333">
        <v>7</v>
      </c>
      <c r="G12" s="414">
        <v>1</v>
      </c>
      <c r="H12" s="414">
        <v>7</v>
      </c>
      <c r="I12" s="414">
        <v>9</v>
      </c>
      <c r="J12" s="412" t="s">
        <v>673</v>
      </c>
      <c r="K12" s="414">
        <v>15</v>
      </c>
      <c r="L12" s="463" t="s">
        <v>674</v>
      </c>
      <c r="M12" s="50" t="str">
        <f t="shared" si="5"/>
        <v>10,8</v>
      </c>
      <c r="N12" s="410"/>
      <c r="O12" s="410"/>
      <c r="P12" s="449"/>
      <c r="Q12" s="450">
        <v>0</v>
      </c>
      <c r="R12" s="450">
        <v>1</v>
      </c>
      <c r="S12" s="450">
        <v>2</v>
      </c>
      <c r="T12" s="450">
        <v>3</v>
      </c>
      <c r="U12" s="450">
        <v>4</v>
      </c>
      <c r="V12" s="450">
        <v>0</v>
      </c>
      <c r="W12" s="450">
        <v>1</v>
      </c>
      <c r="X12" s="450">
        <v>2</v>
      </c>
      <c r="Y12" s="450">
        <v>3</v>
      </c>
      <c r="Z12" s="450">
        <v>4</v>
      </c>
      <c r="AA12" s="450">
        <v>0</v>
      </c>
      <c r="AB12" s="450">
        <v>1</v>
      </c>
      <c r="AC12" s="450">
        <v>2</v>
      </c>
      <c r="AD12" s="450">
        <v>3</v>
      </c>
      <c r="AE12" s="451">
        <v>4</v>
      </c>
      <c r="AF12" s="481"/>
      <c r="AG12" s="481"/>
      <c r="AH12" s="481"/>
      <c r="AI12" s="481"/>
      <c r="AJ12" s="5"/>
      <c r="AK12" s="402">
        <f t="shared" si="2"/>
        <v>9</v>
      </c>
      <c r="AL12" s="397">
        <f t="shared" ref="AL12:AU12" si="13">IF(AL199="","",IF(ISNUMBER(MATCH(AL199,$AG$13:$AG$22,0)),$T$2,IF(ISNUMBER(MATCH(AL199,$AG$27:$AG$46,0)),$BJ$1,IF(ISNUMBER(MATCH(AL199,$AG$5:$AG$8,0)),$AG$9,IF(ISNUMBER(MATCH(AL199,$M$5:$M$34,0)),$M$4,$BJ$2)))))</f>
        <v>0</v>
      </c>
      <c r="AM12" s="397">
        <f t="shared" si="13"/>
        <v>1</v>
      </c>
      <c r="AN12" s="397">
        <f t="shared" si="13"/>
        <v>0</v>
      </c>
      <c r="AO12" s="397">
        <f t="shared" si="13"/>
        <v>0</v>
      </c>
      <c r="AP12" s="397">
        <f t="shared" si="13"/>
        <v>0</v>
      </c>
      <c r="AQ12" s="397">
        <f t="shared" si="13"/>
        <v>0</v>
      </c>
      <c r="AR12" s="397">
        <f t="shared" si="13"/>
        <v>0</v>
      </c>
      <c r="AS12" s="397">
        <f t="shared" si="13"/>
        <v>0</v>
      </c>
      <c r="AT12" s="397">
        <f t="shared" si="13"/>
        <v>0</v>
      </c>
      <c r="AU12" s="397">
        <f t="shared" si="13"/>
        <v>-2</v>
      </c>
      <c r="AV12" s="91"/>
      <c r="AW12" s="81">
        <v>1.583333333333</v>
      </c>
      <c r="AX12" s="82">
        <v>-303.53759662975898</v>
      </c>
      <c r="AY12" s="82">
        <v>-6514.7452929746996</v>
      </c>
      <c r="AZ12" s="82">
        <v>-2741.78010823662</v>
      </c>
      <c r="BA12" s="82">
        <v>-72282.397735502294</v>
      </c>
      <c r="BB12" s="91"/>
      <c r="BC12" s="81">
        <v>1.583333333333</v>
      </c>
      <c r="BD12" s="82">
        <v>777.99988817697397</v>
      </c>
      <c r="BE12" s="91"/>
      <c r="BF12" s="81">
        <v>1.583333333333</v>
      </c>
      <c r="BG12" s="82">
        <v>13.3248588232186</v>
      </c>
      <c r="BH12" s="91"/>
      <c r="BI12" s="475" t="s">
        <v>699</v>
      </c>
      <c r="BJ12" s="91"/>
      <c r="BK12" s="91"/>
      <c r="BL12" s="91"/>
      <c r="BM12" s="91"/>
      <c r="BN12" s="91"/>
      <c r="BO12" s="91"/>
      <c r="BP12" s="91"/>
      <c r="BQ12" s="91"/>
      <c r="BR12" s="91"/>
      <c r="BS12" s="91"/>
      <c r="BT12" s="91"/>
      <c r="BU12" s="91"/>
      <c r="BV12" s="91"/>
      <c r="BW12" s="91"/>
      <c r="BX12" s="91"/>
      <c r="BY12" s="91"/>
      <c r="BZ12" s="91"/>
      <c r="CA12" s="91"/>
      <c r="CB12" s="91"/>
      <c r="CC12" s="91"/>
      <c r="CD12" s="91"/>
      <c r="CE12" s="91"/>
      <c r="CF12" s="91"/>
      <c r="CG12" s="91"/>
      <c r="CH12" s="91"/>
      <c r="CI12" s="91"/>
      <c r="CJ12" s="91"/>
      <c r="CK12" s="91"/>
      <c r="CL12" s="91"/>
      <c r="CM12" s="91"/>
      <c r="CN12" s="91"/>
      <c r="CO12" s="91"/>
      <c r="CP12" s="91"/>
    </row>
    <row r="13" spans="1:94" ht="12" customHeight="1">
      <c r="A13" s="412">
        <v>1.6050420168067201</v>
      </c>
      <c r="B13" s="317">
        <v>0.71799999999999997</v>
      </c>
      <c r="C13" s="317">
        <v>2.4</v>
      </c>
      <c r="D13" s="472">
        <f t="shared" si="7"/>
        <v>9</v>
      </c>
      <c r="E13" s="473">
        <f t="shared" si="4"/>
        <v>0.71799999999999997</v>
      </c>
      <c r="F13" s="333">
        <v>8</v>
      </c>
      <c r="G13" s="414">
        <v>1</v>
      </c>
      <c r="H13" s="414">
        <v>8</v>
      </c>
      <c r="I13" s="414">
        <v>9</v>
      </c>
      <c r="J13" s="412" t="s">
        <v>673</v>
      </c>
      <c r="K13" s="414">
        <v>15</v>
      </c>
      <c r="L13" s="463" t="s">
        <v>674</v>
      </c>
      <c r="M13" s="50" t="str">
        <f t="shared" si="5"/>
        <v>10,9</v>
      </c>
      <c r="N13" s="410"/>
      <c r="O13" s="410"/>
      <c r="P13" s="452">
        <v>0</v>
      </c>
      <c r="Q13" s="415">
        <v>0</v>
      </c>
      <c r="R13" s="415">
        <v>11</v>
      </c>
      <c r="S13" s="415">
        <v>2</v>
      </c>
      <c r="T13" s="415">
        <v>-50</v>
      </c>
      <c r="U13" s="415"/>
      <c r="V13" s="415">
        <v>2</v>
      </c>
      <c r="W13" s="415">
        <v>3</v>
      </c>
      <c r="X13" s="415">
        <v>2</v>
      </c>
      <c r="Y13" s="415" t="s">
        <v>88</v>
      </c>
      <c r="Z13" s="415" t="s">
        <v>89</v>
      </c>
      <c r="AA13" s="415">
        <v>2</v>
      </c>
      <c r="AB13" s="415">
        <v>4</v>
      </c>
      <c r="AC13" s="415">
        <v>7</v>
      </c>
      <c r="AD13" s="415" t="s">
        <v>86</v>
      </c>
      <c r="AE13" s="453" t="s">
        <v>87</v>
      </c>
      <c r="AF13" s="419">
        <f t="shared" ref="AF13:AH15" si="14">Q18</f>
        <v>0</v>
      </c>
      <c r="AG13" s="50" t="str">
        <f t="shared" si="14"/>
        <v>2,11</v>
      </c>
      <c r="AH13" s="415">
        <f t="shared" si="14"/>
        <v>-50</v>
      </c>
      <c r="AI13" s="415"/>
      <c r="AJ13" s="5"/>
      <c r="AK13" s="402">
        <f t="shared" si="2"/>
        <v>10</v>
      </c>
      <c r="AL13" s="397">
        <f t="shared" ref="AL13:AU13" si="15">IF(AL200="","",IF(ISNUMBER(MATCH(AL200,$AG$13:$AG$22,0)),$T$2,IF(ISNUMBER(MATCH(AL200,$AG$27:$AG$46,0)),$BJ$1,IF(ISNUMBER(MATCH(AL200,$AG$5:$AG$8,0)),$AG$9,IF(ISNUMBER(MATCH(AL200,$M$5:$M$34,0)),$M$4,$BJ$2)))))</f>
        <v>1</v>
      </c>
      <c r="AM13" s="397">
        <f t="shared" si="15"/>
        <v>0</v>
      </c>
      <c r="AN13" s="397">
        <f t="shared" si="15"/>
        <v>0</v>
      </c>
      <c r="AO13" s="397">
        <f t="shared" si="15"/>
        <v>0</v>
      </c>
      <c r="AP13" s="397">
        <f t="shared" si="15"/>
        <v>0</v>
      </c>
      <c r="AQ13" s="397">
        <f t="shared" si="15"/>
        <v>0</v>
      </c>
      <c r="AR13" s="397">
        <f t="shared" si="15"/>
        <v>0</v>
      </c>
      <c r="AS13" s="397">
        <f t="shared" si="15"/>
        <v>0</v>
      </c>
      <c r="AT13" s="397">
        <f t="shared" si="15"/>
        <v>0</v>
      </c>
      <c r="AU13" s="397">
        <f t="shared" si="15"/>
        <v>-2</v>
      </c>
      <c r="AV13" s="91"/>
      <c r="AW13" s="81">
        <v>1.666666666667</v>
      </c>
      <c r="AX13" s="82">
        <v>-286.63907257714197</v>
      </c>
      <c r="AY13" s="82">
        <v>-5654.20241257625</v>
      </c>
      <c r="AZ13" s="82">
        <v>-2468.73752476342</v>
      </c>
      <c r="BA13" s="82">
        <v>-59285.136439981899</v>
      </c>
      <c r="BB13" s="91"/>
      <c r="BC13" s="81">
        <v>1.666666666667</v>
      </c>
      <c r="BD13" s="82">
        <v>778.62687087001598</v>
      </c>
      <c r="BE13" s="91"/>
      <c r="BF13" s="81">
        <v>1.666666666667</v>
      </c>
      <c r="BG13" s="82">
        <v>13.235679105790901</v>
      </c>
      <c r="BH13" s="91"/>
      <c r="BI13" s="30"/>
      <c r="BJ13" s="30">
        <v>0</v>
      </c>
      <c r="BK13" s="479">
        <v>40</v>
      </c>
      <c r="BL13" s="479">
        <v>41</v>
      </c>
      <c r="BM13" s="91"/>
      <c r="BN13" s="91"/>
      <c r="BO13" s="91"/>
      <c r="BP13" s="91"/>
      <c r="BQ13" s="91"/>
      <c r="BR13" s="91"/>
      <c r="BS13" s="91"/>
      <c r="BT13" s="91"/>
      <c r="BU13" s="91"/>
      <c r="BV13" s="91"/>
      <c r="BW13" s="91"/>
      <c r="BX13" s="91"/>
      <c r="BY13" s="91"/>
      <c r="BZ13" s="91"/>
      <c r="CA13" s="91"/>
      <c r="CB13" s="91"/>
      <c r="CC13" s="91"/>
      <c r="CD13" s="91"/>
      <c r="CE13" s="91"/>
      <c r="CF13" s="91"/>
      <c r="CG13" s="91"/>
      <c r="CH13" s="91"/>
      <c r="CI13" s="91"/>
      <c r="CJ13" s="91"/>
      <c r="CK13" s="91"/>
      <c r="CL13" s="91"/>
      <c r="CM13" s="91"/>
      <c r="CN13" s="91"/>
      <c r="CO13" s="91"/>
      <c r="CP13" s="91"/>
    </row>
    <row r="14" spans="1:94" ht="12" customHeight="1">
      <c r="A14" s="412">
        <v>1.6806722689075599</v>
      </c>
      <c r="B14" s="317">
        <v>0.76800000000000002</v>
      </c>
      <c r="C14" s="317">
        <v>2.8</v>
      </c>
      <c r="D14" s="472">
        <f t="shared" si="7"/>
        <v>10</v>
      </c>
      <c r="E14" s="473">
        <f t="shared" si="4"/>
        <v>0.76800000000000002</v>
      </c>
      <c r="F14" s="333">
        <v>9</v>
      </c>
      <c r="G14" s="414">
        <v>1</v>
      </c>
      <c r="H14" s="414">
        <v>9</v>
      </c>
      <c r="I14" s="414">
        <v>9</v>
      </c>
      <c r="J14" s="412" t="s">
        <v>673</v>
      </c>
      <c r="K14" s="414">
        <v>15</v>
      </c>
      <c r="L14" s="463" t="s">
        <v>674</v>
      </c>
      <c r="M14" s="50" t="str">
        <f t="shared" si="5"/>
        <v>10,10</v>
      </c>
      <c r="N14" s="410"/>
      <c r="O14" s="410"/>
      <c r="P14" s="452">
        <v>1</v>
      </c>
      <c r="Q14" s="415">
        <v>2</v>
      </c>
      <c r="R14" s="415">
        <v>4</v>
      </c>
      <c r="S14" s="415">
        <v>7</v>
      </c>
      <c r="T14" s="415" t="s">
        <v>86</v>
      </c>
      <c r="U14" s="415" t="s">
        <v>87</v>
      </c>
      <c r="V14" s="415">
        <v>2</v>
      </c>
      <c r="W14" s="415">
        <v>4</v>
      </c>
      <c r="X14" s="415">
        <v>7</v>
      </c>
      <c r="Y14" s="415" t="s">
        <v>86</v>
      </c>
      <c r="Z14" s="415" t="s">
        <v>87</v>
      </c>
      <c r="AA14" s="415">
        <v>2</v>
      </c>
      <c r="AB14" s="415">
        <v>3</v>
      </c>
      <c r="AC14" s="415">
        <v>2</v>
      </c>
      <c r="AD14" s="415" t="s">
        <v>88</v>
      </c>
      <c r="AE14" s="453" t="s">
        <v>89</v>
      </c>
      <c r="AF14" s="419">
        <f t="shared" si="14"/>
        <v>2</v>
      </c>
      <c r="AG14" s="50" t="str">
        <f t="shared" si="14"/>
        <v>7,4</v>
      </c>
      <c r="AH14" s="415" t="str">
        <f t="shared" si="14"/>
        <v>well_1_rate</v>
      </c>
      <c r="AI14" s="415"/>
      <c r="AJ14" s="5"/>
      <c r="AK14" s="402">
        <f t="shared" si="2"/>
        <v>11</v>
      </c>
      <c r="AL14" s="397">
        <f t="shared" ref="AL14:AU14" si="16">IF(AL201="","",IF(ISNUMBER(MATCH(AL201,$AG$13:$AG$22,0)),$T$2,IF(ISNUMBER(MATCH(AL201,$AG$27:$AG$46,0)),$BJ$1,IF(ISNUMBER(MATCH(AL201,$AG$5:$AG$8,0)),$AG$9,IF(ISNUMBER(MATCH(AL201,$M$5:$M$34,0)),$M$4,$BJ$2)))))</f>
        <v>0</v>
      </c>
      <c r="AM14" s="397" t="str">
        <f t="shared" si="16"/>
        <v>B3</v>
      </c>
      <c r="AN14" s="397">
        <f t="shared" si="16"/>
        <v>0</v>
      </c>
      <c r="AO14" s="397">
        <f t="shared" si="16"/>
        <v>0</v>
      </c>
      <c r="AP14" s="397">
        <f t="shared" si="16"/>
        <v>0</v>
      </c>
      <c r="AQ14" s="397">
        <f t="shared" si="16"/>
        <v>0</v>
      </c>
      <c r="AR14" s="397">
        <f t="shared" si="16"/>
        <v>0</v>
      </c>
      <c r="AS14" s="397">
        <f t="shared" si="16"/>
        <v>0</v>
      </c>
      <c r="AT14" s="397">
        <f t="shared" si="16"/>
        <v>0</v>
      </c>
      <c r="AU14" s="397">
        <f t="shared" si="16"/>
        <v>-2</v>
      </c>
      <c r="AV14" s="91"/>
      <c r="AW14" s="81">
        <v>1.75</v>
      </c>
      <c r="AX14" s="82">
        <v>-261.27578843477301</v>
      </c>
      <c r="AY14" s="82">
        <v>-4779.9492422571802</v>
      </c>
      <c r="AZ14" s="82">
        <v>-2046.3623592052099</v>
      </c>
      <c r="BA14" s="82">
        <v>-45904.784977248099</v>
      </c>
      <c r="BB14" s="91"/>
      <c r="BC14" s="81">
        <v>1.75</v>
      </c>
      <c r="BD14" s="82">
        <v>779.29865424152194</v>
      </c>
      <c r="BE14" s="91"/>
      <c r="BF14" s="81">
        <v>1.75</v>
      </c>
      <c r="BG14" s="82">
        <v>13.4908540956847</v>
      </c>
      <c r="BH14" s="91"/>
      <c r="BI14" s="30"/>
      <c r="BJ14" s="30">
        <v>1</v>
      </c>
      <c r="BK14" s="479">
        <v>41</v>
      </c>
      <c r="BL14" s="479">
        <v>41.5</v>
      </c>
      <c r="BM14" s="91"/>
      <c r="BN14" s="91"/>
      <c r="BO14" s="91"/>
      <c r="BP14" s="91"/>
      <c r="BQ14" s="91"/>
      <c r="BR14" s="91"/>
      <c r="BS14" s="91"/>
      <c r="BT14" s="91"/>
      <c r="BU14" s="91"/>
      <c r="BV14" s="91"/>
      <c r="BW14" s="91"/>
      <c r="BX14" s="91"/>
      <c r="BY14" s="91"/>
      <c r="BZ14" s="91"/>
      <c r="CA14" s="91"/>
      <c r="CB14" s="91"/>
      <c r="CC14" s="91"/>
      <c r="CD14" s="91"/>
      <c r="CE14" s="91"/>
      <c r="CF14" s="91"/>
      <c r="CG14" s="91"/>
      <c r="CH14" s="91"/>
      <c r="CI14" s="91"/>
      <c r="CJ14" s="91"/>
      <c r="CK14" s="91"/>
      <c r="CL14" s="91"/>
      <c r="CM14" s="91"/>
      <c r="CN14" s="91"/>
      <c r="CO14" s="91"/>
      <c r="CP14" s="91"/>
    </row>
    <row r="15" spans="1:94" ht="12" customHeight="1">
      <c r="A15" s="412">
        <v>1.7563025210084</v>
      </c>
      <c r="B15" s="317">
        <v>0.81799999999999995</v>
      </c>
      <c r="C15" s="317">
        <v>2.4</v>
      </c>
      <c r="D15" s="472">
        <f t="shared" si="7"/>
        <v>11</v>
      </c>
      <c r="E15" s="473">
        <f t="shared" si="4"/>
        <v>0.81799999999999995</v>
      </c>
      <c r="F15" s="333">
        <v>10</v>
      </c>
      <c r="G15" s="414">
        <v>1</v>
      </c>
      <c r="H15" s="414">
        <v>10</v>
      </c>
      <c r="I15" s="414">
        <v>9</v>
      </c>
      <c r="J15" s="412" t="s">
        <v>673</v>
      </c>
      <c r="K15" s="414">
        <v>15</v>
      </c>
      <c r="L15" s="463" t="s">
        <v>674</v>
      </c>
      <c r="M15" s="50" t="str">
        <f t="shared" si="5"/>
        <v>10,11</v>
      </c>
      <c r="N15" s="410"/>
      <c r="O15" s="410"/>
      <c r="P15" s="452">
        <v>2</v>
      </c>
      <c r="Q15" s="415">
        <v>2</v>
      </c>
      <c r="R15" s="415">
        <v>3</v>
      </c>
      <c r="S15" s="415">
        <v>2</v>
      </c>
      <c r="T15" s="415" t="s">
        <v>88</v>
      </c>
      <c r="U15" s="415" t="s">
        <v>89</v>
      </c>
      <c r="V15" s="415"/>
      <c r="W15" s="415"/>
      <c r="X15" s="415"/>
      <c r="Y15" s="415"/>
      <c r="Z15" s="415"/>
      <c r="AA15" s="415">
        <v>0</v>
      </c>
      <c r="AB15" s="415">
        <v>11</v>
      </c>
      <c r="AC15" s="415">
        <v>2</v>
      </c>
      <c r="AD15" s="415">
        <v>-10</v>
      </c>
      <c r="AE15" s="453"/>
      <c r="AF15" s="419">
        <f t="shared" si="14"/>
        <v>2</v>
      </c>
      <c r="AG15" s="50" t="str">
        <f t="shared" si="14"/>
        <v>2,3</v>
      </c>
      <c r="AH15" s="415" t="str">
        <f t="shared" si="14"/>
        <v>well_2_rate</v>
      </c>
      <c r="AI15" s="415"/>
      <c r="AJ15" s="5"/>
      <c r="AK15" s="402">
        <f t="shared" si="2"/>
        <v>12</v>
      </c>
      <c r="AL15" s="397">
        <f t="shared" ref="AL15:AU15" si="17">IF(AL202="","",IF(ISNUMBER(MATCH(AL202,$AG$13:$AG$22,0)),$T$2,IF(ISNUMBER(MATCH(AL202,$AG$27:$AG$46,0)),$BJ$1,IF(ISNUMBER(MATCH(AL202,$AG$5:$AG$8,0)),$AG$9,IF(ISNUMBER(MATCH(AL202,$M$5:$M$34,0)),$M$4,$BJ$2)))))</f>
        <v>0</v>
      </c>
      <c r="AM15" s="397">
        <f t="shared" si="17"/>
        <v>0</v>
      </c>
      <c r="AN15" s="397">
        <f t="shared" si="17"/>
        <v>0</v>
      </c>
      <c r="AO15" s="397">
        <f t="shared" si="17"/>
        <v>0</v>
      </c>
      <c r="AP15" s="397">
        <f t="shared" si="17"/>
        <v>0</v>
      </c>
      <c r="AQ15" s="397">
        <f t="shared" si="17"/>
        <v>0</v>
      </c>
      <c r="AR15" s="397">
        <f t="shared" si="17"/>
        <v>0</v>
      </c>
      <c r="AS15" s="397">
        <f t="shared" si="17"/>
        <v>0</v>
      </c>
      <c r="AT15" s="397">
        <f t="shared" si="17"/>
        <v>0</v>
      </c>
      <c r="AU15" s="397">
        <f t="shared" si="17"/>
        <v>-2</v>
      </c>
      <c r="AV15" s="91"/>
      <c r="AW15" s="81">
        <v>1.833333333333</v>
      </c>
      <c r="AX15" s="82">
        <v>-251.324085481401</v>
      </c>
      <c r="AY15" s="82">
        <v>-4719.6370165871604</v>
      </c>
      <c r="AZ15" s="82">
        <v>-1905.69703695578</v>
      </c>
      <c r="BA15" s="82">
        <v>-45010.632578499703</v>
      </c>
      <c r="BB15" s="91"/>
      <c r="BC15" s="81">
        <v>1.833333333333</v>
      </c>
      <c r="BD15" s="82">
        <v>780.01522438630695</v>
      </c>
      <c r="BE15" s="91"/>
      <c r="BF15" s="81">
        <v>1.833333333333</v>
      </c>
      <c r="BG15" s="82">
        <v>13.8611530239075</v>
      </c>
      <c r="BH15" s="91"/>
      <c r="BI15" s="30"/>
      <c r="BJ15" s="30">
        <v>2</v>
      </c>
      <c r="BK15" s="479">
        <v>43</v>
      </c>
      <c r="BL15" s="479">
        <v>42</v>
      </c>
      <c r="BM15" s="91"/>
      <c r="BN15" s="91"/>
      <c r="BO15" s="91"/>
      <c r="BP15" s="91"/>
      <c r="BQ15" s="91"/>
      <c r="BR15" s="91"/>
      <c r="BS15" s="91"/>
      <c r="BT15" s="91"/>
      <c r="BU15" s="91"/>
      <c r="BV15" s="91"/>
      <c r="BW15" s="91"/>
      <c r="BX15" s="91"/>
      <c r="BY15" s="91"/>
      <c r="BZ15" s="91"/>
      <c r="CA15" s="91"/>
      <c r="CB15" s="91"/>
      <c r="CC15" s="91"/>
      <c r="CD15" s="91"/>
      <c r="CE15" s="91"/>
      <c r="CF15" s="91"/>
      <c r="CG15" s="91"/>
      <c r="CH15" s="91"/>
      <c r="CI15" s="91"/>
      <c r="CJ15" s="91"/>
      <c r="CK15" s="91"/>
      <c r="CL15" s="91"/>
      <c r="CM15" s="91"/>
      <c r="CN15" s="91"/>
      <c r="CO15" s="91"/>
      <c r="CP15" s="91"/>
    </row>
    <row r="16" spans="1:94" ht="12" customHeight="1">
      <c r="A16" s="412">
        <v>1.8319327731092401</v>
      </c>
      <c r="B16" s="317">
        <v>0.97399999999999998</v>
      </c>
      <c r="C16" s="317">
        <v>-2.1</v>
      </c>
      <c r="D16" s="472">
        <f t="shared" si="7"/>
        <v>12</v>
      </c>
      <c r="E16" s="473">
        <f t="shared" si="4"/>
        <v>0.97399999999999998</v>
      </c>
      <c r="F16" s="333">
        <v>11</v>
      </c>
      <c r="G16" s="414">
        <v>1</v>
      </c>
      <c r="H16" s="414">
        <v>11</v>
      </c>
      <c r="I16" s="414">
        <v>9</v>
      </c>
      <c r="J16" s="412" t="s">
        <v>673</v>
      </c>
      <c r="K16" s="414">
        <v>15</v>
      </c>
      <c r="L16" s="463" t="s">
        <v>674</v>
      </c>
      <c r="M16" s="50" t="str">
        <f t="shared" si="5"/>
        <v>10,12</v>
      </c>
      <c r="N16" s="410"/>
      <c r="O16" s="410"/>
      <c r="P16" s="452">
        <v>3</v>
      </c>
      <c r="Q16" s="415"/>
      <c r="R16" s="415"/>
      <c r="S16" s="415"/>
      <c r="T16" s="415"/>
      <c r="U16" s="415"/>
      <c r="V16" s="415"/>
      <c r="W16" s="415"/>
      <c r="X16" s="415"/>
      <c r="Y16" s="415"/>
      <c r="Z16" s="415"/>
      <c r="AA16" s="415">
        <v>0</v>
      </c>
      <c r="AB16" s="415">
        <v>2</v>
      </c>
      <c r="AC16" s="415">
        <v>4</v>
      </c>
      <c r="AD16" s="415">
        <v>-20</v>
      </c>
      <c r="AE16" s="453"/>
      <c r="AF16" s="419">
        <f t="shared" ref="AF16:AH17" si="18">V18</f>
        <v>2</v>
      </c>
      <c r="AG16" s="50" t="str">
        <f t="shared" si="18"/>
        <v>2,3</v>
      </c>
      <c r="AH16" s="415" t="str">
        <f t="shared" si="18"/>
        <v>well_2_rate</v>
      </c>
      <c r="AI16" s="415"/>
      <c r="AJ16" s="5"/>
      <c r="AK16" s="402">
        <f t="shared" si="2"/>
        <v>13</v>
      </c>
      <c r="AL16" s="397">
        <f t="shared" ref="AL16:AU16" si="19">IF(AL203="","",IF(ISNUMBER(MATCH(AL203,$AG$13:$AG$22,0)),$T$2,IF(ISNUMBER(MATCH(AL203,$AG$27:$AG$46,0)),$BJ$1,IF(ISNUMBER(MATCH(AL203,$AG$5:$AG$8,0)),$AG$9,IF(ISNUMBER(MATCH(AL203,$M$5:$M$34,0)),$M$4,$BJ$2)))))</f>
        <v>0</v>
      </c>
      <c r="AM16" s="397">
        <f t="shared" si="19"/>
        <v>0</v>
      </c>
      <c r="AN16" s="397">
        <f t="shared" si="19"/>
        <v>0</v>
      </c>
      <c r="AO16" s="397">
        <f t="shared" si="19"/>
        <v>0</v>
      </c>
      <c r="AP16" s="397" t="str">
        <f t="shared" si="19"/>
        <v>B3</v>
      </c>
      <c r="AQ16" s="397">
        <f t="shared" si="19"/>
        <v>0</v>
      </c>
      <c r="AR16" s="397">
        <f t="shared" si="19"/>
        <v>0</v>
      </c>
      <c r="AS16" s="397">
        <f t="shared" si="19"/>
        <v>0</v>
      </c>
      <c r="AT16" s="397">
        <f t="shared" si="19"/>
        <v>0</v>
      </c>
      <c r="AU16" s="397">
        <f t="shared" si="19"/>
        <v>-2</v>
      </c>
      <c r="AV16" s="91"/>
      <c r="AW16" s="81">
        <v>1.916666666667</v>
      </c>
      <c r="AX16" s="82">
        <v>-266.09964402199603</v>
      </c>
      <c r="AY16" s="82">
        <v>-5530.0400975881503</v>
      </c>
      <c r="AZ16" s="82">
        <v>-2133.8583726478801</v>
      </c>
      <c r="BA16" s="82">
        <v>-57204.368464076899</v>
      </c>
      <c r="BB16" s="91"/>
      <c r="BC16" s="81">
        <v>1.916666666667</v>
      </c>
      <c r="BD16" s="82">
        <v>780.77642621101097</v>
      </c>
      <c r="BE16" s="91"/>
      <c r="BF16" s="81">
        <v>1.916666666667</v>
      </c>
      <c r="BG16" s="82">
        <v>14.0011261361732</v>
      </c>
      <c r="BH16" s="91"/>
      <c r="BI16" s="30"/>
      <c r="BJ16" s="30">
        <v>3</v>
      </c>
      <c r="BK16" s="479">
        <v>45</v>
      </c>
      <c r="BL16" s="479">
        <v>42.799999999999898</v>
      </c>
      <c r="BM16" s="91"/>
      <c r="BN16" s="91"/>
      <c r="BO16" s="91"/>
      <c r="BP16" s="91"/>
      <c r="BQ16" s="91"/>
      <c r="BR16" s="91"/>
      <c r="BS16" s="91"/>
      <c r="BT16" s="91"/>
      <c r="BU16" s="91"/>
      <c r="BV16" s="91"/>
      <c r="BW16" s="91"/>
      <c r="BX16" s="91"/>
      <c r="BY16" s="91"/>
      <c r="BZ16" s="91"/>
      <c r="CA16" s="91"/>
      <c r="CB16" s="91"/>
      <c r="CC16" s="91"/>
      <c r="CD16" s="91"/>
      <c r="CE16" s="91"/>
      <c r="CF16" s="91"/>
      <c r="CG16" s="91"/>
      <c r="CH16" s="91"/>
      <c r="CI16" s="91"/>
      <c r="CJ16" s="91"/>
      <c r="CK16" s="91"/>
      <c r="CL16" s="91"/>
      <c r="CM16" s="91"/>
      <c r="CN16" s="91"/>
      <c r="CO16" s="91"/>
      <c r="CP16" s="91"/>
    </row>
    <row r="17" spans="1:94" ht="12" customHeight="1">
      <c r="A17" s="412">
        <v>1.9075630252100799</v>
      </c>
      <c r="B17" s="317">
        <v>1.024</v>
      </c>
      <c r="C17" s="317">
        <v>-2.5</v>
      </c>
      <c r="D17" s="472">
        <f t="shared" si="7"/>
        <v>13</v>
      </c>
      <c r="E17" s="473">
        <f t="shared" si="4"/>
        <v>1.024</v>
      </c>
      <c r="F17" s="333">
        <v>12</v>
      </c>
      <c r="G17" s="414">
        <v>1</v>
      </c>
      <c r="H17" s="414">
        <v>12</v>
      </c>
      <c r="I17" s="414">
        <v>9</v>
      </c>
      <c r="J17" s="412" t="s">
        <v>673</v>
      </c>
      <c r="K17" s="414">
        <v>15</v>
      </c>
      <c r="L17" s="463" t="s">
        <v>674</v>
      </c>
      <c r="M17" s="50" t="str">
        <f t="shared" si="5"/>
        <v>10,13</v>
      </c>
      <c r="N17" s="410"/>
      <c r="O17" s="410"/>
      <c r="P17" s="454">
        <v>4</v>
      </c>
      <c r="Q17" s="455"/>
      <c r="R17" s="455"/>
      <c r="S17" s="455"/>
      <c r="T17" s="455"/>
      <c r="U17" s="455"/>
      <c r="V17" s="455"/>
      <c r="W17" s="455"/>
      <c r="X17" s="455"/>
      <c r="Y17" s="455"/>
      <c r="Z17" s="455"/>
      <c r="AA17" s="455">
        <v>0</v>
      </c>
      <c r="AB17" s="455">
        <v>13</v>
      </c>
      <c r="AC17" s="455">
        <v>5</v>
      </c>
      <c r="AD17" s="455">
        <v>-40</v>
      </c>
      <c r="AE17" s="456"/>
      <c r="AF17" s="419">
        <f t="shared" si="18"/>
        <v>2</v>
      </c>
      <c r="AG17" s="50" t="str">
        <f t="shared" si="18"/>
        <v>7,4</v>
      </c>
      <c r="AH17" s="415" t="str">
        <f t="shared" si="18"/>
        <v>well_1_rate</v>
      </c>
      <c r="AI17" s="415"/>
      <c r="AJ17" s="5"/>
      <c r="AK17" s="402">
        <f t="shared" si="2"/>
        <v>14</v>
      </c>
      <c r="AL17" s="397">
        <f t="shared" ref="AL17:AU17" si="20">IF(AL204="","",IF(ISNUMBER(MATCH(AL204,$AG$13:$AG$22,0)),$T$2,IF(ISNUMBER(MATCH(AL204,$AG$27:$AG$46,0)),$BJ$1,IF(ISNUMBER(MATCH(AL204,$AG$5:$AG$8,0)),$AG$9,IF(ISNUMBER(MATCH(AL204,$M$5:$M$34,0)),$M$4,$BJ$2)))))</f>
        <v>0</v>
      </c>
      <c r="AM17" s="397">
        <f t="shared" si="20"/>
        <v>0</v>
      </c>
      <c r="AN17" s="397">
        <f t="shared" si="20"/>
        <v>0</v>
      </c>
      <c r="AO17" s="397">
        <f t="shared" si="20"/>
        <v>0</v>
      </c>
      <c r="AP17" s="397">
        <f t="shared" si="20"/>
        <v>0</v>
      </c>
      <c r="AQ17" s="397">
        <f t="shared" si="20"/>
        <v>0</v>
      </c>
      <c r="AR17" s="397">
        <f t="shared" si="20"/>
        <v>0</v>
      </c>
      <c r="AS17" s="397">
        <f t="shared" si="20"/>
        <v>0</v>
      </c>
      <c r="AT17" s="397">
        <f t="shared" si="20"/>
        <v>0</v>
      </c>
      <c r="AU17" s="397">
        <f t="shared" si="20"/>
        <v>-2</v>
      </c>
      <c r="AV17" s="91"/>
      <c r="AW17" s="81">
        <v>2</v>
      </c>
      <c r="AX17" s="82">
        <v>-290.159539780101</v>
      </c>
      <c r="AY17" s="82">
        <v>-6389.4537760588601</v>
      </c>
      <c r="AZ17" s="82">
        <v>-2507.8693783348999</v>
      </c>
      <c r="BA17" s="82">
        <v>-70179.422012469993</v>
      </c>
      <c r="BB17" s="91"/>
      <c r="BC17" s="81">
        <v>2</v>
      </c>
      <c r="BD17" s="82">
        <v>781.58194786300203</v>
      </c>
      <c r="BE17" s="91"/>
      <c r="BF17" s="81">
        <v>2</v>
      </c>
      <c r="BG17" s="82">
        <v>13.798045220994799</v>
      </c>
      <c r="BH17" s="91"/>
      <c r="BI17" s="30"/>
      <c r="BJ17" s="30">
        <v>4</v>
      </c>
      <c r="BK17" s="479">
        <v>44</v>
      </c>
      <c r="BL17" s="479">
        <v>43</v>
      </c>
      <c r="BM17" s="91"/>
      <c r="BN17" s="91"/>
      <c r="BO17" s="91"/>
      <c r="BP17" s="91"/>
      <c r="BQ17" s="91"/>
      <c r="BR17" s="91"/>
      <c r="BS17" s="91"/>
      <c r="BT17" s="91"/>
      <c r="BU17" s="91"/>
      <c r="BV17" s="91"/>
      <c r="BW17" s="91"/>
      <c r="BX17" s="91"/>
      <c r="BY17" s="91"/>
      <c r="BZ17" s="91"/>
      <c r="CA17" s="91"/>
      <c r="CB17" s="91"/>
      <c r="CC17" s="91"/>
      <c r="CD17" s="91"/>
      <c r="CE17" s="91"/>
      <c r="CF17" s="91"/>
      <c r="CG17" s="91"/>
      <c r="CH17" s="91"/>
      <c r="CI17" s="91"/>
      <c r="CJ17" s="91"/>
      <c r="CK17" s="91"/>
      <c r="CL17" s="91"/>
      <c r="CM17" s="91"/>
      <c r="CN17" s="91"/>
      <c r="CO17" s="91"/>
      <c r="CP17" s="91"/>
    </row>
    <row r="18" spans="1:94" ht="12" customHeight="1">
      <c r="A18" s="412">
        <v>1.98319327731092</v>
      </c>
      <c r="B18" s="317">
        <v>1.0740000000000001</v>
      </c>
      <c r="C18" s="317">
        <v>-2.1</v>
      </c>
      <c r="D18" s="472">
        <f t="shared" si="7"/>
        <v>14</v>
      </c>
      <c r="E18" s="473">
        <f t="shared" si="4"/>
        <v>1.0740000000000001</v>
      </c>
      <c r="F18" s="333">
        <v>13</v>
      </c>
      <c r="G18" s="414">
        <v>1</v>
      </c>
      <c r="H18" s="414">
        <v>13</v>
      </c>
      <c r="I18" s="414">
        <v>9</v>
      </c>
      <c r="J18" s="412" t="s">
        <v>673</v>
      </c>
      <c r="K18" s="414">
        <v>15</v>
      </c>
      <c r="L18" s="463" t="s">
        <v>674</v>
      </c>
      <c r="M18" s="50" t="str">
        <f t="shared" si="5"/>
        <v>10,14</v>
      </c>
      <c r="N18" s="410"/>
      <c r="O18" s="410"/>
      <c r="P18" s="410"/>
      <c r="Q18" s="418">
        <f>Q13</f>
        <v>0</v>
      </c>
      <c r="R18" s="50" t="str">
        <f>_xlfn.CONCAT(S13,",",R13)</f>
        <v>2,11</v>
      </c>
      <c r="S18" s="415">
        <f>T13</f>
        <v>-50</v>
      </c>
      <c r="T18" s="415"/>
      <c r="U18" s="410"/>
      <c r="V18" s="418">
        <f>V13</f>
        <v>2</v>
      </c>
      <c r="W18" s="50" t="str">
        <f>_xlfn.CONCAT(X13,",",W13)</f>
        <v>2,3</v>
      </c>
      <c r="X18" s="415" t="str">
        <f>Y13</f>
        <v>well_2_rate</v>
      </c>
      <c r="Y18" s="415"/>
      <c r="Z18" s="410"/>
      <c r="AA18" s="418">
        <f t="shared" ref="AA18:AA22" si="21">AA13</f>
        <v>2</v>
      </c>
      <c r="AB18" s="50" t="str">
        <f t="shared" ref="AB18:AB22" si="22">_xlfn.CONCAT(AC13,",",AB13)</f>
        <v>7,4</v>
      </c>
      <c r="AC18" s="415" t="str">
        <f>AD13</f>
        <v>well_1_rate</v>
      </c>
      <c r="AD18" s="415"/>
      <c r="AE18" s="410"/>
      <c r="AF18" s="419">
        <f t="shared" ref="AF18:AH22" si="23">AA18</f>
        <v>2</v>
      </c>
      <c r="AG18" s="50" t="str">
        <f t="shared" si="23"/>
        <v>7,4</v>
      </c>
      <c r="AH18" s="415" t="str">
        <f t="shared" si="23"/>
        <v>well_1_rate</v>
      </c>
      <c r="AI18" s="415"/>
      <c r="AJ18" s="5"/>
      <c r="AK18" s="402">
        <f t="shared" si="2"/>
        <v>15</v>
      </c>
      <c r="AL18" s="397">
        <f t="shared" ref="AL18:AU18" si="24">IF(AL205="","",IF(ISNUMBER(MATCH(AL205,$AG$13:$AG$22,0)),$T$2,IF(ISNUMBER(MATCH(AL205,$AG$27:$AG$46,0)),$BJ$1,IF(ISNUMBER(MATCH(AL205,$AG$5:$AG$8,0)),$AG$9,IF(ISNUMBER(MATCH(AL205,$M$5:$M$34,0)),$M$4,$BJ$2)))))</f>
        <v>0</v>
      </c>
      <c r="AM18" s="397">
        <f t="shared" si="24"/>
        <v>0</v>
      </c>
      <c r="AN18" s="397">
        <f t="shared" si="24"/>
        <v>0</v>
      </c>
      <c r="AO18" s="397">
        <f t="shared" si="24"/>
        <v>0</v>
      </c>
      <c r="AP18" s="397">
        <f t="shared" si="24"/>
        <v>0</v>
      </c>
      <c r="AQ18" s="397">
        <f t="shared" si="24"/>
        <v>0</v>
      </c>
      <c r="AR18" s="397">
        <f t="shared" si="24"/>
        <v>0</v>
      </c>
      <c r="AS18" s="397">
        <f t="shared" si="24"/>
        <v>0</v>
      </c>
      <c r="AT18" s="397">
        <f t="shared" si="24"/>
        <v>0</v>
      </c>
      <c r="AU18" s="397">
        <f t="shared" si="24"/>
        <v>-2</v>
      </c>
      <c r="AV18" s="91"/>
      <c r="AW18" s="81">
        <v>2.083333333333</v>
      </c>
      <c r="AX18" s="82">
        <v>-301.39748296330998</v>
      </c>
      <c r="AY18" s="82">
        <v>-6529.2717835395097</v>
      </c>
      <c r="AZ18" s="82">
        <v>-2699.6182856216701</v>
      </c>
      <c r="BA18" s="82">
        <v>-72429.453894149803</v>
      </c>
      <c r="BB18" s="91"/>
      <c r="BC18" s="81">
        <v>2.083333333333</v>
      </c>
      <c r="BD18" s="82">
        <v>782.57388426518401</v>
      </c>
      <c r="BE18" s="91"/>
      <c r="BF18" s="81">
        <v>2.083333333333</v>
      </c>
      <c r="BG18" s="82">
        <v>13.457065101318999</v>
      </c>
      <c r="BH18" s="91"/>
      <c r="BI18" s="30"/>
      <c r="BJ18" s="30">
        <v>6</v>
      </c>
      <c r="BK18" s="479">
        <v>43</v>
      </c>
      <c r="BL18" s="479">
        <v>43.1</v>
      </c>
      <c r="BM18" s="91"/>
      <c r="BN18" s="91"/>
      <c r="BO18" s="91"/>
      <c r="BP18" s="91"/>
      <c r="BQ18" s="91"/>
      <c r="BR18" s="91"/>
      <c r="BS18" s="91"/>
      <c r="BT18" s="91"/>
      <c r="BU18" s="91"/>
      <c r="BV18" s="91"/>
      <c r="BW18" s="91"/>
      <c r="BX18" s="91"/>
      <c r="BY18" s="91"/>
      <c r="BZ18" s="91"/>
      <c r="CA18" s="91"/>
      <c r="CB18" s="91"/>
      <c r="CC18" s="91"/>
      <c r="CD18" s="91"/>
      <c r="CE18" s="91"/>
      <c r="CF18" s="91"/>
      <c r="CG18" s="91"/>
      <c r="CH18" s="91"/>
      <c r="CI18" s="91"/>
      <c r="CJ18" s="91"/>
      <c r="CK18" s="91"/>
      <c r="CL18" s="91"/>
      <c r="CM18" s="91"/>
      <c r="CN18" s="91"/>
      <c r="CO18" s="91"/>
      <c r="CP18" s="91"/>
    </row>
    <row r="19" spans="1:94" ht="12" customHeight="1">
      <c r="A19" s="412">
        <v>2.0588235294117601</v>
      </c>
      <c r="B19" s="317">
        <v>1.23</v>
      </c>
      <c r="C19" s="317">
        <v>2.1</v>
      </c>
      <c r="D19" s="472">
        <f t="shared" si="7"/>
        <v>15</v>
      </c>
      <c r="E19" s="473">
        <f t="shared" si="4"/>
        <v>1.23</v>
      </c>
      <c r="F19" s="333">
        <v>14</v>
      </c>
      <c r="G19" s="414">
        <v>1</v>
      </c>
      <c r="H19" s="414">
        <v>14</v>
      </c>
      <c r="I19" s="414">
        <v>9</v>
      </c>
      <c r="J19" s="412" t="s">
        <v>673</v>
      </c>
      <c r="K19" s="414">
        <v>15</v>
      </c>
      <c r="L19" s="463" t="s">
        <v>674</v>
      </c>
      <c r="M19" s="50" t="str">
        <f t="shared" si="5"/>
        <v>10,15</v>
      </c>
      <c r="N19" s="410"/>
      <c r="O19" s="410"/>
      <c r="P19" s="417"/>
      <c r="Q19" s="418">
        <f t="shared" ref="Q19:Q20" si="25">Q14</f>
        <v>2</v>
      </c>
      <c r="R19" s="50" t="str">
        <f>_xlfn.CONCAT(S14,",",R14)</f>
        <v>7,4</v>
      </c>
      <c r="S19" s="415" t="str">
        <f t="shared" ref="S19:S20" si="26">T14</f>
        <v>well_1_rate</v>
      </c>
      <c r="T19" s="415"/>
      <c r="U19" s="410"/>
      <c r="V19" s="418">
        <f t="shared" ref="V19" si="27">V14</f>
        <v>2</v>
      </c>
      <c r="W19" s="50" t="str">
        <f>_xlfn.CONCAT(X14,",",W14)</f>
        <v>7,4</v>
      </c>
      <c r="X19" s="415" t="str">
        <f t="shared" ref="X19" si="28">Y14</f>
        <v>well_1_rate</v>
      </c>
      <c r="Y19" s="415"/>
      <c r="Z19" s="410"/>
      <c r="AA19" s="418">
        <f t="shared" si="21"/>
        <v>2</v>
      </c>
      <c r="AB19" s="50" t="str">
        <f t="shared" si="22"/>
        <v>2,3</v>
      </c>
      <c r="AC19" s="415" t="str">
        <f t="shared" ref="AC19:AC22" si="29">AD14</f>
        <v>well_2_rate</v>
      </c>
      <c r="AD19" s="415"/>
      <c r="AE19" s="410"/>
      <c r="AF19" s="419">
        <f t="shared" si="23"/>
        <v>2</v>
      </c>
      <c r="AG19" s="50" t="str">
        <f t="shared" si="23"/>
        <v>2,3</v>
      </c>
      <c r="AH19" s="415" t="str">
        <f t="shared" si="23"/>
        <v>well_2_rate</v>
      </c>
      <c r="AI19" s="415"/>
      <c r="AJ19" s="5"/>
      <c r="AK19" s="402"/>
      <c r="AL19" s="402"/>
      <c r="AM19" s="402"/>
      <c r="AN19" s="402"/>
      <c r="AO19" s="402"/>
      <c r="AP19" s="402"/>
      <c r="AQ19" s="402"/>
      <c r="AR19" s="402"/>
      <c r="AS19" s="402"/>
      <c r="AT19" s="402"/>
      <c r="AU19" s="402"/>
      <c r="AV19" s="91"/>
      <c r="AW19" s="81">
        <v>2.166666666667</v>
      </c>
      <c r="AX19" s="82">
        <v>-288.80377476825601</v>
      </c>
      <c r="AY19" s="82">
        <v>-5800.9157982200104</v>
      </c>
      <c r="AZ19" s="82">
        <v>-2502.2490101931098</v>
      </c>
      <c r="BA19" s="82">
        <v>-61475.684139956298</v>
      </c>
      <c r="BB19" s="91"/>
      <c r="BC19" s="81">
        <v>2.166666666667</v>
      </c>
      <c r="BD19" s="82">
        <v>783.60897881299502</v>
      </c>
      <c r="BE19" s="91"/>
      <c r="BF19" s="81">
        <v>2.166666666667</v>
      </c>
      <c r="BG19" s="82">
        <v>13.3098491315176</v>
      </c>
      <c r="BH19" s="91"/>
      <c r="BI19" s="30"/>
      <c r="BJ19" s="30">
        <v>9</v>
      </c>
      <c r="BK19" s="479">
        <v>42</v>
      </c>
      <c r="BL19" s="479">
        <v>42.399999999999899</v>
      </c>
      <c r="BM19" s="91"/>
      <c r="BN19" s="91"/>
      <c r="BO19" s="91"/>
      <c r="BP19" s="91"/>
      <c r="BQ19" s="91"/>
      <c r="BR19" s="91"/>
      <c r="BS19" s="91"/>
      <c r="BT19" s="91"/>
      <c r="BU19" s="91"/>
      <c r="BV19" s="91"/>
      <c r="BW19" s="91"/>
      <c r="BX19" s="91"/>
      <c r="BY19" s="91"/>
      <c r="BZ19" s="91"/>
      <c r="CA19" s="91"/>
      <c r="CB19" s="91"/>
      <c r="CC19" s="91"/>
      <c r="CD19" s="91"/>
      <c r="CE19" s="91"/>
      <c r="CF19" s="91"/>
      <c r="CG19" s="91"/>
      <c r="CH19" s="91"/>
      <c r="CI19" s="91"/>
      <c r="CJ19" s="91"/>
      <c r="CK19" s="91"/>
      <c r="CL19" s="91"/>
      <c r="CM19" s="91"/>
      <c r="CN19" s="91"/>
      <c r="CO19" s="91"/>
      <c r="CP19" s="91"/>
    </row>
    <row r="20" spans="1:94" ht="12" customHeight="1">
      <c r="A20" s="412">
        <v>2.1344537815126001</v>
      </c>
      <c r="B20" s="317">
        <v>1.28</v>
      </c>
      <c r="C20" s="317">
        <v>2.5</v>
      </c>
      <c r="D20" s="472">
        <f t="shared" si="7"/>
        <v>16</v>
      </c>
      <c r="E20" s="473">
        <f t="shared" si="4"/>
        <v>1.28</v>
      </c>
      <c r="F20" s="333">
        <v>15</v>
      </c>
      <c r="G20" s="414">
        <v>2</v>
      </c>
      <c r="H20" s="414">
        <v>0</v>
      </c>
      <c r="I20" s="414">
        <v>9</v>
      </c>
      <c r="J20" s="412" t="s">
        <v>673</v>
      </c>
      <c r="K20" s="414">
        <v>1500</v>
      </c>
      <c r="L20" s="462" t="s">
        <v>675</v>
      </c>
      <c r="M20" s="50" t="str">
        <f t="shared" si="5"/>
        <v>10,1</v>
      </c>
      <c r="N20" s="410"/>
      <c r="O20" s="464"/>
      <c r="P20" s="410"/>
      <c r="Q20" s="418">
        <f t="shared" si="25"/>
        <v>2</v>
      </c>
      <c r="R20" s="50" t="str">
        <f>_xlfn.CONCAT(S15,",",R15)</f>
        <v>2,3</v>
      </c>
      <c r="S20" s="415" t="str">
        <f t="shared" si="26"/>
        <v>well_2_rate</v>
      </c>
      <c r="T20" s="415"/>
      <c r="U20" s="410"/>
      <c r="V20" s="410"/>
      <c r="W20" s="410"/>
      <c r="X20" s="417"/>
      <c r="Y20" s="410"/>
      <c r="Z20" s="410"/>
      <c r="AA20" s="418">
        <f t="shared" si="21"/>
        <v>0</v>
      </c>
      <c r="AB20" s="50" t="str">
        <f t="shared" si="22"/>
        <v>2,11</v>
      </c>
      <c r="AC20" s="415">
        <f t="shared" si="29"/>
        <v>-10</v>
      </c>
      <c r="AD20" s="415"/>
      <c r="AE20" s="410"/>
      <c r="AF20" s="419">
        <f t="shared" si="23"/>
        <v>0</v>
      </c>
      <c r="AG20" s="50" t="str">
        <f t="shared" si="23"/>
        <v>2,11</v>
      </c>
      <c r="AH20" s="415">
        <f t="shared" si="23"/>
        <v>-10</v>
      </c>
      <c r="AI20" s="415"/>
      <c r="AJ20" s="5"/>
      <c r="AK20" s="401"/>
      <c r="AL20" s="402">
        <v>1</v>
      </c>
      <c r="AM20" s="402">
        <f t="shared" ref="AM20" si="30">AL20+1</f>
        <v>2</v>
      </c>
      <c r="AN20" s="402">
        <f t="shared" ref="AN20" si="31">AM20+1</f>
        <v>3</v>
      </c>
      <c r="AO20" s="402">
        <f t="shared" ref="AO20" si="32">AN20+1</f>
        <v>4</v>
      </c>
      <c r="AP20" s="402">
        <f t="shared" ref="AP20" si="33">AO20+1</f>
        <v>5</v>
      </c>
      <c r="AQ20" s="402">
        <f t="shared" ref="AQ20" si="34">AP20+1</f>
        <v>6</v>
      </c>
      <c r="AR20" s="402">
        <f t="shared" ref="AR20" si="35">AQ20+1</f>
        <v>7</v>
      </c>
      <c r="AS20" s="402">
        <f t="shared" ref="AS20" si="36">AR20+1</f>
        <v>8</v>
      </c>
      <c r="AT20" s="402">
        <f t="shared" ref="AT20" si="37">AS20+1</f>
        <v>9</v>
      </c>
      <c r="AU20" s="402">
        <f t="shared" ref="AU20" si="38">AT20+1</f>
        <v>10</v>
      </c>
      <c r="AV20" s="91"/>
      <c r="AW20" s="81">
        <v>2.25</v>
      </c>
      <c r="AX20" s="82">
        <v>-266.29865797425498</v>
      </c>
      <c r="AY20" s="82">
        <v>-4977.3839027259601</v>
      </c>
      <c r="AZ20" s="82">
        <v>-2130.54469268918</v>
      </c>
      <c r="BA20" s="82">
        <v>-48911.565071585101</v>
      </c>
      <c r="BB20" s="91"/>
      <c r="BC20" s="81">
        <v>2.25</v>
      </c>
      <c r="BD20" s="82">
        <v>784.68718101289801</v>
      </c>
      <c r="BE20" s="91"/>
      <c r="BF20" s="81">
        <v>2.25</v>
      </c>
      <c r="BG20" s="82">
        <v>13.4809181289426</v>
      </c>
      <c r="BH20" s="91"/>
      <c r="BI20" s="30"/>
      <c r="BJ20" s="30">
        <v>11</v>
      </c>
      <c r="BK20" s="479">
        <v>41</v>
      </c>
      <c r="BL20" s="479">
        <v>41.5</v>
      </c>
      <c r="BM20" s="91"/>
      <c r="BN20" s="91"/>
      <c r="BO20" s="91"/>
      <c r="BP20" s="91"/>
      <c r="BQ20" s="91"/>
      <c r="BR20" s="91"/>
      <c r="BS20" s="91"/>
      <c r="BT20" s="91"/>
      <c r="BU20" s="91"/>
      <c r="BV20" s="91"/>
      <c r="BW20" s="91"/>
      <c r="BX20" s="91"/>
      <c r="BY20" s="91"/>
      <c r="BZ20" s="91"/>
      <c r="CA20" s="91"/>
      <c r="CB20" s="91"/>
      <c r="CC20" s="91"/>
      <c r="CD20" s="91"/>
      <c r="CE20" s="91"/>
      <c r="CF20" s="91"/>
      <c r="CG20" s="91"/>
      <c r="CH20" s="91"/>
      <c r="CI20" s="91"/>
      <c r="CJ20" s="91"/>
      <c r="CK20" s="91"/>
      <c r="CL20" s="91"/>
      <c r="CM20" s="91"/>
      <c r="CN20" s="91"/>
      <c r="CO20" s="91"/>
      <c r="CP20" s="91"/>
    </row>
    <row r="21" spans="1:94" ht="12" customHeight="1">
      <c r="A21" s="412">
        <v>2.2100840336134402</v>
      </c>
      <c r="B21" s="317">
        <v>1.33</v>
      </c>
      <c r="C21" s="317">
        <v>2</v>
      </c>
      <c r="D21" s="472">
        <f t="shared" si="7"/>
        <v>17</v>
      </c>
      <c r="E21" s="473">
        <f t="shared" si="4"/>
        <v>1.33</v>
      </c>
      <c r="F21" s="333">
        <v>16</v>
      </c>
      <c r="G21" s="414">
        <v>2</v>
      </c>
      <c r="H21" s="414">
        <v>1</v>
      </c>
      <c r="I21" s="414">
        <v>9</v>
      </c>
      <c r="J21" s="412" t="s">
        <v>673</v>
      </c>
      <c r="K21" s="414">
        <v>1500</v>
      </c>
      <c r="L21" s="462" t="s">
        <v>675</v>
      </c>
      <c r="M21" s="50" t="str">
        <f t="shared" si="5"/>
        <v>10,2</v>
      </c>
      <c r="N21" s="464" t="str">
        <f>L20</f>
        <v>ESTUARY-L3</v>
      </c>
      <c r="O21" s="410"/>
      <c r="P21" s="410"/>
      <c r="Q21" s="410"/>
      <c r="R21" s="410"/>
      <c r="S21" s="410"/>
      <c r="T21" s="410"/>
      <c r="U21" s="410"/>
      <c r="V21" s="410"/>
      <c r="W21" s="410"/>
      <c r="X21" s="410"/>
      <c r="Y21" s="410"/>
      <c r="Z21" s="410"/>
      <c r="AA21" s="418">
        <f t="shared" si="21"/>
        <v>0</v>
      </c>
      <c r="AB21" s="50" t="str">
        <f t="shared" si="22"/>
        <v>4,2</v>
      </c>
      <c r="AC21" s="415">
        <f t="shared" si="29"/>
        <v>-20</v>
      </c>
      <c r="AD21" s="415"/>
      <c r="AE21" s="410"/>
      <c r="AF21" s="419">
        <f t="shared" si="23"/>
        <v>0</v>
      </c>
      <c r="AG21" s="50" t="str">
        <f t="shared" si="23"/>
        <v>4,2</v>
      </c>
      <c r="AH21" s="415">
        <f t="shared" si="23"/>
        <v>-20</v>
      </c>
      <c r="AI21" s="415"/>
      <c r="AJ21" s="5"/>
      <c r="AK21" s="402">
        <v>1</v>
      </c>
      <c r="AL21" s="486">
        <f t="shared" ref="AL21:AU21" si="39">IF(ISNUMBER(MATCH(AL191,$BO$42:$BO$622,0)),$BO$41,$BJ$2)</f>
        <v>0</v>
      </c>
      <c r="AM21" s="487">
        <f t="shared" si="39"/>
        <v>0</v>
      </c>
      <c r="AN21" s="485">
        <f t="shared" si="39"/>
        <v>0</v>
      </c>
      <c r="AO21" s="397">
        <f t="shared" si="39"/>
        <v>0</v>
      </c>
      <c r="AP21" s="397">
        <f t="shared" si="39"/>
        <v>0</v>
      </c>
      <c r="AQ21" s="397">
        <f t="shared" si="39"/>
        <v>0</v>
      </c>
      <c r="AR21" s="397">
        <f t="shared" si="39"/>
        <v>0</v>
      </c>
      <c r="AS21" s="397">
        <f t="shared" si="39"/>
        <v>0</v>
      </c>
      <c r="AT21" s="397">
        <f t="shared" si="39"/>
        <v>0</v>
      </c>
      <c r="AU21" s="397">
        <f t="shared" si="39"/>
        <v>1</v>
      </c>
      <c r="AV21" s="91"/>
      <c r="AW21" s="81">
        <v>2.333333333333</v>
      </c>
      <c r="AX21" s="82">
        <v>-254.14395904273599</v>
      </c>
      <c r="AY21" s="82">
        <v>-4775.2910353348198</v>
      </c>
      <c r="AZ21" s="82">
        <v>-1951.1949601296801</v>
      </c>
      <c r="BA21" s="82">
        <v>-45864.672607006098</v>
      </c>
      <c r="BB21" s="91"/>
      <c r="BC21" s="81">
        <v>2.333333333333</v>
      </c>
      <c r="BD21" s="82">
        <v>785.80848186802803</v>
      </c>
      <c r="BE21" s="91"/>
      <c r="BF21" s="81">
        <v>2.333333333333</v>
      </c>
      <c r="BG21" s="82">
        <v>13.8061771863015</v>
      </c>
      <c r="BH21" s="91"/>
      <c r="BI21" s="30"/>
      <c r="BJ21" s="30">
        <v>31</v>
      </c>
      <c r="BK21" s="479">
        <v>40</v>
      </c>
      <c r="BL21" s="479">
        <v>41</v>
      </c>
      <c r="BM21" s="91"/>
      <c r="BN21" s="91"/>
      <c r="BO21" s="91"/>
      <c r="BP21" s="91"/>
      <c r="BQ21" s="91"/>
      <c r="BR21" s="91"/>
      <c r="BS21" s="91"/>
      <c r="BT21" s="91"/>
      <c r="BU21" s="91"/>
      <c r="BV21" s="91"/>
      <c r="BW21" s="91"/>
      <c r="BX21" s="91"/>
      <c r="BY21" s="91"/>
      <c r="BZ21" s="91"/>
      <c r="CA21" s="91"/>
      <c r="CB21" s="91"/>
      <c r="CC21" s="91"/>
      <c r="CD21" s="91"/>
      <c r="CE21" s="91"/>
      <c r="CF21" s="91"/>
      <c r="CG21" s="91"/>
      <c r="CH21" s="91"/>
      <c r="CI21" s="91"/>
      <c r="CJ21" s="91"/>
      <c r="CK21" s="91"/>
      <c r="CL21" s="91"/>
      <c r="CM21" s="91"/>
      <c r="CN21" s="91"/>
      <c r="CO21" s="91"/>
      <c r="CP21" s="91"/>
    </row>
    <row r="22" spans="1:94" ht="12" customHeight="1">
      <c r="A22" s="412">
        <v>2.2857142857142798</v>
      </c>
      <c r="B22" s="317">
        <v>1.486</v>
      </c>
      <c r="C22" s="317">
        <v>-2.4</v>
      </c>
      <c r="D22" s="472">
        <f t="shared" si="7"/>
        <v>18</v>
      </c>
      <c r="E22" s="473">
        <f t="shared" si="4"/>
        <v>1.486</v>
      </c>
      <c r="F22" s="333">
        <v>17</v>
      </c>
      <c r="G22" s="414">
        <v>2</v>
      </c>
      <c r="H22" s="414">
        <v>2</v>
      </c>
      <c r="I22" s="414">
        <v>9</v>
      </c>
      <c r="J22" s="412" t="s">
        <v>673</v>
      </c>
      <c r="K22" s="414">
        <v>1500</v>
      </c>
      <c r="L22" s="462" t="s">
        <v>675</v>
      </c>
      <c r="M22" s="50" t="str">
        <f t="shared" si="5"/>
        <v>10,3</v>
      </c>
      <c r="N22" s="410"/>
      <c r="O22" s="410"/>
      <c r="P22" s="410"/>
      <c r="Q22" s="410"/>
      <c r="R22" s="410"/>
      <c r="S22" s="410"/>
      <c r="T22" s="410"/>
      <c r="U22" s="410"/>
      <c r="V22" s="410"/>
      <c r="W22" s="410"/>
      <c r="X22" s="410"/>
      <c r="Y22" s="410"/>
      <c r="Z22" s="410"/>
      <c r="AA22" s="418">
        <f t="shared" si="21"/>
        <v>0</v>
      </c>
      <c r="AB22" s="50" t="str">
        <f t="shared" si="22"/>
        <v>5,13</v>
      </c>
      <c r="AC22" s="415">
        <f t="shared" si="29"/>
        <v>-40</v>
      </c>
      <c r="AD22" s="415"/>
      <c r="AE22" s="410"/>
      <c r="AF22" s="419">
        <f t="shared" si="23"/>
        <v>0</v>
      </c>
      <c r="AG22" s="50" t="str">
        <f t="shared" si="23"/>
        <v>5,13</v>
      </c>
      <c r="AH22" s="415">
        <f t="shared" si="23"/>
        <v>-40</v>
      </c>
      <c r="AI22" s="415"/>
      <c r="AJ22" s="5"/>
      <c r="AK22" s="402">
        <f t="shared" ref="AK22:AK35" si="40">AK21+1</f>
        <v>2</v>
      </c>
      <c r="AL22" s="486">
        <f t="shared" ref="AL22:AU22" si="41">IF(ISNUMBER(MATCH(AL192,$BO$42:$BO$622,0)),$BO$41,$BJ$2)</f>
        <v>0</v>
      </c>
      <c r="AM22" s="486">
        <f t="shared" si="41"/>
        <v>0</v>
      </c>
      <c r="AN22" s="487">
        <f t="shared" si="41"/>
        <v>0</v>
      </c>
      <c r="AO22" s="484">
        <f t="shared" si="41"/>
        <v>0</v>
      </c>
      <c r="AP22" s="397">
        <f t="shared" si="41"/>
        <v>0</v>
      </c>
      <c r="AQ22" s="397">
        <f t="shared" si="41"/>
        <v>0</v>
      </c>
      <c r="AR22" s="397">
        <f t="shared" si="41"/>
        <v>0</v>
      </c>
      <c r="AS22" s="397">
        <f t="shared" si="41"/>
        <v>0</v>
      </c>
      <c r="AT22" s="397">
        <f t="shared" si="41"/>
        <v>1</v>
      </c>
      <c r="AU22" s="397">
        <f t="shared" si="41"/>
        <v>1</v>
      </c>
      <c r="AV22" s="91"/>
      <c r="AW22" s="81">
        <v>2.416666666667</v>
      </c>
      <c r="AX22" s="82">
        <v>-266.37726542117798</v>
      </c>
      <c r="AY22" s="82">
        <v>-5491.3166967173602</v>
      </c>
      <c r="AZ22" s="82">
        <v>-2139.3300088484698</v>
      </c>
      <c r="BA22" s="82">
        <v>-56627.380252979201</v>
      </c>
      <c r="BB22" s="91"/>
      <c r="BC22" s="81">
        <v>2.416666666667</v>
      </c>
      <c r="BD22" s="82">
        <v>786.97275628723605</v>
      </c>
      <c r="BE22" s="91"/>
      <c r="BF22" s="81">
        <v>2.416666666667</v>
      </c>
      <c r="BG22" s="82">
        <v>13.9488309527766</v>
      </c>
      <c r="BH22" s="91"/>
      <c r="BI22" s="91"/>
      <c r="BJ22" s="410"/>
      <c r="BK22" s="410"/>
      <c r="BL22" s="5">
        <f>COUNT(BK13:BL21)</f>
        <v>18</v>
      </c>
      <c r="BM22" s="91"/>
      <c r="BN22" s="91"/>
      <c r="BO22" s="91"/>
      <c r="BP22" s="91"/>
      <c r="BQ22" s="91"/>
      <c r="BR22" s="91"/>
      <c r="BS22" s="91"/>
      <c r="BT22" s="91"/>
      <c r="BU22" s="91"/>
      <c r="BV22" s="91"/>
      <c r="BW22" s="91"/>
      <c r="BX22" s="91"/>
      <c r="BY22" s="91"/>
      <c r="BZ22" s="91"/>
      <c r="CA22" s="91"/>
      <c r="CB22" s="91"/>
      <c r="CC22" s="91"/>
      <c r="CD22" s="91"/>
      <c r="CE22" s="91"/>
      <c r="CF22" s="91"/>
      <c r="CG22" s="91"/>
      <c r="CH22" s="91"/>
      <c r="CI22" s="91"/>
      <c r="CJ22" s="91"/>
      <c r="CK22" s="91"/>
      <c r="CL22" s="91"/>
      <c r="CM22" s="91"/>
      <c r="CN22" s="91"/>
      <c r="CO22" s="91"/>
      <c r="CP22" s="91"/>
    </row>
    <row r="23" spans="1:94" ht="12" customHeight="1">
      <c r="A23" s="412">
        <v>2.3613445378151199</v>
      </c>
      <c r="B23" s="317">
        <v>1.536</v>
      </c>
      <c r="C23" s="317">
        <v>-2.8</v>
      </c>
      <c r="D23" s="472">
        <f t="shared" si="7"/>
        <v>19</v>
      </c>
      <c r="E23" s="473">
        <f t="shared" si="4"/>
        <v>1.536</v>
      </c>
      <c r="F23" s="333">
        <v>18</v>
      </c>
      <c r="G23" s="414">
        <v>2</v>
      </c>
      <c r="H23" s="414">
        <v>3</v>
      </c>
      <c r="I23" s="414">
        <v>9</v>
      </c>
      <c r="J23" s="412" t="s">
        <v>673</v>
      </c>
      <c r="K23" s="414">
        <v>1500</v>
      </c>
      <c r="L23" s="462" t="s">
        <v>675</v>
      </c>
      <c r="M23" s="50" t="str">
        <f t="shared" si="5"/>
        <v>10,4</v>
      </c>
      <c r="N23" s="410"/>
      <c r="O23" s="410"/>
      <c r="P23" s="410"/>
      <c r="Q23" s="410"/>
      <c r="R23" s="410"/>
      <c r="S23" s="410"/>
      <c r="T23" s="410"/>
      <c r="U23" s="410"/>
      <c r="V23" s="410"/>
      <c r="W23" s="410"/>
      <c r="X23" s="410"/>
      <c r="Y23" s="410"/>
      <c r="Z23" s="410"/>
      <c r="AA23" s="410"/>
      <c r="AB23" s="410"/>
      <c r="AC23" s="410"/>
      <c r="AD23" s="410"/>
      <c r="AE23" s="410"/>
      <c r="AF23" s="410"/>
      <c r="AG23" s="410"/>
      <c r="AH23" s="410"/>
      <c r="AI23" s="410"/>
      <c r="AJ23" s="410"/>
      <c r="AK23" s="402">
        <f t="shared" si="40"/>
        <v>3</v>
      </c>
      <c r="AL23" s="486">
        <f t="shared" ref="AL23:AU23" si="42">IF(ISNUMBER(MATCH(AL193,$BO$42:$BO$622,0)),$BO$41,$BJ$2)</f>
        <v>0</v>
      </c>
      <c r="AM23" s="486">
        <f t="shared" si="42"/>
        <v>0</v>
      </c>
      <c r="AN23" s="486">
        <f t="shared" si="42"/>
        <v>0</v>
      </c>
      <c r="AO23" s="487">
        <f t="shared" si="42"/>
        <v>0</v>
      </c>
      <c r="AP23" s="485">
        <f t="shared" si="42"/>
        <v>0</v>
      </c>
      <c r="AQ23" s="397">
        <f t="shared" si="42"/>
        <v>0</v>
      </c>
      <c r="AR23" s="397">
        <f t="shared" si="42"/>
        <v>0</v>
      </c>
      <c r="AS23" s="397">
        <f t="shared" si="42"/>
        <v>1</v>
      </c>
      <c r="AT23" s="397">
        <f t="shared" si="42"/>
        <v>1</v>
      </c>
      <c r="AU23" s="397">
        <f t="shared" si="42"/>
        <v>1</v>
      </c>
      <c r="AV23" s="91"/>
      <c r="AW23" s="81">
        <v>2.5</v>
      </c>
      <c r="AX23" s="82">
        <v>-289.80219113035503</v>
      </c>
      <c r="AY23" s="82">
        <v>-6355.1657828641901</v>
      </c>
      <c r="AZ23" s="82">
        <v>-2502.9681540216202</v>
      </c>
      <c r="BA23" s="82">
        <v>-69660.927960613</v>
      </c>
      <c r="BB23" s="91"/>
      <c r="BC23" s="81">
        <v>2.5</v>
      </c>
      <c r="BD23" s="82">
        <v>788.17972551850505</v>
      </c>
      <c r="BE23" s="91"/>
      <c r="BF23" s="81">
        <v>2.5</v>
      </c>
      <c r="BG23" s="82">
        <v>13.7645604791705</v>
      </c>
      <c r="BH23" s="91"/>
      <c r="BI23" s="91"/>
      <c r="BJ23" s="91"/>
      <c r="BK23" s="91"/>
      <c r="BL23" s="91"/>
      <c r="BM23" s="91"/>
      <c r="BN23" s="91"/>
      <c r="BO23" s="91"/>
      <c r="BP23" s="91"/>
      <c r="BQ23" s="91"/>
      <c r="BR23" s="91"/>
      <c r="BS23" s="91"/>
      <c r="BT23" s="91"/>
      <c r="BU23" s="91"/>
      <c r="BV23" s="91"/>
      <c r="BW23" s="91"/>
      <c r="BX23" s="91"/>
      <c r="BY23" s="91"/>
      <c r="BZ23" s="91"/>
      <c r="CA23" s="91"/>
      <c r="CB23" s="91"/>
      <c r="CC23" s="91"/>
      <c r="CD23" s="91"/>
      <c r="CE23" s="91"/>
      <c r="CF23" s="91"/>
      <c r="CG23" s="91"/>
      <c r="CH23" s="91"/>
      <c r="CI23" s="91"/>
      <c r="CJ23" s="91"/>
      <c r="CK23" s="91"/>
      <c r="CL23" s="91"/>
      <c r="CM23" s="91"/>
      <c r="CN23" s="91"/>
      <c r="CO23" s="91"/>
      <c r="CP23" s="91"/>
    </row>
    <row r="24" spans="1:94" ht="12" customHeight="1">
      <c r="A24" s="412">
        <v>2.4369747899159599</v>
      </c>
      <c r="B24" s="317">
        <v>1.5860000000000001</v>
      </c>
      <c r="C24" s="317">
        <v>-2.4</v>
      </c>
      <c r="D24" s="472">
        <f t="shared" si="7"/>
        <v>20</v>
      </c>
      <c r="E24" s="473">
        <f t="shared" si="4"/>
        <v>1.5860000000000001</v>
      </c>
      <c r="F24" s="333">
        <v>19</v>
      </c>
      <c r="G24" s="414">
        <v>2</v>
      </c>
      <c r="H24" s="414">
        <v>4</v>
      </c>
      <c r="I24" s="414">
        <v>9</v>
      </c>
      <c r="J24" s="412" t="s">
        <v>673</v>
      </c>
      <c r="K24" s="414">
        <v>1500</v>
      </c>
      <c r="L24" s="462" t="s">
        <v>675</v>
      </c>
      <c r="M24" s="50" t="str">
        <f t="shared" si="5"/>
        <v>10,5</v>
      </c>
      <c r="N24" s="410"/>
      <c r="O24" s="410"/>
      <c r="P24" s="410"/>
      <c r="Q24" s="410"/>
      <c r="R24" s="410"/>
      <c r="S24" s="410"/>
      <c r="T24" s="410"/>
      <c r="U24" s="410"/>
      <c r="V24" s="410"/>
      <c r="W24" s="410"/>
      <c r="X24" s="410"/>
      <c r="Y24" s="448" t="s">
        <v>698</v>
      </c>
      <c r="Z24" s="417"/>
      <c r="AA24" s="417"/>
      <c r="AB24" s="417"/>
      <c r="AC24" s="417"/>
      <c r="AD24" s="417"/>
      <c r="AE24" s="417"/>
      <c r="AF24" s="417"/>
      <c r="AG24" s="417"/>
      <c r="AH24" s="417"/>
      <c r="AI24" s="417"/>
      <c r="AJ24" s="5"/>
      <c r="AK24" s="402">
        <f t="shared" si="40"/>
        <v>4</v>
      </c>
      <c r="AL24" s="486">
        <f t="shared" ref="AL24:AU24" si="43">IF(ISNUMBER(MATCH(AL194,$BO$42:$BO$622,0)),$BO$41,$BJ$2)</f>
        <v>0</v>
      </c>
      <c r="AM24" s="486">
        <f t="shared" si="43"/>
        <v>0</v>
      </c>
      <c r="AN24" s="486">
        <f t="shared" si="43"/>
        <v>0</v>
      </c>
      <c r="AO24" s="486">
        <f t="shared" si="43"/>
        <v>0</v>
      </c>
      <c r="AP24" s="487">
        <f t="shared" si="43"/>
        <v>0</v>
      </c>
      <c r="AQ24" s="397">
        <f t="shared" si="43"/>
        <v>0</v>
      </c>
      <c r="AR24" s="397">
        <f t="shared" si="43"/>
        <v>1</v>
      </c>
      <c r="AS24" s="397">
        <f t="shared" si="43"/>
        <v>1</v>
      </c>
      <c r="AT24" s="397">
        <f t="shared" si="43"/>
        <v>1</v>
      </c>
      <c r="AU24" s="397">
        <f t="shared" si="43"/>
        <v>1</v>
      </c>
      <c r="AV24" s="91"/>
      <c r="AW24" s="81">
        <v>2.583333333333</v>
      </c>
      <c r="AX24" s="82">
        <v>-304.04696486934802</v>
      </c>
      <c r="AY24" s="82">
        <v>-6629.9803302091696</v>
      </c>
      <c r="AZ24" s="82">
        <v>-2744.67454005116</v>
      </c>
      <c r="BA24" s="82">
        <v>-73963.5823714297</v>
      </c>
      <c r="BB24" s="91"/>
      <c r="BC24" s="81">
        <v>2.583333333333</v>
      </c>
      <c r="BD24" s="82">
        <v>789.42906376407404</v>
      </c>
      <c r="BE24" s="91"/>
      <c r="BF24" s="81">
        <v>2.583333333333</v>
      </c>
      <c r="BG24" s="82">
        <v>13.4092722174226</v>
      </c>
      <c r="BH24" s="91"/>
      <c r="BI24" s="475" t="s">
        <v>720</v>
      </c>
      <c r="BJ24" s="91"/>
      <c r="BK24" s="91"/>
      <c r="BL24" s="91"/>
      <c r="BM24" s="475"/>
      <c r="BN24" s="91"/>
      <c r="BO24" s="91"/>
      <c r="BP24" s="91"/>
      <c r="BQ24" s="91"/>
      <c r="BR24" s="91"/>
      <c r="BS24" s="91"/>
      <c r="BT24" s="91"/>
      <c r="BU24" s="91"/>
      <c r="BV24" s="91"/>
      <c r="BW24" s="91"/>
      <c r="BX24" s="91"/>
      <c r="BY24" s="91"/>
      <c r="BZ24" s="91"/>
      <c r="CA24" s="91"/>
      <c r="CB24" s="91"/>
      <c r="CC24" s="91"/>
      <c r="CD24" s="91"/>
      <c r="CE24" s="91"/>
      <c r="CF24" s="91"/>
      <c r="CG24" s="91"/>
      <c r="CH24" s="91"/>
      <c r="CI24" s="91"/>
      <c r="CJ24" s="91"/>
      <c r="CK24" s="91"/>
      <c r="CL24" s="91"/>
      <c r="CM24" s="91"/>
      <c r="CN24" s="91"/>
      <c r="CO24" s="91"/>
      <c r="CP24" s="91"/>
    </row>
    <row r="25" spans="1:94" ht="12" customHeight="1">
      <c r="A25" s="412">
        <v>2.5126050420168</v>
      </c>
      <c r="B25" s="317">
        <v>1.742</v>
      </c>
      <c r="C25" s="317">
        <v>2.4</v>
      </c>
      <c r="D25" s="472">
        <f t="shared" si="7"/>
        <v>21</v>
      </c>
      <c r="E25" s="473">
        <f t="shared" si="4"/>
        <v>1.742</v>
      </c>
      <c r="F25" s="333">
        <v>20</v>
      </c>
      <c r="G25" s="414">
        <v>2</v>
      </c>
      <c r="H25" s="414">
        <v>5</v>
      </c>
      <c r="I25" s="414">
        <v>9</v>
      </c>
      <c r="J25" s="412" t="s">
        <v>673</v>
      </c>
      <c r="K25" s="414">
        <v>1500</v>
      </c>
      <c r="L25" s="462" t="s">
        <v>675</v>
      </c>
      <c r="M25" s="50" t="str">
        <f t="shared" si="5"/>
        <v>10,6</v>
      </c>
      <c r="N25" s="410"/>
      <c r="O25" s="410"/>
      <c r="P25" s="410"/>
      <c r="Q25" s="410"/>
      <c r="R25" s="410"/>
      <c r="S25" s="410"/>
      <c r="T25" s="410"/>
      <c r="U25" s="410"/>
      <c r="V25" s="410"/>
      <c r="W25" s="410"/>
      <c r="X25" s="410"/>
      <c r="Y25" s="421"/>
      <c r="Z25" s="240" t="s">
        <v>14</v>
      </c>
      <c r="AA25" s="421" t="s">
        <v>9</v>
      </c>
      <c r="AB25" s="421" t="s">
        <v>7</v>
      </c>
      <c r="AC25" s="421" t="s">
        <v>58</v>
      </c>
      <c r="AD25" s="421" t="s">
        <v>59</v>
      </c>
      <c r="AE25" s="421" t="s">
        <v>60</v>
      </c>
      <c r="AF25" s="421" t="s">
        <v>61</v>
      </c>
      <c r="AG25" s="421"/>
      <c r="AH25" s="421"/>
      <c r="AI25" s="421"/>
      <c r="AJ25" s="5"/>
      <c r="AK25" s="402">
        <f t="shared" si="40"/>
        <v>5</v>
      </c>
      <c r="AL25" s="486">
        <f t="shared" ref="AL25:AU25" si="44">IF(ISNUMBER(MATCH(AL195,$BO$42:$BO$622,0)),$BO$41,$BJ$2)</f>
        <v>0</v>
      </c>
      <c r="AM25" s="486">
        <f t="shared" si="44"/>
        <v>0</v>
      </c>
      <c r="AN25" s="486">
        <f t="shared" si="44"/>
        <v>0</v>
      </c>
      <c r="AO25" s="486">
        <f t="shared" si="44"/>
        <v>0</v>
      </c>
      <c r="AP25" s="487">
        <f t="shared" si="44"/>
        <v>0</v>
      </c>
      <c r="AQ25" s="397">
        <f t="shared" si="44"/>
        <v>0</v>
      </c>
      <c r="AR25" s="397">
        <f t="shared" si="44"/>
        <v>1</v>
      </c>
      <c r="AS25" s="397">
        <f t="shared" si="44"/>
        <v>1</v>
      </c>
      <c r="AT25" s="397">
        <f t="shared" si="44"/>
        <v>1</v>
      </c>
      <c r="AU25" s="397">
        <f t="shared" si="44"/>
        <v>1</v>
      </c>
      <c r="AV25" s="91"/>
      <c r="AW25" s="81">
        <v>2.666666666667</v>
      </c>
      <c r="AX25" s="82">
        <v>-293.59313933683097</v>
      </c>
      <c r="AY25" s="82">
        <v>-5956.3141002517204</v>
      </c>
      <c r="AZ25" s="82">
        <v>-2584.91974739138</v>
      </c>
      <c r="BA25" s="82">
        <v>-63867.337904302403</v>
      </c>
      <c r="BB25" s="91"/>
      <c r="BC25" s="81">
        <v>2.666666666667</v>
      </c>
      <c r="BD25" s="82">
        <v>790.72056046032003</v>
      </c>
      <c r="BE25" s="91"/>
      <c r="BF25" s="81">
        <v>2.666666666667</v>
      </c>
      <c r="BG25" s="82">
        <v>13.221460620207401</v>
      </c>
      <c r="BH25" s="91"/>
      <c r="BI25" s="480">
        <v>0</v>
      </c>
      <c r="BJ25" s="91">
        <v>1.5E-3</v>
      </c>
      <c r="BK25" s="409">
        <v>1.6000000000000001E-3</v>
      </c>
      <c r="BL25" s="409">
        <v>1.6999999999999999E-3</v>
      </c>
      <c r="BM25" s="91"/>
      <c r="BN25" s="91"/>
      <c r="BO25" s="91"/>
      <c r="BP25" s="91"/>
      <c r="BQ25" s="91"/>
      <c r="BR25" s="91"/>
      <c r="BS25" s="91"/>
      <c r="BT25" s="91"/>
      <c r="BU25" s="91"/>
      <c r="BV25" s="91"/>
      <c r="BW25" s="91"/>
      <c r="BX25" s="91"/>
      <c r="BY25" s="91"/>
      <c r="BZ25" s="91"/>
      <c r="CA25" s="91"/>
      <c r="CB25" s="91"/>
      <c r="CC25" s="91"/>
      <c r="CD25" s="91"/>
      <c r="CE25" s="91"/>
      <c r="CF25" s="91"/>
      <c r="CG25" s="91"/>
      <c r="CH25" s="91"/>
      <c r="CI25" s="91"/>
      <c r="CJ25" s="91"/>
      <c r="CK25" s="91"/>
      <c r="CL25" s="91"/>
      <c r="CM25" s="91"/>
      <c r="CN25" s="91"/>
      <c r="CO25" s="91"/>
      <c r="CP25" s="91"/>
    </row>
    <row r="26" spans="1:94" ht="12" customHeight="1">
      <c r="A26" s="412">
        <v>2.5882352941176401</v>
      </c>
      <c r="B26" s="317">
        <v>1.792</v>
      </c>
      <c r="C26" s="317">
        <v>2.8</v>
      </c>
      <c r="D26" s="472">
        <f t="shared" si="7"/>
        <v>22</v>
      </c>
      <c r="E26" s="473">
        <f t="shared" si="4"/>
        <v>1.792</v>
      </c>
      <c r="F26" s="333">
        <v>21</v>
      </c>
      <c r="G26" s="414">
        <v>2</v>
      </c>
      <c r="H26" s="414">
        <v>6</v>
      </c>
      <c r="I26" s="414">
        <v>9</v>
      </c>
      <c r="J26" s="412" t="s">
        <v>673</v>
      </c>
      <c r="K26" s="414">
        <v>1500</v>
      </c>
      <c r="L26" s="462" t="s">
        <v>675</v>
      </c>
      <c r="M26" s="50" t="str">
        <f t="shared" si="5"/>
        <v>10,7</v>
      </c>
      <c r="N26" s="410"/>
      <c r="O26" s="410"/>
      <c r="P26" s="410"/>
      <c r="Q26" s="410"/>
      <c r="R26" s="410"/>
      <c r="S26" s="410"/>
      <c r="T26" s="410"/>
      <c r="U26" s="410"/>
      <c r="V26" s="410"/>
      <c r="W26" s="410"/>
      <c r="X26" s="410"/>
      <c r="Y26" s="421"/>
      <c r="Z26" s="422" t="s">
        <v>49</v>
      </c>
      <c r="AA26" s="422" t="s">
        <v>50</v>
      </c>
      <c r="AB26" s="422" t="s">
        <v>51</v>
      </c>
      <c r="AC26" s="422" t="s">
        <v>52</v>
      </c>
      <c r="AD26" s="422" t="s">
        <v>53</v>
      </c>
      <c r="AE26" s="422" t="s">
        <v>54</v>
      </c>
      <c r="AF26" s="422" t="s">
        <v>55</v>
      </c>
      <c r="AG26" s="421" t="s">
        <v>57</v>
      </c>
      <c r="AH26" s="421"/>
      <c r="AI26" s="421"/>
      <c r="AJ26" s="5"/>
      <c r="AK26" s="402">
        <f t="shared" si="40"/>
        <v>6</v>
      </c>
      <c r="AL26" s="486">
        <f t="shared" ref="AL26:AU26" si="45">IF(ISNUMBER(MATCH(AL196,$BO$42:$BO$622,0)),$BO$41,$BJ$2)</f>
        <v>0</v>
      </c>
      <c r="AM26" s="486">
        <f t="shared" si="45"/>
        <v>0</v>
      </c>
      <c r="AN26" s="486">
        <f t="shared" si="45"/>
        <v>0</v>
      </c>
      <c r="AO26" s="486">
        <f t="shared" si="45"/>
        <v>0</v>
      </c>
      <c r="AP26" s="487">
        <f t="shared" si="45"/>
        <v>0</v>
      </c>
      <c r="AQ26" s="397">
        <f t="shared" si="45"/>
        <v>0</v>
      </c>
      <c r="AR26" s="397">
        <f t="shared" si="45"/>
        <v>1</v>
      </c>
      <c r="AS26" s="397">
        <f t="shared" si="45"/>
        <v>1</v>
      </c>
      <c r="AT26" s="397">
        <f t="shared" si="45"/>
        <v>1</v>
      </c>
      <c r="AU26" s="397">
        <f t="shared" si="45"/>
        <v>1</v>
      </c>
      <c r="AV26" s="91"/>
      <c r="AW26" s="81">
        <v>2.75</v>
      </c>
      <c r="AX26" s="82">
        <v>-268.16049793087802</v>
      </c>
      <c r="AY26" s="82">
        <v>-4982.8444738319804</v>
      </c>
      <c r="AZ26" s="82">
        <v>-2159.2541543665802</v>
      </c>
      <c r="BA26" s="82">
        <v>-48998.705719999001</v>
      </c>
      <c r="BB26" s="91"/>
      <c r="BC26" s="81">
        <v>2.75</v>
      </c>
      <c r="BD26" s="82">
        <v>792.05417710785105</v>
      </c>
      <c r="BE26" s="91"/>
      <c r="BF26" s="81">
        <v>2.75</v>
      </c>
      <c r="BG26" s="82">
        <v>13.3856688072194</v>
      </c>
      <c r="BH26" s="91"/>
      <c r="BI26" s="480">
        <v>1</v>
      </c>
      <c r="BJ26" s="91">
        <v>1E-3</v>
      </c>
      <c r="BK26" s="409">
        <v>1.8E-3</v>
      </c>
      <c r="BL26" s="409">
        <v>2E-3</v>
      </c>
      <c r="BM26" s="91"/>
      <c r="BN26" s="91"/>
      <c r="BO26" s="91"/>
      <c r="BP26" s="91"/>
      <c r="BQ26" s="91"/>
      <c r="BR26" s="91"/>
      <c r="BS26" s="91"/>
      <c r="BT26" s="91"/>
      <c r="BU26" s="91"/>
      <c r="BV26" s="91"/>
      <c r="BW26" s="91"/>
      <c r="BX26" s="91"/>
      <c r="BY26" s="91"/>
      <c r="BZ26" s="91"/>
      <c r="CA26" s="91"/>
      <c r="CB26" s="91"/>
      <c r="CC26" s="91"/>
      <c r="CD26" s="91"/>
      <c r="CE26" s="91"/>
      <c r="CF26" s="91"/>
      <c r="CG26" s="91"/>
      <c r="CH26" s="91"/>
      <c r="CI26" s="91"/>
      <c r="CJ26" s="91"/>
      <c r="CK26" s="91"/>
      <c r="CL26" s="91"/>
      <c r="CM26" s="91"/>
      <c r="CN26" s="91"/>
      <c r="CO26" s="91"/>
      <c r="CP26" s="91"/>
    </row>
    <row r="27" spans="1:94" ht="12" customHeight="1">
      <c r="A27" s="412">
        <v>2.6638655462184802</v>
      </c>
      <c r="B27" s="317">
        <v>1.8420000000000001</v>
      </c>
      <c r="C27" s="317">
        <v>2.4</v>
      </c>
      <c r="D27" s="472">
        <f t="shared" si="7"/>
        <v>23</v>
      </c>
      <c r="E27" s="473">
        <f t="shared" si="4"/>
        <v>1.8420000000000001</v>
      </c>
      <c r="F27" s="333">
        <v>22</v>
      </c>
      <c r="G27" s="414">
        <v>2</v>
      </c>
      <c r="H27" s="414">
        <v>7</v>
      </c>
      <c r="I27" s="414">
        <v>9</v>
      </c>
      <c r="J27" s="412" t="s">
        <v>673</v>
      </c>
      <c r="K27" s="414">
        <v>1500</v>
      </c>
      <c r="L27" s="462" t="s">
        <v>675</v>
      </c>
      <c r="M27" s="50" t="str">
        <f t="shared" si="5"/>
        <v>10,8</v>
      </c>
      <c r="N27" s="410"/>
      <c r="O27" s="410"/>
      <c r="P27" s="410"/>
      <c r="Q27" s="410"/>
      <c r="R27" s="410"/>
      <c r="S27" s="410"/>
      <c r="T27" s="410"/>
      <c r="U27" s="410"/>
      <c r="V27" s="410"/>
      <c r="W27" s="410"/>
      <c r="X27" s="410"/>
      <c r="Y27" s="423">
        <v>0</v>
      </c>
      <c r="Z27" s="237">
        <v>0</v>
      </c>
      <c r="AA27" s="50">
        <v>2</v>
      </c>
      <c r="AB27" s="50">
        <v>0</v>
      </c>
      <c r="AC27" s="424" t="s">
        <v>41</v>
      </c>
      <c r="AD27" s="425">
        <v>1001</v>
      </c>
      <c r="AE27" s="92">
        <v>35.9</v>
      </c>
      <c r="AF27" s="92"/>
      <c r="AG27" s="9" t="str">
        <f>_xlfn.CONCAT(AB27,",",AA27)</f>
        <v>0,2</v>
      </c>
      <c r="AH27" s="421"/>
      <c r="AI27" s="428">
        <v>0</v>
      </c>
      <c r="AJ27" s="5"/>
      <c r="AK27" s="402">
        <f t="shared" si="40"/>
        <v>7</v>
      </c>
      <c r="AL27" s="486">
        <f t="shared" ref="AL27:AU27" si="46">IF(ISNUMBER(MATCH(AL197,$BO$42:$BO$622,0)),$BO$41,$BJ$2)</f>
        <v>0</v>
      </c>
      <c r="AM27" s="486">
        <f t="shared" si="46"/>
        <v>0</v>
      </c>
      <c r="AN27" s="486">
        <f t="shared" si="46"/>
        <v>0</v>
      </c>
      <c r="AO27" s="486">
        <f t="shared" si="46"/>
        <v>0</v>
      </c>
      <c r="AP27" s="487">
        <f t="shared" si="46"/>
        <v>0</v>
      </c>
      <c r="AQ27" s="397">
        <f t="shared" si="46"/>
        <v>0</v>
      </c>
      <c r="AR27" s="397">
        <f t="shared" si="46"/>
        <v>1</v>
      </c>
      <c r="AS27" s="397">
        <f t="shared" si="46"/>
        <v>1</v>
      </c>
      <c r="AT27" s="397">
        <f t="shared" si="46"/>
        <v>1</v>
      </c>
      <c r="AU27" s="397">
        <f t="shared" si="46"/>
        <v>1</v>
      </c>
      <c r="AV27" s="91"/>
      <c r="AW27" s="81">
        <v>2.833333333333</v>
      </c>
      <c r="AX27" s="82">
        <v>-251.227583558215</v>
      </c>
      <c r="AY27" s="82">
        <v>-4614.9308796280502</v>
      </c>
      <c r="AZ27" s="82">
        <v>-1898.4072169538699</v>
      </c>
      <c r="BA27" s="82">
        <v>-43396.536126135201</v>
      </c>
      <c r="BB27" s="91"/>
      <c r="BC27" s="81">
        <v>2.833333333333</v>
      </c>
      <c r="BD27" s="82">
        <v>793.42994178308595</v>
      </c>
      <c r="BE27" s="91"/>
      <c r="BF27" s="81">
        <v>2.833333333333</v>
      </c>
      <c r="BG27" s="82">
        <v>13.764163945984199</v>
      </c>
      <c r="BH27" s="91"/>
      <c r="BI27" s="480">
        <v>11</v>
      </c>
      <c r="BJ27" s="91">
        <v>1.5E-3</v>
      </c>
      <c r="BK27" s="409">
        <v>1.9E-3</v>
      </c>
      <c r="BL27" s="409">
        <v>1.6999999999999999E-3</v>
      </c>
      <c r="BM27" s="91"/>
      <c r="BN27" s="91"/>
      <c r="BO27" s="91"/>
      <c r="BP27" s="91"/>
      <c r="BQ27" s="91"/>
      <c r="BR27" s="91"/>
      <c r="BS27" s="91"/>
      <c r="BT27" s="91"/>
      <c r="BU27" s="91"/>
      <c r="BV27" s="91"/>
      <c r="BW27" s="91"/>
      <c r="BX27" s="91"/>
      <c r="BY27" s="91"/>
      <c r="BZ27" s="91"/>
      <c r="CA27" s="91"/>
      <c r="CB27" s="91"/>
      <c r="CC27" s="91"/>
      <c r="CD27" s="91"/>
      <c r="CE27" s="91"/>
      <c r="CF27" s="91"/>
      <c r="CG27" s="91"/>
      <c r="CH27" s="91"/>
      <c r="CI27" s="91"/>
      <c r="CJ27" s="91"/>
      <c r="CK27" s="91"/>
      <c r="CL27" s="91"/>
      <c r="CM27" s="91"/>
      <c r="CN27" s="91"/>
      <c r="CO27" s="91"/>
      <c r="CP27" s="91"/>
    </row>
    <row r="28" spans="1:94" ht="12" customHeight="1">
      <c r="A28" s="412">
        <v>2.7394957983193202</v>
      </c>
      <c r="B28" s="317">
        <v>1.998</v>
      </c>
      <c r="C28" s="317">
        <v>-2.1</v>
      </c>
      <c r="D28" s="472">
        <f t="shared" si="7"/>
        <v>24</v>
      </c>
      <c r="E28" s="473">
        <f t="shared" si="4"/>
        <v>1.998</v>
      </c>
      <c r="F28" s="333">
        <v>23</v>
      </c>
      <c r="G28" s="414">
        <v>2</v>
      </c>
      <c r="H28" s="414">
        <v>8</v>
      </c>
      <c r="I28" s="414">
        <v>9</v>
      </c>
      <c r="J28" s="412" t="s">
        <v>673</v>
      </c>
      <c r="K28" s="414">
        <v>1500</v>
      </c>
      <c r="L28" s="462" t="s">
        <v>675</v>
      </c>
      <c r="M28" s="50" t="str">
        <f t="shared" si="5"/>
        <v>10,9</v>
      </c>
      <c r="N28" s="410"/>
      <c r="O28" s="410"/>
      <c r="P28" s="410"/>
      <c r="Q28" s="410"/>
      <c r="R28" s="410"/>
      <c r="S28" s="410"/>
      <c r="T28" s="410"/>
      <c r="U28" s="410"/>
      <c r="V28" s="410"/>
      <c r="W28" s="410"/>
      <c r="X28" s="410"/>
      <c r="Y28" s="423">
        <v>1</v>
      </c>
      <c r="Z28" s="237">
        <v>0</v>
      </c>
      <c r="AA28" s="50">
        <v>3</v>
      </c>
      <c r="AB28" s="50">
        <v>1</v>
      </c>
      <c r="AC28" s="424" t="s">
        <v>41</v>
      </c>
      <c r="AD28" s="425">
        <v>1002</v>
      </c>
      <c r="AE28" s="92">
        <v>35.799999999999997</v>
      </c>
      <c r="AF28" s="92"/>
      <c r="AG28" s="9" t="str">
        <f t="shared" ref="AG28:AG34" si="47">_xlfn.CONCAT(AB28+1,",",AA28+1)</f>
        <v>2,4</v>
      </c>
      <c r="AH28" s="421"/>
      <c r="AI28" s="429">
        <v>0</v>
      </c>
      <c r="AJ28" s="5"/>
      <c r="AK28" s="402">
        <f t="shared" si="40"/>
        <v>8</v>
      </c>
      <c r="AL28" s="486">
        <f t="shared" ref="AL28:AU28" si="48">IF(ISNUMBER(MATCH(AL198,$BO$42:$BO$622,0)),$BO$41,$BJ$2)</f>
        <v>0</v>
      </c>
      <c r="AM28" s="486">
        <f t="shared" si="48"/>
        <v>0</v>
      </c>
      <c r="AN28" s="486">
        <f t="shared" si="48"/>
        <v>0</v>
      </c>
      <c r="AO28" s="486">
        <f t="shared" si="48"/>
        <v>0</v>
      </c>
      <c r="AP28" s="487">
        <f t="shared" si="48"/>
        <v>0</v>
      </c>
      <c r="AQ28" s="397">
        <f t="shared" si="48"/>
        <v>0</v>
      </c>
      <c r="AR28" s="397">
        <f t="shared" si="48"/>
        <v>1</v>
      </c>
      <c r="AS28" s="397">
        <f t="shared" si="48"/>
        <v>1</v>
      </c>
      <c r="AT28" s="397">
        <f t="shared" si="48"/>
        <v>1</v>
      </c>
      <c r="AU28" s="397">
        <f t="shared" si="48"/>
        <v>1</v>
      </c>
      <c r="AV28" s="91"/>
      <c r="AW28" s="81">
        <v>2.916666666667</v>
      </c>
      <c r="AX28" s="82">
        <v>-259.81348820052398</v>
      </c>
      <c r="AY28" s="82">
        <v>-5249.8395651497503</v>
      </c>
      <c r="AZ28" s="82">
        <v>-2036.68260149766</v>
      </c>
      <c r="BA28" s="82">
        <v>-52960.736103171403</v>
      </c>
      <c r="BB28" s="91"/>
      <c r="BC28" s="81">
        <v>2.916666666667</v>
      </c>
      <c r="BD28" s="82">
        <v>794.84777388117504</v>
      </c>
      <c r="BE28" s="91"/>
      <c r="BF28" s="81">
        <v>2.916666666667</v>
      </c>
      <c r="BG28" s="82">
        <v>13.998213980323699</v>
      </c>
      <c r="BH28" s="91"/>
      <c r="BI28" s="480">
        <v>21</v>
      </c>
      <c r="BJ28" s="91">
        <v>2.5000000000000001E-3</v>
      </c>
      <c r="BK28" s="409">
        <v>1.6000000000000001E-3</v>
      </c>
      <c r="BL28" s="409">
        <v>1.8E-3</v>
      </c>
      <c r="BM28" s="91"/>
      <c r="BN28" s="91"/>
      <c r="BO28" s="91"/>
      <c r="BP28" s="91"/>
      <c r="BQ28" s="91"/>
      <c r="BR28" s="91"/>
      <c r="BS28" s="91"/>
      <c r="BT28" s="91"/>
      <c r="BU28" s="91"/>
      <c r="BV28" s="91"/>
      <c r="BW28" s="91"/>
      <c r="BX28" s="91"/>
      <c r="BY28" s="91"/>
      <c r="BZ28" s="91"/>
      <c r="CA28" s="91"/>
      <c r="CB28" s="91"/>
      <c r="CC28" s="91"/>
      <c r="CD28" s="91"/>
      <c r="CE28" s="91"/>
      <c r="CF28" s="91"/>
      <c r="CG28" s="91"/>
      <c r="CH28" s="91"/>
      <c r="CI28" s="91"/>
      <c r="CJ28" s="91"/>
      <c r="CK28" s="91"/>
      <c r="CL28" s="91"/>
      <c r="CM28" s="91"/>
      <c r="CN28" s="91"/>
      <c r="CO28" s="91"/>
      <c r="CP28" s="91"/>
    </row>
    <row r="29" spans="1:94" ht="12" customHeight="1">
      <c r="A29" s="412">
        <v>2.8151260504201598</v>
      </c>
      <c r="B29" s="317">
        <v>2.048</v>
      </c>
      <c r="C29" s="317">
        <v>-2.5</v>
      </c>
      <c r="D29" s="472">
        <f t="shared" si="7"/>
        <v>25</v>
      </c>
      <c r="E29" s="473">
        <f t="shared" si="4"/>
        <v>2.048</v>
      </c>
      <c r="F29" s="333">
        <v>24</v>
      </c>
      <c r="G29" s="414">
        <v>2</v>
      </c>
      <c r="H29" s="414">
        <v>9</v>
      </c>
      <c r="I29" s="414">
        <v>9</v>
      </c>
      <c r="J29" s="412" t="s">
        <v>673</v>
      </c>
      <c r="K29" s="414">
        <v>1500</v>
      </c>
      <c r="L29" s="462" t="s">
        <v>675</v>
      </c>
      <c r="M29" s="50" t="str">
        <f t="shared" si="5"/>
        <v>10,10</v>
      </c>
      <c r="N29" s="410"/>
      <c r="O29" s="410"/>
      <c r="P29" s="410"/>
      <c r="Q29" s="410"/>
      <c r="R29" s="410"/>
      <c r="S29" s="410"/>
      <c r="T29" s="410"/>
      <c r="U29" s="410"/>
      <c r="V29" s="410"/>
      <c r="W29" s="410"/>
      <c r="X29" s="410"/>
      <c r="Y29" s="423">
        <v>2</v>
      </c>
      <c r="Z29" s="237">
        <v>0</v>
      </c>
      <c r="AA29" s="50">
        <v>4</v>
      </c>
      <c r="AB29" s="50">
        <v>2</v>
      </c>
      <c r="AC29" s="424" t="s">
        <v>41</v>
      </c>
      <c r="AD29" s="425">
        <v>1003</v>
      </c>
      <c r="AE29" s="92">
        <v>35.699999999999903</v>
      </c>
      <c r="AF29" s="92"/>
      <c r="AG29" s="9" t="str">
        <f t="shared" si="47"/>
        <v>3,5</v>
      </c>
      <c r="AH29" s="421"/>
      <c r="AI29" s="9">
        <v>2</v>
      </c>
      <c r="AJ29" s="5"/>
      <c r="AK29" s="402">
        <f t="shared" si="40"/>
        <v>9</v>
      </c>
      <c r="AL29" s="486">
        <f t="shared" ref="AL29:AU29" si="49">IF(ISNUMBER(MATCH(AL199,$BO$42:$BO$622,0)),$BO$41,$BJ$2)</f>
        <v>0</v>
      </c>
      <c r="AM29" s="486">
        <f t="shared" si="49"/>
        <v>0</v>
      </c>
      <c r="AN29" s="486">
        <f t="shared" si="49"/>
        <v>0</v>
      </c>
      <c r="AO29" s="486">
        <f t="shared" si="49"/>
        <v>0</v>
      </c>
      <c r="AP29" s="487">
        <f t="shared" si="49"/>
        <v>0</v>
      </c>
      <c r="AQ29" s="397">
        <f t="shared" si="49"/>
        <v>0</v>
      </c>
      <c r="AR29" s="397">
        <f t="shared" si="49"/>
        <v>1</v>
      </c>
      <c r="AS29" s="397">
        <f t="shared" si="49"/>
        <v>1</v>
      </c>
      <c r="AT29" s="397">
        <f t="shared" si="49"/>
        <v>1</v>
      </c>
      <c r="AU29" s="397">
        <f t="shared" si="49"/>
        <v>1</v>
      </c>
      <c r="AV29" s="91"/>
      <c r="AW29" s="81">
        <v>3</v>
      </c>
      <c r="AX29" s="82">
        <v>-283.54066888576398</v>
      </c>
      <c r="AY29" s="82">
        <v>-6189.7952200379896</v>
      </c>
      <c r="AZ29" s="82">
        <v>-2404.9740830653</v>
      </c>
      <c r="BA29" s="82">
        <v>-67138.080010513702</v>
      </c>
      <c r="BB29" s="91"/>
      <c r="BC29" s="81">
        <v>3</v>
      </c>
      <c r="BD29" s="82">
        <v>796.30741899534701</v>
      </c>
      <c r="BE29" s="91"/>
      <c r="BF29" s="81">
        <v>3</v>
      </c>
      <c r="BG29" s="82">
        <v>13.886303231720801</v>
      </c>
      <c r="BH29" s="91"/>
      <c r="BI29" s="480">
        <v>31</v>
      </c>
      <c r="BJ29" s="91">
        <v>1.5E-3</v>
      </c>
      <c r="BK29" s="409">
        <v>1.8E-3</v>
      </c>
      <c r="BL29" s="409">
        <v>2E-3</v>
      </c>
      <c r="BM29" s="91"/>
      <c r="BN29" s="91"/>
      <c r="BO29" s="91"/>
      <c r="BP29" s="91"/>
      <c r="BQ29" s="91"/>
      <c r="BR29" s="91"/>
      <c r="BS29" s="91"/>
      <c r="BT29" s="91"/>
      <c r="BU29" s="91"/>
      <c r="BV29" s="91"/>
      <c r="BW29" s="91"/>
      <c r="BX29" s="91"/>
      <c r="BY29" s="91"/>
      <c r="BZ29" s="91"/>
      <c r="CA29" s="91"/>
      <c r="CB29" s="91"/>
      <c r="CC29" s="91"/>
      <c r="CD29" s="91"/>
      <c r="CE29" s="91"/>
      <c r="CF29" s="91"/>
      <c r="CG29" s="91"/>
      <c r="CH29" s="91"/>
      <c r="CI29" s="91"/>
      <c r="CJ29" s="91"/>
      <c r="CK29" s="91"/>
      <c r="CL29" s="91"/>
      <c r="CM29" s="91"/>
      <c r="CN29" s="91"/>
      <c r="CO29" s="91"/>
      <c r="CP29" s="91"/>
    </row>
    <row r="30" spans="1:94" ht="12" customHeight="1">
      <c r="A30" s="412">
        <v>2.8907563025209999</v>
      </c>
      <c r="B30" s="317">
        <v>2.0979999999999999</v>
      </c>
      <c r="C30" s="317">
        <v>-2.1</v>
      </c>
      <c r="D30" s="472">
        <f t="shared" si="7"/>
        <v>26</v>
      </c>
      <c r="E30" s="473">
        <f t="shared" si="4"/>
        <v>2.0979999999999999</v>
      </c>
      <c r="F30" s="333">
        <v>25</v>
      </c>
      <c r="G30" s="414">
        <v>2</v>
      </c>
      <c r="H30" s="414">
        <v>10</v>
      </c>
      <c r="I30" s="414">
        <v>9</v>
      </c>
      <c r="J30" s="412" t="s">
        <v>673</v>
      </c>
      <c r="K30" s="414">
        <v>1500</v>
      </c>
      <c r="L30" s="462" t="s">
        <v>675</v>
      </c>
      <c r="M30" s="50" t="str">
        <f t="shared" si="5"/>
        <v>10,11</v>
      </c>
      <c r="N30" s="410"/>
      <c r="O30" s="410"/>
      <c r="P30" s="410"/>
      <c r="Q30" s="410"/>
      <c r="R30" s="410"/>
      <c r="S30" s="410"/>
      <c r="T30" s="410"/>
      <c r="U30" s="410"/>
      <c r="V30" s="410"/>
      <c r="W30" s="410"/>
      <c r="X30" s="410"/>
      <c r="Y30" s="423">
        <v>3</v>
      </c>
      <c r="Z30" s="237">
        <v>0</v>
      </c>
      <c r="AA30" s="50">
        <v>4</v>
      </c>
      <c r="AB30" s="50">
        <v>3</v>
      </c>
      <c r="AC30" s="424" t="s">
        <v>41</v>
      </c>
      <c r="AD30" s="425">
        <v>1004</v>
      </c>
      <c r="AE30" s="92">
        <v>35.6</v>
      </c>
      <c r="AF30" s="92"/>
      <c r="AG30" s="9" t="str">
        <f t="shared" si="47"/>
        <v>4,5</v>
      </c>
      <c r="AH30" s="421"/>
      <c r="AI30" s="9">
        <v>0</v>
      </c>
      <c r="AJ30" s="5"/>
      <c r="AK30" s="402">
        <f t="shared" si="40"/>
        <v>10</v>
      </c>
      <c r="AL30" s="486">
        <f t="shared" ref="AL30:AU30" si="50">IF(ISNUMBER(MATCH(AL200,$BO$42:$BO$622,0)),$BO$41,$BJ$2)</f>
        <v>0</v>
      </c>
      <c r="AM30" s="486">
        <f t="shared" si="50"/>
        <v>0</v>
      </c>
      <c r="AN30" s="486">
        <f t="shared" si="50"/>
        <v>0</v>
      </c>
      <c r="AO30" s="486">
        <f t="shared" si="50"/>
        <v>0</v>
      </c>
      <c r="AP30" s="487">
        <f t="shared" si="50"/>
        <v>0</v>
      </c>
      <c r="AQ30" s="397">
        <f t="shared" si="50"/>
        <v>0</v>
      </c>
      <c r="AR30" s="397">
        <f t="shared" si="50"/>
        <v>1</v>
      </c>
      <c r="AS30" s="397">
        <f t="shared" si="50"/>
        <v>1</v>
      </c>
      <c r="AT30" s="397">
        <f t="shared" si="50"/>
        <v>1</v>
      </c>
      <c r="AU30" s="397">
        <f t="shared" si="50"/>
        <v>1</v>
      </c>
      <c r="AV30" s="91"/>
      <c r="AW30" s="81">
        <v>3.083333333333</v>
      </c>
      <c r="AX30" s="82">
        <v>-300.849837582801</v>
      </c>
      <c r="AY30" s="82">
        <v>-6605.2065304091302</v>
      </c>
      <c r="AZ30" s="82">
        <v>-2685.4107594556699</v>
      </c>
      <c r="BA30" s="82">
        <v>-73505.494739673901</v>
      </c>
      <c r="BB30" s="91"/>
      <c r="BC30" s="81">
        <v>3.083333333333</v>
      </c>
      <c r="BD30" s="82">
        <v>798.00122125775204</v>
      </c>
      <c r="BE30" s="91"/>
      <c r="BF30" s="81">
        <v>3.083333333333</v>
      </c>
      <c r="BG30" s="82">
        <v>13.5464260284863</v>
      </c>
      <c r="BH30" s="91"/>
      <c r="BI30" s="466"/>
      <c r="BJ30" s="466"/>
      <c r="BK30" s="434" t="s">
        <v>63</v>
      </c>
      <c r="BL30" s="434" t="s">
        <v>64</v>
      </c>
      <c r="BM30" s="91"/>
      <c r="BN30" s="91"/>
      <c r="BO30" s="91"/>
      <c r="BP30" s="91"/>
      <c r="BQ30" s="91"/>
      <c r="BR30" s="91"/>
      <c r="BS30" s="91"/>
      <c r="BT30" s="91"/>
      <c r="BU30" s="91"/>
      <c r="BV30" s="91"/>
      <c r="BW30" s="91"/>
      <c r="BX30" s="91"/>
      <c r="BY30" s="91"/>
      <c r="BZ30" s="91"/>
      <c r="CA30" s="91"/>
      <c r="CB30" s="91"/>
      <c r="CC30" s="91"/>
      <c r="CD30" s="91"/>
      <c r="CE30" s="91"/>
      <c r="CF30" s="91"/>
      <c r="CG30" s="91"/>
      <c r="CH30" s="91"/>
      <c r="CI30" s="91"/>
      <c r="CJ30" s="91"/>
      <c r="CK30" s="91"/>
      <c r="CL30" s="91"/>
      <c r="CM30" s="91"/>
      <c r="CN30" s="91"/>
      <c r="CO30" s="91"/>
      <c r="CP30" s="91"/>
    </row>
    <row r="31" spans="1:94" ht="12" customHeight="1">
      <c r="A31" s="412">
        <v>2.96638655462184</v>
      </c>
      <c r="B31" s="317">
        <v>2.254</v>
      </c>
      <c r="C31" s="317">
        <v>2.1</v>
      </c>
      <c r="D31" s="472">
        <f t="shared" si="7"/>
        <v>27</v>
      </c>
      <c r="E31" s="473">
        <f t="shared" si="4"/>
        <v>2.254</v>
      </c>
      <c r="F31" s="333">
        <v>26</v>
      </c>
      <c r="G31" s="414">
        <v>2</v>
      </c>
      <c r="H31" s="414">
        <v>11</v>
      </c>
      <c r="I31" s="414">
        <v>9</v>
      </c>
      <c r="J31" s="412" t="s">
        <v>673</v>
      </c>
      <c r="K31" s="414">
        <v>1500</v>
      </c>
      <c r="L31" s="462" t="s">
        <v>675</v>
      </c>
      <c r="M31" s="50" t="str">
        <f t="shared" si="5"/>
        <v>10,12</v>
      </c>
      <c r="N31" s="410"/>
      <c r="O31" s="410"/>
      <c r="P31" s="410"/>
      <c r="Q31" s="410"/>
      <c r="R31" s="410"/>
      <c r="S31" s="410"/>
      <c r="T31" s="410"/>
      <c r="U31" s="410"/>
      <c r="V31" s="410"/>
      <c r="W31" s="410"/>
      <c r="X31" s="410"/>
      <c r="Y31" s="423">
        <v>4</v>
      </c>
      <c r="Z31" s="237">
        <v>0</v>
      </c>
      <c r="AA31" s="50">
        <v>5</v>
      </c>
      <c r="AB31" s="50">
        <v>4</v>
      </c>
      <c r="AC31" s="424" t="s">
        <v>41</v>
      </c>
      <c r="AD31" s="425">
        <v>1005</v>
      </c>
      <c r="AE31" s="92">
        <v>35.5</v>
      </c>
      <c r="AF31" s="92"/>
      <c r="AG31" s="9" t="str">
        <f t="shared" si="47"/>
        <v>5,6</v>
      </c>
      <c r="AH31" s="430"/>
      <c r="AI31" s="430" t="s">
        <v>41</v>
      </c>
      <c r="AJ31" s="5"/>
      <c r="AK31" s="402">
        <f t="shared" si="40"/>
        <v>11</v>
      </c>
      <c r="AL31" s="486">
        <f t="shared" ref="AL31:AU31" si="51">IF(ISNUMBER(MATCH(AL201,$BO$42:$BO$622,0)),$BO$41,$BJ$2)</f>
        <v>0</v>
      </c>
      <c r="AM31" s="486">
        <f t="shared" si="51"/>
        <v>0</v>
      </c>
      <c r="AN31" s="486">
        <f t="shared" si="51"/>
        <v>0</v>
      </c>
      <c r="AO31" s="486">
        <f t="shared" si="51"/>
        <v>0</v>
      </c>
      <c r="AP31" s="487">
        <f t="shared" si="51"/>
        <v>0</v>
      </c>
      <c r="AQ31" s="397">
        <f t="shared" si="51"/>
        <v>0</v>
      </c>
      <c r="AR31" s="397">
        <f t="shared" si="51"/>
        <v>1</v>
      </c>
      <c r="AS31" s="397">
        <f t="shared" si="51"/>
        <v>1</v>
      </c>
      <c r="AT31" s="397">
        <f t="shared" si="51"/>
        <v>1</v>
      </c>
      <c r="AU31" s="397">
        <f t="shared" si="51"/>
        <v>1</v>
      </c>
      <c r="AV31" s="91"/>
      <c r="AW31" s="81">
        <v>3.166666666667</v>
      </c>
      <c r="AX31" s="82">
        <v>-294.41824211139402</v>
      </c>
      <c r="AY31" s="82">
        <v>-6063.3075011172004</v>
      </c>
      <c r="AZ31" s="82">
        <v>-2594.78766515391</v>
      </c>
      <c r="BA31" s="82">
        <v>-65431.962815177903</v>
      </c>
      <c r="BB31" s="91"/>
      <c r="BC31" s="81">
        <v>3.166666666667</v>
      </c>
      <c r="BD31" s="82">
        <v>799.66405922222998</v>
      </c>
      <c r="BE31" s="91"/>
      <c r="BF31" s="81">
        <v>3.166666666667</v>
      </c>
      <c r="BG31" s="82">
        <v>13.3165169162897</v>
      </c>
      <c r="BH31" s="91"/>
      <c r="BI31" s="466"/>
      <c r="BJ31" s="480">
        <v>0</v>
      </c>
      <c r="BK31" s="480">
        <v>1</v>
      </c>
      <c r="BL31" s="480">
        <v>2</v>
      </c>
      <c r="BM31" s="91"/>
      <c r="BN31" s="91"/>
      <c r="BO31" s="91"/>
      <c r="BP31" s="91"/>
      <c r="BQ31" s="91"/>
      <c r="BR31" s="91"/>
      <c r="BS31" s="91"/>
      <c r="BT31" s="91"/>
      <c r="BU31" s="91"/>
      <c r="BV31" s="91"/>
      <c r="BW31" s="91"/>
      <c r="BX31" s="91"/>
      <c r="BY31" s="91"/>
      <c r="BZ31" s="91"/>
      <c r="CA31" s="91"/>
      <c r="CB31" s="91"/>
      <c r="CC31" s="91"/>
      <c r="CD31" s="91"/>
      <c r="CE31" s="91"/>
      <c r="CF31" s="91"/>
      <c r="CG31" s="91"/>
      <c r="CH31" s="91"/>
      <c r="CI31" s="91"/>
      <c r="CJ31" s="91"/>
      <c r="CK31" s="91"/>
      <c r="CL31" s="91"/>
      <c r="CM31" s="91"/>
      <c r="CN31" s="91"/>
      <c r="CO31" s="91"/>
      <c r="CP31" s="91"/>
    </row>
    <row r="32" spans="1:94" ht="12" customHeight="1">
      <c r="A32" s="412">
        <v>3.04201680672268</v>
      </c>
      <c r="B32" s="317">
        <v>2.3039999999999998</v>
      </c>
      <c r="C32" s="317">
        <v>2.5</v>
      </c>
      <c r="D32" s="472">
        <f t="shared" si="7"/>
        <v>28</v>
      </c>
      <c r="E32" s="473">
        <f t="shared" si="4"/>
        <v>2.3039999999999998</v>
      </c>
      <c r="F32" s="333">
        <v>27</v>
      </c>
      <c r="G32" s="414">
        <v>2</v>
      </c>
      <c r="H32" s="414">
        <v>12</v>
      </c>
      <c r="I32" s="414">
        <v>9</v>
      </c>
      <c r="J32" s="412" t="s">
        <v>673</v>
      </c>
      <c r="K32" s="414">
        <v>1500</v>
      </c>
      <c r="L32" s="462" t="s">
        <v>675</v>
      </c>
      <c r="M32" s="50" t="str">
        <f t="shared" si="5"/>
        <v>10,13</v>
      </c>
      <c r="N32" s="410"/>
      <c r="O32" s="410"/>
      <c r="P32" s="410"/>
      <c r="Q32" s="410"/>
      <c r="R32" s="410"/>
      <c r="S32" s="410"/>
      <c r="T32" s="410"/>
      <c r="U32" s="410"/>
      <c r="V32" s="410"/>
      <c r="W32" s="410"/>
      <c r="X32" s="410"/>
      <c r="Y32" s="423">
        <v>5</v>
      </c>
      <c r="Z32" s="237">
        <v>0</v>
      </c>
      <c r="AA32" s="50">
        <v>5</v>
      </c>
      <c r="AB32" s="50">
        <v>5</v>
      </c>
      <c r="AC32" s="424" t="s">
        <v>41</v>
      </c>
      <c r="AD32" s="425">
        <v>1006</v>
      </c>
      <c r="AE32" s="92">
        <v>35.4</v>
      </c>
      <c r="AF32" s="92" t="s">
        <v>42</v>
      </c>
      <c r="AG32" s="9" t="str">
        <f t="shared" si="47"/>
        <v>6,6</v>
      </c>
      <c r="AH32" s="421"/>
      <c r="AI32" s="431">
        <v>1001</v>
      </c>
      <c r="AJ32" s="5"/>
      <c r="AK32" s="402">
        <f t="shared" si="40"/>
        <v>12</v>
      </c>
      <c r="AL32" s="486">
        <f t="shared" ref="AL32:AU32" si="52">IF(ISNUMBER(MATCH(AL202,$BO$42:$BO$622,0)),$BO$41,$BJ$2)</f>
        <v>0</v>
      </c>
      <c r="AM32" s="486">
        <f t="shared" si="52"/>
        <v>0</v>
      </c>
      <c r="AN32" s="486">
        <f t="shared" si="52"/>
        <v>0</v>
      </c>
      <c r="AO32" s="486">
        <f t="shared" si="52"/>
        <v>0</v>
      </c>
      <c r="AP32" s="487">
        <f t="shared" si="52"/>
        <v>0</v>
      </c>
      <c r="AQ32" s="397">
        <f t="shared" si="52"/>
        <v>0</v>
      </c>
      <c r="AR32" s="397">
        <f t="shared" si="52"/>
        <v>1</v>
      </c>
      <c r="AS32" s="397">
        <f t="shared" si="52"/>
        <v>1</v>
      </c>
      <c r="AT32" s="397">
        <f t="shared" si="52"/>
        <v>1</v>
      </c>
      <c r="AU32" s="397">
        <f t="shared" si="52"/>
        <v>1</v>
      </c>
      <c r="AV32" s="91"/>
      <c r="AW32" s="81">
        <v>3.25</v>
      </c>
      <c r="AX32" s="82">
        <v>-272.519717176673</v>
      </c>
      <c r="AY32" s="82">
        <v>-5174.5080874643099</v>
      </c>
      <c r="AZ32" s="82">
        <v>-2233.1273028754499</v>
      </c>
      <c r="BA32" s="82">
        <v>-51906.273506879901</v>
      </c>
      <c r="BB32" s="91"/>
      <c r="BC32" s="81">
        <v>3.25</v>
      </c>
      <c r="BD32" s="82">
        <v>801.29612507471097</v>
      </c>
      <c r="BE32" s="91"/>
      <c r="BF32" s="81">
        <v>3.25</v>
      </c>
      <c r="BG32" s="82">
        <v>13.4017714402815</v>
      </c>
      <c r="BH32" s="91"/>
      <c r="BI32" s="91"/>
      <c r="BJ32" s="91"/>
      <c r="BK32" s="91"/>
      <c r="BL32" s="91"/>
      <c r="BM32" s="91"/>
      <c r="BN32" s="91"/>
      <c r="BO32" s="91"/>
      <c r="BP32" s="91"/>
      <c r="BQ32" s="91"/>
      <c r="BR32" s="91"/>
      <c r="BS32" s="91"/>
      <c r="BT32" s="91"/>
      <c r="BU32" s="91"/>
      <c r="BV32" s="91"/>
      <c r="BW32" s="91"/>
      <c r="BX32" s="91"/>
      <c r="BY32" s="91"/>
      <c r="BZ32" s="91"/>
      <c r="CA32" s="91"/>
      <c r="CB32" s="91"/>
      <c r="CC32" s="91"/>
      <c r="CD32" s="91"/>
      <c r="CE32" s="91"/>
      <c r="CF32" s="91"/>
      <c r="CG32" s="91"/>
      <c r="CH32" s="91"/>
      <c r="CI32" s="91"/>
      <c r="CJ32" s="91"/>
      <c r="CK32" s="91"/>
      <c r="CL32" s="91"/>
      <c r="CM32" s="91"/>
      <c r="CN32" s="91"/>
      <c r="CO32" s="91"/>
      <c r="CP32" s="91"/>
    </row>
    <row r="33" spans="1:94" ht="12" customHeight="1">
      <c r="A33" s="412">
        <v>3.1176470588235201</v>
      </c>
      <c r="B33" s="317">
        <v>2.3540000000000001</v>
      </c>
      <c r="C33" s="317">
        <v>2</v>
      </c>
      <c r="D33" s="472">
        <f t="shared" si="7"/>
        <v>29</v>
      </c>
      <c r="E33" s="473">
        <f t="shared" si="4"/>
        <v>2.3540000000000001</v>
      </c>
      <c r="F33" s="333">
        <v>28</v>
      </c>
      <c r="G33" s="414">
        <v>2</v>
      </c>
      <c r="H33" s="414">
        <v>13</v>
      </c>
      <c r="I33" s="414">
        <v>9</v>
      </c>
      <c r="J33" s="412" t="s">
        <v>673</v>
      </c>
      <c r="K33" s="414">
        <v>1500</v>
      </c>
      <c r="L33" s="462" t="s">
        <v>675</v>
      </c>
      <c r="M33" s="50" t="str">
        <f t="shared" si="5"/>
        <v>10,14</v>
      </c>
      <c r="N33" s="410"/>
      <c r="O33" s="410"/>
      <c r="P33" s="410"/>
      <c r="Q33" s="410"/>
      <c r="R33" s="410"/>
      <c r="S33" s="410"/>
      <c r="T33" s="410"/>
      <c r="U33" s="410"/>
      <c r="V33" s="410"/>
      <c r="W33" s="410"/>
      <c r="X33" s="410"/>
      <c r="Y33" s="423">
        <v>6</v>
      </c>
      <c r="Z33" s="237">
        <v>0</v>
      </c>
      <c r="AA33" s="50">
        <v>5</v>
      </c>
      <c r="AB33" s="50">
        <v>6</v>
      </c>
      <c r="AC33" s="424" t="s">
        <v>41</v>
      </c>
      <c r="AD33" s="425">
        <v>1007</v>
      </c>
      <c r="AE33" s="92">
        <v>35.299999999999997</v>
      </c>
      <c r="AF33" s="92" t="s">
        <v>43</v>
      </c>
      <c r="AG33" s="9" t="str">
        <f t="shared" si="47"/>
        <v>7,6</v>
      </c>
      <c r="AH33" s="421"/>
      <c r="AI33" s="432">
        <v>35.9</v>
      </c>
      <c r="AJ33" s="5"/>
      <c r="AK33" s="402">
        <f t="shared" si="40"/>
        <v>13</v>
      </c>
      <c r="AL33" s="486">
        <f t="shared" ref="AL33:AU33" si="53">IF(ISNUMBER(MATCH(AL203,$BO$42:$BO$622,0)),$BO$41,$BJ$2)</f>
        <v>0</v>
      </c>
      <c r="AM33" s="486">
        <f t="shared" si="53"/>
        <v>0</v>
      </c>
      <c r="AN33" s="486">
        <f t="shared" si="53"/>
        <v>0</v>
      </c>
      <c r="AO33" s="486">
        <f t="shared" si="53"/>
        <v>0</v>
      </c>
      <c r="AP33" s="487">
        <f t="shared" si="53"/>
        <v>0</v>
      </c>
      <c r="AQ33" s="397">
        <f t="shared" si="53"/>
        <v>0</v>
      </c>
      <c r="AR33" s="397">
        <f t="shared" si="53"/>
        <v>1</v>
      </c>
      <c r="AS33" s="397">
        <f t="shared" si="53"/>
        <v>1</v>
      </c>
      <c r="AT33" s="397">
        <f t="shared" si="53"/>
        <v>1</v>
      </c>
      <c r="AU33" s="397">
        <f t="shared" si="53"/>
        <v>1</v>
      </c>
      <c r="AV33" s="91"/>
      <c r="AW33" s="81">
        <v>3.333333333333</v>
      </c>
      <c r="AX33" s="82">
        <v>-255.21761498693499</v>
      </c>
      <c r="AY33" s="82">
        <v>-4732.0094875520499</v>
      </c>
      <c r="AZ33" s="82">
        <v>-1964.7662838030301</v>
      </c>
      <c r="BA33" s="82">
        <v>-45184.341179205403</v>
      </c>
      <c r="BB33" s="91"/>
      <c r="BC33" s="81">
        <v>3.333333333333</v>
      </c>
      <c r="BD33" s="82">
        <v>802.89769633001401</v>
      </c>
      <c r="BE33" s="91"/>
      <c r="BF33" s="81">
        <v>3.333333333333</v>
      </c>
      <c r="BG33" s="82">
        <v>13.717435026914499</v>
      </c>
      <c r="BH33" s="91"/>
      <c r="BI33" s="475" t="s">
        <v>719</v>
      </c>
      <c r="BJ33" s="91"/>
      <c r="BK33" s="91"/>
      <c r="BL33" s="91"/>
      <c r="BM33" s="91"/>
      <c r="BN33" s="91"/>
      <c r="BO33" s="91"/>
      <c r="BP33" s="91"/>
      <c r="BQ33" s="91"/>
      <c r="BR33" s="91"/>
      <c r="BS33" s="91"/>
      <c r="BT33" s="91"/>
      <c r="BU33" s="91"/>
      <c r="BV33" s="91"/>
      <c r="BW33" s="91"/>
      <c r="BX33" s="91"/>
      <c r="BY33" s="91"/>
      <c r="BZ33" s="91"/>
      <c r="CA33" s="91"/>
      <c r="CB33" s="91"/>
      <c r="CC33" s="91"/>
      <c r="CD33" s="91"/>
      <c r="CE33" s="91"/>
      <c r="CF33" s="91"/>
      <c r="CG33" s="91"/>
      <c r="CH33" s="91"/>
      <c r="CI33" s="91"/>
      <c r="CJ33" s="91"/>
      <c r="CK33" s="91"/>
      <c r="CL33" s="91"/>
      <c r="CM33" s="91"/>
      <c r="CN33" s="91"/>
      <c r="CO33" s="91"/>
      <c r="CP33" s="91"/>
    </row>
    <row r="34" spans="1:94" ht="12" customHeight="1">
      <c r="A34" s="412">
        <v>3.1932773109243602</v>
      </c>
      <c r="B34" s="317">
        <v>2.5099999999999998</v>
      </c>
      <c r="C34" s="317">
        <v>-2.4</v>
      </c>
      <c r="D34" s="472">
        <f t="shared" si="7"/>
        <v>30</v>
      </c>
      <c r="E34" s="473">
        <f t="shared" si="4"/>
        <v>2.5099999999999998</v>
      </c>
      <c r="F34" s="333">
        <v>29</v>
      </c>
      <c r="G34" s="414">
        <v>2</v>
      </c>
      <c r="H34" s="414">
        <v>14</v>
      </c>
      <c r="I34" s="414">
        <v>9</v>
      </c>
      <c r="J34" s="412" t="s">
        <v>673</v>
      </c>
      <c r="K34" s="414">
        <v>1500</v>
      </c>
      <c r="L34" s="462" t="s">
        <v>675</v>
      </c>
      <c r="M34" s="50" t="str">
        <f t="shared" si="5"/>
        <v>10,15</v>
      </c>
      <c r="N34" s="410"/>
      <c r="O34" s="410"/>
      <c r="P34" s="410"/>
      <c r="Q34" s="410"/>
      <c r="R34" s="410"/>
      <c r="S34" s="410"/>
      <c r="T34" s="410"/>
      <c r="U34" s="410"/>
      <c r="V34" s="410"/>
      <c r="W34" s="410"/>
      <c r="X34" s="410"/>
      <c r="Y34" s="423">
        <v>7</v>
      </c>
      <c r="Z34" s="237">
        <v>0</v>
      </c>
      <c r="AA34" s="50">
        <v>4</v>
      </c>
      <c r="AB34" s="50">
        <v>7</v>
      </c>
      <c r="AC34" s="424" t="s">
        <v>41</v>
      </c>
      <c r="AD34" s="425">
        <v>1008</v>
      </c>
      <c r="AE34" s="92">
        <v>35.200000000000003</v>
      </c>
      <c r="AF34" s="92"/>
      <c r="AG34" s="9" t="str">
        <f t="shared" si="47"/>
        <v>8,5</v>
      </c>
      <c r="AH34" s="421"/>
      <c r="AI34" s="432"/>
      <c r="AJ34" s="5"/>
      <c r="AK34" s="402">
        <f t="shared" si="40"/>
        <v>14</v>
      </c>
      <c r="AL34" s="486">
        <f t="shared" ref="AL34:AU34" si="54">IF(ISNUMBER(MATCH(AL204,$BO$42:$BO$622,0)),$BO$41,$BJ$2)</f>
        <v>0</v>
      </c>
      <c r="AM34" s="486">
        <f t="shared" si="54"/>
        <v>0</v>
      </c>
      <c r="AN34" s="486">
        <f t="shared" si="54"/>
        <v>0</v>
      </c>
      <c r="AO34" s="486">
        <f t="shared" si="54"/>
        <v>0</v>
      </c>
      <c r="AP34" s="487">
        <f t="shared" si="54"/>
        <v>0</v>
      </c>
      <c r="AQ34" s="397">
        <f t="shared" si="54"/>
        <v>0</v>
      </c>
      <c r="AR34" s="397">
        <f t="shared" si="54"/>
        <v>1</v>
      </c>
      <c r="AS34" s="397">
        <f t="shared" si="54"/>
        <v>1</v>
      </c>
      <c r="AT34" s="397">
        <f t="shared" si="54"/>
        <v>1</v>
      </c>
      <c r="AU34" s="397">
        <f t="shared" si="54"/>
        <v>1</v>
      </c>
      <c r="AV34" s="91"/>
      <c r="AW34" s="81">
        <v>3.416666666667</v>
      </c>
      <c r="AX34" s="82">
        <v>-260.66802398248501</v>
      </c>
      <c r="AY34" s="82">
        <v>-5226.1265071938597</v>
      </c>
      <c r="AZ34" s="82">
        <v>-2051.6988918371599</v>
      </c>
      <c r="BA34" s="82">
        <v>-52610.882797835598</v>
      </c>
      <c r="BB34" s="91"/>
      <c r="BC34" s="81">
        <v>3.416666666667</v>
      </c>
      <c r="BD34" s="82">
        <v>804.46897032986396</v>
      </c>
      <c r="BE34" s="91"/>
      <c r="BF34" s="81">
        <v>3.416666666667</v>
      </c>
      <c r="BG34" s="82">
        <v>13.941910999486099</v>
      </c>
      <c r="BH34" s="91"/>
      <c r="BI34" s="480"/>
      <c r="BJ34" s="480">
        <v>0</v>
      </c>
      <c r="BK34" s="91"/>
      <c r="BL34" s="91"/>
      <c r="BM34" s="91"/>
      <c r="BN34" s="91"/>
      <c r="BO34" s="91"/>
      <c r="BP34" s="91"/>
      <c r="BQ34" s="91"/>
      <c r="BR34" s="91"/>
      <c r="BS34" s="91"/>
      <c r="BT34" s="91"/>
      <c r="BU34" s="91"/>
      <c r="BV34" s="91"/>
      <c r="BW34" s="91"/>
      <c r="BX34" s="91"/>
      <c r="BY34" s="91"/>
      <c r="BZ34" s="91"/>
      <c r="CA34" s="91"/>
      <c r="CB34" s="91"/>
      <c r="CC34" s="91"/>
      <c r="CD34" s="91"/>
      <c r="CE34" s="91"/>
      <c r="CF34" s="91"/>
      <c r="CG34" s="91"/>
      <c r="CH34" s="91"/>
      <c r="CI34" s="91"/>
      <c r="CJ34" s="91"/>
      <c r="CK34" s="91"/>
      <c r="CL34" s="91"/>
      <c r="CM34" s="91"/>
      <c r="CN34" s="91"/>
      <c r="CO34" s="91"/>
      <c r="CP34" s="91"/>
    </row>
    <row r="35" spans="1:94" ht="12" customHeight="1">
      <c r="A35" s="412">
        <v>3.26890756302521</v>
      </c>
      <c r="B35" s="317">
        <v>2.56</v>
      </c>
      <c r="C35" s="317">
        <v>-2.8</v>
      </c>
      <c r="D35" s="472">
        <f t="shared" si="7"/>
        <v>31</v>
      </c>
      <c r="E35" s="473">
        <f t="shared" si="4"/>
        <v>2.56</v>
      </c>
      <c r="F35" s="410"/>
      <c r="G35" s="410"/>
      <c r="H35" s="410"/>
      <c r="I35" s="410"/>
      <c r="J35" s="410"/>
      <c r="K35" s="410"/>
      <c r="L35" s="410"/>
      <c r="M35" s="410"/>
      <c r="N35" s="410"/>
      <c r="O35" s="410"/>
      <c r="P35" s="410"/>
      <c r="Q35" s="410"/>
      <c r="R35" s="410"/>
      <c r="S35" s="410"/>
      <c r="T35" s="410"/>
      <c r="U35" s="410"/>
      <c r="V35" s="410"/>
      <c r="W35" s="410"/>
      <c r="X35" s="410"/>
      <c r="Y35" s="423">
        <v>8</v>
      </c>
      <c r="Z35" s="237">
        <v>0</v>
      </c>
      <c r="AA35" s="50">
        <v>4</v>
      </c>
      <c r="AB35" s="50">
        <v>8</v>
      </c>
      <c r="AC35" s="424" t="s">
        <v>41</v>
      </c>
      <c r="AD35" s="425">
        <v>1009</v>
      </c>
      <c r="AE35" s="92">
        <v>35.1</v>
      </c>
      <c r="AF35" s="92"/>
      <c r="AG35" s="9" t="str">
        <f t="shared" ref="AG35:AG46" si="55">_xlfn.CONCAT(AB35+1,",",AA35+1)</f>
        <v>9,5</v>
      </c>
      <c r="AH35" s="421"/>
      <c r="AI35" s="9" t="str">
        <f>_xlfn.CONCAT(AI30,",",AI29)</f>
        <v>0,2</v>
      </c>
      <c r="AJ35" s="5"/>
      <c r="AK35" s="402">
        <f t="shared" si="40"/>
        <v>15</v>
      </c>
      <c r="AL35" s="486">
        <f t="shared" ref="AL35:AU35" si="56">IF(ISNUMBER(MATCH(AL205,$BO$42:$BO$622,0)),$BO$41,$BJ$2)</f>
        <v>0</v>
      </c>
      <c r="AM35" s="486">
        <f t="shared" si="56"/>
        <v>0</v>
      </c>
      <c r="AN35" s="486">
        <f t="shared" si="56"/>
        <v>0</v>
      </c>
      <c r="AO35" s="486">
        <f t="shared" si="56"/>
        <v>0</v>
      </c>
      <c r="AP35" s="487">
        <f t="shared" si="56"/>
        <v>0</v>
      </c>
      <c r="AQ35" s="397">
        <f t="shared" si="56"/>
        <v>0</v>
      </c>
      <c r="AR35" s="397">
        <f t="shared" si="56"/>
        <v>1</v>
      </c>
      <c r="AS35" s="397">
        <f t="shared" si="56"/>
        <v>1</v>
      </c>
      <c r="AT35" s="397">
        <f t="shared" si="56"/>
        <v>1</v>
      </c>
      <c r="AU35" s="397">
        <f t="shared" si="56"/>
        <v>1</v>
      </c>
      <c r="AV35" s="91"/>
      <c r="AW35" s="81">
        <v>3.5</v>
      </c>
      <c r="AX35" s="82">
        <v>-283.25108339389999</v>
      </c>
      <c r="AY35" s="82">
        <v>-6149.8917789381203</v>
      </c>
      <c r="AZ35" s="82">
        <v>-2401.4222294075998</v>
      </c>
      <c r="BA35" s="82">
        <v>-66533.040850270903</v>
      </c>
      <c r="BB35" s="91"/>
      <c r="BC35" s="81">
        <v>3.5</v>
      </c>
      <c r="BD35" s="82">
        <v>806.00997871295601</v>
      </c>
      <c r="BE35" s="91"/>
      <c r="BF35" s="81">
        <v>3.5</v>
      </c>
      <c r="BG35" s="82">
        <v>13.846752656808</v>
      </c>
      <c r="BH35" s="91"/>
      <c r="BI35" s="480">
        <v>0</v>
      </c>
      <c r="BJ35" s="465" t="s">
        <v>716</v>
      </c>
      <c r="BK35" s="91"/>
      <c r="BL35" s="91"/>
      <c r="BM35" s="91"/>
      <c r="BN35" s="91"/>
      <c r="BO35" s="91"/>
      <c r="BP35" s="91"/>
      <c r="BQ35" s="91"/>
      <c r="BR35" s="91"/>
      <c r="BS35" s="91"/>
      <c r="BT35" s="91"/>
      <c r="BU35" s="91"/>
      <c r="BV35" s="91"/>
      <c r="BW35" s="91"/>
      <c r="BX35" s="91"/>
      <c r="BY35" s="91"/>
      <c r="BZ35" s="91"/>
      <c r="CA35" s="91"/>
      <c r="CB35" s="91"/>
      <c r="CC35" s="91"/>
      <c r="CD35" s="91"/>
      <c r="CE35" s="91"/>
      <c r="CF35" s="91"/>
      <c r="CG35" s="91"/>
      <c r="CH35" s="91"/>
      <c r="CI35" s="91"/>
      <c r="CJ35" s="91"/>
      <c r="CK35" s="91"/>
      <c r="CL35" s="91"/>
      <c r="CM35" s="91"/>
      <c r="CN35" s="91"/>
      <c r="CO35" s="91"/>
      <c r="CP35" s="91"/>
    </row>
    <row r="36" spans="1:94" ht="12" customHeight="1">
      <c r="A36" s="412">
        <v>3.3445378151260501</v>
      </c>
      <c r="B36" s="317">
        <v>2.61</v>
      </c>
      <c r="C36" s="317">
        <v>-2.4</v>
      </c>
      <c r="D36" s="472">
        <f t="shared" si="7"/>
        <v>32</v>
      </c>
      <c r="E36" s="473">
        <f t="shared" si="4"/>
        <v>2.61</v>
      </c>
      <c r="F36" s="410"/>
      <c r="G36" s="410"/>
      <c r="H36" s="410"/>
      <c r="I36" s="410"/>
      <c r="J36" s="410"/>
      <c r="K36" s="410"/>
      <c r="L36" s="410"/>
      <c r="M36" s="410"/>
      <c r="N36" s="410"/>
      <c r="O36" s="410"/>
      <c r="P36" s="410"/>
      <c r="Q36" s="410"/>
      <c r="R36" s="410"/>
      <c r="S36" s="410"/>
      <c r="T36" s="410"/>
      <c r="U36" s="410"/>
      <c r="V36" s="410"/>
      <c r="W36" s="410"/>
      <c r="X36" s="410"/>
      <c r="Y36" s="423">
        <v>9</v>
      </c>
      <c r="Z36" s="237">
        <v>0</v>
      </c>
      <c r="AA36" s="50">
        <v>4</v>
      </c>
      <c r="AB36" s="50">
        <v>9</v>
      </c>
      <c r="AC36" s="424" t="s">
        <v>41</v>
      </c>
      <c r="AD36" s="425">
        <v>1010</v>
      </c>
      <c r="AE36" s="92">
        <v>35</v>
      </c>
      <c r="AF36" s="92"/>
      <c r="AG36" s="9" t="str">
        <f t="shared" si="55"/>
        <v>10,5</v>
      </c>
      <c r="AH36" s="427"/>
      <c r="AI36" s="410"/>
      <c r="AJ36" s="5"/>
      <c r="AK36" s="402"/>
      <c r="AL36" s="402"/>
      <c r="AM36" s="402"/>
      <c r="AN36" s="402"/>
      <c r="AO36" s="402"/>
      <c r="AP36" s="402"/>
      <c r="AQ36" s="402"/>
      <c r="AR36" s="402"/>
      <c r="AS36" s="402"/>
      <c r="AT36" s="402"/>
      <c r="AU36" s="402"/>
      <c r="AV36" s="91"/>
      <c r="AW36" s="81">
        <v>3.583333333333</v>
      </c>
      <c r="AX36" s="82">
        <v>-302.18754405348102</v>
      </c>
      <c r="AY36" s="82">
        <v>-6650.9751855365903</v>
      </c>
      <c r="AZ36" s="82">
        <v>-2708.75540915389</v>
      </c>
      <c r="BA36" s="82">
        <v>-74198.686865870797</v>
      </c>
      <c r="BB36" s="91"/>
      <c r="BC36" s="81">
        <v>3.583333333333</v>
      </c>
      <c r="BD36" s="82">
        <v>807.52066067857197</v>
      </c>
      <c r="BE36" s="91"/>
      <c r="BF36" s="81">
        <v>3.583333333333</v>
      </c>
      <c r="BG36" s="82">
        <v>13.507508084304099</v>
      </c>
      <c r="BH36" s="91"/>
      <c r="BI36" s="480">
        <v>1</v>
      </c>
      <c r="BJ36" s="465" t="s">
        <v>717</v>
      </c>
      <c r="BK36" s="91"/>
      <c r="BL36" s="91"/>
      <c r="BM36" s="91"/>
      <c r="BN36" s="91"/>
      <c r="BO36" s="91"/>
      <c r="BP36" s="91"/>
      <c r="BQ36" s="91"/>
      <c r="BR36" s="91"/>
      <c r="BS36" s="91"/>
      <c r="BT36" s="91"/>
      <c r="BU36" s="91"/>
      <c r="BV36" s="91"/>
      <c r="BW36" s="91"/>
      <c r="BX36" s="91"/>
      <c r="BY36" s="91"/>
      <c r="BZ36" s="91"/>
      <c r="CA36" s="91"/>
      <c r="CB36" s="91"/>
      <c r="CC36" s="91"/>
      <c r="CD36" s="91"/>
      <c r="CE36" s="91"/>
      <c r="CF36" s="91"/>
      <c r="CG36" s="91"/>
      <c r="CH36" s="91"/>
      <c r="CI36" s="91"/>
      <c r="CJ36" s="91"/>
      <c r="CK36" s="91"/>
      <c r="CL36" s="91"/>
      <c r="CM36" s="91"/>
      <c r="CN36" s="91"/>
      <c r="CO36" s="91"/>
      <c r="CP36" s="91"/>
    </row>
    <row r="37" spans="1:94" ht="12" customHeight="1">
      <c r="A37" s="412">
        <v>3.4201680672268902</v>
      </c>
      <c r="B37" s="317">
        <v>2.766</v>
      </c>
      <c r="C37" s="317">
        <v>2.4</v>
      </c>
      <c r="D37" s="472">
        <f t="shared" si="7"/>
        <v>33</v>
      </c>
      <c r="E37" s="473">
        <f t="shared" si="4"/>
        <v>2.766</v>
      </c>
      <c r="F37" s="410"/>
      <c r="G37" s="410"/>
      <c r="H37" s="410"/>
      <c r="I37" s="410"/>
      <c r="J37" s="410"/>
      <c r="K37" s="410"/>
      <c r="L37" s="410"/>
      <c r="M37" s="410"/>
      <c r="N37" s="410"/>
      <c r="O37" s="410"/>
      <c r="P37" s="410"/>
      <c r="Q37" s="410"/>
      <c r="R37" s="410"/>
      <c r="S37" s="410"/>
      <c r="T37" s="410"/>
      <c r="U37" s="410"/>
      <c r="V37" s="410"/>
      <c r="W37" s="410"/>
      <c r="X37" s="410"/>
      <c r="Y37" s="423">
        <v>10</v>
      </c>
      <c r="Z37" s="237">
        <v>0</v>
      </c>
      <c r="AA37" s="50">
        <v>9</v>
      </c>
      <c r="AB37" s="50">
        <v>0</v>
      </c>
      <c r="AC37" s="424" t="s">
        <v>44</v>
      </c>
      <c r="AD37" s="425">
        <v>1001</v>
      </c>
      <c r="AE37" s="92">
        <v>36.9</v>
      </c>
      <c r="AF37" s="92" t="s">
        <v>45</v>
      </c>
      <c r="AG37" s="9" t="str">
        <f t="shared" si="55"/>
        <v>1,10</v>
      </c>
      <c r="AH37" s="5"/>
      <c r="AI37" s="5"/>
      <c r="AJ37" s="5"/>
      <c r="AK37" s="91">
        <f>MAX(AK39:AK188)+1</f>
        <v>150</v>
      </c>
      <c r="AL37" s="5"/>
      <c r="AM37" s="5"/>
      <c r="AN37" s="5"/>
      <c r="AO37" s="5"/>
      <c r="AP37" s="5"/>
      <c r="AQ37" s="5"/>
      <c r="AR37" s="5"/>
      <c r="AS37" s="5"/>
      <c r="AT37" s="5"/>
      <c r="AU37" s="447" t="s">
        <v>700</v>
      </c>
      <c r="AV37" s="91"/>
      <c r="AW37" s="81">
        <v>3.666666666667</v>
      </c>
      <c r="AX37" s="82">
        <v>-299.18418672053599</v>
      </c>
      <c r="AY37" s="82">
        <v>-6232.30614831401</v>
      </c>
      <c r="AZ37" s="82">
        <v>-2676.7486212501999</v>
      </c>
      <c r="BA37" s="82">
        <v>-68019.250127834501</v>
      </c>
      <c r="BB37" s="91"/>
      <c r="BC37" s="81">
        <v>3.666666666667</v>
      </c>
      <c r="BD37" s="82">
        <v>809.001028032823</v>
      </c>
      <c r="BE37" s="91"/>
      <c r="BF37" s="81">
        <v>3.666666666667</v>
      </c>
      <c r="BG37" s="82">
        <v>13.2385452556363</v>
      </c>
      <c r="BH37" s="91"/>
      <c r="BI37" s="480">
        <v>2</v>
      </c>
      <c r="BJ37" s="465" t="s">
        <v>718</v>
      </c>
      <c r="BK37" s="91"/>
      <c r="BL37" s="91"/>
      <c r="BM37" s="91"/>
      <c r="BN37" s="91"/>
      <c r="BO37" s="91"/>
      <c r="BP37" s="91"/>
      <c r="BQ37" s="91"/>
      <c r="BR37" s="91"/>
      <c r="BS37" s="91"/>
      <c r="BT37" s="91"/>
      <c r="BU37" s="91"/>
      <c r="BV37" s="91"/>
      <c r="BW37" s="91"/>
      <c r="BX37" s="91"/>
      <c r="BY37" s="91"/>
      <c r="BZ37" s="91"/>
      <c r="CA37" s="91"/>
      <c r="CB37" s="91"/>
      <c r="CC37" s="91"/>
      <c r="CD37" s="91"/>
      <c r="CE37" s="91"/>
      <c r="CF37" s="91"/>
      <c r="CG37" s="91"/>
      <c r="CH37" s="91"/>
      <c r="CI37" s="91"/>
      <c r="CJ37" s="91"/>
      <c r="CK37" s="91"/>
      <c r="CL37" s="91"/>
      <c r="CM37" s="91"/>
      <c r="CN37" s="91"/>
      <c r="CO37" s="91"/>
      <c r="CP37" s="91"/>
    </row>
    <row r="38" spans="1:94" ht="12" customHeight="1">
      <c r="A38" s="412">
        <v>3.4957983193277302</v>
      </c>
      <c r="B38" s="317">
        <v>2.8159999999999998</v>
      </c>
      <c r="C38" s="317">
        <v>2.8</v>
      </c>
      <c r="D38" s="472">
        <f t="shared" si="7"/>
        <v>34</v>
      </c>
      <c r="E38" s="473">
        <f t="shared" si="4"/>
        <v>2.8159999999999998</v>
      </c>
      <c r="F38" s="410"/>
      <c r="G38" s="410"/>
      <c r="H38" s="410"/>
      <c r="I38" s="410"/>
      <c r="J38" s="410"/>
      <c r="K38" s="410"/>
      <c r="L38" s="410"/>
      <c r="M38" s="410"/>
      <c r="N38" s="410"/>
      <c r="O38" s="410"/>
      <c r="P38" s="410"/>
      <c r="Q38" s="410"/>
      <c r="R38" s="410"/>
      <c r="S38" s="410"/>
      <c r="T38" s="410"/>
      <c r="U38" s="410"/>
      <c r="V38" s="410"/>
      <c r="W38" s="410"/>
      <c r="X38" s="410"/>
      <c r="Y38" s="423">
        <v>11</v>
      </c>
      <c r="Z38" s="237">
        <v>0</v>
      </c>
      <c r="AA38" s="50">
        <v>8</v>
      </c>
      <c r="AB38" s="50">
        <v>1</v>
      </c>
      <c r="AC38" s="424" t="s">
        <v>44</v>
      </c>
      <c r="AD38" s="425">
        <v>1002</v>
      </c>
      <c r="AE38" s="92">
        <v>36.799999999999997</v>
      </c>
      <c r="AF38" s="92" t="s">
        <v>45</v>
      </c>
      <c r="AG38" s="9" t="str">
        <f t="shared" si="55"/>
        <v>2,9</v>
      </c>
      <c r="AH38" s="5"/>
      <c r="AI38" s="476"/>
      <c r="AJ38" s="476"/>
      <c r="AK38" s="476"/>
      <c r="AL38" s="466" t="s">
        <v>705</v>
      </c>
      <c r="AM38" s="466" t="s">
        <v>141</v>
      </c>
      <c r="AN38" s="466" t="s">
        <v>661</v>
      </c>
      <c r="AO38" s="466" t="s">
        <v>706</v>
      </c>
      <c r="AP38" s="466" t="s">
        <v>707</v>
      </c>
      <c r="AQ38" s="466" t="s">
        <v>708</v>
      </c>
      <c r="AR38" s="466" t="s">
        <v>709</v>
      </c>
      <c r="AS38" s="466" t="s">
        <v>710</v>
      </c>
      <c r="AT38" s="466" t="s">
        <v>711</v>
      </c>
      <c r="AU38" s="466" t="s">
        <v>712</v>
      </c>
      <c r="AV38" s="91"/>
      <c r="AW38" s="81">
        <v>3.75</v>
      </c>
      <c r="AX38" s="82">
        <v>-275.39781010581498</v>
      </c>
      <c r="AY38" s="82">
        <v>-5225.1318878710499</v>
      </c>
      <c r="AZ38" s="82">
        <v>-2281.1120985601401</v>
      </c>
      <c r="BA38" s="82">
        <v>-52690.803037886799</v>
      </c>
      <c r="BB38" s="91"/>
      <c r="BC38" s="81">
        <v>3.75</v>
      </c>
      <c r="BD38" s="82">
        <v>810.45127008584097</v>
      </c>
      <c r="BE38" s="91"/>
      <c r="BF38" s="81">
        <v>3.75</v>
      </c>
      <c r="BG38" s="82">
        <v>13.3043841567752</v>
      </c>
      <c r="BH38" s="91"/>
      <c r="BI38" s="91"/>
      <c r="BJ38" s="465"/>
      <c r="BK38" s="91"/>
      <c r="BL38" s="91"/>
      <c r="BM38" s="91"/>
      <c r="BN38" s="91"/>
      <c r="BO38" s="91"/>
      <c r="BP38" s="91"/>
      <c r="BQ38" s="91"/>
      <c r="BR38" s="91"/>
      <c r="BS38" s="91"/>
      <c r="BT38" s="91"/>
      <c r="BU38" s="91"/>
      <c r="BV38" s="91"/>
      <c r="BW38" s="91"/>
      <c r="BX38" s="91"/>
      <c r="BY38" s="91"/>
      <c r="BZ38" s="91"/>
      <c r="CA38" s="91"/>
      <c r="CB38" s="91"/>
      <c r="CC38" s="91"/>
      <c r="CD38" s="91"/>
      <c r="CE38" s="91"/>
      <c r="CF38" s="91"/>
      <c r="CG38" s="91"/>
      <c r="CH38" s="91"/>
      <c r="CI38" s="91"/>
      <c r="CJ38" s="91"/>
      <c r="CK38" s="91"/>
      <c r="CL38" s="91"/>
      <c r="CM38" s="91"/>
      <c r="CN38" s="91"/>
      <c r="CO38" s="91"/>
      <c r="CP38" s="91"/>
    </row>
    <row r="39" spans="1:94" ht="12" customHeight="1">
      <c r="A39" s="412">
        <v>3.5714285714285698</v>
      </c>
      <c r="B39" s="317">
        <v>2.8660000000000001</v>
      </c>
      <c r="C39" s="317">
        <v>2.4</v>
      </c>
      <c r="D39" s="472">
        <f t="shared" si="7"/>
        <v>35</v>
      </c>
      <c r="E39" s="473">
        <f t="shared" si="4"/>
        <v>2.8660000000000001</v>
      </c>
      <c r="F39" s="410"/>
      <c r="G39" s="410"/>
      <c r="H39" s="410"/>
      <c r="I39" s="410"/>
      <c r="J39" s="410"/>
      <c r="K39" s="410"/>
      <c r="L39" s="410"/>
      <c r="M39" s="410"/>
      <c r="N39" s="410"/>
      <c r="O39" s="410"/>
      <c r="P39" s="410"/>
      <c r="Q39" s="410"/>
      <c r="R39" s="410"/>
      <c r="S39" s="410"/>
      <c r="T39" s="410"/>
      <c r="U39" s="410"/>
      <c r="V39" s="410"/>
      <c r="W39" s="410"/>
      <c r="X39" s="410"/>
      <c r="Y39" s="423">
        <v>12</v>
      </c>
      <c r="Z39" s="237">
        <v>0</v>
      </c>
      <c r="AA39" s="50">
        <v>7</v>
      </c>
      <c r="AB39" s="50">
        <v>2</v>
      </c>
      <c r="AC39" s="424" t="s">
        <v>44</v>
      </c>
      <c r="AD39" s="425">
        <v>1003</v>
      </c>
      <c r="AE39" s="92">
        <v>36.699999999999903</v>
      </c>
      <c r="AF39" s="92" t="s">
        <v>45</v>
      </c>
      <c r="AG39" s="9" t="str">
        <f t="shared" si="55"/>
        <v>3,8</v>
      </c>
      <c r="AH39" s="5"/>
      <c r="AI39" s="476"/>
      <c r="AJ39" s="476" t="s">
        <v>705</v>
      </c>
      <c r="AK39" s="91">
        <v>0</v>
      </c>
      <c r="AL39" s="435">
        <v>0</v>
      </c>
      <c r="AM39" s="435">
        <v>0</v>
      </c>
      <c r="AN39" s="435">
        <v>0</v>
      </c>
      <c r="AO39" s="435">
        <v>50</v>
      </c>
      <c r="AP39" s="435">
        <v>4.0000000000000002E-4</v>
      </c>
      <c r="AQ39" s="435">
        <v>10</v>
      </c>
      <c r="AR39" s="435">
        <v>0.2</v>
      </c>
      <c r="AS39" s="435">
        <v>0.5</v>
      </c>
      <c r="AT39" s="435">
        <v>0.3</v>
      </c>
      <c r="AU39" s="435">
        <v>0.1</v>
      </c>
      <c r="AV39" s="91"/>
      <c r="AW39" s="81">
        <v>3.833333333333</v>
      </c>
      <c r="AX39" s="82">
        <v>-253.84434736541601</v>
      </c>
      <c r="AY39" s="82">
        <v>-4622.7110385777296</v>
      </c>
      <c r="AZ39" s="82">
        <v>-1934.47633166431</v>
      </c>
      <c r="BA39" s="82">
        <v>-43478.586814582399</v>
      </c>
      <c r="BB39" s="91"/>
      <c r="BC39" s="81">
        <v>3.833333333333</v>
      </c>
      <c r="BD39" s="82">
        <v>811.87168683480195</v>
      </c>
      <c r="BE39" s="91"/>
      <c r="BF39" s="81">
        <v>3.833333333333</v>
      </c>
      <c r="BG39" s="82">
        <v>13.6544501385219</v>
      </c>
      <c r="BH39" s="91"/>
      <c r="BI39" s="475" t="s">
        <v>729</v>
      </c>
      <c r="BJ39" s="91"/>
      <c r="BK39" s="91"/>
      <c r="BL39" s="91"/>
      <c r="BM39" s="475" t="s">
        <v>730</v>
      </c>
      <c r="BN39" s="91"/>
      <c r="BO39" s="91"/>
      <c r="BP39" s="91"/>
      <c r="BQ39" s="91"/>
      <c r="BR39" s="91"/>
      <c r="BS39" s="91"/>
      <c r="BT39" s="91"/>
      <c r="BU39" s="91"/>
      <c r="BV39" s="91"/>
      <c r="BW39" s="475" t="s">
        <v>731</v>
      </c>
      <c r="BX39" s="91"/>
      <c r="BY39" s="91"/>
      <c r="BZ39" s="91"/>
      <c r="CA39" s="91"/>
      <c r="CB39" s="91"/>
      <c r="CC39" s="91"/>
      <c r="CD39" s="91"/>
      <c r="CE39" s="91"/>
      <c r="CF39" s="91"/>
      <c r="CG39" s="91"/>
      <c r="CH39" s="91"/>
      <c r="CI39" s="91"/>
      <c r="CJ39" s="91"/>
      <c r="CK39" s="91"/>
      <c r="CL39" s="91"/>
      <c r="CM39" s="91"/>
      <c r="CN39" s="91"/>
      <c r="CO39" s="91"/>
      <c r="CP39" s="91"/>
    </row>
    <row r="40" spans="1:94" ht="11.25" customHeight="1">
      <c r="A40" s="412">
        <v>3.6470588235294099</v>
      </c>
      <c r="B40" s="317">
        <v>3.0219999999999998</v>
      </c>
      <c r="C40" s="317">
        <v>-2.1</v>
      </c>
      <c r="D40" s="472">
        <f t="shared" si="7"/>
        <v>36</v>
      </c>
      <c r="E40" s="473">
        <f t="shared" si="4"/>
        <v>3.0219999999999998</v>
      </c>
      <c r="F40" s="410"/>
      <c r="G40" s="410"/>
      <c r="H40" s="410"/>
      <c r="I40" s="410"/>
      <c r="J40" s="410"/>
      <c r="K40" s="410"/>
      <c r="L40" s="410"/>
      <c r="M40" s="410"/>
      <c r="N40" s="410"/>
      <c r="O40" s="410"/>
      <c r="P40" s="410"/>
      <c r="Q40" s="410"/>
      <c r="R40" s="410"/>
      <c r="S40" s="410"/>
      <c r="T40" s="410"/>
      <c r="U40" s="410"/>
      <c r="V40" s="410"/>
      <c r="W40" s="410"/>
      <c r="X40" s="410"/>
      <c r="Y40" s="423">
        <v>13</v>
      </c>
      <c r="Z40" s="237">
        <v>0</v>
      </c>
      <c r="AA40" s="50">
        <v>6</v>
      </c>
      <c r="AB40" s="50">
        <v>3</v>
      </c>
      <c r="AC40" s="424" t="s">
        <v>44</v>
      </c>
      <c r="AD40" s="425">
        <v>1004</v>
      </c>
      <c r="AE40" s="92">
        <v>36.6</v>
      </c>
      <c r="AF40" s="92"/>
      <c r="AG40" s="9" t="str">
        <f t="shared" si="55"/>
        <v>4,7</v>
      </c>
      <c r="AH40" s="5"/>
      <c r="AI40" s="476"/>
      <c r="AJ40" s="476" t="s">
        <v>141</v>
      </c>
      <c r="AK40" s="91">
        <v>1</v>
      </c>
      <c r="AL40" s="435">
        <v>0</v>
      </c>
      <c r="AM40" s="435">
        <v>0</v>
      </c>
      <c r="AN40" s="435">
        <v>1</v>
      </c>
      <c r="AO40" s="435">
        <v>50</v>
      </c>
      <c r="AP40" s="435">
        <v>4.0000000000000002E-4</v>
      </c>
      <c r="AQ40" s="435">
        <v>10</v>
      </c>
      <c r="AR40" s="435">
        <v>0.2</v>
      </c>
      <c r="AS40" s="435">
        <v>0.5</v>
      </c>
      <c r="AT40" s="435">
        <v>0.3</v>
      </c>
      <c r="AU40" s="435">
        <v>0.1</v>
      </c>
      <c r="AV40" s="91"/>
      <c r="AW40" s="81">
        <v>3.916666666667</v>
      </c>
      <c r="AX40" s="82">
        <v>-254.78636743573401</v>
      </c>
      <c r="AY40" s="82">
        <v>-4990.45860105066</v>
      </c>
      <c r="AZ40" s="82">
        <v>-1959.75659600515</v>
      </c>
      <c r="BA40" s="82">
        <v>-49031.9186201505</v>
      </c>
      <c r="BB40" s="91"/>
      <c r="BC40" s="81">
        <v>3.916666666667</v>
      </c>
      <c r="BD40" s="82">
        <v>813.26251312518298</v>
      </c>
      <c r="BE40" s="91"/>
      <c r="BF40" s="81">
        <v>3.916666666667</v>
      </c>
      <c r="BG40" s="82">
        <v>13.9645751796631</v>
      </c>
      <c r="BH40" s="91"/>
      <c r="BI40" s="483">
        <v>1</v>
      </c>
      <c r="BJ40" s="91"/>
      <c r="BK40" s="91"/>
      <c r="BL40" s="91"/>
      <c r="BM40" s="91"/>
      <c r="BN40" s="91"/>
      <c r="BO40" s="91"/>
      <c r="BP40" s="483">
        <v>2</v>
      </c>
      <c r="BQ40" s="91"/>
      <c r="BR40" s="91"/>
      <c r="BS40" s="91"/>
      <c r="BT40" s="91"/>
      <c r="BU40" s="91"/>
      <c r="BV40" s="91"/>
      <c r="BW40" s="483">
        <v>3</v>
      </c>
      <c r="BX40" s="91"/>
      <c r="BY40" s="91"/>
      <c r="BZ40" s="91"/>
      <c r="CA40" s="91"/>
      <c r="CB40" s="91"/>
      <c r="CC40" s="91"/>
      <c r="CD40" s="91"/>
      <c r="CE40" s="91"/>
      <c r="CF40" s="91"/>
      <c r="CG40" s="91"/>
      <c r="CH40" s="91"/>
      <c r="CI40" s="91"/>
      <c r="CJ40" s="91"/>
      <c r="CK40" s="91"/>
      <c r="CL40" s="91"/>
      <c r="CM40" s="91"/>
      <c r="CN40" s="91"/>
      <c r="CO40" s="91"/>
      <c r="CP40" s="91"/>
    </row>
    <row r="41" spans="1:94" ht="12" customHeight="1">
      <c r="A41" s="412">
        <v>3.72268907563025</v>
      </c>
      <c r="B41" s="317">
        <v>3.0720000000000001</v>
      </c>
      <c r="C41" s="317">
        <v>-2.5</v>
      </c>
      <c r="D41" s="472">
        <f t="shared" si="7"/>
        <v>37</v>
      </c>
      <c r="E41" s="473">
        <f t="shared" si="4"/>
        <v>3.0720000000000001</v>
      </c>
      <c r="F41" s="410"/>
      <c r="G41" s="410"/>
      <c r="H41" s="410"/>
      <c r="I41" s="410"/>
      <c r="J41" s="410"/>
      <c r="K41" s="410"/>
      <c r="L41" s="410"/>
      <c r="M41" s="410"/>
      <c r="N41" s="410"/>
      <c r="O41" s="410"/>
      <c r="P41" s="410"/>
      <c r="Q41" s="410"/>
      <c r="R41" s="410"/>
      <c r="S41" s="410"/>
      <c r="T41" s="410"/>
      <c r="U41" s="410"/>
      <c r="V41" s="410"/>
      <c r="W41" s="410"/>
      <c r="X41" s="410"/>
      <c r="Y41" s="423">
        <v>14</v>
      </c>
      <c r="Z41" s="237">
        <v>0</v>
      </c>
      <c r="AA41" s="50">
        <v>6</v>
      </c>
      <c r="AB41" s="50">
        <v>4</v>
      </c>
      <c r="AC41" s="424" t="s">
        <v>44</v>
      </c>
      <c r="AD41" s="425">
        <v>1005</v>
      </c>
      <c r="AE41" s="92">
        <v>36.5</v>
      </c>
      <c r="AF41" s="92"/>
      <c r="AG41" s="9" t="str">
        <f t="shared" si="55"/>
        <v>5,7</v>
      </c>
      <c r="AH41" s="5"/>
      <c r="AI41" s="476"/>
      <c r="AJ41" s="476" t="s">
        <v>661</v>
      </c>
      <c r="AK41" s="91">
        <v>2</v>
      </c>
      <c r="AL41" s="435">
        <v>0</v>
      </c>
      <c r="AM41" s="435">
        <v>0</v>
      </c>
      <c r="AN41" s="435">
        <v>2</v>
      </c>
      <c r="AO41" s="435">
        <v>50</v>
      </c>
      <c r="AP41" s="435">
        <v>4.0000000000000002E-4</v>
      </c>
      <c r="AQ41" s="435">
        <v>10</v>
      </c>
      <c r="AR41" s="435">
        <v>0.2</v>
      </c>
      <c r="AS41" s="435">
        <v>0.5</v>
      </c>
      <c r="AT41" s="435">
        <v>0.3</v>
      </c>
      <c r="AU41" s="435">
        <v>0.1</v>
      </c>
      <c r="AV41" s="91"/>
      <c r="AW41" s="81">
        <v>4</v>
      </c>
      <c r="AX41" s="82">
        <v>-276.67603991951398</v>
      </c>
      <c r="AY41" s="82">
        <v>-5956.99830504277</v>
      </c>
      <c r="AZ41" s="82">
        <v>-2298.8023506612399</v>
      </c>
      <c r="BA41" s="82">
        <v>-63596.531553757901</v>
      </c>
      <c r="BB41" s="91"/>
      <c r="BC41" s="81">
        <v>4</v>
      </c>
      <c r="BD41" s="82">
        <v>814.623804235286</v>
      </c>
      <c r="BE41" s="91"/>
      <c r="BF41" s="81">
        <v>4</v>
      </c>
      <c r="BG41" s="82">
        <v>13.951040738915699</v>
      </c>
      <c r="BH41" s="91"/>
      <c r="BI41" s="91"/>
      <c r="BJ41" s="91">
        <v>0</v>
      </c>
      <c r="BK41" s="91">
        <v>1</v>
      </c>
      <c r="BL41" s="91">
        <v>2</v>
      </c>
      <c r="BM41" s="91">
        <v>3</v>
      </c>
      <c r="BN41" s="91">
        <v>4</v>
      </c>
      <c r="BO41" s="91">
        <v>1</v>
      </c>
      <c r="BP41" s="91"/>
      <c r="BQ41" s="91">
        <v>0</v>
      </c>
      <c r="BR41" s="91">
        <v>1</v>
      </c>
      <c r="BS41" s="91">
        <v>2</v>
      </c>
      <c r="BT41" s="91">
        <v>3</v>
      </c>
      <c r="BU41" s="91">
        <v>4</v>
      </c>
      <c r="BV41" s="91">
        <v>1</v>
      </c>
      <c r="BW41" s="91"/>
      <c r="BX41" s="91">
        <v>0</v>
      </c>
      <c r="BY41" s="91">
        <v>1</v>
      </c>
      <c r="BZ41" s="91">
        <v>2</v>
      </c>
      <c r="CA41" s="91">
        <v>3</v>
      </c>
      <c r="CB41" s="91">
        <v>4</v>
      </c>
      <c r="CC41" s="91">
        <v>1</v>
      </c>
      <c r="CD41" s="91"/>
      <c r="CE41" s="91"/>
      <c r="CF41" s="91"/>
      <c r="CG41" s="91"/>
      <c r="CH41" s="91"/>
      <c r="CI41" s="91"/>
      <c r="CJ41" s="91"/>
      <c r="CK41" s="91"/>
      <c r="CL41" s="91"/>
      <c r="CM41" s="91"/>
      <c r="CN41" s="91"/>
      <c r="CO41" s="91"/>
      <c r="CP41" s="91"/>
    </row>
    <row r="42" spans="1:94" ht="12" customHeight="1">
      <c r="A42" s="412">
        <v>3.79831932773109</v>
      </c>
      <c r="B42" s="317">
        <v>3.1219999999999999</v>
      </c>
      <c r="C42" s="317">
        <v>-2.1</v>
      </c>
      <c r="D42" s="472">
        <f t="shared" si="7"/>
        <v>38</v>
      </c>
      <c r="E42" s="473">
        <f t="shared" si="4"/>
        <v>3.1219999999999999</v>
      </c>
      <c r="F42" s="410"/>
      <c r="G42" s="410"/>
      <c r="H42" s="410"/>
      <c r="I42" s="410"/>
      <c r="J42" s="410"/>
      <c r="K42" s="410"/>
      <c r="L42" s="410"/>
      <c r="M42" s="410"/>
      <c r="N42" s="410"/>
      <c r="O42" s="410"/>
      <c r="P42" s="410"/>
      <c r="Q42" s="410"/>
      <c r="R42" s="410"/>
      <c r="S42" s="410"/>
      <c r="T42" s="410"/>
      <c r="U42" s="410"/>
      <c r="V42" s="410"/>
      <c r="W42" s="410"/>
      <c r="X42" s="410"/>
      <c r="Y42" s="423">
        <v>15</v>
      </c>
      <c r="Z42" s="237">
        <v>0</v>
      </c>
      <c r="AA42" s="50">
        <v>5</v>
      </c>
      <c r="AB42" s="50">
        <v>5</v>
      </c>
      <c r="AC42" s="424" t="s">
        <v>44</v>
      </c>
      <c r="AD42" s="425">
        <v>1006</v>
      </c>
      <c r="AE42" s="92">
        <v>36.4</v>
      </c>
      <c r="AF42" s="92" t="s">
        <v>46</v>
      </c>
      <c r="AG42" s="9" t="str">
        <f t="shared" si="55"/>
        <v>6,6</v>
      </c>
      <c r="AH42" s="5"/>
      <c r="AI42" s="476"/>
      <c r="AJ42" s="476" t="s">
        <v>706</v>
      </c>
      <c r="AK42" s="91">
        <v>3</v>
      </c>
      <c r="AL42" s="435">
        <v>0</v>
      </c>
      <c r="AM42" s="435">
        <v>0</v>
      </c>
      <c r="AN42" s="435">
        <v>3</v>
      </c>
      <c r="AO42" s="435">
        <v>50</v>
      </c>
      <c r="AP42" s="435">
        <v>4.0000000000000002E-4</v>
      </c>
      <c r="AQ42" s="435">
        <v>10</v>
      </c>
      <c r="AR42" s="435">
        <v>0.2</v>
      </c>
      <c r="AS42" s="435">
        <v>0.5</v>
      </c>
      <c r="AT42" s="435">
        <v>0.3</v>
      </c>
      <c r="AU42" s="435">
        <v>0.1</v>
      </c>
      <c r="AV42" s="91"/>
      <c r="AW42" s="81">
        <v>4.083333333333</v>
      </c>
      <c r="AX42" s="82">
        <v>-297.76330840160398</v>
      </c>
      <c r="AY42" s="82">
        <v>-6575.8016811666903</v>
      </c>
      <c r="AZ42" s="82">
        <v>-2630.6952052245501</v>
      </c>
      <c r="BA42" s="82">
        <v>-72981.341393102295</v>
      </c>
      <c r="BB42" s="91"/>
      <c r="BC42" s="81">
        <v>4.083333333333</v>
      </c>
      <c r="BD42" s="82">
        <v>816.01868841848705</v>
      </c>
      <c r="BE42" s="91"/>
      <c r="BF42" s="81">
        <v>4.083333333333</v>
      </c>
      <c r="BG42" s="82">
        <v>13.6469709454575</v>
      </c>
      <c r="BH42" s="91"/>
      <c r="BI42" s="91">
        <v>0</v>
      </c>
      <c r="BJ42" s="435">
        <v>0</v>
      </c>
      <c r="BK42" s="435">
        <v>0</v>
      </c>
      <c r="BL42" s="435">
        <v>9</v>
      </c>
      <c r="BM42" s="435" t="s">
        <v>728</v>
      </c>
      <c r="BN42" s="435">
        <v>0.5</v>
      </c>
      <c r="BO42" s="50" t="str">
        <f>_xlfn.CONCAT(BL42+1,",",BK42+1)</f>
        <v>10,1</v>
      </c>
      <c r="BP42" s="435">
        <v>0</v>
      </c>
      <c r="BQ42" s="91">
        <v>0</v>
      </c>
      <c r="BR42" s="91">
        <v>0</v>
      </c>
      <c r="BS42" s="91">
        <v>9</v>
      </c>
      <c r="BT42" s="91" t="s">
        <v>728</v>
      </c>
      <c r="BU42" s="91">
        <v>0.5</v>
      </c>
      <c r="BV42" s="50" t="str">
        <f>_xlfn.CONCAT(BS42+1,",",BR42+1)</f>
        <v>10,1</v>
      </c>
      <c r="BW42" s="435">
        <v>0</v>
      </c>
      <c r="BX42" s="91">
        <v>0</v>
      </c>
      <c r="BY42" s="91">
        <v>0</v>
      </c>
      <c r="BZ42" s="91">
        <v>9</v>
      </c>
      <c r="CA42" s="91" t="s">
        <v>728</v>
      </c>
      <c r="CB42" s="91">
        <v>0.5</v>
      </c>
      <c r="CC42" s="50" t="str">
        <f>_xlfn.CONCAT(BZ42+1,",",BY42+1)</f>
        <v>10,1</v>
      </c>
      <c r="CD42" s="91"/>
      <c r="CE42" s="91"/>
      <c r="CF42" s="91"/>
      <c r="CG42" s="91"/>
      <c r="CH42" s="91"/>
      <c r="CI42" s="91"/>
      <c r="CJ42" s="91"/>
      <c r="CK42" s="91"/>
      <c r="CL42" s="91"/>
      <c r="CM42" s="91"/>
      <c r="CN42" s="91"/>
      <c r="CO42" s="91"/>
      <c r="CP42" s="91"/>
    </row>
    <row r="43" spans="1:94" ht="12" customHeight="1">
      <c r="A43" s="412">
        <v>3.8739495798319301</v>
      </c>
      <c r="B43" s="317">
        <v>3.278</v>
      </c>
      <c r="C43" s="317">
        <v>2.1</v>
      </c>
      <c r="D43" s="472">
        <f t="shared" si="7"/>
        <v>39</v>
      </c>
      <c r="E43" s="473">
        <f t="shared" si="4"/>
        <v>3.278</v>
      </c>
      <c r="F43" s="410"/>
      <c r="G43" s="410"/>
      <c r="H43" s="410"/>
      <c r="I43" s="410"/>
      <c r="J43" s="410"/>
      <c r="K43" s="410"/>
      <c r="L43" s="410"/>
      <c r="M43" s="410"/>
      <c r="N43" s="410"/>
      <c r="O43" s="410"/>
      <c r="P43" s="410"/>
      <c r="Q43" s="410"/>
      <c r="R43" s="410"/>
      <c r="S43" s="410"/>
      <c r="T43" s="410"/>
      <c r="U43" s="410"/>
      <c r="V43" s="410"/>
      <c r="W43" s="410"/>
      <c r="X43" s="410"/>
      <c r="Y43" s="423">
        <v>16</v>
      </c>
      <c r="Z43" s="237">
        <v>0</v>
      </c>
      <c r="AA43" s="50">
        <v>5</v>
      </c>
      <c r="AB43" s="50">
        <v>6</v>
      </c>
      <c r="AC43" s="424" t="s">
        <v>44</v>
      </c>
      <c r="AD43" s="425">
        <v>1007</v>
      </c>
      <c r="AE43" s="92">
        <v>36.299999999999997</v>
      </c>
      <c r="AF43" s="92" t="s">
        <v>47</v>
      </c>
      <c r="AG43" s="9" t="str">
        <f t="shared" si="55"/>
        <v>7,6</v>
      </c>
      <c r="AH43" s="5"/>
      <c r="AI43" s="476"/>
      <c r="AJ43" s="476" t="s">
        <v>707</v>
      </c>
      <c r="AK43" s="91">
        <v>4</v>
      </c>
      <c r="AL43" s="435">
        <v>0</v>
      </c>
      <c r="AM43" s="435">
        <v>0</v>
      </c>
      <c r="AN43" s="435">
        <v>4</v>
      </c>
      <c r="AO43" s="435">
        <v>50</v>
      </c>
      <c r="AP43" s="435">
        <v>4.0000000000000002E-4</v>
      </c>
      <c r="AQ43" s="435">
        <v>10</v>
      </c>
      <c r="AR43" s="435">
        <v>0.2</v>
      </c>
      <c r="AS43" s="435">
        <v>0.5</v>
      </c>
      <c r="AT43" s="435">
        <v>0.3</v>
      </c>
      <c r="AU43" s="435">
        <v>0.1</v>
      </c>
      <c r="AV43" s="91"/>
      <c r="AW43" s="81">
        <v>4.166666666667</v>
      </c>
      <c r="AX43" s="82">
        <v>-298.78779876915098</v>
      </c>
      <c r="AY43" s="82">
        <v>-6304.2281198099299</v>
      </c>
      <c r="AZ43" s="82">
        <v>-2664.8706744840501</v>
      </c>
      <c r="BA43" s="82">
        <v>-69036.360502249096</v>
      </c>
      <c r="BB43" s="91"/>
      <c r="BC43" s="81">
        <v>4.166666666667</v>
      </c>
      <c r="BD43" s="82">
        <v>817.39561598388002</v>
      </c>
      <c r="BE43" s="91"/>
      <c r="BF43" s="81">
        <v>4.166666666667</v>
      </c>
      <c r="BG43" s="82">
        <v>13.352007920781899</v>
      </c>
      <c r="BH43" s="91"/>
      <c r="BI43" s="91">
        <v>1</v>
      </c>
      <c r="BJ43" s="435">
        <v>0</v>
      </c>
      <c r="BK43" s="435">
        <v>1</v>
      </c>
      <c r="BL43" s="435">
        <v>8</v>
      </c>
      <c r="BM43" s="435" t="s">
        <v>728</v>
      </c>
      <c r="BN43" s="435">
        <v>0.5</v>
      </c>
      <c r="BO43" s="50" t="str">
        <f t="shared" ref="BO43:BO95" si="57">_xlfn.CONCAT(BL43+1,",",BK43+1)</f>
        <v>9,2</v>
      </c>
      <c r="BP43" s="435">
        <v>1</v>
      </c>
      <c r="BQ43" s="91">
        <v>0</v>
      </c>
      <c r="BR43" s="91">
        <v>1</v>
      </c>
      <c r="BS43" s="91">
        <v>8</v>
      </c>
      <c r="BT43" s="91" t="s">
        <v>728</v>
      </c>
      <c r="BU43" s="91">
        <v>0.5</v>
      </c>
      <c r="BV43" s="50" t="str">
        <f t="shared" ref="BV43:BV95" si="58">_xlfn.CONCAT(BS43+1,",",BR43+1)</f>
        <v>9,2</v>
      </c>
      <c r="BW43" s="435">
        <v>1</v>
      </c>
      <c r="BX43" s="91">
        <v>0</v>
      </c>
      <c r="BY43" s="91">
        <v>1</v>
      </c>
      <c r="BZ43" s="91">
        <v>8</v>
      </c>
      <c r="CA43" s="91" t="s">
        <v>728</v>
      </c>
      <c r="CB43" s="91">
        <v>0.5</v>
      </c>
      <c r="CC43" s="50" t="str">
        <f t="shared" ref="CC43:CC95" si="59">_xlfn.CONCAT(BZ43+1,",",BY43+1)</f>
        <v>9,2</v>
      </c>
      <c r="CD43" s="91"/>
      <c r="CE43" s="91"/>
      <c r="CF43" s="91"/>
      <c r="CG43" s="91"/>
      <c r="CH43" s="91"/>
      <c r="CI43" s="91"/>
      <c r="CJ43" s="91"/>
      <c r="CK43" s="91"/>
      <c r="CL43" s="91"/>
      <c r="CM43" s="91"/>
      <c r="CN43" s="91"/>
      <c r="CO43" s="91"/>
      <c r="CP43" s="91"/>
    </row>
    <row r="44" spans="1:94" ht="12" customHeight="1">
      <c r="A44" s="412">
        <v>3.9495798319327702</v>
      </c>
      <c r="B44" s="317">
        <v>3.3279999999999998</v>
      </c>
      <c r="C44" s="317">
        <v>2.5</v>
      </c>
      <c r="D44" s="472">
        <f t="shared" si="7"/>
        <v>40</v>
      </c>
      <c r="E44" s="473">
        <f t="shared" si="4"/>
        <v>3.3279999999999998</v>
      </c>
      <c r="F44" s="410"/>
      <c r="G44" s="410"/>
      <c r="H44" s="410"/>
      <c r="I44" s="410"/>
      <c r="J44" s="410"/>
      <c r="K44" s="410"/>
      <c r="L44" s="410"/>
      <c r="M44" s="410"/>
      <c r="N44" s="410"/>
      <c r="O44" s="410"/>
      <c r="P44" s="410"/>
      <c r="Q44" s="410"/>
      <c r="R44" s="410"/>
      <c r="S44" s="410"/>
      <c r="T44" s="410"/>
      <c r="U44" s="410"/>
      <c r="V44" s="410"/>
      <c r="W44" s="410"/>
      <c r="X44" s="410"/>
      <c r="Y44" s="423">
        <v>17</v>
      </c>
      <c r="Z44" s="237">
        <v>0</v>
      </c>
      <c r="AA44" s="50">
        <v>6</v>
      </c>
      <c r="AB44" s="50">
        <v>7</v>
      </c>
      <c r="AC44" s="424" t="s">
        <v>44</v>
      </c>
      <c r="AD44" s="425">
        <v>1008</v>
      </c>
      <c r="AE44" s="92">
        <v>36.200000000000003</v>
      </c>
      <c r="AF44" s="92"/>
      <c r="AG44" s="9" t="str">
        <f t="shared" si="55"/>
        <v>8,7</v>
      </c>
      <c r="AH44" s="5"/>
      <c r="AI44" s="476"/>
      <c r="AJ44" s="476" t="s">
        <v>708</v>
      </c>
      <c r="AK44" s="91">
        <v>5</v>
      </c>
      <c r="AL44" s="435">
        <v>0</v>
      </c>
      <c r="AM44" s="435">
        <v>0</v>
      </c>
      <c r="AN44" s="435">
        <v>5</v>
      </c>
      <c r="AO44" s="435">
        <v>50</v>
      </c>
      <c r="AP44" s="435">
        <v>4.0000000000000002E-4</v>
      </c>
      <c r="AQ44" s="435">
        <v>10</v>
      </c>
      <c r="AR44" s="435">
        <v>0.2</v>
      </c>
      <c r="AS44" s="435">
        <v>0.5</v>
      </c>
      <c r="AT44" s="435">
        <v>0.3</v>
      </c>
      <c r="AU44" s="435">
        <v>0.1</v>
      </c>
      <c r="AV44" s="91"/>
      <c r="AW44" s="81">
        <v>4.25</v>
      </c>
      <c r="AX44" s="82">
        <v>-278.98539949063297</v>
      </c>
      <c r="AY44" s="82">
        <v>-5404.7483574369298</v>
      </c>
      <c r="AZ44" s="82">
        <v>-2340.6266884127699</v>
      </c>
      <c r="BA44" s="82">
        <v>-55397.867045001098</v>
      </c>
      <c r="BB44" s="91"/>
      <c r="BC44" s="81">
        <v>4.25</v>
      </c>
      <c r="BD44" s="82">
        <v>818.75468967488302</v>
      </c>
      <c r="BE44" s="91"/>
      <c r="BF44" s="81">
        <v>4.25</v>
      </c>
      <c r="BG44" s="82">
        <v>13.3452161204959</v>
      </c>
      <c r="BH44" s="91"/>
      <c r="BI44" s="91">
        <v>2</v>
      </c>
      <c r="BJ44" s="435">
        <v>0</v>
      </c>
      <c r="BK44" s="435">
        <v>1</v>
      </c>
      <c r="BL44" s="435">
        <v>9</v>
      </c>
      <c r="BM44" s="435" t="s">
        <v>728</v>
      </c>
      <c r="BN44" s="435">
        <v>1</v>
      </c>
      <c r="BO44" s="50" t="str">
        <f t="shared" si="57"/>
        <v>10,2</v>
      </c>
      <c r="BP44" s="435">
        <v>2</v>
      </c>
      <c r="BQ44" s="91">
        <v>0</v>
      </c>
      <c r="BR44" s="91">
        <v>1</v>
      </c>
      <c r="BS44" s="91">
        <v>9</v>
      </c>
      <c r="BT44" s="91" t="s">
        <v>728</v>
      </c>
      <c r="BU44" s="91">
        <v>1</v>
      </c>
      <c r="BV44" s="50" t="str">
        <f t="shared" si="58"/>
        <v>10,2</v>
      </c>
      <c r="BW44" s="435">
        <v>2</v>
      </c>
      <c r="BX44" s="91">
        <v>0</v>
      </c>
      <c r="BY44" s="91">
        <v>1</v>
      </c>
      <c r="BZ44" s="91">
        <v>9</v>
      </c>
      <c r="CA44" s="91" t="s">
        <v>728</v>
      </c>
      <c r="CB44" s="91">
        <v>1</v>
      </c>
      <c r="CC44" s="50" t="str">
        <f t="shared" si="59"/>
        <v>10,2</v>
      </c>
      <c r="CD44" s="91"/>
      <c r="CE44" s="91"/>
      <c r="CF44" s="91"/>
      <c r="CG44" s="91"/>
      <c r="CH44" s="91"/>
      <c r="CI44" s="91"/>
      <c r="CJ44" s="91"/>
      <c r="CK44" s="91"/>
      <c r="CL44" s="91"/>
      <c r="CM44" s="91"/>
      <c r="CN44" s="91"/>
      <c r="CO44" s="91"/>
      <c r="CP44" s="91"/>
    </row>
    <row r="45" spans="1:94" ht="12" customHeight="1">
      <c r="A45" s="412">
        <v>4.0252100840336098</v>
      </c>
      <c r="B45" s="317">
        <v>3.3780000000000001</v>
      </c>
      <c r="C45" s="317">
        <v>2</v>
      </c>
      <c r="D45" s="472">
        <f t="shared" si="7"/>
        <v>41</v>
      </c>
      <c r="E45" s="473">
        <f t="shared" si="4"/>
        <v>3.3780000000000001</v>
      </c>
      <c r="F45" s="410"/>
      <c r="G45" s="410"/>
      <c r="H45" s="410"/>
      <c r="I45" s="410"/>
      <c r="J45" s="410"/>
      <c r="K45" s="410"/>
      <c r="L45" s="410"/>
      <c r="M45" s="410"/>
      <c r="N45" s="410"/>
      <c r="O45" s="410"/>
      <c r="P45" s="410"/>
      <c r="Q45" s="410"/>
      <c r="R45" s="410"/>
      <c r="S45" s="410"/>
      <c r="T45" s="410"/>
      <c r="U45" s="410"/>
      <c r="V45" s="410"/>
      <c r="W45" s="410"/>
      <c r="X45" s="410"/>
      <c r="Y45" s="423">
        <v>18</v>
      </c>
      <c r="Z45" s="237">
        <v>0</v>
      </c>
      <c r="AA45" s="50">
        <v>6</v>
      </c>
      <c r="AB45" s="50">
        <v>8</v>
      </c>
      <c r="AC45" s="424" t="s">
        <v>44</v>
      </c>
      <c r="AD45" s="425">
        <v>1009</v>
      </c>
      <c r="AE45" s="92">
        <v>36.1</v>
      </c>
      <c r="AF45" s="92"/>
      <c r="AG45" s="9" t="str">
        <f t="shared" si="55"/>
        <v>9,7</v>
      </c>
      <c r="AH45" s="5"/>
      <c r="AI45" s="476"/>
      <c r="AJ45" s="476" t="s">
        <v>709</v>
      </c>
      <c r="AK45" s="91">
        <v>6</v>
      </c>
      <c r="AL45" s="435">
        <v>0</v>
      </c>
      <c r="AM45" s="435">
        <v>0</v>
      </c>
      <c r="AN45" s="435">
        <v>6</v>
      </c>
      <c r="AO45" s="435">
        <v>50</v>
      </c>
      <c r="AP45" s="435">
        <v>4.0000000000000002E-4</v>
      </c>
      <c r="AQ45" s="435">
        <v>10</v>
      </c>
      <c r="AR45" s="435">
        <v>0.2</v>
      </c>
      <c r="AS45" s="435">
        <v>0.5</v>
      </c>
      <c r="AT45" s="435">
        <v>0.3</v>
      </c>
      <c r="AU45" s="435">
        <v>0.1</v>
      </c>
      <c r="AV45" s="91"/>
      <c r="AW45" s="81">
        <v>4.333333333333</v>
      </c>
      <c r="AX45" s="82">
        <v>-258.61861291714098</v>
      </c>
      <c r="AY45" s="82">
        <v>-4786.1262101032098</v>
      </c>
      <c r="AZ45" s="82">
        <v>-2016.5711449109699</v>
      </c>
      <c r="BA45" s="82">
        <v>-45983.158396559098</v>
      </c>
      <c r="BB45" s="91"/>
      <c r="BC45" s="81">
        <v>4.333333333333</v>
      </c>
      <c r="BD45" s="82">
        <v>820.09613553097199</v>
      </c>
      <c r="BE45" s="91"/>
      <c r="BF45" s="81">
        <v>4.333333333333</v>
      </c>
      <c r="BG45" s="82">
        <v>13.619564651834301</v>
      </c>
      <c r="BH45" s="91"/>
      <c r="BI45" s="91">
        <v>3</v>
      </c>
      <c r="BJ45" s="435">
        <v>0</v>
      </c>
      <c r="BK45" s="435">
        <v>2</v>
      </c>
      <c r="BL45" s="435">
        <v>7</v>
      </c>
      <c r="BM45" s="435" t="s">
        <v>728</v>
      </c>
      <c r="BN45" s="435">
        <v>0.5</v>
      </c>
      <c r="BO45" s="50" t="str">
        <f t="shared" si="57"/>
        <v>8,3</v>
      </c>
      <c r="BP45" s="435">
        <v>3</v>
      </c>
      <c r="BQ45" s="91">
        <v>0</v>
      </c>
      <c r="BR45" s="91">
        <v>2</v>
      </c>
      <c r="BS45" s="91">
        <v>7</v>
      </c>
      <c r="BT45" s="91" t="s">
        <v>728</v>
      </c>
      <c r="BU45" s="91">
        <v>0.5</v>
      </c>
      <c r="BV45" s="50" t="str">
        <f t="shared" si="58"/>
        <v>8,3</v>
      </c>
      <c r="BW45" s="435">
        <v>3</v>
      </c>
      <c r="BX45" s="91">
        <v>0</v>
      </c>
      <c r="BY45" s="91">
        <v>2</v>
      </c>
      <c r="BZ45" s="91">
        <v>7</v>
      </c>
      <c r="CA45" s="91" t="s">
        <v>728</v>
      </c>
      <c r="CB45" s="91">
        <v>0.5</v>
      </c>
      <c r="CC45" s="50" t="str">
        <f t="shared" si="59"/>
        <v>8,3</v>
      </c>
      <c r="CD45" s="91"/>
      <c r="CE45" s="91"/>
      <c r="CF45" s="91"/>
      <c r="CG45" s="91"/>
      <c r="CH45" s="91"/>
      <c r="CI45" s="91"/>
      <c r="CJ45" s="91"/>
      <c r="CK45" s="91"/>
      <c r="CL45" s="91"/>
      <c r="CM45" s="91"/>
      <c r="CN45" s="91"/>
      <c r="CO45" s="91"/>
      <c r="CP45" s="91"/>
    </row>
    <row r="46" spans="1:94" ht="12" customHeight="1">
      <c r="A46" s="412">
        <v>4.1008403361344499</v>
      </c>
      <c r="B46" s="317">
        <v>3.5339999999999998</v>
      </c>
      <c r="C46" s="317">
        <v>-2.4</v>
      </c>
      <c r="D46" s="472">
        <f t="shared" si="7"/>
        <v>42</v>
      </c>
      <c r="E46" s="473">
        <f t="shared" si="4"/>
        <v>3.5339999999999998</v>
      </c>
      <c r="F46" s="410"/>
      <c r="G46" s="410"/>
      <c r="H46" s="410"/>
      <c r="I46" s="410"/>
      <c r="J46" s="410"/>
      <c r="K46" s="410"/>
      <c r="L46" s="410"/>
      <c r="M46" s="410"/>
      <c r="N46" s="410"/>
      <c r="O46" s="410"/>
      <c r="P46" s="410"/>
      <c r="Q46" s="410"/>
      <c r="R46" s="410"/>
      <c r="S46" s="410"/>
      <c r="T46" s="410"/>
      <c r="U46" s="410"/>
      <c r="V46" s="410"/>
      <c r="W46" s="410"/>
      <c r="X46" s="410"/>
      <c r="Y46" s="423">
        <v>19</v>
      </c>
      <c r="Z46" s="237">
        <v>0</v>
      </c>
      <c r="AA46" s="50">
        <v>6</v>
      </c>
      <c r="AB46" s="50">
        <v>9</v>
      </c>
      <c r="AC46" s="424" t="s">
        <v>44</v>
      </c>
      <c r="AD46" s="425">
        <v>1010</v>
      </c>
      <c r="AE46" s="426">
        <v>36</v>
      </c>
      <c r="AF46" s="92"/>
      <c r="AG46" s="9" t="str">
        <f t="shared" si="55"/>
        <v>10,7</v>
      </c>
      <c r="AH46" s="5"/>
      <c r="AI46" s="476"/>
      <c r="AJ46" s="476" t="s">
        <v>710</v>
      </c>
      <c r="AK46" s="91">
        <v>7</v>
      </c>
      <c r="AL46" s="435">
        <v>0</v>
      </c>
      <c r="AM46" s="435">
        <v>0</v>
      </c>
      <c r="AN46" s="435">
        <v>7</v>
      </c>
      <c r="AO46" s="435">
        <v>50</v>
      </c>
      <c r="AP46" s="435">
        <v>4.0000000000000002E-4</v>
      </c>
      <c r="AQ46" s="435">
        <v>10</v>
      </c>
      <c r="AR46" s="435">
        <v>0.2</v>
      </c>
      <c r="AS46" s="435">
        <v>0.5</v>
      </c>
      <c r="AT46" s="435">
        <v>0.3</v>
      </c>
      <c r="AU46" s="435">
        <v>0.1</v>
      </c>
      <c r="AV46" s="91"/>
      <c r="AW46" s="81">
        <v>4.416666666667</v>
      </c>
      <c r="AX46" s="82">
        <v>-256.417543183448</v>
      </c>
      <c r="AY46" s="82">
        <v>-4993.7456588720397</v>
      </c>
      <c r="AZ46" s="82">
        <v>-1987.28749664001</v>
      </c>
      <c r="BA46" s="82">
        <v>-49096.560761499997</v>
      </c>
      <c r="BB46" s="91"/>
      <c r="BC46" s="81">
        <v>4.416666666667</v>
      </c>
      <c r="BD46" s="82">
        <v>821.42014700017103</v>
      </c>
      <c r="BE46" s="91"/>
      <c r="BF46" s="81">
        <v>4.416666666667</v>
      </c>
      <c r="BG46" s="82">
        <v>13.9058884294616</v>
      </c>
      <c r="BH46" s="91"/>
      <c r="BI46" s="91">
        <v>4</v>
      </c>
      <c r="BJ46" s="435">
        <v>0</v>
      </c>
      <c r="BK46" s="435">
        <v>2</v>
      </c>
      <c r="BL46" s="435">
        <v>8</v>
      </c>
      <c r="BM46" s="435" t="s">
        <v>728</v>
      </c>
      <c r="BN46" s="435">
        <v>1</v>
      </c>
      <c r="BO46" s="50" t="str">
        <f t="shared" si="57"/>
        <v>9,3</v>
      </c>
      <c r="BP46" s="435">
        <v>4</v>
      </c>
      <c r="BQ46" s="91">
        <v>0</v>
      </c>
      <c r="BR46" s="91">
        <v>2</v>
      </c>
      <c r="BS46" s="91">
        <v>8</v>
      </c>
      <c r="BT46" s="91" t="s">
        <v>728</v>
      </c>
      <c r="BU46" s="91">
        <v>1</v>
      </c>
      <c r="BV46" s="50" t="str">
        <f t="shared" si="58"/>
        <v>9,3</v>
      </c>
      <c r="BW46" s="435">
        <v>4</v>
      </c>
      <c r="BX46" s="91">
        <v>0</v>
      </c>
      <c r="BY46" s="91">
        <v>2</v>
      </c>
      <c r="BZ46" s="91">
        <v>8</v>
      </c>
      <c r="CA46" s="91" t="s">
        <v>728</v>
      </c>
      <c r="CB46" s="91">
        <v>1</v>
      </c>
      <c r="CC46" s="50" t="str">
        <f t="shared" si="59"/>
        <v>9,3</v>
      </c>
      <c r="CD46" s="91"/>
      <c r="CE46" s="91"/>
      <c r="CF46" s="91"/>
      <c r="CG46" s="91"/>
      <c r="CH46" s="91"/>
      <c r="CI46" s="91"/>
      <c r="CJ46" s="91"/>
      <c r="CK46" s="91"/>
      <c r="CL46" s="91"/>
      <c r="CM46" s="91"/>
      <c r="CN46" s="91"/>
      <c r="CO46" s="91"/>
      <c r="CP46" s="91"/>
    </row>
    <row r="47" spans="1:94" ht="12" customHeight="1">
      <c r="A47" s="412">
        <v>4.1764705882352899</v>
      </c>
      <c r="B47" s="317">
        <v>3.5840000000000001</v>
      </c>
      <c r="C47" s="317">
        <v>-2.8</v>
      </c>
      <c r="D47" s="472">
        <f t="shared" si="7"/>
        <v>43</v>
      </c>
      <c r="E47" s="473">
        <f t="shared" si="4"/>
        <v>3.5840000000000001</v>
      </c>
      <c r="F47" s="410"/>
      <c r="G47" s="410"/>
      <c r="H47" s="410"/>
      <c r="I47" s="410"/>
      <c r="J47" s="410"/>
      <c r="K47" s="410"/>
      <c r="L47" s="410"/>
      <c r="M47" s="410"/>
      <c r="N47" s="410"/>
      <c r="O47" s="410"/>
      <c r="P47" s="410"/>
      <c r="Q47" s="410"/>
      <c r="R47" s="410"/>
      <c r="S47" s="410"/>
      <c r="T47" s="410"/>
      <c r="U47" s="410"/>
      <c r="V47" s="410"/>
      <c r="W47" s="410"/>
      <c r="X47" s="410"/>
      <c r="Y47" s="5"/>
      <c r="Z47" s="5"/>
      <c r="AA47" s="5"/>
      <c r="AB47" s="5"/>
      <c r="AC47" s="5"/>
      <c r="AD47" s="5"/>
      <c r="AE47" s="5"/>
      <c r="AF47" s="5"/>
      <c r="AG47" s="5">
        <f>COUNT(AA27:AA46)</f>
        <v>20</v>
      </c>
      <c r="AH47" s="5"/>
      <c r="AI47" s="476"/>
      <c r="AJ47" s="476" t="s">
        <v>711</v>
      </c>
      <c r="AK47" s="91">
        <v>8</v>
      </c>
      <c r="AL47" s="435">
        <v>0</v>
      </c>
      <c r="AM47" s="435">
        <v>0</v>
      </c>
      <c r="AN47" s="435">
        <v>8</v>
      </c>
      <c r="AO47" s="435">
        <v>50</v>
      </c>
      <c r="AP47" s="435">
        <v>4.0000000000000002E-4</v>
      </c>
      <c r="AQ47" s="435">
        <v>10</v>
      </c>
      <c r="AR47" s="435">
        <v>0.2</v>
      </c>
      <c r="AS47" s="435">
        <v>0.5</v>
      </c>
      <c r="AT47" s="435">
        <v>0.3</v>
      </c>
      <c r="AU47" s="435">
        <v>0.1</v>
      </c>
      <c r="AV47" s="91"/>
      <c r="AW47" s="81">
        <v>4.5</v>
      </c>
      <c r="AX47" s="82">
        <v>-276.44822096850402</v>
      </c>
      <c r="AY47" s="82">
        <v>-5909.7930847616399</v>
      </c>
      <c r="AZ47" s="82">
        <v>-2296.3605689034498</v>
      </c>
      <c r="BA47" s="82">
        <v>-62886.116697622499</v>
      </c>
      <c r="BB47" s="91"/>
      <c r="BC47" s="81">
        <v>4.5</v>
      </c>
      <c r="BD47" s="82">
        <v>822.72675541500405</v>
      </c>
      <c r="BE47" s="91"/>
      <c r="BF47" s="81">
        <v>4.5</v>
      </c>
      <c r="BG47" s="82">
        <v>13.906076306201101</v>
      </c>
      <c r="BH47" s="91"/>
      <c r="BI47" s="91">
        <v>5</v>
      </c>
      <c r="BJ47" s="435">
        <v>0</v>
      </c>
      <c r="BK47" s="435">
        <v>2</v>
      </c>
      <c r="BL47" s="435">
        <v>9</v>
      </c>
      <c r="BM47" s="435" t="s">
        <v>728</v>
      </c>
      <c r="BN47" s="435">
        <v>1</v>
      </c>
      <c r="BO47" s="50" t="str">
        <f t="shared" si="57"/>
        <v>10,3</v>
      </c>
      <c r="BP47" s="435">
        <v>5</v>
      </c>
      <c r="BQ47" s="91">
        <v>0</v>
      </c>
      <c r="BR47" s="91">
        <v>2</v>
      </c>
      <c r="BS47" s="91">
        <v>9</v>
      </c>
      <c r="BT47" s="91" t="s">
        <v>728</v>
      </c>
      <c r="BU47" s="91">
        <v>1</v>
      </c>
      <c r="BV47" s="50" t="str">
        <f t="shared" si="58"/>
        <v>10,3</v>
      </c>
      <c r="BW47" s="435">
        <v>5</v>
      </c>
      <c r="BX47" s="91">
        <v>0</v>
      </c>
      <c r="BY47" s="91">
        <v>2</v>
      </c>
      <c r="BZ47" s="91">
        <v>9</v>
      </c>
      <c r="CA47" s="91" t="s">
        <v>728</v>
      </c>
      <c r="CB47" s="91">
        <v>1</v>
      </c>
      <c r="CC47" s="50" t="str">
        <f t="shared" si="59"/>
        <v>10,3</v>
      </c>
      <c r="CD47" s="91"/>
      <c r="CE47" s="91"/>
      <c r="CF47" s="91"/>
      <c r="CG47" s="91"/>
      <c r="CH47" s="91"/>
      <c r="CI47" s="91"/>
      <c r="CJ47" s="91"/>
      <c r="CK47" s="91"/>
      <c r="CL47" s="91"/>
      <c r="CM47" s="91"/>
      <c r="CN47" s="91"/>
      <c r="CO47" s="91"/>
      <c r="CP47" s="91"/>
    </row>
    <row r="48" spans="1:94" ht="12" customHeight="1">
      <c r="A48" s="412">
        <v>4.25210084033613</v>
      </c>
      <c r="B48" s="317">
        <v>3.6339999999999999</v>
      </c>
      <c r="C48" s="317">
        <v>-2.4</v>
      </c>
      <c r="D48" s="472">
        <f t="shared" si="7"/>
        <v>44</v>
      </c>
      <c r="E48" s="473">
        <f t="shared" si="4"/>
        <v>3.6339999999999999</v>
      </c>
      <c r="F48" s="410"/>
      <c r="G48" s="410"/>
      <c r="H48" s="410"/>
      <c r="I48" s="410"/>
      <c r="J48" s="410"/>
      <c r="K48" s="410"/>
      <c r="L48" s="410"/>
      <c r="M48" s="410"/>
      <c r="N48" s="410"/>
      <c r="O48" s="410"/>
      <c r="P48" s="410"/>
      <c r="Q48" s="410"/>
      <c r="R48" s="410"/>
      <c r="S48" s="410"/>
      <c r="T48" s="410"/>
      <c r="U48" s="410"/>
      <c r="V48" s="410"/>
      <c r="W48" s="410"/>
      <c r="X48" s="410"/>
      <c r="Y48" s="410"/>
      <c r="Z48" s="410"/>
      <c r="AA48" s="410"/>
      <c r="AB48" s="410"/>
      <c r="AC48" s="410"/>
      <c r="AD48" s="410"/>
      <c r="AE48" s="410"/>
      <c r="AF48" s="410"/>
      <c r="AG48" s="410"/>
      <c r="AH48" s="410"/>
      <c r="AI48" s="476"/>
      <c r="AJ48" s="476" t="s">
        <v>712</v>
      </c>
      <c r="AK48" s="91">
        <v>9</v>
      </c>
      <c r="AL48" s="435">
        <v>0</v>
      </c>
      <c r="AM48" s="435">
        <v>0</v>
      </c>
      <c r="AN48" s="435">
        <v>9</v>
      </c>
      <c r="AO48" s="435">
        <v>50</v>
      </c>
      <c r="AP48" s="435">
        <v>4.0000000000000002E-4</v>
      </c>
      <c r="AQ48" s="435">
        <v>10</v>
      </c>
      <c r="AR48" s="435">
        <v>0.2</v>
      </c>
      <c r="AS48" s="435">
        <v>0.5</v>
      </c>
      <c r="AT48" s="435">
        <v>0.3</v>
      </c>
      <c r="AU48" s="435">
        <v>0.1</v>
      </c>
      <c r="AV48" s="91"/>
      <c r="AW48" s="81">
        <v>4.583333333333</v>
      </c>
      <c r="AX48" s="82">
        <v>-298.27088315368502</v>
      </c>
      <c r="AY48" s="82">
        <v>-6584.9719251102697</v>
      </c>
      <c r="AZ48" s="82">
        <v>-2639.8662560889002</v>
      </c>
      <c r="BA48" s="82">
        <v>-73117.454324023201</v>
      </c>
      <c r="BB48" s="91"/>
      <c r="BC48" s="81">
        <v>4.583333333333</v>
      </c>
      <c r="BD48" s="82">
        <v>824.01586325738901</v>
      </c>
      <c r="BE48" s="91"/>
      <c r="BF48" s="81">
        <v>4.583333333333</v>
      </c>
      <c r="BG48" s="82">
        <v>13.612120202227899</v>
      </c>
      <c r="BH48" s="91"/>
      <c r="BI48" s="91">
        <v>6</v>
      </c>
      <c r="BJ48" s="435">
        <v>0</v>
      </c>
      <c r="BK48" s="435">
        <v>3</v>
      </c>
      <c r="BL48" s="435">
        <v>6</v>
      </c>
      <c r="BM48" s="435" t="s">
        <v>728</v>
      </c>
      <c r="BN48" s="435">
        <v>0.5</v>
      </c>
      <c r="BO48" s="50" t="str">
        <f t="shared" si="57"/>
        <v>7,4</v>
      </c>
      <c r="BP48" s="435">
        <v>6</v>
      </c>
      <c r="BQ48" s="91">
        <v>0</v>
      </c>
      <c r="BR48" s="91">
        <v>3</v>
      </c>
      <c r="BS48" s="91">
        <v>6</v>
      </c>
      <c r="BT48" s="91" t="s">
        <v>728</v>
      </c>
      <c r="BU48" s="91">
        <v>0.5</v>
      </c>
      <c r="BV48" s="50" t="str">
        <f t="shared" si="58"/>
        <v>7,4</v>
      </c>
      <c r="BW48" s="435">
        <v>6</v>
      </c>
      <c r="BX48" s="91">
        <v>0</v>
      </c>
      <c r="BY48" s="91">
        <v>3</v>
      </c>
      <c r="BZ48" s="91">
        <v>6</v>
      </c>
      <c r="CA48" s="91" t="s">
        <v>728</v>
      </c>
      <c r="CB48" s="91">
        <v>0.5</v>
      </c>
      <c r="CC48" s="50" t="str">
        <f t="shared" si="59"/>
        <v>7,4</v>
      </c>
      <c r="CD48" s="91"/>
      <c r="CE48" s="91"/>
      <c r="CF48" s="91"/>
      <c r="CG48" s="91"/>
      <c r="CH48" s="91"/>
      <c r="CI48" s="91"/>
      <c r="CJ48" s="91"/>
      <c r="CK48" s="91"/>
      <c r="CL48" s="91"/>
      <c r="CM48" s="91"/>
      <c r="CN48" s="91"/>
      <c r="CO48" s="91"/>
      <c r="CP48" s="91"/>
    </row>
    <row r="49" spans="1:94" ht="12" customHeight="1">
      <c r="A49" s="412">
        <v>4.3277310924369701</v>
      </c>
      <c r="B49" s="317">
        <v>3.79</v>
      </c>
      <c r="C49" s="317">
        <v>2.4</v>
      </c>
      <c r="D49" s="472">
        <f t="shared" si="7"/>
        <v>45</v>
      </c>
      <c r="E49" s="473">
        <f t="shared" si="4"/>
        <v>3.79</v>
      </c>
      <c r="F49" s="410"/>
      <c r="G49" s="410"/>
      <c r="H49" s="410"/>
      <c r="I49" s="410"/>
      <c r="J49" s="410"/>
      <c r="K49" s="410"/>
      <c r="L49" s="410"/>
      <c r="M49" s="410"/>
      <c r="N49" s="410"/>
      <c r="O49" s="410"/>
      <c r="P49" s="410"/>
      <c r="Q49" s="410"/>
      <c r="R49" s="410"/>
      <c r="S49" s="410"/>
      <c r="T49" s="410"/>
      <c r="U49" s="410"/>
      <c r="V49" s="410"/>
      <c r="W49" s="410"/>
      <c r="X49" s="410"/>
      <c r="Y49" s="410"/>
      <c r="Z49" s="410"/>
      <c r="AA49" s="410"/>
      <c r="AB49" s="410"/>
      <c r="AC49" s="410"/>
      <c r="AD49" s="410"/>
      <c r="AE49" s="410"/>
      <c r="AF49" s="410"/>
      <c r="AG49" s="410"/>
      <c r="AH49" s="410"/>
      <c r="AI49" s="410"/>
      <c r="AJ49" s="402"/>
      <c r="AK49" s="91">
        <v>10</v>
      </c>
      <c r="AL49" s="435">
        <v>0</v>
      </c>
      <c r="AM49" s="435">
        <v>1</v>
      </c>
      <c r="AN49" s="435">
        <v>0</v>
      </c>
      <c r="AO49" s="435">
        <v>50</v>
      </c>
      <c r="AP49" s="435">
        <v>4.0000000000000002E-4</v>
      </c>
      <c r="AQ49" s="435">
        <v>10</v>
      </c>
      <c r="AR49" s="435">
        <v>0.2</v>
      </c>
      <c r="AS49" s="435">
        <v>0.5</v>
      </c>
      <c r="AT49" s="435">
        <v>0.3</v>
      </c>
      <c r="AU49" s="435">
        <v>0.1</v>
      </c>
      <c r="AV49" s="91"/>
      <c r="AW49" s="81">
        <v>4.666666666667</v>
      </c>
      <c r="AX49" s="82">
        <v>-302.746582174492</v>
      </c>
      <c r="AY49" s="82">
        <v>-6449.6464171390598</v>
      </c>
      <c r="AZ49" s="82">
        <v>-2733.2342701965499</v>
      </c>
      <c r="BA49" s="82">
        <v>-71261.338896258196</v>
      </c>
      <c r="BB49" s="91"/>
      <c r="BC49" s="81">
        <v>4.666666666667</v>
      </c>
      <c r="BD49" s="82">
        <v>825.28739737518697</v>
      </c>
      <c r="BE49" s="91"/>
      <c r="BF49" s="81">
        <v>4.666666666667</v>
      </c>
      <c r="BG49" s="82">
        <v>13.2876976233776</v>
      </c>
      <c r="BH49" s="91"/>
      <c r="BI49" s="91">
        <v>7</v>
      </c>
      <c r="BJ49" s="435">
        <v>0</v>
      </c>
      <c r="BK49" s="435">
        <v>3</v>
      </c>
      <c r="BL49" s="435">
        <v>7</v>
      </c>
      <c r="BM49" s="435" t="s">
        <v>728</v>
      </c>
      <c r="BN49" s="435">
        <v>1</v>
      </c>
      <c r="BO49" s="50" t="str">
        <f t="shared" si="57"/>
        <v>8,4</v>
      </c>
      <c r="BP49" s="435">
        <v>7</v>
      </c>
      <c r="BQ49" s="91">
        <v>0</v>
      </c>
      <c r="BR49" s="91">
        <v>3</v>
      </c>
      <c r="BS49" s="91">
        <v>7</v>
      </c>
      <c r="BT49" s="91" t="s">
        <v>728</v>
      </c>
      <c r="BU49" s="91">
        <v>1</v>
      </c>
      <c r="BV49" s="50" t="str">
        <f t="shared" si="58"/>
        <v>8,4</v>
      </c>
      <c r="BW49" s="435">
        <v>7</v>
      </c>
      <c r="BX49" s="91">
        <v>0</v>
      </c>
      <c r="BY49" s="91">
        <v>3</v>
      </c>
      <c r="BZ49" s="91">
        <v>7</v>
      </c>
      <c r="CA49" s="91" t="s">
        <v>728</v>
      </c>
      <c r="CB49" s="91">
        <v>1</v>
      </c>
      <c r="CC49" s="50" t="str">
        <f t="shared" si="59"/>
        <v>8,4</v>
      </c>
      <c r="CD49" s="91"/>
      <c r="CE49" s="91"/>
      <c r="CF49" s="91"/>
      <c r="CG49" s="91"/>
      <c r="CH49" s="91"/>
      <c r="CI49" s="91"/>
      <c r="CJ49" s="91"/>
      <c r="CK49" s="91"/>
      <c r="CL49" s="91"/>
      <c r="CM49" s="91"/>
      <c r="CN49" s="91"/>
      <c r="CO49" s="91"/>
      <c r="CP49" s="91"/>
    </row>
    <row r="50" spans="1:94" ht="12" customHeight="1">
      <c r="A50" s="412">
        <v>4.4033613445378101</v>
      </c>
      <c r="B50" s="317">
        <v>3.84</v>
      </c>
      <c r="C50" s="317">
        <v>2.8</v>
      </c>
      <c r="D50" s="472">
        <f t="shared" si="7"/>
        <v>46</v>
      </c>
      <c r="E50" s="473">
        <f t="shared" si="4"/>
        <v>3.84</v>
      </c>
      <c r="F50" s="410"/>
      <c r="G50" s="410"/>
      <c r="H50" s="410"/>
      <c r="I50" s="410"/>
      <c r="J50" s="410"/>
      <c r="K50" s="410"/>
      <c r="L50" s="410"/>
      <c r="M50" s="410"/>
      <c r="N50" s="410"/>
      <c r="O50" s="410"/>
      <c r="P50" s="410"/>
      <c r="Q50" s="410"/>
      <c r="R50" s="410"/>
      <c r="S50" s="410"/>
      <c r="T50" s="410"/>
      <c r="U50" s="410"/>
      <c r="V50" s="410"/>
      <c r="W50" s="410"/>
      <c r="X50" s="410"/>
      <c r="Y50" s="410"/>
      <c r="Z50" s="410"/>
      <c r="AA50" s="410"/>
      <c r="AB50" s="410"/>
      <c r="AC50" s="410"/>
      <c r="AD50" s="410"/>
      <c r="AE50" s="410"/>
      <c r="AF50" s="410"/>
      <c r="AG50" s="410"/>
      <c r="AH50" s="410"/>
      <c r="AI50" s="410"/>
      <c r="AJ50" s="402"/>
      <c r="AK50" s="91">
        <v>11</v>
      </c>
      <c r="AL50" s="435">
        <v>0</v>
      </c>
      <c r="AM50" s="435">
        <v>1</v>
      </c>
      <c r="AN50" s="435">
        <v>1</v>
      </c>
      <c r="AO50" s="435">
        <v>50</v>
      </c>
      <c r="AP50" s="435">
        <v>4.0000000000000002E-4</v>
      </c>
      <c r="AQ50" s="435">
        <v>10</v>
      </c>
      <c r="AR50" s="435">
        <v>0.2</v>
      </c>
      <c r="AS50" s="435">
        <v>0.5</v>
      </c>
      <c r="AT50" s="435">
        <v>0.3</v>
      </c>
      <c r="AU50" s="435">
        <v>0.1</v>
      </c>
      <c r="AV50" s="91"/>
      <c r="AW50" s="81">
        <v>4.75</v>
      </c>
      <c r="AX50" s="82">
        <v>-282.94688235457801</v>
      </c>
      <c r="AY50" s="82">
        <v>-5510.1026626189396</v>
      </c>
      <c r="AZ50" s="82">
        <v>-2408.8459264398198</v>
      </c>
      <c r="BA50" s="82">
        <v>-57027.70795525</v>
      </c>
      <c r="BB50" s="91"/>
      <c r="BC50" s="81">
        <v>4.75</v>
      </c>
      <c r="BD50" s="82">
        <v>826.54145135086799</v>
      </c>
      <c r="BE50" s="91"/>
      <c r="BF50" s="81">
        <v>4.75</v>
      </c>
      <c r="BG50" s="82">
        <v>13.2495386903141</v>
      </c>
      <c r="BH50" s="91"/>
      <c r="BI50" s="91">
        <v>8</v>
      </c>
      <c r="BJ50" s="435">
        <v>0</v>
      </c>
      <c r="BK50" s="435">
        <v>3</v>
      </c>
      <c r="BL50" s="435">
        <v>8</v>
      </c>
      <c r="BM50" s="435" t="s">
        <v>728</v>
      </c>
      <c r="BN50" s="435">
        <v>1</v>
      </c>
      <c r="BO50" s="50" t="str">
        <f t="shared" si="57"/>
        <v>9,4</v>
      </c>
      <c r="BP50" s="435">
        <v>8</v>
      </c>
      <c r="BQ50" s="91">
        <v>0</v>
      </c>
      <c r="BR50" s="91">
        <v>3</v>
      </c>
      <c r="BS50" s="91">
        <v>8</v>
      </c>
      <c r="BT50" s="91" t="s">
        <v>728</v>
      </c>
      <c r="BU50" s="91">
        <v>1</v>
      </c>
      <c r="BV50" s="50" t="str">
        <f t="shared" si="58"/>
        <v>9,4</v>
      </c>
      <c r="BW50" s="435">
        <v>8</v>
      </c>
      <c r="BX50" s="91">
        <v>0</v>
      </c>
      <c r="BY50" s="91">
        <v>3</v>
      </c>
      <c r="BZ50" s="91">
        <v>8</v>
      </c>
      <c r="CA50" s="91" t="s">
        <v>728</v>
      </c>
      <c r="CB50" s="91">
        <v>1</v>
      </c>
      <c r="CC50" s="50" t="str">
        <f t="shared" si="59"/>
        <v>9,4</v>
      </c>
      <c r="CD50" s="91"/>
      <c r="CE50" s="91"/>
      <c r="CF50" s="91"/>
      <c r="CG50" s="91"/>
      <c r="CH50" s="91"/>
      <c r="CI50" s="91"/>
      <c r="CJ50" s="91"/>
      <c r="CK50" s="91"/>
      <c r="CL50" s="91"/>
      <c r="CM50" s="91"/>
      <c r="CN50" s="91"/>
      <c r="CO50" s="91"/>
      <c r="CP50" s="91"/>
    </row>
    <row r="51" spans="1:94" ht="12" customHeight="1">
      <c r="A51" s="412">
        <v>4.4789915966386502</v>
      </c>
      <c r="B51" s="317">
        <v>3.89</v>
      </c>
      <c r="C51" s="317">
        <v>2.4</v>
      </c>
      <c r="D51" s="472">
        <f t="shared" si="7"/>
        <v>47</v>
      </c>
      <c r="E51" s="473">
        <f t="shared" si="4"/>
        <v>3.89</v>
      </c>
      <c r="F51" s="410"/>
      <c r="G51" s="410"/>
      <c r="H51" s="410"/>
      <c r="I51" s="410"/>
      <c r="J51" s="410"/>
      <c r="K51" s="410"/>
      <c r="L51" s="410"/>
      <c r="M51" s="410"/>
      <c r="N51" s="410"/>
      <c r="O51" s="410"/>
      <c r="P51" s="410"/>
      <c r="Q51" s="410"/>
      <c r="R51" s="410"/>
      <c r="S51" s="410"/>
      <c r="T51" s="410"/>
      <c r="U51" s="410"/>
      <c r="V51" s="410"/>
      <c r="W51" s="410"/>
      <c r="X51" s="410"/>
      <c r="Y51" s="410"/>
      <c r="Z51" s="410"/>
      <c r="AA51" s="410"/>
      <c r="AB51" s="410"/>
      <c r="AC51" s="410"/>
      <c r="AD51" s="410"/>
      <c r="AE51" s="410"/>
      <c r="AF51" s="410"/>
      <c r="AG51" s="410"/>
      <c r="AH51" s="410"/>
      <c r="AI51" s="410"/>
      <c r="AJ51" s="402"/>
      <c r="AK51" s="91">
        <v>12</v>
      </c>
      <c r="AL51" s="435">
        <v>0</v>
      </c>
      <c r="AM51" s="435">
        <v>1</v>
      </c>
      <c r="AN51" s="435">
        <v>2</v>
      </c>
      <c r="AO51" s="435">
        <v>50</v>
      </c>
      <c r="AP51" s="435">
        <v>4.0000000000000002E-4</v>
      </c>
      <c r="AQ51" s="435">
        <v>10</v>
      </c>
      <c r="AR51" s="435">
        <v>0.2</v>
      </c>
      <c r="AS51" s="435">
        <v>0.5</v>
      </c>
      <c r="AT51" s="435">
        <v>0.3</v>
      </c>
      <c r="AU51" s="435">
        <v>0.1</v>
      </c>
      <c r="AV51" s="91"/>
      <c r="AW51" s="81">
        <v>4.833333333333</v>
      </c>
      <c r="AX51" s="82">
        <v>-258.47583165924698</v>
      </c>
      <c r="AY51" s="82">
        <v>-4716.5661189059501</v>
      </c>
      <c r="AZ51" s="82">
        <v>-2004.1084636144601</v>
      </c>
      <c r="BA51" s="82">
        <v>-44874.7619683757</v>
      </c>
      <c r="BB51" s="91"/>
      <c r="BC51" s="81">
        <v>4.833333333333</v>
      </c>
      <c r="BD51" s="82">
        <v>827.77826649297504</v>
      </c>
      <c r="BE51" s="91"/>
      <c r="BF51" s="81">
        <v>4.833333333333</v>
      </c>
      <c r="BG51" s="82">
        <v>13.5414515118142</v>
      </c>
      <c r="BH51" s="91"/>
      <c r="BI51" s="91">
        <v>9</v>
      </c>
      <c r="BJ51" s="435">
        <v>0</v>
      </c>
      <c r="BK51" s="435">
        <v>3</v>
      </c>
      <c r="BL51" s="435">
        <v>9</v>
      </c>
      <c r="BM51" s="435" t="s">
        <v>728</v>
      </c>
      <c r="BN51" s="435">
        <v>1</v>
      </c>
      <c r="BO51" s="50" t="str">
        <f t="shared" si="57"/>
        <v>10,4</v>
      </c>
      <c r="BP51" s="435">
        <v>9</v>
      </c>
      <c r="BQ51" s="91">
        <v>0</v>
      </c>
      <c r="BR51" s="91">
        <v>3</v>
      </c>
      <c r="BS51" s="91">
        <v>9</v>
      </c>
      <c r="BT51" s="91" t="s">
        <v>728</v>
      </c>
      <c r="BU51" s="91">
        <v>1</v>
      </c>
      <c r="BV51" s="50" t="str">
        <f t="shared" si="58"/>
        <v>10,4</v>
      </c>
      <c r="BW51" s="435">
        <v>9</v>
      </c>
      <c r="BX51" s="91">
        <v>0</v>
      </c>
      <c r="BY51" s="91">
        <v>3</v>
      </c>
      <c r="BZ51" s="91">
        <v>9</v>
      </c>
      <c r="CA51" s="91" t="s">
        <v>728</v>
      </c>
      <c r="CB51" s="91">
        <v>1</v>
      </c>
      <c r="CC51" s="50" t="str">
        <f t="shared" si="59"/>
        <v>10,4</v>
      </c>
      <c r="CD51" s="91"/>
      <c r="CE51" s="91"/>
      <c r="CF51" s="91"/>
      <c r="CG51" s="91"/>
      <c r="CH51" s="91"/>
      <c r="CI51" s="91"/>
      <c r="CJ51" s="91"/>
      <c r="CK51" s="91"/>
      <c r="CL51" s="91"/>
      <c r="CM51" s="91"/>
      <c r="CN51" s="91"/>
      <c r="CO51" s="91"/>
      <c r="CP51" s="91"/>
    </row>
    <row r="52" spans="1:94" ht="12" customHeight="1">
      <c r="A52" s="412">
        <v>4.5546218487394903</v>
      </c>
      <c r="B52" s="317">
        <v>4.0460000000000003</v>
      </c>
      <c r="C52" s="317">
        <v>-2.1</v>
      </c>
      <c r="D52" s="472">
        <f t="shared" si="7"/>
        <v>48</v>
      </c>
      <c r="E52" s="473">
        <f t="shared" si="4"/>
        <v>4.0460000000000003</v>
      </c>
      <c r="F52" s="410"/>
      <c r="G52" s="410"/>
      <c r="H52" s="410"/>
      <c r="I52" s="410"/>
      <c r="J52" s="410"/>
      <c r="K52" s="410"/>
      <c r="L52" s="410"/>
      <c r="M52" s="410"/>
      <c r="N52" s="410"/>
      <c r="O52" s="410"/>
      <c r="P52" s="410"/>
      <c r="Q52" s="410"/>
      <c r="R52" s="410"/>
      <c r="S52" s="410"/>
      <c r="T52" s="410"/>
      <c r="U52" s="410"/>
      <c r="V52" s="410"/>
      <c r="W52" s="410"/>
      <c r="X52" s="410"/>
      <c r="Y52" s="410"/>
      <c r="Z52" s="410"/>
      <c r="AA52" s="410"/>
      <c r="AB52" s="410"/>
      <c r="AC52" s="410"/>
      <c r="AD52" s="410"/>
      <c r="AE52" s="410"/>
      <c r="AF52" s="410"/>
      <c r="AG52" s="410"/>
      <c r="AH52" s="410"/>
      <c r="AI52" s="410"/>
      <c r="AJ52" s="402"/>
      <c r="AK52" s="91">
        <v>13</v>
      </c>
      <c r="AL52" s="435">
        <v>0</v>
      </c>
      <c r="AM52" s="435">
        <v>1</v>
      </c>
      <c r="AN52" s="435">
        <v>3</v>
      </c>
      <c r="AO52" s="435">
        <v>50</v>
      </c>
      <c r="AP52" s="435">
        <v>4.0000000000000002E-4</v>
      </c>
      <c r="AQ52" s="435">
        <v>10</v>
      </c>
      <c r="AR52" s="435">
        <v>0.2</v>
      </c>
      <c r="AS52" s="435">
        <v>0.5</v>
      </c>
      <c r="AT52" s="435">
        <v>0.3</v>
      </c>
      <c r="AU52" s="435">
        <v>0.1</v>
      </c>
      <c r="AV52" s="91"/>
      <c r="AW52" s="81">
        <v>4.916666666667</v>
      </c>
      <c r="AX52" s="82">
        <v>-251.90676398559799</v>
      </c>
      <c r="AY52" s="82">
        <v>-4795.0311753777596</v>
      </c>
      <c r="AZ52" s="82">
        <v>-1916.60049932317</v>
      </c>
      <c r="BA52" s="82">
        <v>-46077.943665762003</v>
      </c>
      <c r="BB52" s="91"/>
      <c r="BC52" s="81">
        <v>4.916666666667</v>
      </c>
      <c r="BD52" s="82">
        <v>828.99807060999399</v>
      </c>
      <c r="BE52" s="91"/>
      <c r="BF52" s="81">
        <v>4.916666666667</v>
      </c>
      <c r="BG52" s="82">
        <v>13.8994189937379</v>
      </c>
      <c r="BH52" s="91"/>
      <c r="BI52" s="91">
        <v>10</v>
      </c>
      <c r="BJ52" s="435">
        <v>0</v>
      </c>
      <c r="BK52" s="435">
        <v>4</v>
      </c>
      <c r="BL52" s="435">
        <v>6</v>
      </c>
      <c r="BM52" s="435" t="s">
        <v>728</v>
      </c>
      <c r="BN52" s="435">
        <v>1</v>
      </c>
      <c r="BO52" s="50" t="str">
        <f t="shared" si="57"/>
        <v>7,5</v>
      </c>
      <c r="BP52" s="435">
        <v>10</v>
      </c>
      <c r="BQ52" s="91">
        <v>0</v>
      </c>
      <c r="BR52" s="91">
        <v>4</v>
      </c>
      <c r="BS52" s="91">
        <v>6</v>
      </c>
      <c r="BT52" s="91" t="s">
        <v>728</v>
      </c>
      <c r="BU52" s="91">
        <v>1</v>
      </c>
      <c r="BV52" s="50" t="str">
        <f t="shared" si="58"/>
        <v>7,5</v>
      </c>
      <c r="BW52" s="435">
        <v>10</v>
      </c>
      <c r="BX52" s="91">
        <v>0</v>
      </c>
      <c r="BY52" s="91">
        <v>4</v>
      </c>
      <c r="BZ52" s="91">
        <v>6</v>
      </c>
      <c r="CA52" s="91" t="s">
        <v>728</v>
      </c>
      <c r="CB52" s="91">
        <v>1</v>
      </c>
      <c r="CC52" s="50" t="str">
        <f t="shared" si="59"/>
        <v>7,5</v>
      </c>
      <c r="CD52" s="91"/>
      <c r="CE52" s="91"/>
      <c r="CF52" s="91"/>
      <c r="CG52" s="91"/>
      <c r="CH52" s="91"/>
      <c r="CI52" s="91"/>
      <c r="CJ52" s="91"/>
      <c r="CK52" s="91"/>
      <c r="CL52" s="91"/>
      <c r="CM52" s="91"/>
      <c r="CN52" s="91"/>
      <c r="CO52" s="91"/>
      <c r="CP52" s="91"/>
    </row>
    <row r="53" spans="1:94" ht="12" customHeight="1">
      <c r="A53" s="412">
        <v>4.6302521008403303</v>
      </c>
      <c r="B53" s="317">
        <v>4.0960000000000001</v>
      </c>
      <c r="C53" s="317">
        <v>-2.5</v>
      </c>
      <c r="D53" s="472">
        <f t="shared" si="7"/>
        <v>49</v>
      </c>
      <c r="E53" s="473">
        <f t="shared" si="4"/>
        <v>4.0960000000000001</v>
      </c>
      <c r="F53" s="410"/>
      <c r="G53" s="410"/>
      <c r="H53" s="410"/>
      <c r="I53" s="410"/>
      <c r="J53" s="410"/>
      <c r="K53" s="410"/>
      <c r="L53" s="410"/>
      <c r="M53" s="410"/>
      <c r="N53" s="410"/>
      <c r="O53" s="410"/>
      <c r="P53" s="410"/>
      <c r="Q53" s="410"/>
      <c r="R53" s="410"/>
      <c r="S53" s="410"/>
      <c r="T53" s="410"/>
      <c r="U53" s="410"/>
      <c r="V53" s="410"/>
      <c r="W53" s="410"/>
      <c r="X53" s="410"/>
      <c r="Y53" s="410"/>
      <c r="Z53" s="410"/>
      <c r="AA53" s="410"/>
      <c r="AB53" s="410"/>
      <c r="AC53" s="410"/>
      <c r="AD53" s="410"/>
      <c r="AE53" s="410"/>
      <c r="AF53" s="410"/>
      <c r="AG53" s="410"/>
      <c r="AH53" s="410"/>
      <c r="AI53" s="410"/>
      <c r="AJ53" s="402"/>
      <c r="AK53" s="91">
        <v>14</v>
      </c>
      <c r="AL53" s="435">
        <v>0</v>
      </c>
      <c r="AM53" s="435">
        <v>1</v>
      </c>
      <c r="AN53" s="435">
        <v>4</v>
      </c>
      <c r="AO53" s="435">
        <v>50</v>
      </c>
      <c r="AP53" s="435">
        <v>4.0000000000000002E-4</v>
      </c>
      <c r="AQ53" s="435">
        <v>10</v>
      </c>
      <c r="AR53" s="435">
        <v>0.2</v>
      </c>
      <c r="AS53" s="435">
        <v>0.5</v>
      </c>
      <c r="AT53" s="435">
        <v>0.3</v>
      </c>
      <c r="AU53" s="435">
        <v>0.1</v>
      </c>
      <c r="AV53" s="91"/>
      <c r="AW53" s="81">
        <v>5</v>
      </c>
      <c r="AX53" s="82">
        <v>-269.49275955873799</v>
      </c>
      <c r="AY53" s="82">
        <v>-5679.7832720672104</v>
      </c>
      <c r="AZ53" s="82">
        <v>-2188.1291574904299</v>
      </c>
      <c r="BA53" s="82">
        <v>-59395.804617485403</v>
      </c>
      <c r="BB53" s="91"/>
      <c r="BC53" s="81">
        <v>5</v>
      </c>
      <c r="BD53" s="82">
        <v>830.20092624617803</v>
      </c>
      <c r="BE53" s="91"/>
      <c r="BF53" s="81">
        <v>5</v>
      </c>
      <c r="BG53" s="82">
        <v>13.9898544705385</v>
      </c>
      <c r="BH53" s="91"/>
      <c r="BI53" s="91">
        <v>11</v>
      </c>
      <c r="BJ53" s="435">
        <v>0</v>
      </c>
      <c r="BK53" s="435">
        <v>4</v>
      </c>
      <c r="BL53" s="435">
        <v>7</v>
      </c>
      <c r="BM53" s="435" t="s">
        <v>728</v>
      </c>
      <c r="BN53" s="435">
        <v>1</v>
      </c>
      <c r="BO53" s="50" t="str">
        <f t="shared" si="57"/>
        <v>8,5</v>
      </c>
      <c r="BP53" s="435">
        <v>11</v>
      </c>
      <c r="BQ53" s="91">
        <v>0</v>
      </c>
      <c r="BR53" s="91">
        <v>4</v>
      </c>
      <c r="BS53" s="91">
        <v>7</v>
      </c>
      <c r="BT53" s="91" t="s">
        <v>728</v>
      </c>
      <c r="BU53" s="91">
        <v>1</v>
      </c>
      <c r="BV53" s="50" t="str">
        <f t="shared" si="58"/>
        <v>8,5</v>
      </c>
      <c r="BW53" s="435">
        <v>11</v>
      </c>
      <c r="BX53" s="91">
        <v>0</v>
      </c>
      <c r="BY53" s="91">
        <v>4</v>
      </c>
      <c r="BZ53" s="91">
        <v>7</v>
      </c>
      <c r="CA53" s="91" t="s">
        <v>728</v>
      </c>
      <c r="CB53" s="91">
        <v>1</v>
      </c>
      <c r="CC53" s="50" t="str">
        <f t="shared" si="59"/>
        <v>8,5</v>
      </c>
      <c r="CD53" s="91"/>
      <c r="CE53" s="91"/>
      <c r="CF53" s="91"/>
      <c r="CG53" s="91"/>
      <c r="CH53" s="91"/>
      <c r="CI53" s="91"/>
      <c r="CJ53" s="91"/>
      <c r="CK53" s="91"/>
      <c r="CL53" s="91"/>
      <c r="CM53" s="91"/>
      <c r="CN53" s="91"/>
      <c r="CO53" s="91"/>
      <c r="CP53" s="91"/>
    </row>
    <row r="54" spans="1:94" ht="12" customHeight="1">
      <c r="A54" s="412">
        <v>4.7058823529411704</v>
      </c>
      <c r="B54" s="317">
        <v>4.1459999999999999</v>
      </c>
      <c r="C54" s="317">
        <v>-2.1</v>
      </c>
      <c r="D54" s="472">
        <f t="shared" si="7"/>
        <v>50</v>
      </c>
      <c r="E54" s="473">
        <f t="shared" si="4"/>
        <v>4.1459999999999999</v>
      </c>
      <c r="F54" s="333"/>
      <c r="G54" s="410"/>
      <c r="H54" s="410"/>
      <c r="I54" s="410"/>
      <c r="J54" s="410"/>
      <c r="K54" s="410"/>
      <c r="L54" s="410"/>
      <c r="M54" s="410"/>
      <c r="N54" s="410"/>
      <c r="O54" s="410"/>
      <c r="P54" s="410"/>
      <c r="Q54" s="410"/>
      <c r="R54" s="410"/>
      <c r="S54" s="410"/>
      <c r="T54" s="410"/>
      <c r="U54" s="410"/>
      <c r="V54" s="410"/>
      <c r="W54" s="410"/>
      <c r="X54" s="410"/>
      <c r="Y54" s="410"/>
      <c r="Z54" s="410"/>
      <c r="AA54" s="410"/>
      <c r="AB54" s="410"/>
      <c r="AC54" s="410"/>
      <c r="AD54" s="410"/>
      <c r="AE54" s="410"/>
      <c r="AF54" s="410"/>
      <c r="AG54" s="410"/>
      <c r="AH54" s="410"/>
      <c r="AI54" s="410"/>
      <c r="AJ54" s="402"/>
      <c r="AK54" s="91">
        <v>15</v>
      </c>
      <c r="AL54" s="435">
        <v>0</v>
      </c>
      <c r="AM54" s="435">
        <v>1</v>
      </c>
      <c r="AN54" s="435">
        <v>5</v>
      </c>
      <c r="AO54" s="435">
        <v>50</v>
      </c>
      <c r="AP54" s="435">
        <v>4.0000000000000002E-4</v>
      </c>
      <c r="AQ54" s="435">
        <v>10</v>
      </c>
      <c r="AR54" s="435">
        <v>0.2</v>
      </c>
      <c r="AS54" s="435">
        <v>0.5</v>
      </c>
      <c r="AT54" s="435">
        <v>0.3</v>
      </c>
      <c r="AU54" s="435">
        <v>0.1</v>
      </c>
      <c r="AV54" s="91"/>
      <c r="AW54" s="81">
        <v>5.083333333333</v>
      </c>
      <c r="AX54" s="82">
        <v>-292.97223884902201</v>
      </c>
      <c r="AY54" s="82">
        <v>-6471.8491690116798</v>
      </c>
      <c r="AZ54" s="82">
        <v>-2553.7921581226001</v>
      </c>
      <c r="BA54" s="82">
        <v>-71363.610993566894</v>
      </c>
      <c r="BB54" s="91"/>
      <c r="BC54" s="81">
        <v>5.083333333333</v>
      </c>
      <c r="BD54" s="82">
        <v>831.38673963952294</v>
      </c>
      <c r="BE54" s="91"/>
      <c r="BF54" s="81">
        <v>5.083333333333</v>
      </c>
      <c r="BG54" s="82">
        <v>13.748525525226</v>
      </c>
      <c r="BH54" s="91"/>
      <c r="BI54" s="91">
        <v>12</v>
      </c>
      <c r="BJ54" s="435">
        <v>0</v>
      </c>
      <c r="BK54" s="435">
        <v>4</v>
      </c>
      <c r="BL54" s="435">
        <v>8</v>
      </c>
      <c r="BM54" s="435" t="s">
        <v>728</v>
      </c>
      <c r="BN54" s="435">
        <v>1</v>
      </c>
      <c r="BO54" s="50" t="str">
        <f t="shared" si="57"/>
        <v>9,5</v>
      </c>
      <c r="BP54" s="435">
        <v>12</v>
      </c>
      <c r="BQ54" s="91">
        <v>0</v>
      </c>
      <c r="BR54" s="91">
        <v>4</v>
      </c>
      <c r="BS54" s="91">
        <v>8</v>
      </c>
      <c r="BT54" s="91" t="s">
        <v>728</v>
      </c>
      <c r="BU54" s="91">
        <v>1</v>
      </c>
      <c r="BV54" s="50" t="str">
        <f t="shared" si="58"/>
        <v>9,5</v>
      </c>
      <c r="BW54" s="435">
        <v>12</v>
      </c>
      <c r="BX54" s="91">
        <v>0</v>
      </c>
      <c r="BY54" s="91">
        <v>4</v>
      </c>
      <c r="BZ54" s="91">
        <v>8</v>
      </c>
      <c r="CA54" s="91" t="s">
        <v>728</v>
      </c>
      <c r="CB54" s="91">
        <v>1</v>
      </c>
      <c r="CC54" s="50" t="str">
        <f t="shared" si="59"/>
        <v>9,5</v>
      </c>
      <c r="CD54" s="91"/>
      <c r="CE54" s="91"/>
      <c r="CF54" s="91"/>
      <c r="CG54" s="91"/>
      <c r="CH54" s="91"/>
      <c r="CI54" s="91"/>
      <c r="CJ54" s="91"/>
      <c r="CK54" s="91"/>
      <c r="CL54" s="91"/>
      <c r="CM54" s="91"/>
      <c r="CN54" s="91"/>
      <c r="CO54" s="91"/>
      <c r="CP54" s="91"/>
    </row>
    <row r="55" spans="1:94" ht="12" customHeight="1">
      <c r="A55" s="412">
        <v>4.7815126050420096</v>
      </c>
      <c r="B55" s="317">
        <v>4.3019999999999996</v>
      </c>
      <c r="C55" s="317">
        <v>2.1</v>
      </c>
      <c r="D55" s="472">
        <f t="shared" si="7"/>
        <v>51</v>
      </c>
      <c r="E55" s="473">
        <f t="shared" si="4"/>
        <v>4.3019999999999996</v>
      </c>
      <c r="F55" s="333"/>
      <c r="G55" s="410"/>
      <c r="H55" s="410"/>
      <c r="I55" s="410"/>
      <c r="J55" s="410"/>
      <c r="K55" s="410"/>
      <c r="L55" s="410"/>
      <c r="M55" s="410"/>
      <c r="N55" s="410"/>
      <c r="O55" s="410"/>
      <c r="P55" s="410"/>
      <c r="Q55" s="410"/>
      <c r="R55" s="410"/>
      <c r="S55" s="410"/>
      <c r="T55" s="410"/>
      <c r="U55" s="410"/>
      <c r="V55" s="410"/>
      <c r="W55" s="410"/>
      <c r="X55" s="410"/>
      <c r="Y55" s="410"/>
      <c r="Z55" s="410"/>
      <c r="AA55" s="410"/>
      <c r="AB55" s="410"/>
      <c r="AC55" s="410"/>
      <c r="AD55" s="410"/>
      <c r="AE55" s="410"/>
      <c r="AF55" s="410"/>
      <c r="AG55" s="410"/>
      <c r="AH55" s="410"/>
      <c r="AI55" s="410"/>
      <c r="AJ55" s="402"/>
      <c r="AK55" s="91">
        <v>16</v>
      </c>
      <c r="AL55" s="435">
        <v>0</v>
      </c>
      <c r="AM55" s="435">
        <v>1</v>
      </c>
      <c r="AN55" s="435">
        <v>6</v>
      </c>
      <c r="AO55" s="435">
        <v>50</v>
      </c>
      <c r="AP55" s="435">
        <v>4.0000000000000002E-4</v>
      </c>
      <c r="AQ55" s="435">
        <v>10</v>
      </c>
      <c r="AR55" s="435">
        <v>0.2</v>
      </c>
      <c r="AS55" s="435">
        <v>0.5</v>
      </c>
      <c r="AT55" s="435">
        <v>0.3</v>
      </c>
      <c r="AU55" s="435">
        <v>0.1</v>
      </c>
      <c r="AV55" s="91"/>
      <c r="AW55" s="81">
        <v>5.166666666667</v>
      </c>
      <c r="AX55" s="82">
        <v>-300.95473078016897</v>
      </c>
      <c r="AY55" s="82">
        <v>-6474.7065934848897</v>
      </c>
      <c r="AZ55" s="82">
        <v>-2696.8797182867302</v>
      </c>
      <c r="BA55" s="82">
        <v>-71560.274492846496</v>
      </c>
      <c r="BB55" s="91"/>
      <c r="BC55" s="81">
        <v>5.166666666667</v>
      </c>
      <c r="BD55" s="82">
        <v>832.55541196154604</v>
      </c>
      <c r="BE55" s="91"/>
      <c r="BF55" s="81">
        <v>5.166666666667</v>
      </c>
      <c r="BG55" s="82">
        <v>13.4167906161302</v>
      </c>
      <c r="BH55" s="91"/>
      <c r="BI55" s="91">
        <v>13</v>
      </c>
      <c r="BJ55" s="435">
        <v>0</v>
      </c>
      <c r="BK55" s="435">
        <v>4</v>
      </c>
      <c r="BL55" s="435">
        <v>9</v>
      </c>
      <c r="BM55" s="435" t="s">
        <v>728</v>
      </c>
      <c r="BN55" s="435">
        <v>1</v>
      </c>
      <c r="BO55" s="50" t="str">
        <f t="shared" si="57"/>
        <v>10,5</v>
      </c>
      <c r="BP55" s="435">
        <v>13</v>
      </c>
      <c r="BQ55" s="91">
        <v>0</v>
      </c>
      <c r="BR55" s="91">
        <v>4</v>
      </c>
      <c r="BS55" s="91">
        <v>9</v>
      </c>
      <c r="BT55" s="91" t="s">
        <v>728</v>
      </c>
      <c r="BU55" s="91">
        <v>1</v>
      </c>
      <c r="BV55" s="50" t="str">
        <f t="shared" si="58"/>
        <v>10,5</v>
      </c>
      <c r="BW55" s="435">
        <v>13</v>
      </c>
      <c r="BX55" s="91">
        <v>0</v>
      </c>
      <c r="BY55" s="91">
        <v>4</v>
      </c>
      <c r="BZ55" s="91">
        <v>9</v>
      </c>
      <c r="CA55" s="91" t="s">
        <v>728</v>
      </c>
      <c r="CB55" s="91">
        <v>1</v>
      </c>
      <c r="CC55" s="50" t="str">
        <f t="shared" si="59"/>
        <v>10,5</v>
      </c>
      <c r="CD55" s="91"/>
      <c r="CE55" s="91"/>
      <c r="CF55" s="91"/>
      <c r="CG55" s="91"/>
      <c r="CH55" s="91"/>
      <c r="CI55" s="91"/>
      <c r="CJ55" s="91"/>
      <c r="CK55" s="91"/>
      <c r="CL55" s="91"/>
      <c r="CM55" s="91"/>
      <c r="CN55" s="91"/>
      <c r="CO55" s="91"/>
      <c r="CP55" s="91"/>
    </row>
    <row r="56" spans="1:94" ht="12" customHeight="1">
      <c r="A56" s="412">
        <v>4.8571428571428497</v>
      </c>
      <c r="B56" s="317">
        <v>4.3520000000000003</v>
      </c>
      <c r="C56" s="317">
        <v>2.5</v>
      </c>
      <c r="D56" s="472">
        <f t="shared" si="7"/>
        <v>52</v>
      </c>
      <c r="E56" s="473">
        <f t="shared" si="4"/>
        <v>4.3520000000000003</v>
      </c>
      <c r="F56" s="333"/>
      <c r="G56" s="410"/>
      <c r="H56" s="410"/>
      <c r="I56" s="410"/>
      <c r="J56" s="410"/>
      <c r="K56" s="410"/>
      <c r="L56" s="410"/>
      <c r="M56" s="410"/>
      <c r="N56" s="410"/>
      <c r="O56" s="410"/>
      <c r="P56" s="410"/>
      <c r="Q56" s="410"/>
      <c r="R56" s="410"/>
      <c r="S56" s="410"/>
      <c r="T56" s="410"/>
      <c r="U56" s="410"/>
      <c r="V56" s="410"/>
      <c r="W56" s="410"/>
      <c r="X56" s="410"/>
      <c r="Y56" s="410"/>
      <c r="Z56" s="410"/>
      <c r="AA56" s="410"/>
      <c r="AB56" s="410"/>
      <c r="AC56" s="410"/>
      <c r="AD56" s="410"/>
      <c r="AE56" s="410"/>
      <c r="AF56" s="410"/>
      <c r="AG56" s="410"/>
      <c r="AH56" s="410"/>
      <c r="AI56" s="410"/>
      <c r="AJ56" s="402"/>
      <c r="AK56" s="91">
        <v>17</v>
      </c>
      <c r="AL56" s="435">
        <v>0</v>
      </c>
      <c r="AM56" s="435">
        <v>1</v>
      </c>
      <c r="AN56" s="435">
        <v>7</v>
      </c>
      <c r="AO56" s="435">
        <v>50</v>
      </c>
      <c r="AP56" s="435">
        <v>4.0000000000000002E-4</v>
      </c>
      <c r="AQ56" s="435">
        <v>10</v>
      </c>
      <c r="AR56" s="435">
        <v>0.2</v>
      </c>
      <c r="AS56" s="435">
        <v>0.5</v>
      </c>
      <c r="AT56" s="435">
        <v>0.3</v>
      </c>
      <c r="AU56" s="435">
        <v>0.1</v>
      </c>
      <c r="AV56" s="91"/>
      <c r="AW56" s="81">
        <v>5.25</v>
      </c>
      <c r="AX56" s="82">
        <v>-285.75167126455398</v>
      </c>
      <c r="AY56" s="82">
        <v>-5677.5121588048896</v>
      </c>
      <c r="AZ56" s="82">
        <v>-2453.71614862555</v>
      </c>
      <c r="BA56" s="82">
        <v>-59533.323829983201</v>
      </c>
      <c r="BB56" s="91"/>
      <c r="BC56" s="81">
        <v>5.25</v>
      </c>
      <c r="BD56" s="82">
        <v>833.706992736958</v>
      </c>
      <c r="BE56" s="91"/>
      <c r="BF56" s="81">
        <v>5.25</v>
      </c>
      <c r="BG56" s="82">
        <v>13.3137196082043</v>
      </c>
      <c r="BH56" s="91"/>
      <c r="BI56" s="91">
        <v>14</v>
      </c>
      <c r="BJ56" s="435">
        <v>0</v>
      </c>
      <c r="BK56" s="435">
        <v>5</v>
      </c>
      <c r="BL56" s="435">
        <v>6</v>
      </c>
      <c r="BM56" s="435" t="s">
        <v>728</v>
      </c>
      <c r="BN56" s="435">
        <v>1</v>
      </c>
      <c r="BO56" s="50" t="str">
        <f t="shared" si="57"/>
        <v>7,6</v>
      </c>
      <c r="BP56" s="435">
        <v>14</v>
      </c>
      <c r="BQ56" s="91">
        <v>0</v>
      </c>
      <c r="BR56" s="91">
        <v>5</v>
      </c>
      <c r="BS56" s="91">
        <v>6</v>
      </c>
      <c r="BT56" s="91" t="s">
        <v>728</v>
      </c>
      <c r="BU56" s="91">
        <v>1</v>
      </c>
      <c r="BV56" s="50" t="str">
        <f t="shared" si="58"/>
        <v>7,6</v>
      </c>
      <c r="BW56" s="435">
        <v>14</v>
      </c>
      <c r="BX56" s="91">
        <v>0</v>
      </c>
      <c r="BY56" s="91">
        <v>5</v>
      </c>
      <c r="BZ56" s="91">
        <v>6</v>
      </c>
      <c r="CA56" s="91" t="s">
        <v>728</v>
      </c>
      <c r="CB56" s="91">
        <v>1</v>
      </c>
      <c r="CC56" s="50" t="str">
        <f t="shared" si="59"/>
        <v>7,6</v>
      </c>
      <c r="CD56" s="91"/>
      <c r="CE56" s="91"/>
      <c r="CF56" s="91"/>
      <c r="CG56" s="91"/>
      <c r="CH56" s="91"/>
      <c r="CI56" s="91"/>
      <c r="CJ56" s="91"/>
      <c r="CK56" s="91"/>
      <c r="CL56" s="91"/>
      <c r="CM56" s="91"/>
      <c r="CN56" s="91"/>
      <c r="CO56" s="91"/>
      <c r="CP56" s="91"/>
    </row>
    <row r="57" spans="1:94" ht="12" customHeight="1">
      <c r="A57" s="412">
        <v>4.9327731092436897</v>
      </c>
      <c r="B57" s="317">
        <v>4.4020000000000001</v>
      </c>
      <c r="C57" s="317">
        <v>2</v>
      </c>
      <c r="D57" s="472">
        <f t="shared" si="7"/>
        <v>53</v>
      </c>
      <c r="E57" s="473">
        <f t="shared" si="4"/>
        <v>4.4020000000000001</v>
      </c>
      <c r="F57" s="333"/>
      <c r="G57" s="410"/>
      <c r="H57" s="410"/>
      <c r="I57" s="410"/>
      <c r="J57" s="410"/>
      <c r="K57" s="410"/>
      <c r="L57" s="410"/>
      <c r="M57" s="410"/>
      <c r="N57" s="410"/>
      <c r="O57" s="410"/>
      <c r="P57" s="410"/>
      <c r="Q57" s="410"/>
      <c r="R57" s="410"/>
      <c r="S57" s="410"/>
      <c r="T57" s="410"/>
      <c r="U57" s="410"/>
      <c r="V57" s="410"/>
      <c r="W57" s="410"/>
      <c r="X57" s="410"/>
      <c r="Y57" s="410"/>
      <c r="Z57" s="410"/>
      <c r="AA57" s="410"/>
      <c r="AB57" s="410"/>
      <c r="AC57" s="410"/>
      <c r="AD57" s="410"/>
      <c r="AE57" s="410"/>
      <c r="AF57" s="410"/>
      <c r="AG57" s="410"/>
      <c r="AH57" s="410"/>
      <c r="AI57" s="410"/>
      <c r="AJ57" s="402"/>
      <c r="AK57" s="91">
        <v>18</v>
      </c>
      <c r="AL57" s="435">
        <v>0</v>
      </c>
      <c r="AM57" s="435">
        <v>1</v>
      </c>
      <c r="AN57" s="435">
        <v>8</v>
      </c>
      <c r="AO57" s="435">
        <v>50</v>
      </c>
      <c r="AP57" s="435">
        <v>4.0000000000000002E-4</v>
      </c>
      <c r="AQ57" s="435">
        <v>10</v>
      </c>
      <c r="AR57" s="435">
        <v>0.2</v>
      </c>
      <c r="AS57" s="435">
        <v>0.5</v>
      </c>
      <c r="AT57" s="435">
        <v>0.3</v>
      </c>
      <c r="AU57" s="435">
        <v>0.1</v>
      </c>
      <c r="AV57" s="91"/>
      <c r="AW57" s="81">
        <v>5.333333333333</v>
      </c>
      <c r="AX57" s="82">
        <v>-263.49053229669698</v>
      </c>
      <c r="AY57" s="82">
        <v>-4904.8590086295899</v>
      </c>
      <c r="AZ57" s="82">
        <v>-2089.08146745877</v>
      </c>
      <c r="BA57" s="82">
        <v>-47746.571458373102</v>
      </c>
      <c r="BB57" s="91"/>
      <c r="BC57" s="81">
        <v>5.333333333333</v>
      </c>
      <c r="BD57" s="82">
        <v>834.84168508124299</v>
      </c>
      <c r="BE57" s="91"/>
      <c r="BF57" s="81">
        <v>5.333333333333</v>
      </c>
      <c r="BG57" s="82">
        <v>13.5228228066402</v>
      </c>
      <c r="BH57" s="91"/>
      <c r="BI57" s="91">
        <v>15</v>
      </c>
      <c r="BJ57" s="435">
        <v>0</v>
      </c>
      <c r="BK57" s="435">
        <v>5</v>
      </c>
      <c r="BL57" s="435">
        <v>7</v>
      </c>
      <c r="BM57" s="435" t="s">
        <v>728</v>
      </c>
      <c r="BN57" s="435">
        <v>1</v>
      </c>
      <c r="BO57" s="50" t="str">
        <f t="shared" si="57"/>
        <v>8,6</v>
      </c>
      <c r="BP57" s="435">
        <v>15</v>
      </c>
      <c r="BQ57" s="91">
        <v>0</v>
      </c>
      <c r="BR57" s="91">
        <v>5</v>
      </c>
      <c r="BS57" s="91">
        <v>7</v>
      </c>
      <c r="BT57" s="91" t="s">
        <v>728</v>
      </c>
      <c r="BU57" s="91">
        <v>1</v>
      </c>
      <c r="BV57" s="50" t="str">
        <f t="shared" si="58"/>
        <v>8,6</v>
      </c>
      <c r="BW57" s="435">
        <v>15</v>
      </c>
      <c r="BX57" s="91">
        <v>0</v>
      </c>
      <c r="BY57" s="91">
        <v>5</v>
      </c>
      <c r="BZ57" s="91">
        <v>7</v>
      </c>
      <c r="CA57" s="91" t="s">
        <v>728</v>
      </c>
      <c r="CB57" s="91">
        <v>1</v>
      </c>
      <c r="CC57" s="50" t="str">
        <f t="shared" si="59"/>
        <v>8,6</v>
      </c>
      <c r="CD57" s="91"/>
      <c r="CE57" s="91"/>
      <c r="CF57" s="91"/>
      <c r="CG57" s="91"/>
      <c r="CH57" s="91"/>
      <c r="CI57" s="91"/>
      <c r="CJ57" s="91"/>
      <c r="CK57" s="91"/>
      <c r="CL57" s="91"/>
      <c r="CM57" s="91"/>
      <c r="CN57" s="91"/>
      <c r="CO57" s="91"/>
      <c r="CP57" s="91"/>
    </row>
    <row r="58" spans="1:94" ht="12" customHeight="1">
      <c r="A58" s="412">
        <v>5.0084033613445298</v>
      </c>
      <c r="B58" s="317">
        <v>4.5579999999999998</v>
      </c>
      <c r="C58" s="317">
        <v>-2.4</v>
      </c>
      <c r="D58" s="472">
        <f t="shared" si="7"/>
        <v>54</v>
      </c>
      <c r="E58" s="473">
        <f t="shared" si="4"/>
        <v>4.5579999999999998</v>
      </c>
      <c r="F58" s="333"/>
      <c r="G58" s="410"/>
      <c r="H58" s="410"/>
      <c r="I58" s="410"/>
      <c r="J58" s="410"/>
      <c r="K58" s="410"/>
      <c r="L58" s="410"/>
      <c r="M58" s="410"/>
      <c r="N58" s="410"/>
      <c r="O58" s="410"/>
      <c r="P58" s="410"/>
      <c r="Q58" s="410"/>
      <c r="R58" s="410"/>
      <c r="S58" s="410"/>
      <c r="T58" s="410"/>
      <c r="U58" s="410"/>
      <c r="V58" s="410"/>
      <c r="W58" s="410"/>
      <c r="X58" s="410"/>
      <c r="Y58" s="410"/>
      <c r="Z58" s="410"/>
      <c r="AA58" s="410"/>
      <c r="AB58" s="410"/>
      <c r="AC58" s="410"/>
      <c r="AD58" s="410"/>
      <c r="AE58" s="410"/>
      <c r="AF58" s="410"/>
      <c r="AG58" s="410"/>
      <c r="AH58" s="410"/>
      <c r="AI58" s="410"/>
      <c r="AJ58" s="402"/>
      <c r="AK58" s="91">
        <v>19</v>
      </c>
      <c r="AL58" s="435">
        <v>0</v>
      </c>
      <c r="AM58" s="435">
        <v>1</v>
      </c>
      <c r="AN58" s="435">
        <v>9</v>
      </c>
      <c r="AO58" s="435">
        <v>50</v>
      </c>
      <c r="AP58" s="435">
        <v>4.0000000000000002E-4</v>
      </c>
      <c r="AQ58" s="435">
        <v>10</v>
      </c>
      <c r="AR58" s="435">
        <v>0.2</v>
      </c>
      <c r="AS58" s="435">
        <v>0.5</v>
      </c>
      <c r="AT58" s="435">
        <v>0.3</v>
      </c>
      <c r="AU58" s="435">
        <v>0.1</v>
      </c>
      <c r="AV58" s="91"/>
      <c r="AW58" s="81">
        <v>5.416666666667</v>
      </c>
      <c r="AX58" s="82">
        <v>-254.50059488462699</v>
      </c>
      <c r="AY58" s="82">
        <v>-4839.0245239209999</v>
      </c>
      <c r="AZ58" s="82">
        <v>-1958.84760046932</v>
      </c>
      <c r="BA58" s="82">
        <v>-46755.110836988002</v>
      </c>
      <c r="BB58" s="91"/>
      <c r="BC58" s="81">
        <v>5.416666666667</v>
      </c>
      <c r="BD58" s="82">
        <v>835.95971009316099</v>
      </c>
      <c r="BE58" s="91"/>
      <c r="BF58" s="81">
        <v>5.416666666667</v>
      </c>
      <c r="BG58" s="82">
        <v>13.8409283790978</v>
      </c>
      <c r="BH58" s="91"/>
      <c r="BI58" s="91">
        <v>16</v>
      </c>
      <c r="BJ58" s="435">
        <v>0</v>
      </c>
      <c r="BK58" s="435">
        <v>5</v>
      </c>
      <c r="BL58" s="435">
        <v>8</v>
      </c>
      <c r="BM58" s="435" t="s">
        <v>728</v>
      </c>
      <c r="BN58" s="435">
        <v>1</v>
      </c>
      <c r="BO58" s="50" t="str">
        <f t="shared" si="57"/>
        <v>9,6</v>
      </c>
      <c r="BP58" s="435">
        <v>16</v>
      </c>
      <c r="BQ58" s="91">
        <v>0</v>
      </c>
      <c r="BR58" s="91">
        <v>5</v>
      </c>
      <c r="BS58" s="91">
        <v>8</v>
      </c>
      <c r="BT58" s="91" t="s">
        <v>728</v>
      </c>
      <c r="BU58" s="91">
        <v>1</v>
      </c>
      <c r="BV58" s="50" t="str">
        <f t="shared" si="58"/>
        <v>9,6</v>
      </c>
      <c r="BW58" s="435">
        <v>16</v>
      </c>
      <c r="BX58" s="91">
        <v>0</v>
      </c>
      <c r="BY58" s="91">
        <v>5</v>
      </c>
      <c r="BZ58" s="91">
        <v>8</v>
      </c>
      <c r="CA58" s="91" t="s">
        <v>728</v>
      </c>
      <c r="CB58" s="91">
        <v>1</v>
      </c>
      <c r="CC58" s="50" t="str">
        <f t="shared" si="59"/>
        <v>9,6</v>
      </c>
      <c r="CD58" s="91"/>
      <c r="CE58" s="91"/>
      <c r="CF58" s="91"/>
      <c r="CG58" s="91"/>
      <c r="CH58" s="91"/>
      <c r="CI58" s="91"/>
      <c r="CJ58" s="91"/>
      <c r="CK58" s="91"/>
      <c r="CL58" s="91"/>
      <c r="CM58" s="91"/>
      <c r="CN58" s="91"/>
      <c r="CO58" s="91"/>
      <c r="CP58" s="91"/>
    </row>
    <row r="59" spans="1:94" ht="12" customHeight="1">
      <c r="A59" s="412">
        <v>5.0840336134453699</v>
      </c>
      <c r="B59" s="317">
        <v>4.6079999999999997</v>
      </c>
      <c r="C59" s="317">
        <v>-2.8</v>
      </c>
      <c r="D59" s="472">
        <f t="shared" si="7"/>
        <v>55</v>
      </c>
      <c r="E59" s="473">
        <f t="shared" si="4"/>
        <v>4.6079999999999997</v>
      </c>
      <c r="F59" s="333"/>
      <c r="G59" s="410"/>
      <c r="H59" s="410"/>
      <c r="I59" s="410"/>
      <c r="J59" s="410"/>
      <c r="K59" s="410"/>
      <c r="L59" s="410"/>
      <c r="M59" s="410"/>
      <c r="N59" s="410"/>
      <c r="O59" s="410"/>
      <c r="P59" s="410"/>
      <c r="Q59" s="410"/>
      <c r="R59" s="410"/>
      <c r="S59" s="410"/>
      <c r="T59" s="410"/>
      <c r="U59" s="410"/>
      <c r="V59" s="410"/>
      <c r="W59" s="410"/>
      <c r="X59" s="410"/>
      <c r="Y59" s="410"/>
      <c r="Z59" s="410"/>
      <c r="AA59" s="410"/>
      <c r="AB59" s="410"/>
      <c r="AC59" s="410"/>
      <c r="AD59" s="410"/>
      <c r="AE59" s="410"/>
      <c r="AF59" s="410"/>
      <c r="AG59" s="410"/>
      <c r="AH59" s="410"/>
      <c r="AI59" s="410"/>
      <c r="AJ59" s="402"/>
      <c r="AK59" s="91">
        <v>20</v>
      </c>
      <c r="AL59" s="435">
        <v>0</v>
      </c>
      <c r="AM59" s="435">
        <v>2</v>
      </c>
      <c r="AN59" s="435">
        <v>0</v>
      </c>
      <c r="AO59" s="435">
        <v>50</v>
      </c>
      <c r="AP59" s="435">
        <v>4.0000000000000002E-4</v>
      </c>
      <c r="AQ59" s="435">
        <v>10</v>
      </c>
      <c r="AR59" s="435">
        <v>0.2</v>
      </c>
      <c r="AS59" s="435">
        <v>0.5</v>
      </c>
      <c r="AT59" s="435">
        <v>0.3</v>
      </c>
      <c r="AU59" s="435">
        <v>0.1</v>
      </c>
      <c r="AV59" s="91"/>
      <c r="AW59" s="81">
        <v>5.5</v>
      </c>
      <c r="AX59" s="82">
        <v>-269.42637672164801</v>
      </c>
      <c r="AY59" s="82">
        <v>-5629.06727216528</v>
      </c>
      <c r="AZ59" s="82">
        <v>-2188.27248852001</v>
      </c>
      <c r="BA59" s="82">
        <v>-58635.249350640399</v>
      </c>
      <c r="BB59" s="91"/>
      <c r="BC59" s="81">
        <v>5.5</v>
      </c>
      <c r="BD59" s="82">
        <v>837.06114724130998</v>
      </c>
      <c r="BE59" s="91"/>
      <c r="BF59" s="81">
        <v>5.5</v>
      </c>
      <c r="BG59" s="82">
        <v>13.939809481272</v>
      </c>
      <c r="BH59" s="91"/>
      <c r="BI59" s="91">
        <v>17</v>
      </c>
      <c r="BJ59" s="435">
        <v>0</v>
      </c>
      <c r="BK59" s="435">
        <v>5</v>
      </c>
      <c r="BL59" s="435">
        <v>9</v>
      </c>
      <c r="BM59" s="435" t="s">
        <v>728</v>
      </c>
      <c r="BN59" s="435">
        <v>1</v>
      </c>
      <c r="BO59" s="50" t="str">
        <f t="shared" si="57"/>
        <v>10,6</v>
      </c>
      <c r="BP59" s="435">
        <v>17</v>
      </c>
      <c r="BQ59" s="91">
        <v>0</v>
      </c>
      <c r="BR59" s="91">
        <v>5</v>
      </c>
      <c r="BS59" s="91">
        <v>9</v>
      </c>
      <c r="BT59" s="91" t="s">
        <v>728</v>
      </c>
      <c r="BU59" s="91">
        <v>1</v>
      </c>
      <c r="BV59" s="50" t="str">
        <f t="shared" si="58"/>
        <v>10,6</v>
      </c>
      <c r="BW59" s="435">
        <v>17</v>
      </c>
      <c r="BX59" s="91">
        <v>0</v>
      </c>
      <c r="BY59" s="91">
        <v>5</v>
      </c>
      <c r="BZ59" s="91">
        <v>9</v>
      </c>
      <c r="CA59" s="91" t="s">
        <v>728</v>
      </c>
      <c r="CB59" s="91">
        <v>1</v>
      </c>
      <c r="CC59" s="50" t="str">
        <f t="shared" si="59"/>
        <v>10,6</v>
      </c>
      <c r="CD59" s="91"/>
      <c r="CE59" s="91"/>
      <c r="CF59" s="91"/>
      <c r="CG59" s="91"/>
      <c r="CH59" s="91"/>
      <c r="CI59" s="91"/>
      <c r="CJ59" s="91"/>
      <c r="CK59" s="91"/>
      <c r="CL59" s="91"/>
      <c r="CM59" s="91"/>
      <c r="CN59" s="91"/>
      <c r="CO59" s="91"/>
      <c r="CP59" s="91"/>
    </row>
    <row r="60" spans="1:94" ht="12" customHeight="1">
      <c r="A60" s="412">
        <v>5.1596638655462099</v>
      </c>
      <c r="B60" s="317">
        <v>4.6580000000000004</v>
      </c>
      <c r="C60" s="317">
        <v>-2.4</v>
      </c>
      <c r="D60" s="472">
        <f t="shared" si="7"/>
        <v>56</v>
      </c>
      <c r="E60" s="473">
        <f t="shared" si="4"/>
        <v>4.6580000000000004</v>
      </c>
      <c r="F60" s="333"/>
      <c r="G60" s="410"/>
      <c r="H60" s="410"/>
      <c r="I60" s="410"/>
      <c r="J60" s="410"/>
      <c r="K60" s="410"/>
      <c r="L60" s="410"/>
      <c r="M60" s="410"/>
      <c r="N60" s="410"/>
      <c r="O60" s="410"/>
      <c r="P60" s="410"/>
      <c r="Q60" s="410"/>
      <c r="R60" s="410"/>
      <c r="S60" s="410"/>
      <c r="T60" s="410"/>
      <c r="U60" s="410"/>
      <c r="V60" s="410"/>
      <c r="W60" s="410"/>
      <c r="X60" s="410"/>
      <c r="Y60" s="410"/>
      <c r="Z60" s="410"/>
      <c r="AA60" s="410"/>
      <c r="AB60" s="410"/>
      <c r="AC60" s="410"/>
      <c r="AD60" s="410"/>
      <c r="AE60" s="410"/>
      <c r="AF60" s="410"/>
      <c r="AG60" s="410"/>
      <c r="AH60" s="410"/>
      <c r="AI60" s="410"/>
      <c r="AJ60" s="402"/>
      <c r="AK60" s="91">
        <v>21</v>
      </c>
      <c r="AL60" s="435">
        <v>0</v>
      </c>
      <c r="AM60" s="435">
        <v>2</v>
      </c>
      <c r="AN60" s="435">
        <v>1</v>
      </c>
      <c r="AO60" s="435">
        <v>50</v>
      </c>
      <c r="AP60" s="435">
        <v>4.0000000000000002E-4</v>
      </c>
      <c r="AQ60" s="435">
        <v>10</v>
      </c>
      <c r="AR60" s="435">
        <v>0.2</v>
      </c>
      <c r="AS60" s="435">
        <v>0.5</v>
      </c>
      <c r="AT60" s="435">
        <v>0.3</v>
      </c>
      <c r="AU60" s="435">
        <v>0.1</v>
      </c>
      <c r="AV60" s="91"/>
      <c r="AW60" s="81">
        <v>5.583333333333</v>
      </c>
      <c r="AX60" s="82">
        <v>-292.81323238663902</v>
      </c>
      <c r="AY60" s="82">
        <v>-6449.8511104337604</v>
      </c>
      <c r="AZ60" s="82">
        <v>-2551.86508671815</v>
      </c>
      <c r="BA60" s="82">
        <v>-71027.236057113696</v>
      </c>
      <c r="BB60" s="91"/>
      <c r="BC60" s="81">
        <v>5.583333333333</v>
      </c>
      <c r="BD60" s="82">
        <v>838.14591913366905</v>
      </c>
      <c r="BE60" s="91"/>
      <c r="BF60" s="81">
        <v>5.583333333333</v>
      </c>
      <c r="BG60" s="82">
        <v>13.715930811774101</v>
      </c>
      <c r="BH60" s="91"/>
      <c r="BI60" s="91">
        <v>18</v>
      </c>
      <c r="BJ60" s="435">
        <v>0</v>
      </c>
      <c r="BK60" s="435">
        <v>6</v>
      </c>
      <c r="BL60" s="435">
        <v>6</v>
      </c>
      <c r="BM60" s="435" t="s">
        <v>728</v>
      </c>
      <c r="BN60" s="435">
        <v>1</v>
      </c>
      <c r="BO60" s="50" t="str">
        <f t="shared" si="57"/>
        <v>7,7</v>
      </c>
      <c r="BP60" s="435">
        <v>18</v>
      </c>
      <c r="BQ60" s="91">
        <v>0</v>
      </c>
      <c r="BR60" s="91">
        <v>6</v>
      </c>
      <c r="BS60" s="91">
        <v>6</v>
      </c>
      <c r="BT60" s="91" t="s">
        <v>728</v>
      </c>
      <c r="BU60" s="91">
        <v>1</v>
      </c>
      <c r="BV60" s="50" t="str">
        <f t="shared" si="58"/>
        <v>7,7</v>
      </c>
      <c r="BW60" s="435">
        <v>18</v>
      </c>
      <c r="BX60" s="91">
        <v>0</v>
      </c>
      <c r="BY60" s="91">
        <v>6</v>
      </c>
      <c r="BZ60" s="91">
        <v>6</v>
      </c>
      <c r="CA60" s="91" t="s">
        <v>728</v>
      </c>
      <c r="CB60" s="91">
        <v>1</v>
      </c>
      <c r="CC60" s="50" t="str">
        <f t="shared" si="59"/>
        <v>7,7</v>
      </c>
      <c r="CD60" s="91"/>
      <c r="CE60" s="91"/>
      <c r="CF60" s="91"/>
      <c r="CG60" s="91"/>
      <c r="CH60" s="91"/>
      <c r="CI60" s="91"/>
      <c r="CJ60" s="91"/>
      <c r="CK60" s="91"/>
      <c r="CL60" s="91"/>
      <c r="CM60" s="91"/>
      <c r="CN60" s="91"/>
      <c r="CO60" s="91"/>
      <c r="CP60" s="91"/>
    </row>
    <row r="61" spans="1:94" ht="12" customHeight="1">
      <c r="A61" s="412">
        <v>5.23529411764705</v>
      </c>
      <c r="B61" s="317">
        <v>4.8140000000000001</v>
      </c>
      <c r="C61" s="317">
        <v>2.4</v>
      </c>
      <c r="D61" s="472">
        <f t="shared" si="7"/>
        <v>57</v>
      </c>
      <c r="E61" s="473">
        <f t="shared" si="4"/>
        <v>4.8140000000000001</v>
      </c>
      <c r="F61" s="333"/>
      <c r="G61" s="410"/>
      <c r="H61" s="410"/>
      <c r="I61" s="410"/>
      <c r="J61" s="410"/>
      <c r="K61" s="410"/>
      <c r="L61" s="410"/>
      <c r="M61" s="410"/>
      <c r="N61" s="410"/>
      <c r="O61" s="410"/>
      <c r="P61" s="410"/>
      <c r="Q61" s="410"/>
      <c r="R61" s="410"/>
      <c r="S61" s="410"/>
      <c r="T61" s="410"/>
      <c r="U61" s="410"/>
      <c r="V61" s="410"/>
      <c r="W61" s="410"/>
      <c r="X61" s="410"/>
      <c r="Y61" s="410"/>
      <c r="Z61" s="410"/>
      <c r="AA61" s="410"/>
      <c r="AB61" s="410"/>
      <c r="AC61" s="410"/>
      <c r="AD61" s="410"/>
      <c r="AE61" s="410"/>
      <c r="AF61" s="410"/>
      <c r="AG61" s="410"/>
      <c r="AH61" s="410"/>
      <c r="AI61" s="410"/>
      <c r="AJ61" s="402"/>
      <c r="AK61" s="91">
        <v>22</v>
      </c>
      <c r="AL61" s="435">
        <v>0</v>
      </c>
      <c r="AM61" s="435">
        <v>2</v>
      </c>
      <c r="AN61" s="435">
        <v>2</v>
      </c>
      <c r="AO61" s="435">
        <v>50</v>
      </c>
      <c r="AP61" s="435">
        <v>4.0000000000000002E-4</v>
      </c>
      <c r="AQ61" s="435">
        <v>10</v>
      </c>
      <c r="AR61" s="435">
        <v>0.2</v>
      </c>
      <c r="AS61" s="435">
        <v>0.5</v>
      </c>
      <c r="AT61" s="435">
        <v>0.3</v>
      </c>
      <c r="AU61" s="435">
        <v>0.1</v>
      </c>
      <c r="AV61" s="91"/>
      <c r="AW61" s="81">
        <v>5.666666666667</v>
      </c>
      <c r="AX61" s="82">
        <v>-303.99993855384002</v>
      </c>
      <c r="AY61" s="82">
        <v>-6590.1451053816199</v>
      </c>
      <c r="AZ61" s="82">
        <v>-2748.78116249699</v>
      </c>
      <c r="BA61" s="82">
        <v>-73319.432325680697</v>
      </c>
      <c r="BB61" s="91"/>
      <c r="BC61" s="81">
        <v>5.666666666667</v>
      </c>
      <c r="BD61" s="82">
        <v>839.21392343550895</v>
      </c>
      <c r="BE61" s="91"/>
      <c r="BF61" s="81">
        <v>5.666666666667</v>
      </c>
      <c r="BG61" s="82">
        <v>13.365254449053101</v>
      </c>
      <c r="BH61" s="91"/>
      <c r="BI61" s="91">
        <v>19</v>
      </c>
      <c r="BJ61" s="435">
        <v>0</v>
      </c>
      <c r="BK61" s="435">
        <v>6</v>
      </c>
      <c r="BL61" s="435">
        <v>7</v>
      </c>
      <c r="BM61" s="435" t="s">
        <v>728</v>
      </c>
      <c r="BN61" s="435">
        <v>1</v>
      </c>
      <c r="BO61" s="50" t="str">
        <f t="shared" si="57"/>
        <v>8,7</v>
      </c>
      <c r="BP61" s="435">
        <v>19</v>
      </c>
      <c r="BQ61" s="91">
        <v>0</v>
      </c>
      <c r="BR61" s="91">
        <v>6</v>
      </c>
      <c r="BS61" s="91">
        <v>7</v>
      </c>
      <c r="BT61" s="91" t="s">
        <v>728</v>
      </c>
      <c r="BU61" s="91">
        <v>1</v>
      </c>
      <c r="BV61" s="50" t="str">
        <f t="shared" si="58"/>
        <v>8,7</v>
      </c>
      <c r="BW61" s="435">
        <v>19</v>
      </c>
      <c r="BX61" s="91">
        <v>0</v>
      </c>
      <c r="BY61" s="91">
        <v>6</v>
      </c>
      <c r="BZ61" s="91">
        <v>7</v>
      </c>
      <c r="CA61" s="91" t="s">
        <v>728</v>
      </c>
      <c r="CB61" s="91">
        <v>1</v>
      </c>
      <c r="CC61" s="50" t="str">
        <f t="shared" si="59"/>
        <v>8,7</v>
      </c>
      <c r="CD61" s="91"/>
      <c r="CE61" s="91"/>
      <c r="CF61" s="91"/>
      <c r="CG61" s="91"/>
      <c r="CH61" s="91"/>
      <c r="CI61" s="91"/>
      <c r="CJ61" s="91"/>
      <c r="CK61" s="91"/>
      <c r="CL61" s="91"/>
      <c r="CM61" s="91"/>
      <c r="CN61" s="91"/>
      <c r="CO61" s="91"/>
      <c r="CP61" s="91"/>
    </row>
    <row r="62" spans="1:94" ht="12" customHeight="1">
      <c r="A62" s="412">
        <v>5.3109243697478901</v>
      </c>
      <c r="B62" s="317">
        <v>4.8639999999999999</v>
      </c>
      <c r="C62" s="317">
        <v>2.8</v>
      </c>
      <c r="D62" s="472">
        <f t="shared" si="7"/>
        <v>58</v>
      </c>
      <c r="E62" s="473">
        <f t="shared" si="4"/>
        <v>4.8639999999999999</v>
      </c>
      <c r="F62" s="333"/>
      <c r="G62" s="410"/>
      <c r="H62" s="410"/>
      <c r="I62" s="410"/>
      <c r="J62" s="410"/>
      <c r="K62" s="410"/>
      <c r="L62" s="410"/>
      <c r="M62" s="410"/>
      <c r="N62" s="410"/>
      <c r="O62" s="410"/>
      <c r="P62" s="410"/>
      <c r="Q62" s="410"/>
      <c r="R62" s="410"/>
      <c r="S62" s="410"/>
      <c r="T62" s="410"/>
      <c r="U62" s="410"/>
      <c r="V62" s="410"/>
      <c r="W62" s="410"/>
      <c r="X62" s="410"/>
      <c r="Y62" s="410"/>
      <c r="Z62" s="410"/>
      <c r="AA62" s="410"/>
      <c r="AB62" s="410"/>
      <c r="AC62" s="410"/>
      <c r="AD62" s="410"/>
      <c r="AE62" s="410"/>
      <c r="AF62" s="410"/>
      <c r="AG62" s="410"/>
      <c r="AH62" s="410"/>
      <c r="AI62" s="410"/>
      <c r="AJ62" s="402"/>
      <c r="AK62" s="91">
        <v>23</v>
      </c>
      <c r="AL62" s="435">
        <v>0</v>
      </c>
      <c r="AM62" s="435">
        <v>2</v>
      </c>
      <c r="AN62" s="435">
        <v>3</v>
      </c>
      <c r="AO62" s="435">
        <v>50</v>
      </c>
      <c r="AP62" s="435">
        <v>4.0000000000000002E-4</v>
      </c>
      <c r="AQ62" s="435">
        <v>10</v>
      </c>
      <c r="AR62" s="435">
        <v>0.2</v>
      </c>
      <c r="AS62" s="435">
        <v>0.5</v>
      </c>
      <c r="AT62" s="435">
        <v>0.3</v>
      </c>
      <c r="AU62" s="435">
        <v>0.1</v>
      </c>
      <c r="AV62" s="91"/>
      <c r="AW62" s="81">
        <v>5.75</v>
      </c>
      <c r="AX62" s="82">
        <v>-290.479810721153</v>
      </c>
      <c r="AY62" s="82">
        <v>-5825.6463891748399</v>
      </c>
      <c r="AZ62" s="82">
        <v>-2535.3980151563301</v>
      </c>
      <c r="BA62" s="82">
        <v>-61815.640959819997</v>
      </c>
      <c r="BB62" s="91"/>
      <c r="BC62" s="81">
        <v>5.75</v>
      </c>
      <c r="BD62" s="82">
        <v>840.26519589236898</v>
      </c>
      <c r="BE62" s="91"/>
      <c r="BF62" s="81">
        <v>5.75</v>
      </c>
      <c r="BG62" s="82">
        <v>13.222182291933199</v>
      </c>
      <c r="BH62" s="91"/>
      <c r="BI62" s="91">
        <v>20</v>
      </c>
      <c r="BJ62" s="435">
        <v>0</v>
      </c>
      <c r="BK62" s="435">
        <v>6</v>
      </c>
      <c r="BL62" s="435">
        <v>8</v>
      </c>
      <c r="BM62" s="435" t="s">
        <v>728</v>
      </c>
      <c r="BN62" s="435">
        <v>1</v>
      </c>
      <c r="BO62" s="50" t="str">
        <f t="shared" si="57"/>
        <v>9,7</v>
      </c>
      <c r="BP62" s="435">
        <v>20</v>
      </c>
      <c r="BQ62" s="91">
        <v>0</v>
      </c>
      <c r="BR62" s="91">
        <v>6</v>
      </c>
      <c r="BS62" s="91">
        <v>8</v>
      </c>
      <c r="BT62" s="91" t="s">
        <v>728</v>
      </c>
      <c r="BU62" s="91">
        <v>1</v>
      </c>
      <c r="BV62" s="50" t="str">
        <f t="shared" si="58"/>
        <v>9,7</v>
      </c>
      <c r="BW62" s="435">
        <v>20</v>
      </c>
      <c r="BX62" s="91">
        <v>0</v>
      </c>
      <c r="BY62" s="91">
        <v>6</v>
      </c>
      <c r="BZ62" s="91">
        <v>8</v>
      </c>
      <c r="CA62" s="91" t="s">
        <v>728</v>
      </c>
      <c r="CB62" s="91">
        <v>1</v>
      </c>
      <c r="CC62" s="50" t="str">
        <f t="shared" si="59"/>
        <v>9,7</v>
      </c>
      <c r="CD62" s="91"/>
      <c r="CE62" s="91"/>
      <c r="CF62" s="91"/>
      <c r="CG62" s="91"/>
      <c r="CH62" s="91"/>
      <c r="CI62" s="91"/>
      <c r="CJ62" s="91"/>
      <c r="CK62" s="91"/>
      <c r="CL62" s="91"/>
      <c r="CM62" s="91"/>
      <c r="CN62" s="91"/>
      <c r="CO62" s="91"/>
      <c r="CP62" s="91"/>
    </row>
    <row r="63" spans="1:94" ht="12" customHeight="1">
      <c r="A63" s="412">
        <v>5.3865546218487301</v>
      </c>
      <c r="B63" s="317">
        <v>4.9139999999999997</v>
      </c>
      <c r="C63" s="317">
        <v>2.4</v>
      </c>
      <c r="D63" s="472">
        <f t="shared" si="7"/>
        <v>59</v>
      </c>
      <c r="E63" s="473">
        <f t="shared" si="4"/>
        <v>4.9139999999999997</v>
      </c>
      <c r="F63" s="333"/>
      <c r="G63" s="410"/>
      <c r="H63" s="410"/>
      <c r="I63" s="410"/>
      <c r="J63" s="410"/>
      <c r="K63" s="410"/>
      <c r="L63" s="410"/>
      <c r="M63" s="410"/>
      <c r="N63" s="410"/>
      <c r="O63" s="410"/>
      <c r="P63" s="410"/>
      <c r="Q63" s="410"/>
      <c r="R63" s="410"/>
      <c r="S63" s="410"/>
      <c r="T63" s="410"/>
      <c r="U63" s="410"/>
      <c r="V63" s="410"/>
      <c r="W63" s="410"/>
      <c r="X63" s="410"/>
      <c r="Y63" s="410"/>
      <c r="Z63" s="410"/>
      <c r="AA63" s="410"/>
      <c r="AB63" s="410"/>
      <c r="AC63" s="410"/>
      <c r="AD63" s="410"/>
      <c r="AE63" s="410"/>
      <c r="AF63" s="410"/>
      <c r="AG63" s="410"/>
      <c r="AH63" s="410"/>
      <c r="AI63" s="410"/>
      <c r="AJ63" s="402"/>
      <c r="AK63" s="91">
        <v>24</v>
      </c>
      <c r="AL63" s="435">
        <v>0</v>
      </c>
      <c r="AM63" s="435">
        <v>2</v>
      </c>
      <c r="AN63" s="435">
        <v>4</v>
      </c>
      <c r="AO63" s="435">
        <v>50</v>
      </c>
      <c r="AP63" s="435">
        <v>4.0000000000000002E-4</v>
      </c>
      <c r="AQ63" s="435">
        <v>10</v>
      </c>
      <c r="AR63" s="435">
        <v>0.2</v>
      </c>
      <c r="AS63" s="435">
        <v>0.5</v>
      </c>
      <c r="AT63" s="435">
        <v>0.3</v>
      </c>
      <c r="AU63" s="435">
        <v>0.1</v>
      </c>
      <c r="AV63" s="91"/>
      <c r="AW63" s="81">
        <v>5.833333333333</v>
      </c>
      <c r="AX63" s="82">
        <v>-264.83002275781303</v>
      </c>
      <c r="AY63" s="82">
        <v>-4888.8364018367802</v>
      </c>
      <c r="AZ63" s="82">
        <v>-2105.6737849045298</v>
      </c>
      <c r="BA63" s="82">
        <v>-47485.435364085402</v>
      </c>
      <c r="BB63" s="91"/>
      <c r="BC63" s="81">
        <v>5.833333333333</v>
      </c>
      <c r="BD63" s="82">
        <v>841.29994653707502</v>
      </c>
      <c r="BE63" s="91"/>
      <c r="BF63" s="81">
        <v>5.833333333333</v>
      </c>
      <c r="BG63" s="82">
        <v>13.4305295055392</v>
      </c>
      <c r="BH63" s="91"/>
      <c r="BI63" s="91">
        <v>21</v>
      </c>
      <c r="BJ63" s="435">
        <v>0</v>
      </c>
      <c r="BK63" s="435">
        <v>6</v>
      </c>
      <c r="BL63" s="435">
        <v>9</v>
      </c>
      <c r="BM63" s="435" t="s">
        <v>728</v>
      </c>
      <c r="BN63" s="435">
        <v>1</v>
      </c>
      <c r="BO63" s="50" t="str">
        <f t="shared" si="57"/>
        <v>10,7</v>
      </c>
      <c r="BP63" s="435">
        <v>21</v>
      </c>
      <c r="BQ63" s="91">
        <v>0</v>
      </c>
      <c r="BR63" s="91">
        <v>6</v>
      </c>
      <c r="BS63" s="91">
        <v>9</v>
      </c>
      <c r="BT63" s="91" t="s">
        <v>728</v>
      </c>
      <c r="BU63" s="91">
        <v>1</v>
      </c>
      <c r="BV63" s="50" t="str">
        <f t="shared" si="58"/>
        <v>10,7</v>
      </c>
      <c r="BW63" s="435">
        <v>21</v>
      </c>
      <c r="BX63" s="91">
        <v>0</v>
      </c>
      <c r="BY63" s="91">
        <v>6</v>
      </c>
      <c r="BZ63" s="91">
        <v>9</v>
      </c>
      <c r="CA63" s="91" t="s">
        <v>728</v>
      </c>
      <c r="CB63" s="91">
        <v>1</v>
      </c>
      <c r="CC63" s="50" t="str">
        <f t="shared" si="59"/>
        <v>10,7</v>
      </c>
      <c r="CD63" s="91"/>
      <c r="CE63" s="91"/>
      <c r="CF63" s="91"/>
      <c r="CG63" s="91"/>
      <c r="CH63" s="91"/>
      <c r="CI63" s="91"/>
      <c r="CJ63" s="91"/>
      <c r="CK63" s="91"/>
      <c r="CL63" s="91"/>
      <c r="CM63" s="91"/>
      <c r="CN63" s="91"/>
      <c r="CO63" s="91"/>
      <c r="CP63" s="91"/>
    </row>
    <row r="64" spans="1:94" ht="12" customHeight="1">
      <c r="A64" s="412">
        <v>5.4621848739495702</v>
      </c>
      <c r="B64" s="317">
        <v>5.07</v>
      </c>
      <c r="C64" s="317">
        <v>-2.1</v>
      </c>
      <c r="D64" s="472">
        <f t="shared" si="7"/>
        <v>60</v>
      </c>
      <c r="E64" s="473">
        <f t="shared" si="4"/>
        <v>5.07</v>
      </c>
      <c r="F64" s="333"/>
      <c r="G64" s="410"/>
      <c r="H64" s="410"/>
      <c r="I64" s="410"/>
      <c r="J64" s="410"/>
      <c r="K64" s="410"/>
      <c r="L64" s="410"/>
      <c r="M64" s="410"/>
      <c r="N64" s="410"/>
      <c r="O64" s="410"/>
      <c r="P64" s="410"/>
      <c r="Q64" s="410"/>
      <c r="R64" s="410"/>
      <c r="S64" s="410"/>
      <c r="T64" s="410"/>
      <c r="U64" s="410"/>
      <c r="V64" s="410"/>
      <c r="W64" s="410"/>
      <c r="X64" s="410"/>
      <c r="Y64" s="410"/>
      <c r="Z64" s="410"/>
      <c r="AA64" s="410"/>
      <c r="AB64" s="410"/>
      <c r="AC64" s="410"/>
      <c r="AD64" s="410"/>
      <c r="AE64" s="410"/>
      <c r="AF64" s="410"/>
      <c r="AG64" s="410"/>
      <c r="AH64" s="410"/>
      <c r="AI64" s="410"/>
      <c r="AJ64" s="402"/>
      <c r="AK64" s="91">
        <v>25</v>
      </c>
      <c r="AL64" s="435">
        <v>0</v>
      </c>
      <c r="AM64" s="435">
        <v>2</v>
      </c>
      <c r="AN64" s="435">
        <v>5</v>
      </c>
      <c r="AO64" s="435">
        <v>50</v>
      </c>
      <c r="AP64" s="435">
        <v>4.0000000000000002E-4</v>
      </c>
      <c r="AQ64" s="435">
        <v>10</v>
      </c>
      <c r="AR64" s="435">
        <v>0.2</v>
      </c>
      <c r="AS64" s="435">
        <v>0.5</v>
      </c>
      <c r="AT64" s="435">
        <v>0.3</v>
      </c>
      <c r="AU64" s="435">
        <v>0.1</v>
      </c>
      <c r="AV64" s="91"/>
      <c r="AW64" s="81">
        <v>5.916666666667</v>
      </c>
      <c r="AX64" s="82">
        <v>-250.960672639715</v>
      </c>
      <c r="AY64" s="82">
        <v>-4659.7692427163001</v>
      </c>
      <c r="AZ64" s="82">
        <v>-1899.10158457548</v>
      </c>
      <c r="BA64" s="82">
        <v>-44014.555638203798</v>
      </c>
      <c r="BB64" s="91"/>
      <c r="BC64" s="81">
        <v>5.916666666667</v>
      </c>
      <c r="BD64" s="82">
        <v>842.31842879565102</v>
      </c>
      <c r="BE64" s="91"/>
      <c r="BF64" s="81">
        <v>5.916666666667</v>
      </c>
      <c r="BG64" s="82">
        <v>13.809411109833899</v>
      </c>
      <c r="BH64" s="91"/>
      <c r="BI64" s="91">
        <v>22</v>
      </c>
      <c r="BJ64" s="435">
        <v>0</v>
      </c>
      <c r="BK64" s="435">
        <v>7</v>
      </c>
      <c r="BL64" s="435">
        <v>6</v>
      </c>
      <c r="BM64" s="435" t="s">
        <v>728</v>
      </c>
      <c r="BN64" s="435">
        <v>1</v>
      </c>
      <c r="BO64" s="50" t="str">
        <f t="shared" si="57"/>
        <v>7,8</v>
      </c>
      <c r="BP64" s="435">
        <v>22</v>
      </c>
      <c r="BQ64" s="91">
        <v>0</v>
      </c>
      <c r="BR64" s="91">
        <v>7</v>
      </c>
      <c r="BS64" s="91">
        <v>6</v>
      </c>
      <c r="BT64" s="91" t="s">
        <v>728</v>
      </c>
      <c r="BU64" s="91">
        <v>1</v>
      </c>
      <c r="BV64" s="50" t="str">
        <f t="shared" si="58"/>
        <v>7,8</v>
      </c>
      <c r="BW64" s="435">
        <v>22</v>
      </c>
      <c r="BX64" s="91">
        <v>0</v>
      </c>
      <c r="BY64" s="91">
        <v>7</v>
      </c>
      <c r="BZ64" s="91">
        <v>6</v>
      </c>
      <c r="CA64" s="91" t="s">
        <v>728</v>
      </c>
      <c r="CB64" s="91">
        <v>1</v>
      </c>
      <c r="CC64" s="50" t="str">
        <f t="shared" si="59"/>
        <v>7,8</v>
      </c>
      <c r="CD64" s="91"/>
      <c r="CE64" s="91"/>
      <c r="CF64" s="91"/>
      <c r="CG64" s="91"/>
      <c r="CH64" s="91"/>
      <c r="CI64" s="91"/>
      <c r="CJ64" s="91"/>
      <c r="CK64" s="91"/>
      <c r="CL64" s="91"/>
      <c r="CM64" s="91"/>
      <c r="CN64" s="91"/>
      <c r="CO64" s="91"/>
      <c r="CP64" s="91"/>
    </row>
    <row r="65" spans="1:94" ht="12" customHeight="1">
      <c r="A65" s="412">
        <v>5.53781512605042</v>
      </c>
      <c r="B65" s="317">
        <v>5.12</v>
      </c>
      <c r="C65" s="317">
        <v>-2.5</v>
      </c>
      <c r="D65" s="472">
        <f t="shared" si="7"/>
        <v>61</v>
      </c>
      <c r="E65" s="473">
        <f t="shared" si="4"/>
        <v>5.12</v>
      </c>
      <c r="F65" s="333"/>
      <c r="G65" s="410"/>
      <c r="H65" s="410"/>
      <c r="I65" s="410"/>
      <c r="J65" s="410"/>
      <c r="K65" s="410"/>
      <c r="L65" s="410"/>
      <c r="M65" s="410"/>
      <c r="N65" s="410"/>
      <c r="O65" s="410"/>
      <c r="P65" s="410"/>
      <c r="Q65" s="410"/>
      <c r="R65" s="410"/>
      <c r="S65" s="410"/>
      <c r="T65" s="410"/>
      <c r="U65" s="410"/>
      <c r="V65" s="410"/>
      <c r="W65" s="410"/>
      <c r="X65" s="410"/>
      <c r="Y65" s="410"/>
      <c r="Z65" s="410"/>
      <c r="AA65" s="410"/>
      <c r="AB65" s="410"/>
      <c r="AC65" s="410"/>
      <c r="AD65" s="410"/>
      <c r="AE65" s="410"/>
      <c r="AF65" s="410"/>
      <c r="AG65" s="410"/>
      <c r="AH65" s="410"/>
      <c r="AI65" s="410"/>
      <c r="AJ65" s="402"/>
      <c r="AK65" s="91">
        <v>26</v>
      </c>
      <c r="AL65" s="435">
        <v>0</v>
      </c>
      <c r="AM65" s="435">
        <v>2</v>
      </c>
      <c r="AN65" s="435">
        <v>6</v>
      </c>
      <c r="AO65" s="435">
        <v>50</v>
      </c>
      <c r="AP65" s="435">
        <v>4.0000000000000002E-4</v>
      </c>
      <c r="AQ65" s="435">
        <v>10</v>
      </c>
      <c r="AR65" s="435">
        <v>0.2</v>
      </c>
      <c r="AS65" s="435">
        <v>0.5</v>
      </c>
      <c r="AT65" s="435">
        <v>0.3</v>
      </c>
      <c r="AU65" s="435">
        <v>0.1</v>
      </c>
      <c r="AV65" s="91"/>
      <c r="AW65" s="81">
        <v>6</v>
      </c>
      <c r="AX65" s="82">
        <v>-262.62484162414199</v>
      </c>
      <c r="AY65" s="82">
        <v>-5387.32050216678</v>
      </c>
      <c r="AZ65" s="82">
        <v>-2082.0838726646398</v>
      </c>
      <c r="BA65" s="82">
        <v>-54967.019188037302</v>
      </c>
      <c r="BB65" s="91"/>
      <c r="BC65" s="81">
        <v>6</v>
      </c>
      <c r="BD65" s="82">
        <v>843.32076060715497</v>
      </c>
      <c r="BE65" s="91"/>
      <c r="BF65" s="81">
        <v>6</v>
      </c>
      <c r="BG65" s="82">
        <v>14.0011749238594</v>
      </c>
      <c r="BH65" s="91"/>
      <c r="BI65" s="91">
        <v>23</v>
      </c>
      <c r="BJ65" s="435">
        <v>0</v>
      </c>
      <c r="BK65" s="435">
        <v>7</v>
      </c>
      <c r="BL65" s="435">
        <v>7</v>
      </c>
      <c r="BM65" s="435" t="s">
        <v>728</v>
      </c>
      <c r="BN65" s="435">
        <v>1</v>
      </c>
      <c r="BO65" s="50" t="str">
        <f t="shared" si="57"/>
        <v>8,8</v>
      </c>
      <c r="BP65" s="435">
        <v>23</v>
      </c>
      <c r="BQ65" s="91">
        <v>0</v>
      </c>
      <c r="BR65" s="91">
        <v>7</v>
      </c>
      <c r="BS65" s="91">
        <v>7</v>
      </c>
      <c r="BT65" s="91" t="s">
        <v>728</v>
      </c>
      <c r="BU65" s="91">
        <v>1</v>
      </c>
      <c r="BV65" s="50" t="str">
        <f t="shared" si="58"/>
        <v>8,8</v>
      </c>
      <c r="BW65" s="435">
        <v>23</v>
      </c>
      <c r="BX65" s="91">
        <v>0</v>
      </c>
      <c r="BY65" s="91">
        <v>7</v>
      </c>
      <c r="BZ65" s="91">
        <v>7</v>
      </c>
      <c r="CA65" s="91" t="s">
        <v>728</v>
      </c>
      <c r="CB65" s="91">
        <v>1</v>
      </c>
      <c r="CC65" s="50" t="str">
        <f t="shared" si="59"/>
        <v>8,8</v>
      </c>
      <c r="CD65" s="91"/>
      <c r="CE65" s="91"/>
      <c r="CF65" s="91"/>
      <c r="CG65" s="91"/>
      <c r="CH65" s="91"/>
      <c r="CI65" s="91"/>
      <c r="CJ65" s="91"/>
      <c r="CK65" s="91"/>
      <c r="CL65" s="91"/>
      <c r="CM65" s="91"/>
      <c r="CN65" s="91"/>
      <c r="CO65" s="91"/>
      <c r="CP65" s="91"/>
    </row>
    <row r="66" spans="1:94" ht="12" customHeight="1">
      <c r="A66" s="412">
        <v>5.6134453781512601</v>
      </c>
      <c r="B66" s="317">
        <v>5.17</v>
      </c>
      <c r="C66" s="317">
        <v>-2.1</v>
      </c>
      <c r="D66" s="472">
        <f t="shared" si="7"/>
        <v>62</v>
      </c>
      <c r="E66" s="473">
        <f t="shared" si="4"/>
        <v>5.17</v>
      </c>
      <c r="F66" s="333"/>
      <c r="G66" s="410"/>
      <c r="H66" s="410"/>
      <c r="I66" s="410"/>
      <c r="J66" s="410"/>
      <c r="K66" s="410"/>
      <c r="L66" s="410"/>
      <c r="M66" s="410"/>
      <c r="N66" s="410"/>
      <c r="O66" s="410"/>
      <c r="P66" s="410"/>
      <c r="Q66" s="410"/>
      <c r="R66" s="410"/>
      <c r="S66" s="410"/>
      <c r="T66" s="410"/>
      <c r="U66" s="410"/>
      <c r="V66" s="410"/>
      <c r="W66" s="410"/>
      <c r="X66" s="410"/>
      <c r="Y66" s="410"/>
      <c r="Z66" s="410"/>
      <c r="AA66" s="410"/>
      <c r="AB66" s="410"/>
      <c r="AC66" s="410"/>
      <c r="AD66" s="410"/>
      <c r="AE66" s="410"/>
      <c r="AF66" s="410"/>
      <c r="AG66" s="410"/>
      <c r="AH66" s="410"/>
      <c r="AI66" s="410"/>
      <c r="AJ66" s="402"/>
      <c r="AK66" s="91">
        <v>27</v>
      </c>
      <c r="AL66" s="435">
        <v>0</v>
      </c>
      <c r="AM66" s="435">
        <v>2</v>
      </c>
      <c r="AN66" s="435">
        <v>7</v>
      </c>
      <c r="AO66" s="435">
        <v>50</v>
      </c>
      <c r="AP66" s="435">
        <v>4.0000000000000002E-4</v>
      </c>
      <c r="AQ66" s="435">
        <v>10</v>
      </c>
      <c r="AR66" s="435">
        <v>0.2</v>
      </c>
      <c r="AS66" s="435">
        <v>0.5</v>
      </c>
      <c r="AT66" s="435">
        <v>0.3</v>
      </c>
      <c r="AU66" s="435">
        <v>0.1</v>
      </c>
      <c r="AV66" s="91"/>
      <c r="AW66" s="81">
        <v>6.083333333333</v>
      </c>
      <c r="AX66" s="82">
        <v>-286.694627214511</v>
      </c>
      <c r="AY66" s="82">
        <v>-6295.9857988062904</v>
      </c>
      <c r="AZ66" s="82">
        <v>-2455.9312543628098</v>
      </c>
      <c r="BA66" s="82">
        <v>-68678.168093258893</v>
      </c>
      <c r="BB66" s="91"/>
      <c r="BC66" s="81">
        <v>6.083333333333</v>
      </c>
      <c r="BD66" s="82">
        <v>844.33759942160805</v>
      </c>
      <c r="BE66" s="91"/>
      <c r="BF66" s="81">
        <v>6.083333333333</v>
      </c>
      <c r="BG66" s="82">
        <v>13.8453191742584</v>
      </c>
      <c r="BH66" s="91"/>
      <c r="BI66" s="91">
        <v>24</v>
      </c>
      <c r="BJ66" s="435">
        <v>0</v>
      </c>
      <c r="BK66" s="435">
        <v>7</v>
      </c>
      <c r="BL66" s="435">
        <v>8</v>
      </c>
      <c r="BM66" s="435" t="s">
        <v>728</v>
      </c>
      <c r="BN66" s="435">
        <v>1</v>
      </c>
      <c r="BO66" s="50" t="str">
        <f t="shared" si="57"/>
        <v>9,8</v>
      </c>
      <c r="BP66" s="435">
        <v>24</v>
      </c>
      <c r="BQ66" s="91">
        <v>0</v>
      </c>
      <c r="BR66" s="91">
        <v>7</v>
      </c>
      <c r="BS66" s="91">
        <v>8</v>
      </c>
      <c r="BT66" s="91" t="s">
        <v>728</v>
      </c>
      <c r="BU66" s="91">
        <v>1</v>
      </c>
      <c r="BV66" s="50" t="str">
        <f t="shared" si="58"/>
        <v>9,8</v>
      </c>
      <c r="BW66" s="435">
        <v>24</v>
      </c>
      <c r="BX66" s="91">
        <v>0</v>
      </c>
      <c r="BY66" s="91">
        <v>7</v>
      </c>
      <c r="BZ66" s="91">
        <v>8</v>
      </c>
      <c r="CA66" s="91" t="s">
        <v>728</v>
      </c>
      <c r="CB66" s="91">
        <v>1</v>
      </c>
      <c r="CC66" s="50" t="str">
        <f t="shared" si="59"/>
        <v>9,8</v>
      </c>
      <c r="CD66" s="91"/>
      <c r="CE66" s="91"/>
      <c r="CF66" s="91"/>
      <c r="CG66" s="91"/>
      <c r="CH66" s="91"/>
      <c r="CI66" s="91"/>
      <c r="CJ66" s="91"/>
      <c r="CK66" s="91"/>
      <c r="CL66" s="91"/>
      <c r="CM66" s="91"/>
      <c r="CN66" s="91"/>
      <c r="CO66" s="91"/>
      <c r="CP66" s="91"/>
    </row>
    <row r="67" spans="1:94" ht="12" customHeight="1">
      <c r="A67" s="412">
        <v>5.6890756302521002</v>
      </c>
      <c r="B67" s="317">
        <v>5.3259999999999996</v>
      </c>
      <c r="C67" s="317">
        <v>2.1</v>
      </c>
      <c r="D67" s="472">
        <f t="shared" si="7"/>
        <v>63</v>
      </c>
      <c r="E67" s="473">
        <f t="shared" si="4"/>
        <v>5.3259999999999996</v>
      </c>
      <c r="F67" s="333"/>
      <c r="G67" s="410"/>
      <c r="H67" s="410"/>
      <c r="I67" s="410"/>
      <c r="J67" s="410"/>
      <c r="K67" s="410"/>
      <c r="L67" s="410"/>
      <c r="M67" s="410"/>
      <c r="N67" s="410"/>
      <c r="O67" s="410"/>
      <c r="P67" s="410"/>
      <c r="Q67" s="410"/>
      <c r="R67" s="410"/>
      <c r="S67" s="410"/>
      <c r="T67" s="410"/>
      <c r="U67" s="410"/>
      <c r="V67" s="410"/>
      <c r="W67" s="410"/>
      <c r="X67" s="410"/>
      <c r="Y67" s="410"/>
      <c r="Z67" s="410"/>
      <c r="AA67" s="410"/>
      <c r="AB67" s="410"/>
      <c r="AC67" s="410"/>
      <c r="AD67" s="410"/>
      <c r="AE67" s="410"/>
      <c r="AF67" s="410"/>
      <c r="AG67" s="410"/>
      <c r="AH67" s="410"/>
      <c r="AI67" s="410"/>
      <c r="AJ67" s="402"/>
      <c r="AK67" s="91">
        <v>28</v>
      </c>
      <c r="AL67" s="435">
        <v>0</v>
      </c>
      <c r="AM67" s="435">
        <v>2</v>
      </c>
      <c r="AN67" s="435">
        <v>8</v>
      </c>
      <c r="AO67" s="435">
        <v>50</v>
      </c>
      <c r="AP67" s="435">
        <v>4.0000000000000002E-4</v>
      </c>
      <c r="AQ67" s="435">
        <v>10</v>
      </c>
      <c r="AR67" s="435">
        <v>0.2</v>
      </c>
      <c r="AS67" s="435">
        <v>0.5</v>
      </c>
      <c r="AT67" s="435">
        <v>0.3</v>
      </c>
      <c r="AU67" s="435">
        <v>0.1</v>
      </c>
      <c r="AV67" s="91"/>
      <c r="AW67" s="81">
        <v>6.166666666667</v>
      </c>
      <c r="AX67" s="82">
        <v>-301.44014901802802</v>
      </c>
      <c r="AY67" s="82">
        <v>-6590.9622492510298</v>
      </c>
      <c r="AZ67" s="82">
        <v>-2699.8401156927498</v>
      </c>
      <c r="BA67" s="82">
        <v>-73251.955182570397</v>
      </c>
      <c r="BB67" s="91"/>
      <c r="BC67" s="81">
        <v>6.166666666667</v>
      </c>
      <c r="BD67" s="82">
        <v>845.34196261978502</v>
      </c>
      <c r="BE67" s="91"/>
      <c r="BF67" s="81">
        <v>6.166666666667</v>
      </c>
      <c r="BG67" s="82">
        <v>13.5005316788342</v>
      </c>
      <c r="BH67" s="91"/>
      <c r="BI67" s="91">
        <v>25</v>
      </c>
      <c r="BJ67" s="435">
        <v>0</v>
      </c>
      <c r="BK67" s="435">
        <v>7</v>
      </c>
      <c r="BL67" s="435">
        <v>9</v>
      </c>
      <c r="BM67" s="435" t="s">
        <v>728</v>
      </c>
      <c r="BN67" s="435">
        <v>1</v>
      </c>
      <c r="BO67" s="50" t="str">
        <f t="shared" si="57"/>
        <v>10,8</v>
      </c>
      <c r="BP67" s="435">
        <v>25</v>
      </c>
      <c r="BQ67" s="91">
        <v>0</v>
      </c>
      <c r="BR67" s="91">
        <v>7</v>
      </c>
      <c r="BS67" s="91">
        <v>9</v>
      </c>
      <c r="BT67" s="91" t="s">
        <v>728</v>
      </c>
      <c r="BU67" s="91">
        <v>1</v>
      </c>
      <c r="BV67" s="50" t="str">
        <f t="shared" si="58"/>
        <v>10,8</v>
      </c>
      <c r="BW67" s="435">
        <v>25</v>
      </c>
      <c r="BX67" s="91">
        <v>0</v>
      </c>
      <c r="BY67" s="91">
        <v>7</v>
      </c>
      <c r="BZ67" s="91">
        <v>9</v>
      </c>
      <c r="CA67" s="91" t="s">
        <v>728</v>
      </c>
      <c r="CB67" s="91">
        <v>1</v>
      </c>
      <c r="CC67" s="50" t="str">
        <f t="shared" si="59"/>
        <v>10,8</v>
      </c>
      <c r="CD67" s="91"/>
      <c r="CE67" s="91"/>
      <c r="CF67" s="91"/>
      <c r="CG67" s="91"/>
      <c r="CH67" s="91"/>
      <c r="CI67" s="91"/>
      <c r="CJ67" s="91"/>
      <c r="CK67" s="91"/>
      <c r="CL67" s="91"/>
      <c r="CM67" s="91"/>
      <c r="CN67" s="91"/>
      <c r="CO67" s="91"/>
      <c r="CP67" s="91"/>
    </row>
    <row r="68" spans="1:94" ht="12" customHeight="1">
      <c r="A68" s="412">
        <v>5.7647058823529402</v>
      </c>
      <c r="B68" s="317">
        <v>5.3760000000000003</v>
      </c>
      <c r="C68" s="317">
        <v>2.5</v>
      </c>
      <c r="D68" s="472">
        <f t="shared" si="7"/>
        <v>64</v>
      </c>
      <c r="E68" s="473">
        <f t="shared" si="4"/>
        <v>5.3760000000000003</v>
      </c>
      <c r="F68" s="333"/>
      <c r="G68" s="410"/>
      <c r="H68" s="410"/>
      <c r="I68" s="410"/>
      <c r="J68" s="410"/>
      <c r="K68" s="410"/>
      <c r="L68" s="410"/>
      <c r="M68" s="410"/>
      <c r="N68" s="410"/>
      <c r="O68" s="410"/>
      <c r="P68" s="410"/>
      <c r="Q68" s="410"/>
      <c r="R68" s="410"/>
      <c r="S68" s="410"/>
      <c r="T68" s="410"/>
      <c r="U68" s="410"/>
      <c r="V68" s="410"/>
      <c r="W68" s="410"/>
      <c r="X68" s="410"/>
      <c r="Y68" s="410"/>
      <c r="Z68" s="410"/>
      <c r="AA68" s="410"/>
      <c r="AB68" s="410"/>
      <c r="AC68" s="410"/>
      <c r="AD68" s="410"/>
      <c r="AE68" s="410"/>
      <c r="AF68" s="410"/>
      <c r="AG68" s="410"/>
      <c r="AH68" s="410"/>
      <c r="AI68" s="410"/>
      <c r="AJ68" s="402"/>
      <c r="AK68" s="91">
        <v>29</v>
      </c>
      <c r="AL68" s="435">
        <v>0</v>
      </c>
      <c r="AM68" s="435">
        <v>2</v>
      </c>
      <c r="AN68" s="435">
        <v>9</v>
      </c>
      <c r="AO68" s="435">
        <v>50</v>
      </c>
      <c r="AP68" s="435">
        <v>4.0000000000000002E-4</v>
      </c>
      <c r="AQ68" s="435">
        <v>10</v>
      </c>
      <c r="AR68" s="435">
        <v>0.2</v>
      </c>
      <c r="AS68" s="435">
        <v>0.5</v>
      </c>
      <c r="AT68" s="435">
        <v>0.3</v>
      </c>
      <c r="AU68" s="435">
        <v>0.1</v>
      </c>
      <c r="AV68" s="91"/>
      <c r="AW68" s="81">
        <v>6.25</v>
      </c>
      <c r="AX68" s="82">
        <v>-291.89801533641599</v>
      </c>
      <c r="AY68" s="82">
        <v>-5948.7748285779599</v>
      </c>
      <c r="AZ68" s="82">
        <v>-2555.6721182593101</v>
      </c>
      <c r="BA68" s="82">
        <v>-63634.978974736398</v>
      </c>
      <c r="BB68" s="91"/>
      <c r="BC68" s="81">
        <v>6.25</v>
      </c>
      <c r="BD68" s="82">
        <v>846.33382991987105</v>
      </c>
      <c r="BE68" s="91"/>
      <c r="BF68" s="81">
        <v>6.25</v>
      </c>
      <c r="BG68" s="82">
        <v>13.307752723633699</v>
      </c>
      <c r="BH68" s="91"/>
      <c r="BI68" s="91">
        <v>26</v>
      </c>
      <c r="BJ68" s="435">
        <v>0</v>
      </c>
      <c r="BK68" s="435">
        <v>8</v>
      </c>
      <c r="BL68" s="435">
        <v>6</v>
      </c>
      <c r="BM68" s="435" t="s">
        <v>728</v>
      </c>
      <c r="BN68" s="435">
        <v>1</v>
      </c>
      <c r="BO68" s="50" t="str">
        <f t="shared" si="57"/>
        <v>7,9</v>
      </c>
      <c r="BP68" s="435">
        <v>26</v>
      </c>
      <c r="BQ68" s="91">
        <v>0</v>
      </c>
      <c r="BR68" s="91">
        <v>8</v>
      </c>
      <c r="BS68" s="91">
        <v>6</v>
      </c>
      <c r="BT68" s="91" t="s">
        <v>728</v>
      </c>
      <c r="BU68" s="91">
        <v>1</v>
      </c>
      <c r="BV68" s="50" t="str">
        <f t="shared" si="58"/>
        <v>7,9</v>
      </c>
      <c r="BW68" s="435">
        <v>26</v>
      </c>
      <c r="BX68" s="91">
        <v>0</v>
      </c>
      <c r="BY68" s="91">
        <v>8</v>
      </c>
      <c r="BZ68" s="91">
        <v>6</v>
      </c>
      <c r="CA68" s="91" t="s">
        <v>728</v>
      </c>
      <c r="CB68" s="91">
        <v>1</v>
      </c>
      <c r="CC68" s="50" t="str">
        <f t="shared" si="59"/>
        <v>7,9</v>
      </c>
      <c r="CD68" s="91"/>
      <c r="CE68" s="91"/>
      <c r="CF68" s="91"/>
      <c r="CG68" s="91"/>
      <c r="CH68" s="91"/>
      <c r="CI68" s="91"/>
      <c r="CJ68" s="91"/>
      <c r="CK68" s="91"/>
      <c r="CL68" s="91"/>
      <c r="CM68" s="91"/>
      <c r="CN68" s="91"/>
      <c r="CO68" s="91"/>
      <c r="CP68" s="91"/>
    </row>
    <row r="69" spans="1:94" ht="12" customHeight="1">
      <c r="A69" s="412">
        <v>5.8403361344537803</v>
      </c>
      <c r="B69" s="317">
        <v>5.4260000000000002</v>
      </c>
      <c r="C69" s="317">
        <v>2</v>
      </c>
      <c r="D69" s="472">
        <f t="shared" si="7"/>
        <v>65</v>
      </c>
      <c r="E69" s="473">
        <f t="shared" si="4"/>
        <v>5.4260000000000002</v>
      </c>
      <c r="F69" s="333"/>
      <c r="G69" s="410"/>
      <c r="H69" s="410"/>
      <c r="I69" s="410"/>
      <c r="J69" s="410"/>
      <c r="K69" s="410"/>
      <c r="L69" s="410"/>
      <c r="M69" s="410"/>
      <c r="N69" s="410"/>
      <c r="O69" s="410"/>
      <c r="P69" s="410"/>
      <c r="Q69" s="410"/>
      <c r="R69" s="410"/>
      <c r="S69" s="410"/>
      <c r="T69" s="410"/>
      <c r="U69" s="410"/>
      <c r="V69" s="410"/>
      <c r="W69" s="410"/>
      <c r="X69" s="410"/>
      <c r="Y69" s="410"/>
      <c r="Z69" s="410"/>
      <c r="AA69" s="410"/>
      <c r="AB69" s="410"/>
      <c r="AC69" s="410"/>
      <c r="AD69" s="410"/>
      <c r="AE69" s="410"/>
      <c r="AF69" s="410"/>
      <c r="AG69" s="410"/>
      <c r="AH69" s="410"/>
      <c r="AI69" s="410"/>
      <c r="AJ69" s="402"/>
      <c r="AK69" s="91">
        <v>30</v>
      </c>
      <c r="AL69" s="435">
        <v>0</v>
      </c>
      <c r="AM69" s="435">
        <v>3</v>
      </c>
      <c r="AN69" s="435">
        <v>0</v>
      </c>
      <c r="AO69" s="435">
        <v>50</v>
      </c>
      <c r="AP69" s="435">
        <v>4.0000000000000002E-4</v>
      </c>
      <c r="AQ69" s="435">
        <v>10</v>
      </c>
      <c r="AR69" s="435">
        <v>0.2</v>
      </c>
      <c r="AS69" s="435">
        <v>0.5</v>
      </c>
      <c r="AT69" s="435">
        <v>0.3</v>
      </c>
      <c r="AU69" s="435">
        <v>0.1</v>
      </c>
      <c r="AV69" s="91"/>
      <c r="AW69" s="81">
        <v>6.333333333333</v>
      </c>
      <c r="AX69" s="82">
        <v>-269.55183493107103</v>
      </c>
      <c r="AY69" s="82">
        <v>-5085.3150635438296</v>
      </c>
      <c r="AZ69" s="82">
        <v>-2185.2147409572899</v>
      </c>
      <c r="BA69" s="82">
        <v>-50471.616947197697</v>
      </c>
      <c r="BB69" s="91"/>
      <c r="BC69" s="81">
        <v>6.333333333333</v>
      </c>
      <c r="BD69" s="82">
        <v>847.31335357690602</v>
      </c>
      <c r="BE69" s="91"/>
      <c r="BF69" s="81">
        <v>6.333333333333</v>
      </c>
      <c r="BG69" s="82">
        <v>13.434192731926</v>
      </c>
      <c r="BH69" s="91"/>
      <c r="BI69" s="91">
        <v>27</v>
      </c>
      <c r="BJ69" s="435">
        <v>0</v>
      </c>
      <c r="BK69" s="435">
        <v>8</v>
      </c>
      <c r="BL69" s="435">
        <v>7</v>
      </c>
      <c r="BM69" s="435" t="s">
        <v>728</v>
      </c>
      <c r="BN69" s="435">
        <v>1</v>
      </c>
      <c r="BO69" s="50" t="str">
        <f t="shared" si="57"/>
        <v>8,9</v>
      </c>
      <c r="BP69" s="435">
        <v>27</v>
      </c>
      <c r="BQ69" s="91">
        <v>0</v>
      </c>
      <c r="BR69" s="91">
        <v>8</v>
      </c>
      <c r="BS69" s="91">
        <v>7</v>
      </c>
      <c r="BT69" s="91" t="s">
        <v>728</v>
      </c>
      <c r="BU69" s="91">
        <v>1</v>
      </c>
      <c r="BV69" s="50" t="str">
        <f t="shared" si="58"/>
        <v>8,9</v>
      </c>
      <c r="BW69" s="435">
        <v>27</v>
      </c>
      <c r="BX69" s="91">
        <v>0</v>
      </c>
      <c r="BY69" s="91">
        <v>8</v>
      </c>
      <c r="BZ69" s="91">
        <v>7</v>
      </c>
      <c r="CA69" s="91" t="s">
        <v>728</v>
      </c>
      <c r="CB69" s="91">
        <v>1</v>
      </c>
      <c r="CC69" s="50" t="str">
        <f t="shared" si="59"/>
        <v>8,9</v>
      </c>
      <c r="CD69" s="91"/>
      <c r="CE69" s="91"/>
      <c r="CF69" s="91"/>
      <c r="CG69" s="91"/>
      <c r="CH69" s="91"/>
      <c r="CI69" s="91"/>
      <c r="CJ69" s="91"/>
      <c r="CK69" s="91"/>
      <c r="CL69" s="91"/>
      <c r="CM69" s="91"/>
      <c r="CN69" s="91"/>
      <c r="CO69" s="91"/>
      <c r="CP69" s="91"/>
    </row>
    <row r="70" spans="1:94" ht="12" customHeight="1">
      <c r="A70" s="412">
        <v>5.9159663865546204</v>
      </c>
      <c r="B70" s="317">
        <v>5.5819999999999999</v>
      </c>
      <c r="C70" s="317">
        <v>-2.4</v>
      </c>
      <c r="D70" s="472">
        <f t="shared" si="7"/>
        <v>66</v>
      </c>
      <c r="E70" s="473">
        <f t="shared" ref="E70:E133" si="60">IF(D70&lt;=$D$4,B70,"")</f>
        <v>5.5819999999999999</v>
      </c>
      <c r="F70" s="333"/>
      <c r="G70" s="410"/>
      <c r="H70" s="410"/>
      <c r="I70" s="410"/>
      <c r="J70" s="410"/>
      <c r="K70" s="410"/>
      <c r="L70" s="410"/>
      <c r="M70" s="410"/>
      <c r="N70" s="410"/>
      <c r="O70" s="410"/>
      <c r="P70" s="410"/>
      <c r="Q70" s="410"/>
      <c r="R70" s="410"/>
      <c r="S70" s="410"/>
      <c r="T70" s="410"/>
      <c r="U70" s="410"/>
      <c r="V70" s="410"/>
      <c r="W70" s="410"/>
      <c r="X70" s="410"/>
      <c r="Y70" s="410"/>
      <c r="Z70" s="410"/>
      <c r="AA70" s="410"/>
      <c r="AB70" s="410"/>
      <c r="AC70" s="410"/>
      <c r="AD70" s="410"/>
      <c r="AE70" s="410"/>
      <c r="AF70" s="410"/>
      <c r="AG70" s="410"/>
      <c r="AH70" s="410"/>
      <c r="AI70" s="410"/>
      <c r="AJ70" s="402"/>
      <c r="AK70" s="91">
        <v>31</v>
      </c>
      <c r="AL70" s="435">
        <v>0</v>
      </c>
      <c r="AM70" s="435">
        <v>3</v>
      </c>
      <c r="AN70" s="435">
        <v>1</v>
      </c>
      <c r="AO70" s="435">
        <v>50</v>
      </c>
      <c r="AP70" s="435">
        <v>4.0000000000000002E-4</v>
      </c>
      <c r="AQ70" s="435">
        <v>10</v>
      </c>
      <c r="AR70" s="435">
        <v>0.2</v>
      </c>
      <c r="AS70" s="435">
        <v>0.5</v>
      </c>
      <c r="AT70" s="435">
        <v>0.3</v>
      </c>
      <c r="AU70" s="435">
        <v>0.1</v>
      </c>
      <c r="AV70" s="91"/>
      <c r="AW70" s="81">
        <v>6.416666666667</v>
      </c>
      <c r="AX70" s="82">
        <v>-254.371156715409</v>
      </c>
      <c r="AY70" s="82">
        <v>-4746.1552278710196</v>
      </c>
      <c r="AZ70" s="82">
        <v>-1954.79722402022</v>
      </c>
      <c r="BA70" s="82">
        <v>-45334.568869445699</v>
      </c>
      <c r="BB70" s="91"/>
      <c r="BC70" s="81">
        <v>6.416666666667</v>
      </c>
      <c r="BD70" s="82">
        <v>848.28075547411504</v>
      </c>
      <c r="BE70" s="91"/>
      <c r="BF70" s="81">
        <v>6.416666666667</v>
      </c>
      <c r="BG70" s="82">
        <v>13.7588748401697</v>
      </c>
      <c r="BH70" s="91"/>
      <c r="BI70" s="91">
        <v>28</v>
      </c>
      <c r="BJ70" s="435">
        <v>0</v>
      </c>
      <c r="BK70" s="435">
        <v>8</v>
      </c>
      <c r="BL70" s="435">
        <v>8</v>
      </c>
      <c r="BM70" s="435" t="s">
        <v>728</v>
      </c>
      <c r="BN70" s="435">
        <v>1</v>
      </c>
      <c r="BO70" s="50" t="str">
        <f t="shared" si="57"/>
        <v>9,9</v>
      </c>
      <c r="BP70" s="435">
        <v>28</v>
      </c>
      <c r="BQ70" s="91">
        <v>0</v>
      </c>
      <c r="BR70" s="91">
        <v>8</v>
      </c>
      <c r="BS70" s="91">
        <v>8</v>
      </c>
      <c r="BT70" s="91" t="s">
        <v>728</v>
      </c>
      <c r="BU70" s="91">
        <v>1</v>
      </c>
      <c r="BV70" s="50" t="str">
        <f t="shared" si="58"/>
        <v>9,9</v>
      </c>
      <c r="BW70" s="435">
        <v>28</v>
      </c>
      <c r="BX70" s="91">
        <v>0</v>
      </c>
      <c r="BY70" s="91">
        <v>8</v>
      </c>
      <c r="BZ70" s="91">
        <v>8</v>
      </c>
      <c r="CA70" s="91" t="s">
        <v>728</v>
      </c>
      <c r="CB70" s="91">
        <v>1</v>
      </c>
      <c r="CC70" s="50" t="str">
        <f t="shared" si="59"/>
        <v>9,9</v>
      </c>
      <c r="CD70" s="91"/>
      <c r="CE70" s="91"/>
      <c r="CF70" s="91"/>
      <c r="CG70" s="91"/>
      <c r="CH70" s="91"/>
      <c r="CI70" s="91"/>
      <c r="CJ70" s="91"/>
      <c r="CK70" s="91"/>
      <c r="CL70" s="91"/>
      <c r="CM70" s="91"/>
      <c r="CN70" s="91"/>
      <c r="CO70" s="91"/>
      <c r="CP70" s="91"/>
    </row>
    <row r="71" spans="1:94" ht="12" customHeight="1">
      <c r="A71" s="412">
        <v>5.9915966386554604</v>
      </c>
      <c r="B71" s="317">
        <v>5.6319999999999997</v>
      </c>
      <c r="C71" s="317">
        <v>-2.8</v>
      </c>
      <c r="D71" s="472">
        <f t="shared" ref="D71:D134" si="61">D70+1</f>
        <v>67</v>
      </c>
      <c r="E71" s="473">
        <f t="shared" si="60"/>
        <v>5.6319999999999997</v>
      </c>
      <c r="F71" s="333"/>
      <c r="G71" s="410"/>
      <c r="H71" s="410"/>
      <c r="I71" s="410"/>
      <c r="J71" s="410"/>
      <c r="K71" s="410"/>
      <c r="L71" s="410"/>
      <c r="M71" s="410"/>
      <c r="N71" s="410"/>
      <c r="O71" s="410"/>
      <c r="P71" s="410"/>
      <c r="Q71" s="410"/>
      <c r="R71" s="410"/>
      <c r="S71" s="410"/>
      <c r="T71" s="410"/>
      <c r="U71" s="410"/>
      <c r="V71" s="410"/>
      <c r="W71" s="410"/>
      <c r="X71" s="410"/>
      <c r="Y71" s="410"/>
      <c r="Z71" s="410"/>
      <c r="AA71" s="410"/>
      <c r="AB71" s="410"/>
      <c r="AC71" s="410"/>
      <c r="AD71" s="410"/>
      <c r="AE71" s="410"/>
      <c r="AF71" s="410"/>
      <c r="AG71" s="410"/>
      <c r="AH71" s="410"/>
      <c r="AI71" s="410"/>
      <c r="AJ71" s="402"/>
      <c r="AK71" s="91">
        <v>32</v>
      </c>
      <c r="AL71" s="435">
        <v>0</v>
      </c>
      <c r="AM71" s="435">
        <v>3</v>
      </c>
      <c r="AN71" s="435">
        <v>2</v>
      </c>
      <c r="AO71" s="435">
        <v>50</v>
      </c>
      <c r="AP71" s="435">
        <v>4.0000000000000002E-4</v>
      </c>
      <c r="AQ71" s="435">
        <v>10</v>
      </c>
      <c r="AR71" s="435">
        <v>0.2</v>
      </c>
      <c r="AS71" s="435">
        <v>0.5</v>
      </c>
      <c r="AT71" s="435">
        <v>0.3</v>
      </c>
      <c r="AU71" s="435">
        <v>0.1</v>
      </c>
      <c r="AV71" s="91"/>
      <c r="AW71" s="81">
        <v>6.5</v>
      </c>
      <c r="AX71" s="82">
        <v>-263.23617944671503</v>
      </c>
      <c r="AY71" s="82">
        <v>-5357.6799499045101</v>
      </c>
      <c r="AZ71" s="82">
        <v>-2092.88843071359</v>
      </c>
      <c r="BA71" s="82">
        <v>-54527.599525426798</v>
      </c>
      <c r="BB71" s="91"/>
      <c r="BC71" s="81">
        <v>6.5</v>
      </c>
      <c r="BD71" s="82">
        <v>849.23615140390405</v>
      </c>
      <c r="BE71" s="91"/>
      <c r="BF71" s="81">
        <v>6.5</v>
      </c>
      <c r="BG71" s="82">
        <v>13.946636039791899</v>
      </c>
      <c r="BH71" s="91"/>
      <c r="BI71" s="91">
        <v>29</v>
      </c>
      <c r="BJ71" s="435">
        <v>0</v>
      </c>
      <c r="BK71" s="435">
        <v>8</v>
      </c>
      <c r="BL71" s="435">
        <v>9</v>
      </c>
      <c r="BM71" s="435" t="s">
        <v>728</v>
      </c>
      <c r="BN71" s="435">
        <v>1</v>
      </c>
      <c r="BO71" s="50" t="str">
        <f t="shared" si="57"/>
        <v>10,9</v>
      </c>
      <c r="BP71" s="435">
        <v>29</v>
      </c>
      <c r="BQ71" s="91">
        <v>0</v>
      </c>
      <c r="BR71" s="91">
        <v>8</v>
      </c>
      <c r="BS71" s="91">
        <v>9</v>
      </c>
      <c r="BT71" s="91" t="s">
        <v>728</v>
      </c>
      <c r="BU71" s="91">
        <v>1</v>
      </c>
      <c r="BV71" s="50" t="str">
        <f t="shared" si="58"/>
        <v>10,9</v>
      </c>
      <c r="BW71" s="435">
        <v>29</v>
      </c>
      <c r="BX71" s="91">
        <v>0</v>
      </c>
      <c r="BY71" s="91">
        <v>8</v>
      </c>
      <c r="BZ71" s="91">
        <v>9</v>
      </c>
      <c r="CA71" s="91" t="s">
        <v>728</v>
      </c>
      <c r="CB71" s="91">
        <v>1</v>
      </c>
      <c r="CC71" s="50" t="str">
        <f t="shared" si="59"/>
        <v>10,9</v>
      </c>
      <c r="CD71" s="91"/>
      <c r="CE71" s="91"/>
      <c r="CF71" s="91"/>
      <c r="CG71" s="91"/>
      <c r="CH71" s="91"/>
      <c r="CI71" s="91"/>
      <c r="CJ71" s="91"/>
      <c r="CK71" s="91"/>
      <c r="CL71" s="91"/>
      <c r="CM71" s="91"/>
      <c r="CN71" s="91"/>
      <c r="CO71" s="91"/>
      <c r="CP71" s="91"/>
    </row>
    <row r="72" spans="1:94" ht="12" customHeight="1">
      <c r="A72" s="412">
        <v>6.0672268907562996</v>
      </c>
      <c r="B72" s="317">
        <v>5.6820000000000004</v>
      </c>
      <c r="C72" s="317">
        <v>-2.4</v>
      </c>
      <c r="D72" s="472">
        <f t="shared" si="61"/>
        <v>68</v>
      </c>
      <c r="E72" s="473">
        <f t="shared" si="60"/>
        <v>5.6820000000000004</v>
      </c>
      <c r="F72" s="333"/>
      <c r="G72" s="410"/>
      <c r="H72" s="410"/>
      <c r="I72" s="410"/>
      <c r="J72" s="410"/>
      <c r="K72" s="410"/>
      <c r="L72" s="410"/>
      <c r="M72" s="410"/>
      <c r="N72" s="410"/>
      <c r="O72" s="410"/>
      <c r="P72" s="410"/>
      <c r="Q72" s="410"/>
      <c r="R72" s="410"/>
      <c r="S72" s="410"/>
      <c r="T72" s="410"/>
      <c r="U72" s="410"/>
      <c r="V72" s="410"/>
      <c r="W72" s="410"/>
      <c r="X72" s="410"/>
      <c r="Y72" s="410"/>
      <c r="Z72" s="410"/>
      <c r="AA72" s="410"/>
      <c r="AB72" s="410"/>
      <c r="AC72" s="410"/>
      <c r="AD72" s="410"/>
      <c r="AE72" s="410"/>
      <c r="AF72" s="410"/>
      <c r="AG72" s="410"/>
      <c r="AH72" s="410"/>
      <c r="AI72" s="410"/>
      <c r="AJ72" s="402"/>
      <c r="AK72" s="91">
        <v>33</v>
      </c>
      <c r="AL72" s="435">
        <v>0</v>
      </c>
      <c r="AM72" s="435">
        <v>3</v>
      </c>
      <c r="AN72" s="435">
        <v>3</v>
      </c>
      <c r="AO72" s="435">
        <v>50</v>
      </c>
      <c r="AP72" s="435">
        <v>4.0000000000000002E-4</v>
      </c>
      <c r="AQ72" s="435">
        <v>10</v>
      </c>
      <c r="AR72" s="435">
        <v>0.2</v>
      </c>
      <c r="AS72" s="435">
        <v>0.5</v>
      </c>
      <c r="AT72" s="435">
        <v>0.3</v>
      </c>
      <c r="AU72" s="435">
        <v>0.1</v>
      </c>
      <c r="AV72" s="91"/>
      <c r="AW72" s="81">
        <v>6.583333333333</v>
      </c>
      <c r="AX72" s="82">
        <v>-286.37148668029602</v>
      </c>
      <c r="AY72" s="82">
        <v>-6258.1680008800604</v>
      </c>
      <c r="AZ72" s="82">
        <v>-2451.5914855701699</v>
      </c>
      <c r="BA72" s="82">
        <v>-68106.602218529806</v>
      </c>
      <c r="BB72" s="91"/>
      <c r="BC72" s="81">
        <v>6.583333333333</v>
      </c>
      <c r="BD72" s="82">
        <v>850.17948456828697</v>
      </c>
      <c r="BE72" s="91"/>
      <c r="BF72" s="81">
        <v>6.583333333333</v>
      </c>
      <c r="BG72" s="82">
        <v>13.808547286916699</v>
      </c>
      <c r="BH72" s="91"/>
      <c r="BI72" s="91">
        <v>30</v>
      </c>
      <c r="BJ72" s="435">
        <v>0</v>
      </c>
      <c r="BK72" s="435">
        <v>9</v>
      </c>
      <c r="BL72" s="435">
        <v>6</v>
      </c>
      <c r="BM72" s="435" t="s">
        <v>728</v>
      </c>
      <c r="BN72" s="435">
        <v>1</v>
      </c>
      <c r="BO72" s="50" t="str">
        <f t="shared" si="57"/>
        <v>7,10</v>
      </c>
      <c r="BP72" s="435">
        <v>30</v>
      </c>
      <c r="BQ72" s="91">
        <v>0</v>
      </c>
      <c r="BR72" s="91">
        <v>9</v>
      </c>
      <c r="BS72" s="91">
        <v>6</v>
      </c>
      <c r="BT72" s="91" t="s">
        <v>728</v>
      </c>
      <c r="BU72" s="91">
        <v>1</v>
      </c>
      <c r="BV72" s="50" t="str">
        <f t="shared" si="58"/>
        <v>7,10</v>
      </c>
      <c r="BW72" s="435">
        <v>30</v>
      </c>
      <c r="BX72" s="91">
        <v>0</v>
      </c>
      <c r="BY72" s="91">
        <v>9</v>
      </c>
      <c r="BZ72" s="91">
        <v>6</v>
      </c>
      <c r="CA72" s="91" t="s">
        <v>728</v>
      </c>
      <c r="CB72" s="91">
        <v>1</v>
      </c>
      <c r="CC72" s="50" t="str">
        <f t="shared" si="59"/>
        <v>7,10</v>
      </c>
      <c r="CD72" s="91"/>
      <c r="CE72" s="91"/>
      <c r="CF72" s="91"/>
      <c r="CG72" s="91"/>
      <c r="CH72" s="91"/>
      <c r="CI72" s="91"/>
      <c r="CJ72" s="91"/>
      <c r="CK72" s="91"/>
      <c r="CL72" s="91"/>
      <c r="CM72" s="91"/>
      <c r="CN72" s="91"/>
      <c r="CO72" s="91"/>
      <c r="CP72" s="91"/>
    </row>
    <row r="73" spans="1:94" ht="12" customHeight="1">
      <c r="A73" s="412">
        <v>6.1428571428571397</v>
      </c>
      <c r="B73" s="317">
        <v>5.8380000000000001</v>
      </c>
      <c r="C73" s="317">
        <v>2.4</v>
      </c>
      <c r="D73" s="472">
        <f t="shared" si="61"/>
        <v>69</v>
      </c>
      <c r="E73" s="473">
        <f t="shared" si="60"/>
        <v>5.8380000000000001</v>
      </c>
      <c r="F73" s="333"/>
      <c r="G73" s="410"/>
      <c r="H73" s="410"/>
      <c r="I73" s="410"/>
      <c r="J73" s="410"/>
      <c r="K73" s="410"/>
      <c r="L73" s="410"/>
      <c r="M73" s="410"/>
      <c r="N73" s="410"/>
      <c r="O73" s="410"/>
      <c r="P73" s="410"/>
      <c r="Q73" s="410"/>
      <c r="R73" s="410"/>
      <c r="S73" s="410"/>
      <c r="T73" s="410"/>
      <c r="U73" s="410"/>
      <c r="V73" s="410"/>
      <c r="W73" s="410"/>
      <c r="X73" s="410"/>
      <c r="Y73" s="410"/>
      <c r="Z73" s="410"/>
      <c r="AA73" s="410"/>
      <c r="AB73" s="410"/>
      <c r="AC73" s="410"/>
      <c r="AD73" s="410"/>
      <c r="AE73" s="410"/>
      <c r="AF73" s="410"/>
      <c r="AG73" s="410"/>
      <c r="AH73" s="410"/>
      <c r="AI73" s="410"/>
      <c r="AJ73" s="402"/>
      <c r="AK73" s="91">
        <v>34</v>
      </c>
      <c r="AL73" s="435">
        <v>0</v>
      </c>
      <c r="AM73" s="435">
        <v>3</v>
      </c>
      <c r="AN73" s="435">
        <v>4</v>
      </c>
      <c r="AO73" s="435">
        <v>50</v>
      </c>
      <c r="AP73" s="435">
        <v>4.0000000000000002E-4</v>
      </c>
      <c r="AQ73" s="435">
        <v>10</v>
      </c>
      <c r="AR73" s="435">
        <v>0.2</v>
      </c>
      <c r="AS73" s="435">
        <v>0.5</v>
      </c>
      <c r="AT73" s="435">
        <v>0.3</v>
      </c>
      <c r="AU73" s="435">
        <v>0.1</v>
      </c>
      <c r="AV73" s="91"/>
      <c r="AW73" s="81">
        <v>6.666666666667</v>
      </c>
      <c r="AX73" s="82">
        <v>-303.39645991789098</v>
      </c>
      <c r="AY73" s="82">
        <v>-6662.3269704074601</v>
      </c>
      <c r="AZ73" s="82">
        <v>-2733.2925088023298</v>
      </c>
      <c r="BA73" s="82">
        <v>-74338.530782758695</v>
      </c>
      <c r="BB73" s="91"/>
      <c r="BC73" s="81">
        <v>6.666666666667</v>
      </c>
      <c r="BD73" s="82">
        <v>851.11062098300397</v>
      </c>
      <c r="BE73" s="91"/>
      <c r="BF73" s="81">
        <v>6.666666666667</v>
      </c>
      <c r="BG73" s="82">
        <v>13.4574227287226</v>
      </c>
      <c r="BH73" s="91"/>
      <c r="BI73" s="91">
        <v>31</v>
      </c>
      <c r="BJ73" s="435">
        <v>0</v>
      </c>
      <c r="BK73" s="435">
        <v>9</v>
      </c>
      <c r="BL73" s="435">
        <v>7</v>
      </c>
      <c r="BM73" s="435" t="s">
        <v>728</v>
      </c>
      <c r="BN73" s="435">
        <v>1</v>
      </c>
      <c r="BO73" s="50" t="str">
        <f t="shared" si="57"/>
        <v>8,10</v>
      </c>
      <c r="BP73" s="435">
        <v>31</v>
      </c>
      <c r="BQ73" s="91">
        <v>0</v>
      </c>
      <c r="BR73" s="91">
        <v>9</v>
      </c>
      <c r="BS73" s="91">
        <v>7</v>
      </c>
      <c r="BT73" s="91" t="s">
        <v>728</v>
      </c>
      <c r="BU73" s="91">
        <v>1</v>
      </c>
      <c r="BV73" s="50" t="str">
        <f t="shared" si="58"/>
        <v>8,10</v>
      </c>
      <c r="BW73" s="435">
        <v>31</v>
      </c>
      <c r="BX73" s="91">
        <v>0</v>
      </c>
      <c r="BY73" s="91">
        <v>9</v>
      </c>
      <c r="BZ73" s="91">
        <v>7</v>
      </c>
      <c r="CA73" s="91" t="s">
        <v>728</v>
      </c>
      <c r="CB73" s="91">
        <v>1</v>
      </c>
      <c r="CC73" s="50" t="str">
        <f t="shared" si="59"/>
        <v>8,10</v>
      </c>
      <c r="CD73" s="91"/>
      <c r="CE73" s="91"/>
      <c r="CF73" s="91"/>
      <c r="CG73" s="91"/>
      <c r="CH73" s="91"/>
      <c r="CI73" s="91"/>
      <c r="CJ73" s="91"/>
      <c r="CK73" s="91"/>
      <c r="CL73" s="91"/>
      <c r="CM73" s="91"/>
      <c r="CN73" s="91"/>
      <c r="CO73" s="91"/>
      <c r="CP73" s="91"/>
    </row>
    <row r="74" spans="1:94" ht="12" customHeight="1">
      <c r="A74" s="412">
        <v>6.2184873949579798</v>
      </c>
      <c r="B74" s="317">
        <v>5.8879999999999999</v>
      </c>
      <c r="C74" s="317">
        <v>2.8</v>
      </c>
      <c r="D74" s="472">
        <f t="shared" si="61"/>
        <v>70</v>
      </c>
      <c r="E74" s="473">
        <f t="shared" si="60"/>
        <v>5.8879999999999999</v>
      </c>
      <c r="F74" s="333"/>
      <c r="G74" s="410"/>
      <c r="H74" s="410"/>
      <c r="I74" s="410"/>
      <c r="J74" s="410"/>
      <c r="K74" s="410"/>
      <c r="L74" s="410"/>
      <c r="M74" s="410"/>
      <c r="N74" s="410"/>
      <c r="O74" s="410"/>
      <c r="P74" s="410"/>
      <c r="Q74" s="410"/>
      <c r="R74" s="410"/>
      <c r="S74" s="410"/>
      <c r="T74" s="410"/>
      <c r="U74" s="410"/>
      <c r="V74" s="410"/>
      <c r="W74" s="410"/>
      <c r="X74" s="410"/>
      <c r="Y74" s="410"/>
      <c r="Z74" s="410"/>
      <c r="AA74" s="410"/>
      <c r="AB74" s="410"/>
      <c r="AC74" s="410"/>
      <c r="AD74" s="410"/>
      <c r="AE74" s="410"/>
      <c r="AF74" s="410"/>
      <c r="AG74" s="410"/>
      <c r="AH74" s="410"/>
      <c r="AI74" s="410"/>
      <c r="AJ74" s="402"/>
      <c r="AK74" s="91">
        <v>35</v>
      </c>
      <c r="AL74" s="435">
        <v>0</v>
      </c>
      <c r="AM74" s="435">
        <v>3</v>
      </c>
      <c r="AN74" s="435">
        <v>5</v>
      </c>
      <c r="AO74" s="435">
        <v>50</v>
      </c>
      <c r="AP74" s="435">
        <v>4.0000000000000002E-4</v>
      </c>
      <c r="AQ74" s="435">
        <v>10</v>
      </c>
      <c r="AR74" s="435">
        <v>0.2</v>
      </c>
      <c r="AS74" s="435">
        <v>0.5</v>
      </c>
      <c r="AT74" s="435">
        <v>0.3</v>
      </c>
      <c r="AU74" s="435">
        <v>0.1</v>
      </c>
      <c r="AV74" s="91"/>
      <c r="AW74" s="81">
        <v>6.75</v>
      </c>
      <c r="AX74" s="82">
        <v>-296.71279001017001</v>
      </c>
      <c r="AY74" s="82">
        <v>-6112.5523992910603</v>
      </c>
      <c r="AZ74" s="82">
        <v>-2638.23771618112</v>
      </c>
      <c r="BA74" s="82">
        <v>-66148.6846421597</v>
      </c>
      <c r="BB74" s="91"/>
      <c r="BC74" s="81">
        <v>6.75</v>
      </c>
      <c r="BD74" s="82">
        <v>852.02952631833398</v>
      </c>
      <c r="BE74" s="91"/>
      <c r="BF74" s="81">
        <v>6.75</v>
      </c>
      <c r="BG74" s="82">
        <v>13.2245012369794</v>
      </c>
      <c r="BH74" s="91"/>
      <c r="BI74" s="91">
        <v>32</v>
      </c>
      <c r="BJ74" s="435">
        <v>0</v>
      </c>
      <c r="BK74" s="435">
        <v>9</v>
      </c>
      <c r="BL74" s="435">
        <v>8</v>
      </c>
      <c r="BM74" s="435" t="s">
        <v>728</v>
      </c>
      <c r="BN74" s="435">
        <v>1</v>
      </c>
      <c r="BO74" s="50" t="str">
        <f t="shared" si="57"/>
        <v>9,10</v>
      </c>
      <c r="BP74" s="435">
        <v>32</v>
      </c>
      <c r="BQ74" s="91">
        <v>0</v>
      </c>
      <c r="BR74" s="91">
        <v>9</v>
      </c>
      <c r="BS74" s="91">
        <v>8</v>
      </c>
      <c r="BT74" s="91" t="s">
        <v>728</v>
      </c>
      <c r="BU74" s="91">
        <v>1</v>
      </c>
      <c r="BV74" s="50" t="str">
        <f t="shared" si="58"/>
        <v>9,10</v>
      </c>
      <c r="BW74" s="435">
        <v>32</v>
      </c>
      <c r="BX74" s="91">
        <v>0</v>
      </c>
      <c r="BY74" s="91">
        <v>9</v>
      </c>
      <c r="BZ74" s="91">
        <v>8</v>
      </c>
      <c r="CA74" s="91" t="s">
        <v>728</v>
      </c>
      <c r="CB74" s="91">
        <v>1</v>
      </c>
      <c r="CC74" s="50" t="str">
        <f t="shared" si="59"/>
        <v>9,10</v>
      </c>
      <c r="CD74" s="91"/>
      <c r="CE74" s="91"/>
      <c r="CF74" s="91"/>
      <c r="CG74" s="91"/>
      <c r="CH74" s="91"/>
      <c r="CI74" s="91"/>
      <c r="CJ74" s="91"/>
      <c r="CK74" s="91"/>
      <c r="CL74" s="91"/>
      <c r="CM74" s="91"/>
      <c r="CN74" s="91"/>
      <c r="CO74" s="91"/>
      <c r="CP74" s="91"/>
    </row>
    <row r="75" spans="1:94" ht="12" customHeight="1">
      <c r="A75" s="412">
        <v>6.2941176470588198</v>
      </c>
      <c r="B75" s="317">
        <v>5.9379999999999997</v>
      </c>
      <c r="C75" s="317">
        <v>2.4</v>
      </c>
      <c r="D75" s="472">
        <f t="shared" si="61"/>
        <v>71</v>
      </c>
      <c r="E75" s="473">
        <f t="shared" si="60"/>
        <v>5.9379999999999997</v>
      </c>
      <c r="F75" s="333"/>
      <c r="G75" s="410"/>
      <c r="H75" s="410"/>
      <c r="I75" s="410"/>
      <c r="J75" s="410"/>
      <c r="K75" s="410"/>
      <c r="L75" s="410"/>
      <c r="M75" s="410"/>
      <c r="N75" s="410"/>
      <c r="O75" s="410"/>
      <c r="P75" s="410"/>
      <c r="Q75" s="410"/>
      <c r="R75" s="410"/>
      <c r="S75" s="410"/>
      <c r="T75" s="410"/>
      <c r="U75" s="410"/>
      <c r="V75" s="410"/>
      <c r="W75" s="410"/>
      <c r="X75" s="410"/>
      <c r="Y75" s="410"/>
      <c r="Z75" s="410"/>
      <c r="AA75" s="410"/>
      <c r="AB75" s="410"/>
      <c r="AC75" s="410"/>
      <c r="AD75" s="410"/>
      <c r="AE75" s="410"/>
      <c r="AF75" s="410"/>
      <c r="AG75" s="410"/>
      <c r="AH75" s="410"/>
      <c r="AI75" s="410"/>
      <c r="AJ75" s="402"/>
      <c r="AK75" s="91">
        <v>36</v>
      </c>
      <c r="AL75" s="435">
        <v>0</v>
      </c>
      <c r="AM75" s="435">
        <v>3</v>
      </c>
      <c r="AN75" s="435">
        <v>6</v>
      </c>
      <c r="AO75" s="435">
        <v>50</v>
      </c>
      <c r="AP75" s="435">
        <v>4.0000000000000002E-4</v>
      </c>
      <c r="AQ75" s="435">
        <v>10</v>
      </c>
      <c r="AR75" s="435">
        <v>0.2</v>
      </c>
      <c r="AS75" s="435">
        <v>0.5</v>
      </c>
      <c r="AT75" s="435">
        <v>0.3</v>
      </c>
      <c r="AU75" s="435">
        <v>0.1</v>
      </c>
      <c r="AV75" s="91"/>
      <c r="AW75" s="81">
        <v>6.833333333333</v>
      </c>
      <c r="AX75" s="82">
        <v>-271.948633745216</v>
      </c>
      <c r="AY75" s="82">
        <v>-5113.80872286058</v>
      </c>
      <c r="AZ75" s="82">
        <v>-2224.53003762341</v>
      </c>
      <c r="BA75" s="82">
        <v>-50920.188910261801</v>
      </c>
      <c r="BB75" s="91"/>
      <c r="BC75" s="81">
        <v>6.833333333333</v>
      </c>
      <c r="BD75" s="82">
        <v>852.93635309989395</v>
      </c>
      <c r="BE75" s="91"/>
      <c r="BF75" s="81">
        <v>6.833333333333</v>
      </c>
      <c r="BG75" s="82">
        <v>13.337542899438899</v>
      </c>
      <c r="BH75" s="91"/>
      <c r="BI75" s="91">
        <v>33</v>
      </c>
      <c r="BJ75" s="435">
        <v>0</v>
      </c>
      <c r="BK75" s="435">
        <v>9</v>
      </c>
      <c r="BL75" s="435">
        <v>9</v>
      </c>
      <c r="BM75" s="435" t="s">
        <v>728</v>
      </c>
      <c r="BN75" s="435">
        <v>1</v>
      </c>
      <c r="BO75" s="50" t="str">
        <f t="shared" si="57"/>
        <v>10,10</v>
      </c>
      <c r="BP75" s="435">
        <v>33</v>
      </c>
      <c r="BQ75" s="91">
        <v>0</v>
      </c>
      <c r="BR75" s="91">
        <v>9</v>
      </c>
      <c r="BS75" s="91">
        <v>9</v>
      </c>
      <c r="BT75" s="91" t="s">
        <v>728</v>
      </c>
      <c r="BU75" s="91">
        <v>1</v>
      </c>
      <c r="BV75" s="50" t="str">
        <f t="shared" si="58"/>
        <v>10,10</v>
      </c>
      <c r="BW75" s="435">
        <v>33</v>
      </c>
      <c r="BX75" s="91">
        <v>0</v>
      </c>
      <c r="BY75" s="91">
        <v>9</v>
      </c>
      <c r="BZ75" s="91">
        <v>9</v>
      </c>
      <c r="CA75" s="91" t="s">
        <v>728</v>
      </c>
      <c r="CB75" s="91">
        <v>1</v>
      </c>
      <c r="CC75" s="50" t="str">
        <f t="shared" si="59"/>
        <v>10,10</v>
      </c>
      <c r="CD75" s="91"/>
      <c r="CE75" s="91"/>
      <c r="CF75" s="91"/>
      <c r="CG75" s="91"/>
      <c r="CH75" s="91"/>
      <c r="CI75" s="91"/>
      <c r="CJ75" s="91"/>
      <c r="CK75" s="91"/>
      <c r="CL75" s="91"/>
      <c r="CM75" s="91"/>
      <c r="CN75" s="91"/>
      <c r="CO75" s="91"/>
      <c r="CP75" s="91"/>
    </row>
    <row r="76" spans="1:94" ht="12" customHeight="1">
      <c r="A76" s="412">
        <v>6.3697478991596599</v>
      </c>
      <c r="B76" s="317">
        <v>6.0940000000000003</v>
      </c>
      <c r="C76" s="317">
        <v>-2.1</v>
      </c>
      <c r="D76" s="472">
        <f t="shared" si="61"/>
        <v>72</v>
      </c>
      <c r="E76" s="473">
        <f t="shared" si="60"/>
        <v>6.0940000000000003</v>
      </c>
      <c r="F76" s="333"/>
      <c r="G76" s="410"/>
      <c r="H76" s="410"/>
      <c r="I76" s="410"/>
      <c r="J76" s="410"/>
      <c r="K76" s="410"/>
      <c r="L76" s="410"/>
      <c r="M76" s="410"/>
      <c r="N76" s="410"/>
      <c r="O76" s="410"/>
      <c r="P76" s="410"/>
      <c r="Q76" s="410"/>
      <c r="R76" s="410"/>
      <c r="S76" s="410"/>
      <c r="T76" s="410"/>
      <c r="U76" s="410"/>
      <c r="V76" s="410"/>
      <c r="W76" s="410"/>
      <c r="X76" s="410"/>
      <c r="Y76" s="410"/>
      <c r="Z76" s="410"/>
      <c r="AA76" s="410"/>
      <c r="AB76" s="410"/>
      <c r="AC76" s="410"/>
      <c r="AD76" s="410"/>
      <c r="AE76" s="410"/>
      <c r="AF76" s="410"/>
      <c r="AG76" s="410"/>
      <c r="AH76" s="410"/>
      <c r="AI76" s="410"/>
      <c r="AJ76" s="402"/>
      <c r="AK76" s="91">
        <v>37</v>
      </c>
      <c r="AL76" s="435">
        <v>0</v>
      </c>
      <c r="AM76" s="435">
        <v>3</v>
      </c>
      <c r="AN76" s="435">
        <v>7</v>
      </c>
      <c r="AO76" s="435">
        <v>50</v>
      </c>
      <c r="AP76" s="435">
        <v>4.0000000000000002E-4</v>
      </c>
      <c r="AQ76" s="435">
        <v>10</v>
      </c>
      <c r="AR76" s="435">
        <v>0.2</v>
      </c>
      <c r="AS76" s="435">
        <v>0.5</v>
      </c>
      <c r="AT76" s="435">
        <v>0.3</v>
      </c>
      <c r="AU76" s="435">
        <v>0.1</v>
      </c>
      <c r="AV76" s="91"/>
      <c r="AW76" s="81">
        <v>6.916666666667</v>
      </c>
      <c r="AX76" s="82">
        <v>-252.27753995229301</v>
      </c>
      <c r="AY76" s="82">
        <v>-4612.62945523092</v>
      </c>
      <c r="AZ76" s="82">
        <v>-1913.5325608199</v>
      </c>
      <c r="BA76" s="82">
        <v>-43267.708315233896</v>
      </c>
      <c r="BB76" s="91"/>
      <c r="BC76" s="81">
        <v>6.916666666667</v>
      </c>
      <c r="BD76" s="82">
        <v>853.83134937558498</v>
      </c>
      <c r="BE76" s="91"/>
      <c r="BF76" s="81">
        <v>6.916666666667</v>
      </c>
      <c r="BG76" s="82">
        <v>13.705569810527299</v>
      </c>
      <c r="BH76" s="91"/>
      <c r="BI76" s="91">
        <v>34</v>
      </c>
      <c r="BJ76" s="435">
        <v>0</v>
      </c>
      <c r="BK76" s="435">
        <v>10</v>
      </c>
      <c r="BL76" s="435">
        <v>6</v>
      </c>
      <c r="BM76" s="435" t="s">
        <v>728</v>
      </c>
      <c r="BN76" s="435">
        <v>1</v>
      </c>
      <c r="BO76" s="50" t="str">
        <f t="shared" si="57"/>
        <v>7,11</v>
      </c>
      <c r="BP76" s="435">
        <v>34</v>
      </c>
      <c r="BQ76" s="91">
        <v>0</v>
      </c>
      <c r="BR76" s="91">
        <v>10</v>
      </c>
      <c r="BS76" s="91">
        <v>6</v>
      </c>
      <c r="BT76" s="91" t="s">
        <v>728</v>
      </c>
      <c r="BU76" s="91">
        <v>1</v>
      </c>
      <c r="BV76" s="50" t="str">
        <f t="shared" si="58"/>
        <v>7,11</v>
      </c>
      <c r="BW76" s="435">
        <v>34</v>
      </c>
      <c r="BX76" s="91">
        <v>0</v>
      </c>
      <c r="BY76" s="91">
        <v>10</v>
      </c>
      <c r="BZ76" s="91">
        <v>6</v>
      </c>
      <c r="CA76" s="91" t="s">
        <v>728</v>
      </c>
      <c r="CB76" s="91">
        <v>1</v>
      </c>
      <c r="CC76" s="50" t="str">
        <f t="shared" si="59"/>
        <v>7,11</v>
      </c>
      <c r="CD76" s="91"/>
      <c r="CE76" s="91"/>
      <c r="CF76" s="91"/>
      <c r="CG76" s="91"/>
      <c r="CH76" s="91"/>
      <c r="CI76" s="91"/>
      <c r="CJ76" s="91"/>
      <c r="CK76" s="91"/>
      <c r="CL76" s="91"/>
      <c r="CM76" s="91"/>
      <c r="CN76" s="91"/>
      <c r="CO76" s="91"/>
      <c r="CP76" s="91"/>
    </row>
    <row r="77" spans="1:94" ht="12" customHeight="1">
      <c r="A77" s="412">
        <v>6.4453781512605</v>
      </c>
      <c r="B77" s="317">
        <v>6.1440000000000001</v>
      </c>
      <c r="C77" s="317">
        <v>-2.5</v>
      </c>
      <c r="D77" s="472">
        <f t="shared" si="61"/>
        <v>73</v>
      </c>
      <c r="E77" s="473">
        <f t="shared" si="60"/>
        <v>6.1440000000000001</v>
      </c>
      <c r="F77" s="333"/>
      <c r="G77" s="410"/>
      <c r="H77" s="410"/>
      <c r="I77" s="410"/>
      <c r="J77" s="410"/>
      <c r="K77" s="410"/>
      <c r="L77" s="410"/>
      <c r="M77" s="410"/>
      <c r="N77" s="410"/>
      <c r="O77" s="410"/>
      <c r="P77" s="410"/>
      <c r="Q77" s="410"/>
      <c r="R77" s="410"/>
      <c r="S77" s="410"/>
      <c r="T77" s="410"/>
      <c r="U77" s="410"/>
      <c r="V77" s="410"/>
      <c r="W77" s="410"/>
      <c r="X77" s="410"/>
      <c r="Y77" s="410"/>
      <c r="Z77" s="410"/>
      <c r="AA77" s="410"/>
      <c r="AB77" s="410"/>
      <c r="AC77" s="410"/>
      <c r="AD77" s="410"/>
      <c r="AE77" s="410"/>
      <c r="AF77" s="410"/>
      <c r="AG77" s="410"/>
      <c r="AH77" s="410"/>
      <c r="AI77" s="410"/>
      <c r="AJ77" s="402"/>
      <c r="AK77" s="91">
        <v>38</v>
      </c>
      <c r="AL77" s="435">
        <v>0</v>
      </c>
      <c r="AM77" s="435">
        <v>3</v>
      </c>
      <c r="AN77" s="435">
        <v>8</v>
      </c>
      <c r="AO77" s="435">
        <v>50</v>
      </c>
      <c r="AP77" s="435">
        <v>4.0000000000000002E-4</v>
      </c>
      <c r="AQ77" s="435">
        <v>10</v>
      </c>
      <c r="AR77" s="435">
        <v>0.2</v>
      </c>
      <c r="AS77" s="435">
        <v>0.5</v>
      </c>
      <c r="AT77" s="435">
        <v>0.3</v>
      </c>
      <c r="AU77" s="435">
        <v>0.1</v>
      </c>
      <c r="AV77" s="91"/>
      <c r="AW77" s="81">
        <v>7</v>
      </c>
      <c r="AX77" s="82">
        <v>-256.98651746157401</v>
      </c>
      <c r="AY77" s="82">
        <v>-5116.9748623456098</v>
      </c>
      <c r="AZ77" s="82">
        <v>-1994.99694608195</v>
      </c>
      <c r="BA77" s="82">
        <v>-50874.5536158943</v>
      </c>
      <c r="BB77" s="91"/>
      <c r="BC77" s="81">
        <v>7</v>
      </c>
      <c r="BD77" s="82">
        <v>854.71466956097504</v>
      </c>
      <c r="BE77" s="91"/>
      <c r="BF77" s="81">
        <v>7</v>
      </c>
      <c r="BG77" s="82">
        <v>13.9822485312338</v>
      </c>
      <c r="BH77" s="91"/>
      <c r="BI77" s="91">
        <v>35</v>
      </c>
      <c r="BJ77" s="435">
        <v>0</v>
      </c>
      <c r="BK77" s="435">
        <v>10</v>
      </c>
      <c r="BL77" s="435">
        <v>7</v>
      </c>
      <c r="BM77" s="435" t="s">
        <v>728</v>
      </c>
      <c r="BN77" s="435">
        <v>1</v>
      </c>
      <c r="BO77" s="50" t="str">
        <f t="shared" si="57"/>
        <v>8,11</v>
      </c>
      <c r="BP77" s="435">
        <v>35</v>
      </c>
      <c r="BQ77" s="91">
        <v>0</v>
      </c>
      <c r="BR77" s="91">
        <v>10</v>
      </c>
      <c r="BS77" s="91">
        <v>7</v>
      </c>
      <c r="BT77" s="91" t="s">
        <v>728</v>
      </c>
      <c r="BU77" s="91">
        <v>1</v>
      </c>
      <c r="BV77" s="50" t="str">
        <f t="shared" si="58"/>
        <v>8,11</v>
      </c>
      <c r="BW77" s="435">
        <v>35</v>
      </c>
      <c r="BX77" s="91">
        <v>0</v>
      </c>
      <c r="BY77" s="91">
        <v>10</v>
      </c>
      <c r="BZ77" s="91">
        <v>7</v>
      </c>
      <c r="CA77" s="91" t="s">
        <v>728</v>
      </c>
      <c r="CB77" s="91">
        <v>1</v>
      </c>
      <c r="CC77" s="50" t="str">
        <f t="shared" si="59"/>
        <v>8,11</v>
      </c>
      <c r="CD77" s="91"/>
      <c r="CE77" s="91"/>
      <c r="CF77" s="91"/>
      <c r="CG77" s="91"/>
      <c r="CH77" s="91"/>
      <c r="CI77" s="91"/>
      <c r="CJ77" s="91"/>
      <c r="CK77" s="91"/>
      <c r="CL77" s="91"/>
      <c r="CM77" s="91"/>
      <c r="CN77" s="91"/>
      <c r="CO77" s="91"/>
      <c r="CP77" s="91"/>
    </row>
    <row r="78" spans="1:94" ht="12" customHeight="1">
      <c r="A78" s="412">
        <v>6.52100840336134</v>
      </c>
      <c r="B78" s="317">
        <v>6.194</v>
      </c>
      <c r="C78" s="317">
        <v>-2.1</v>
      </c>
      <c r="D78" s="472">
        <f t="shared" si="61"/>
        <v>74</v>
      </c>
      <c r="E78" s="473">
        <f t="shared" si="60"/>
        <v>6.194</v>
      </c>
      <c r="F78" s="333"/>
      <c r="G78" s="410"/>
      <c r="H78" s="410"/>
      <c r="I78" s="410"/>
      <c r="J78" s="410"/>
      <c r="K78" s="410"/>
      <c r="L78" s="410"/>
      <c r="M78" s="410"/>
      <c r="N78" s="410"/>
      <c r="O78" s="410"/>
      <c r="P78" s="410"/>
      <c r="Q78" s="410"/>
      <c r="R78" s="410"/>
      <c r="S78" s="410"/>
      <c r="T78" s="410"/>
      <c r="U78" s="410"/>
      <c r="V78" s="410"/>
      <c r="W78" s="410"/>
      <c r="X78" s="410"/>
      <c r="Y78" s="410"/>
      <c r="Z78" s="410"/>
      <c r="AA78" s="410"/>
      <c r="AB78" s="410"/>
      <c r="AC78" s="410"/>
      <c r="AD78" s="410"/>
      <c r="AE78" s="410"/>
      <c r="AF78" s="410"/>
      <c r="AG78" s="410"/>
      <c r="AH78" s="410"/>
      <c r="AI78" s="410"/>
      <c r="AJ78" s="402"/>
      <c r="AK78" s="91">
        <v>39</v>
      </c>
      <c r="AL78" s="435">
        <v>0</v>
      </c>
      <c r="AM78" s="435">
        <v>3</v>
      </c>
      <c r="AN78" s="435">
        <v>9</v>
      </c>
      <c r="AO78" s="435">
        <v>50</v>
      </c>
      <c r="AP78" s="435">
        <v>4.0000000000000002E-4</v>
      </c>
      <c r="AQ78" s="435">
        <v>10</v>
      </c>
      <c r="AR78" s="435">
        <v>0.2</v>
      </c>
      <c r="AS78" s="435">
        <v>0.5</v>
      </c>
      <c r="AT78" s="435">
        <v>0.3</v>
      </c>
      <c r="AU78" s="435">
        <v>0.1</v>
      </c>
      <c r="AV78" s="91"/>
      <c r="AW78" s="81">
        <v>7.083333333333</v>
      </c>
      <c r="AX78" s="82">
        <v>-279.95182107697099</v>
      </c>
      <c r="AY78" s="82">
        <v>-6078.70239164336</v>
      </c>
      <c r="AZ78" s="82">
        <v>-2351.1114929998198</v>
      </c>
      <c r="BA78" s="82">
        <v>-65374.2179334436</v>
      </c>
      <c r="BB78" s="91"/>
      <c r="BC78" s="81">
        <v>7.083333333333</v>
      </c>
      <c r="BD78" s="82">
        <v>855.58627793347603</v>
      </c>
      <c r="BE78" s="91"/>
      <c r="BF78" s="81">
        <v>7.083333333333</v>
      </c>
      <c r="BG78" s="82">
        <v>13.9213940315994</v>
      </c>
      <c r="BH78" s="91"/>
      <c r="BI78" s="91">
        <v>36</v>
      </c>
      <c r="BJ78" s="435">
        <v>0</v>
      </c>
      <c r="BK78" s="435">
        <v>10</v>
      </c>
      <c r="BL78" s="435">
        <v>8</v>
      </c>
      <c r="BM78" s="435" t="s">
        <v>728</v>
      </c>
      <c r="BN78" s="435">
        <v>1</v>
      </c>
      <c r="BO78" s="50" t="str">
        <f t="shared" si="57"/>
        <v>9,11</v>
      </c>
      <c r="BP78" s="435">
        <v>36</v>
      </c>
      <c r="BQ78" s="91">
        <v>0</v>
      </c>
      <c r="BR78" s="91">
        <v>10</v>
      </c>
      <c r="BS78" s="91">
        <v>8</v>
      </c>
      <c r="BT78" s="91" t="s">
        <v>728</v>
      </c>
      <c r="BU78" s="91">
        <v>1</v>
      </c>
      <c r="BV78" s="50" t="str">
        <f t="shared" si="58"/>
        <v>9,11</v>
      </c>
      <c r="BW78" s="435">
        <v>36</v>
      </c>
      <c r="BX78" s="91">
        <v>0</v>
      </c>
      <c r="BY78" s="91">
        <v>10</v>
      </c>
      <c r="BZ78" s="91">
        <v>8</v>
      </c>
      <c r="CA78" s="91" t="s">
        <v>728</v>
      </c>
      <c r="CB78" s="91">
        <v>1</v>
      </c>
      <c r="CC78" s="50" t="str">
        <f t="shared" si="59"/>
        <v>9,11</v>
      </c>
      <c r="CD78" s="91"/>
      <c r="CE78" s="91"/>
      <c r="CF78" s="91"/>
      <c r="CG78" s="91"/>
      <c r="CH78" s="91"/>
      <c r="CI78" s="91"/>
      <c r="CJ78" s="91"/>
      <c r="CK78" s="91"/>
      <c r="CL78" s="91"/>
      <c r="CM78" s="91"/>
      <c r="CN78" s="91"/>
      <c r="CO78" s="91"/>
      <c r="CP78" s="91"/>
    </row>
    <row r="79" spans="1:94" ht="12" customHeight="1">
      <c r="A79" s="412">
        <v>6.5966386554621801</v>
      </c>
      <c r="B79" s="317">
        <v>6.35</v>
      </c>
      <c r="C79" s="317">
        <v>2.1</v>
      </c>
      <c r="D79" s="472">
        <f t="shared" si="61"/>
        <v>75</v>
      </c>
      <c r="E79" s="473">
        <f t="shared" si="60"/>
        <v>6.35</v>
      </c>
      <c r="F79" s="333"/>
      <c r="G79" s="410"/>
      <c r="H79" s="410"/>
      <c r="I79" s="410"/>
      <c r="J79" s="410"/>
      <c r="K79" s="410"/>
      <c r="L79" s="410"/>
      <c r="M79" s="410"/>
      <c r="N79" s="410"/>
      <c r="O79" s="410"/>
      <c r="P79" s="410"/>
      <c r="Q79" s="410"/>
      <c r="R79" s="410"/>
      <c r="S79" s="410"/>
      <c r="T79" s="410"/>
      <c r="U79" s="410"/>
      <c r="V79" s="410"/>
      <c r="W79" s="410"/>
      <c r="X79" s="410"/>
      <c r="Y79" s="410"/>
      <c r="Z79" s="410"/>
      <c r="AA79" s="410"/>
      <c r="AB79" s="410"/>
      <c r="AC79" s="410"/>
      <c r="AD79" s="410"/>
      <c r="AE79" s="410"/>
      <c r="AF79" s="410"/>
      <c r="AG79" s="410"/>
      <c r="AH79" s="410"/>
      <c r="AI79" s="410"/>
      <c r="AJ79" s="402"/>
      <c r="AK79" s="91">
        <v>40</v>
      </c>
      <c r="AL79" s="435">
        <v>0</v>
      </c>
      <c r="AM79" s="435">
        <v>4</v>
      </c>
      <c r="AN79" s="435">
        <v>0</v>
      </c>
      <c r="AO79" s="435">
        <v>50</v>
      </c>
      <c r="AP79" s="435">
        <v>4.0000000000000002E-4</v>
      </c>
      <c r="AQ79" s="435">
        <v>10</v>
      </c>
      <c r="AR79" s="435">
        <v>0.2</v>
      </c>
      <c r="AS79" s="435">
        <v>0.5</v>
      </c>
      <c r="AT79" s="435">
        <v>0.3</v>
      </c>
      <c r="AU79" s="435">
        <v>0.1</v>
      </c>
      <c r="AV79" s="91"/>
      <c r="AW79" s="81">
        <v>7.166666666667</v>
      </c>
      <c r="AX79" s="82">
        <v>-299.47806365553799</v>
      </c>
      <c r="AY79" s="82">
        <v>-6607.7517615690804</v>
      </c>
      <c r="AZ79" s="82">
        <v>-2662.0952991079498</v>
      </c>
      <c r="BA79" s="82">
        <v>-73429.758536025503</v>
      </c>
      <c r="BB79" s="91"/>
      <c r="BC79" s="81">
        <v>7.166666666667</v>
      </c>
      <c r="BD79" s="82">
        <v>856.44603041003199</v>
      </c>
      <c r="BE79" s="91"/>
      <c r="BF79" s="81">
        <v>7.166666666667</v>
      </c>
      <c r="BG79" s="82">
        <v>13.596653295411199</v>
      </c>
      <c r="BH79" s="91"/>
      <c r="BI79" s="91">
        <v>37</v>
      </c>
      <c r="BJ79" s="435">
        <v>0</v>
      </c>
      <c r="BK79" s="435">
        <v>10</v>
      </c>
      <c r="BL79" s="435">
        <v>9</v>
      </c>
      <c r="BM79" s="435" t="s">
        <v>728</v>
      </c>
      <c r="BN79" s="435">
        <v>1</v>
      </c>
      <c r="BO79" s="50" t="str">
        <f t="shared" si="57"/>
        <v>10,11</v>
      </c>
      <c r="BP79" s="435">
        <v>37</v>
      </c>
      <c r="BQ79" s="91">
        <v>0</v>
      </c>
      <c r="BR79" s="91">
        <v>10</v>
      </c>
      <c r="BS79" s="91">
        <v>9</v>
      </c>
      <c r="BT79" s="91" t="s">
        <v>728</v>
      </c>
      <c r="BU79" s="91">
        <v>1</v>
      </c>
      <c r="BV79" s="50" t="str">
        <f t="shared" si="58"/>
        <v>10,11</v>
      </c>
      <c r="BW79" s="435">
        <v>37</v>
      </c>
      <c r="BX79" s="91">
        <v>0</v>
      </c>
      <c r="BY79" s="91">
        <v>10</v>
      </c>
      <c r="BZ79" s="91">
        <v>9</v>
      </c>
      <c r="CA79" s="91" t="s">
        <v>728</v>
      </c>
      <c r="CB79" s="91">
        <v>1</v>
      </c>
      <c r="CC79" s="50" t="str">
        <f t="shared" si="59"/>
        <v>10,11</v>
      </c>
      <c r="CD79" s="91"/>
      <c r="CE79" s="91"/>
      <c r="CF79" s="91"/>
      <c r="CG79" s="91"/>
      <c r="CH79" s="91"/>
      <c r="CI79" s="91"/>
      <c r="CJ79" s="91"/>
      <c r="CK79" s="91"/>
      <c r="CL79" s="91"/>
      <c r="CM79" s="91"/>
      <c r="CN79" s="91"/>
      <c r="CO79" s="91"/>
      <c r="CP79" s="91"/>
    </row>
    <row r="80" spans="1:94" ht="12" customHeight="1">
      <c r="A80" s="412">
        <v>6.6722689075630202</v>
      </c>
      <c r="B80" s="317">
        <v>6.4</v>
      </c>
      <c r="C80" s="317">
        <v>2.5</v>
      </c>
      <c r="D80" s="472">
        <f t="shared" si="61"/>
        <v>76</v>
      </c>
      <c r="E80" s="473">
        <f t="shared" si="60"/>
        <v>6.4</v>
      </c>
      <c r="F80" s="333"/>
      <c r="G80" s="410"/>
      <c r="H80" s="410"/>
      <c r="I80" s="410"/>
      <c r="J80" s="410"/>
      <c r="K80" s="410"/>
      <c r="L80" s="410"/>
      <c r="M80" s="410"/>
      <c r="N80" s="410"/>
      <c r="O80" s="410"/>
      <c r="P80" s="410"/>
      <c r="Q80" s="410"/>
      <c r="R80" s="410"/>
      <c r="S80" s="410"/>
      <c r="T80" s="410"/>
      <c r="U80" s="410"/>
      <c r="V80" s="410"/>
      <c r="W80" s="410"/>
      <c r="X80" s="410"/>
      <c r="Y80" s="410"/>
      <c r="Z80" s="410"/>
      <c r="AA80" s="410"/>
      <c r="AB80" s="410"/>
      <c r="AC80" s="410"/>
      <c r="AD80" s="410"/>
      <c r="AE80" s="410"/>
      <c r="AF80" s="410"/>
      <c r="AG80" s="410"/>
      <c r="AH80" s="410"/>
      <c r="AI80" s="410"/>
      <c r="AJ80" s="402"/>
      <c r="AK80" s="91">
        <v>41</v>
      </c>
      <c r="AL80" s="435">
        <v>0</v>
      </c>
      <c r="AM80" s="435">
        <v>4</v>
      </c>
      <c r="AN80" s="435">
        <v>1</v>
      </c>
      <c r="AO80" s="435">
        <v>50</v>
      </c>
      <c r="AP80" s="435">
        <v>4.0000000000000002E-4</v>
      </c>
      <c r="AQ80" s="435">
        <v>10</v>
      </c>
      <c r="AR80" s="435">
        <v>0.2</v>
      </c>
      <c r="AS80" s="435">
        <v>0.5</v>
      </c>
      <c r="AT80" s="435">
        <v>0.3</v>
      </c>
      <c r="AU80" s="435">
        <v>0.1</v>
      </c>
      <c r="AV80" s="91"/>
      <c r="AW80" s="81">
        <v>7.25</v>
      </c>
      <c r="AX80" s="82">
        <v>-296.95236628176002</v>
      </c>
      <c r="AY80" s="82">
        <v>-6203.8924459058198</v>
      </c>
      <c r="AZ80" s="82">
        <v>-2637.63327089225</v>
      </c>
      <c r="BA80" s="82">
        <v>-67471.070683037193</v>
      </c>
      <c r="BB80" s="91"/>
      <c r="BC80" s="81">
        <v>7.25</v>
      </c>
      <c r="BD80" s="82">
        <v>857.29385614140801</v>
      </c>
      <c r="BE80" s="91"/>
      <c r="BF80" s="81">
        <v>7.25</v>
      </c>
      <c r="BG80" s="82">
        <v>13.3295102210722</v>
      </c>
      <c r="BH80" s="91"/>
      <c r="BI80" s="91">
        <v>38</v>
      </c>
      <c r="BJ80" s="435">
        <v>0</v>
      </c>
      <c r="BK80" s="435">
        <v>11</v>
      </c>
      <c r="BL80" s="435">
        <v>6</v>
      </c>
      <c r="BM80" s="435" t="s">
        <v>728</v>
      </c>
      <c r="BN80" s="435">
        <v>1</v>
      </c>
      <c r="BO80" s="50" t="str">
        <f t="shared" si="57"/>
        <v>7,12</v>
      </c>
      <c r="BP80" s="435">
        <v>38</v>
      </c>
      <c r="BQ80" s="91">
        <v>0</v>
      </c>
      <c r="BR80" s="91">
        <v>11</v>
      </c>
      <c r="BS80" s="91">
        <v>6</v>
      </c>
      <c r="BT80" s="91" t="s">
        <v>728</v>
      </c>
      <c r="BU80" s="91">
        <v>1</v>
      </c>
      <c r="BV80" s="50" t="str">
        <f t="shared" si="58"/>
        <v>7,12</v>
      </c>
      <c r="BW80" s="435">
        <v>38</v>
      </c>
      <c r="BX80" s="91">
        <v>0</v>
      </c>
      <c r="BY80" s="91">
        <v>11</v>
      </c>
      <c r="BZ80" s="91">
        <v>6</v>
      </c>
      <c r="CA80" s="91" t="s">
        <v>728</v>
      </c>
      <c r="CB80" s="91">
        <v>1</v>
      </c>
      <c r="CC80" s="50" t="str">
        <f t="shared" si="59"/>
        <v>7,12</v>
      </c>
      <c r="CD80" s="91"/>
      <c r="CE80" s="91"/>
      <c r="CF80" s="91"/>
      <c r="CG80" s="91"/>
      <c r="CH80" s="91"/>
      <c r="CI80" s="91"/>
      <c r="CJ80" s="91"/>
      <c r="CK80" s="91"/>
      <c r="CL80" s="91"/>
      <c r="CM80" s="91"/>
      <c r="CN80" s="91"/>
      <c r="CO80" s="91"/>
      <c r="CP80" s="91"/>
    </row>
    <row r="81" spans="1:94" ht="12" customHeight="1">
      <c r="A81" s="412">
        <v>6.7478991596638602</v>
      </c>
      <c r="B81" s="317">
        <v>6.45</v>
      </c>
      <c r="C81" s="317">
        <v>2</v>
      </c>
      <c r="D81" s="472">
        <f t="shared" si="61"/>
        <v>77</v>
      </c>
      <c r="E81" s="473">
        <f t="shared" si="60"/>
        <v>6.45</v>
      </c>
      <c r="F81" s="333"/>
      <c r="G81" s="410"/>
      <c r="H81" s="410"/>
      <c r="I81" s="410"/>
      <c r="J81" s="410"/>
      <c r="K81" s="410"/>
      <c r="L81" s="410"/>
      <c r="M81" s="410"/>
      <c r="N81" s="410"/>
      <c r="O81" s="410"/>
      <c r="P81" s="410"/>
      <c r="Q81" s="410"/>
      <c r="R81" s="410"/>
      <c r="S81" s="410"/>
      <c r="T81" s="410"/>
      <c r="U81" s="410"/>
      <c r="V81" s="410"/>
      <c r="W81" s="410"/>
      <c r="X81" s="410"/>
      <c r="Y81" s="410"/>
      <c r="Z81" s="410"/>
      <c r="AA81" s="410"/>
      <c r="AB81" s="410"/>
      <c r="AC81" s="410"/>
      <c r="AD81" s="410"/>
      <c r="AE81" s="410"/>
      <c r="AF81" s="410"/>
      <c r="AG81" s="410"/>
      <c r="AH81" s="410"/>
      <c r="AI81" s="410"/>
      <c r="AJ81" s="402"/>
      <c r="AK81" s="91">
        <v>42</v>
      </c>
      <c r="AL81" s="435">
        <v>0</v>
      </c>
      <c r="AM81" s="435">
        <v>4</v>
      </c>
      <c r="AN81" s="435">
        <v>2</v>
      </c>
      <c r="AO81" s="435">
        <v>50</v>
      </c>
      <c r="AP81" s="435">
        <v>4.0000000000000002E-4</v>
      </c>
      <c r="AQ81" s="435">
        <v>10</v>
      </c>
      <c r="AR81" s="435">
        <v>0.2</v>
      </c>
      <c r="AS81" s="435">
        <v>0.5</v>
      </c>
      <c r="AT81" s="435">
        <v>0.3</v>
      </c>
      <c r="AU81" s="435">
        <v>0.1</v>
      </c>
      <c r="AV81" s="91"/>
      <c r="AW81" s="81">
        <v>7.333333333333</v>
      </c>
      <c r="AX81" s="82">
        <v>-275.89888397012601</v>
      </c>
      <c r="AY81" s="82">
        <v>-5298.2432271460302</v>
      </c>
      <c r="AZ81" s="82">
        <v>-2291.44143805779</v>
      </c>
      <c r="BA81" s="82">
        <v>-53717.000425482598</v>
      </c>
      <c r="BB81" s="91"/>
      <c r="BC81" s="81">
        <v>7.333333333333</v>
      </c>
      <c r="BD81" s="82">
        <v>858.12986277221796</v>
      </c>
      <c r="BE81" s="91"/>
      <c r="BF81" s="81">
        <v>7.333333333333</v>
      </c>
      <c r="BG81" s="82">
        <v>13.366955203086301</v>
      </c>
      <c r="BH81" s="91"/>
      <c r="BI81" s="91">
        <v>39</v>
      </c>
      <c r="BJ81" s="435">
        <v>0</v>
      </c>
      <c r="BK81" s="435">
        <v>11</v>
      </c>
      <c r="BL81" s="435">
        <v>7</v>
      </c>
      <c r="BM81" s="435" t="s">
        <v>728</v>
      </c>
      <c r="BN81" s="435">
        <v>1</v>
      </c>
      <c r="BO81" s="50" t="str">
        <f t="shared" si="57"/>
        <v>8,12</v>
      </c>
      <c r="BP81" s="435">
        <v>39</v>
      </c>
      <c r="BQ81" s="91">
        <v>0</v>
      </c>
      <c r="BR81" s="91">
        <v>11</v>
      </c>
      <c r="BS81" s="91">
        <v>7</v>
      </c>
      <c r="BT81" s="91" t="s">
        <v>728</v>
      </c>
      <c r="BU81" s="91">
        <v>1</v>
      </c>
      <c r="BV81" s="50" t="str">
        <f t="shared" si="58"/>
        <v>8,12</v>
      </c>
      <c r="BW81" s="435">
        <v>39</v>
      </c>
      <c r="BX81" s="91">
        <v>0</v>
      </c>
      <c r="BY81" s="91">
        <v>11</v>
      </c>
      <c r="BZ81" s="91">
        <v>7</v>
      </c>
      <c r="CA81" s="91" t="s">
        <v>728</v>
      </c>
      <c r="CB81" s="91">
        <v>1</v>
      </c>
      <c r="CC81" s="50" t="str">
        <f t="shared" si="59"/>
        <v>8,12</v>
      </c>
      <c r="CD81" s="91"/>
      <c r="CE81" s="91"/>
      <c r="CF81" s="91"/>
      <c r="CG81" s="91"/>
      <c r="CH81" s="91"/>
      <c r="CI81" s="91"/>
      <c r="CJ81" s="91"/>
      <c r="CK81" s="91"/>
      <c r="CL81" s="91"/>
      <c r="CM81" s="91"/>
      <c r="CN81" s="91"/>
      <c r="CO81" s="91"/>
      <c r="CP81" s="91"/>
    </row>
    <row r="82" spans="1:94" ht="12" customHeight="1">
      <c r="A82" s="412">
        <v>6.8235294117647003</v>
      </c>
      <c r="B82" s="317">
        <v>6.6059999999999999</v>
      </c>
      <c r="C82" s="317">
        <v>-2.4</v>
      </c>
      <c r="D82" s="472">
        <f t="shared" si="61"/>
        <v>78</v>
      </c>
      <c r="E82" s="473">
        <f t="shared" si="60"/>
        <v>6.6059999999999999</v>
      </c>
      <c r="F82" s="333"/>
      <c r="G82" s="410"/>
      <c r="H82" s="410"/>
      <c r="I82" s="410"/>
      <c r="J82" s="410"/>
      <c r="K82" s="410"/>
      <c r="L82" s="410"/>
      <c r="M82" s="410"/>
      <c r="N82" s="410"/>
      <c r="O82" s="410"/>
      <c r="P82" s="410"/>
      <c r="Q82" s="410"/>
      <c r="R82" s="410"/>
      <c r="S82" s="410"/>
      <c r="T82" s="410"/>
      <c r="U82" s="410"/>
      <c r="V82" s="410"/>
      <c r="W82" s="410"/>
      <c r="X82" s="410"/>
      <c r="Y82" s="410"/>
      <c r="Z82" s="410"/>
      <c r="AA82" s="410"/>
      <c r="AB82" s="410"/>
      <c r="AC82" s="410"/>
      <c r="AD82" s="410"/>
      <c r="AE82" s="410"/>
      <c r="AF82" s="410"/>
      <c r="AG82" s="410"/>
      <c r="AH82" s="410"/>
      <c r="AI82" s="410"/>
      <c r="AJ82" s="402"/>
      <c r="AK82" s="91">
        <v>43</v>
      </c>
      <c r="AL82" s="435">
        <v>0</v>
      </c>
      <c r="AM82" s="435">
        <v>4</v>
      </c>
      <c r="AN82" s="435">
        <v>3</v>
      </c>
      <c r="AO82" s="435">
        <v>50</v>
      </c>
      <c r="AP82" s="435">
        <v>4.0000000000000002E-4</v>
      </c>
      <c r="AQ82" s="435">
        <v>10</v>
      </c>
      <c r="AR82" s="435">
        <v>0.2</v>
      </c>
      <c r="AS82" s="435">
        <v>0.5</v>
      </c>
      <c r="AT82" s="435">
        <v>0.3</v>
      </c>
      <c r="AU82" s="435">
        <v>0.1</v>
      </c>
      <c r="AV82" s="91"/>
      <c r="AW82" s="81">
        <v>7.416666666667</v>
      </c>
      <c r="AX82" s="82">
        <v>-256.82152428570703</v>
      </c>
      <c r="AY82" s="82">
        <v>-4759.1824911118902</v>
      </c>
      <c r="AZ82" s="82">
        <v>-1989.89433083585</v>
      </c>
      <c r="BA82" s="82">
        <v>-45511.773400776903</v>
      </c>
      <c r="BB82" s="91"/>
      <c r="BC82" s="81">
        <v>7.416666666667</v>
      </c>
      <c r="BD82" s="82">
        <v>858.95427015858104</v>
      </c>
      <c r="BE82" s="91"/>
      <c r="BF82" s="81">
        <v>7.416666666667</v>
      </c>
      <c r="BG82" s="82">
        <v>13.6637119245789</v>
      </c>
      <c r="BH82" s="91"/>
      <c r="BI82" s="91">
        <v>40</v>
      </c>
      <c r="BJ82" s="435">
        <v>0</v>
      </c>
      <c r="BK82" s="435">
        <v>11</v>
      </c>
      <c r="BL82" s="435">
        <v>8</v>
      </c>
      <c r="BM82" s="435" t="s">
        <v>728</v>
      </c>
      <c r="BN82" s="435">
        <v>1</v>
      </c>
      <c r="BO82" s="50" t="str">
        <f t="shared" si="57"/>
        <v>9,12</v>
      </c>
      <c r="BP82" s="435">
        <v>40</v>
      </c>
      <c r="BQ82" s="91">
        <v>0</v>
      </c>
      <c r="BR82" s="91">
        <v>11</v>
      </c>
      <c r="BS82" s="91">
        <v>8</v>
      </c>
      <c r="BT82" s="91" t="s">
        <v>728</v>
      </c>
      <c r="BU82" s="91">
        <v>1</v>
      </c>
      <c r="BV82" s="50" t="str">
        <f t="shared" si="58"/>
        <v>9,12</v>
      </c>
      <c r="BW82" s="435">
        <v>40</v>
      </c>
      <c r="BX82" s="91">
        <v>0</v>
      </c>
      <c r="BY82" s="91">
        <v>11</v>
      </c>
      <c r="BZ82" s="91">
        <v>8</v>
      </c>
      <c r="CA82" s="91" t="s">
        <v>728</v>
      </c>
      <c r="CB82" s="91">
        <v>1</v>
      </c>
      <c r="CC82" s="50" t="str">
        <f t="shared" si="59"/>
        <v>9,12</v>
      </c>
      <c r="CD82" s="91"/>
      <c r="CE82" s="91"/>
      <c r="CF82" s="91"/>
      <c r="CG82" s="91"/>
      <c r="CH82" s="91"/>
      <c r="CI82" s="91"/>
      <c r="CJ82" s="91"/>
      <c r="CK82" s="91"/>
      <c r="CL82" s="91"/>
      <c r="CM82" s="91"/>
      <c r="CN82" s="91"/>
      <c r="CO82" s="91"/>
      <c r="CP82" s="91"/>
    </row>
    <row r="83" spans="1:94" ht="12" customHeight="1">
      <c r="A83" s="412">
        <v>6.8991596638655404</v>
      </c>
      <c r="B83" s="317">
        <v>6.6559999999999997</v>
      </c>
      <c r="C83" s="317">
        <v>-2.8</v>
      </c>
      <c r="D83" s="472">
        <f t="shared" si="61"/>
        <v>79</v>
      </c>
      <c r="E83" s="473">
        <f t="shared" si="60"/>
        <v>6.6559999999999997</v>
      </c>
      <c r="F83" s="333"/>
      <c r="G83" s="410"/>
      <c r="H83" s="410"/>
      <c r="I83" s="410"/>
      <c r="J83" s="410"/>
      <c r="K83" s="410"/>
      <c r="L83" s="410"/>
      <c r="M83" s="410"/>
      <c r="N83" s="410"/>
      <c r="O83" s="410"/>
      <c r="P83" s="410"/>
      <c r="Q83" s="410"/>
      <c r="R83" s="410"/>
      <c r="S83" s="410"/>
      <c r="T83" s="410"/>
      <c r="U83" s="410"/>
      <c r="V83" s="410"/>
      <c r="W83" s="410"/>
      <c r="X83" s="410"/>
      <c r="Y83" s="410"/>
      <c r="Z83" s="410"/>
      <c r="AA83" s="410"/>
      <c r="AB83" s="410"/>
      <c r="AC83" s="410"/>
      <c r="AD83" s="410"/>
      <c r="AE83" s="410"/>
      <c r="AF83" s="410"/>
      <c r="AG83" s="410"/>
      <c r="AH83" s="410"/>
      <c r="AI83" s="410"/>
      <c r="AJ83" s="402"/>
      <c r="AK83" s="91">
        <v>44</v>
      </c>
      <c r="AL83" s="435">
        <v>0</v>
      </c>
      <c r="AM83" s="435">
        <v>4</v>
      </c>
      <c r="AN83" s="435">
        <v>4</v>
      </c>
      <c r="AO83" s="435">
        <v>50</v>
      </c>
      <c r="AP83" s="435">
        <v>4.0000000000000002E-4</v>
      </c>
      <c r="AQ83" s="435">
        <v>10</v>
      </c>
      <c r="AR83" s="435">
        <v>0.2</v>
      </c>
      <c r="AS83" s="435">
        <v>0.5</v>
      </c>
      <c r="AT83" s="435">
        <v>0.3</v>
      </c>
      <c r="AU83" s="435">
        <v>0.1</v>
      </c>
      <c r="AV83" s="91"/>
      <c r="AW83" s="81">
        <v>7.5</v>
      </c>
      <c r="AX83" s="82">
        <v>-258.13673707100401</v>
      </c>
      <c r="AY83" s="82">
        <v>-5100.8731985494496</v>
      </c>
      <c r="AZ83" s="82">
        <v>-2014.6643440401899</v>
      </c>
      <c r="BA83" s="82">
        <v>-50646.949681575003</v>
      </c>
      <c r="BB83" s="91"/>
      <c r="BC83" s="81">
        <v>7.5</v>
      </c>
      <c r="BD83" s="82">
        <v>859.76723927309695</v>
      </c>
      <c r="BE83" s="91"/>
      <c r="BF83" s="81">
        <v>7.5</v>
      </c>
      <c r="BG83" s="82">
        <v>13.924495201518701</v>
      </c>
      <c r="BH83" s="91"/>
      <c r="BI83" s="91">
        <v>41</v>
      </c>
      <c r="BJ83" s="435">
        <v>0</v>
      </c>
      <c r="BK83" s="435">
        <v>11</v>
      </c>
      <c r="BL83" s="435">
        <v>9</v>
      </c>
      <c r="BM83" s="435" t="s">
        <v>728</v>
      </c>
      <c r="BN83" s="435">
        <v>1</v>
      </c>
      <c r="BO83" s="50" t="str">
        <f t="shared" si="57"/>
        <v>10,12</v>
      </c>
      <c r="BP83" s="435">
        <v>41</v>
      </c>
      <c r="BQ83" s="91">
        <v>0</v>
      </c>
      <c r="BR83" s="91">
        <v>11</v>
      </c>
      <c r="BS83" s="91">
        <v>9</v>
      </c>
      <c r="BT83" s="91" t="s">
        <v>728</v>
      </c>
      <c r="BU83" s="91">
        <v>1</v>
      </c>
      <c r="BV83" s="50" t="str">
        <f t="shared" si="58"/>
        <v>10,12</v>
      </c>
      <c r="BW83" s="435">
        <v>41</v>
      </c>
      <c r="BX83" s="91">
        <v>0</v>
      </c>
      <c r="BY83" s="91">
        <v>11</v>
      </c>
      <c r="BZ83" s="91">
        <v>9</v>
      </c>
      <c r="CA83" s="91" t="s">
        <v>728</v>
      </c>
      <c r="CB83" s="91">
        <v>1</v>
      </c>
      <c r="CC83" s="50" t="str">
        <f t="shared" si="59"/>
        <v>10,12</v>
      </c>
      <c r="CD83" s="91"/>
      <c r="CE83" s="91"/>
      <c r="CF83" s="91"/>
      <c r="CG83" s="91"/>
      <c r="CH83" s="91"/>
      <c r="CI83" s="91"/>
      <c r="CJ83" s="91"/>
      <c r="CK83" s="91"/>
      <c r="CL83" s="91"/>
      <c r="CM83" s="91"/>
      <c r="CN83" s="91"/>
      <c r="CO83" s="91"/>
      <c r="CP83" s="91"/>
    </row>
    <row r="84" spans="1:94" ht="12" customHeight="1">
      <c r="A84" s="412">
        <v>6.9747899159663804</v>
      </c>
      <c r="B84" s="317">
        <v>6.7060000000000004</v>
      </c>
      <c r="C84" s="317">
        <v>-2.4</v>
      </c>
      <c r="D84" s="472">
        <f t="shared" si="61"/>
        <v>80</v>
      </c>
      <c r="E84" s="473">
        <f t="shared" si="60"/>
        <v>6.7060000000000004</v>
      </c>
      <c r="F84" s="333"/>
      <c r="G84" s="410"/>
      <c r="H84" s="410"/>
      <c r="I84" s="410"/>
      <c r="J84" s="410"/>
      <c r="K84" s="410"/>
      <c r="L84" s="410"/>
      <c r="M84" s="410"/>
      <c r="N84" s="410"/>
      <c r="O84" s="410"/>
      <c r="P84" s="410"/>
      <c r="Q84" s="410"/>
      <c r="R84" s="410"/>
      <c r="S84" s="410"/>
      <c r="T84" s="410"/>
      <c r="U84" s="410"/>
      <c r="V84" s="410"/>
      <c r="W84" s="410"/>
      <c r="X84" s="410"/>
      <c r="Y84" s="410"/>
      <c r="Z84" s="410"/>
      <c r="AA84" s="410"/>
      <c r="AB84" s="410"/>
      <c r="AC84" s="410"/>
      <c r="AD84" s="410"/>
      <c r="AE84" s="410"/>
      <c r="AF84" s="410"/>
      <c r="AG84" s="410"/>
      <c r="AH84" s="410"/>
      <c r="AI84" s="410"/>
      <c r="AJ84" s="402"/>
      <c r="AK84" s="91">
        <v>45</v>
      </c>
      <c r="AL84" s="435">
        <v>0</v>
      </c>
      <c r="AM84" s="435">
        <v>4</v>
      </c>
      <c r="AN84" s="435">
        <v>5</v>
      </c>
      <c r="AO84" s="435">
        <v>50</v>
      </c>
      <c r="AP84" s="435">
        <v>4.0000000000000002E-4</v>
      </c>
      <c r="AQ84" s="435">
        <v>10</v>
      </c>
      <c r="AR84" s="435">
        <v>0.2</v>
      </c>
      <c r="AS84" s="435">
        <v>0.5</v>
      </c>
      <c r="AT84" s="435">
        <v>0.3</v>
      </c>
      <c r="AU84" s="435">
        <v>0.1</v>
      </c>
      <c r="AV84" s="91"/>
      <c r="AW84" s="81">
        <v>7.583333333333</v>
      </c>
      <c r="AX84" s="82">
        <v>-279.70351284700303</v>
      </c>
      <c r="AY84" s="82">
        <v>-6035.6232657676401</v>
      </c>
      <c r="AZ84" s="82">
        <v>-2348.0869014051</v>
      </c>
      <c r="BA84" s="82">
        <v>-64727.287027126797</v>
      </c>
      <c r="BB84" s="91"/>
      <c r="BC84" s="81">
        <v>7.583333333333</v>
      </c>
      <c r="BD84" s="82">
        <v>860.568755852339</v>
      </c>
      <c r="BE84" s="91"/>
      <c r="BF84" s="81">
        <v>7.583333333333</v>
      </c>
      <c r="BG84" s="82">
        <v>13.879064338851901</v>
      </c>
      <c r="BH84" s="91"/>
      <c r="BI84" s="91">
        <v>42</v>
      </c>
      <c r="BJ84" s="435">
        <v>0</v>
      </c>
      <c r="BK84" s="435">
        <v>12</v>
      </c>
      <c r="BL84" s="435">
        <v>6</v>
      </c>
      <c r="BM84" s="435" t="s">
        <v>728</v>
      </c>
      <c r="BN84" s="435">
        <v>1</v>
      </c>
      <c r="BO84" s="50" t="str">
        <f t="shared" si="57"/>
        <v>7,13</v>
      </c>
      <c r="BP84" s="435">
        <v>42</v>
      </c>
      <c r="BQ84" s="91">
        <v>0</v>
      </c>
      <c r="BR84" s="91">
        <v>12</v>
      </c>
      <c r="BS84" s="91">
        <v>6</v>
      </c>
      <c r="BT84" s="91" t="s">
        <v>728</v>
      </c>
      <c r="BU84" s="91">
        <v>1</v>
      </c>
      <c r="BV84" s="50" t="str">
        <f t="shared" si="58"/>
        <v>7,13</v>
      </c>
      <c r="BW84" s="435">
        <v>42</v>
      </c>
      <c r="BX84" s="91">
        <v>0</v>
      </c>
      <c r="BY84" s="91">
        <v>12</v>
      </c>
      <c r="BZ84" s="91">
        <v>6</v>
      </c>
      <c r="CA84" s="91" t="s">
        <v>728</v>
      </c>
      <c r="CB84" s="91">
        <v>1</v>
      </c>
      <c r="CC84" s="50" t="str">
        <f t="shared" si="59"/>
        <v>7,13</v>
      </c>
      <c r="CD84" s="91"/>
      <c r="CE84" s="91"/>
      <c r="CF84" s="91"/>
      <c r="CG84" s="91"/>
      <c r="CH84" s="91"/>
      <c r="CI84" s="91"/>
      <c r="CJ84" s="91"/>
      <c r="CK84" s="91"/>
      <c r="CL84" s="91"/>
      <c r="CM84" s="91"/>
      <c r="CN84" s="91"/>
      <c r="CO84" s="91"/>
      <c r="CP84" s="91"/>
    </row>
    <row r="85" spans="1:94" ht="12" customHeight="1">
      <c r="A85" s="412">
        <v>7.0504201680672196</v>
      </c>
      <c r="B85" s="317">
        <v>6.8620000000000001</v>
      </c>
      <c r="C85" s="317">
        <v>2.4</v>
      </c>
      <c r="D85" s="472">
        <f t="shared" si="61"/>
        <v>81</v>
      </c>
      <c r="E85" s="473">
        <f t="shared" si="60"/>
        <v>6.8620000000000001</v>
      </c>
      <c r="F85" s="333"/>
      <c r="G85" s="410"/>
      <c r="H85" s="410"/>
      <c r="I85" s="410"/>
      <c r="J85" s="410"/>
      <c r="K85" s="410"/>
      <c r="L85" s="410"/>
      <c r="M85" s="410"/>
      <c r="N85" s="410"/>
      <c r="O85" s="410"/>
      <c r="P85" s="410"/>
      <c r="Q85" s="410"/>
      <c r="R85" s="410"/>
      <c r="S85" s="410"/>
      <c r="T85" s="410"/>
      <c r="U85" s="410"/>
      <c r="V85" s="410"/>
      <c r="W85" s="410"/>
      <c r="X85" s="410"/>
      <c r="Y85" s="410"/>
      <c r="Z85" s="410"/>
      <c r="AA85" s="410"/>
      <c r="AB85" s="410"/>
      <c r="AC85" s="410"/>
      <c r="AD85" s="410"/>
      <c r="AE85" s="410"/>
      <c r="AF85" s="410"/>
      <c r="AG85" s="410"/>
      <c r="AH85" s="410"/>
      <c r="AI85" s="410"/>
      <c r="AJ85" s="402"/>
      <c r="AK85" s="91">
        <v>46</v>
      </c>
      <c r="AL85" s="435">
        <v>0</v>
      </c>
      <c r="AM85" s="435">
        <v>4</v>
      </c>
      <c r="AN85" s="435">
        <v>6</v>
      </c>
      <c r="AO85" s="435">
        <v>50</v>
      </c>
      <c r="AP85" s="435">
        <v>4.0000000000000002E-4</v>
      </c>
      <c r="AQ85" s="435">
        <v>10</v>
      </c>
      <c r="AR85" s="435">
        <v>0.2</v>
      </c>
      <c r="AS85" s="435">
        <v>0.5</v>
      </c>
      <c r="AT85" s="435">
        <v>0.3</v>
      </c>
      <c r="AU85" s="435">
        <v>0.1</v>
      </c>
      <c r="AV85" s="91"/>
      <c r="AW85" s="81">
        <v>7.666666666667</v>
      </c>
      <c r="AX85" s="82">
        <v>-300.31401097995501</v>
      </c>
      <c r="AY85" s="82">
        <v>-6631.3273647754204</v>
      </c>
      <c r="AZ85" s="82">
        <v>-2676.6441334288902</v>
      </c>
      <c r="BA85" s="82">
        <v>-73788.373125659695</v>
      </c>
      <c r="BB85" s="91"/>
      <c r="BC85" s="81">
        <v>7.666666666667</v>
      </c>
      <c r="BD85" s="82">
        <v>861.35868727322099</v>
      </c>
      <c r="BE85" s="91"/>
      <c r="BF85" s="81">
        <v>7.666666666667</v>
      </c>
      <c r="BG85" s="82">
        <v>13.5606218553398</v>
      </c>
      <c r="BH85" s="91"/>
      <c r="BI85" s="91">
        <v>43</v>
      </c>
      <c r="BJ85" s="435">
        <v>0</v>
      </c>
      <c r="BK85" s="435">
        <v>12</v>
      </c>
      <c r="BL85" s="435">
        <v>7</v>
      </c>
      <c r="BM85" s="435" t="s">
        <v>728</v>
      </c>
      <c r="BN85" s="435">
        <v>1</v>
      </c>
      <c r="BO85" s="50" t="str">
        <f t="shared" si="57"/>
        <v>8,13</v>
      </c>
      <c r="BP85" s="435">
        <v>43</v>
      </c>
      <c r="BQ85" s="91">
        <v>0</v>
      </c>
      <c r="BR85" s="91">
        <v>12</v>
      </c>
      <c r="BS85" s="91">
        <v>7</v>
      </c>
      <c r="BT85" s="91" t="s">
        <v>728</v>
      </c>
      <c r="BU85" s="91">
        <v>1</v>
      </c>
      <c r="BV85" s="50" t="str">
        <f t="shared" si="58"/>
        <v>8,13</v>
      </c>
      <c r="BW85" s="435">
        <v>43</v>
      </c>
      <c r="BX85" s="91">
        <v>0</v>
      </c>
      <c r="BY85" s="91">
        <v>12</v>
      </c>
      <c r="BZ85" s="91">
        <v>7</v>
      </c>
      <c r="CA85" s="91" t="s">
        <v>728</v>
      </c>
      <c r="CB85" s="91">
        <v>1</v>
      </c>
      <c r="CC85" s="50" t="str">
        <f t="shared" si="59"/>
        <v>8,13</v>
      </c>
      <c r="CD85" s="91"/>
      <c r="CE85" s="91"/>
      <c r="CF85" s="91"/>
      <c r="CG85" s="91"/>
      <c r="CH85" s="91"/>
      <c r="CI85" s="91"/>
      <c r="CJ85" s="91"/>
      <c r="CK85" s="91"/>
      <c r="CL85" s="91"/>
      <c r="CM85" s="91"/>
      <c r="CN85" s="91"/>
      <c r="CO85" s="91"/>
      <c r="CP85" s="91"/>
    </row>
    <row r="86" spans="1:94" ht="12" customHeight="1">
      <c r="A86" s="412">
        <v>7.1260504201680597</v>
      </c>
      <c r="B86" s="317">
        <v>6.9119999999999999</v>
      </c>
      <c r="C86" s="317">
        <v>2.8</v>
      </c>
      <c r="D86" s="472">
        <f t="shared" si="61"/>
        <v>82</v>
      </c>
      <c r="E86" s="473">
        <f t="shared" si="60"/>
        <v>6.9119999999999999</v>
      </c>
      <c r="F86" s="333"/>
      <c r="G86" s="410"/>
      <c r="H86" s="410"/>
      <c r="I86" s="410"/>
      <c r="J86" s="410"/>
      <c r="K86" s="410"/>
      <c r="L86" s="410"/>
      <c r="M86" s="410"/>
      <c r="N86" s="410"/>
      <c r="O86" s="410"/>
      <c r="P86" s="410"/>
      <c r="Q86" s="410"/>
      <c r="R86" s="410"/>
      <c r="S86" s="410"/>
      <c r="T86" s="410"/>
      <c r="U86" s="410"/>
      <c r="V86" s="410"/>
      <c r="W86" s="410"/>
      <c r="X86" s="410"/>
      <c r="Y86" s="410"/>
      <c r="Z86" s="410"/>
      <c r="AA86" s="410"/>
      <c r="AB86" s="410"/>
      <c r="AC86" s="410"/>
      <c r="AD86" s="410"/>
      <c r="AE86" s="410"/>
      <c r="AF86" s="410"/>
      <c r="AG86" s="410"/>
      <c r="AH86" s="410"/>
      <c r="AI86" s="410"/>
      <c r="AJ86" s="402"/>
      <c r="AK86" s="91">
        <v>47</v>
      </c>
      <c r="AL86" s="435">
        <v>0</v>
      </c>
      <c r="AM86" s="435">
        <v>4</v>
      </c>
      <c r="AN86" s="435">
        <v>7</v>
      </c>
      <c r="AO86" s="435">
        <v>50</v>
      </c>
      <c r="AP86" s="435">
        <v>4.0000000000000002E-4</v>
      </c>
      <c r="AQ86" s="435">
        <v>10</v>
      </c>
      <c r="AR86" s="435">
        <v>0.2</v>
      </c>
      <c r="AS86" s="435">
        <v>0.5</v>
      </c>
      <c r="AT86" s="435">
        <v>0.3</v>
      </c>
      <c r="AU86" s="435">
        <v>0.1</v>
      </c>
      <c r="AV86" s="91"/>
      <c r="AW86" s="81">
        <v>7.75</v>
      </c>
      <c r="AX86" s="82">
        <v>-301.39643788718399</v>
      </c>
      <c r="AY86" s="82">
        <v>-6364.8764454437196</v>
      </c>
      <c r="AZ86" s="82">
        <v>-2714.1956661066301</v>
      </c>
      <c r="BA86" s="82">
        <v>-69939.515160427807</v>
      </c>
      <c r="BB86" s="91"/>
      <c r="BC86" s="81">
        <v>7.75</v>
      </c>
      <c r="BD86" s="82">
        <v>862.13695114572204</v>
      </c>
      <c r="BE86" s="91"/>
      <c r="BF86" s="81">
        <v>7.75</v>
      </c>
      <c r="BG86" s="82">
        <v>13.258406255126699</v>
      </c>
      <c r="BH86" s="91"/>
      <c r="BI86" s="91">
        <v>44</v>
      </c>
      <c r="BJ86" s="435">
        <v>0</v>
      </c>
      <c r="BK86" s="435">
        <v>12</v>
      </c>
      <c r="BL86" s="435">
        <v>8</v>
      </c>
      <c r="BM86" s="435" t="s">
        <v>728</v>
      </c>
      <c r="BN86" s="435">
        <v>1</v>
      </c>
      <c r="BO86" s="50" t="str">
        <f t="shared" si="57"/>
        <v>9,13</v>
      </c>
      <c r="BP86" s="435">
        <v>44</v>
      </c>
      <c r="BQ86" s="91">
        <v>0</v>
      </c>
      <c r="BR86" s="91">
        <v>12</v>
      </c>
      <c r="BS86" s="91">
        <v>8</v>
      </c>
      <c r="BT86" s="91" t="s">
        <v>728</v>
      </c>
      <c r="BU86" s="91">
        <v>1</v>
      </c>
      <c r="BV86" s="50" t="str">
        <f t="shared" si="58"/>
        <v>9,13</v>
      </c>
      <c r="BW86" s="435">
        <v>44</v>
      </c>
      <c r="BX86" s="91">
        <v>0</v>
      </c>
      <c r="BY86" s="91">
        <v>12</v>
      </c>
      <c r="BZ86" s="91">
        <v>8</v>
      </c>
      <c r="CA86" s="91" t="s">
        <v>728</v>
      </c>
      <c r="CB86" s="91">
        <v>1</v>
      </c>
      <c r="CC86" s="50" t="str">
        <f t="shared" si="59"/>
        <v>9,13</v>
      </c>
      <c r="CD86" s="91"/>
      <c r="CE86" s="91"/>
      <c r="CF86" s="91"/>
      <c r="CG86" s="91"/>
      <c r="CH86" s="91"/>
      <c r="CI86" s="91"/>
      <c r="CJ86" s="91"/>
      <c r="CK86" s="91"/>
      <c r="CL86" s="91"/>
      <c r="CM86" s="91"/>
      <c r="CN86" s="91"/>
      <c r="CO86" s="91"/>
      <c r="CP86" s="91"/>
    </row>
    <row r="87" spans="1:94" ht="12" customHeight="1">
      <c r="A87" s="412">
        <v>7.2016806722688997</v>
      </c>
      <c r="B87" s="317">
        <v>6.9619999999999997</v>
      </c>
      <c r="C87" s="317">
        <v>2.4</v>
      </c>
      <c r="D87" s="472">
        <f t="shared" si="61"/>
        <v>83</v>
      </c>
      <c r="E87" s="473">
        <f t="shared" si="60"/>
        <v>6.9619999999999997</v>
      </c>
      <c r="F87" s="333"/>
      <c r="G87" s="410"/>
      <c r="H87" s="410"/>
      <c r="I87" s="410"/>
      <c r="J87" s="410"/>
      <c r="K87" s="410"/>
      <c r="L87" s="410"/>
      <c r="M87" s="410"/>
      <c r="N87" s="410"/>
      <c r="O87" s="410"/>
      <c r="P87" s="410"/>
      <c r="Q87" s="410"/>
      <c r="R87" s="410"/>
      <c r="S87" s="410"/>
      <c r="T87" s="410"/>
      <c r="U87" s="410"/>
      <c r="V87" s="410"/>
      <c r="W87" s="410"/>
      <c r="X87" s="410"/>
      <c r="Y87" s="410"/>
      <c r="Z87" s="410"/>
      <c r="AA87" s="410"/>
      <c r="AB87" s="410"/>
      <c r="AC87" s="410"/>
      <c r="AD87" s="410"/>
      <c r="AE87" s="410"/>
      <c r="AF87" s="410"/>
      <c r="AG87" s="410"/>
      <c r="AH87" s="410"/>
      <c r="AI87" s="410"/>
      <c r="AJ87" s="402"/>
      <c r="AK87" s="333">
        <v>48</v>
      </c>
      <c r="AL87" s="436">
        <v>0</v>
      </c>
      <c r="AM87" s="436">
        <v>4</v>
      </c>
      <c r="AN87" s="436">
        <v>8</v>
      </c>
      <c r="AO87" s="436">
        <v>50</v>
      </c>
      <c r="AP87" s="436">
        <v>4.0000000000000002E-4</v>
      </c>
      <c r="AQ87" s="436">
        <v>10</v>
      </c>
      <c r="AR87" s="436">
        <v>0.2</v>
      </c>
      <c r="AS87" s="436">
        <v>0.5</v>
      </c>
      <c r="AT87" s="436">
        <v>0.3</v>
      </c>
      <c r="AU87" s="436">
        <v>0.1</v>
      </c>
      <c r="AV87" s="91"/>
      <c r="AW87" s="81">
        <v>7.833333333333</v>
      </c>
      <c r="AX87" s="82">
        <v>-279.34065268590899</v>
      </c>
      <c r="AY87" s="82">
        <v>-5375.9934500073496</v>
      </c>
      <c r="AZ87" s="82">
        <v>-2349.5567171999101</v>
      </c>
      <c r="BA87" s="82">
        <v>-54923.739277252098</v>
      </c>
      <c r="BB87" s="91"/>
      <c r="BC87" s="81">
        <v>7.833333333333</v>
      </c>
      <c r="BD87" s="82">
        <v>862.90364860121304</v>
      </c>
      <c r="BE87" s="91"/>
      <c r="BF87" s="81">
        <v>7.833333333333</v>
      </c>
      <c r="BG87" s="82">
        <v>13.269991913431101</v>
      </c>
      <c r="BH87" s="91"/>
      <c r="BI87" s="91">
        <v>45</v>
      </c>
      <c r="BJ87" s="435">
        <v>0</v>
      </c>
      <c r="BK87" s="435">
        <v>12</v>
      </c>
      <c r="BL87" s="435">
        <v>9</v>
      </c>
      <c r="BM87" s="435" t="s">
        <v>728</v>
      </c>
      <c r="BN87" s="435">
        <v>1</v>
      </c>
      <c r="BO87" s="50" t="str">
        <f t="shared" si="57"/>
        <v>10,13</v>
      </c>
      <c r="BP87" s="435">
        <v>45</v>
      </c>
      <c r="BQ87" s="91">
        <v>0</v>
      </c>
      <c r="BR87" s="91">
        <v>12</v>
      </c>
      <c r="BS87" s="91">
        <v>9</v>
      </c>
      <c r="BT87" s="91" t="s">
        <v>728</v>
      </c>
      <c r="BU87" s="91">
        <v>1</v>
      </c>
      <c r="BV87" s="50" t="str">
        <f t="shared" si="58"/>
        <v>10,13</v>
      </c>
      <c r="BW87" s="435">
        <v>45</v>
      </c>
      <c r="BX87" s="91">
        <v>0</v>
      </c>
      <c r="BY87" s="91">
        <v>12</v>
      </c>
      <c r="BZ87" s="91">
        <v>9</v>
      </c>
      <c r="CA87" s="91" t="s">
        <v>728</v>
      </c>
      <c r="CB87" s="91">
        <v>1</v>
      </c>
      <c r="CC87" s="50" t="str">
        <f t="shared" si="59"/>
        <v>10,13</v>
      </c>
      <c r="CD87" s="91"/>
      <c r="CE87" s="91"/>
      <c r="CF87" s="91"/>
      <c r="CG87" s="91"/>
      <c r="CH87" s="91"/>
      <c r="CI87" s="91"/>
      <c r="CJ87" s="91"/>
      <c r="CK87" s="91"/>
      <c r="CL87" s="91"/>
      <c r="CM87" s="91"/>
      <c r="CN87" s="91"/>
      <c r="CO87" s="91"/>
      <c r="CP87" s="91"/>
    </row>
    <row r="88" spans="1:94" ht="12" customHeight="1">
      <c r="A88" s="412">
        <v>7.2773109243697398</v>
      </c>
      <c r="B88" s="317">
        <v>7.1180000000000003</v>
      </c>
      <c r="C88" s="317">
        <v>-2.1</v>
      </c>
      <c r="D88" s="472">
        <f t="shared" si="61"/>
        <v>84</v>
      </c>
      <c r="E88" s="473">
        <f t="shared" si="60"/>
        <v>7.1180000000000003</v>
      </c>
      <c r="F88" s="333"/>
      <c r="G88" s="410"/>
      <c r="H88" s="410"/>
      <c r="I88" s="410"/>
      <c r="J88" s="410"/>
      <c r="K88" s="410"/>
      <c r="L88" s="410"/>
      <c r="M88" s="410"/>
      <c r="N88" s="410"/>
      <c r="O88" s="410"/>
      <c r="P88" s="410"/>
      <c r="Q88" s="410"/>
      <c r="R88" s="410"/>
      <c r="S88" s="410"/>
      <c r="T88" s="410"/>
      <c r="U88" s="410"/>
      <c r="V88" s="410"/>
      <c r="W88" s="410"/>
      <c r="X88" s="410"/>
      <c r="Y88" s="410"/>
      <c r="Z88" s="410"/>
      <c r="AA88" s="410"/>
      <c r="AB88" s="410"/>
      <c r="AC88" s="410"/>
      <c r="AD88" s="410"/>
      <c r="AE88" s="410"/>
      <c r="AF88" s="410"/>
      <c r="AG88" s="410"/>
      <c r="AH88" s="410"/>
      <c r="AI88" s="410"/>
      <c r="AJ88" s="5"/>
      <c r="AK88" s="333">
        <v>49</v>
      </c>
      <c r="AL88" s="436">
        <v>0</v>
      </c>
      <c r="AM88" s="436">
        <v>4</v>
      </c>
      <c r="AN88" s="436">
        <v>9</v>
      </c>
      <c r="AO88" s="436">
        <v>50</v>
      </c>
      <c r="AP88" s="436">
        <v>4.0000000000000002E-4</v>
      </c>
      <c r="AQ88" s="436">
        <v>10</v>
      </c>
      <c r="AR88" s="436">
        <v>0.2</v>
      </c>
      <c r="AS88" s="436">
        <v>0.5</v>
      </c>
      <c r="AT88" s="436">
        <v>0.3</v>
      </c>
      <c r="AU88" s="436">
        <v>0.1</v>
      </c>
      <c r="AV88" s="91"/>
      <c r="AW88" s="81">
        <v>7.916666666667</v>
      </c>
      <c r="AX88" s="82">
        <v>-256.07716704026598</v>
      </c>
      <c r="AY88" s="82">
        <v>-4669.3887060524003</v>
      </c>
      <c r="AZ88" s="82">
        <v>-1968.6022960233799</v>
      </c>
      <c r="BA88" s="82">
        <v>-44103.124565819198</v>
      </c>
      <c r="BB88" s="91"/>
      <c r="BC88" s="81">
        <v>7.916666666667</v>
      </c>
      <c r="BD88" s="82">
        <v>863.65901853237597</v>
      </c>
      <c r="BE88" s="91"/>
      <c r="BF88" s="81">
        <v>7.916666666667</v>
      </c>
      <c r="BG88" s="82">
        <v>13.592616906030001</v>
      </c>
      <c r="BH88" s="91"/>
      <c r="BI88" s="91">
        <v>46</v>
      </c>
      <c r="BJ88" s="435">
        <v>0</v>
      </c>
      <c r="BK88" s="435">
        <v>13</v>
      </c>
      <c r="BL88" s="435">
        <v>6</v>
      </c>
      <c r="BM88" s="435" t="s">
        <v>728</v>
      </c>
      <c r="BN88" s="435">
        <v>1</v>
      </c>
      <c r="BO88" s="50" t="str">
        <f t="shared" si="57"/>
        <v>7,14</v>
      </c>
      <c r="BP88" s="435">
        <v>46</v>
      </c>
      <c r="BQ88" s="91">
        <v>0</v>
      </c>
      <c r="BR88" s="91">
        <v>13</v>
      </c>
      <c r="BS88" s="91">
        <v>6</v>
      </c>
      <c r="BT88" s="91" t="s">
        <v>728</v>
      </c>
      <c r="BU88" s="91">
        <v>1</v>
      </c>
      <c r="BV88" s="50" t="str">
        <f t="shared" si="58"/>
        <v>7,14</v>
      </c>
      <c r="BW88" s="435">
        <v>46</v>
      </c>
      <c r="BX88" s="91">
        <v>0</v>
      </c>
      <c r="BY88" s="91">
        <v>13</v>
      </c>
      <c r="BZ88" s="91">
        <v>6</v>
      </c>
      <c r="CA88" s="91" t="s">
        <v>728</v>
      </c>
      <c r="CB88" s="91">
        <v>1</v>
      </c>
      <c r="CC88" s="50" t="str">
        <f t="shared" si="59"/>
        <v>7,14</v>
      </c>
      <c r="CD88" s="91"/>
      <c r="CE88" s="91"/>
      <c r="CF88" s="91"/>
      <c r="CG88" s="91"/>
      <c r="CH88" s="91"/>
      <c r="CI88" s="91"/>
      <c r="CJ88" s="91"/>
      <c r="CK88" s="91"/>
      <c r="CL88" s="91"/>
      <c r="CM88" s="91"/>
      <c r="CN88" s="91"/>
      <c r="CO88" s="91"/>
      <c r="CP88" s="91"/>
    </row>
    <row r="89" spans="1:94" ht="12" customHeight="1">
      <c r="A89" s="412">
        <v>7.3529411764705799</v>
      </c>
      <c r="B89" s="317">
        <v>7.1680000000000001</v>
      </c>
      <c r="C89" s="317">
        <v>-2.5</v>
      </c>
      <c r="D89" s="472">
        <f t="shared" si="61"/>
        <v>85</v>
      </c>
      <c r="E89" s="473">
        <f t="shared" si="60"/>
        <v>7.1680000000000001</v>
      </c>
      <c r="F89" s="333"/>
      <c r="G89" s="410"/>
      <c r="H89" s="410"/>
      <c r="I89" s="410"/>
      <c r="J89" s="410"/>
      <c r="K89" s="410"/>
      <c r="L89" s="410"/>
      <c r="M89" s="410"/>
      <c r="N89" s="410"/>
      <c r="O89" s="410"/>
      <c r="P89" s="410"/>
      <c r="Q89" s="410"/>
      <c r="R89" s="410"/>
      <c r="S89" s="410"/>
      <c r="T89" s="410"/>
      <c r="U89" s="410"/>
      <c r="V89" s="410"/>
      <c r="W89" s="410"/>
      <c r="X89" s="410"/>
      <c r="Y89" s="410"/>
      <c r="Z89" s="410"/>
      <c r="AA89" s="410"/>
      <c r="AB89" s="410"/>
      <c r="AC89" s="410"/>
      <c r="AD89" s="410"/>
      <c r="AE89" s="410"/>
      <c r="AF89" s="410"/>
      <c r="AG89" s="410"/>
      <c r="AH89" s="410"/>
      <c r="AI89" s="410"/>
      <c r="AJ89" s="5"/>
      <c r="AK89" s="333">
        <v>50</v>
      </c>
      <c r="AL89" s="436">
        <v>0</v>
      </c>
      <c r="AM89" s="436">
        <v>5</v>
      </c>
      <c r="AN89" s="436">
        <v>0</v>
      </c>
      <c r="AO89" s="436">
        <v>50</v>
      </c>
      <c r="AP89" s="436">
        <v>4.0000000000000002E-4</v>
      </c>
      <c r="AQ89" s="436">
        <v>10</v>
      </c>
      <c r="AR89" s="436">
        <v>0.2</v>
      </c>
      <c r="AS89" s="436">
        <v>0.5</v>
      </c>
      <c r="AT89" s="436">
        <v>0.3</v>
      </c>
      <c r="AU89" s="436">
        <v>0.1</v>
      </c>
      <c r="AV89" s="91"/>
      <c r="AW89" s="81">
        <v>8</v>
      </c>
      <c r="AX89" s="82">
        <v>-252.96043740624799</v>
      </c>
      <c r="AY89" s="82">
        <v>-4883.6905238284198</v>
      </c>
      <c r="AZ89" s="82">
        <v>-1933.5050120634</v>
      </c>
      <c r="BA89" s="82">
        <v>-47352.066836432801</v>
      </c>
      <c r="BB89" s="91"/>
      <c r="BC89" s="81">
        <v>8</v>
      </c>
      <c r="BD89" s="82">
        <v>864.40325912732305</v>
      </c>
      <c r="BE89" s="91"/>
      <c r="BF89" s="81">
        <v>8</v>
      </c>
      <c r="BG89" s="82">
        <v>13.9319591499934</v>
      </c>
      <c r="BH89" s="91"/>
      <c r="BI89" s="91">
        <v>47</v>
      </c>
      <c r="BJ89" s="435">
        <v>0</v>
      </c>
      <c r="BK89" s="435">
        <v>13</v>
      </c>
      <c r="BL89" s="435">
        <v>7</v>
      </c>
      <c r="BM89" s="435" t="s">
        <v>728</v>
      </c>
      <c r="BN89" s="435">
        <v>1</v>
      </c>
      <c r="BO89" s="50" t="str">
        <f t="shared" si="57"/>
        <v>8,14</v>
      </c>
      <c r="BP89" s="435">
        <v>47</v>
      </c>
      <c r="BQ89" s="91">
        <v>0</v>
      </c>
      <c r="BR89" s="91">
        <v>13</v>
      </c>
      <c r="BS89" s="91">
        <v>7</v>
      </c>
      <c r="BT89" s="91" t="s">
        <v>728</v>
      </c>
      <c r="BU89" s="91">
        <v>1</v>
      </c>
      <c r="BV89" s="50" t="str">
        <f t="shared" si="58"/>
        <v>8,14</v>
      </c>
      <c r="BW89" s="435">
        <v>47</v>
      </c>
      <c r="BX89" s="91">
        <v>0</v>
      </c>
      <c r="BY89" s="91">
        <v>13</v>
      </c>
      <c r="BZ89" s="91">
        <v>7</v>
      </c>
      <c r="CA89" s="91" t="s">
        <v>728</v>
      </c>
      <c r="CB89" s="91">
        <v>1</v>
      </c>
      <c r="CC89" s="50" t="str">
        <f t="shared" si="59"/>
        <v>8,14</v>
      </c>
      <c r="CD89" s="91"/>
      <c r="CE89" s="91"/>
      <c r="CF89" s="91"/>
      <c r="CG89" s="91"/>
      <c r="CH89" s="91"/>
      <c r="CI89" s="91"/>
      <c r="CJ89" s="91"/>
      <c r="CK89" s="91"/>
      <c r="CL89" s="91"/>
      <c r="CM89" s="91"/>
      <c r="CN89" s="91"/>
      <c r="CO89" s="91"/>
      <c r="CP89" s="91"/>
    </row>
    <row r="90" spans="1:94" ht="12" customHeight="1">
      <c r="A90" s="412">
        <v>7.4285714285714199</v>
      </c>
      <c r="B90" s="317">
        <v>7.218</v>
      </c>
      <c r="C90" s="317">
        <v>-2.1</v>
      </c>
      <c r="D90" s="472">
        <f t="shared" si="61"/>
        <v>86</v>
      </c>
      <c r="E90" s="473">
        <f t="shared" si="60"/>
        <v>7.218</v>
      </c>
      <c r="F90" s="333"/>
      <c r="G90" s="410"/>
      <c r="H90" s="410"/>
      <c r="I90" s="410"/>
      <c r="J90" s="410"/>
      <c r="K90" s="410"/>
      <c r="L90" s="410"/>
      <c r="M90" s="410"/>
      <c r="N90" s="410"/>
      <c r="O90" s="410"/>
      <c r="P90" s="410"/>
      <c r="Q90" s="410"/>
      <c r="R90" s="410"/>
      <c r="S90" s="410"/>
      <c r="T90" s="410"/>
      <c r="U90" s="410"/>
      <c r="V90" s="410"/>
      <c r="W90" s="410"/>
      <c r="X90" s="410"/>
      <c r="Y90" s="410"/>
      <c r="Z90" s="410"/>
      <c r="AA90" s="410"/>
      <c r="AB90" s="410"/>
      <c r="AC90" s="410"/>
      <c r="AD90" s="410"/>
      <c r="AE90" s="410"/>
      <c r="AF90" s="410"/>
      <c r="AG90" s="410"/>
      <c r="AH90" s="410"/>
      <c r="AI90" s="410"/>
      <c r="AJ90" s="5"/>
      <c r="AK90" s="333">
        <v>51</v>
      </c>
      <c r="AL90" s="436">
        <v>0</v>
      </c>
      <c r="AM90" s="436">
        <v>5</v>
      </c>
      <c r="AN90" s="436">
        <v>1</v>
      </c>
      <c r="AO90" s="436">
        <v>50</v>
      </c>
      <c r="AP90" s="436">
        <v>4.0000000000000002E-4</v>
      </c>
      <c r="AQ90" s="436">
        <v>10</v>
      </c>
      <c r="AR90" s="436">
        <v>0.2</v>
      </c>
      <c r="AS90" s="436">
        <v>0.5</v>
      </c>
      <c r="AT90" s="436">
        <v>0.3</v>
      </c>
      <c r="AU90" s="436">
        <v>0.1</v>
      </c>
      <c r="AV90" s="91"/>
      <c r="AW90" s="81">
        <v>8.083333333333</v>
      </c>
      <c r="AX90" s="82">
        <v>-272.93145686288699</v>
      </c>
      <c r="AY90" s="82">
        <v>-5823.0914485711301</v>
      </c>
      <c r="AZ90" s="82">
        <v>-2242.4033617469099</v>
      </c>
      <c r="BA90" s="82">
        <v>-61501.279837966002</v>
      </c>
      <c r="BB90" s="91"/>
      <c r="BC90" s="81">
        <v>8.083333333333</v>
      </c>
      <c r="BD90" s="82">
        <v>865.13638515801699</v>
      </c>
      <c r="BE90" s="91"/>
      <c r="BF90" s="81">
        <v>8.083333333333</v>
      </c>
      <c r="BG90" s="82">
        <v>13.972678431361301</v>
      </c>
      <c r="BH90" s="91"/>
      <c r="BI90" s="91">
        <v>48</v>
      </c>
      <c r="BJ90" s="435">
        <v>0</v>
      </c>
      <c r="BK90" s="435">
        <v>13</v>
      </c>
      <c r="BL90" s="435">
        <v>8</v>
      </c>
      <c r="BM90" s="435" t="s">
        <v>728</v>
      </c>
      <c r="BN90" s="435">
        <v>1</v>
      </c>
      <c r="BO90" s="50" t="str">
        <f t="shared" si="57"/>
        <v>9,14</v>
      </c>
      <c r="BP90" s="435">
        <v>48</v>
      </c>
      <c r="BQ90" s="91">
        <v>0</v>
      </c>
      <c r="BR90" s="91">
        <v>13</v>
      </c>
      <c r="BS90" s="91">
        <v>8</v>
      </c>
      <c r="BT90" s="91" t="s">
        <v>728</v>
      </c>
      <c r="BU90" s="91">
        <v>1</v>
      </c>
      <c r="BV90" s="50" t="str">
        <f t="shared" si="58"/>
        <v>9,14</v>
      </c>
      <c r="BW90" s="435">
        <v>48</v>
      </c>
      <c r="BX90" s="91">
        <v>0</v>
      </c>
      <c r="BY90" s="91">
        <v>13</v>
      </c>
      <c r="BZ90" s="91">
        <v>8</v>
      </c>
      <c r="CA90" s="91" t="s">
        <v>728</v>
      </c>
      <c r="CB90" s="91">
        <v>1</v>
      </c>
      <c r="CC90" s="50" t="str">
        <f t="shared" si="59"/>
        <v>9,14</v>
      </c>
      <c r="CD90" s="91"/>
      <c r="CE90" s="91"/>
      <c r="CF90" s="91"/>
      <c r="CG90" s="91"/>
      <c r="CH90" s="91"/>
      <c r="CI90" s="91"/>
      <c r="CJ90" s="91"/>
      <c r="CK90" s="91"/>
      <c r="CL90" s="91"/>
      <c r="CM90" s="91"/>
      <c r="CN90" s="91"/>
      <c r="CO90" s="91"/>
      <c r="CP90" s="91"/>
    </row>
    <row r="91" spans="1:94" ht="12" customHeight="1">
      <c r="A91" s="412">
        <v>7.50420168067226</v>
      </c>
      <c r="B91" s="317">
        <v>7.3739999999999997</v>
      </c>
      <c r="C91" s="317">
        <v>2.1</v>
      </c>
      <c r="D91" s="472">
        <f t="shared" si="61"/>
        <v>87</v>
      </c>
      <c r="E91" s="473">
        <f t="shared" si="60"/>
        <v>7.3739999999999997</v>
      </c>
      <c r="F91" s="333"/>
      <c r="G91" s="410"/>
      <c r="H91" s="410"/>
      <c r="I91" s="410"/>
      <c r="J91" s="410"/>
      <c r="K91" s="410"/>
      <c r="L91" s="410"/>
      <c r="M91" s="410"/>
      <c r="N91" s="410"/>
      <c r="O91" s="410"/>
      <c r="P91" s="410"/>
      <c r="Q91" s="410"/>
      <c r="R91" s="410"/>
      <c r="S91" s="410"/>
      <c r="T91" s="410"/>
      <c r="U91" s="410"/>
      <c r="V91" s="410"/>
      <c r="W91" s="410"/>
      <c r="X91" s="410"/>
      <c r="Y91" s="410"/>
      <c r="Z91" s="410"/>
      <c r="AA91" s="410"/>
      <c r="AB91" s="410"/>
      <c r="AC91" s="410"/>
      <c r="AD91" s="410"/>
      <c r="AE91" s="410"/>
      <c r="AF91" s="410"/>
      <c r="AG91" s="410"/>
      <c r="AH91" s="410"/>
      <c r="AI91" s="410"/>
      <c r="AJ91" s="5"/>
      <c r="AK91" s="333">
        <v>52</v>
      </c>
      <c r="AL91" s="436">
        <v>0</v>
      </c>
      <c r="AM91" s="436">
        <v>5</v>
      </c>
      <c r="AN91" s="436">
        <v>2</v>
      </c>
      <c r="AO91" s="436">
        <v>50</v>
      </c>
      <c r="AP91" s="436">
        <v>4.0000000000000002E-4</v>
      </c>
      <c r="AQ91" s="436">
        <v>10</v>
      </c>
      <c r="AR91" s="436">
        <v>0.2</v>
      </c>
      <c r="AS91" s="436">
        <v>0.5</v>
      </c>
      <c r="AT91" s="436">
        <v>0.3</v>
      </c>
      <c r="AU91" s="436">
        <v>0.1</v>
      </c>
      <c r="AV91" s="91"/>
      <c r="AW91" s="81">
        <v>8.166666666667</v>
      </c>
      <c r="AX91" s="82">
        <v>-295.43566867950199</v>
      </c>
      <c r="AY91" s="82">
        <v>-6536.0107978131</v>
      </c>
      <c r="AZ91" s="82">
        <v>-2593.5950919994798</v>
      </c>
      <c r="BA91" s="82">
        <v>-72285.298623884795</v>
      </c>
      <c r="BB91" s="91"/>
      <c r="BC91" s="81">
        <v>8.166666666667</v>
      </c>
      <c r="BD91" s="82">
        <v>865.85826372622103</v>
      </c>
      <c r="BE91" s="91"/>
      <c r="BF91" s="81">
        <v>8.166666666667</v>
      </c>
      <c r="BG91" s="82">
        <v>13.698501406743199</v>
      </c>
      <c r="BH91" s="91"/>
      <c r="BI91" s="91">
        <v>49</v>
      </c>
      <c r="BJ91" s="435">
        <v>0</v>
      </c>
      <c r="BK91" s="435">
        <v>13</v>
      </c>
      <c r="BL91" s="435">
        <v>9</v>
      </c>
      <c r="BM91" s="435" t="s">
        <v>728</v>
      </c>
      <c r="BN91" s="435">
        <v>1</v>
      </c>
      <c r="BO91" s="50" t="str">
        <f t="shared" si="57"/>
        <v>10,14</v>
      </c>
      <c r="BP91" s="435">
        <v>49</v>
      </c>
      <c r="BQ91" s="91">
        <v>0</v>
      </c>
      <c r="BR91" s="91">
        <v>13</v>
      </c>
      <c r="BS91" s="91">
        <v>9</v>
      </c>
      <c r="BT91" s="91" t="s">
        <v>728</v>
      </c>
      <c r="BU91" s="91">
        <v>1</v>
      </c>
      <c r="BV91" s="50" t="str">
        <f t="shared" si="58"/>
        <v>10,14</v>
      </c>
      <c r="BW91" s="435">
        <v>49</v>
      </c>
      <c r="BX91" s="91">
        <v>0</v>
      </c>
      <c r="BY91" s="91">
        <v>13</v>
      </c>
      <c r="BZ91" s="91">
        <v>9</v>
      </c>
      <c r="CA91" s="91" t="s">
        <v>728</v>
      </c>
      <c r="CB91" s="91">
        <v>1</v>
      </c>
      <c r="CC91" s="50" t="str">
        <f t="shared" si="59"/>
        <v>10,14</v>
      </c>
      <c r="CD91" s="91"/>
      <c r="CE91" s="91"/>
      <c r="CF91" s="91"/>
      <c r="CG91" s="91"/>
      <c r="CH91" s="91"/>
      <c r="CI91" s="91"/>
      <c r="CJ91" s="91"/>
      <c r="CK91" s="91"/>
      <c r="CL91" s="91"/>
      <c r="CM91" s="91"/>
      <c r="CN91" s="91"/>
      <c r="CO91" s="91"/>
      <c r="CP91" s="91"/>
    </row>
    <row r="92" spans="1:94" ht="12" customHeight="1">
      <c r="A92" s="412">
        <v>7.5798319327731001</v>
      </c>
      <c r="B92" s="317">
        <v>7.4240000000000004</v>
      </c>
      <c r="C92" s="317">
        <v>2.5</v>
      </c>
      <c r="D92" s="472">
        <f t="shared" si="61"/>
        <v>88</v>
      </c>
      <c r="E92" s="473">
        <f t="shared" si="60"/>
        <v>7.4240000000000004</v>
      </c>
      <c r="F92" s="333"/>
      <c r="G92" s="410"/>
      <c r="H92" s="410"/>
      <c r="I92" s="410"/>
      <c r="J92" s="410"/>
      <c r="K92" s="410"/>
      <c r="L92" s="410"/>
      <c r="M92" s="410"/>
      <c r="N92" s="410"/>
      <c r="O92" s="410"/>
      <c r="P92" s="410"/>
      <c r="Q92" s="410"/>
      <c r="R92" s="410"/>
      <c r="S92" s="410"/>
      <c r="T92" s="410"/>
      <c r="U92" s="410"/>
      <c r="V92" s="410"/>
      <c r="W92" s="410"/>
      <c r="X92" s="410"/>
      <c r="Y92" s="410"/>
      <c r="Z92" s="410"/>
      <c r="AA92" s="410"/>
      <c r="AB92" s="410"/>
      <c r="AC92" s="410"/>
      <c r="AD92" s="410"/>
      <c r="AE92" s="410"/>
      <c r="AF92" s="410"/>
      <c r="AG92" s="410"/>
      <c r="AH92" s="410"/>
      <c r="AI92" s="410"/>
      <c r="AJ92" s="5"/>
      <c r="AK92" s="333">
        <v>53</v>
      </c>
      <c r="AL92" s="436">
        <v>0</v>
      </c>
      <c r="AM92" s="436">
        <v>5</v>
      </c>
      <c r="AN92" s="436">
        <v>3</v>
      </c>
      <c r="AO92" s="436">
        <v>50</v>
      </c>
      <c r="AP92" s="436">
        <v>4.0000000000000002E-4</v>
      </c>
      <c r="AQ92" s="436">
        <v>10</v>
      </c>
      <c r="AR92" s="436">
        <v>0.2</v>
      </c>
      <c r="AS92" s="436">
        <v>0.5</v>
      </c>
      <c r="AT92" s="436">
        <v>0.3</v>
      </c>
      <c r="AU92" s="436">
        <v>0.1</v>
      </c>
      <c r="AV92" s="91"/>
      <c r="AW92" s="81">
        <v>8.25</v>
      </c>
      <c r="AX92" s="82">
        <v>-300.22265682351502</v>
      </c>
      <c r="AY92" s="82">
        <v>-6409.9472112175099</v>
      </c>
      <c r="AZ92" s="82">
        <v>-2688.3137041422001</v>
      </c>
      <c r="BA92" s="82">
        <v>-70546.645960792404</v>
      </c>
      <c r="BB92" s="91"/>
      <c r="BC92" s="81">
        <v>8.25</v>
      </c>
      <c r="BD92" s="82">
        <v>866.56878279578905</v>
      </c>
      <c r="BE92" s="91"/>
      <c r="BF92" s="81">
        <v>8.25</v>
      </c>
      <c r="BG92" s="82">
        <v>13.380462763842701</v>
      </c>
      <c r="BH92" s="91"/>
      <c r="BI92" s="91">
        <v>50</v>
      </c>
      <c r="BJ92" s="435">
        <v>0</v>
      </c>
      <c r="BK92" s="435">
        <v>14</v>
      </c>
      <c r="BL92" s="435">
        <v>6</v>
      </c>
      <c r="BM92" s="435" t="s">
        <v>728</v>
      </c>
      <c r="BN92" s="435">
        <v>1</v>
      </c>
      <c r="BO92" s="50" t="str">
        <f t="shared" si="57"/>
        <v>7,15</v>
      </c>
      <c r="BP92" s="435">
        <v>50</v>
      </c>
      <c r="BQ92" s="91">
        <v>0</v>
      </c>
      <c r="BR92" s="91">
        <v>14</v>
      </c>
      <c r="BS92" s="91">
        <v>6</v>
      </c>
      <c r="BT92" s="91" t="s">
        <v>728</v>
      </c>
      <c r="BU92" s="91">
        <v>1</v>
      </c>
      <c r="BV92" s="50" t="str">
        <f t="shared" si="58"/>
        <v>7,15</v>
      </c>
      <c r="BW92" s="435">
        <v>50</v>
      </c>
      <c r="BX92" s="91">
        <v>0</v>
      </c>
      <c r="BY92" s="91">
        <v>14</v>
      </c>
      <c r="BZ92" s="91">
        <v>6</v>
      </c>
      <c r="CA92" s="91" t="s">
        <v>728</v>
      </c>
      <c r="CB92" s="91">
        <v>1</v>
      </c>
      <c r="CC92" s="50" t="str">
        <f t="shared" si="59"/>
        <v>7,15</v>
      </c>
      <c r="CD92" s="91"/>
      <c r="CE92" s="91"/>
      <c r="CF92" s="91"/>
      <c r="CG92" s="91"/>
      <c r="CH92" s="91"/>
      <c r="CI92" s="91"/>
      <c r="CJ92" s="91"/>
      <c r="CK92" s="91"/>
      <c r="CL92" s="91"/>
      <c r="CM92" s="91"/>
      <c r="CN92" s="91"/>
      <c r="CO92" s="91"/>
      <c r="CP92" s="91"/>
    </row>
    <row r="93" spans="1:94" ht="12" customHeight="1">
      <c r="A93" s="412">
        <v>7.6554621848739401</v>
      </c>
      <c r="B93" s="317">
        <v>7.4740000000000002</v>
      </c>
      <c r="C93" s="317">
        <v>2</v>
      </c>
      <c r="D93" s="472">
        <f t="shared" si="61"/>
        <v>89</v>
      </c>
      <c r="E93" s="473">
        <f t="shared" si="60"/>
        <v>7.4740000000000002</v>
      </c>
      <c r="F93" s="333"/>
      <c r="G93" s="410"/>
      <c r="H93" s="410"/>
      <c r="I93" s="410"/>
      <c r="J93" s="410"/>
      <c r="K93" s="410"/>
      <c r="L93" s="410"/>
      <c r="M93" s="410"/>
      <c r="N93" s="410"/>
      <c r="O93" s="410"/>
      <c r="P93" s="410"/>
      <c r="Q93" s="410"/>
      <c r="R93" s="410"/>
      <c r="S93" s="410"/>
      <c r="T93" s="410"/>
      <c r="U93" s="410"/>
      <c r="V93" s="410"/>
      <c r="W93" s="410"/>
      <c r="X93" s="410"/>
      <c r="Y93" s="410"/>
      <c r="Z93" s="410"/>
      <c r="AA93" s="410"/>
      <c r="AB93" s="410"/>
      <c r="AC93" s="410"/>
      <c r="AD93" s="410"/>
      <c r="AE93" s="410"/>
      <c r="AF93" s="410"/>
      <c r="AG93" s="410"/>
      <c r="AH93" s="410"/>
      <c r="AI93" s="410"/>
      <c r="AJ93" s="5"/>
      <c r="AK93" s="333">
        <v>54</v>
      </c>
      <c r="AL93" s="436">
        <v>0</v>
      </c>
      <c r="AM93" s="436">
        <v>5</v>
      </c>
      <c r="AN93" s="436">
        <v>4</v>
      </c>
      <c r="AO93" s="436">
        <v>50</v>
      </c>
      <c r="AP93" s="436">
        <v>4.0000000000000002E-4</v>
      </c>
      <c r="AQ93" s="436">
        <v>10</v>
      </c>
      <c r="AR93" s="436">
        <v>0.2</v>
      </c>
      <c r="AS93" s="436">
        <v>0.5</v>
      </c>
      <c r="AT93" s="436">
        <v>0.3</v>
      </c>
      <c r="AU93" s="436">
        <v>0.1</v>
      </c>
      <c r="AV93" s="91"/>
      <c r="AW93" s="81">
        <v>8.333333333333</v>
      </c>
      <c r="AX93" s="82">
        <v>-282.52771776056801</v>
      </c>
      <c r="AY93" s="82">
        <v>-5549.6982289534999</v>
      </c>
      <c r="AZ93" s="82">
        <v>-2401.2277299939301</v>
      </c>
      <c r="BA93" s="82">
        <v>-57534.481737591297</v>
      </c>
      <c r="BB93" s="91"/>
      <c r="BC93" s="81">
        <v>8.333333333333</v>
      </c>
      <c r="BD93" s="82">
        <v>867.26799755937498</v>
      </c>
      <c r="BE93" s="91"/>
      <c r="BF93" s="81">
        <v>8.333333333333</v>
      </c>
      <c r="BG93" s="82">
        <v>13.323290509510899</v>
      </c>
      <c r="BH93" s="91"/>
      <c r="BI93" s="91">
        <v>51</v>
      </c>
      <c r="BJ93" s="435">
        <v>0</v>
      </c>
      <c r="BK93" s="435">
        <v>14</v>
      </c>
      <c r="BL93" s="435">
        <v>7</v>
      </c>
      <c r="BM93" s="435" t="s">
        <v>728</v>
      </c>
      <c r="BN93" s="435">
        <v>1</v>
      </c>
      <c r="BO93" s="50" t="str">
        <f t="shared" si="57"/>
        <v>8,15</v>
      </c>
      <c r="BP93" s="435">
        <v>51</v>
      </c>
      <c r="BQ93" s="91">
        <v>0</v>
      </c>
      <c r="BR93" s="91">
        <v>14</v>
      </c>
      <c r="BS93" s="91">
        <v>7</v>
      </c>
      <c r="BT93" s="91" t="s">
        <v>728</v>
      </c>
      <c r="BU93" s="91">
        <v>1</v>
      </c>
      <c r="BV93" s="50" t="str">
        <f t="shared" si="58"/>
        <v>8,15</v>
      </c>
      <c r="BW93" s="435">
        <v>51</v>
      </c>
      <c r="BX93" s="91">
        <v>0</v>
      </c>
      <c r="BY93" s="91">
        <v>14</v>
      </c>
      <c r="BZ93" s="91">
        <v>7</v>
      </c>
      <c r="CA93" s="91" t="s">
        <v>728</v>
      </c>
      <c r="CB93" s="91">
        <v>1</v>
      </c>
      <c r="CC93" s="50" t="str">
        <f t="shared" si="59"/>
        <v>8,15</v>
      </c>
      <c r="CD93" s="91"/>
      <c r="CE93" s="91"/>
      <c r="CF93" s="91"/>
      <c r="CG93" s="91"/>
      <c r="CH93" s="91"/>
      <c r="CI93" s="91"/>
      <c r="CJ93" s="91"/>
      <c r="CK93" s="91"/>
      <c r="CL93" s="91"/>
      <c r="CM93" s="91"/>
      <c r="CN93" s="91"/>
      <c r="CO93" s="91"/>
      <c r="CP93" s="91"/>
    </row>
    <row r="94" spans="1:94" ht="12" customHeight="1">
      <c r="A94" s="412">
        <v>7.7310924369747802</v>
      </c>
      <c r="B94" s="317">
        <v>7.63</v>
      </c>
      <c r="C94" s="317">
        <v>-2.4</v>
      </c>
      <c r="D94" s="472">
        <f t="shared" si="61"/>
        <v>90</v>
      </c>
      <c r="E94" s="473">
        <f t="shared" si="60"/>
        <v>7.63</v>
      </c>
      <c r="F94" s="333"/>
      <c r="G94" s="410"/>
      <c r="H94" s="410"/>
      <c r="I94" s="410"/>
      <c r="J94" s="410"/>
      <c r="K94" s="410"/>
      <c r="L94" s="410"/>
      <c r="M94" s="410"/>
      <c r="N94" s="410"/>
      <c r="O94" s="410"/>
      <c r="P94" s="410"/>
      <c r="Q94" s="410"/>
      <c r="R94" s="410"/>
      <c r="S94" s="410"/>
      <c r="T94" s="410"/>
      <c r="U94" s="410"/>
      <c r="V94" s="410"/>
      <c r="W94" s="410"/>
      <c r="X94" s="410"/>
      <c r="Y94" s="410"/>
      <c r="Z94" s="410"/>
      <c r="AA94" s="410"/>
      <c r="AB94" s="410"/>
      <c r="AC94" s="410"/>
      <c r="AD94" s="410"/>
      <c r="AE94" s="410"/>
      <c r="AF94" s="410"/>
      <c r="AG94" s="410"/>
      <c r="AH94" s="410"/>
      <c r="AI94" s="410"/>
      <c r="AJ94" s="5"/>
      <c r="AK94" s="333">
        <v>55</v>
      </c>
      <c r="AL94" s="436">
        <v>0</v>
      </c>
      <c r="AM94" s="436">
        <v>5</v>
      </c>
      <c r="AN94" s="436">
        <v>5</v>
      </c>
      <c r="AO94" s="436">
        <v>50</v>
      </c>
      <c r="AP94" s="436">
        <v>4.0000000000000002E-4</v>
      </c>
      <c r="AQ94" s="436">
        <v>10</v>
      </c>
      <c r="AR94" s="436">
        <v>0.2</v>
      </c>
      <c r="AS94" s="436">
        <v>0.5</v>
      </c>
      <c r="AT94" s="436">
        <v>0.3</v>
      </c>
      <c r="AU94" s="436">
        <v>0.1</v>
      </c>
      <c r="AV94" s="91"/>
      <c r="AW94" s="81">
        <v>8.416666666667</v>
      </c>
      <c r="AX94" s="82">
        <v>-261.01409874963798</v>
      </c>
      <c r="AY94" s="82">
        <v>-4846.9176036845201</v>
      </c>
      <c r="AZ94" s="82">
        <v>-2053.62891966711</v>
      </c>
      <c r="BA94" s="82">
        <v>-46825.611638276503</v>
      </c>
      <c r="BB94" s="91"/>
      <c r="BC94" s="81">
        <v>8.416666666667</v>
      </c>
      <c r="BD94" s="82">
        <v>867.95610997649896</v>
      </c>
      <c r="BE94" s="91"/>
      <c r="BF94" s="81">
        <v>8.416666666667</v>
      </c>
      <c r="BG94" s="82">
        <v>13.5660844994834</v>
      </c>
      <c r="BH94" s="91"/>
      <c r="BI94" s="91">
        <v>52</v>
      </c>
      <c r="BJ94" s="435">
        <v>0</v>
      </c>
      <c r="BK94" s="435">
        <v>14</v>
      </c>
      <c r="BL94" s="435">
        <v>8</v>
      </c>
      <c r="BM94" s="435" t="s">
        <v>728</v>
      </c>
      <c r="BN94" s="435">
        <v>1</v>
      </c>
      <c r="BO94" s="50" t="str">
        <f t="shared" si="57"/>
        <v>9,15</v>
      </c>
      <c r="BP94" s="435">
        <v>52</v>
      </c>
      <c r="BQ94" s="91">
        <v>0</v>
      </c>
      <c r="BR94" s="91">
        <v>14</v>
      </c>
      <c r="BS94" s="91">
        <v>8</v>
      </c>
      <c r="BT94" s="91" t="s">
        <v>728</v>
      </c>
      <c r="BU94" s="91">
        <v>1</v>
      </c>
      <c r="BV94" s="50" t="str">
        <f t="shared" si="58"/>
        <v>9,15</v>
      </c>
      <c r="BW94" s="435">
        <v>52</v>
      </c>
      <c r="BX94" s="91">
        <v>0</v>
      </c>
      <c r="BY94" s="91">
        <v>14</v>
      </c>
      <c r="BZ94" s="91">
        <v>8</v>
      </c>
      <c r="CA94" s="91" t="s">
        <v>728</v>
      </c>
      <c r="CB94" s="91">
        <v>1</v>
      </c>
      <c r="CC94" s="50" t="str">
        <f t="shared" si="59"/>
        <v>9,15</v>
      </c>
      <c r="CD94" s="91"/>
      <c r="CE94" s="91"/>
      <c r="CF94" s="91"/>
      <c r="CG94" s="91"/>
      <c r="CH94" s="91"/>
      <c r="CI94" s="91"/>
      <c r="CJ94" s="91"/>
      <c r="CK94" s="91"/>
      <c r="CL94" s="91"/>
      <c r="CM94" s="91"/>
      <c r="CN94" s="91"/>
      <c r="CO94" s="91"/>
      <c r="CP94" s="91"/>
    </row>
    <row r="95" spans="1:94" ht="12" customHeight="1">
      <c r="A95" s="412">
        <v>7.8067226890756301</v>
      </c>
      <c r="B95" s="317">
        <v>7.68</v>
      </c>
      <c r="C95" s="317">
        <v>-2.8</v>
      </c>
      <c r="D95" s="472">
        <f t="shared" si="61"/>
        <v>91</v>
      </c>
      <c r="E95" s="473">
        <f t="shared" si="60"/>
        <v>7.68</v>
      </c>
      <c r="F95" s="333"/>
      <c r="G95" s="410"/>
      <c r="H95" s="410"/>
      <c r="I95" s="410"/>
      <c r="J95" s="410"/>
      <c r="K95" s="410"/>
      <c r="L95" s="410"/>
      <c r="M95" s="410"/>
      <c r="N95" s="410"/>
      <c r="O95" s="410"/>
      <c r="P95" s="410"/>
      <c r="Q95" s="410"/>
      <c r="R95" s="410"/>
      <c r="S95" s="410"/>
      <c r="T95" s="410"/>
      <c r="U95" s="410"/>
      <c r="V95" s="410"/>
      <c r="W95" s="410"/>
      <c r="X95" s="410"/>
      <c r="Y95" s="410"/>
      <c r="Z95" s="410"/>
      <c r="AA95" s="410"/>
      <c r="AB95" s="410"/>
      <c r="AC95" s="410"/>
      <c r="AD95" s="410"/>
      <c r="AE95" s="410"/>
      <c r="AF95" s="410"/>
      <c r="AG95" s="410"/>
      <c r="AH95" s="410"/>
      <c r="AI95" s="410"/>
      <c r="AJ95" s="5"/>
      <c r="AK95" s="333">
        <v>56</v>
      </c>
      <c r="AL95" s="436">
        <v>0</v>
      </c>
      <c r="AM95" s="436">
        <v>5</v>
      </c>
      <c r="AN95" s="436">
        <v>6</v>
      </c>
      <c r="AO95" s="436">
        <v>50</v>
      </c>
      <c r="AP95" s="436">
        <v>4.0000000000000002E-4</v>
      </c>
      <c r="AQ95" s="436">
        <v>10</v>
      </c>
      <c r="AR95" s="436">
        <v>0.2</v>
      </c>
      <c r="AS95" s="436">
        <v>0.5</v>
      </c>
      <c r="AT95" s="436">
        <v>0.3</v>
      </c>
      <c r="AU95" s="436">
        <v>0.1</v>
      </c>
      <c r="AV95" s="91"/>
      <c r="AW95" s="81">
        <v>8.5</v>
      </c>
      <c r="AX95" s="82">
        <v>-255.154734833346</v>
      </c>
      <c r="AY95" s="82">
        <v>-4909.7982367621498</v>
      </c>
      <c r="AZ95" s="82">
        <v>-1969.6438155492001</v>
      </c>
      <c r="BA95" s="82">
        <v>-47765.249204641099</v>
      </c>
      <c r="BB95" s="91"/>
      <c r="BC95" s="81">
        <v>8.5</v>
      </c>
      <c r="BD95" s="82">
        <v>868.63331507344697</v>
      </c>
      <c r="BE95" s="91"/>
      <c r="BF95" s="81">
        <v>8.5</v>
      </c>
      <c r="BG95" s="82">
        <v>13.8725701391669</v>
      </c>
      <c r="BH95" s="91"/>
      <c r="BI95" s="91">
        <v>53</v>
      </c>
      <c r="BJ95" s="435">
        <v>0</v>
      </c>
      <c r="BK95" s="435">
        <v>14</v>
      </c>
      <c r="BL95" s="435">
        <v>9</v>
      </c>
      <c r="BM95" s="435" t="s">
        <v>728</v>
      </c>
      <c r="BN95" s="435">
        <v>1</v>
      </c>
      <c r="BO95" s="50" t="str">
        <f t="shared" si="57"/>
        <v>10,15</v>
      </c>
      <c r="BP95" s="435">
        <v>53</v>
      </c>
      <c r="BQ95" s="91">
        <v>0</v>
      </c>
      <c r="BR95" s="91">
        <v>14</v>
      </c>
      <c r="BS95" s="91">
        <v>9</v>
      </c>
      <c r="BT95" s="91" t="s">
        <v>728</v>
      </c>
      <c r="BU95" s="91">
        <v>1</v>
      </c>
      <c r="BV95" s="50" t="str">
        <f t="shared" si="58"/>
        <v>10,15</v>
      </c>
      <c r="BW95" s="435">
        <v>53</v>
      </c>
      <c r="BX95" s="91">
        <v>0</v>
      </c>
      <c r="BY95" s="91">
        <v>14</v>
      </c>
      <c r="BZ95" s="91">
        <v>9</v>
      </c>
      <c r="CA95" s="91" t="s">
        <v>728</v>
      </c>
      <c r="CB95" s="91">
        <v>1</v>
      </c>
      <c r="CC95" s="50" t="str">
        <f t="shared" si="59"/>
        <v>10,15</v>
      </c>
      <c r="CD95" s="91"/>
      <c r="CE95" s="91"/>
      <c r="CF95" s="91"/>
      <c r="CG95" s="91"/>
      <c r="CH95" s="91"/>
      <c r="CI95" s="91"/>
      <c r="CJ95" s="91"/>
      <c r="CK95" s="91"/>
      <c r="CL95" s="91"/>
      <c r="CM95" s="91"/>
      <c r="CN95" s="91"/>
      <c r="CO95" s="91"/>
      <c r="CP95" s="91"/>
    </row>
    <row r="96" spans="1:94" ht="12" customHeight="1">
      <c r="A96" s="412">
        <v>7.8823529411764701</v>
      </c>
      <c r="B96" s="317">
        <v>7.73</v>
      </c>
      <c r="C96" s="317">
        <v>-2.4</v>
      </c>
      <c r="D96" s="472">
        <f t="shared" si="61"/>
        <v>92</v>
      </c>
      <c r="E96" s="473">
        <f t="shared" si="60"/>
        <v>7.73</v>
      </c>
      <c r="F96" s="333"/>
      <c r="G96" s="410"/>
      <c r="H96" s="410"/>
      <c r="I96" s="410"/>
      <c r="J96" s="410"/>
      <c r="K96" s="410"/>
      <c r="L96" s="410"/>
      <c r="M96" s="410"/>
      <c r="N96" s="410"/>
      <c r="O96" s="410"/>
      <c r="P96" s="410"/>
      <c r="Q96" s="410"/>
      <c r="R96" s="410"/>
      <c r="S96" s="410"/>
      <c r="T96" s="410"/>
      <c r="U96" s="410"/>
      <c r="V96" s="410"/>
      <c r="W96" s="410"/>
      <c r="X96" s="410"/>
      <c r="Y96" s="410"/>
      <c r="Z96" s="410"/>
      <c r="AA96" s="410"/>
      <c r="AB96" s="410"/>
      <c r="AC96" s="410"/>
      <c r="AD96" s="410"/>
      <c r="AE96" s="410"/>
      <c r="AF96" s="410"/>
      <c r="AG96" s="410"/>
      <c r="AH96" s="410"/>
      <c r="AI96" s="410"/>
      <c r="AJ96" s="5"/>
      <c r="AK96" s="333">
        <v>57</v>
      </c>
      <c r="AL96" s="436">
        <v>0</v>
      </c>
      <c r="AM96" s="436">
        <v>5</v>
      </c>
      <c r="AN96" s="436">
        <v>7</v>
      </c>
      <c r="AO96" s="436">
        <v>50</v>
      </c>
      <c r="AP96" s="436">
        <v>4.0000000000000002E-4</v>
      </c>
      <c r="AQ96" s="436">
        <v>10</v>
      </c>
      <c r="AR96" s="436">
        <v>0.2</v>
      </c>
      <c r="AS96" s="436">
        <v>0.5</v>
      </c>
      <c r="AT96" s="436">
        <v>0.3</v>
      </c>
      <c r="AU96" s="436">
        <v>0.1</v>
      </c>
      <c r="AV96" s="91"/>
      <c r="AW96" s="81">
        <v>8.583333333333</v>
      </c>
      <c r="AX96" s="82">
        <v>-272.72985116817398</v>
      </c>
      <c r="AY96" s="82">
        <v>-5770.5013041029497</v>
      </c>
      <c r="AZ96" s="82">
        <v>-2240.2939015840102</v>
      </c>
      <c r="BA96" s="82">
        <v>-60715.080087095201</v>
      </c>
      <c r="BB96" s="91"/>
      <c r="BC96" s="81">
        <v>8.583333333333</v>
      </c>
      <c r="BD96" s="82">
        <v>869.29964843753203</v>
      </c>
      <c r="BE96" s="91"/>
      <c r="BF96" s="81">
        <v>8.583333333333</v>
      </c>
      <c r="BG96" s="82">
        <v>13.9249249475182</v>
      </c>
      <c r="BH96" s="91"/>
      <c r="BI96" s="91"/>
      <c r="BJ96" s="91"/>
      <c r="BK96" s="91"/>
      <c r="BL96" s="91"/>
      <c r="BM96" s="91"/>
      <c r="BN96" s="91"/>
      <c r="BO96" s="91"/>
      <c r="BP96" s="91"/>
      <c r="BQ96" s="91"/>
      <c r="BR96" s="91"/>
      <c r="BS96" s="91"/>
      <c r="BT96" s="91"/>
      <c r="BU96" s="91"/>
      <c r="BV96" s="91"/>
      <c r="BW96" s="91"/>
      <c r="BX96" s="91"/>
      <c r="BY96" s="91"/>
      <c r="BZ96" s="91"/>
      <c r="CA96" s="91"/>
      <c r="CB96" s="91"/>
      <c r="CC96" s="91"/>
      <c r="CD96" s="91"/>
      <c r="CE96" s="91"/>
      <c r="CF96" s="91"/>
      <c r="CG96" s="91"/>
      <c r="CH96" s="91"/>
      <c r="CI96" s="91"/>
      <c r="CJ96" s="91"/>
      <c r="CK96" s="91"/>
      <c r="CL96" s="91"/>
      <c r="CM96" s="91"/>
      <c r="CN96" s="91"/>
      <c r="CO96" s="91"/>
      <c r="CP96" s="91"/>
    </row>
    <row r="97" spans="1:94" ht="12" customHeight="1">
      <c r="A97" s="412">
        <v>7.9579831932773102</v>
      </c>
      <c r="B97" s="317">
        <v>7.8860000000000001</v>
      </c>
      <c r="C97" s="317">
        <v>2.4</v>
      </c>
      <c r="D97" s="472">
        <f t="shared" si="61"/>
        <v>93</v>
      </c>
      <c r="E97" s="473">
        <f t="shared" si="60"/>
        <v>7.8860000000000001</v>
      </c>
      <c r="F97" s="333"/>
      <c r="G97" s="410"/>
      <c r="H97" s="410"/>
      <c r="I97" s="410"/>
      <c r="J97" s="410"/>
      <c r="K97" s="410"/>
      <c r="L97" s="410"/>
      <c r="M97" s="410"/>
      <c r="N97" s="410"/>
      <c r="O97" s="410"/>
      <c r="P97" s="410"/>
      <c r="Q97" s="410"/>
      <c r="R97" s="410"/>
      <c r="S97" s="410"/>
      <c r="T97" s="410"/>
      <c r="U97" s="410"/>
      <c r="V97" s="410"/>
      <c r="W97" s="410"/>
      <c r="X97" s="410"/>
      <c r="Y97" s="410"/>
      <c r="Z97" s="410"/>
      <c r="AA97" s="410"/>
      <c r="AB97" s="410"/>
      <c r="AC97" s="410"/>
      <c r="AD97" s="410"/>
      <c r="AE97" s="410"/>
      <c r="AF97" s="410"/>
      <c r="AG97" s="410"/>
      <c r="AH97" s="410"/>
      <c r="AI97" s="410"/>
      <c r="AJ97" s="5"/>
      <c r="AK97" s="333">
        <v>58</v>
      </c>
      <c r="AL97" s="436">
        <v>0</v>
      </c>
      <c r="AM97" s="436">
        <v>5</v>
      </c>
      <c r="AN97" s="436">
        <v>8</v>
      </c>
      <c r="AO97" s="436">
        <v>50</v>
      </c>
      <c r="AP97" s="436">
        <v>4.0000000000000002E-4</v>
      </c>
      <c r="AQ97" s="436">
        <v>10</v>
      </c>
      <c r="AR97" s="436">
        <v>0.2</v>
      </c>
      <c r="AS97" s="436">
        <v>0.5</v>
      </c>
      <c r="AT97" s="436">
        <v>0.3</v>
      </c>
      <c r="AU97" s="436">
        <v>0.1</v>
      </c>
      <c r="AV97" s="91"/>
      <c r="AW97" s="81">
        <v>8.666666666667</v>
      </c>
      <c r="AX97" s="82">
        <v>-295.59078416932698</v>
      </c>
      <c r="AY97" s="82">
        <v>-6528.7162163903704</v>
      </c>
      <c r="AZ97" s="82">
        <v>-2596.5640492374</v>
      </c>
      <c r="BA97" s="82">
        <v>-72174.0690995771</v>
      </c>
      <c r="BB97" s="91"/>
      <c r="BC97" s="81">
        <v>8.666666666667</v>
      </c>
      <c r="BD97" s="82">
        <v>869.95499449180704</v>
      </c>
      <c r="BE97" s="91"/>
      <c r="BF97" s="81">
        <v>8.666666666667</v>
      </c>
      <c r="BG97" s="82">
        <v>13.664912132403799</v>
      </c>
      <c r="BH97" s="91"/>
      <c r="BI97" s="91"/>
      <c r="BJ97" s="91"/>
      <c r="BK97" s="91"/>
      <c r="BL97" s="91"/>
      <c r="BM97" s="91"/>
      <c r="BN97" s="91"/>
      <c r="BO97" s="91"/>
      <c r="BP97" s="91"/>
      <c r="BQ97" s="91"/>
      <c r="BR97" s="91"/>
      <c r="BS97" s="91"/>
      <c r="BT97" s="91"/>
      <c r="BU97" s="91"/>
      <c r="BV97" s="91"/>
      <c r="BW97" s="91"/>
      <c r="BX97" s="91"/>
      <c r="BY97" s="91"/>
      <c r="BZ97" s="91"/>
      <c r="CA97" s="91"/>
      <c r="CB97" s="91"/>
      <c r="CC97" s="91"/>
      <c r="CD97" s="91"/>
      <c r="CE97" s="91"/>
      <c r="CF97" s="91"/>
      <c r="CG97" s="91"/>
      <c r="CH97" s="91"/>
      <c r="CI97" s="91"/>
      <c r="CJ97" s="91"/>
      <c r="CK97" s="91"/>
      <c r="CL97" s="91"/>
      <c r="CM97" s="91"/>
      <c r="CN97" s="91"/>
      <c r="CO97" s="91"/>
      <c r="CP97" s="91"/>
    </row>
    <row r="98" spans="1:94" ht="12" customHeight="1">
      <c r="A98" s="412">
        <v>8.0336134453781494</v>
      </c>
      <c r="B98" s="317">
        <v>7.9359999999999999</v>
      </c>
      <c r="C98" s="317">
        <v>2.8</v>
      </c>
      <c r="D98" s="472">
        <f t="shared" si="61"/>
        <v>94</v>
      </c>
      <c r="E98" s="473">
        <f t="shared" si="60"/>
        <v>7.9359999999999999</v>
      </c>
      <c r="F98" s="333"/>
      <c r="G98" s="410"/>
      <c r="H98" s="410"/>
      <c r="I98" s="410"/>
      <c r="J98" s="410"/>
      <c r="K98" s="410"/>
      <c r="L98" s="410"/>
      <c r="M98" s="410"/>
      <c r="N98" s="410"/>
      <c r="O98" s="410"/>
      <c r="P98" s="410"/>
      <c r="Q98" s="410"/>
      <c r="R98" s="410"/>
      <c r="S98" s="410"/>
      <c r="T98" s="410"/>
      <c r="U98" s="410"/>
      <c r="V98" s="410"/>
      <c r="W98" s="410"/>
      <c r="X98" s="410"/>
      <c r="Y98" s="410"/>
      <c r="Z98" s="410"/>
      <c r="AA98" s="410"/>
      <c r="AB98" s="410"/>
      <c r="AC98" s="410"/>
      <c r="AD98" s="410"/>
      <c r="AE98" s="410"/>
      <c r="AF98" s="410"/>
      <c r="AG98" s="410"/>
      <c r="AH98" s="410"/>
      <c r="AI98" s="410"/>
      <c r="AJ98" s="5"/>
      <c r="AK98" s="333">
        <v>59</v>
      </c>
      <c r="AL98" s="436">
        <v>0</v>
      </c>
      <c r="AM98" s="436">
        <v>5</v>
      </c>
      <c r="AN98" s="436">
        <v>9</v>
      </c>
      <c r="AO98" s="436">
        <v>50</v>
      </c>
      <c r="AP98" s="436">
        <v>4.0000000000000002E-4</v>
      </c>
      <c r="AQ98" s="436">
        <v>10</v>
      </c>
      <c r="AR98" s="436">
        <v>0.2</v>
      </c>
      <c r="AS98" s="436">
        <v>0.5</v>
      </c>
      <c r="AT98" s="436">
        <v>0.3</v>
      </c>
      <c r="AU98" s="436">
        <v>0.1</v>
      </c>
      <c r="AV98" s="91"/>
      <c r="AW98" s="81">
        <v>8.75</v>
      </c>
      <c r="AX98" s="82">
        <v>-303.58951178618702</v>
      </c>
      <c r="AY98" s="82">
        <v>-6534.91671854981</v>
      </c>
      <c r="AZ98" s="82">
        <v>-2746.1681917741798</v>
      </c>
      <c r="BA98" s="82">
        <v>-72459.339445128993</v>
      </c>
      <c r="BB98" s="91"/>
      <c r="BC98" s="81">
        <v>8.75</v>
      </c>
      <c r="BD98" s="82">
        <v>870.59923592837504</v>
      </c>
      <c r="BE98" s="91"/>
      <c r="BF98" s="81">
        <v>8.75</v>
      </c>
      <c r="BG98" s="82">
        <v>13.3241219820654</v>
      </c>
      <c r="BH98" s="91"/>
      <c r="BI98" s="91"/>
      <c r="BJ98" s="91"/>
      <c r="BK98" s="91"/>
      <c r="BL98" s="91"/>
      <c r="BM98" s="91"/>
      <c r="BN98" s="91"/>
      <c r="BO98" s="91"/>
      <c r="BP98" s="91"/>
      <c r="BQ98" s="91"/>
      <c r="BR98" s="91"/>
      <c r="BS98" s="91"/>
      <c r="BT98" s="91"/>
      <c r="BU98" s="91"/>
      <c r="BV98" s="91"/>
      <c r="BW98" s="91"/>
      <c r="BX98" s="91"/>
      <c r="BY98" s="91"/>
      <c r="BZ98" s="91"/>
      <c r="CA98" s="91"/>
      <c r="CB98" s="91"/>
      <c r="CC98" s="91"/>
      <c r="CD98" s="91"/>
      <c r="CE98" s="91"/>
      <c r="CF98" s="91"/>
      <c r="CG98" s="91"/>
      <c r="CH98" s="91"/>
      <c r="CI98" s="91"/>
      <c r="CJ98" s="91"/>
      <c r="CK98" s="91"/>
      <c r="CL98" s="91"/>
      <c r="CM98" s="91"/>
      <c r="CN98" s="91"/>
      <c r="CO98" s="91"/>
      <c r="CP98" s="91"/>
    </row>
    <row r="99" spans="1:94" ht="12" customHeight="1">
      <c r="A99" s="412">
        <v>8.1092436974789894</v>
      </c>
      <c r="B99" s="317">
        <v>7.9859999999999998</v>
      </c>
      <c r="C99" s="317">
        <v>2.4</v>
      </c>
      <c r="D99" s="472">
        <f t="shared" si="61"/>
        <v>95</v>
      </c>
      <c r="E99" s="473">
        <f t="shared" si="60"/>
        <v>7.9859999999999998</v>
      </c>
      <c r="F99" s="333"/>
      <c r="G99" s="410"/>
      <c r="H99" s="410"/>
      <c r="I99" s="410"/>
      <c r="J99" s="410"/>
      <c r="K99" s="410"/>
      <c r="L99" s="410"/>
      <c r="M99" s="410"/>
      <c r="N99" s="410"/>
      <c r="O99" s="410"/>
      <c r="P99" s="410"/>
      <c r="Q99" s="410"/>
      <c r="R99" s="410"/>
      <c r="S99" s="410"/>
      <c r="T99" s="410"/>
      <c r="U99" s="410"/>
      <c r="V99" s="410"/>
      <c r="W99" s="410"/>
      <c r="X99" s="410"/>
      <c r="Y99" s="410"/>
      <c r="Z99" s="410"/>
      <c r="AA99" s="410"/>
      <c r="AB99" s="410"/>
      <c r="AC99" s="410"/>
      <c r="AD99" s="410"/>
      <c r="AE99" s="410"/>
      <c r="AF99" s="410"/>
      <c r="AG99" s="410"/>
      <c r="AH99" s="410"/>
      <c r="AI99" s="410"/>
      <c r="AJ99" s="5"/>
      <c r="AK99" s="333">
        <v>60</v>
      </c>
      <c r="AL99" s="436">
        <v>0</v>
      </c>
      <c r="AM99" s="436">
        <v>6</v>
      </c>
      <c r="AN99" s="436">
        <v>0</v>
      </c>
      <c r="AO99" s="436">
        <v>50</v>
      </c>
      <c r="AP99" s="436">
        <v>4.0000000000000002E-4</v>
      </c>
      <c r="AQ99" s="436">
        <v>10</v>
      </c>
      <c r="AR99" s="436">
        <v>0.2</v>
      </c>
      <c r="AS99" s="436">
        <v>0.5</v>
      </c>
      <c r="AT99" s="436">
        <v>0.3</v>
      </c>
      <c r="AU99" s="436">
        <v>0.1</v>
      </c>
      <c r="AV99" s="91"/>
      <c r="AW99" s="81">
        <v>8.833333333333</v>
      </c>
      <c r="AX99" s="82">
        <v>-287.05482175349903</v>
      </c>
      <c r="AY99" s="82">
        <v>-5684.9124941322898</v>
      </c>
      <c r="AZ99" s="82">
        <v>-2479.2356406018198</v>
      </c>
      <c r="BA99" s="82">
        <v>-59623.604914779498</v>
      </c>
      <c r="BB99" s="91"/>
      <c r="BC99" s="81">
        <v>8.833333333333</v>
      </c>
      <c r="BD99" s="82">
        <v>871.23241505723604</v>
      </c>
      <c r="BE99" s="91"/>
      <c r="BF99" s="81">
        <v>8.833333333333</v>
      </c>
      <c r="BG99" s="82">
        <v>13.2293685290705</v>
      </c>
      <c r="BH99" s="91"/>
      <c r="BI99" s="91"/>
      <c r="BJ99" s="91"/>
      <c r="BK99" s="91"/>
      <c r="BL99" s="91"/>
      <c r="BM99" s="91"/>
      <c r="BN99" s="91"/>
      <c r="BO99" s="91"/>
      <c r="BP99" s="91"/>
      <c r="BQ99" s="91"/>
      <c r="BR99" s="91"/>
      <c r="BS99" s="91"/>
      <c r="BT99" s="91"/>
      <c r="BU99" s="91"/>
      <c r="BV99" s="91"/>
      <c r="BW99" s="91"/>
      <c r="BX99" s="91"/>
      <c r="BY99" s="91"/>
      <c r="BZ99" s="91"/>
      <c r="CA99" s="91"/>
      <c r="CB99" s="91"/>
      <c r="CC99" s="91"/>
      <c r="CD99" s="91"/>
      <c r="CE99" s="91"/>
      <c r="CF99" s="91"/>
      <c r="CG99" s="91"/>
      <c r="CH99" s="91"/>
      <c r="CI99" s="91"/>
      <c r="CJ99" s="91"/>
      <c r="CK99" s="91"/>
      <c r="CL99" s="91"/>
      <c r="CM99" s="91"/>
      <c r="CN99" s="91"/>
      <c r="CO99" s="91"/>
      <c r="CP99" s="91"/>
    </row>
    <row r="100" spans="1:94" ht="12" customHeight="1">
      <c r="A100" s="412">
        <v>8.1848739495798295</v>
      </c>
      <c r="B100" s="317">
        <v>8.1419999999999995</v>
      </c>
      <c r="C100" s="317">
        <v>-2.1</v>
      </c>
      <c r="D100" s="472">
        <f t="shared" si="61"/>
        <v>96</v>
      </c>
      <c r="E100" s="473">
        <f t="shared" si="60"/>
        <v>8.1419999999999995</v>
      </c>
      <c r="F100" s="333"/>
      <c r="G100" s="410"/>
      <c r="H100" s="410"/>
      <c r="I100" s="410"/>
      <c r="J100" s="410"/>
      <c r="K100" s="410"/>
      <c r="L100" s="410"/>
      <c r="M100" s="410"/>
      <c r="N100" s="410"/>
      <c r="O100" s="410"/>
      <c r="P100" s="410"/>
      <c r="Q100" s="410"/>
      <c r="R100" s="410"/>
      <c r="S100" s="410"/>
      <c r="T100" s="410"/>
      <c r="U100" s="410"/>
      <c r="V100" s="410"/>
      <c r="W100" s="410"/>
      <c r="X100" s="410"/>
      <c r="Y100" s="410"/>
      <c r="Z100" s="410"/>
      <c r="AA100" s="410"/>
      <c r="AB100" s="410"/>
      <c r="AC100" s="410"/>
      <c r="AD100" s="410"/>
      <c r="AE100" s="410"/>
      <c r="AF100" s="410"/>
      <c r="AG100" s="410"/>
      <c r="AH100" s="410"/>
      <c r="AI100" s="410"/>
      <c r="AJ100" s="5"/>
      <c r="AK100" s="333">
        <v>61</v>
      </c>
      <c r="AL100" s="436">
        <v>0</v>
      </c>
      <c r="AM100" s="436">
        <v>6</v>
      </c>
      <c r="AN100" s="436">
        <v>1</v>
      </c>
      <c r="AO100" s="436">
        <v>50</v>
      </c>
      <c r="AP100" s="436">
        <v>4.0000000000000002E-4</v>
      </c>
      <c r="AQ100" s="436">
        <v>10</v>
      </c>
      <c r="AR100" s="436">
        <v>0.2</v>
      </c>
      <c r="AS100" s="436">
        <v>0.5</v>
      </c>
      <c r="AT100" s="436">
        <v>0.3</v>
      </c>
      <c r="AU100" s="436">
        <v>0.1</v>
      </c>
      <c r="AV100" s="91"/>
      <c r="AW100" s="81">
        <v>8.916666666667</v>
      </c>
      <c r="AX100" s="82">
        <v>-261.62255362506397</v>
      </c>
      <c r="AY100" s="82">
        <v>-4802.5155383769898</v>
      </c>
      <c r="AZ100" s="82">
        <v>-2054.5758135143001</v>
      </c>
      <c r="BA100" s="82">
        <v>-46113.511324925603</v>
      </c>
      <c r="BB100" s="91"/>
      <c r="BC100" s="81">
        <v>8.916666666667</v>
      </c>
      <c r="BD100" s="82">
        <v>871.85474461241802</v>
      </c>
      <c r="BE100" s="91"/>
      <c r="BF100" s="81">
        <v>8.916666666667</v>
      </c>
      <c r="BG100" s="82">
        <v>13.479891034466201</v>
      </c>
      <c r="BH100" s="91"/>
      <c r="BI100" s="91"/>
      <c r="BJ100" s="91"/>
      <c r="BK100" s="91"/>
      <c r="BL100" s="91"/>
      <c r="BM100" s="91"/>
      <c r="BN100" s="91"/>
      <c r="BO100" s="91"/>
      <c r="BP100" s="91"/>
      <c r="BQ100" s="91"/>
      <c r="BR100" s="91"/>
      <c r="BS100" s="91"/>
      <c r="BT100" s="91"/>
      <c r="BU100" s="91"/>
      <c r="BV100" s="91"/>
      <c r="BW100" s="91"/>
      <c r="BX100" s="91"/>
      <c r="BY100" s="91"/>
      <c r="BZ100" s="91"/>
      <c r="CA100" s="91"/>
      <c r="CB100" s="91"/>
      <c r="CC100" s="91"/>
      <c r="CD100" s="91"/>
      <c r="CE100" s="91"/>
      <c r="CF100" s="91"/>
      <c r="CG100" s="91"/>
      <c r="CH100" s="91"/>
      <c r="CI100" s="91"/>
      <c r="CJ100" s="91"/>
      <c r="CK100" s="91"/>
      <c r="CL100" s="91"/>
      <c r="CM100" s="91"/>
      <c r="CN100" s="91"/>
      <c r="CO100" s="91"/>
      <c r="CP100" s="91"/>
    </row>
    <row r="101" spans="1:94" ht="12" customHeight="1">
      <c r="A101" s="412">
        <v>8.2605042016806696</v>
      </c>
      <c r="B101" s="317">
        <v>8.1920000000000002</v>
      </c>
      <c r="C101" s="317">
        <v>-2.5</v>
      </c>
      <c r="D101" s="472">
        <f t="shared" si="61"/>
        <v>97</v>
      </c>
      <c r="E101" s="473">
        <f t="shared" si="60"/>
        <v>8.1920000000000002</v>
      </c>
      <c r="F101" s="333"/>
      <c r="G101" s="410"/>
      <c r="H101" s="410"/>
      <c r="I101" s="410"/>
      <c r="J101" s="410"/>
      <c r="K101" s="410"/>
      <c r="L101" s="410"/>
      <c r="M101" s="410"/>
      <c r="N101" s="410"/>
      <c r="O101" s="410"/>
      <c r="P101" s="410"/>
      <c r="Q101" s="410"/>
      <c r="R101" s="410"/>
      <c r="S101" s="410"/>
      <c r="T101" s="410"/>
      <c r="U101" s="410"/>
      <c r="V101" s="410"/>
      <c r="W101" s="410"/>
      <c r="X101" s="410"/>
      <c r="Y101" s="410"/>
      <c r="Z101" s="410"/>
      <c r="AA101" s="410"/>
      <c r="AB101" s="410"/>
      <c r="AC101" s="410"/>
      <c r="AD101" s="410"/>
      <c r="AE101" s="410"/>
      <c r="AF101" s="410"/>
      <c r="AG101" s="410"/>
      <c r="AH101" s="410"/>
      <c r="AI101" s="410"/>
      <c r="AJ101" s="5"/>
      <c r="AK101" s="333">
        <v>62</v>
      </c>
      <c r="AL101" s="436">
        <v>0</v>
      </c>
      <c r="AM101" s="436">
        <v>6</v>
      </c>
      <c r="AN101" s="436">
        <v>2</v>
      </c>
      <c r="AO101" s="436">
        <v>50</v>
      </c>
      <c r="AP101" s="436">
        <v>4.0000000000000002E-4</v>
      </c>
      <c r="AQ101" s="436">
        <v>10</v>
      </c>
      <c r="AR101" s="436">
        <v>0.2</v>
      </c>
      <c r="AS101" s="436">
        <v>0.5</v>
      </c>
      <c r="AT101" s="436">
        <v>0.3</v>
      </c>
      <c r="AU101" s="436">
        <v>0.1</v>
      </c>
      <c r="AV101" s="91"/>
      <c r="AW101" s="81">
        <v>9</v>
      </c>
      <c r="AX101" s="82">
        <v>-251.26421857587999</v>
      </c>
      <c r="AY101" s="82">
        <v>-4725.1372962844698</v>
      </c>
      <c r="AZ101" s="82">
        <v>-1907.2315739467199</v>
      </c>
      <c r="BA101" s="82">
        <v>-44958.387337279797</v>
      </c>
      <c r="BB101" s="91"/>
      <c r="BC101" s="81">
        <v>9</v>
      </c>
      <c r="BD101" s="82">
        <v>872.46645351616701</v>
      </c>
      <c r="BE101" s="91"/>
      <c r="BF101" s="81">
        <v>9</v>
      </c>
      <c r="BG101" s="82">
        <v>13.8514154497147</v>
      </c>
      <c r="BH101" s="91"/>
      <c r="BI101" s="91"/>
      <c r="BJ101" s="91"/>
      <c r="BK101" s="91"/>
      <c r="BL101" s="91"/>
      <c r="BM101" s="91"/>
      <c r="BN101" s="91"/>
      <c r="BO101" s="91"/>
      <c r="BP101" s="91"/>
      <c r="BQ101" s="91"/>
      <c r="BR101" s="91"/>
      <c r="BS101" s="91"/>
      <c r="BT101" s="91"/>
      <c r="BU101" s="91"/>
      <c r="BV101" s="91"/>
      <c r="BW101" s="91"/>
      <c r="BX101" s="91"/>
      <c r="BY101" s="91"/>
      <c r="BZ101" s="91"/>
      <c r="CA101" s="91"/>
      <c r="CB101" s="91"/>
      <c r="CC101" s="91"/>
      <c r="CD101" s="91"/>
      <c r="CE101" s="91"/>
      <c r="CF101" s="91"/>
      <c r="CG101" s="91"/>
      <c r="CH101" s="91"/>
      <c r="CI101" s="91"/>
      <c r="CJ101" s="91"/>
      <c r="CK101" s="91"/>
      <c r="CL101" s="91"/>
      <c r="CM101" s="91"/>
      <c r="CN101" s="91"/>
      <c r="CO101" s="91"/>
      <c r="CP101" s="91"/>
    </row>
    <row r="102" spans="1:94" ht="12" customHeight="1">
      <c r="A102" s="412">
        <v>8.3361344537815096</v>
      </c>
      <c r="B102" s="317">
        <v>8.2420000000000009</v>
      </c>
      <c r="C102" s="317">
        <v>-2.1</v>
      </c>
      <c r="D102" s="472">
        <f t="shared" si="61"/>
        <v>98</v>
      </c>
      <c r="E102" s="473">
        <f t="shared" si="60"/>
        <v>8.2420000000000009</v>
      </c>
      <c r="F102" s="333"/>
      <c r="G102" s="410"/>
      <c r="H102" s="410"/>
      <c r="I102" s="410"/>
      <c r="J102" s="410"/>
      <c r="K102" s="410"/>
      <c r="L102" s="410"/>
      <c r="M102" s="410"/>
      <c r="N102" s="410"/>
      <c r="O102" s="410"/>
      <c r="P102" s="410"/>
      <c r="Q102" s="410"/>
      <c r="R102" s="410"/>
      <c r="S102" s="410"/>
      <c r="T102" s="410"/>
      <c r="U102" s="410"/>
      <c r="V102" s="410"/>
      <c r="W102" s="410"/>
      <c r="X102" s="410"/>
      <c r="Y102" s="410"/>
      <c r="Z102" s="410"/>
      <c r="AA102" s="410"/>
      <c r="AB102" s="410"/>
      <c r="AC102" s="410"/>
      <c r="AD102" s="410"/>
      <c r="AE102" s="410"/>
      <c r="AF102" s="410"/>
      <c r="AG102" s="410"/>
      <c r="AH102" s="410"/>
      <c r="AI102" s="410"/>
      <c r="AJ102" s="5"/>
      <c r="AK102" s="333">
        <v>63</v>
      </c>
      <c r="AL102" s="436">
        <v>0</v>
      </c>
      <c r="AM102" s="436">
        <v>6</v>
      </c>
      <c r="AN102" s="436">
        <v>3</v>
      </c>
      <c r="AO102" s="436">
        <v>50</v>
      </c>
      <c r="AP102" s="436">
        <v>4.0000000000000002E-4</v>
      </c>
      <c r="AQ102" s="436">
        <v>10</v>
      </c>
      <c r="AR102" s="436">
        <v>0.2</v>
      </c>
      <c r="AS102" s="436">
        <v>0.5</v>
      </c>
      <c r="AT102" s="436">
        <v>0.3</v>
      </c>
      <c r="AU102" s="436">
        <v>0.1</v>
      </c>
      <c r="AV102" s="91"/>
      <c r="AW102" s="81">
        <v>9.083333333333</v>
      </c>
      <c r="AX102" s="82">
        <v>-265.713293850573</v>
      </c>
      <c r="AY102" s="82">
        <v>-5526.9404155040902</v>
      </c>
      <c r="AZ102" s="82">
        <v>-2130.93955064582</v>
      </c>
      <c r="BA102" s="82">
        <v>-57024.937639965203</v>
      </c>
      <c r="BB102" s="91"/>
      <c r="BC102" s="81">
        <v>9.083333333333</v>
      </c>
      <c r="BD102" s="82">
        <v>872.86376460549297</v>
      </c>
      <c r="BE102" s="91"/>
      <c r="BF102" s="81">
        <v>9.083333333333</v>
      </c>
      <c r="BG102" s="82">
        <v>13.997090129988999</v>
      </c>
      <c r="BH102" s="91"/>
      <c r="BI102" s="91"/>
      <c r="BJ102" s="91"/>
      <c r="BK102" s="91"/>
      <c r="BL102" s="91"/>
      <c r="BM102" s="91"/>
      <c r="BN102" s="91"/>
      <c r="BO102" s="91"/>
      <c r="BP102" s="91"/>
      <c r="BQ102" s="91"/>
      <c r="BR102" s="91"/>
      <c r="BS102" s="91"/>
      <c r="BT102" s="91"/>
      <c r="BU102" s="91"/>
      <c r="BV102" s="91"/>
      <c r="BW102" s="91"/>
      <c r="BX102" s="91"/>
      <c r="BY102" s="91"/>
      <c r="BZ102" s="91"/>
      <c r="CA102" s="91"/>
      <c r="CB102" s="91"/>
      <c r="CC102" s="91"/>
      <c r="CD102" s="91"/>
      <c r="CE102" s="91"/>
      <c r="CF102" s="91"/>
      <c r="CG102" s="91"/>
      <c r="CH102" s="91"/>
      <c r="CI102" s="91"/>
      <c r="CJ102" s="91"/>
      <c r="CK102" s="91"/>
      <c r="CL102" s="91"/>
      <c r="CM102" s="91"/>
      <c r="CN102" s="91"/>
      <c r="CO102" s="91"/>
      <c r="CP102" s="91"/>
    </row>
    <row r="103" spans="1:94" ht="12" customHeight="1">
      <c r="A103" s="412">
        <v>8.4117647058823497</v>
      </c>
      <c r="B103" s="317">
        <v>8.3979999999999997</v>
      </c>
      <c r="C103" s="317">
        <v>2.1</v>
      </c>
      <c r="D103" s="472">
        <f t="shared" si="61"/>
        <v>99</v>
      </c>
      <c r="E103" s="473">
        <f t="shared" si="60"/>
        <v>8.3979999999999997</v>
      </c>
      <c r="F103" s="333"/>
      <c r="G103" s="410"/>
      <c r="H103" s="410"/>
      <c r="I103" s="410"/>
      <c r="J103" s="410"/>
      <c r="K103" s="410"/>
      <c r="L103" s="410"/>
      <c r="M103" s="410"/>
      <c r="N103" s="410"/>
      <c r="O103" s="410"/>
      <c r="P103" s="410"/>
      <c r="Q103" s="410"/>
      <c r="R103" s="410"/>
      <c r="S103" s="410"/>
      <c r="T103" s="410"/>
      <c r="U103" s="410"/>
      <c r="V103" s="410"/>
      <c r="W103" s="410"/>
      <c r="X103" s="410"/>
      <c r="Y103" s="410"/>
      <c r="Z103" s="410"/>
      <c r="AA103" s="410"/>
      <c r="AB103" s="410"/>
      <c r="AC103" s="410"/>
      <c r="AD103" s="410"/>
      <c r="AE103" s="410"/>
      <c r="AF103" s="410"/>
      <c r="AG103" s="410"/>
      <c r="AH103" s="410"/>
      <c r="AI103" s="410"/>
      <c r="AJ103" s="5"/>
      <c r="AK103" s="333">
        <v>64</v>
      </c>
      <c r="AL103" s="436">
        <v>0</v>
      </c>
      <c r="AM103" s="436">
        <v>6</v>
      </c>
      <c r="AN103" s="436">
        <v>4</v>
      </c>
      <c r="AO103" s="436">
        <v>50</v>
      </c>
      <c r="AP103" s="436">
        <v>4.0000000000000002E-4</v>
      </c>
      <c r="AQ103" s="436">
        <v>10</v>
      </c>
      <c r="AR103" s="436">
        <v>0.2</v>
      </c>
      <c r="AS103" s="436">
        <v>0.5</v>
      </c>
      <c r="AT103" s="436">
        <v>0.3</v>
      </c>
      <c r="AU103" s="436">
        <v>0.1</v>
      </c>
      <c r="AV103" s="91"/>
      <c r="AW103" s="81">
        <v>9.166666666667</v>
      </c>
      <c r="AX103" s="82">
        <v>-289.79956562095299</v>
      </c>
      <c r="AY103" s="82">
        <v>-6392.5484153060297</v>
      </c>
      <c r="AZ103" s="82">
        <v>-2505.3375628623999</v>
      </c>
      <c r="BA103" s="82">
        <v>-70093.190271982501</v>
      </c>
      <c r="BB103" s="91"/>
      <c r="BC103" s="81">
        <v>9.166666666667</v>
      </c>
      <c r="BD103" s="82">
        <v>873.24731850912406</v>
      </c>
      <c r="BE103" s="91"/>
      <c r="BF103" s="81">
        <v>9.166666666667</v>
      </c>
      <c r="BG103" s="82">
        <v>13.7988987215954</v>
      </c>
      <c r="BH103" s="91"/>
      <c r="BI103" s="91"/>
      <c r="BJ103" s="91"/>
      <c r="BK103" s="91"/>
      <c r="BL103" s="91"/>
      <c r="BM103" s="91"/>
      <c r="BN103" s="91"/>
      <c r="BO103" s="91"/>
      <c r="BP103" s="91"/>
      <c r="BQ103" s="91"/>
      <c r="BR103" s="91"/>
      <c r="BS103" s="91"/>
      <c r="BT103" s="91"/>
      <c r="BU103" s="91"/>
      <c r="BV103" s="91"/>
      <c r="BW103" s="91"/>
      <c r="BX103" s="91"/>
      <c r="BY103" s="91"/>
      <c r="BZ103" s="91"/>
      <c r="CA103" s="91"/>
      <c r="CB103" s="91"/>
      <c r="CC103" s="91"/>
      <c r="CD103" s="91"/>
      <c r="CE103" s="91"/>
      <c r="CF103" s="91"/>
      <c r="CG103" s="91"/>
      <c r="CH103" s="91"/>
      <c r="CI103" s="91"/>
      <c r="CJ103" s="91"/>
      <c r="CK103" s="91"/>
      <c r="CL103" s="91"/>
      <c r="CM103" s="91"/>
      <c r="CN103" s="91"/>
      <c r="CO103" s="91"/>
      <c r="CP103" s="91"/>
    </row>
    <row r="104" spans="1:94" ht="12" customHeight="1">
      <c r="A104" s="412">
        <v>8.4873949579831898</v>
      </c>
      <c r="B104" s="317">
        <v>8.4480000000000004</v>
      </c>
      <c r="C104" s="317">
        <v>2.5</v>
      </c>
      <c r="D104" s="472">
        <f t="shared" si="61"/>
        <v>100</v>
      </c>
      <c r="E104" s="473">
        <f t="shared" si="60"/>
        <v>8.4480000000000004</v>
      </c>
      <c r="F104" s="333"/>
      <c r="G104" s="410"/>
      <c r="H104" s="410"/>
      <c r="I104" s="410"/>
      <c r="J104" s="410"/>
      <c r="K104" s="410"/>
      <c r="L104" s="410"/>
      <c r="M104" s="410"/>
      <c r="N104" s="410"/>
      <c r="O104" s="410"/>
      <c r="P104" s="410"/>
      <c r="Q104" s="410"/>
      <c r="R104" s="410"/>
      <c r="S104" s="410"/>
      <c r="T104" s="410"/>
      <c r="U104" s="410"/>
      <c r="V104" s="410"/>
      <c r="W104" s="410"/>
      <c r="X104" s="410"/>
      <c r="Y104" s="410"/>
      <c r="Z104" s="410"/>
      <c r="AA104" s="410"/>
      <c r="AB104" s="410"/>
      <c r="AC104" s="410"/>
      <c r="AD104" s="410"/>
      <c r="AE104" s="410"/>
      <c r="AF104" s="410"/>
      <c r="AG104" s="410"/>
      <c r="AH104" s="410"/>
      <c r="AI104" s="410"/>
      <c r="AJ104" s="5"/>
      <c r="AK104" s="91">
        <v>65</v>
      </c>
      <c r="AL104" s="435">
        <v>0</v>
      </c>
      <c r="AM104" s="435">
        <v>6</v>
      </c>
      <c r="AN104" s="435">
        <v>5</v>
      </c>
      <c r="AO104" s="435">
        <v>50</v>
      </c>
      <c r="AP104" s="435">
        <v>4.0000000000000002E-4</v>
      </c>
      <c r="AQ104" s="435">
        <v>10</v>
      </c>
      <c r="AR104" s="435">
        <v>0.2</v>
      </c>
      <c r="AS104" s="435">
        <v>0.5</v>
      </c>
      <c r="AT104" s="435">
        <v>0.3</v>
      </c>
      <c r="AU104" s="435">
        <v>0.1</v>
      </c>
      <c r="AV104" s="91"/>
      <c r="AW104" s="81">
        <v>9.25</v>
      </c>
      <c r="AX104" s="82">
        <v>-301.43168628913202</v>
      </c>
      <c r="AY104" s="82">
        <v>-6549.3621907735896</v>
      </c>
      <c r="AZ104" s="82">
        <v>-2703.4241825030799</v>
      </c>
      <c r="BA104" s="82">
        <v>-72601.138394401103</v>
      </c>
      <c r="BB104" s="91"/>
      <c r="BC104" s="81">
        <v>9.25</v>
      </c>
      <c r="BD104" s="82">
        <v>873.61698709669304</v>
      </c>
      <c r="BE104" s="91"/>
      <c r="BF104" s="81">
        <v>9.25</v>
      </c>
      <c r="BG104" s="82">
        <v>13.4572020245242</v>
      </c>
      <c r="BH104" s="91"/>
      <c r="BI104" s="91"/>
      <c r="BJ104" s="91"/>
      <c r="BK104" s="91"/>
      <c r="BL104" s="91"/>
      <c r="BM104" s="91"/>
      <c r="BN104" s="91"/>
      <c r="BO104" s="91"/>
      <c r="BP104" s="91"/>
      <c r="BQ104" s="91"/>
      <c r="BR104" s="91"/>
      <c r="BS104" s="91"/>
      <c r="BT104" s="91"/>
      <c r="BU104" s="91"/>
      <c r="BV104" s="91"/>
      <c r="BW104" s="91"/>
      <c r="BX104" s="91"/>
      <c r="BY104" s="91"/>
      <c r="BZ104" s="91"/>
      <c r="CA104" s="91"/>
      <c r="CB104" s="91"/>
      <c r="CC104" s="91"/>
      <c r="CD104" s="91"/>
      <c r="CE104" s="91"/>
      <c r="CF104" s="91"/>
      <c r="CG104" s="91"/>
      <c r="CH104" s="91"/>
      <c r="CI104" s="91"/>
      <c r="CJ104" s="91"/>
      <c r="CK104" s="91"/>
      <c r="CL104" s="91"/>
      <c r="CM104" s="91"/>
      <c r="CN104" s="91"/>
      <c r="CO104" s="91"/>
      <c r="CP104" s="91"/>
    </row>
    <row r="105" spans="1:94" ht="12" customHeight="1">
      <c r="A105" s="412">
        <v>8.5630252100840298</v>
      </c>
      <c r="B105" s="317">
        <v>8.4979999999999993</v>
      </c>
      <c r="C105" s="317">
        <v>2</v>
      </c>
      <c r="D105" s="472">
        <f t="shared" si="61"/>
        <v>101</v>
      </c>
      <c r="E105" s="473">
        <f t="shared" si="60"/>
        <v>8.4979999999999993</v>
      </c>
      <c r="F105" s="333"/>
      <c r="G105" s="410"/>
      <c r="H105" s="410"/>
      <c r="I105" s="410"/>
      <c r="J105" s="410"/>
      <c r="K105" s="410"/>
      <c r="L105" s="410"/>
      <c r="M105" s="410"/>
      <c r="N105" s="410"/>
      <c r="O105" s="410"/>
      <c r="P105" s="410"/>
      <c r="Q105" s="410"/>
      <c r="R105" s="410"/>
      <c r="S105" s="410"/>
      <c r="T105" s="410"/>
      <c r="U105" s="410"/>
      <c r="V105" s="410"/>
      <c r="W105" s="410"/>
      <c r="X105" s="410"/>
      <c r="Y105" s="410"/>
      <c r="Z105" s="410"/>
      <c r="AA105" s="410"/>
      <c r="AB105" s="410"/>
      <c r="AC105" s="410"/>
      <c r="AD105" s="410"/>
      <c r="AE105" s="410"/>
      <c r="AF105" s="410"/>
      <c r="AG105" s="410"/>
      <c r="AH105" s="410"/>
      <c r="AI105" s="410"/>
      <c r="AJ105" s="5"/>
      <c r="AK105" s="91">
        <v>66</v>
      </c>
      <c r="AL105" s="435">
        <v>0</v>
      </c>
      <c r="AM105" s="435">
        <v>6</v>
      </c>
      <c r="AN105" s="435">
        <v>6</v>
      </c>
      <c r="AO105" s="435">
        <v>50</v>
      </c>
      <c r="AP105" s="435">
        <v>4.0000000000000002E-4</v>
      </c>
      <c r="AQ105" s="435">
        <v>10</v>
      </c>
      <c r="AR105" s="435">
        <v>0.2</v>
      </c>
      <c r="AS105" s="435">
        <v>0.5</v>
      </c>
      <c r="AT105" s="435">
        <v>0.3</v>
      </c>
      <c r="AU105" s="435">
        <v>0.1</v>
      </c>
      <c r="AV105" s="91"/>
      <c r="AW105" s="81">
        <v>9.333333333333</v>
      </c>
      <c r="AX105" s="82">
        <v>-289.14350778790799</v>
      </c>
      <c r="AY105" s="82">
        <v>-5829.0208321035898</v>
      </c>
      <c r="AZ105" s="82">
        <v>-2511.3773974578999</v>
      </c>
      <c r="BA105" s="82">
        <v>-61773.026904152197</v>
      </c>
      <c r="BB105" s="91"/>
      <c r="BC105" s="81">
        <v>9.333333333333</v>
      </c>
      <c r="BD105" s="82">
        <v>873.97278149995498</v>
      </c>
      <c r="BE105" s="91"/>
      <c r="BF105" s="81">
        <v>9.333333333333</v>
      </c>
      <c r="BG105" s="82">
        <v>13.305069446747201</v>
      </c>
      <c r="BH105" s="91"/>
      <c r="BI105" s="91"/>
      <c r="BJ105" s="91"/>
      <c r="BK105" s="91"/>
      <c r="BL105" s="91"/>
      <c r="BM105" s="91"/>
      <c r="BN105" s="91"/>
      <c r="BO105" s="91"/>
      <c r="BP105" s="91"/>
      <c r="BQ105" s="91"/>
      <c r="BR105" s="91"/>
      <c r="BS105" s="91"/>
      <c r="BT105" s="91"/>
      <c r="BU105" s="91"/>
      <c r="BV105" s="91"/>
      <c r="BW105" s="91"/>
      <c r="BX105" s="91"/>
      <c r="BY105" s="91"/>
      <c r="BZ105" s="91"/>
      <c r="CA105" s="91"/>
      <c r="CB105" s="91"/>
      <c r="CC105" s="91"/>
      <c r="CD105" s="91"/>
      <c r="CE105" s="91"/>
      <c r="CF105" s="91"/>
      <c r="CG105" s="91"/>
      <c r="CH105" s="91"/>
      <c r="CI105" s="91"/>
      <c r="CJ105" s="91"/>
      <c r="CK105" s="91"/>
      <c r="CL105" s="91"/>
      <c r="CM105" s="91"/>
      <c r="CN105" s="91"/>
      <c r="CO105" s="91"/>
      <c r="CP105" s="91"/>
    </row>
    <row r="106" spans="1:94" ht="12" customHeight="1">
      <c r="A106" s="412">
        <v>8.6386554621848699</v>
      </c>
      <c r="B106" s="317">
        <v>8.6539999999999999</v>
      </c>
      <c r="C106" s="317">
        <v>-2.4</v>
      </c>
      <c r="D106" s="472">
        <f t="shared" si="61"/>
        <v>102</v>
      </c>
      <c r="E106" s="473">
        <f t="shared" si="60"/>
        <v>8.6539999999999999</v>
      </c>
      <c r="F106" s="333"/>
      <c r="G106" s="410"/>
      <c r="H106" s="410"/>
      <c r="I106" s="410"/>
      <c r="J106" s="410"/>
      <c r="K106" s="410"/>
      <c r="L106" s="410"/>
      <c r="M106" s="410"/>
      <c r="N106" s="410"/>
      <c r="O106" s="410"/>
      <c r="P106" s="410"/>
      <c r="Q106" s="410"/>
      <c r="R106" s="410"/>
      <c r="S106" s="410"/>
      <c r="T106" s="410"/>
      <c r="U106" s="410"/>
      <c r="V106" s="410"/>
      <c r="W106" s="410"/>
      <c r="X106" s="410"/>
      <c r="Y106" s="410"/>
      <c r="Z106" s="410"/>
      <c r="AA106" s="410"/>
      <c r="AB106" s="410"/>
      <c r="AC106" s="410"/>
      <c r="AD106" s="410"/>
      <c r="AE106" s="410"/>
      <c r="AF106" s="410"/>
      <c r="AG106" s="410"/>
      <c r="AH106" s="410"/>
      <c r="AI106" s="410"/>
      <c r="AJ106" s="5"/>
      <c r="AK106" s="91">
        <v>67</v>
      </c>
      <c r="AL106" s="435">
        <v>0</v>
      </c>
      <c r="AM106" s="435">
        <v>6</v>
      </c>
      <c r="AN106" s="435">
        <v>7</v>
      </c>
      <c r="AO106" s="435">
        <v>50</v>
      </c>
      <c r="AP106" s="435">
        <v>4.0000000000000002E-4</v>
      </c>
      <c r="AQ106" s="435">
        <v>10</v>
      </c>
      <c r="AR106" s="435">
        <v>0.2</v>
      </c>
      <c r="AS106" s="435">
        <v>0.5</v>
      </c>
      <c r="AT106" s="435">
        <v>0.3</v>
      </c>
      <c r="AU106" s="435">
        <v>0.1</v>
      </c>
      <c r="AV106" s="91"/>
      <c r="AW106" s="81">
        <v>9.416666666667</v>
      </c>
      <c r="AX106" s="82">
        <v>-266.638594835785</v>
      </c>
      <c r="AY106" s="82">
        <v>-5000.6232254355</v>
      </c>
      <c r="AZ106" s="82">
        <v>-2138.5598117418899</v>
      </c>
      <c r="BA106" s="82">
        <v>-49130.601561591597</v>
      </c>
      <c r="BB106" s="91"/>
      <c r="BC106" s="81">
        <v>9.416666666667</v>
      </c>
      <c r="BD106" s="82">
        <v>874.31488427780596</v>
      </c>
      <c r="BE106" s="91"/>
      <c r="BF106" s="81">
        <v>9.416666666667</v>
      </c>
      <c r="BG106" s="82">
        <v>13.471415948750099</v>
      </c>
      <c r="BH106" s="91"/>
      <c r="BI106" s="91"/>
      <c r="BJ106" s="91"/>
      <c r="BK106" s="91"/>
      <c r="BL106" s="91"/>
      <c r="BM106" s="91"/>
      <c r="BN106" s="91"/>
      <c r="BO106" s="91"/>
      <c r="BP106" s="91"/>
      <c r="BQ106" s="91"/>
      <c r="BR106" s="91"/>
      <c r="BS106" s="91"/>
      <c r="BT106" s="91"/>
      <c r="BU106" s="91"/>
      <c r="BV106" s="91"/>
      <c r="BW106" s="91"/>
      <c r="BX106" s="91"/>
      <c r="BY106" s="91"/>
      <c r="BZ106" s="91"/>
      <c r="CA106" s="91"/>
      <c r="CB106" s="91"/>
      <c r="CC106" s="91"/>
      <c r="CD106" s="91"/>
      <c r="CE106" s="91"/>
      <c r="CF106" s="91"/>
      <c r="CG106" s="91"/>
      <c r="CH106" s="91"/>
      <c r="CI106" s="91"/>
      <c r="CJ106" s="91"/>
      <c r="CK106" s="91"/>
      <c r="CL106" s="91"/>
      <c r="CM106" s="91"/>
      <c r="CN106" s="91"/>
      <c r="CO106" s="91"/>
      <c r="CP106" s="91"/>
    </row>
    <row r="107" spans="1:94" ht="12" customHeight="1">
      <c r="A107" s="412">
        <v>8.71428571428571</v>
      </c>
      <c r="B107" s="317">
        <v>8.7040000000000006</v>
      </c>
      <c r="C107" s="317">
        <v>-2.8</v>
      </c>
      <c r="D107" s="472">
        <f t="shared" si="61"/>
        <v>103</v>
      </c>
      <c r="E107" s="473">
        <f t="shared" si="60"/>
        <v>8.7040000000000006</v>
      </c>
      <c r="F107" s="333"/>
      <c r="G107" s="410"/>
      <c r="H107" s="410"/>
      <c r="I107" s="410"/>
      <c r="J107" s="410"/>
      <c r="K107" s="410"/>
      <c r="L107" s="410"/>
      <c r="M107" s="410"/>
      <c r="N107" s="410"/>
      <c r="O107" s="410"/>
      <c r="P107" s="410"/>
      <c r="Q107" s="410"/>
      <c r="R107" s="410"/>
      <c r="S107" s="410"/>
      <c r="T107" s="410"/>
      <c r="U107" s="410"/>
      <c r="V107" s="410"/>
      <c r="W107" s="410"/>
      <c r="X107" s="410"/>
      <c r="Y107" s="410"/>
      <c r="Z107" s="410"/>
      <c r="AA107" s="410"/>
      <c r="AB107" s="410"/>
      <c r="AC107" s="410"/>
      <c r="AD107" s="410"/>
      <c r="AE107" s="410"/>
      <c r="AF107" s="410"/>
      <c r="AG107" s="410"/>
      <c r="AH107" s="410"/>
      <c r="AI107" s="410"/>
      <c r="AJ107" s="5"/>
      <c r="AK107" s="91">
        <v>68</v>
      </c>
      <c r="AL107" s="435">
        <v>0</v>
      </c>
      <c r="AM107" s="435">
        <v>6</v>
      </c>
      <c r="AN107" s="435">
        <v>8</v>
      </c>
      <c r="AO107" s="435">
        <v>50</v>
      </c>
      <c r="AP107" s="435">
        <v>4.0000000000000002E-4</v>
      </c>
      <c r="AQ107" s="435">
        <v>10</v>
      </c>
      <c r="AR107" s="435">
        <v>0.2</v>
      </c>
      <c r="AS107" s="435">
        <v>0.5</v>
      </c>
      <c r="AT107" s="435">
        <v>0.3</v>
      </c>
      <c r="AU107" s="435">
        <v>0.1</v>
      </c>
      <c r="AV107" s="91"/>
      <c r="AW107" s="81">
        <v>9.5</v>
      </c>
      <c r="AX107" s="82">
        <v>-254.133387032455</v>
      </c>
      <c r="AY107" s="82">
        <v>-4782.9653145034099</v>
      </c>
      <c r="AZ107" s="82">
        <v>-1953.34810589164</v>
      </c>
      <c r="BA107" s="82">
        <v>-45846.503673090701</v>
      </c>
      <c r="BB107" s="91"/>
      <c r="BC107" s="81">
        <v>9.5</v>
      </c>
      <c r="BD107" s="82">
        <v>874.64352547893702</v>
      </c>
      <c r="BE107" s="91"/>
      <c r="BF107" s="81">
        <v>9.5</v>
      </c>
      <c r="BG107" s="82">
        <v>13.7970560158897</v>
      </c>
      <c r="BH107" s="91"/>
      <c r="BI107" s="91"/>
      <c r="BJ107" s="91"/>
      <c r="BK107" s="91"/>
      <c r="BL107" s="91"/>
      <c r="BM107" s="91"/>
      <c r="BN107" s="91"/>
      <c r="BO107" s="91"/>
      <c r="BP107" s="91"/>
      <c r="BQ107" s="91"/>
      <c r="BR107" s="91"/>
      <c r="BS107" s="91"/>
      <c r="BT107" s="91"/>
      <c r="BU107" s="91"/>
      <c r="BV107" s="91"/>
      <c r="BW107" s="91"/>
      <c r="BX107" s="91"/>
      <c r="BY107" s="91"/>
      <c r="BZ107" s="91"/>
      <c r="CA107" s="91"/>
      <c r="CB107" s="91"/>
      <c r="CC107" s="91"/>
      <c r="CD107" s="91"/>
      <c r="CE107" s="91"/>
      <c r="CF107" s="91"/>
      <c r="CG107" s="91"/>
      <c r="CH107" s="91"/>
      <c r="CI107" s="91"/>
      <c r="CJ107" s="91"/>
      <c r="CK107" s="91"/>
      <c r="CL107" s="91"/>
      <c r="CM107" s="91"/>
      <c r="CN107" s="91"/>
      <c r="CO107" s="91"/>
      <c r="CP107" s="91"/>
    </row>
    <row r="108" spans="1:94" ht="12" customHeight="1">
      <c r="A108" s="412">
        <v>8.78991596638655</v>
      </c>
      <c r="B108" s="317">
        <v>8.7539999999999996</v>
      </c>
      <c r="C108" s="317">
        <v>-2.4</v>
      </c>
      <c r="D108" s="472">
        <f t="shared" si="61"/>
        <v>104</v>
      </c>
      <c r="E108" s="473">
        <f t="shared" si="60"/>
        <v>8.7539999999999996</v>
      </c>
      <c r="F108" s="333"/>
      <c r="G108" s="410"/>
      <c r="H108" s="410"/>
      <c r="I108" s="410"/>
      <c r="J108" s="410"/>
      <c r="K108" s="410"/>
      <c r="L108" s="410"/>
      <c r="M108" s="410"/>
      <c r="N108" s="410"/>
      <c r="O108" s="410"/>
      <c r="P108" s="410"/>
      <c r="Q108" s="410"/>
      <c r="R108" s="410"/>
      <c r="S108" s="410"/>
      <c r="T108" s="410"/>
      <c r="U108" s="410"/>
      <c r="V108" s="410"/>
      <c r="W108" s="410"/>
      <c r="X108" s="410"/>
      <c r="Y108" s="410"/>
      <c r="Z108" s="410"/>
      <c r="AA108" s="410"/>
      <c r="AB108" s="410"/>
      <c r="AC108" s="410"/>
      <c r="AD108" s="410"/>
      <c r="AE108" s="410"/>
      <c r="AF108" s="410"/>
      <c r="AG108" s="410"/>
      <c r="AH108" s="410"/>
      <c r="AI108" s="410"/>
      <c r="AJ108" s="5"/>
      <c r="AK108" s="91">
        <v>69</v>
      </c>
      <c r="AL108" s="435">
        <v>0</v>
      </c>
      <c r="AM108" s="435">
        <v>6</v>
      </c>
      <c r="AN108" s="435">
        <v>9</v>
      </c>
      <c r="AO108" s="435">
        <v>50</v>
      </c>
      <c r="AP108" s="435">
        <v>4.0000000000000002E-4</v>
      </c>
      <c r="AQ108" s="435">
        <v>10</v>
      </c>
      <c r="AR108" s="435">
        <v>0.2</v>
      </c>
      <c r="AS108" s="435">
        <v>0.5</v>
      </c>
      <c r="AT108" s="435">
        <v>0.3</v>
      </c>
      <c r="AU108" s="435">
        <v>0.1</v>
      </c>
      <c r="AV108" s="91"/>
      <c r="AW108" s="81">
        <v>9.583333333333</v>
      </c>
      <c r="AX108" s="82">
        <v>-266.03497903191197</v>
      </c>
      <c r="AY108" s="82">
        <v>-5489.2480552249199</v>
      </c>
      <c r="AZ108" s="82">
        <v>-2136.8895763532901</v>
      </c>
      <c r="BA108" s="82">
        <v>-56465.5658546798</v>
      </c>
      <c r="BB108" s="91"/>
      <c r="BC108" s="81">
        <v>9.583333333333</v>
      </c>
      <c r="BD108" s="82">
        <v>874.95880667456095</v>
      </c>
      <c r="BE108" s="91"/>
      <c r="BF108" s="81">
        <v>9.583333333333</v>
      </c>
      <c r="BG108" s="82">
        <v>13.9446664284446</v>
      </c>
      <c r="BH108" s="91"/>
      <c r="BI108" s="91"/>
      <c r="BJ108" s="91"/>
      <c r="BK108" s="91"/>
      <c r="BL108" s="91"/>
      <c r="BM108" s="91"/>
      <c r="BN108" s="91"/>
      <c r="BO108" s="91"/>
      <c r="BP108" s="91"/>
      <c r="BQ108" s="91"/>
      <c r="BR108" s="91"/>
      <c r="BS108" s="91"/>
      <c r="BT108" s="91"/>
      <c r="BU108" s="91"/>
      <c r="BV108" s="91"/>
      <c r="BW108" s="91"/>
      <c r="BX108" s="91"/>
      <c r="BY108" s="91"/>
      <c r="BZ108" s="91"/>
      <c r="CA108" s="91"/>
      <c r="CB108" s="91"/>
      <c r="CC108" s="91"/>
      <c r="CD108" s="91"/>
      <c r="CE108" s="91"/>
      <c r="CF108" s="91"/>
      <c r="CG108" s="91"/>
      <c r="CH108" s="91"/>
      <c r="CI108" s="91"/>
      <c r="CJ108" s="91"/>
      <c r="CK108" s="91"/>
      <c r="CL108" s="91"/>
      <c r="CM108" s="91"/>
      <c r="CN108" s="91"/>
      <c r="CO108" s="91"/>
      <c r="CP108" s="91"/>
    </row>
    <row r="109" spans="1:94" ht="12" customHeight="1">
      <c r="A109" s="412">
        <v>8.8655462184873901</v>
      </c>
      <c r="B109" s="317">
        <v>8.91</v>
      </c>
      <c r="C109" s="317">
        <v>2.4</v>
      </c>
      <c r="D109" s="472">
        <f t="shared" si="61"/>
        <v>105</v>
      </c>
      <c r="E109" s="473">
        <f t="shared" si="60"/>
        <v>8.91</v>
      </c>
      <c r="F109" s="333"/>
      <c r="G109" s="410"/>
      <c r="H109" s="410"/>
      <c r="I109" s="410"/>
      <c r="J109" s="410"/>
      <c r="K109" s="410"/>
      <c r="L109" s="410"/>
      <c r="M109" s="410"/>
      <c r="N109" s="410"/>
      <c r="O109" s="410"/>
      <c r="P109" s="410"/>
      <c r="Q109" s="410"/>
      <c r="R109" s="410"/>
      <c r="S109" s="410"/>
      <c r="T109" s="410"/>
      <c r="U109" s="410"/>
      <c r="V109" s="410"/>
      <c r="W109" s="410"/>
      <c r="X109" s="410"/>
      <c r="Y109" s="410"/>
      <c r="Z109" s="410"/>
      <c r="AA109" s="410"/>
      <c r="AB109" s="410"/>
      <c r="AC109" s="410"/>
      <c r="AD109" s="410"/>
      <c r="AE109" s="410"/>
      <c r="AF109" s="410"/>
      <c r="AG109" s="410"/>
      <c r="AH109" s="410"/>
      <c r="AI109" s="410"/>
      <c r="AJ109" s="5"/>
      <c r="AK109" s="91">
        <v>70</v>
      </c>
      <c r="AL109" s="435">
        <v>0</v>
      </c>
      <c r="AM109" s="435">
        <v>7</v>
      </c>
      <c r="AN109" s="435">
        <v>0</v>
      </c>
      <c r="AO109" s="435">
        <v>50</v>
      </c>
      <c r="AP109" s="435">
        <v>4.0000000000000002E-4</v>
      </c>
      <c r="AQ109" s="435">
        <v>10</v>
      </c>
      <c r="AR109" s="435">
        <v>0.2</v>
      </c>
      <c r="AS109" s="435">
        <v>0.5</v>
      </c>
      <c r="AT109" s="435">
        <v>0.3</v>
      </c>
      <c r="AU109" s="435">
        <v>0.1</v>
      </c>
      <c r="AV109" s="91"/>
      <c r="AW109" s="81">
        <v>9.666666666667</v>
      </c>
      <c r="AX109" s="82">
        <v>-289.44623436413502</v>
      </c>
      <c r="AY109" s="82">
        <v>-6357.4010656665396</v>
      </c>
      <c r="AZ109" s="82">
        <v>-2500.2752146774901</v>
      </c>
      <c r="BA109" s="82">
        <v>-69564.591425578794</v>
      </c>
      <c r="BB109" s="91"/>
      <c r="BC109" s="81">
        <v>9.666666666667</v>
      </c>
      <c r="BD109" s="82">
        <v>875.26065695763202</v>
      </c>
      <c r="BE109" s="91"/>
      <c r="BF109" s="81">
        <v>9.666666666667</v>
      </c>
      <c r="BG109" s="82">
        <v>13.765181532343</v>
      </c>
      <c r="BH109" s="91"/>
      <c r="BI109" s="91"/>
      <c r="BJ109" s="91"/>
      <c r="BK109" s="91"/>
      <c r="BL109" s="91"/>
      <c r="BM109" s="91"/>
      <c r="BN109" s="91"/>
      <c r="BO109" s="91"/>
      <c r="BP109" s="91"/>
      <c r="BQ109" s="91"/>
      <c r="BR109" s="91"/>
      <c r="BS109" s="91"/>
      <c r="BT109" s="91"/>
      <c r="BU109" s="91"/>
      <c r="BV109" s="91"/>
      <c r="BW109" s="91"/>
      <c r="BX109" s="91"/>
      <c r="BY109" s="91"/>
      <c r="BZ109" s="91"/>
      <c r="CA109" s="91"/>
      <c r="CB109" s="91"/>
      <c r="CC109" s="91"/>
      <c r="CD109" s="91"/>
      <c r="CE109" s="91"/>
      <c r="CF109" s="91"/>
      <c r="CG109" s="91"/>
      <c r="CH109" s="91"/>
      <c r="CI109" s="91"/>
      <c r="CJ109" s="91"/>
      <c r="CK109" s="91"/>
      <c r="CL109" s="91"/>
      <c r="CM109" s="91"/>
      <c r="CN109" s="91"/>
      <c r="CO109" s="91"/>
      <c r="CP109" s="91"/>
    </row>
    <row r="110" spans="1:94" ht="12" customHeight="1">
      <c r="A110" s="412">
        <v>8.9411764705882302</v>
      </c>
      <c r="B110" s="317">
        <v>8.9600000000000009</v>
      </c>
      <c r="C110" s="317">
        <v>2.8</v>
      </c>
      <c r="D110" s="472">
        <f t="shared" si="61"/>
        <v>106</v>
      </c>
      <c r="E110" s="473">
        <f t="shared" si="60"/>
        <v>8.9600000000000009</v>
      </c>
      <c r="F110" s="333"/>
      <c r="G110" s="410"/>
      <c r="H110" s="410"/>
      <c r="I110" s="410"/>
      <c r="J110" s="410"/>
      <c r="K110" s="410"/>
      <c r="L110" s="410"/>
      <c r="M110" s="410"/>
      <c r="N110" s="410"/>
      <c r="O110" s="410"/>
      <c r="P110" s="410"/>
      <c r="Q110" s="410"/>
      <c r="R110" s="410"/>
      <c r="S110" s="410"/>
      <c r="T110" s="410"/>
      <c r="U110" s="410"/>
      <c r="V110" s="410"/>
      <c r="W110" s="410"/>
      <c r="X110" s="410"/>
      <c r="Y110" s="410"/>
      <c r="Z110" s="410"/>
      <c r="AA110" s="410"/>
      <c r="AB110" s="410"/>
      <c r="AC110" s="410"/>
      <c r="AD110" s="410"/>
      <c r="AE110" s="410"/>
      <c r="AF110" s="410"/>
      <c r="AG110" s="410"/>
      <c r="AH110" s="410"/>
      <c r="AI110" s="410"/>
      <c r="AJ110" s="5"/>
      <c r="AK110" s="91">
        <v>71</v>
      </c>
      <c r="AL110" s="435">
        <v>0</v>
      </c>
      <c r="AM110" s="435">
        <v>7</v>
      </c>
      <c r="AN110" s="435">
        <v>1</v>
      </c>
      <c r="AO110" s="435">
        <v>50</v>
      </c>
      <c r="AP110" s="435">
        <v>4.0000000000000002E-4</v>
      </c>
      <c r="AQ110" s="435">
        <v>10</v>
      </c>
      <c r="AR110" s="435">
        <v>0.2</v>
      </c>
      <c r="AS110" s="435">
        <v>0.5</v>
      </c>
      <c r="AT110" s="435">
        <v>0.3</v>
      </c>
      <c r="AU110" s="435">
        <v>0.1</v>
      </c>
      <c r="AV110" s="91"/>
      <c r="AW110" s="81">
        <v>9.75</v>
      </c>
      <c r="AX110" s="82">
        <v>-304.01616007660402</v>
      </c>
      <c r="AY110" s="82">
        <v>-6646.78638684823</v>
      </c>
      <c r="AZ110" s="82">
        <v>-2747.1480998740999</v>
      </c>
      <c r="BA110" s="82">
        <v>-74088.673786562998</v>
      </c>
      <c r="BB110" s="91"/>
      <c r="BC110" s="81">
        <v>9.75</v>
      </c>
      <c r="BD110" s="82">
        <v>875.54894932043305</v>
      </c>
      <c r="BE110" s="91"/>
      <c r="BF110" s="81">
        <v>9.75</v>
      </c>
      <c r="BG110" s="82">
        <v>13.4099475928311</v>
      </c>
      <c r="BH110" s="91"/>
      <c r="BI110" s="91"/>
      <c r="BJ110" s="91"/>
      <c r="BK110" s="91"/>
      <c r="BL110" s="91"/>
      <c r="BM110" s="91"/>
      <c r="BN110" s="91"/>
      <c r="BO110" s="91"/>
      <c r="BP110" s="91"/>
      <c r="BQ110" s="91"/>
      <c r="BR110" s="91"/>
      <c r="BS110" s="91"/>
      <c r="BT110" s="91"/>
      <c r="BU110" s="91"/>
      <c r="BV110" s="91"/>
      <c r="BW110" s="91"/>
      <c r="BX110" s="91"/>
      <c r="BY110" s="91"/>
      <c r="BZ110" s="91"/>
      <c r="CA110" s="91"/>
      <c r="CB110" s="91"/>
      <c r="CC110" s="91"/>
      <c r="CD110" s="91"/>
      <c r="CE110" s="91"/>
      <c r="CF110" s="91"/>
      <c r="CG110" s="91"/>
      <c r="CH110" s="91"/>
      <c r="CI110" s="91"/>
      <c r="CJ110" s="91"/>
      <c r="CK110" s="91"/>
      <c r="CL110" s="91"/>
      <c r="CM110" s="91"/>
      <c r="CN110" s="91"/>
      <c r="CO110" s="91"/>
      <c r="CP110" s="91"/>
    </row>
    <row r="111" spans="1:94" ht="12" customHeight="1">
      <c r="A111" s="412">
        <v>9.0168067226890702</v>
      </c>
      <c r="B111" s="317">
        <v>9.01</v>
      </c>
      <c r="C111" s="317">
        <v>2.4</v>
      </c>
      <c r="D111" s="472">
        <f t="shared" si="61"/>
        <v>107</v>
      </c>
      <c r="E111" s="473">
        <f t="shared" si="60"/>
        <v>9.01</v>
      </c>
      <c r="F111" s="333"/>
      <c r="G111" s="410"/>
      <c r="H111" s="410"/>
      <c r="I111" s="410"/>
      <c r="J111" s="410"/>
      <c r="K111" s="410"/>
      <c r="L111" s="410"/>
      <c r="M111" s="410"/>
      <c r="N111" s="410"/>
      <c r="O111" s="410"/>
      <c r="P111" s="410"/>
      <c r="Q111" s="410"/>
      <c r="R111" s="410"/>
      <c r="S111" s="410"/>
      <c r="T111" s="410"/>
      <c r="U111" s="410"/>
      <c r="V111" s="410"/>
      <c r="W111" s="410"/>
      <c r="X111" s="410"/>
      <c r="Y111" s="410"/>
      <c r="Z111" s="410"/>
      <c r="AA111" s="410"/>
      <c r="AB111" s="410"/>
      <c r="AC111" s="410"/>
      <c r="AD111" s="410"/>
      <c r="AE111" s="410"/>
      <c r="AF111" s="410"/>
      <c r="AG111" s="410"/>
      <c r="AH111" s="410"/>
      <c r="AI111" s="410"/>
      <c r="AJ111" s="5"/>
      <c r="AK111" s="91">
        <v>72</v>
      </c>
      <c r="AL111" s="435">
        <v>0</v>
      </c>
      <c r="AM111" s="435">
        <v>7</v>
      </c>
      <c r="AN111" s="435">
        <v>2</v>
      </c>
      <c r="AO111" s="435">
        <v>50</v>
      </c>
      <c r="AP111" s="435">
        <v>4.0000000000000002E-4</v>
      </c>
      <c r="AQ111" s="435">
        <v>10</v>
      </c>
      <c r="AR111" s="435">
        <v>0.2</v>
      </c>
      <c r="AS111" s="435">
        <v>0.5</v>
      </c>
      <c r="AT111" s="435">
        <v>0.3</v>
      </c>
      <c r="AU111" s="435">
        <v>0.1</v>
      </c>
      <c r="AV111" s="91"/>
      <c r="AW111" s="81">
        <v>9.833333333333</v>
      </c>
      <c r="AX111" s="82">
        <v>-293.94248109573101</v>
      </c>
      <c r="AY111" s="82">
        <v>-5984.9361173974503</v>
      </c>
      <c r="AZ111" s="82">
        <v>-2593.9035273787299</v>
      </c>
      <c r="BA111" s="82">
        <v>-64176.050348708799</v>
      </c>
      <c r="BB111" s="91"/>
      <c r="BC111" s="81">
        <v>9.833333333333</v>
      </c>
      <c r="BD111" s="82">
        <v>875.823680520886</v>
      </c>
      <c r="BE111" s="91"/>
      <c r="BF111" s="81">
        <v>9.833333333333</v>
      </c>
      <c r="BG111" s="82">
        <v>13.2172024536364</v>
      </c>
      <c r="BH111" s="91"/>
      <c r="BI111" s="91"/>
      <c r="BJ111" s="91"/>
      <c r="BK111" s="91"/>
      <c r="BL111" s="91"/>
      <c r="BM111" s="91"/>
      <c r="BN111" s="91"/>
      <c r="BO111" s="91"/>
      <c r="BP111" s="91"/>
      <c r="BQ111" s="91"/>
      <c r="BR111" s="91"/>
      <c r="BS111" s="91"/>
      <c r="BT111" s="91"/>
      <c r="BU111" s="91"/>
      <c r="BV111" s="91"/>
      <c r="BW111" s="91"/>
      <c r="BX111" s="91"/>
      <c r="BY111" s="91"/>
      <c r="BZ111" s="91"/>
      <c r="CA111" s="91"/>
      <c r="CB111" s="91"/>
      <c r="CC111" s="91"/>
      <c r="CD111" s="91"/>
      <c r="CE111" s="91"/>
      <c r="CF111" s="91"/>
      <c r="CG111" s="91"/>
      <c r="CH111" s="91"/>
      <c r="CI111" s="91"/>
      <c r="CJ111" s="91"/>
      <c r="CK111" s="91"/>
      <c r="CL111" s="91"/>
      <c r="CM111" s="91"/>
      <c r="CN111" s="91"/>
      <c r="CO111" s="91"/>
      <c r="CP111" s="91"/>
    </row>
    <row r="112" spans="1:94" ht="12" customHeight="1">
      <c r="A112" s="412">
        <v>9.0924369747899103</v>
      </c>
      <c r="B112" s="317">
        <v>9.1660000000000004</v>
      </c>
      <c r="C112" s="317">
        <v>-2.1</v>
      </c>
      <c r="D112" s="472">
        <f t="shared" si="61"/>
        <v>108</v>
      </c>
      <c r="E112" s="473">
        <f t="shared" si="60"/>
        <v>9.1660000000000004</v>
      </c>
      <c r="F112" s="333"/>
      <c r="G112" s="410"/>
      <c r="H112" s="410"/>
      <c r="I112" s="410"/>
      <c r="J112" s="410"/>
      <c r="K112" s="410"/>
      <c r="L112" s="410"/>
      <c r="M112" s="410"/>
      <c r="N112" s="410"/>
      <c r="O112" s="410"/>
      <c r="P112" s="410"/>
      <c r="Q112" s="410"/>
      <c r="R112" s="410"/>
      <c r="S112" s="410"/>
      <c r="T112" s="410"/>
      <c r="U112" s="410"/>
      <c r="V112" s="410"/>
      <c r="W112" s="410"/>
      <c r="X112" s="410"/>
      <c r="Y112" s="410"/>
      <c r="Z112" s="410"/>
      <c r="AA112" s="410"/>
      <c r="AB112" s="410"/>
      <c r="AC112" s="410"/>
      <c r="AD112" s="410"/>
      <c r="AE112" s="410"/>
      <c r="AF112" s="410"/>
      <c r="AG112" s="410"/>
      <c r="AH112" s="410"/>
      <c r="AI112" s="410"/>
      <c r="AJ112" s="5"/>
      <c r="AK112" s="91">
        <v>73</v>
      </c>
      <c r="AL112" s="435">
        <v>0</v>
      </c>
      <c r="AM112" s="435">
        <v>7</v>
      </c>
      <c r="AN112" s="435">
        <v>3</v>
      </c>
      <c r="AO112" s="435">
        <v>50</v>
      </c>
      <c r="AP112" s="435">
        <v>4.0000000000000002E-4</v>
      </c>
      <c r="AQ112" s="435">
        <v>10</v>
      </c>
      <c r="AR112" s="435">
        <v>0.2</v>
      </c>
      <c r="AS112" s="435">
        <v>0.5</v>
      </c>
      <c r="AT112" s="435">
        <v>0.3</v>
      </c>
      <c r="AU112" s="435">
        <v>0.1</v>
      </c>
      <c r="AV112" s="91"/>
      <c r="AW112" s="81">
        <v>9.916666666667</v>
      </c>
      <c r="AX112" s="82">
        <v>-268.55946968123402</v>
      </c>
      <c r="AY112" s="82">
        <v>-5007.9155655720297</v>
      </c>
      <c r="AZ112" s="82">
        <v>-2168.6696096925102</v>
      </c>
      <c r="BA112" s="82">
        <v>-49254.346313544796</v>
      </c>
      <c r="BB112" s="91"/>
      <c r="BC112" s="81">
        <v>9.916666666667</v>
      </c>
      <c r="BD112" s="82">
        <v>876.08503605875296</v>
      </c>
      <c r="BE112" s="91"/>
      <c r="BF112" s="81">
        <v>9.916666666667</v>
      </c>
      <c r="BG112" s="82">
        <v>13.3760543699505</v>
      </c>
      <c r="BH112" s="91"/>
      <c r="BI112" s="91"/>
      <c r="BJ112" s="91"/>
      <c r="BK112" s="91"/>
      <c r="BL112" s="91"/>
      <c r="BM112" s="91"/>
      <c r="BN112" s="91"/>
      <c r="BO112" s="91"/>
      <c r="BP112" s="91"/>
      <c r="BQ112" s="91"/>
      <c r="BR112" s="91"/>
      <c r="BS112" s="91"/>
      <c r="BT112" s="91"/>
      <c r="BU112" s="91"/>
      <c r="BV112" s="91"/>
      <c r="BW112" s="91"/>
      <c r="BX112" s="91"/>
      <c r="BY112" s="91"/>
      <c r="BZ112" s="91"/>
      <c r="CA112" s="91"/>
      <c r="CB112" s="91"/>
      <c r="CC112" s="91"/>
      <c r="CD112" s="91"/>
      <c r="CE112" s="91"/>
      <c r="CF112" s="91"/>
      <c r="CG112" s="91"/>
      <c r="CH112" s="91"/>
      <c r="CI112" s="91"/>
      <c r="CJ112" s="91"/>
      <c r="CK112" s="91"/>
      <c r="CL112" s="91"/>
      <c r="CM112" s="91"/>
      <c r="CN112" s="91"/>
      <c r="CO112" s="91"/>
      <c r="CP112" s="91"/>
    </row>
    <row r="113" spans="1:94" ht="12" customHeight="1">
      <c r="A113" s="412">
        <v>9.1680672268907504</v>
      </c>
      <c r="B113" s="317">
        <v>9.2159999999999993</v>
      </c>
      <c r="C113" s="317">
        <v>-2.5</v>
      </c>
      <c r="D113" s="472">
        <f t="shared" si="61"/>
        <v>109</v>
      </c>
      <c r="E113" s="473">
        <f t="shared" si="60"/>
        <v>9.2159999999999993</v>
      </c>
      <c r="F113" s="333"/>
      <c r="G113" s="410"/>
      <c r="H113" s="410"/>
      <c r="I113" s="410"/>
      <c r="J113" s="410"/>
      <c r="K113" s="410"/>
      <c r="L113" s="410"/>
      <c r="M113" s="410"/>
      <c r="N113" s="410"/>
      <c r="O113" s="410"/>
      <c r="P113" s="410"/>
      <c r="Q113" s="410"/>
      <c r="R113" s="410"/>
      <c r="S113" s="410"/>
      <c r="T113" s="410"/>
      <c r="U113" s="410"/>
      <c r="V113" s="410"/>
      <c r="W113" s="410"/>
      <c r="X113" s="410"/>
      <c r="Y113" s="410"/>
      <c r="Z113" s="410"/>
      <c r="AA113" s="410"/>
      <c r="AB113" s="410"/>
      <c r="AC113" s="410"/>
      <c r="AD113" s="410"/>
      <c r="AE113" s="410"/>
      <c r="AF113" s="410"/>
      <c r="AG113" s="410"/>
      <c r="AH113" s="410"/>
      <c r="AI113" s="410"/>
      <c r="AJ113" s="5"/>
      <c r="AK113" s="91">
        <v>74</v>
      </c>
      <c r="AL113" s="435">
        <v>0</v>
      </c>
      <c r="AM113" s="435">
        <v>7</v>
      </c>
      <c r="AN113" s="435">
        <v>4</v>
      </c>
      <c r="AO113" s="435">
        <v>50</v>
      </c>
      <c r="AP113" s="435">
        <v>4.0000000000000002E-4</v>
      </c>
      <c r="AQ113" s="435">
        <v>10</v>
      </c>
      <c r="AR113" s="435">
        <v>0.2</v>
      </c>
      <c r="AS113" s="435">
        <v>0.5</v>
      </c>
      <c r="AT113" s="435">
        <v>0.3</v>
      </c>
      <c r="AU113" s="435">
        <v>0.1</v>
      </c>
      <c r="AV113" s="91"/>
      <c r="AW113" s="81">
        <v>10</v>
      </c>
      <c r="AX113" s="82">
        <v>-251.30459778681299</v>
      </c>
      <c r="AY113" s="82">
        <v>-4624.7652754483097</v>
      </c>
      <c r="AZ113" s="82">
        <v>-1901.08187402782</v>
      </c>
      <c r="BA113" s="82">
        <v>-43413.291621226803</v>
      </c>
      <c r="BB113" s="91"/>
      <c r="BC113" s="81">
        <v>10</v>
      </c>
      <c r="BD113" s="82">
        <v>876.33327555279902</v>
      </c>
      <c r="BE113" s="91"/>
      <c r="BF113" s="81">
        <v>10</v>
      </c>
      <c r="BG113" s="82">
        <v>13.7538416883609</v>
      </c>
      <c r="BH113" s="91"/>
      <c r="BI113" s="91"/>
      <c r="BJ113" s="91"/>
      <c r="BK113" s="91"/>
      <c r="BL113" s="91"/>
      <c r="BM113" s="91"/>
      <c r="BN113" s="91"/>
      <c r="BO113" s="91"/>
      <c r="BP113" s="91"/>
      <c r="BQ113" s="91"/>
      <c r="BR113" s="91"/>
      <c r="BS113" s="91"/>
      <c r="BT113" s="91"/>
      <c r="BU113" s="91"/>
      <c r="BV113" s="91"/>
      <c r="BW113" s="91"/>
      <c r="BX113" s="91"/>
      <c r="BY113" s="91"/>
      <c r="BZ113" s="91"/>
      <c r="CA113" s="91"/>
      <c r="CB113" s="91"/>
      <c r="CC113" s="91"/>
      <c r="CD113" s="91"/>
      <c r="CE113" s="91"/>
      <c r="CF113" s="91"/>
      <c r="CG113" s="91"/>
      <c r="CH113" s="91"/>
      <c r="CI113" s="91"/>
      <c r="CJ113" s="91"/>
      <c r="CK113" s="91"/>
      <c r="CL113" s="91"/>
      <c r="CM113" s="91"/>
      <c r="CN113" s="91"/>
      <c r="CO113" s="91"/>
      <c r="CP113" s="91"/>
    </row>
    <row r="114" spans="1:94" ht="12" customHeight="1">
      <c r="A114" s="412">
        <v>9.2436974789915904</v>
      </c>
      <c r="B114" s="317">
        <v>9.266</v>
      </c>
      <c r="C114" s="317">
        <v>-2.1</v>
      </c>
      <c r="D114" s="472">
        <f t="shared" si="61"/>
        <v>110</v>
      </c>
      <c r="E114" s="473">
        <f t="shared" si="60"/>
        <v>9.266</v>
      </c>
      <c r="F114" s="333"/>
      <c r="G114" s="410"/>
      <c r="H114" s="410"/>
      <c r="I114" s="410"/>
      <c r="J114" s="410"/>
      <c r="K114" s="410"/>
      <c r="L114" s="410"/>
      <c r="M114" s="410"/>
      <c r="N114" s="410"/>
      <c r="O114" s="410"/>
      <c r="P114" s="410"/>
      <c r="Q114" s="410"/>
      <c r="R114" s="410"/>
      <c r="S114" s="410"/>
      <c r="T114" s="410"/>
      <c r="U114" s="410"/>
      <c r="V114" s="410"/>
      <c r="W114" s="410"/>
      <c r="X114" s="410"/>
      <c r="Y114" s="410"/>
      <c r="Z114" s="410"/>
      <c r="AA114" s="410"/>
      <c r="AB114" s="410"/>
      <c r="AC114" s="410"/>
      <c r="AD114" s="410"/>
      <c r="AE114" s="410"/>
      <c r="AF114" s="410"/>
      <c r="AG114" s="410"/>
      <c r="AH114" s="410"/>
      <c r="AI114" s="410"/>
      <c r="AJ114" s="5"/>
      <c r="AK114" s="91">
        <v>75</v>
      </c>
      <c r="AL114" s="435">
        <v>0</v>
      </c>
      <c r="AM114" s="435">
        <v>7</v>
      </c>
      <c r="AN114" s="435">
        <v>5</v>
      </c>
      <c r="AO114" s="435">
        <v>50</v>
      </c>
      <c r="AP114" s="435">
        <v>4.0000000000000002E-4</v>
      </c>
      <c r="AQ114" s="435">
        <v>10</v>
      </c>
      <c r="AR114" s="435">
        <v>0.2</v>
      </c>
      <c r="AS114" s="435">
        <v>0.5</v>
      </c>
      <c r="AT114" s="435">
        <v>0.3</v>
      </c>
      <c r="AU114" s="435">
        <v>0.1</v>
      </c>
      <c r="AV114" s="91"/>
      <c r="AW114" s="81">
        <v>10.08333333333</v>
      </c>
      <c r="AX114" s="82">
        <v>-259.50441905880098</v>
      </c>
      <c r="AY114" s="82">
        <v>-5247.1442211251197</v>
      </c>
      <c r="AZ114" s="82">
        <v>-2034.4092996131401</v>
      </c>
      <c r="BA114" s="82">
        <v>-52794.354816798397</v>
      </c>
      <c r="BB114" s="91"/>
      <c r="BC114" s="81">
        <v>10.08333333333</v>
      </c>
      <c r="BD114" s="82">
        <v>876.56853933190098</v>
      </c>
      <c r="BE114" s="91"/>
      <c r="BF114" s="81">
        <v>10.08333333333</v>
      </c>
      <c r="BG114" s="82">
        <v>13.9925884827895</v>
      </c>
      <c r="BH114" s="91"/>
      <c r="BI114" s="91"/>
      <c r="BJ114" s="91"/>
      <c r="BK114" s="91"/>
      <c r="BL114" s="91"/>
      <c r="BM114" s="91"/>
      <c r="BN114" s="91"/>
      <c r="BO114" s="91"/>
      <c r="BP114" s="91"/>
      <c r="BQ114" s="91"/>
      <c r="BR114" s="91"/>
      <c r="BS114" s="91"/>
      <c r="BT114" s="91"/>
      <c r="BU114" s="91"/>
      <c r="BV114" s="91"/>
      <c r="BW114" s="91"/>
      <c r="BX114" s="91"/>
      <c r="BY114" s="91"/>
      <c r="BZ114" s="91"/>
      <c r="CA114" s="91"/>
      <c r="CB114" s="91"/>
      <c r="CC114" s="91"/>
      <c r="CD114" s="91"/>
      <c r="CE114" s="91"/>
      <c r="CF114" s="91"/>
      <c r="CG114" s="91"/>
      <c r="CH114" s="91"/>
      <c r="CI114" s="91"/>
      <c r="CJ114" s="91"/>
      <c r="CK114" s="91"/>
      <c r="CL114" s="91"/>
      <c r="CM114" s="91"/>
      <c r="CN114" s="91"/>
      <c r="CO114" s="91"/>
      <c r="CP114" s="91"/>
    </row>
    <row r="115" spans="1:94" ht="12" customHeight="1">
      <c r="A115" s="412">
        <v>9.3193277310924305</v>
      </c>
      <c r="B115" s="317">
        <v>9.4220000000000006</v>
      </c>
      <c r="C115" s="317">
        <v>2.1</v>
      </c>
      <c r="D115" s="472">
        <f t="shared" si="61"/>
        <v>111</v>
      </c>
      <c r="E115" s="473">
        <f t="shared" si="60"/>
        <v>9.4220000000000006</v>
      </c>
      <c r="F115" s="333"/>
      <c r="G115" s="410"/>
      <c r="H115" s="410"/>
      <c r="I115" s="410"/>
      <c r="J115" s="410"/>
      <c r="K115" s="410"/>
      <c r="L115" s="410"/>
      <c r="M115" s="410"/>
      <c r="N115" s="410"/>
      <c r="O115" s="410"/>
      <c r="P115" s="410"/>
      <c r="Q115" s="410"/>
      <c r="R115" s="410"/>
      <c r="S115" s="410"/>
      <c r="T115" s="410"/>
      <c r="U115" s="410"/>
      <c r="V115" s="410"/>
      <c r="W115" s="410"/>
      <c r="X115" s="410"/>
      <c r="Y115" s="410"/>
      <c r="Z115" s="410"/>
      <c r="AA115" s="410"/>
      <c r="AB115" s="410"/>
      <c r="AC115" s="410"/>
      <c r="AD115" s="410"/>
      <c r="AE115" s="410"/>
      <c r="AF115" s="410"/>
      <c r="AG115" s="410"/>
      <c r="AH115" s="410"/>
      <c r="AI115" s="410"/>
      <c r="AJ115" s="5"/>
      <c r="AK115" s="91">
        <v>76</v>
      </c>
      <c r="AL115" s="435">
        <v>0</v>
      </c>
      <c r="AM115" s="435">
        <v>7</v>
      </c>
      <c r="AN115" s="435">
        <v>6</v>
      </c>
      <c r="AO115" s="435">
        <v>50</v>
      </c>
      <c r="AP115" s="435">
        <v>4.0000000000000002E-4</v>
      </c>
      <c r="AQ115" s="435">
        <v>10</v>
      </c>
      <c r="AR115" s="435">
        <v>0.2</v>
      </c>
      <c r="AS115" s="435">
        <v>0.5</v>
      </c>
      <c r="AT115" s="435">
        <v>0.3</v>
      </c>
      <c r="AU115" s="435">
        <v>0.1</v>
      </c>
      <c r="AV115" s="91"/>
      <c r="AW115" s="81">
        <v>10.16666666667</v>
      </c>
      <c r="AX115" s="82">
        <v>-283.17050778149098</v>
      </c>
      <c r="AY115" s="82">
        <v>-6189.9077032929399</v>
      </c>
      <c r="AZ115" s="82">
        <v>-2401.7609083237799</v>
      </c>
      <c r="BA115" s="82">
        <v>-67015.641020241805</v>
      </c>
      <c r="BB115" s="91"/>
      <c r="BC115" s="81">
        <v>10.16666666667</v>
      </c>
      <c r="BD115" s="82">
        <v>876.79077471430401</v>
      </c>
      <c r="BE115" s="91"/>
      <c r="BF115" s="81">
        <v>10.16666666667</v>
      </c>
      <c r="BG115" s="82">
        <v>13.8859656901743</v>
      </c>
      <c r="BH115" s="91"/>
      <c r="BI115" s="91"/>
      <c r="BJ115" s="91"/>
      <c r="BK115" s="91"/>
      <c r="BL115" s="91"/>
      <c r="BM115" s="91"/>
      <c r="BN115" s="91"/>
      <c r="BO115" s="91"/>
      <c r="BP115" s="91"/>
      <c r="BQ115" s="91"/>
      <c r="BR115" s="91"/>
      <c r="BS115" s="91"/>
      <c r="BT115" s="91"/>
      <c r="BU115" s="91"/>
      <c r="BV115" s="91"/>
      <c r="BW115" s="91"/>
      <c r="BX115" s="91"/>
      <c r="BY115" s="91"/>
      <c r="BZ115" s="91"/>
      <c r="CA115" s="91"/>
      <c r="CB115" s="91"/>
      <c r="CC115" s="91"/>
      <c r="CD115" s="91"/>
      <c r="CE115" s="91"/>
      <c r="CF115" s="91"/>
      <c r="CG115" s="91"/>
      <c r="CH115" s="91"/>
      <c r="CI115" s="91"/>
      <c r="CJ115" s="91"/>
      <c r="CK115" s="91"/>
      <c r="CL115" s="91"/>
      <c r="CM115" s="91"/>
      <c r="CN115" s="91"/>
      <c r="CO115" s="91"/>
      <c r="CP115" s="91"/>
    </row>
    <row r="116" spans="1:94" ht="12" customHeight="1">
      <c r="A116" s="412">
        <v>9.3949579831932706</v>
      </c>
      <c r="B116" s="317">
        <v>9.4719999999999995</v>
      </c>
      <c r="C116" s="317">
        <v>2.5</v>
      </c>
      <c r="D116" s="472">
        <f t="shared" si="61"/>
        <v>112</v>
      </c>
      <c r="E116" s="473">
        <f t="shared" si="60"/>
        <v>9.4719999999999995</v>
      </c>
      <c r="F116" s="333"/>
      <c r="G116" s="410"/>
      <c r="H116" s="410"/>
      <c r="I116" s="410"/>
      <c r="J116" s="410"/>
      <c r="K116" s="410"/>
      <c r="L116" s="410"/>
      <c r="M116" s="410"/>
      <c r="N116" s="410"/>
      <c r="O116" s="410"/>
      <c r="P116" s="410"/>
      <c r="Q116" s="410"/>
      <c r="R116" s="410"/>
      <c r="S116" s="410"/>
      <c r="T116" s="410"/>
      <c r="U116" s="410"/>
      <c r="V116" s="410"/>
      <c r="W116" s="410"/>
      <c r="X116" s="410"/>
      <c r="Y116" s="410"/>
      <c r="Z116" s="410"/>
      <c r="AA116" s="410"/>
      <c r="AB116" s="410"/>
      <c r="AC116" s="410"/>
      <c r="AD116" s="410"/>
      <c r="AE116" s="410"/>
      <c r="AF116" s="410"/>
      <c r="AG116" s="410"/>
      <c r="AH116" s="410"/>
      <c r="AI116" s="410"/>
      <c r="AJ116" s="5"/>
      <c r="AK116" s="91">
        <v>77</v>
      </c>
      <c r="AL116" s="435">
        <v>0</v>
      </c>
      <c r="AM116" s="435">
        <v>7</v>
      </c>
      <c r="AN116" s="435">
        <v>7</v>
      </c>
      <c r="AO116" s="435">
        <v>50</v>
      </c>
      <c r="AP116" s="435">
        <v>4.0000000000000002E-4</v>
      </c>
      <c r="AQ116" s="435">
        <v>10</v>
      </c>
      <c r="AR116" s="435">
        <v>0.2</v>
      </c>
      <c r="AS116" s="435">
        <v>0.5</v>
      </c>
      <c r="AT116" s="435">
        <v>0.3</v>
      </c>
      <c r="AU116" s="435">
        <v>0.1</v>
      </c>
      <c r="AV116" s="91"/>
      <c r="AW116" s="81">
        <v>10.25</v>
      </c>
      <c r="AX116" s="82">
        <v>-300.745298819781</v>
      </c>
      <c r="AY116" s="82">
        <v>-6618.1578527808397</v>
      </c>
      <c r="AZ116" s="82">
        <v>-2686.32825552036</v>
      </c>
      <c r="BA116" s="82">
        <v>-73578.358521972797</v>
      </c>
      <c r="BB116" s="91"/>
      <c r="BC116" s="81">
        <v>10.25</v>
      </c>
      <c r="BD116" s="82">
        <v>876.999839829915</v>
      </c>
      <c r="BE116" s="91"/>
      <c r="BF116" s="81">
        <v>10.25</v>
      </c>
      <c r="BG116" s="82">
        <v>13.547275155346499</v>
      </c>
      <c r="BH116" s="91"/>
      <c r="BI116" s="91"/>
      <c r="BJ116" s="91"/>
      <c r="BK116" s="91"/>
      <c r="BL116" s="91"/>
      <c r="BM116" s="91"/>
      <c r="BN116" s="91"/>
      <c r="BO116" s="91"/>
      <c r="BP116" s="91"/>
      <c r="BQ116" s="91"/>
      <c r="BR116" s="91"/>
      <c r="BS116" s="91"/>
      <c r="BT116" s="91"/>
      <c r="BU116" s="91"/>
      <c r="BV116" s="91"/>
      <c r="BW116" s="91"/>
      <c r="BX116" s="91"/>
      <c r="BY116" s="91"/>
      <c r="BZ116" s="91"/>
      <c r="CA116" s="91"/>
      <c r="CB116" s="91"/>
      <c r="CC116" s="91"/>
      <c r="CD116" s="91"/>
      <c r="CE116" s="91"/>
      <c r="CF116" s="91"/>
      <c r="CG116" s="91"/>
      <c r="CH116" s="91"/>
      <c r="CI116" s="91"/>
      <c r="CJ116" s="91"/>
      <c r="CK116" s="91"/>
      <c r="CL116" s="91"/>
      <c r="CM116" s="91"/>
      <c r="CN116" s="91"/>
      <c r="CO116" s="91"/>
      <c r="CP116" s="91"/>
    </row>
    <row r="117" spans="1:94" ht="12" customHeight="1">
      <c r="A117" s="412">
        <v>9.4705882352941106</v>
      </c>
      <c r="B117" s="317">
        <v>9.5220000000000002</v>
      </c>
      <c r="C117" s="317">
        <v>2</v>
      </c>
      <c r="D117" s="472">
        <f t="shared" si="61"/>
        <v>113</v>
      </c>
      <c r="E117" s="473">
        <f t="shared" si="60"/>
        <v>9.5220000000000002</v>
      </c>
      <c r="F117" s="333"/>
      <c r="G117" s="410"/>
      <c r="H117" s="410"/>
      <c r="I117" s="410"/>
      <c r="J117" s="410"/>
      <c r="K117" s="410"/>
      <c r="L117" s="410"/>
      <c r="M117" s="410"/>
      <c r="N117" s="410"/>
      <c r="O117" s="410"/>
      <c r="P117" s="410"/>
      <c r="Q117" s="410"/>
      <c r="R117" s="410"/>
      <c r="S117" s="410"/>
      <c r="T117" s="410"/>
      <c r="U117" s="410"/>
      <c r="V117" s="410"/>
      <c r="W117" s="410"/>
      <c r="X117" s="410"/>
      <c r="Y117" s="410"/>
      <c r="Z117" s="410"/>
      <c r="AA117" s="410"/>
      <c r="AB117" s="410"/>
      <c r="AC117" s="410"/>
      <c r="AD117" s="410"/>
      <c r="AE117" s="410"/>
      <c r="AF117" s="410"/>
      <c r="AG117" s="410"/>
      <c r="AH117" s="410"/>
      <c r="AI117" s="410"/>
      <c r="AJ117" s="5"/>
      <c r="AK117" s="91">
        <v>78</v>
      </c>
      <c r="AL117" s="435">
        <v>0</v>
      </c>
      <c r="AM117" s="435">
        <v>7</v>
      </c>
      <c r="AN117" s="435">
        <v>8</v>
      </c>
      <c r="AO117" s="435">
        <v>50</v>
      </c>
      <c r="AP117" s="435">
        <v>4.0000000000000002E-4</v>
      </c>
      <c r="AQ117" s="435">
        <v>10</v>
      </c>
      <c r="AR117" s="435">
        <v>0.2</v>
      </c>
      <c r="AS117" s="435">
        <v>0.5</v>
      </c>
      <c r="AT117" s="435">
        <v>0.3</v>
      </c>
      <c r="AU117" s="435">
        <v>0.1</v>
      </c>
      <c r="AV117" s="91"/>
      <c r="AW117" s="81">
        <v>10.33333333333</v>
      </c>
      <c r="AX117" s="82">
        <v>-294.703742365859</v>
      </c>
      <c r="AY117" s="82">
        <v>-6089.3360392637896</v>
      </c>
      <c r="AZ117" s="82">
        <v>-2602.3108529792298</v>
      </c>
      <c r="BA117" s="82">
        <v>-65707.621782273098</v>
      </c>
      <c r="BB117" s="91"/>
      <c r="BC117" s="81">
        <v>10.33333333333</v>
      </c>
      <c r="BD117" s="82">
        <v>877.19569186969898</v>
      </c>
      <c r="BE117" s="91"/>
      <c r="BF117" s="81">
        <v>10.33333333333</v>
      </c>
      <c r="BG117" s="82">
        <v>13.3132885944518</v>
      </c>
      <c r="BH117" s="91"/>
      <c r="BI117" s="91"/>
      <c r="BJ117" s="91"/>
      <c r="BK117" s="91"/>
      <c r="BL117" s="91"/>
      <c r="BM117" s="91"/>
      <c r="BN117" s="91"/>
      <c r="BO117" s="91"/>
      <c r="BP117" s="91"/>
      <c r="BQ117" s="91"/>
      <c r="BR117" s="91"/>
      <c r="BS117" s="91"/>
      <c r="BT117" s="91"/>
      <c r="BU117" s="91"/>
      <c r="BV117" s="91"/>
      <c r="BW117" s="91"/>
      <c r="BX117" s="91"/>
      <c r="BY117" s="91"/>
      <c r="BZ117" s="91"/>
      <c r="CA117" s="91"/>
      <c r="CB117" s="91"/>
      <c r="CC117" s="91"/>
      <c r="CD117" s="91"/>
      <c r="CE117" s="91"/>
      <c r="CF117" s="91"/>
      <c r="CG117" s="91"/>
      <c r="CH117" s="91"/>
      <c r="CI117" s="91"/>
      <c r="CJ117" s="91"/>
      <c r="CK117" s="91"/>
      <c r="CL117" s="91"/>
      <c r="CM117" s="91"/>
      <c r="CN117" s="91"/>
      <c r="CO117" s="91"/>
      <c r="CP117" s="91"/>
    </row>
    <row r="118" spans="1:94" ht="12" customHeight="1">
      <c r="A118" s="412">
        <v>9.5462184873949507</v>
      </c>
      <c r="B118" s="317">
        <v>9.6780000000000008</v>
      </c>
      <c r="C118" s="317">
        <v>-2.4</v>
      </c>
      <c r="D118" s="472">
        <f t="shared" si="61"/>
        <v>114</v>
      </c>
      <c r="E118" s="473">
        <f t="shared" si="60"/>
        <v>9.6780000000000008</v>
      </c>
      <c r="F118" s="333"/>
      <c r="G118" s="410"/>
      <c r="H118" s="410"/>
      <c r="I118" s="410"/>
      <c r="J118" s="410"/>
      <c r="K118" s="410"/>
      <c r="L118" s="410"/>
      <c r="M118" s="410"/>
      <c r="N118" s="410"/>
      <c r="O118" s="410"/>
      <c r="P118" s="410"/>
      <c r="Q118" s="410"/>
      <c r="R118" s="410"/>
      <c r="S118" s="410"/>
      <c r="T118" s="410"/>
      <c r="U118" s="410"/>
      <c r="V118" s="410"/>
      <c r="W118" s="410"/>
      <c r="X118" s="410"/>
      <c r="Y118" s="410"/>
      <c r="Z118" s="410"/>
      <c r="AA118" s="410"/>
      <c r="AB118" s="410"/>
      <c r="AC118" s="410"/>
      <c r="AD118" s="410"/>
      <c r="AE118" s="410"/>
      <c r="AF118" s="410"/>
      <c r="AG118" s="410"/>
      <c r="AH118" s="410"/>
      <c r="AI118" s="410"/>
      <c r="AJ118" s="5"/>
      <c r="AK118" s="91">
        <v>79</v>
      </c>
      <c r="AL118" s="435">
        <v>0</v>
      </c>
      <c r="AM118" s="435">
        <v>7</v>
      </c>
      <c r="AN118" s="435">
        <v>9</v>
      </c>
      <c r="AO118" s="435">
        <v>50</v>
      </c>
      <c r="AP118" s="435">
        <v>4.0000000000000002E-4</v>
      </c>
      <c r="AQ118" s="435">
        <v>10</v>
      </c>
      <c r="AR118" s="435">
        <v>0.2</v>
      </c>
      <c r="AS118" s="435">
        <v>0.5</v>
      </c>
      <c r="AT118" s="435">
        <v>0.3</v>
      </c>
      <c r="AU118" s="435">
        <v>0.1</v>
      </c>
      <c r="AV118" s="91"/>
      <c r="AW118" s="81">
        <v>10.41666666667</v>
      </c>
      <c r="AX118" s="82">
        <v>-272.876884017169</v>
      </c>
      <c r="AY118" s="82">
        <v>-5198.0089515513</v>
      </c>
      <c r="AZ118" s="82">
        <v>-2241.52224922102</v>
      </c>
      <c r="BA118" s="82">
        <v>-52145.459117394501</v>
      </c>
      <c r="BB118" s="91"/>
      <c r="BC118" s="81">
        <v>10.41666666667</v>
      </c>
      <c r="BD118" s="82">
        <v>877.37847049578704</v>
      </c>
      <c r="BE118" s="91"/>
      <c r="BF118" s="81">
        <v>10.41666666667</v>
      </c>
      <c r="BG118" s="82">
        <v>13.3935337290647</v>
      </c>
      <c r="BH118" s="91"/>
      <c r="BI118" s="91"/>
      <c r="BJ118" s="91"/>
      <c r="BK118" s="91"/>
      <c r="BL118" s="91"/>
      <c r="BM118" s="91"/>
      <c r="BN118" s="91"/>
      <c r="BO118" s="91"/>
      <c r="BP118" s="91"/>
      <c r="BQ118" s="91"/>
      <c r="BR118" s="91"/>
      <c r="BS118" s="91"/>
      <c r="BT118" s="91"/>
      <c r="BU118" s="91"/>
      <c r="BV118" s="91"/>
      <c r="BW118" s="91"/>
      <c r="BX118" s="91"/>
      <c r="BY118" s="91"/>
      <c r="BZ118" s="91"/>
      <c r="CA118" s="91"/>
      <c r="CB118" s="91"/>
      <c r="CC118" s="91"/>
      <c r="CD118" s="91"/>
      <c r="CE118" s="91"/>
      <c r="CF118" s="91"/>
      <c r="CG118" s="91"/>
      <c r="CH118" s="91"/>
      <c r="CI118" s="91"/>
      <c r="CJ118" s="91"/>
      <c r="CK118" s="91"/>
      <c r="CL118" s="91"/>
      <c r="CM118" s="91"/>
      <c r="CN118" s="91"/>
      <c r="CO118" s="91"/>
      <c r="CP118" s="91"/>
    </row>
    <row r="119" spans="1:94" ht="12" customHeight="1">
      <c r="A119" s="412">
        <v>9.6218487394957908</v>
      </c>
      <c r="B119" s="317">
        <v>9.7279999999999998</v>
      </c>
      <c r="C119" s="317">
        <v>-2.8</v>
      </c>
      <c r="D119" s="472">
        <f t="shared" si="61"/>
        <v>115</v>
      </c>
      <c r="E119" s="473">
        <f t="shared" si="60"/>
        <v>9.7279999999999998</v>
      </c>
      <c r="F119" s="333"/>
      <c r="G119" s="410"/>
      <c r="H119" s="410"/>
      <c r="I119" s="410"/>
      <c r="J119" s="410"/>
      <c r="K119" s="410"/>
      <c r="L119" s="410"/>
      <c r="M119" s="410"/>
      <c r="N119" s="410"/>
      <c r="O119" s="410"/>
      <c r="P119" s="410"/>
      <c r="Q119" s="410"/>
      <c r="R119" s="410"/>
      <c r="S119" s="410"/>
      <c r="T119" s="410"/>
      <c r="U119" s="410"/>
      <c r="V119" s="410"/>
      <c r="W119" s="410"/>
      <c r="X119" s="410"/>
      <c r="Y119" s="410"/>
      <c r="Z119" s="410"/>
      <c r="AA119" s="410"/>
      <c r="AB119" s="410"/>
      <c r="AC119" s="410"/>
      <c r="AD119" s="410"/>
      <c r="AE119" s="410"/>
      <c r="AF119" s="410"/>
      <c r="AG119" s="410"/>
      <c r="AH119" s="410"/>
      <c r="AI119" s="410"/>
      <c r="AJ119" s="5"/>
      <c r="AK119" s="91">
        <v>80</v>
      </c>
      <c r="AL119" s="435">
        <v>0</v>
      </c>
      <c r="AM119" s="435">
        <v>8</v>
      </c>
      <c r="AN119" s="435">
        <v>0</v>
      </c>
      <c r="AO119" s="435">
        <v>50</v>
      </c>
      <c r="AP119" s="435">
        <v>4.0000000000000002E-4</v>
      </c>
      <c r="AQ119" s="435">
        <v>10</v>
      </c>
      <c r="AR119" s="435">
        <v>0.2</v>
      </c>
      <c r="AS119" s="435">
        <v>0.5</v>
      </c>
      <c r="AT119" s="435">
        <v>0.3</v>
      </c>
      <c r="AU119" s="435">
        <v>0.1</v>
      </c>
      <c r="AV119" s="91"/>
      <c r="AW119" s="81">
        <v>10.5</v>
      </c>
      <c r="AX119" s="82">
        <v>-255.36160510422999</v>
      </c>
      <c r="AY119" s="82">
        <v>-4744.3594561684604</v>
      </c>
      <c r="AZ119" s="82">
        <v>-1968.2915158297899</v>
      </c>
      <c r="BA119" s="82">
        <v>-45248.047823145003</v>
      </c>
      <c r="BB119" s="91"/>
      <c r="BC119" s="81">
        <v>10.5</v>
      </c>
      <c r="BD119" s="82">
        <v>877.54841081063796</v>
      </c>
      <c r="BE119" s="91"/>
      <c r="BF119" s="81">
        <v>10.5</v>
      </c>
      <c r="BG119" s="82">
        <v>13.707496342867699</v>
      </c>
      <c r="BH119" s="91"/>
      <c r="BI119" s="91"/>
      <c r="BJ119" s="91"/>
      <c r="BK119" s="91"/>
      <c r="BL119" s="91"/>
      <c r="BM119" s="91"/>
      <c r="BN119" s="91"/>
      <c r="BO119" s="91"/>
      <c r="BP119" s="91"/>
      <c r="BQ119" s="91"/>
      <c r="BR119" s="91"/>
      <c r="BS119" s="91"/>
      <c r="BT119" s="91"/>
      <c r="BU119" s="91"/>
      <c r="BV119" s="91"/>
      <c r="BW119" s="91"/>
      <c r="BX119" s="91"/>
      <c r="BY119" s="91"/>
      <c r="BZ119" s="91"/>
      <c r="CA119" s="91"/>
      <c r="CB119" s="91"/>
      <c r="CC119" s="91"/>
      <c r="CD119" s="91"/>
      <c r="CE119" s="91"/>
      <c r="CF119" s="91"/>
      <c r="CG119" s="91"/>
      <c r="CH119" s="91"/>
      <c r="CI119" s="91"/>
      <c r="CJ119" s="91"/>
      <c r="CK119" s="91"/>
      <c r="CL119" s="91"/>
      <c r="CM119" s="91"/>
      <c r="CN119" s="91"/>
      <c r="CO119" s="91"/>
      <c r="CP119" s="91"/>
    </row>
    <row r="120" spans="1:94" ht="12" customHeight="1">
      <c r="A120" s="412">
        <v>9.6974789915966308</v>
      </c>
      <c r="B120" s="317">
        <v>9.7780000000000005</v>
      </c>
      <c r="C120" s="317">
        <v>-2.4</v>
      </c>
      <c r="D120" s="472">
        <f t="shared" si="61"/>
        <v>116</v>
      </c>
      <c r="E120" s="473">
        <f t="shared" si="60"/>
        <v>9.7780000000000005</v>
      </c>
      <c r="F120" s="333"/>
      <c r="G120" s="410"/>
      <c r="H120" s="410"/>
      <c r="I120" s="410"/>
      <c r="J120" s="410"/>
      <c r="K120" s="410"/>
      <c r="L120" s="410"/>
      <c r="M120" s="410"/>
      <c r="N120" s="410"/>
      <c r="O120" s="410"/>
      <c r="P120" s="410"/>
      <c r="Q120" s="410"/>
      <c r="R120" s="410"/>
      <c r="S120" s="410"/>
      <c r="T120" s="410"/>
      <c r="U120" s="410"/>
      <c r="V120" s="410"/>
      <c r="W120" s="410"/>
      <c r="X120" s="410"/>
      <c r="Y120" s="410"/>
      <c r="Z120" s="410"/>
      <c r="AA120" s="410"/>
      <c r="AB120" s="410"/>
      <c r="AC120" s="410"/>
      <c r="AD120" s="410"/>
      <c r="AE120" s="410"/>
      <c r="AF120" s="410"/>
      <c r="AG120" s="410"/>
      <c r="AH120" s="410"/>
      <c r="AI120" s="410"/>
      <c r="AJ120" s="5"/>
      <c r="AK120" s="91">
        <v>81</v>
      </c>
      <c r="AL120" s="435">
        <v>0</v>
      </c>
      <c r="AM120" s="435">
        <v>8</v>
      </c>
      <c r="AN120" s="435">
        <v>1</v>
      </c>
      <c r="AO120" s="435">
        <v>50</v>
      </c>
      <c r="AP120" s="435">
        <v>4.0000000000000002E-4</v>
      </c>
      <c r="AQ120" s="435">
        <v>10</v>
      </c>
      <c r="AR120" s="435">
        <v>0.2</v>
      </c>
      <c r="AS120" s="435">
        <v>0.5</v>
      </c>
      <c r="AT120" s="435">
        <v>0.3</v>
      </c>
      <c r="AU120" s="435">
        <v>0.1</v>
      </c>
      <c r="AV120" s="91"/>
      <c r="AW120" s="81">
        <v>10.58333333333</v>
      </c>
      <c r="AX120" s="82">
        <v>-260.38541735758099</v>
      </c>
      <c r="AY120" s="82">
        <v>-5222.98579996849</v>
      </c>
      <c r="AZ120" s="82">
        <v>-2049.4964913704098</v>
      </c>
      <c r="BA120" s="82">
        <v>-52446.719307006002</v>
      </c>
      <c r="BB120" s="91"/>
      <c r="BC120" s="81">
        <v>10.58333333333</v>
      </c>
      <c r="BD120" s="82">
        <v>877.70566262654597</v>
      </c>
      <c r="BE120" s="91"/>
      <c r="BF120" s="81">
        <v>10.58333333333</v>
      </c>
      <c r="BG120" s="82">
        <v>13.936037248558</v>
      </c>
      <c r="BH120" s="91"/>
      <c r="BI120" s="91"/>
      <c r="BJ120" s="91"/>
      <c r="BK120" s="91"/>
      <c r="BL120" s="91"/>
      <c r="BM120" s="91"/>
      <c r="BN120" s="91"/>
      <c r="BO120" s="91"/>
      <c r="BP120" s="91"/>
      <c r="BQ120" s="91"/>
      <c r="BR120" s="91"/>
      <c r="BS120" s="91"/>
      <c r="BT120" s="91"/>
      <c r="BU120" s="91"/>
      <c r="BV120" s="91"/>
      <c r="BW120" s="91"/>
      <c r="BX120" s="91"/>
      <c r="BY120" s="91"/>
      <c r="BZ120" s="91"/>
      <c r="CA120" s="91"/>
      <c r="CB120" s="91"/>
      <c r="CC120" s="91"/>
      <c r="CD120" s="91"/>
      <c r="CE120" s="91"/>
      <c r="CF120" s="91"/>
      <c r="CG120" s="91"/>
      <c r="CH120" s="91"/>
      <c r="CI120" s="91"/>
      <c r="CJ120" s="91"/>
      <c r="CK120" s="91"/>
      <c r="CL120" s="91"/>
      <c r="CM120" s="91"/>
      <c r="CN120" s="91"/>
      <c r="CO120" s="91"/>
      <c r="CP120" s="91"/>
    </row>
    <row r="121" spans="1:94" ht="12" customHeight="1">
      <c r="A121" s="412">
        <v>9.7731092436974691</v>
      </c>
      <c r="B121" s="317">
        <v>9.9339999999999993</v>
      </c>
      <c r="C121" s="317">
        <v>2.4</v>
      </c>
      <c r="D121" s="472">
        <f t="shared" si="61"/>
        <v>117</v>
      </c>
      <c r="E121" s="473">
        <f t="shared" si="60"/>
        <v>9.9339999999999993</v>
      </c>
      <c r="F121" s="333"/>
      <c r="G121" s="410"/>
      <c r="H121" s="410"/>
      <c r="I121" s="410"/>
      <c r="J121" s="410"/>
      <c r="K121" s="410"/>
      <c r="L121" s="410"/>
      <c r="M121" s="410"/>
      <c r="N121" s="410"/>
      <c r="O121" s="410"/>
      <c r="P121" s="410"/>
      <c r="Q121" s="410"/>
      <c r="R121" s="410"/>
      <c r="S121" s="410"/>
      <c r="T121" s="410"/>
      <c r="U121" s="410"/>
      <c r="V121" s="410"/>
      <c r="W121" s="410"/>
      <c r="X121" s="410"/>
      <c r="Y121" s="410"/>
      <c r="Z121" s="410"/>
      <c r="AA121" s="410"/>
      <c r="AB121" s="410"/>
      <c r="AC121" s="410"/>
      <c r="AD121" s="410"/>
      <c r="AE121" s="410"/>
      <c r="AF121" s="410"/>
      <c r="AG121" s="410"/>
      <c r="AH121" s="410"/>
      <c r="AI121" s="410"/>
      <c r="AJ121" s="5"/>
      <c r="AK121" s="91">
        <v>82</v>
      </c>
      <c r="AL121" s="435">
        <v>0</v>
      </c>
      <c r="AM121" s="435">
        <v>8</v>
      </c>
      <c r="AN121" s="435">
        <v>2</v>
      </c>
      <c r="AO121" s="435">
        <v>50</v>
      </c>
      <c r="AP121" s="435">
        <v>4.0000000000000002E-4</v>
      </c>
      <c r="AQ121" s="435">
        <v>10</v>
      </c>
      <c r="AR121" s="435">
        <v>0.2</v>
      </c>
      <c r="AS121" s="435">
        <v>0.5</v>
      </c>
      <c r="AT121" s="435">
        <v>0.3</v>
      </c>
      <c r="AU121" s="435">
        <v>0.1</v>
      </c>
      <c r="AV121" s="91"/>
      <c r="AW121" s="81">
        <v>10.66666666667</v>
      </c>
      <c r="AX121" s="82">
        <v>-282.88532339230301</v>
      </c>
      <c r="AY121" s="82">
        <v>-6148.7039049417699</v>
      </c>
      <c r="AZ121" s="82">
        <v>-2397.9121796528798</v>
      </c>
      <c r="BA121" s="82">
        <v>-66400.048891677798</v>
      </c>
      <c r="BB121" s="91"/>
      <c r="BC121" s="81">
        <v>10.66666666667</v>
      </c>
      <c r="BD121" s="82">
        <v>877.850195362465</v>
      </c>
      <c r="BE121" s="91"/>
      <c r="BF121" s="81">
        <v>10.66666666667</v>
      </c>
      <c r="BG121" s="82">
        <v>13.8460305279244</v>
      </c>
      <c r="BH121" s="91"/>
      <c r="BI121" s="91"/>
      <c r="BJ121" s="91"/>
      <c r="BK121" s="91"/>
      <c r="BL121" s="91"/>
      <c r="BM121" s="91"/>
      <c r="BN121" s="91"/>
      <c r="BO121" s="91"/>
      <c r="BP121" s="91"/>
      <c r="BQ121" s="91"/>
      <c r="BR121" s="91"/>
      <c r="BS121" s="91"/>
      <c r="BT121" s="91"/>
      <c r="BU121" s="91"/>
      <c r="BV121" s="91"/>
      <c r="BW121" s="91"/>
      <c r="BX121" s="91"/>
      <c r="BY121" s="91"/>
      <c r="BZ121" s="91"/>
      <c r="CA121" s="91"/>
      <c r="CB121" s="91"/>
      <c r="CC121" s="91"/>
      <c r="CD121" s="91"/>
      <c r="CE121" s="91"/>
      <c r="CF121" s="91"/>
      <c r="CG121" s="91"/>
      <c r="CH121" s="91"/>
      <c r="CI121" s="91"/>
      <c r="CJ121" s="91"/>
      <c r="CK121" s="91"/>
      <c r="CL121" s="91"/>
      <c r="CM121" s="91"/>
      <c r="CN121" s="91"/>
      <c r="CO121" s="91"/>
      <c r="CP121" s="91"/>
    </row>
    <row r="122" spans="1:94" ht="12" customHeight="1">
      <c r="A122" s="412">
        <v>9.8487394957983092</v>
      </c>
      <c r="B122" s="317">
        <v>9.984</v>
      </c>
      <c r="C122" s="317">
        <v>2.8</v>
      </c>
      <c r="D122" s="472">
        <f t="shared" si="61"/>
        <v>118</v>
      </c>
      <c r="E122" s="473">
        <f t="shared" si="60"/>
        <v>9.984</v>
      </c>
      <c r="F122" s="333"/>
      <c r="G122" s="410"/>
      <c r="H122" s="410"/>
      <c r="I122" s="410"/>
      <c r="J122" s="410"/>
      <c r="K122" s="410"/>
      <c r="L122" s="410"/>
      <c r="M122" s="410"/>
      <c r="N122" s="410"/>
      <c r="O122" s="410"/>
      <c r="P122" s="410"/>
      <c r="Q122" s="410"/>
      <c r="R122" s="410"/>
      <c r="S122" s="410"/>
      <c r="T122" s="410"/>
      <c r="U122" s="410"/>
      <c r="V122" s="410"/>
      <c r="W122" s="410"/>
      <c r="X122" s="410"/>
      <c r="Y122" s="410"/>
      <c r="Z122" s="410"/>
      <c r="AA122" s="410"/>
      <c r="AB122" s="410"/>
      <c r="AC122" s="410"/>
      <c r="AD122" s="410"/>
      <c r="AE122" s="410"/>
      <c r="AF122" s="410"/>
      <c r="AG122" s="410"/>
      <c r="AH122" s="410"/>
      <c r="AI122" s="410"/>
      <c r="AJ122" s="5"/>
      <c r="AK122" s="91">
        <v>83</v>
      </c>
      <c r="AL122" s="435">
        <v>0</v>
      </c>
      <c r="AM122" s="435">
        <v>8</v>
      </c>
      <c r="AN122" s="435">
        <v>3</v>
      </c>
      <c r="AO122" s="435">
        <v>50</v>
      </c>
      <c r="AP122" s="435">
        <v>4.0000000000000002E-4</v>
      </c>
      <c r="AQ122" s="435">
        <v>10</v>
      </c>
      <c r="AR122" s="435">
        <v>0.2</v>
      </c>
      <c r="AS122" s="435">
        <v>0.5</v>
      </c>
      <c r="AT122" s="435">
        <v>0.3</v>
      </c>
      <c r="AU122" s="435">
        <v>0.1</v>
      </c>
      <c r="AV122" s="91"/>
      <c r="AW122" s="81">
        <v>10.75</v>
      </c>
      <c r="AX122" s="82">
        <v>-302.01437410751203</v>
      </c>
      <c r="AY122" s="82">
        <v>-6659.9633431355596</v>
      </c>
      <c r="AZ122" s="82">
        <v>-2708.1623205280398</v>
      </c>
      <c r="BA122" s="82">
        <v>-74220.434553781</v>
      </c>
      <c r="BB122" s="91"/>
      <c r="BC122" s="81">
        <v>10.75</v>
      </c>
      <c r="BD122" s="82">
        <v>877.981876433862</v>
      </c>
      <c r="BE122" s="91"/>
      <c r="BF122" s="81">
        <v>10.75</v>
      </c>
      <c r="BG122" s="82">
        <v>13.5087274814561</v>
      </c>
      <c r="BH122" s="91"/>
      <c r="BI122" s="91"/>
      <c r="BJ122" s="91"/>
      <c r="BK122" s="91"/>
      <c r="BL122" s="91"/>
      <c r="BM122" s="91"/>
      <c r="BN122" s="91"/>
      <c r="BO122" s="91"/>
      <c r="BP122" s="91"/>
      <c r="BQ122" s="91"/>
      <c r="BR122" s="91"/>
      <c r="BS122" s="91"/>
      <c r="BT122" s="91"/>
      <c r="BU122" s="91"/>
      <c r="BV122" s="91"/>
      <c r="BW122" s="91"/>
      <c r="BX122" s="91"/>
      <c r="BY122" s="91"/>
      <c r="BZ122" s="91"/>
      <c r="CA122" s="91"/>
      <c r="CB122" s="91"/>
      <c r="CC122" s="91"/>
      <c r="CD122" s="91"/>
      <c r="CE122" s="91"/>
      <c r="CF122" s="91"/>
      <c r="CG122" s="91"/>
      <c r="CH122" s="91"/>
      <c r="CI122" s="91"/>
      <c r="CJ122" s="91"/>
      <c r="CK122" s="91"/>
      <c r="CL122" s="91"/>
      <c r="CM122" s="91"/>
      <c r="CN122" s="91"/>
      <c r="CO122" s="91"/>
      <c r="CP122" s="91"/>
    </row>
    <row r="123" spans="1:94" ht="12" customHeight="1">
      <c r="A123" s="412">
        <v>9.9243697478991493</v>
      </c>
      <c r="B123" s="317">
        <v>10.034000000000001</v>
      </c>
      <c r="C123" s="317">
        <v>2.4</v>
      </c>
      <c r="D123" s="472">
        <f t="shared" si="61"/>
        <v>119</v>
      </c>
      <c r="E123" s="473">
        <f t="shared" si="60"/>
        <v>10.034000000000001</v>
      </c>
      <c r="F123" s="333"/>
      <c r="G123" s="410"/>
      <c r="H123" s="410"/>
      <c r="I123" s="410"/>
      <c r="J123" s="410"/>
      <c r="K123" s="410"/>
      <c r="L123" s="410"/>
      <c r="M123" s="410"/>
      <c r="N123" s="410"/>
      <c r="O123" s="410"/>
      <c r="P123" s="410"/>
      <c r="Q123" s="410"/>
      <c r="R123" s="410"/>
      <c r="S123" s="410"/>
      <c r="T123" s="410"/>
      <c r="U123" s="410"/>
      <c r="V123" s="410"/>
      <c r="W123" s="410"/>
      <c r="X123" s="410"/>
      <c r="Y123" s="410"/>
      <c r="Z123" s="410"/>
      <c r="AA123" s="410"/>
      <c r="AB123" s="410"/>
      <c r="AC123" s="410"/>
      <c r="AD123" s="410"/>
      <c r="AE123" s="410"/>
      <c r="AF123" s="410"/>
      <c r="AG123" s="410"/>
      <c r="AH123" s="410"/>
      <c r="AI123" s="410"/>
      <c r="AJ123" s="5"/>
      <c r="AK123" s="91">
        <v>84</v>
      </c>
      <c r="AL123" s="435">
        <v>0</v>
      </c>
      <c r="AM123" s="435">
        <v>8</v>
      </c>
      <c r="AN123" s="435">
        <v>4</v>
      </c>
      <c r="AO123" s="435">
        <v>50</v>
      </c>
      <c r="AP123" s="435">
        <v>4.0000000000000002E-4</v>
      </c>
      <c r="AQ123" s="435">
        <v>10</v>
      </c>
      <c r="AR123" s="435">
        <v>0.2</v>
      </c>
      <c r="AS123" s="435">
        <v>0.5</v>
      </c>
      <c r="AT123" s="435">
        <v>0.3</v>
      </c>
      <c r="AU123" s="435">
        <v>0.1</v>
      </c>
      <c r="AV123" s="91"/>
      <c r="AW123" s="81">
        <v>10.83333333333</v>
      </c>
      <c r="AX123" s="82">
        <v>-299.45569149981799</v>
      </c>
      <c r="AY123" s="82">
        <v>-6257.4506093002201</v>
      </c>
      <c r="AZ123" s="82">
        <v>-2683.8473544304502</v>
      </c>
      <c r="BA123" s="82">
        <v>-68291.490885467894</v>
      </c>
      <c r="BB123" s="91"/>
      <c r="BC123" s="81">
        <v>10.83333333333</v>
      </c>
      <c r="BD123" s="82">
        <v>878.100649745081</v>
      </c>
      <c r="BE123" s="91"/>
      <c r="BF123" s="81">
        <v>10.83333333333</v>
      </c>
      <c r="BG123" s="82">
        <v>13.2359007791446</v>
      </c>
      <c r="BH123" s="91"/>
      <c r="BI123" s="91"/>
      <c r="BJ123" s="91"/>
      <c r="BK123" s="91"/>
      <c r="BL123" s="91"/>
      <c r="BM123" s="91"/>
      <c r="BN123" s="91"/>
      <c r="BO123" s="91"/>
      <c r="BP123" s="91"/>
      <c r="BQ123" s="91"/>
      <c r="BR123" s="91"/>
      <c r="BS123" s="91"/>
      <c r="BT123" s="91"/>
      <c r="BU123" s="91"/>
      <c r="BV123" s="91"/>
      <c r="BW123" s="91"/>
      <c r="BX123" s="91"/>
      <c r="BY123" s="91"/>
      <c r="BZ123" s="91"/>
      <c r="CA123" s="91"/>
      <c r="CB123" s="91"/>
      <c r="CC123" s="91"/>
      <c r="CD123" s="91"/>
      <c r="CE123" s="91"/>
      <c r="CF123" s="91"/>
      <c r="CG123" s="91"/>
      <c r="CH123" s="91"/>
      <c r="CI123" s="91"/>
      <c r="CJ123" s="91"/>
      <c r="CK123" s="91"/>
      <c r="CL123" s="91"/>
      <c r="CM123" s="91"/>
      <c r="CN123" s="91"/>
      <c r="CO123" s="91"/>
      <c r="CP123" s="91"/>
    </row>
    <row r="124" spans="1:94" ht="12" customHeight="1">
      <c r="A124" s="412">
        <v>10</v>
      </c>
      <c r="B124" s="317">
        <v>10.19</v>
      </c>
      <c r="C124" s="317">
        <v>-2.1</v>
      </c>
      <c r="D124" s="472">
        <f t="shared" si="61"/>
        <v>120</v>
      </c>
      <c r="E124" s="473">
        <f t="shared" si="60"/>
        <v>10.19</v>
      </c>
      <c r="F124" s="333"/>
      <c r="G124" s="410"/>
      <c r="H124" s="410"/>
      <c r="I124" s="410"/>
      <c r="J124" s="410"/>
      <c r="K124" s="410"/>
      <c r="L124" s="410"/>
      <c r="M124" s="410"/>
      <c r="N124" s="410"/>
      <c r="O124" s="410"/>
      <c r="P124" s="410"/>
      <c r="Q124" s="410"/>
      <c r="R124" s="410"/>
      <c r="S124" s="410"/>
      <c r="T124" s="410"/>
      <c r="U124" s="410"/>
      <c r="V124" s="410"/>
      <c r="W124" s="410"/>
      <c r="X124" s="410"/>
      <c r="Y124" s="410"/>
      <c r="Z124" s="410"/>
      <c r="AA124" s="410"/>
      <c r="AB124" s="410"/>
      <c r="AC124" s="410"/>
      <c r="AD124" s="410"/>
      <c r="AE124" s="410"/>
      <c r="AF124" s="410"/>
      <c r="AG124" s="410"/>
      <c r="AH124" s="410"/>
      <c r="AI124" s="410"/>
      <c r="AJ124" s="5"/>
      <c r="AK124" s="91">
        <v>85</v>
      </c>
      <c r="AL124" s="435">
        <v>0</v>
      </c>
      <c r="AM124" s="435">
        <v>8</v>
      </c>
      <c r="AN124" s="435">
        <v>5</v>
      </c>
      <c r="AO124" s="435">
        <v>50</v>
      </c>
      <c r="AP124" s="435">
        <v>4.0000000000000002E-4</v>
      </c>
      <c r="AQ124" s="435">
        <v>10</v>
      </c>
      <c r="AR124" s="435">
        <v>0.2</v>
      </c>
      <c r="AS124" s="435">
        <v>0.5</v>
      </c>
      <c r="AT124" s="435">
        <v>0.3</v>
      </c>
      <c r="AU124" s="435">
        <v>0.1</v>
      </c>
      <c r="AV124" s="91"/>
      <c r="AW124" s="81">
        <v>10.91666666667</v>
      </c>
      <c r="AX124" s="82">
        <v>-275.81205618574199</v>
      </c>
      <c r="AY124" s="82">
        <v>-5250.2120623065603</v>
      </c>
      <c r="AZ124" s="82">
        <v>-2290.4674715188899</v>
      </c>
      <c r="BA124" s="82">
        <v>-52965.620291717401</v>
      </c>
      <c r="BB124" s="91"/>
      <c r="BC124" s="81">
        <v>10.91666666667</v>
      </c>
      <c r="BD124" s="82">
        <v>878.20665103545696</v>
      </c>
      <c r="BE124" s="91"/>
      <c r="BF124" s="81">
        <v>10.91666666667</v>
      </c>
      <c r="BG124" s="82">
        <v>13.296091251758</v>
      </c>
      <c r="BH124" s="91"/>
      <c r="BI124" s="91"/>
      <c r="BJ124" s="91"/>
      <c r="BK124" s="91"/>
      <c r="BL124" s="91"/>
      <c r="BM124" s="91"/>
      <c r="BN124" s="91"/>
      <c r="BO124" s="91"/>
      <c r="BP124" s="91"/>
      <c r="BQ124" s="91"/>
      <c r="BR124" s="91"/>
      <c r="BS124" s="91"/>
      <c r="BT124" s="91"/>
      <c r="BU124" s="91"/>
      <c r="BV124" s="91"/>
      <c r="BW124" s="91"/>
      <c r="BX124" s="91"/>
      <c r="BY124" s="91"/>
      <c r="BZ124" s="91"/>
      <c r="CA124" s="91"/>
      <c r="CB124" s="91"/>
      <c r="CC124" s="91"/>
      <c r="CD124" s="91"/>
      <c r="CE124" s="91"/>
      <c r="CF124" s="91"/>
      <c r="CG124" s="91"/>
      <c r="CH124" s="91"/>
      <c r="CI124" s="91"/>
      <c r="CJ124" s="91"/>
      <c r="CK124" s="91"/>
      <c r="CL124" s="91"/>
      <c r="CM124" s="91"/>
      <c r="CN124" s="91"/>
      <c r="CO124" s="91"/>
      <c r="CP124" s="91"/>
    </row>
    <row r="125" spans="1:94" ht="12" customHeight="1">
      <c r="A125" s="317"/>
      <c r="B125" s="317">
        <v>10.24</v>
      </c>
      <c r="C125" s="317">
        <v>-2.5</v>
      </c>
      <c r="D125" s="472">
        <f t="shared" si="61"/>
        <v>121</v>
      </c>
      <c r="E125" s="473" t="str">
        <f t="shared" si="60"/>
        <v/>
      </c>
      <c r="F125" s="333"/>
      <c r="G125" s="410"/>
      <c r="H125" s="410"/>
      <c r="I125" s="410"/>
      <c r="J125" s="410"/>
      <c r="K125" s="410"/>
      <c r="L125" s="410"/>
      <c r="M125" s="410"/>
      <c r="N125" s="410"/>
      <c r="O125" s="410"/>
      <c r="P125" s="410"/>
      <c r="Q125" s="410"/>
      <c r="R125" s="410"/>
      <c r="S125" s="410"/>
      <c r="T125" s="410"/>
      <c r="U125" s="410"/>
      <c r="V125" s="410"/>
      <c r="W125" s="410"/>
      <c r="X125" s="410"/>
      <c r="Y125" s="410"/>
      <c r="Z125" s="410"/>
      <c r="AA125" s="410"/>
      <c r="AB125" s="410"/>
      <c r="AC125" s="410"/>
      <c r="AD125" s="410"/>
      <c r="AE125" s="410"/>
      <c r="AF125" s="410"/>
      <c r="AG125" s="410"/>
      <c r="AH125" s="410"/>
      <c r="AI125" s="410"/>
      <c r="AJ125" s="5"/>
      <c r="AK125" s="91">
        <v>86</v>
      </c>
      <c r="AL125" s="435">
        <v>0</v>
      </c>
      <c r="AM125" s="435">
        <v>8</v>
      </c>
      <c r="AN125" s="435">
        <v>6</v>
      </c>
      <c r="AO125" s="435">
        <v>50</v>
      </c>
      <c r="AP125" s="435">
        <v>4.0000000000000002E-4</v>
      </c>
      <c r="AQ125" s="435">
        <v>10</v>
      </c>
      <c r="AR125" s="435">
        <v>0.2</v>
      </c>
      <c r="AS125" s="435">
        <v>0.5</v>
      </c>
      <c r="AT125" s="435">
        <v>0.3</v>
      </c>
      <c r="AU125" s="435">
        <v>0.1</v>
      </c>
      <c r="AV125" s="91"/>
      <c r="AW125" s="81">
        <v>11</v>
      </c>
      <c r="AX125" s="82">
        <v>-254.06053557586199</v>
      </c>
      <c r="AY125" s="82">
        <v>-4636.3173191919304</v>
      </c>
      <c r="AZ125" s="82">
        <v>-1938.3100823760301</v>
      </c>
      <c r="BA125" s="82">
        <v>-43568.003066837999</v>
      </c>
      <c r="BB125" s="91"/>
      <c r="BC125" s="81">
        <v>11</v>
      </c>
      <c r="BD125" s="82">
        <v>878.30013716935605</v>
      </c>
      <c r="BE125" s="91"/>
      <c r="BF125" s="81">
        <v>11</v>
      </c>
      <c r="BG125" s="82">
        <v>13.643377739483199</v>
      </c>
      <c r="BH125" s="91"/>
      <c r="BI125" s="91"/>
      <c r="BJ125" s="91"/>
      <c r="BK125" s="91"/>
      <c r="BL125" s="91"/>
      <c r="BM125" s="91"/>
      <c r="BN125" s="91"/>
      <c r="BO125" s="91"/>
      <c r="BP125" s="91"/>
      <c r="BQ125" s="91"/>
      <c r="BR125" s="91"/>
      <c r="BS125" s="91"/>
      <c r="BT125" s="91"/>
      <c r="BU125" s="91"/>
      <c r="BV125" s="91"/>
      <c r="BW125" s="91"/>
      <c r="BX125" s="91"/>
      <c r="BY125" s="91"/>
      <c r="BZ125" s="91"/>
      <c r="CA125" s="91"/>
      <c r="CB125" s="91"/>
      <c r="CC125" s="91"/>
      <c r="CD125" s="91"/>
      <c r="CE125" s="91"/>
      <c r="CF125" s="91"/>
      <c r="CG125" s="91"/>
      <c r="CH125" s="91"/>
      <c r="CI125" s="91"/>
      <c r="CJ125" s="91"/>
      <c r="CK125" s="91"/>
      <c r="CL125" s="91"/>
      <c r="CM125" s="91"/>
      <c r="CN125" s="91"/>
      <c r="CO125" s="91"/>
      <c r="CP125" s="91"/>
    </row>
    <row r="126" spans="1:94" ht="12" customHeight="1">
      <c r="A126" s="317"/>
      <c r="B126" s="317">
        <v>10.29</v>
      </c>
      <c r="C126" s="317">
        <v>-2.1</v>
      </c>
      <c r="D126" s="472">
        <f t="shared" si="61"/>
        <v>122</v>
      </c>
      <c r="E126" s="473" t="str">
        <f t="shared" si="60"/>
        <v/>
      </c>
      <c r="F126" s="333"/>
      <c r="G126" s="410"/>
      <c r="H126" s="410"/>
      <c r="I126" s="410"/>
      <c r="J126" s="410"/>
      <c r="K126" s="410"/>
      <c r="L126" s="410"/>
      <c r="M126" s="410"/>
      <c r="N126" s="410"/>
      <c r="O126" s="410"/>
      <c r="P126" s="410"/>
      <c r="Q126" s="410"/>
      <c r="R126" s="410"/>
      <c r="S126" s="410"/>
      <c r="T126" s="410"/>
      <c r="U126" s="410"/>
      <c r="V126" s="410"/>
      <c r="W126" s="410"/>
      <c r="X126" s="410"/>
      <c r="Y126" s="410"/>
      <c r="Z126" s="410"/>
      <c r="AA126" s="410"/>
      <c r="AB126" s="410"/>
      <c r="AC126" s="410"/>
      <c r="AD126" s="410"/>
      <c r="AE126" s="410"/>
      <c r="AF126" s="410"/>
      <c r="AG126" s="410"/>
      <c r="AH126" s="410"/>
      <c r="AI126" s="410"/>
      <c r="AJ126" s="5"/>
      <c r="AK126" s="91">
        <v>87</v>
      </c>
      <c r="AL126" s="435">
        <v>0</v>
      </c>
      <c r="AM126" s="435">
        <v>8</v>
      </c>
      <c r="AN126" s="435">
        <v>7</v>
      </c>
      <c r="AO126" s="435">
        <v>50</v>
      </c>
      <c r="AP126" s="435">
        <v>4.0000000000000002E-4</v>
      </c>
      <c r="AQ126" s="435">
        <v>10</v>
      </c>
      <c r="AR126" s="435">
        <v>0.2</v>
      </c>
      <c r="AS126" s="435">
        <v>0.5</v>
      </c>
      <c r="AT126" s="435">
        <v>0.3</v>
      </c>
      <c r="AU126" s="435">
        <v>0.1</v>
      </c>
      <c r="AV126" s="91"/>
      <c r="AW126" s="81">
        <v>11.08333333333</v>
      </c>
      <c r="AX126" s="82">
        <v>-254.43969154563899</v>
      </c>
      <c r="AY126" s="82">
        <v>-4953.6192190537804</v>
      </c>
      <c r="AZ126" s="82">
        <v>-1957.4807816560699</v>
      </c>
      <c r="BA126" s="82">
        <v>-48707.654756435702</v>
      </c>
      <c r="BB126" s="91"/>
      <c r="BC126" s="81">
        <v>11.08333333333</v>
      </c>
      <c r="BD126" s="82">
        <v>878.12736812826904</v>
      </c>
      <c r="BE126" s="91"/>
      <c r="BF126" s="81">
        <v>11.08333333333</v>
      </c>
      <c r="BG126" s="82">
        <v>13.956864915300001</v>
      </c>
      <c r="BH126" s="91"/>
      <c r="BI126" s="91"/>
      <c r="BJ126" s="91"/>
      <c r="BK126" s="91"/>
      <c r="BL126" s="91"/>
      <c r="BM126" s="91"/>
      <c r="BN126" s="91"/>
      <c r="BO126" s="91"/>
      <c r="BP126" s="91"/>
      <c r="BQ126" s="91"/>
      <c r="BR126" s="91"/>
      <c r="BS126" s="91"/>
      <c r="BT126" s="91"/>
      <c r="BU126" s="91"/>
      <c r="BV126" s="91"/>
      <c r="BW126" s="91"/>
      <c r="BX126" s="91"/>
      <c r="BY126" s="91"/>
      <c r="BZ126" s="91"/>
      <c r="CA126" s="91"/>
      <c r="CB126" s="91"/>
      <c r="CC126" s="91"/>
      <c r="CD126" s="91"/>
      <c r="CE126" s="91"/>
      <c r="CF126" s="91"/>
      <c r="CG126" s="91"/>
      <c r="CH126" s="91"/>
      <c r="CI126" s="91"/>
      <c r="CJ126" s="91"/>
      <c r="CK126" s="91"/>
      <c r="CL126" s="91"/>
      <c r="CM126" s="91"/>
      <c r="CN126" s="91"/>
      <c r="CO126" s="91"/>
      <c r="CP126" s="91"/>
    </row>
    <row r="127" spans="1:94" ht="12" customHeight="1">
      <c r="A127" s="317"/>
      <c r="B127" s="317">
        <v>10.446</v>
      </c>
      <c r="C127" s="317">
        <v>2.1</v>
      </c>
      <c r="D127" s="472">
        <f t="shared" si="61"/>
        <v>123</v>
      </c>
      <c r="E127" s="473" t="str">
        <f t="shared" si="60"/>
        <v/>
      </c>
      <c r="F127" s="333"/>
      <c r="G127" s="410"/>
      <c r="H127" s="410"/>
      <c r="I127" s="410"/>
      <c r="J127" s="410"/>
      <c r="K127" s="410"/>
      <c r="L127" s="410"/>
      <c r="M127" s="410"/>
      <c r="N127" s="410"/>
      <c r="O127" s="410"/>
      <c r="P127" s="410"/>
      <c r="Q127" s="410"/>
      <c r="R127" s="410"/>
      <c r="S127" s="410"/>
      <c r="T127" s="410"/>
      <c r="U127" s="410"/>
      <c r="V127" s="410"/>
      <c r="W127" s="410"/>
      <c r="X127" s="410"/>
      <c r="Y127" s="410"/>
      <c r="Z127" s="410"/>
      <c r="AA127" s="410"/>
      <c r="AB127" s="410"/>
      <c r="AC127" s="410"/>
      <c r="AD127" s="410"/>
      <c r="AE127" s="410"/>
      <c r="AF127" s="410"/>
      <c r="AG127" s="410"/>
      <c r="AH127" s="410"/>
      <c r="AI127" s="410"/>
      <c r="AJ127" s="5"/>
      <c r="AK127" s="91">
        <v>88</v>
      </c>
      <c r="AL127" s="435">
        <v>0</v>
      </c>
      <c r="AM127" s="435">
        <v>8</v>
      </c>
      <c r="AN127" s="435">
        <v>8</v>
      </c>
      <c r="AO127" s="435">
        <v>50</v>
      </c>
      <c r="AP127" s="435">
        <v>4.0000000000000002E-4</v>
      </c>
      <c r="AQ127" s="435">
        <v>10</v>
      </c>
      <c r="AR127" s="435">
        <v>0.2</v>
      </c>
      <c r="AS127" s="435">
        <v>0.5</v>
      </c>
      <c r="AT127" s="435">
        <v>0.3</v>
      </c>
      <c r="AU127" s="435">
        <v>0.1</v>
      </c>
      <c r="AV127" s="91"/>
      <c r="AW127" s="81">
        <v>11.16666666667</v>
      </c>
      <c r="AX127" s="82">
        <v>-276.04436466714498</v>
      </c>
      <c r="AY127" s="82">
        <v>-5890.5529118527202</v>
      </c>
      <c r="AZ127" s="82">
        <v>-2293.3995668892398</v>
      </c>
      <c r="BA127" s="82">
        <v>-63104.829232063799</v>
      </c>
      <c r="BB127" s="91"/>
      <c r="BC127" s="81">
        <v>11.16666666667</v>
      </c>
      <c r="BD127" s="82">
        <v>877.95446427608897</v>
      </c>
      <c r="BE127" s="91"/>
      <c r="BF127" s="81">
        <v>11.16666666667</v>
      </c>
      <c r="BG127" s="82">
        <v>13.9486995702753</v>
      </c>
      <c r="BH127" s="91"/>
      <c r="BI127" s="91"/>
      <c r="BJ127" s="91"/>
      <c r="BK127" s="91"/>
      <c r="BL127" s="91"/>
      <c r="BM127" s="91"/>
      <c r="BN127" s="91"/>
      <c r="BO127" s="91"/>
      <c r="BP127" s="91"/>
      <c r="BQ127" s="91"/>
      <c r="BR127" s="91"/>
      <c r="BS127" s="91"/>
      <c r="BT127" s="91"/>
      <c r="BU127" s="91"/>
      <c r="BV127" s="91"/>
      <c r="BW127" s="91"/>
      <c r="BX127" s="91"/>
      <c r="BY127" s="91"/>
      <c r="BZ127" s="91"/>
      <c r="CA127" s="91"/>
      <c r="CB127" s="91"/>
      <c r="CC127" s="91"/>
      <c r="CD127" s="91"/>
      <c r="CE127" s="91"/>
      <c r="CF127" s="91"/>
      <c r="CG127" s="91"/>
      <c r="CH127" s="91"/>
      <c r="CI127" s="91"/>
      <c r="CJ127" s="91"/>
      <c r="CK127" s="91"/>
      <c r="CL127" s="91"/>
      <c r="CM127" s="91"/>
      <c r="CN127" s="91"/>
      <c r="CO127" s="91"/>
      <c r="CP127" s="91"/>
    </row>
    <row r="128" spans="1:94" ht="12" customHeight="1">
      <c r="A128" s="317"/>
      <c r="B128" s="317">
        <v>10.496</v>
      </c>
      <c r="C128" s="317">
        <v>2.5</v>
      </c>
      <c r="D128" s="472">
        <f t="shared" si="61"/>
        <v>124</v>
      </c>
      <c r="E128" s="473" t="str">
        <f t="shared" si="60"/>
        <v/>
      </c>
      <c r="F128" s="333"/>
      <c r="G128" s="410"/>
      <c r="H128" s="410"/>
      <c r="I128" s="410"/>
      <c r="J128" s="410"/>
      <c r="K128" s="410"/>
      <c r="L128" s="410"/>
      <c r="M128" s="410"/>
      <c r="N128" s="410"/>
      <c r="O128" s="410"/>
      <c r="P128" s="410"/>
      <c r="Q128" s="410"/>
      <c r="R128" s="410"/>
      <c r="S128" s="410"/>
      <c r="T128" s="410"/>
      <c r="U128" s="410"/>
      <c r="V128" s="410"/>
      <c r="W128" s="410"/>
      <c r="X128" s="410"/>
      <c r="Y128" s="410"/>
      <c r="Z128" s="410"/>
      <c r="AA128" s="410"/>
      <c r="AB128" s="410"/>
      <c r="AC128" s="410"/>
      <c r="AD128" s="410"/>
      <c r="AE128" s="410"/>
      <c r="AF128" s="410"/>
      <c r="AG128" s="410"/>
      <c r="AH128" s="410"/>
      <c r="AI128" s="410"/>
      <c r="AJ128" s="5"/>
      <c r="AK128" s="91">
        <v>89</v>
      </c>
      <c r="AL128" s="435">
        <v>0</v>
      </c>
      <c r="AM128" s="435">
        <v>8</v>
      </c>
      <c r="AN128" s="435">
        <v>9</v>
      </c>
      <c r="AO128" s="435">
        <v>50</v>
      </c>
      <c r="AP128" s="435">
        <v>4.0000000000000002E-4</v>
      </c>
      <c r="AQ128" s="435">
        <v>10</v>
      </c>
      <c r="AR128" s="435">
        <v>0.2</v>
      </c>
      <c r="AS128" s="435">
        <v>0.5</v>
      </c>
      <c r="AT128" s="435">
        <v>0.3</v>
      </c>
      <c r="AU128" s="435">
        <v>0.1</v>
      </c>
      <c r="AV128" s="91"/>
      <c r="AW128" s="81">
        <v>11.25</v>
      </c>
      <c r="AX128" s="82">
        <v>-297.21935210806402</v>
      </c>
      <c r="AY128" s="82">
        <v>-6502.3259019349998</v>
      </c>
      <c r="AZ128" s="82">
        <v>-2627.3102082046198</v>
      </c>
      <c r="BA128" s="82">
        <v>-72543.445683066006</v>
      </c>
      <c r="BB128" s="91"/>
      <c r="BC128" s="81">
        <v>11.25</v>
      </c>
      <c r="BD128" s="82">
        <v>877.78109050732996</v>
      </c>
      <c r="BE128" s="91"/>
      <c r="BF128" s="81">
        <v>11.25</v>
      </c>
      <c r="BG128" s="82">
        <v>13.646967044151801</v>
      </c>
      <c r="BH128" s="91"/>
      <c r="BI128" s="91"/>
      <c r="BJ128" s="91"/>
      <c r="BK128" s="91"/>
      <c r="BL128" s="91"/>
      <c r="BM128" s="91"/>
      <c r="BN128" s="91"/>
      <c r="BO128" s="91"/>
      <c r="BP128" s="91"/>
      <c r="BQ128" s="91"/>
      <c r="BR128" s="91"/>
      <c r="BS128" s="91"/>
      <c r="BT128" s="91"/>
      <c r="BU128" s="91"/>
      <c r="BV128" s="91"/>
      <c r="BW128" s="91"/>
      <c r="BX128" s="91"/>
      <c r="BY128" s="91"/>
      <c r="BZ128" s="91"/>
      <c r="CA128" s="91"/>
      <c r="CB128" s="91"/>
      <c r="CC128" s="91"/>
      <c r="CD128" s="91"/>
      <c r="CE128" s="91"/>
      <c r="CF128" s="91"/>
      <c r="CG128" s="91"/>
      <c r="CH128" s="91"/>
      <c r="CI128" s="91"/>
      <c r="CJ128" s="91"/>
      <c r="CK128" s="91"/>
      <c r="CL128" s="91"/>
      <c r="CM128" s="91"/>
      <c r="CN128" s="91"/>
      <c r="CO128" s="91"/>
      <c r="CP128" s="91"/>
    </row>
    <row r="129" spans="1:94" ht="12" customHeight="1">
      <c r="A129" s="317"/>
      <c r="B129" s="317">
        <v>10.545999999999999</v>
      </c>
      <c r="C129" s="317">
        <v>2</v>
      </c>
      <c r="D129" s="472">
        <f t="shared" si="61"/>
        <v>125</v>
      </c>
      <c r="E129" s="473" t="str">
        <f t="shared" si="60"/>
        <v/>
      </c>
      <c r="F129" s="333"/>
      <c r="G129" s="410"/>
      <c r="H129" s="410"/>
      <c r="I129" s="410"/>
      <c r="J129" s="410"/>
      <c r="K129" s="410"/>
      <c r="L129" s="410"/>
      <c r="M129" s="410"/>
      <c r="N129" s="410"/>
      <c r="O129" s="410"/>
      <c r="P129" s="410"/>
      <c r="Q129" s="410"/>
      <c r="R129" s="410"/>
      <c r="S129" s="410"/>
      <c r="T129" s="410"/>
      <c r="U129" s="410"/>
      <c r="V129" s="410"/>
      <c r="W129" s="410"/>
      <c r="X129" s="410"/>
      <c r="Y129" s="410"/>
      <c r="Z129" s="410"/>
      <c r="AA129" s="410"/>
      <c r="AB129" s="410"/>
      <c r="AC129" s="410"/>
      <c r="AD129" s="410"/>
      <c r="AE129" s="410"/>
      <c r="AF129" s="410"/>
      <c r="AG129" s="410"/>
      <c r="AH129" s="410"/>
      <c r="AI129" s="410"/>
      <c r="AJ129" s="5"/>
      <c r="AK129" s="91">
        <v>90</v>
      </c>
      <c r="AL129" s="435">
        <v>0</v>
      </c>
      <c r="AM129" s="435">
        <v>9</v>
      </c>
      <c r="AN129" s="435">
        <v>0</v>
      </c>
      <c r="AO129" s="435">
        <v>50</v>
      </c>
      <c r="AP129" s="435">
        <v>4.0000000000000002E-4</v>
      </c>
      <c r="AQ129" s="435">
        <v>10</v>
      </c>
      <c r="AR129" s="435">
        <v>0.2</v>
      </c>
      <c r="AS129" s="435">
        <v>0.5</v>
      </c>
      <c r="AT129" s="435">
        <v>0.3</v>
      </c>
      <c r="AU129" s="435">
        <v>0.1</v>
      </c>
      <c r="AV129" s="91"/>
      <c r="AW129" s="81">
        <v>11.33333333333</v>
      </c>
      <c r="AX129" s="82">
        <v>-298.60570766272002</v>
      </c>
      <c r="AY129" s="82">
        <v>-6236.4323135670502</v>
      </c>
      <c r="AZ129" s="82">
        <v>-2668.0022011843398</v>
      </c>
      <c r="BA129" s="82">
        <v>-68772.193753084299</v>
      </c>
      <c r="BB129" s="91"/>
      <c r="BC129" s="81">
        <v>11.33333333333</v>
      </c>
      <c r="BD129" s="82">
        <v>877.60704970626102</v>
      </c>
      <c r="BE129" s="91"/>
      <c r="BF129" s="81">
        <v>11.33333333333</v>
      </c>
      <c r="BG129" s="82">
        <v>13.3485803033259</v>
      </c>
      <c r="BH129" s="91"/>
      <c r="BI129" s="91"/>
      <c r="BJ129" s="91"/>
      <c r="BK129" s="91"/>
      <c r="BL129" s="91"/>
      <c r="BM129" s="91"/>
      <c r="BN129" s="91"/>
      <c r="BO129" s="91"/>
      <c r="BP129" s="91"/>
      <c r="BQ129" s="91"/>
      <c r="BR129" s="91"/>
      <c r="BS129" s="91"/>
      <c r="BT129" s="91"/>
      <c r="BU129" s="91"/>
      <c r="BV129" s="91"/>
      <c r="BW129" s="91"/>
      <c r="BX129" s="91"/>
      <c r="BY129" s="91"/>
      <c r="BZ129" s="91"/>
      <c r="CA129" s="91"/>
      <c r="CB129" s="91"/>
      <c r="CC129" s="91"/>
      <c r="CD129" s="91"/>
      <c r="CE129" s="91"/>
      <c r="CF129" s="91"/>
      <c r="CG129" s="91"/>
      <c r="CH129" s="91"/>
      <c r="CI129" s="91"/>
      <c r="CJ129" s="91"/>
      <c r="CK129" s="91"/>
      <c r="CL129" s="91"/>
      <c r="CM129" s="91"/>
      <c r="CN129" s="91"/>
      <c r="CO129" s="91"/>
      <c r="CP129" s="91"/>
    </row>
    <row r="130" spans="1:94" ht="12" customHeight="1">
      <c r="A130" s="317"/>
      <c r="B130" s="317">
        <v>10.702</v>
      </c>
      <c r="C130" s="317">
        <v>-2.4</v>
      </c>
      <c r="D130" s="472">
        <f t="shared" si="61"/>
        <v>126</v>
      </c>
      <c r="E130" s="473" t="str">
        <f t="shared" si="60"/>
        <v/>
      </c>
      <c r="F130" s="333"/>
      <c r="G130" s="410"/>
      <c r="H130" s="410"/>
      <c r="I130" s="410"/>
      <c r="J130" s="410"/>
      <c r="K130" s="410"/>
      <c r="L130" s="410"/>
      <c r="M130" s="410"/>
      <c r="N130" s="410"/>
      <c r="O130" s="410"/>
      <c r="P130" s="410"/>
      <c r="Q130" s="410"/>
      <c r="R130" s="410"/>
      <c r="S130" s="410"/>
      <c r="T130" s="410"/>
      <c r="U130" s="410"/>
      <c r="V130" s="410"/>
      <c r="W130" s="410"/>
      <c r="X130" s="410"/>
      <c r="Y130" s="410"/>
      <c r="Z130" s="410"/>
      <c r="AA130" s="410"/>
      <c r="AB130" s="410"/>
      <c r="AC130" s="410"/>
      <c r="AD130" s="410"/>
      <c r="AE130" s="410"/>
      <c r="AF130" s="410"/>
      <c r="AG130" s="410"/>
      <c r="AH130" s="410"/>
      <c r="AI130" s="410"/>
      <c r="AJ130" s="5"/>
      <c r="AK130" s="91">
        <v>91</v>
      </c>
      <c r="AL130" s="435">
        <v>0</v>
      </c>
      <c r="AM130" s="435">
        <v>9</v>
      </c>
      <c r="AN130" s="435">
        <v>1</v>
      </c>
      <c r="AO130" s="435">
        <v>50</v>
      </c>
      <c r="AP130" s="435">
        <v>4.0000000000000002E-4</v>
      </c>
      <c r="AQ130" s="435">
        <v>10</v>
      </c>
      <c r="AR130" s="435">
        <v>0.2</v>
      </c>
      <c r="AS130" s="435">
        <v>0.5</v>
      </c>
      <c r="AT130" s="435">
        <v>0.3</v>
      </c>
      <c r="AU130" s="435">
        <v>0.1</v>
      </c>
      <c r="AV130" s="91"/>
      <c r="AW130" s="81">
        <v>11.41666666667</v>
      </c>
      <c r="AX130" s="82">
        <v>-278.96520530804003</v>
      </c>
      <c r="AY130" s="82">
        <v>-5333.8778072621699</v>
      </c>
      <c r="AZ130" s="82">
        <v>-2346.4920686385599</v>
      </c>
      <c r="BA130" s="82">
        <v>-55133.690930120298</v>
      </c>
      <c r="BB130" s="91"/>
      <c r="BC130" s="81">
        <v>11.41666666667</v>
      </c>
      <c r="BD130" s="82">
        <v>877.43236799681699</v>
      </c>
      <c r="BE130" s="91"/>
      <c r="BF130" s="81">
        <v>11.41666666667</v>
      </c>
      <c r="BG130" s="82">
        <v>13.335764314780301</v>
      </c>
      <c r="BH130" s="91"/>
      <c r="BI130" s="91"/>
      <c r="BJ130" s="91"/>
      <c r="BK130" s="91"/>
      <c r="BL130" s="91"/>
      <c r="BM130" s="91"/>
      <c r="BN130" s="91"/>
      <c r="BO130" s="91"/>
      <c r="BP130" s="91"/>
      <c r="BQ130" s="91"/>
      <c r="BR130" s="91"/>
      <c r="BS130" s="91"/>
      <c r="BT130" s="91"/>
      <c r="BU130" s="91"/>
      <c r="BV130" s="91"/>
      <c r="BW130" s="91"/>
      <c r="BX130" s="91"/>
      <c r="BY130" s="91"/>
      <c r="BZ130" s="91"/>
      <c r="CA130" s="91"/>
      <c r="CB130" s="91"/>
      <c r="CC130" s="91"/>
      <c r="CD130" s="91"/>
      <c r="CE130" s="91"/>
      <c r="CF130" s="91"/>
      <c r="CG130" s="91"/>
      <c r="CH130" s="91"/>
      <c r="CI130" s="91"/>
      <c r="CJ130" s="91"/>
      <c r="CK130" s="91"/>
      <c r="CL130" s="91"/>
      <c r="CM130" s="91"/>
      <c r="CN130" s="91"/>
      <c r="CO130" s="91"/>
      <c r="CP130" s="91"/>
    </row>
    <row r="131" spans="1:94" ht="12" customHeight="1">
      <c r="A131" s="317"/>
      <c r="B131" s="317">
        <v>10.752000000000001</v>
      </c>
      <c r="C131" s="317">
        <v>-2.8</v>
      </c>
      <c r="D131" s="472">
        <f t="shared" si="61"/>
        <v>127</v>
      </c>
      <c r="E131" s="473" t="str">
        <f t="shared" si="60"/>
        <v/>
      </c>
      <c r="F131" s="333"/>
      <c r="G131" s="410"/>
      <c r="H131" s="410"/>
      <c r="I131" s="410"/>
      <c r="J131" s="410"/>
      <c r="K131" s="410"/>
      <c r="L131" s="410"/>
      <c r="M131" s="410"/>
      <c r="N131" s="410"/>
      <c r="O131" s="410"/>
      <c r="P131" s="410"/>
      <c r="Q131" s="410"/>
      <c r="R131" s="410"/>
      <c r="S131" s="410"/>
      <c r="T131" s="410"/>
      <c r="U131" s="410"/>
      <c r="V131" s="410"/>
      <c r="W131" s="410"/>
      <c r="X131" s="410"/>
      <c r="Y131" s="410"/>
      <c r="Z131" s="410"/>
      <c r="AA131" s="410"/>
      <c r="AB131" s="410"/>
      <c r="AC131" s="410"/>
      <c r="AD131" s="410"/>
      <c r="AE131" s="410"/>
      <c r="AF131" s="410"/>
      <c r="AG131" s="410"/>
      <c r="AH131" s="410"/>
      <c r="AI131" s="410"/>
      <c r="AJ131" s="5"/>
      <c r="AK131" s="91">
        <v>92</v>
      </c>
      <c r="AL131" s="435">
        <v>0</v>
      </c>
      <c r="AM131" s="435">
        <v>9</v>
      </c>
      <c r="AN131" s="435">
        <v>2</v>
      </c>
      <c r="AO131" s="435">
        <v>50</v>
      </c>
      <c r="AP131" s="435">
        <v>4.0000000000000002E-4</v>
      </c>
      <c r="AQ131" s="435">
        <v>10</v>
      </c>
      <c r="AR131" s="435">
        <v>0.2</v>
      </c>
      <c r="AS131" s="435">
        <v>0.5</v>
      </c>
      <c r="AT131" s="435">
        <v>0.3</v>
      </c>
      <c r="AU131" s="435">
        <v>0.1</v>
      </c>
      <c r="AV131" s="91"/>
      <c r="AW131" s="81">
        <v>11.5</v>
      </c>
      <c r="AX131" s="82">
        <v>-258.44922172025298</v>
      </c>
      <c r="AY131" s="82">
        <v>-4702.8024613872103</v>
      </c>
      <c r="AZ131" s="82">
        <v>-2018.9157018450001</v>
      </c>
      <c r="BA131" s="82">
        <v>-45548.967294438902</v>
      </c>
      <c r="BB131" s="91"/>
      <c r="BC131" s="81">
        <v>11.5</v>
      </c>
      <c r="BD131" s="82">
        <v>877.25721996826906</v>
      </c>
      <c r="BE131" s="91"/>
      <c r="BF131" s="81">
        <v>11.5</v>
      </c>
      <c r="BG131" s="82">
        <v>13.606302299387099</v>
      </c>
      <c r="BH131" s="91"/>
      <c r="BI131" s="91"/>
      <c r="BJ131" s="91"/>
      <c r="BK131" s="91"/>
      <c r="BL131" s="91"/>
      <c r="BM131" s="91"/>
      <c r="BN131" s="91"/>
      <c r="BO131" s="91"/>
      <c r="BP131" s="91"/>
      <c r="BQ131" s="91"/>
      <c r="BR131" s="91"/>
      <c r="BS131" s="91"/>
      <c r="BT131" s="91"/>
      <c r="BU131" s="91"/>
      <c r="BV131" s="91"/>
      <c r="BW131" s="91"/>
      <c r="BX131" s="91"/>
      <c r="BY131" s="91"/>
      <c r="BZ131" s="91"/>
      <c r="CA131" s="91"/>
      <c r="CB131" s="91"/>
      <c r="CC131" s="91"/>
      <c r="CD131" s="91"/>
      <c r="CE131" s="91"/>
      <c r="CF131" s="91"/>
      <c r="CG131" s="91"/>
      <c r="CH131" s="91"/>
      <c r="CI131" s="91"/>
      <c r="CJ131" s="91"/>
      <c r="CK131" s="91"/>
      <c r="CL131" s="91"/>
      <c r="CM131" s="91"/>
      <c r="CN131" s="91"/>
      <c r="CO131" s="91"/>
      <c r="CP131" s="91"/>
    </row>
    <row r="132" spans="1:94" ht="12" customHeight="1">
      <c r="A132" s="317"/>
      <c r="B132" s="317">
        <v>10.802</v>
      </c>
      <c r="C132" s="317">
        <v>-2.4</v>
      </c>
      <c r="D132" s="472">
        <f t="shared" si="61"/>
        <v>128</v>
      </c>
      <c r="E132" s="473" t="str">
        <f t="shared" si="60"/>
        <v/>
      </c>
      <c r="F132" s="333"/>
      <c r="G132" s="410"/>
      <c r="H132" s="410"/>
      <c r="I132" s="410"/>
      <c r="J132" s="410"/>
      <c r="K132" s="410"/>
      <c r="L132" s="410"/>
      <c r="M132" s="410"/>
      <c r="N132" s="410"/>
      <c r="O132" s="410"/>
      <c r="P132" s="410"/>
      <c r="Q132" s="410"/>
      <c r="R132" s="410"/>
      <c r="S132" s="410"/>
      <c r="T132" s="410"/>
      <c r="U132" s="410"/>
      <c r="V132" s="410"/>
      <c r="W132" s="410"/>
      <c r="X132" s="410"/>
      <c r="Y132" s="410"/>
      <c r="Z132" s="410"/>
      <c r="AA132" s="410"/>
      <c r="AB132" s="410"/>
      <c r="AC132" s="410"/>
      <c r="AD132" s="410"/>
      <c r="AE132" s="410"/>
      <c r="AF132" s="410"/>
      <c r="AG132" s="410"/>
      <c r="AH132" s="410"/>
      <c r="AI132" s="410"/>
      <c r="AJ132" s="5"/>
      <c r="AK132" s="91">
        <v>93</v>
      </c>
      <c r="AL132" s="435">
        <v>0</v>
      </c>
      <c r="AM132" s="435">
        <v>9</v>
      </c>
      <c r="AN132" s="435">
        <v>3</v>
      </c>
      <c r="AO132" s="435">
        <v>50</v>
      </c>
      <c r="AP132" s="435">
        <v>4.0000000000000002E-4</v>
      </c>
      <c r="AQ132" s="435">
        <v>10</v>
      </c>
      <c r="AR132" s="435">
        <v>0.2</v>
      </c>
      <c r="AS132" s="435">
        <v>0.5</v>
      </c>
      <c r="AT132" s="435">
        <v>0.3</v>
      </c>
      <c r="AU132" s="435">
        <v>0.1</v>
      </c>
      <c r="AV132" s="91"/>
      <c r="AW132" s="81">
        <v>11.58333333333</v>
      </c>
      <c r="AX132" s="82">
        <v>-255.841689536047</v>
      </c>
      <c r="AY132" s="82">
        <v>-4892.8084148948301</v>
      </c>
      <c r="AZ132" s="82">
        <v>-1984.08508806638</v>
      </c>
      <c r="BA132" s="82">
        <v>-48414.7755601471</v>
      </c>
      <c r="BB132" s="91"/>
      <c r="BC132" s="81">
        <v>11.58333333333</v>
      </c>
      <c r="BD132" s="82">
        <v>877.08175084693505</v>
      </c>
      <c r="BE132" s="91"/>
      <c r="BF132" s="81">
        <v>11.58333333333</v>
      </c>
      <c r="BG132" s="82">
        <v>13.894459876089</v>
      </c>
      <c r="BH132" s="91"/>
      <c r="BI132" s="91"/>
      <c r="BJ132" s="91"/>
      <c r="BK132" s="91"/>
      <c r="BL132" s="91"/>
      <c r="BM132" s="91"/>
      <c r="BN132" s="91"/>
      <c r="BO132" s="91"/>
      <c r="BP132" s="91"/>
      <c r="BQ132" s="91"/>
      <c r="BR132" s="91"/>
      <c r="BS132" s="91"/>
      <c r="BT132" s="91"/>
      <c r="BU132" s="91"/>
      <c r="BV132" s="91"/>
      <c r="BW132" s="91"/>
      <c r="BX132" s="91"/>
      <c r="BY132" s="91"/>
      <c r="BZ132" s="91"/>
      <c r="CA132" s="91"/>
      <c r="CB132" s="91"/>
      <c r="CC132" s="91"/>
      <c r="CD132" s="91"/>
      <c r="CE132" s="91"/>
      <c r="CF132" s="91"/>
      <c r="CG132" s="91"/>
      <c r="CH132" s="91"/>
      <c r="CI132" s="91"/>
      <c r="CJ132" s="91"/>
      <c r="CK132" s="91"/>
      <c r="CL132" s="91"/>
      <c r="CM132" s="91"/>
      <c r="CN132" s="91"/>
      <c r="CO132" s="91"/>
      <c r="CP132" s="91"/>
    </row>
    <row r="133" spans="1:94" ht="12" customHeight="1">
      <c r="A133" s="317"/>
      <c r="B133" s="317">
        <v>10.958</v>
      </c>
      <c r="C133" s="317">
        <v>2.4</v>
      </c>
      <c r="D133" s="472">
        <f t="shared" si="61"/>
        <v>129</v>
      </c>
      <c r="E133" s="473" t="str">
        <f t="shared" si="60"/>
        <v/>
      </c>
      <c r="F133" s="333"/>
      <c r="G133" s="410"/>
      <c r="H133" s="410"/>
      <c r="I133" s="410"/>
      <c r="J133" s="410"/>
      <c r="K133" s="410"/>
      <c r="L133" s="410"/>
      <c r="M133" s="410"/>
      <c r="N133" s="410"/>
      <c r="O133" s="410"/>
      <c r="P133" s="410"/>
      <c r="Q133" s="410"/>
      <c r="R133" s="410"/>
      <c r="S133" s="410"/>
      <c r="T133" s="410"/>
      <c r="U133" s="410"/>
      <c r="V133" s="410"/>
      <c r="W133" s="410"/>
      <c r="X133" s="410"/>
      <c r="Y133" s="410"/>
      <c r="Z133" s="410"/>
      <c r="AA133" s="410"/>
      <c r="AB133" s="410"/>
      <c r="AC133" s="410"/>
      <c r="AD133" s="410"/>
      <c r="AE133" s="410"/>
      <c r="AF133" s="410"/>
      <c r="AG133" s="410"/>
      <c r="AH133" s="410"/>
      <c r="AI133" s="410"/>
      <c r="AJ133" s="5"/>
      <c r="AK133" s="91">
        <v>94</v>
      </c>
      <c r="AL133" s="435">
        <v>0</v>
      </c>
      <c r="AM133" s="435">
        <v>9</v>
      </c>
      <c r="AN133" s="435">
        <v>4</v>
      </c>
      <c r="AO133" s="435">
        <v>50</v>
      </c>
      <c r="AP133" s="435">
        <v>4.0000000000000002E-4</v>
      </c>
      <c r="AQ133" s="435">
        <v>10</v>
      </c>
      <c r="AR133" s="435">
        <v>0.2</v>
      </c>
      <c r="AS133" s="435">
        <v>0.5</v>
      </c>
      <c r="AT133" s="435">
        <v>0.3</v>
      </c>
      <c r="AU133" s="435">
        <v>0.1</v>
      </c>
      <c r="AV133" s="91"/>
      <c r="AW133" s="81">
        <v>11.66666666667</v>
      </c>
      <c r="AX133" s="82">
        <v>-275.64612908727298</v>
      </c>
      <c r="AY133" s="82">
        <v>-5803.3249857790597</v>
      </c>
      <c r="AZ133" s="82">
        <v>-2289.66084531569</v>
      </c>
      <c r="BA133" s="82">
        <v>-62130.242028386303</v>
      </c>
      <c r="BB133" s="91"/>
      <c r="BC133" s="81">
        <v>11.66666666667</v>
      </c>
      <c r="BD133" s="82">
        <v>876.90593341610099</v>
      </c>
      <c r="BE133" s="91"/>
      <c r="BF133" s="81">
        <v>11.66666666667</v>
      </c>
      <c r="BG133" s="82">
        <v>13.899481840652999</v>
      </c>
      <c r="BH133" s="91"/>
      <c r="BI133" s="91"/>
      <c r="BJ133" s="91"/>
      <c r="BK133" s="91"/>
      <c r="BL133" s="91"/>
      <c r="BM133" s="91"/>
      <c r="BN133" s="91"/>
      <c r="BO133" s="91"/>
      <c r="BP133" s="91"/>
      <c r="BQ133" s="91"/>
      <c r="BR133" s="91"/>
      <c r="BS133" s="91"/>
      <c r="BT133" s="91"/>
      <c r="BU133" s="91"/>
      <c r="BV133" s="91"/>
      <c r="BW133" s="91"/>
      <c r="BX133" s="91"/>
      <c r="BY133" s="91"/>
      <c r="BZ133" s="91"/>
      <c r="CA133" s="91"/>
      <c r="CB133" s="91"/>
      <c r="CC133" s="91"/>
      <c r="CD133" s="91"/>
      <c r="CE133" s="91"/>
      <c r="CF133" s="91"/>
      <c r="CG133" s="91"/>
      <c r="CH133" s="91"/>
      <c r="CI133" s="91"/>
      <c r="CJ133" s="91"/>
      <c r="CK133" s="91"/>
      <c r="CL133" s="91"/>
      <c r="CM133" s="91"/>
      <c r="CN133" s="91"/>
      <c r="CO133" s="91"/>
      <c r="CP133" s="91"/>
    </row>
    <row r="134" spans="1:94" ht="12" customHeight="1">
      <c r="A134" s="317"/>
      <c r="B134" s="317">
        <v>11.007999999999999</v>
      </c>
      <c r="C134" s="317">
        <v>2.8</v>
      </c>
      <c r="D134" s="472">
        <f t="shared" si="61"/>
        <v>130</v>
      </c>
      <c r="E134" s="473" t="str">
        <f t="shared" ref="E134:E197" si="62">IF(D134&lt;=$D$4,B134,"")</f>
        <v/>
      </c>
      <c r="F134" s="333"/>
      <c r="G134" s="410"/>
      <c r="H134" s="410"/>
      <c r="I134" s="410"/>
      <c r="J134" s="410"/>
      <c r="K134" s="410"/>
      <c r="L134" s="410"/>
      <c r="M134" s="410"/>
      <c r="N134" s="410"/>
      <c r="O134" s="410"/>
      <c r="P134" s="410"/>
      <c r="Q134" s="410"/>
      <c r="R134" s="410"/>
      <c r="S134" s="410"/>
      <c r="T134" s="410"/>
      <c r="U134" s="410"/>
      <c r="V134" s="410"/>
      <c r="W134" s="410"/>
      <c r="X134" s="410"/>
      <c r="Y134" s="410"/>
      <c r="Z134" s="410"/>
      <c r="AA134" s="410"/>
      <c r="AB134" s="410"/>
      <c r="AC134" s="410"/>
      <c r="AD134" s="410"/>
      <c r="AE134" s="410"/>
      <c r="AF134" s="410"/>
      <c r="AG134" s="410"/>
      <c r="AH134" s="410"/>
      <c r="AI134" s="410"/>
      <c r="AJ134" s="5"/>
      <c r="AK134" s="91">
        <v>95</v>
      </c>
      <c r="AL134" s="435">
        <v>0</v>
      </c>
      <c r="AM134" s="435">
        <v>9</v>
      </c>
      <c r="AN134" s="435">
        <v>5</v>
      </c>
      <c r="AO134" s="435">
        <v>50</v>
      </c>
      <c r="AP134" s="435">
        <v>4.0000000000000002E-4</v>
      </c>
      <c r="AQ134" s="435">
        <v>10</v>
      </c>
      <c r="AR134" s="435">
        <v>0.2</v>
      </c>
      <c r="AS134" s="435">
        <v>0.5</v>
      </c>
      <c r="AT134" s="435">
        <v>0.3</v>
      </c>
      <c r="AU134" s="435">
        <v>0.1</v>
      </c>
      <c r="AV134" s="91"/>
      <c r="AW134" s="81">
        <v>11.75</v>
      </c>
      <c r="AX134" s="82">
        <v>-297.591337071608</v>
      </c>
      <c r="AY134" s="82">
        <v>-6486.5384587563303</v>
      </c>
      <c r="AZ134" s="82">
        <v>-2634.9002167876502</v>
      </c>
      <c r="BA134" s="82">
        <v>-72487.817766192995</v>
      </c>
      <c r="BB134" s="91"/>
      <c r="BC134" s="81">
        <v>11.75</v>
      </c>
      <c r="BD134" s="82">
        <v>876.72960104100798</v>
      </c>
      <c r="BE134" s="91"/>
      <c r="BF134" s="81">
        <v>11.75</v>
      </c>
      <c r="BG134" s="82">
        <v>13.6082914871852</v>
      </c>
      <c r="BH134" s="91"/>
      <c r="BI134" s="91"/>
      <c r="BJ134" s="91"/>
      <c r="BK134" s="91"/>
      <c r="BL134" s="91"/>
      <c r="BM134" s="91"/>
      <c r="BN134" s="91"/>
      <c r="BO134" s="91"/>
      <c r="BP134" s="91"/>
      <c r="BQ134" s="91"/>
      <c r="BR134" s="91"/>
      <c r="BS134" s="91"/>
      <c r="BT134" s="91"/>
      <c r="BU134" s="91"/>
      <c r="BV134" s="91"/>
      <c r="BW134" s="91"/>
      <c r="BX134" s="91"/>
      <c r="BY134" s="91"/>
      <c r="BZ134" s="91"/>
      <c r="CA134" s="91"/>
      <c r="CB134" s="91"/>
      <c r="CC134" s="91"/>
      <c r="CD134" s="91"/>
      <c r="CE134" s="91"/>
      <c r="CF134" s="91"/>
      <c r="CG134" s="91"/>
      <c r="CH134" s="91"/>
      <c r="CI134" s="91"/>
      <c r="CJ134" s="91"/>
      <c r="CK134" s="91"/>
      <c r="CL134" s="91"/>
      <c r="CM134" s="91"/>
      <c r="CN134" s="91"/>
      <c r="CO134" s="91"/>
      <c r="CP134" s="91"/>
    </row>
    <row r="135" spans="1:94" ht="12" customHeight="1">
      <c r="A135" s="317"/>
      <c r="B135" s="317">
        <v>11.058</v>
      </c>
      <c r="C135" s="317">
        <v>2.4</v>
      </c>
      <c r="D135" s="472">
        <f t="shared" ref="D135:D198" si="63">D134+1</f>
        <v>131</v>
      </c>
      <c r="E135" s="473" t="str">
        <f t="shared" si="62"/>
        <v/>
      </c>
      <c r="F135" s="333"/>
      <c r="G135" s="410"/>
      <c r="H135" s="410"/>
      <c r="I135" s="410"/>
      <c r="J135" s="410"/>
      <c r="K135" s="410"/>
      <c r="L135" s="410"/>
      <c r="M135" s="410"/>
      <c r="N135" s="410"/>
      <c r="O135" s="410"/>
      <c r="P135" s="410"/>
      <c r="Q135" s="410"/>
      <c r="R135" s="410"/>
      <c r="S135" s="410"/>
      <c r="T135" s="410"/>
      <c r="U135" s="410"/>
      <c r="V135" s="410"/>
      <c r="W135" s="410"/>
      <c r="X135" s="410"/>
      <c r="Y135" s="410"/>
      <c r="Z135" s="410"/>
      <c r="AA135" s="410"/>
      <c r="AB135" s="410"/>
      <c r="AC135" s="410"/>
      <c r="AD135" s="410"/>
      <c r="AE135" s="410"/>
      <c r="AF135" s="410"/>
      <c r="AG135" s="410"/>
      <c r="AH135" s="410"/>
      <c r="AI135" s="410"/>
      <c r="AJ135" s="5"/>
      <c r="AK135" s="91">
        <v>96</v>
      </c>
      <c r="AL135" s="435">
        <v>0</v>
      </c>
      <c r="AM135" s="435">
        <v>9</v>
      </c>
      <c r="AN135" s="435">
        <v>6</v>
      </c>
      <c r="AO135" s="435">
        <v>50</v>
      </c>
      <c r="AP135" s="435">
        <v>4.0000000000000002E-4</v>
      </c>
      <c r="AQ135" s="435">
        <v>10</v>
      </c>
      <c r="AR135" s="435">
        <v>0.2</v>
      </c>
      <c r="AS135" s="435">
        <v>0.5</v>
      </c>
      <c r="AT135" s="435">
        <v>0.3</v>
      </c>
      <c r="AU135" s="435">
        <v>0.1</v>
      </c>
      <c r="AV135" s="91"/>
      <c r="AW135" s="81">
        <v>11.83333333333</v>
      </c>
      <c r="AX135" s="82">
        <v>-302.44875652578901</v>
      </c>
      <c r="AY135" s="82">
        <v>-6365.5816316626697</v>
      </c>
      <c r="AZ135" s="82">
        <v>-2734.7211507191701</v>
      </c>
      <c r="BA135" s="82">
        <v>-70856.325740243905</v>
      </c>
      <c r="BB135" s="91"/>
      <c r="BC135" s="81">
        <v>11.83333333333</v>
      </c>
      <c r="BD135" s="82">
        <v>876.55260987509405</v>
      </c>
      <c r="BE135" s="91"/>
      <c r="BF135" s="81">
        <v>11.83333333333</v>
      </c>
      <c r="BG135" s="82">
        <v>13.281392415141701</v>
      </c>
      <c r="BH135" s="91"/>
      <c r="BI135" s="91"/>
      <c r="BJ135" s="91"/>
      <c r="BK135" s="91"/>
      <c r="BL135" s="91"/>
      <c r="BM135" s="91"/>
      <c r="BN135" s="91"/>
      <c r="BO135" s="91"/>
      <c r="BP135" s="91"/>
      <c r="BQ135" s="91"/>
      <c r="BR135" s="91"/>
      <c r="BS135" s="91"/>
      <c r="BT135" s="91"/>
      <c r="BU135" s="91"/>
      <c r="BV135" s="91"/>
      <c r="BW135" s="91"/>
      <c r="BX135" s="91"/>
      <c r="BY135" s="91"/>
      <c r="BZ135" s="91"/>
      <c r="CA135" s="91"/>
      <c r="CB135" s="91"/>
      <c r="CC135" s="91"/>
      <c r="CD135" s="91"/>
      <c r="CE135" s="91"/>
      <c r="CF135" s="91"/>
      <c r="CG135" s="91"/>
      <c r="CH135" s="91"/>
      <c r="CI135" s="91"/>
      <c r="CJ135" s="91"/>
      <c r="CK135" s="91"/>
      <c r="CL135" s="91"/>
      <c r="CM135" s="91"/>
      <c r="CN135" s="91"/>
      <c r="CO135" s="91"/>
      <c r="CP135" s="91"/>
    </row>
    <row r="136" spans="1:94" ht="12" customHeight="1">
      <c r="A136" s="317"/>
      <c r="B136" s="317">
        <v>11.214</v>
      </c>
      <c r="C136" s="317">
        <v>-2.1</v>
      </c>
      <c r="D136" s="472">
        <f t="shared" si="63"/>
        <v>132</v>
      </c>
      <c r="E136" s="473" t="str">
        <f t="shared" si="62"/>
        <v/>
      </c>
      <c r="F136" s="333"/>
      <c r="G136" s="410"/>
      <c r="H136" s="410"/>
      <c r="I136" s="410"/>
      <c r="J136" s="410"/>
      <c r="K136" s="410"/>
      <c r="L136" s="410"/>
      <c r="M136" s="410"/>
      <c r="N136" s="410"/>
      <c r="O136" s="410"/>
      <c r="P136" s="410"/>
      <c r="Q136" s="410"/>
      <c r="R136" s="410"/>
      <c r="S136" s="410"/>
      <c r="T136" s="410"/>
      <c r="U136" s="410"/>
      <c r="V136" s="410"/>
      <c r="W136" s="410"/>
      <c r="X136" s="410"/>
      <c r="Y136" s="410"/>
      <c r="Z136" s="410"/>
      <c r="AA136" s="410"/>
      <c r="AB136" s="410"/>
      <c r="AC136" s="410"/>
      <c r="AD136" s="410"/>
      <c r="AE136" s="410"/>
      <c r="AF136" s="410"/>
      <c r="AG136" s="410"/>
      <c r="AH136" s="410"/>
      <c r="AI136" s="410"/>
      <c r="AJ136" s="5"/>
      <c r="AK136" s="91">
        <v>97</v>
      </c>
      <c r="AL136" s="435">
        <v>0</v>
      </c>
      <c r="AM136" s="435">
        <v>9</v>
      </c>
      <c r="AN136" s="435">
        <v>7</v>
      </c>
      <c r="AO136" s="435">
        <v>50</v>
      </c>
      <c r="AP136" s="435">
        <v>4.0000000000000002E-4</v>
      </c>
      <c r="AQ136" s="435">
        <v>10</v>
      </c>
      <c r="AR136" s="435">
        <v>0.2</v>
      </c>
      <c r="AS136" s="435">
        <v>0.5</v>
      </c>
      <c r="AT136" s="435">
        <v>0.3</v>
      </c>
      <c r="AU136" s="435">
        <v>0.1</v>
      </c>
      <c r="AV136" s="91"/>
      <c r="AW136" s="81">
        <v>11.91666666667</v>
      </c>
      <c r="AX136" s="82">
        <v>-282.95797918908198</v>
      </c>
      <c r="AY136" s="82">
        <v>-5433.3174334274399</v>
      </c>
      <c r="AZ136" s="82">
        <v>-2415.4722575882502</v>
      </c>
      <c r="BA136" s="82">
        <v>-56739.411672616101</v>
      </c>
      <c r="BB136" s="91"/>
      <c r="BC136" s="81">
        <v>11.91666666667</v>
      </c>
      <c r="BD136" s="82">
        <v>876.374990947318</v>
      </c>
      <c r="BE136" s="91"/>
      <c r="BF136" s="81">
        <v>11.91666666667</v>
      </c>
      <c r="BG136" s="82">
        <v>13.2369860942987</v>
      </c>
      <c r="BH136" s="91"/>
      <c r="BI136" s="91"/>
      <c r="BJ136" s="91"/>
      <c r="BK136" s="91"/>
      <c r="BL136" s="91"/>
      <c r="BM136" s="91"/>
      <c r="BN136" s="91"/>
      <c r="BO136" s="91"/>
      <c r="BP136" s="91"/>
      <c r="BQ136" s="91"/>
      <c r="BR136" s="91"/>
      <c r="BS136" s="91"/>
      <c r="BT136" s="91"/>
      <c r="BU136" s="91"/>
      <c r="BV136" s="91"/>
      <c r="BW136" s="91"/>
      <c r="BX136" s="91"/>
      <c r="BY136" s="91"/>
      <c r="BZ136" s="91"/>
      <c r="CA136" s="91"/>
      <c r="CB136" s="91"/>
      <c r="CC136" s="91"/>
      <c r="CD136" s="91"/>
      <c r="CE136" s="91"/>
      <c r="CF136" s="91"/>
      <c r="CG136" s="91"/>
      <c r="CH136" s="91"/>
      <c r="CI136" s="91"/>
      <c r="CJ136" s="91"/>
      <c r="CK136" s="91"/>
      <c r="CL136" s="91"/>
      <c r="CM136" s="91"/>
      <c r="CN136" s="91"/>
      <c r="CO136" s="91"/>
      <c r="CP136" s="91"/>
    </row>
    <row r="137" spans="1:94" ht="12" customHeight="1">
      <c r="A137" s="317"/>
      <c r="B137" s="317">
        <v>11.263999999999999</v>
      </c>
      <c r="C137" s="317">
        <v>-2.5</v>
      </c>
      <c r="D137" s="472">
        <f t="shared" si="63"/>
        <v>133</v>
      </c>
      <c r="E137" s="473" t="str">
        <f t="shared" si="62"/>
        <v/>
      </c>
      <c r="F137" s="333"/>
      <c r="G137" s="410"/>
      <c r="H137" s="410"/>
      <c r="I137" s="410"/>
      <c r="J137" s="410"/>
      <c r="K137" s="410"/>
      <c r="L137" s="410"/>
      <c r="M137" s="410"/>
      <c r="N137" s="410"/>
      <c r="O137" s="410"/>
      <c r="P137" s="410"/>
      <c r="Q137" s="410"/>
      <c r="R137" s="410"/>
      <c r="S137" s="410"/>
      <c r="T137" s="410"/>
      <c r="U137" s="410"/>
      <c r="V137" s="410"/>
      <c r="W137" s="410"/>
      <c r="X137" s="410"/>
      <c r="Y137" s="410"/>
      <c r="Z137" s="410"/>
      <c r="AA137" s="410"/>
      <c r="AB137" s="410"/>
      <c r="AC137" s="410"/>
      <c r="AD137" s="410"/>
      <c r="AE137" s="410"/>
      <c r="AF137" s="410"/>
      <c r="AG137" s="410"/>
      <c r="AH137" s="410"/>
      <c r="AI137" s="410"/>
      <c r="AJ137" s="5"/>
      <c r="AK137" s="91">
        <v>98</v>
      </c>
      <c r="AL137" s="435">
        <v>0</v>
      </c>
      <c r="AM137" s="435">
        <v>9</v>
      </c>
      <c r="AN137" s="435">
        <v>8</v>
      </c>
      <c r="AO137" s="435">
        <v>50</v>
      </c>
      <c r="AP137" s="435">
        <v>4.0000000000000002E-4</v>
      </c>
      <c r="AQ137" s="435">
        <v>10</v>
      </c>
      <c r="AR137" s="435">
        <v>0.2</v>
      </c>
      <c r="AS137" s="435">
        <v>0.5</v>
      </c>
      <c r="AT137" s="435">
        <v>0.3</v>
      </c>
      <c r="AU137" s="435">
        <v>0.1</v>
      </c>
      <c r="AV137" s="91"/>
      <c r="AW137" s="81">
        <v>12</v>
      </c>
      <c r="AX137" s="82">
        <v>-258.36495450168098</v>
      </c>
      <c r="AY137" s="82">
        <v>-4629.4868798229099</v>
      </c>
      <c r="AZ137" s="82">
        <v>-2007.1179581547999</v>
      </c>
      <c r="BA137" s="82">
        <v>-44425.0160686167</v>
      </c>
      <c r="BB137" s="91"/>
      <c r="BC137" s="81">
        <v>12</v>
      </c>
      <c r="BD137" s="82">
        <v>876.19693226666504</v>
      </c>
      <c r="BE137" s="91"/>
      <c r="BF137" s="81">
        <v>12</v>
      </c>
      <c r="BG137" s="82">
        <v>13.5244568665986</v>
      </c>
      <c r="BH137" s="91"/>
      <c r="BI137" s="91"/>
      <c r="BJ137" s="91"/>
      <c r="BK137" s="91"/>
      <c r="BL137" s="91"/>
      <c r="BM137" s="91"/>
      <c r="BN137" s="91"/>
      <c r="BO137" s="91"/>
      <c r="BP137" s="91"/>
      <c r="BQ137" s="91"/>
      <c r="BR137" s="91"/>
      <c r="BS137" s="91"/>
      <c r="BT137" s="91"/>
      <c r="BU137" s="91"/>
      <c r="BV137" s="91"/>
      <c r="BW137" s="91"/>
      <c r="BX137" s="91"/>
      <c r="BY137" s="91"/>
      <c r="BZ137" s="91"/>
      <c r="CA137" s="91"/>
      <c r="CB137" s="91"/>
      <c r="CC137" s="91"/>
      <c r="CD137" s="91"/>
      <c r="CE137" s="91"/>
      <c r="CF137" s="91"/>
      <c r="CG137" s="91"/>
      <c r="CH137" s="91"/>
      <c r="CI137" s="91"/>
      <c r="CJ137" s="91"/>
      <c r="CK137" s="91"/>
      <c r="CL137" s="91"/>
      <c r="CM137" s="91"/>
      <c r="CN137" s="91"/>
      <c r="CO137" s="91"/>
      <c r="CP137" s="91"/>
    </row>
    <row r="138" spans="1:94" ht="12" customHeight="1">
      <c r="A138" s="317"/>
      <c r="B138" s="317">
        <v>11.314</v>
      </c>
      <c r="C138" s="317">
        <v>-2.1</v>
      </c>
      <c r="D138" s="472">
        <f t="shared" si="63"/>
        <v>134</v>
      </c>
      <c r="E138" s="473" t="str">
        <f t="shared" si="62"/>
        <v/>
      </c>
      <c r="F138" s="333"/>
      <c r="G138" s="410"/>
      <c r="H138" s="410"/>
      <c r="I138" s="410"/>
      <c r="J138" s="410"/>
      <c r="K138" s="410"/>
      <c r="L138" s="410"/>
      <c r="M138" s="410"/>
      <c r="N138" s="410"/>
      <c r="O138" s="410"/>
      <c r="P138" s="410"/>
      <c r="Q138" s="410"/>
      <c r="R138" s="410"/>
      <c r="S138" s="410"/>
      <c r="T138" s="410"/>
      <c r="U138" s="410"/>
      <c r="V138" s="410"/>
      <c r="W138" s="410"/>
      <c r="X138" s="410"/>
      <c r="Y138" s="410"/>
      <c r="Z138" s="410"/>
      <c r="AA138" s="410"/>
      <c r="AB138" s="410"/>
      <c r="AC138" s="410"/>
      <c r="AD138" s="410"/>
      <c r="AE138" s="410"/>
      <c r="AF138" s="410"/>
      <c r="AG138" s="410"/>
      <c r="AH138" s="410"/>
      <c r="AI138" s="410"/>
      <c r="AJ138" s="5"/>
      <c r="AK138" s="91">
        <v>99</v>
      </c>
      <c r="AL138" s="435">
        <v>0</v>
      </c>
      <c r="AM138" s="435">
        <v>9</v>
      </c>
      <c r="AN138" s="435">
        <v>9</v>
      </c>
      <c r="AO138" s="435">
        <v>50</v>
      </c>
      <c r="AP138" s="435">
        <v>4.0000000000000002E-4</v>
      </c>
      <c r="AQ138" s="435">
        <v>10</v>
      </c>
      <c r="AR138" s="435">
        <v>0.2</v>
      </c>
      <c r="AS138" s="435">
        <v>0.5</v>
      </c>
      <c r="AT138" s="435">
        <v>0.3</v>
      </c>
      <c r="AU138" s="435">
        <v>0.1</v>
      </c>
      <c r="AV138" s="91"/>
      <c r="AW138" s="81">
        <v>12.08333333333</v>
      </c>
      <c r="AX138" s="82">
        <v>-251.40127813491199</v>
      </c>
      <c r="AY138" s="82">
        <v>-4691.6831909105204</v>
      </c>
      <c r="AZ138" s="82">
        <v>-1913.99313965683</v>
      </c>
      <c r="BA138" s="82">
        <v>-45387.294948957802</v>
      </c>
      <c r="BB138" s="91"/>
      <c r="BC138" s="81">
        <v>12.08333333333</v>
      </c>
      <c r="BD138" s="82">
        <v>876.01860938953303</v>
      </c>
      <c r="BE138" s="91"/>
      <c r="BF138" s="81">
        <v>12.08333333333</v>
      </c>
      <c r="BG138" s="82">
        <v>13.8838842471818</v>
      </c>
      <c r="BH138" s="91"/>
      <c r="BI138" s="91"/>
      <c r="BJ138" s="91"/>
      <c r="BK138" s="91"/>
      <c r="BL138" s="91"/>
      <c r="BM138" s="91"/>
      <c r="BN138" s="91"/>
      <c r="BO138" s="91"/>
      <c r="BP138" s="91"/>
      <c r="BQ138" s="91"/>
      <c r="BR138" s="91"/>
      <c r="BS138" s="91"/>
      <c r="BT138" s="91"/>
      <c r="BU138" s="91"/>
      <c r="BV138" s="91"/>
      <c r="BW138" s="91"/>
      <c r="BX138" s="91"/>
      <c r="BY138" s="91"/>
      <c r="BZ138" s="91"/>
      <c r="CA138" s="91"/>
      <c r="CB138" s="91"/>
      <c r="CC138" s="91"/>
      <c r="CD138" s="91"/>
      <c r="CE138" s="91"/>
      <c r="CF138" s="91"/>
      <c r="CG138" s="91"/>
      <c r="CH138" s="91"/>
      <c r="CI138" s="91"/>
      <c r="CJ138" s="91"/>
      <c r="CK138" s="91"/>
      <c r="CL138" s="91"/>
      <c r="CM138" s="91"/>
      <c r="CN138" s="91"/>
      <c r="CO138" s="91"/>
      <c r="CP138" s="91"/>
    </row>
    <row r="139" spans="1:94" ht="12" customHeight="1">
      <c r="A139" s="317"/>
      <c r="B139" s="317">
        <v>11.47</v>
      </c>
      <c r="C139" s="317">
        <v>2.1</v>
      </c>
      <c r="D139" s="472">
        <f t="shared" si="63"/>
        <v>135</v>
      </c>
      <c r="E139" s="473" t="str">
        <f t="shared" si="62"/>
        <v/>
      </c>
      <c r="F139" s="333"/>
      <c r="G139" s="410"/>
      <c r="H139" s="410"/>
      <c r="I139" s="410"/>
      <c r="J139" s="410"/>
      <c r="K139" s="410"/>
      <c r="L139" s="410"/>
      <c r="M139" s="410"/>
      <c r="N139" s="410"/>
      <c r="O139" s="410"/>
      <c r="P139" s="410"/>
      <c r="Q139" s="410"/>
      <c r="R139" s="410"/>
      <c r="S139" s="410"/>
      <c r="T139" s="410"/>
      <c r="U139" s="410"/>
      <c r="V139" s="410"/>
      <c r="W139" s="410"/>
      <c r="X139" s="410"/>
      <c r="Y139" s="410"/>
      <c r="Z139" s="410"/>
      <c r="AA139" s="410"/>
      <c r="AB139" s="410"/>
      <c r="AC139" s="410"/>
      <c r="AD139" s="410"/>
      <c r="AE139" s="410"/>
      <c r="AF139" s="410"/>
      <c r="AG139" s="410"/>
      <c r="AH139" s="410"/>
      <c r="AI139" s="410"/>
      <c r="AJ139" s="5"/>
      <c r="AK139" s="91">
        <v>100</v>
      </c>
      <c r="AL139" s="435">
        <v>0</v>
      </c>
      <c r="AM139" s="435">
        <v>10</v>
      </c>
      <c r="AN139" s="435">
        <v>0</v>
      </c>
      <c r="AO139" s="435">
        <v>50</v>
      </c>
      <c r="AP139" s="435">
        <v>4.0000000000000002E-4</v>
      </c>
      <c r="AQ139" s="435">
        <v>10</v>
      </c>
      <c r="AR139" s="435">
        <v>0.2</v>
      </c>
      <c r="AS139" s="435">
        <v>0.5</v>
      </c>
      <c r="AT139" s="435">
        <v>0.3</v>
      </c>
      <c r="AU139" s="435">
        <v>0.1</v>
      </c>
      <c r="AV139" s="91"/>
      <c r="AW139" s="81">
        <v>12.16666666667</v>
      </c>
      <c r="AX139" s="82">
        <v>-268.66585244865001</v>
      </c>
      <c r="AY139" s="82">
        <v>-5567.7961298522596</v>
      </c>
      <c r="AZ139" s="82">
        <v>-2180.7367372416402</v>
      </c>
      <c r="BA139" s="82">
        <v>-58578.299624010397</v>
      </c>
      <c r="BB139" s="91"/>
      <c r="BC139" s="81">
        <v>12.16666666667</v>
      </c>
      <c r="BD139" s="82">
        <v>875.84002445925205</v>
      </c>
      <c r="BE139" s="91"/>
      <c r="BF139" s="81">
        <v>12.16666666667</v>
      </c>
      <c r="BG139" s="82">
        <v>13.9800838527217</v>
      </c>
      <c r="BH139" s="91"/>
      <c r="BI139" s="91"/>
      <c r="BJ139" s="91"/>
      <c r="BK139" s="91"/>
      <c r="BL139" s="91"/>
      <c r="BM139" s="91"/>
      <c r="BN139" s="91"/>
      <c r="BO139" s="91"/>
      <c r="BP139" s="91"/>
      <c r="BQ139" s="91"/>
      <c r="BR139" s="91"/>
      <c r="BS139" s="91"/>
      <c r="BT139" s="91"/>
      <c r="BU139" s="91"/>
      <c r="BV139" s="91"/>
      <c r="BW139" s="91"/>
      <c r="BX139" s="91"/>
      <c r="BY139" s="91"/>
      <c r="BZ139" s="91"/>
      <c r="CA139" s="91"/>
      <c r="CB139" s="91"/>
      <c r="CC139" s="91"/>
      <c r="CD139" s="91"/>
      <c r="CE139" s="91"/>
      <c r="CF139" s="91"/>
      <c r="CG139" s="91"/>
      <c r="CH139" s="91"/>
      <c r="CI139" s="91"/>
      <c r="CJ139" s="91"/>
      <c r="CK139" s="91"/>
      <c r="CL139" s="91"/>
      <c r="CM139" s="91"/>
      <c r="CN139" s="91"/>
      <c r="CO139" s="91"/>
      <c r="CP139" s="91"/>
    </row>
    <row r="140" spans="1:94" ht="12" customHeight="1">
      <c r="A140" s="317"/>
      <c r="B140" s="317">
        <v>11.52</v>
      </c>
      <c r="C140" s="317">
        <v>2.5</v>
      </c>
      <c r="D140" s="472">
        <f t="shared" si="63"/>
        <v>136</v>
      </c>
      <c r="E140" s="473" t="str">
        <f t="shared" si="62"/>
        <v/>
      </c>
      <c r="F140" s="333"/>
      <c r="G140" s="410"/>
      <c r="H140" s="410"/>
      <c r="I140" s="410"/>
      <c r="J140" s="410"/>
      <c r="K140" s="410"/>
      <c r="L140" s="410"/>
      <c r="M140" s="410"/>
      <c r="N140" s="410"/>
      <c r="O140" s="410"/>
      <c r="P140" s="410"/>
      <c r="Q140" s="410"/>
      <c r="R140" s="410"/>
      <c r="S140" s="410"/>
      <c r="T140" s="410"/>
      <c r="U140" s="410"/>
      <c r="V140" s="410"/>
      <c r="W140" s="410"/>
      <c r="X140" s="410"/>
      <c r="Y140" s="410"/>
      <c r="Z140" s="410"/>
      <c r="AA140" s="410"/>
      <c r="AB140" s="410"/>
      <c r="AC140" s="410"/>
      <c r="AD140" s="410"/>
      <c r="AE140" s="410"/>
      <c r="AF140" s="410"/>
      <c r="AG140" s="410"/>
      <c r="AH140" s="410"/>
      <c r="AI140" s="410"/>
      <c r="AJ140" s="5"/>
      <c r="AK140" s="91">
        <v>101</v>
      </c>
      <c r="AL140" s="435">
        <v>0</v>
      </c>
      <c r="AM140" s="435">
        <v>10</v>
      </c>
      <c r="AN140" s="435">
        <v>1</v>
      </c>
      <c r="AO140" s="435">
        <v>50</v>
      </c>
      <c r="AP140" s="435">
        <v>4.0000000000000002E-4</v>
      </c>
      <c r="AQ140" s="435">
        <v>10</v>
      </c>
      <c r="AR140" s="435">
        <v>0.2</v>
      </c>
      <c r="AS140" s="435">
        <v>0.5</v>
      </c>
      <c r="AT140" s="435">
        <v>0.3</v>
      </c>
      <c r="AU140" s="435">
        <v>0.1</v>
      </c>
      <c r="AV140" s="91"/>
      <c r="AW140" s="81">
        <v>12.25</v>
      </c>
      <c r="AX140" s="82">
        <v>-292.242736812342</v>
      </c>
      <c r="AY140" s="82">
        <v>-6368.5728081054203</v>
      </c>
      <c r="AZ140" s="82">
        <v>-2547.8082206261502</v>
      </c>
      <c r="BA140" s="82">
        <v>-70678.822433995403</v>
      </c>
      <c r="BB140" s="91"/>
      <c r="BC140" s="81">
        <v>12.25</v>
      </c>
      <c r="BD140" s="82">
        <v>875.66101369757803</v>
      </c>
      <c r="BE140" s="91"/>
      <c r="BF140" s="81">
        <v>12.25</v>
      </c>
      <c r="BG140" s="82">
        <v>13.742881345109399</v>
      </c>
      <c r="BH140" s="91"/>
      <c r="BI140" s="91"/>
      <c r="BJ140" s="91"/>
      <c r="BK140" s="91"/>
      <c r="BL140" s="91"/>
      <c r="BM140" s="91"/>
      <c r="BN140" s="91"/>
      <c r="BO140" s="91"/>
      <c r="BP140" s="91"/>
      <c r="BQ140" s="91"/>
      <c r="BR140" s="91"/>
      <c r="BS140" s="91"/>
      <c r="BT140" s="91"/>
      <c r="BU140" s="91"/>
      <c r="BV140" s="91"/>
      <c r="BW140" s="91"/>
      <c r="BX140" s="91"/>
      <c r="BY140" s="91"/>
      <c r="BZ140" s="91"/>
      <c r="CA140" s="91"/>
      <c r="CB140" s="91"/>
      <c r="CC140" s="91"/>
      <c r="CD140" s="91"/>
      <c r="CE140" s="91"/>
      <c r="CF140" s="91"/>
      <c r="CG140" s="91"/>
      <c r="CH140" s="91"/>
      <c r="CI140" s="91"/>
      <c r="CJ140" s="91"/>
      <c r="CK140" s="91"/>
      <c r="CL140" s="91"/>
      <c r="CM140" s="91"/>
      <c r="CN140" s="91"/>
      <c r="CO140" s="91"/>
      <c r="CP140" s="91"/>
    </row>
    <row r="141" spans="1:94" ht="12" customHeight="1">
      <c r="A141" s="317"/>
      <c r="B141" s="317">
        <v>11.57</v>
      </c>
      <c r="C141" s="317">
        <v>2</v>
      </c>
      <c r="D141" s="472">
        <f t="shared" si="63"/>
        <v>137</v>
      </c>
      <c r="E141" s="473" t="str">
        <f t="shared" si="62"/>
        <v/>
      </c>
      <c r="F141" s="333"/>
      <c r="G141" s="410"/>
      <c r="H141" s="410"/>
      <c r="I141" s="410"/>
      <c r="J141" s="410"/>
      <c r="K141" s="410"/>
      <c r="L141" s="410"/>
      <c r="M141" s="410"/>
      <c r="N141" s="410"/>
      <c r="O141" s="410"/>
      <c r="P141" s="410"/>
      <c r="Q141" s="410"/>
      <c r="R141" s="410"/>
      <c r="S141" s="410"/>
      <c r="T141" s="410"/>
      <c r="U141" s="410"/>
      <c r="V141" s="410"/>
      <c r="W141" s="410"/>
      <c r="X141" s="410"/>
      <c r="Y141" s="410"/>
      <c r="Z141" s="410"/>
      <c r="AA141" s="410"/>
      <c r="AB141" s="410"/>
      <c r="AC141" s="410"/>
      <c r="AD141" s="410"/>
      <c r="AE141" s="410"/>
      <c r="AF141" s="410"/>
      <c r="AG141" s="410"/>
      <c r="AH141" s="410"/>
      <c r="AI141" s="410"/>
      <c r="AJ141" s="5"/>
      <c r="AK141" s="91">
        <v>102</v>
      </c>
      <c r="AL141" s="435">
        <v>0</v>
      </c>
      <c r="AM141" s="435">
        <v>10</v>
      </c>
      <c r="AN141" s="435">
        <v>2</v>
      </c>
      <c r="AO141" s="435">
        <v>50</v>
      </c>
      <c r="AP141" s="435">
        <v>4.0000000000000002E-4</v>
      </c>
      <c r="AQ141" s="435">
        <v>10</v>
      </c>
      <c r="AR141" s="435">
        <v>0.2</v>
      </c>
      <c r="AS141" s="435">
        <v>0.5</v>
      </c>
      <c r="AT141" s="435">
        <v>0.3</v>
      </c>
      <c r="AU141" s="435">
        <v>0.1</v>
      </c>
      <c r="AV141" s="91"/>
      <c r="AW141" s="81">
        <v>12.33333333333</v>
      </c>
      <c r="AX141" s="82">
        <v>-300.60173761661099</v>
      </c>
      <c r="AY141" s="82">
        <v>-6386.6645449382604</v>
      </c>
      <c r="AZ141" s="82">
        <v>-2696.9201354269499</v>
      </c>
      <c r="BA141" s="82">
        <v>-71108.484878004601</v>
      </c>
      <c r="BB141" s="91"/>
      <c r="BC141" s="81">
        <v>12.33333333333</v>
      </c>
      <c r="BD141" s="82">
        <v>875.48140574519505</v>
      </c>
      <c r="BE141" s="91"/>
      <c r="BF141" s="81">
        <v>12.33333333333</v>
      </c>
      <c r="BG141" s="82">
        <v>13.409846469839099</v>
      </c>
      <c r="BH141" s="91"/>
      <c r="BI141" s="91"/>
      <c r="BJ141" s="91"/>
      <c r="BK141" s="91"/>
      <c r="BL141" s="91"/>
      <c r="BM141" s="91"/>
      <c r="BN141" s="91"/>
      <c r="BO141" s="91"/>
      <c r="BP141" s="91"/>
      <c r="BQ141" s="91"/>
      <c r="BR141" s="91"/>
      <c r="BS141" s="91"/>
      <c r="BT141" s="91"/>
      <c r="BU141" s="91"/>
      <c r="BV141" s="91"/>
      <c r="BW141" s="91"/>
      <c r="BX141" s="91"/>
      <c r="BY141" s="91"/>
      <c r="BZ141" s="91"/>
      <c r="CA141" s="91"/>
      <c r="CB141" s="91"/>
      <c r="CC141" s="91"/>
      <c r="CD141" s="91"/>
      <c r="CE141" s="91"/>
      <c r="CF141" s="91"/>
      <c r="CG141" s="91"/>
      <c r="CH141" s="91"/>
      <c r="CI141" s="91"/>
      <c r="CJ141" s="91"/>
      <c r="CK141" s="91"/>
      <c r="CL141" s="91"/>
      <c r="CM141" s="91"/>
      <c r="CN141" s="91"/>
      <c r="CO141" s="91"/>
      <c r="CP141" s="91"/>
    </row>
    <row r="142" spans="1:94" ht="12" customHeight="1">
      <c r="A142" s="317"/>
      <c r="B142" s="317">
        <v>11.726000000000001</v>
      </c>
      <c r="C142" s="317">
        <v>-2.4</v>
      </c>
      <c r="D142" s="472">
        <f t="shared" si="63"/>
        <v>138</v>
      </c>
      <c r="E142" s="473" t="str">
        <f t="shared" si="62"/>
        <v/>
      </c>
      <c r="F142" s="333"/>
      <c r="G142" s="410"/>
      <c r="H142" s="410"/>
      <c r="I142" s="410"/>
      <c r="J142" s="410"/>
      <c r="K142" s="410"/>
      <c r="L142" s="410"/>
      <c r="M142" s="410"/>
      <c r="N142" s="410"/>
      <c r="O142" s="410"/>
      <c r="P142" s="410"/>
      <c r="Q142" s="410"/>
      <c r="R142" s="410"/>
      <c r="S142" s="410"/>
      <c r="T142" s="410"/>
      <c r="U142" s="410"/>
      <c r="V142" s="410"/>
      <c r="W142" s="410"/>
      <c r="X142" s="410"/>
      <c r="Y142" s="410"/>
      <c r="Z142" s="410"/>
      <c r="AA142" s="410"/>
      <c r="AB142" s="410"/>
      <c r="AC142" s="410"/>
      <c r="AD142" s="410"/>
      <c r="AE142" s="410"/>
      <c r="AF142" s="410"/>
      <c r="AG142" s="410"/>
      <c r="AH142" s="410"/>
      <c r="AI142" s="410"/>
      <c r="AJ142" s="5"/>
      <c r="AK142" s="91">
        <v>103</v>
      </c>
      <c r="AL142" s="435">
        <v>0</v>
      </c>
      <c r="AM142" s="435">
        <v>10</v>
      </c>
      <c r="AN142" s="435">
        <v>3</v>
      </c>
      <c r="AO142" s="435">
        <v>50</v>
      </c>
      <c r="AP142" s="435">
        <v>4.0000000000000002E-4</v>
      </c>
      <c r="AQ142" s="435">
        <v>10</v>
      </c>
      <c r="AR142" s="435">
        <v>0.2</v>
      </c>
      <c r="AS142" s="435">
        <v>0.5</v>
      </c>
      <c r="AT142" s="435">
        <v>0.3</v>
      </c>
      <c r="AU142" s="435">
        <v>0.1</v>
      </c>
      <c r="AV142" s="91"/>
      <c r="AW142" s="81">
        <v>12.41666666667</v>
      </c>
      <c r="AX142" s="82">
        <v>-285.708830125085</v>
      </c>
      <c r="AY142" s="82">
        <v>-5597.4123156665701</v>
      </c>
      <c r="AZ142" s="82">
        <v>-2459.1371432861101</v>
      </c>
      <c r="BA142" s="82">
        <v>-59207.574163800498</v>
      </c>
      <c r="BB142" s="91"/>
      <c r="BC142" s="81">
        <v>12.41666666667</v>
      </c>
      <c r="BD142" s="82">
        <v>875.30118386199399</v>
      </c>
      <c r="BE142" s="91"/>
      <c r="BF142" s="81">
        <v>12.41666666667</v>
      </c>
      <c r="BG142" s="82">
        <v>13.3014315337523</v>
      </c>
      <c r="BH142" s="91"/>
      <c r="BI142" s="91"/>
      <c r="BJ142" s="91"/>
      <c r="BK142" s="91"/>
      <c r="BL142" s="91"/>
      <c r="BM142" s="91"/>
      <c r="BN142" s="91"/>
      <c r="BO142" s="91"/>
      <c r="BP142" s="91"/>
      <c r="BQ142" s="91"/>
      <c r="BR142" s="91"/>
      <c r="BS142" s="91"/>
      <c r="BT142" s="91"/>
      <c r="BU142" s="91"/>
      <c r="BV142" s="91"/>
      <c r="BW142" s="91"/>
      <c r="BX142" s="91"/>
      <c r="BY142" s="91"/>
      <c r="BZ142" s="91"/>
      <c r="CA142" s="91"/>
      <c r="CB142" s="91"/>
      <c r="CC142" s="91"/>
      <c r="CD142" s="91"/>
      <c r="CE142" s="91"/>
      <c r="CF142" s="91"/>
      <c r="CG142" s="91"/>
      <c r="CH142" s="91"/>
      <c r="CI142" s="91"/>
      <c r="CJ142" s="91"/>
      <c r="CK142" s="91"/>
      <c r="CL142" s="91"/>
      <c r="CM142" s="91"/>
      <c r="CN142" s="91"/>
      <c r="CO142" s="91"/>
      <c r="CP142" s="91"/>
    </row>
    <row r="143" spans="1:94" ht="12" customHeight="1">
      <c r="A143" s="317"/>
      <c r="B143" s="317">
        <v>11.776</v>
      </c>
      <c r="C143" s="317">
        <v>-2.8</v>
      </c>
      <c r="D143" s="472">
        <f t="shared" si="63"/>
        <v>139</v>
      </c>
      <c r="E143" s="473" t="str">
        <f t="shared" si="62"/>
        <v/>
      </c>
      <c r="F143" s="333"/>
      <c r="G143" s="410"/>
      <c r="H143" s="410"/>
      <c r="I143" s="410"/>
      <c r="J143" s="410"/>
      <c r="K143" s="410"/>
      <c r="L143" s="410"/>
      <c r="M143" s="410"/>
      <c r="N143" s="410"/>
      <c r="O143" s="410"/>
      <c r="P143" s="410"/>
      <c r="Q143" s="410"/>
      <c r="R143" s="410"/>
      <c r="S143" s="410"/>
      <c r="T143" s="410"/>
      <c r="U143" s="410"/>
      <c r="V143" s="410"/>
      <c r="W143" s="410"/>
      <c r="X143" s="410"/>
      <c r="Y143" s="410"/>
      <c r="Z143" s="410"/>
      <c r="AA143" s="410"/>
      <c r="AB143" s="410"/>
      <c r="AC143" s="410"/>
      <c r="AD143" s="410"/>
      <c r="AE143" s="410"/>
      <c r="AF143" s="410"/>
      <c r="AG143" s="410"/>
      <c r="AH143" s="410"/>
      <c r="AI143" s="410"/>
      <c r="AJ143" s="5"/>
      <c r="AK143" s="91">
        <v>104</v>
      </c>
      <c r="AL143" s="435">
        <v>0</v>
      </c>
      <c r="AM143" s="435">
        <v>10</v>
      </c>
      <c r="AN143" s="435">
        <v>4</v>
      </c>
      <c r="AO143" s="435">
        <v>50</v>
      </c>
      <c r="AP143" s="435">
        <v>4.0000000000000002E-4</v>
      </c>
      <c r="AQ143" s="435">
        <v>10</v>
      </c>
      <c r="AR143" s="435">
        <v>0.2</v>
      </c>
      <c r="AS143" s="435">
        <v>0.5</v>
      </c>
      <c r="AT143" s="435">
        <v>0.3</v>
      </c>
      <c r="AU143" s="435">
        <v>0.1</v>
      </c>
      <c r="AV143" s="91"/>
      <c r="AW143" s="81">
        <v>12.5</v>
      </c>
      <c r="AX143" s="82">
        <v>-263.39046203860801</v>
      </c>
      <c r="AY143" s="82">
        <v>-4817.3614189731197</v>
      </c>
      <c r="AZ143" s="82">
        <v>-2091.8499883260101</v>
      </c>
      <c r="BA143" s="82">
        <v>-47301.794663099499</v>
      </c>
      <c r="BB143" s="91"/>
      <c r="BC143" s="81">
        <v>12.5</v>
      </c>
      <c r="BD143" s="82">
        <v>875.12049339162604</v>
      </c>
      <c r="BE143" s="91"/>
      <c r="BF143" s="81">
        <v>12.5</v>
      </c>
      <c r="BG143" s="82">
        <v>13.5060897611001</v>
      </c>
      <c r="BH143" s="91"/>
      <c r="BI143" s="91"/>
      <c r="BJ143" s="91"/>
      <c r="BK143" s="91"/>
      <c r="BL143" s="91"/>
      <c r="BM143" s="91"/>
      <c r="BN143" s="91"/>
      <c r="BO143" s="91"/>
      <c r="BP143" s="91"/>
      <c r="BQ143" s="91"/>
      <c r="BR143" s="91"/>
      <c r="BS143" s="91"/>
      <c r="BT143" s="91"/>
      <c r="BU143" s="91"/>
      <c r="BV143" s="91"/>
      <c r="BW143" s="91"/>
      <c r="BX143" s="91"/>
      <c r="BY143" s="91"/>
      <c r="BZ143" s="91"/>
      <c r="CA143" s="91"/>
      <c r="CB143" s="91"/>
      <c r="CC143" s="91"/>
      <c r="CD143" s="91"/>
      <c r="CE143" s="91"/>
      <c r="CF143" s="91"/>
      <c r="CG143" s="91"/>
      <c r="CH143" s="91"/>
      <c r="CI143" s="91"/>
      <c r="CJ143" s="91"/>
      <c r="CK143" s="91"/>
      <c r="CL143" s="91"/>
      <c r="CM143" s="91"/>
      <c r="CN143" s="91"/>
      <c r="CO143" s="91"/>
      <c r="CP143" s="91"/>
    </row>
    <row r="144" spans="1:94" ht="12" customHeight="1">
      <c r="A144" s="317"/>
      <c r="B144" s="317">
        <v>11.826000000000001</v>
      </c>
      <c r="C144" s="317">
        <v>-2.4</v>
      </c>
      <c r="D144" s="472">
        <f t="shared" si="63"/>
        <v>140</v>
      </c>
      <c r="E144" s="473" t="str">
        <f t="shared" si="62"/>
        <v/>
      </c>
      <c r="F144" s="333"/>
      <c r="G144" s="410"/>
      <c r="H144" s="410"/>
      <c r="I144" s="410"/>
      <c r="J144" s="410"/>
      <c r="K144" s="410"/>
      <c r="L144" s="410"/>
      <c r="M144" s="410"/>
      <c r="N144" s="410"/>
      <c r="O144" s="410"/>
      <c r="P144" s="410"/>
      <c r="Q144" s="410"/>
      <c r="R144" s="410"/>
      <c r="S144" s="410"/>
      <c r="T144" s="410"/>
      <c r="U144" s="410"/>
      <c r="V144" s="410"/>
      <c r="W144" s="410"/>
      <c r="X144" s="410"/>
      <c r="Y144" s="410"/>
      <c r="Z144" s="410"/>
      <c r="AA144" s="410"/>
      <c r="AB144" s="410"/>
      <c r="AC144" s="410"/>
      <c r="AD144" s="410"/>
      <c r="AE144" s="410"/>
      <c r="AF144" s="410"/>
      <c r="AG144" s="410"/>
      <c r="AH144" s="410"/>
      <c r="AI144" s="410"/>
      <c r="AJ144" s="5"/>
      <c r="AK144" s="91">
        <v>105</v>
      </c>
      <c r="AL144" s="435">
        <v>0</v>
      </c>
      <c r="AM144" s="435">
        <v>10</v>
      </c>
      <c r="AN144" s="435">
        <v>5</v>
      </c>
      <c r="AO144" s="435">
        <v>50</v>
      </c>
      <c r="AP144" s="435">
        <v>4.0000000000000002E-4</v>
      </c>
      <c r="AQ144" s="435">
        <v>10</v>
      </c>
      <c r="AR144" s="435">
        <v>0.2</v>
      </c>
      <c r="AS144" s="435">
        <v>0.5</v>
      </c>
      <c r="AT144" s="435">
        <v>0.3</v>
      </c>
      <c r="AU144" s="435">
        <v>0.1</v>
      </c>
      <c r="AV144" s="91"/>
      <c r="AW144" s="81">
        <v>12.58333333333</v>
      </c>
      <c r="AX144" s="82">
        <v>-254.02899917085</v>
      </c>
      <c r="AY144" s="82">
        <v>-4735.6276973432996</v>
      </c>
      <c r="AZ144" s="82">
        <v>-1956.65975046892</v>
      </c>
      <c r="BA144" s="82">
        <v>-46076.107884251403</v>
      </c>
      <c r="BB144" s="91"/>
      <c r="BC144" s="81">
        <v>12.58333333333</v>
      </c>
      <c r="BD144" s="82">
        <v>874.93950083630898</v>
      </c>
      <c r="BE144" s="91"/>
      <c r="BF144" s="81">
        <v>12.58333333333</v>
      </c>
      <c r="BG144" s="82">
        <v>13.8252432116882</v>
      </c>
      <c r="BH144" s="91"/>
      <c r="BI144" s="91"/>
      <c r="BJ144" s="91"/>
      <c r="BK144" s="91"/>
      <c r="BL144" s="91"/>
      <c r="BM144" s="91"/>
      <c r="BN144" s="91"/>
      <c r="BO144" s="91"/>
      <c r="BP144" s="91"/>
      <c r="BQ144" s="91"/>
      <c r="BR144" s="91"/>
      <c r="BS144" s="91"/>
      <c r="BT144" s="91"/>
      <c r="BU144" s="91"/>
      <c r="BV144" s="91"/>
      <c r="BW144" s="91"/>
      <c r="BX144" s="91"/>
      <c r="BY144" s="91"/>
      <c r="BZ144" s="91"/>
      <c r="CA144" s="91"/>
      <c r="CB144" s="91"/>
      <c r="CC144" s="91"/>
      <c r="CD144" s="91"/>
      <c r="CE144" s="91"/>
      <c r="CF144" s="91"/>
      <c r="CG144" s="91"/>
      <c r="CH144" s="91"/>
      <c r="CI144" s="91"/>
      <c r="CJ144" s="91"/>
      <c r="CK144" s="91"/>
      <c r="CL144" s="91"/>
      <c r="CM144" s="91"/>
      <c r="CN144" s="91"/>
      <c r="CO144" s="91"/>
      <c r="CP144" s="91"/>
    </row>
    <row r="145" spans="1:94" ht="12" customHeight="1">
      <c r="A145" s="317"/>
      <c r="B145" s="317">
        <v>11.981999999999999</v>
      </c>
      <c r="C145" s="317">
        <v>2.4</v>
      </c>
      <c r="D145" s="472">
        <f t="shared" si="63"/>
        <v>141</v>
      </c>
      <c r="E145" s="473" t="str">
        <f t="shared" si="62"/>
        <v/>
      </c>
      <c r="F145" s="333"/>
      <c r="G145" s="410"/>
      <c r="H145" s="410"/>
      <c r="I145" s="410"/>
      <c r="J145" s="410"/>
      <c r="K145" s="410"/>
      <c r="L145" s="410"/>
      <c r="M145" s="410"/>
      <c r="N145" s="410"/>
      <c r="O145" s="410"/>
      <c r="P145" s="410"/>
      <c r="Q145" s="410"/>
      <c r="R145" s="410"/>
      <c r="S145" s="410"/>
      <c r="T145" s="410"/>
      <c r="U145" s="410"/>
      <c r="V145" s="410"/>
      <c r="W145" s="410"/>
      <c r="X145" s="410"/>
      <c r="Y145" s="410"/>
      <c r="Z145" s="410"/>
      <c r="AA145" s="410"/>
      <c r="AB145" s="410"/>
      <c r="AC145" s="410"/>
      <c r="AD145" s="410"/>
      <c r="AE145" s="410"/>
      <c r="AF145" s="410"/>
      <c r="AG145" s="410"/>
      <c r="AH145" s="410"/>
      <c r="AI145" s="410"/>
      <c r="AJ145" s="5"/>
      <c r="AK145" s="91">
        <v>106</v>
      </c>
      <c r="AL145" s="435">
        <v>0</v>
      </c>
      <c r="AM145" s="435">
        <v>10</v>
      </c>
      <c r="AN145" s="435">
        <v>6</v>
      </c>
      <c r="AO145" s="435">
        <v>50</v>
      </c>
      <c r="AP145" s="435">
        <v>4.0000000000000002E-4</v>
      </c>
      <c r="AQ145" s="435">
        <v>10</v>
      </c>
      <c r="AR145" s="435">
        <v>0.2</v>
      </c>
      <c r="AS145" s="435">
        <v>0.5</v>
      </c>
      <c r="AT145" s="435">
        <v>0.3</v>
      </c>
      <c r="AU145" s="435">
        <v>0.1</v>
      </c>
      <c r="AV145" s="91"/>
      <c r="AW145" s="81">
        <v>12.66666666667</v>
      </c>
      <c r="AX145" s="82">
        <v>-268.64249804230599</v>
      </c>
      <c r="AY145" s="82">
        <v>-5517.0231721973796</v>
      </c>
      <c r="AZ145" s="82">
        <v>-2181.2466455460799</v>
      </c>
      <c r="BA145" s="82">
        <v>-57827.831837074104</v>
      </c>
      <c r="BB145" s="91"/>
      <c r="BC145" s="81">
        <v>12.66666666667</v>
      </c>
      <c r="BD145" s="82">
        <v>874.75822786538595</v>
      </c>
      <c r="BE145" s="91"/>
      <c r="BF145" s="81">
        <v>12.66666666667</v>
      </c>
      <c r="BG145" s="82">
        <v>13.9294330438328</v>
      </c>
      <c r="BH145" s="91"/>
      <c r="BI145" s="91"/>
      <c r="BJ145" s="91"/>
      <c r="BK145" s="91"/>
      <c r="BL145" s="91"/>
      <c r="BM145" s="91"/>
      <c r="BN145" s="91"/>
      <c r="BO145" s="91"/>
      <c r="BP145" s="91"/>
      <c r="BQ145" s="91"/>
      <c r="BR145" s="91"/>
      <c r="BS145" s="91"/>
      <c r="BT145" s="91"/>
      <c r="BU145" s="91"/>
      <c r="BV145" s="91"/>
      <c r="BW145" s="91"/>
      <c r="BX145" s="91"/>
      <c r="BY145" s="91"/>
      <c r="BZ145" s="91"/>
      <c r="CA145" s="91"/>
      <c r="CB145" s="91"/>
      <c r="CC145" s="91"/>
      <c r="CD145" s="91"/>
      <c r="CE145" s="91"/>
      <c r="CF145" s="91"/>
      <c r="CG145" s="91"/>
      <c r="CH145" s="91"/>
      <c r="CI145" s="91"/>
      <c r="CJ145" s="91"/>
      <c r="CK145" s="91"/>
      <c r="CL145" s="91"/>
      <c r="CM145" s="91"/>
      <c r="CN145" s="91"/>
      <c r="CO145" s="91"/>
      <c r="CP145" s="91"/>
    </row>
    <row r="146" spans="1:94" ht="12" customHeight="1">
      <c r="A146" s="317"/>
      <c r="B146" s="317">
        <v>12.032</v>
      </c>
      <c r="C146" s="317">
        <v>2.8</v>
      </c>
      <c r="D146" s="472">
        <f t="shared" si="63"/>
        <v>142</v>
      </c>
      <c r="E146" s="473" t="str">
        <f t="shared" si="62"/>
        <v/>
      </c>
      <c r="F146" s="333"/>
      <c r="G146" s="410"/>
      <c r="H146" s="410"/>
      <c r="I146" s="410"/>
      <c r="J146" s="410"/>
      <c r="K146" s="410"/>
      <c r="L146" s="410"/>
      <c r="M146" s="410"/>
      <c r="N146" s="410"/>
      <c r="O146" s="410"/>
      <c r="P146" s="410"/>
      <c r="Q146" s="410"/>
      <c r="R146" s="410"/>
      <c r="S146" s="410"/>
      <c r="T146" s="410"/>
      <c r="U146" s="410"/>
      <c r="V146" s="410"/>
      <c r="W146" s="410"/>
      <c r="X146" s="410"/>
      <c r="Y146" s="410"/>
      <c r="Z146" s="410"/>
      <c r="AA146" s="410"/>
      <c r="AB146" s="410"/>
      <c r="AC146" s="410"/>
      <c r="AD146" s="410"/>
      <c r="AE146" s="410"/>
      <c r="AF146" s="410"/>
      <c r="AG146" s="410"/>
      <c r="AH146" s="410"/>
      <c r="AI146" s="410"/>
      <c r="AJ146" s="5"/>
      <c r="AK146" s="91">
        <v>107</v>
      </c>
      <c r="AL146" s="435">
        <v>0</v>
      </c>
      <c r="AM146" s="435">
        <v>10</v>
      </c>
      <c r="AN146" s="435">
        <v>7</v>
      </c>
      <c r="AO146" s="435">
        <v>50</v>
      </c>
      <c r="AP146" s="435">
        <v>4.0000000000000002E-4</v>
      </c>
      <c r="AQ146" s="435">
        <v>10</v>
      </c>
      <c r="AR146" s="435">
        <v>0.2</v>
      </c>
      <c r="AS146" s="435">
        <v>0.5</v>
      </c>
      <c r="AT146" s="435">
        <v>0.3</v>
      </c>
      <c r="AU146" s="435">
        <v>0.1</v>
      </c>
      <c r="AV146" s="91"/>
      <c r="AW146" s="81">
        <v>12.75</v>
      </c>
      <c r="AX146" s="82">
        <v>-292.05227370794597</v>
      </c>
      <c r="AY146" s="82">
        <v>-6343.3865400333198</v>
      </c>
      <c r="AZ146" s="82">
        <v>-2545.0754191457399</v>
      </c>
      <c r="BA146" s="82">
        <v>-70304.681109902303</v>
      </c>
      <c r="BB146" s="91"/>
      <c r="BC146" s="81">
        <v>12.75</v>
      </c>
      <c r="BD146" s="82">
        <v>874.57653188179404</v>
      </c>
      <c r="BE146" s="91"/>
      <c r="BF146" s="81">
        <v>12.75</v>
      </c>
      <c r="BG146" s="82">
        <v>13.710141467760799</v>
      </c>
      <c r="BH146" s="91"/>
      <c r="BI146" s="91"/>
      <c r="BJ146" s="91"/>
      <c r="BK146" s="91"/>
      <c r="BL146" s="91"/>
      <c r="BM146" s="91"/>
      <c r="BN146" s="91"/>
      <c r="BO146" s="91"/>
      <c r="BP146" s="91"/>
      <c r="BQ146" s="91"/>
      <c r="BR146" s="91"/>
      <c r="BS146" s="91"/>
      <c r="BT146" s="91"/>
      <c r="BU146" s="91"/>
      <c r="BV146" s="91"/>
      <c r="BW146" s="91"/>
      <c r="BX146" s="91"/>
      <c r="BY146" s="91"/>
      <c r="BZ146" s="91"/>
      <c r="CA146" s="91"/>
      <c r="CB146" s="91"/>
      <c r="CC146" s="91"/>
      <c r="CD146" s="91"/>
      <c r="CE146" s="91"/>
      <c r="CF146" s="91"/>
      <c r="CG146" s="91"/>
      <c r="CH146" s="91"/>
      <c r="CI146" s="91"/>
      <c r="CJ146" s="91"/>
      <c r="CK146" s="91"/>
      <c r="CL146" s="91"/>
      <c r="CM146" s="91"/>
      <c r="CN146" s="91"/>
      <c r="CO146" s="91"/>
      <c r="CP146" s="91"/>
    </row>
    <row r="147" spans="1:94" ht="12" customHeight="1">
      <c r="A147" s="317"/>
      <c r="B147" s="317">
        <v>12.082000000000001</v>
      </c>
      <c r="C147" s="317">
        <v>2.4</v>
      </c>
      <c r="D147" s="472">
        <f t="shared" si="63"/>
        <v>143</v>
      </c>
      <c r="E147" s="473" t="str">
        <f t="shared" si="62"/>
        <v/>
      </c>
      <c r="F147" s="333"/>
      <c r="G147" s="410"/>
      <c r="H147" s="410"/>
      <c r="I147" s="410"/>
      <c r="J147" s="410"/>
      <c r="K147" s="410"/>
      <c r="L147" s="410"/>
      <c r="M147" s="410"/>
      <c r="N147" s="410"/>
      <c r="O147" s="410"/>
      <c r="P147" s="410"/>
      <c r="Q147" s="410"/>
      <c r="R147" s="410"/>
      <c r="S147" s="410"/>
      <c r="T147" s="410"/>
      <c r="U147" s="410"/>
      <c r="V147" s="410"/>
      <c r="W147" s="410"/>
      <c r="X147" s="410"/>
      <c r="Y147" s="410"/>
      <c r="Z147" s="410"/>
      <c r="AA147" s="410"/>
      <c r="AB147" s="410"/>
      <c r="AC147" s="410"/>
      <c r="AD147" s="410"/>
      <c r="AE147" s="410"/>
      <c r="AF147" s="410"/>
      <c r="AG147" s="410"/>
      <c r="AH147" s="410"/>
      <c r="AI147" s="410"/>
      <c r="AJ147" s="5"/>
      <c r="AK147" s="91">
        <v>108</v>
      </c>
      <c r="AL147" s="435">
        <v>0</v>
      </c>
      <c r="AM147" s="435">
        <v>10</v>
      </c>
      <c r="AN147" s="435">
        <v>8</v>
      </c>
      <c r="AO147" s="435">
        <v>50</v>
      </c>
      <c r="AP147" s="435">
        <v>4.0000000000000002E-4</v>
      </c>
      <c r="AQ147" s="435">
        <v>10</v>
      </c>
      <c r="AR147" s="435">
        <v>0.2</v>
      </c>
      <c r="AS147" s="435">
        <v>0.5</v>
      </c>
      <c r="AT147" s="435">
        <v>0.3</v>
      </c>
      <c r="AU147" s="435">
        <v>0.1</v>
      </c>
      <c r="AV147" s="91"/>
      <c r="AW147" s="81">
        <v>12.83333333333</v>
      </c>
      <c r="AX147" s="82">
        <v>-270.61083224606301</v>
      </c>
      <c r="AY147" s="82">
        <v>-5198.1809295579797</v>
      </c>
      <c r="AZ147" s="82">
        <v>-2218.1219682503502</v>
      </c>
      <c r="BA147" s="82">
        <v>-53106.561192157897</v>
      </c>
      <c r="BB147" s="91"/>
      <c r="BC147" s="81">
        <v>12.83333333333</v>
      </c>
      <c r="BD147" s="82">
        <v>874.39438277456998</v>
      </c>
      <c r="BE147" s="91"/>
      <c r="BF147" s="81">
        <v>12.83333333333</v>
      </c>
      <c r="BG147" s="82">
        <v>13.701533838798699</v>
      </c>
      <c r="BH147" s="91"/>
      <c r="BI147" s="91"/>
      <c r="BJ147" s="91"/>
      <c r="BK147" s="91"/>
      <c r="BL147" s="91"/>
      <c r="BM147" s="91"/>
      <c r="BN147" s="91"/>
      <c r="BO147" s="91"/>
      <c r="BP147" s="91"/>
      <c r="BQ147" s="91"/>
      <c r="BR147" s="91"/>
      <c r="BS147" s="91"/>
      <c r="BT147" s="91"/>
      <c r="BU147" s="91"/>
      <c r="BV147" s="91"/>
      <c r="BW147" s="91"/>
      <c r="BX147" s="91"/>
      <c r="BY147" s="91"/>
      <c r="BZ147" s="91"/>
      <c r="CA147" s="91"/>
      <c r="CB147" s="91"/>
      <c r="CC147" s="91"/>
      <c r="CD147" s="91"/>
      <c r="CE147" s="91"/>
      <c r="CF147" s="91"/>
      <c r="CG147" s="91"/>
      <c r="CH147" s="91"/>
      <c r="CI147" s="91"/>
      <c r="CJ147" s="91"/>
      <c r="CK147" s="91"/>
      <c r="CL147" s="91"/>
      <c r="CM147" s="91"/>
      <c r="CN147" s="91"/>
      <c r="CO147" s="91"/>
      <c r="CP147" s="91"/>
    </row>
    <row r="148" spans="1:94" ht="12" customHeight="1">
      <c r="A148" s="317"/>
      <c r="B148" s="317">
        <v>12.238</v>
      </c>
      <c r="C148" s="317">
        <v>-2.1</v>
      </c>
      <c r="D148" s="472">
        <f t="shared" si="63"/>
        <v>144</v>
      </c>
      <c r="E148" s="473" t="str">
        <f t="shared" si="62"/>
        <v/>
      </c>
      <c r="F148" s="333"/>
      <c r="G148" s="410"/>
      <c r="H148" s="410"/>
      <c r="I148" s="410"/>
      <c r="J148" s="410"/>
      <c r="K148" s="410"/>
      <c r="L148" s="410"/>
      <c r="M148" s="410"/>
      <c r="N148" s="410"/>
      <c r="O148" s="410"/>
      <c r="P148" s="410"/>
      <c r="Q148" s="410"/>
      <c r="R148" s="410"/>
      <c r="S148" s="410"/>
      <c r="T148" s="410"/>
      <c r="U148" s="410"/>
      <c r="V148" s="410"/>
      <c r="W148" s="410"/>
      <c r="X148" s="410"/>
      <c r="Y148" s="410"/>
      <c r="Z148" s="410"/>
      <c r="AA148" s="410"/>
      <c r="AB148" s="410"/>
      <c r="AC148" s="410"/>
      <c r="AD148" s="410"/>
      <c r="AE148" s="410"/>
      <c r="AF148" s="410"/>
      <c r="AG148" s="410"/>
      <c r="AH148" s="410"/>
      <c r="AI148" s="410"/>
      <c r="AJ148" s="5"/>
      <c r="AK148" s="91">
        <v>109</v>
      </c>
      <c r="AL148" s="435">
        <v>0</v>
      </c>
      <c r="AM148" s="435">
        <v>10</v>
      </c>
      <c r="AN148" s="435">
        <v>9</v>
      </c>
      <c r="AO148" s="435">
        <v>50</v>
      </c>
      <c r="AP148" s="435">
        <v>4.0000000000000002E-4</v>
      </c>
      <c r="AQ148" s="435">
        <v>10</v>
      </c>
      <c r="AR148" s="435">
        <v>0.2</v>
      </c>
      <c r="AS148" s="435">
        <v>0.5</v>
      </c>
      <c r="AT148" s="435">
        <v>0.3</v>
      </c>
      <c r="AU148" s="435">
        <v>0.1</v>
      </c>
      <c r="AV148" s="91"/>
      <c r="AW148" s="81">
        <v>12.91666666667</v>
      </c>
      <c r="AX148" s="82">
        <v>-292.35591306958003</v>
      </c>
      <c r="AY148" s="82">
        <v>-6212.1582730079599</v>
      </c>
      <c r="AZ148" s="82">
        <v>-2553.0084816901499</v>
      </c>
      <c r="BA148" s="82">
        <v>-68367.170302650396</v>
      </c>
      <c r="BB148" s="91"/>
      <c r="BC148" s="81">
        <v>12.91666666667</v>
      </c>
      <c r="BD148" s="82">
        <v>874.21171095587204</v>
      </c>
      <c r="BE148" s="91"/>
      <c r="BF148" s="81">
        <v>12.91666666667</v>
      </c>
      <c r="BG148" s="82">
        <v>13.5227325802786</v>
      </c>
      <c r="BH148" s="91"/>
      <c r="BI148" s="91"/>
      <c r="BJ148" s="91"/>
      <c r="BK148" s="91"/>
      <c r="BL148" s="91"/>
      <c r="BM148" s="91"/>
      <c r="BN148" s="91"/>
      <c r="BO148" s="91"/>
      <c r="BP148" s="91"/>
      <c r="BQ148" s="91"/>
      <c r="BR148" s="91"/>
      <c r="BS148" s="91"/>
      <c r="BT148" s="91"/>
      <c r="BU148" s="91"/>
      <c r="BV148" s="91"/>
      <c r="BW148" s="91"/>
      <c r="BX148" s="91"/>
      <c r="BY148" s="91"/>
      <c r="BZ148" s="91"/>
      <c r="CA148" s="91"/>
      <c r="CB148" s="91"/>
      <c r="CC148" s="91"/>
      <c r="CD148" s="91"/>
      <c r="CE148" s="91"/>
      <c r="CF148" s="91"/>
      <c r="CG148" s="91"/>
      <c r="CH148" s="91"/>
      <c r="CI148" s="91"/>
      <c r="CJ148" s="91"/>
      <c r="CK148" s="91"/>
      <c r="CL148" s="91"/>
      <c r="CM148" s="91"/>
      <c r="CN148" s="91"/>
      <c r="CO148" s="91"/>
      <c r="CP148" s="91"/>
    </row>
    <row r="149" spans="1:94" ht="12" customHeight="1">
      <c r="A149" s="317"/>
      <c r="B149" s="317">
        <v>12.288</v>
      </c>
      <c r="C149" s="317">
        <v>-2.5</v>
      </c>
      <c r="D149" s="472">
        <f t="shared" si="63"/>
        <v>145</v>
      </c>
      <c r="E149" s="473" t="str">
        <f t="shared" si="62"/>
        <v/>
      </c>
      <c r="F149" s="333"/>
      <c r="G149" s="410"/>
      <c r="H149" s="410"/>
      <c r="I149" s="410"/>
      <c r="J149" s="410"/>
      <c r="K149" s="410"/>
      <c r="L149" s="410"/>
      <c r="M149" s="410"/>
      <c r="N149" s="410"/>
      <c r="O149" s="410"/>
      <c r="P149" s="410"/>
      <c r="Q149" s="410"/>
      <c r="R149" s="410"/>
      <c r="S149" s="410"/>
      <c r="T149" s="410"/>
      <c r="U149" s="410"/>
      <c r="V149" s="410"/>
      <c r="W149" s="410"/>
      <c r="X149" s="410"/>
      <c r="Y149" s="410"/>
      <c r="Z149" s="410"/>
      <c r="AA149" s="410"/>
      <c r="AB149" s="410"/>
      <c r="AC149" s="410"/>
      <c r="AD149" s="410"/>
      <c r="AE149" s="410"/>
      <c r="AF149" s="410"/>
      <c r="AG149" s="410"/>
      <c r="AH149" s="410"/>
      <c r="AI149" s="410"/>
      <c r="AJ149" s="5"/>
      <c r="AK149" s="91">
        <v>110</v>
      </c>
      <c r="AL149" s="435">
        <v>0</v>
      </c>
      <c r="AM149" s="435">
        <v>11</v>
      </c>
      <c r="AN149" s="435">
        <v>0</v>
      </c>
      <c r="AO149" s="435">
        <v>50</v>
      </c>
      <c r="AP149" s="435">
        <v>4.0000000000000002E-4</v>
      </c>
      <c r="AQ149" s="435">
        <v>10</v>
      </c>
      <c r="AR149" s="435">
        <v>0.2</v>
      </c>
      <c r="AS149" s="435">
        <v>0.5</v>
      </c>
      <c r="AT149" s="435">
        <v>0.3</v>
      </c>
      <c r="AU149" s="435">
        <v>0.1</v>
      </c>
      <c r="AV149" s="91"/>
      <c r="AW149" s="81">
        <v>13</v>
      </c>
      <c r="AX149" s="82">
        <v>-265.97316611367</v>
      </c>
      <c r="AY149" s="82">
        <v>-4955.6142523855096</v>
      </c>
      <c r="AZ149" s="82">
        <v>-2146.71746935481</v>
      </c>
      <c r="BA149" s="82">
        <v>-49462.642213544503</v>
      </c>
      <c r="BB149" s="91"/>
      <c r="BC149" s="81">
        <v>13</v>
      </c>
      <c r="BD149" s="82">
        <v>874.02857942932303</v>
      </c>
      <c r="BE149" s="91"/>
      <c r="BF149" s="81">
        <v>13</v>
      </c>
      <c r="BG149" s="82">
        <v>13.623148030629199</v>
      </c>
      <c r="BH149" s="91"/>
      <c r="BI149" s="91"/>
      <c r="BJ149" s="91"/>
      <c r="BK149" s="91"/>
      <c r="BL149" s="91"/>
      <c r="BM149" s="91"/>
      <c r="BN149" s="91"/>
      <c r="BO149" s="91"/>
      <c r="BP149" s="91"/>
      <c r="BQ149" s="91"/>
      <c r="BR149" s="91"/>
      <c r="BS149" s="91"/>
      <c r="BT149" s="91"/>
      <c r="BU149" s="91"/>
      <c r="BV149" s="91"/>
      <c r="BW149" s="91"/>
      <c r="BX149" s="91"/>
      <c r="BY149" s="91"/>
      <c r="BZ149" s="91"/>
      <c r="CA149" s="91"/>
      <c r="CB149" s="91"/>
      <c r="CC149" s="91"/>
      <c r="CD149" s="91"/>
      <c r="CE149" s="91"/>
      <c r="CF149" s="91"/>
      <c r="CG149" s="91"/>
      <c r="CH149" s="91"/>
      <c r="CI149" s="91"/>
      <c r="CJ149" s="91"/>
      <c r="CK149" s="91"/>
      <c r="CL149" s="91"/>
      <c r="CM149" s="91"/>
      <c r="CN149" s="91"/>
      <c r="CO149" s="91"/>
      <c r="CP149" s="91"/>
    </row>
    <row r="150" spans="1:94" ht="12" customHeight="1">
      <c r="A150" s="317"/>
      <c r="B150" s="317">
        <v>12.337999999999999</v>
      </c>
      <c r="C150" s="317">
        <v>-2.1</v>
      </c>
      <c r="D150" s="472">
        <f t="shared" si="63"/>
        <v>146</v>
      </c>
      <c r="E150" s="473" t="str">
        <f t="shared" si="62"/>
        <v/>
      </c>
      <c r="F150" s="333"/>
      <c r="G150" s="410"/>
      <c r="H150" s="410"/>
      <c r="I150" s="410"/>
      <c r="J150" s="410"/>
      <c r="K150" s="410"/>
      <c r="L150" s="410"/>
      <c r="M150" s="410"/>
      <c r="N150" s="410"/>
      <c r="O150" s="410"/>
      <c r="P150" s="410"/>
      <c r="Q150" s="410"/>
      <c r="R150" s="410"/>
      <c r="S150" s="410"/>
      <c r="T150" s="410"/>
      <c r="U150" s="410"/>
      <c r="V150" s="410"/>
      <c r="W150" s="410"/>
      <c r="X150" s="410"/>
      <c r="Y150" s="410"/>
      <c r="Z150" s="410"/>
      <c r="AA150" s="410"/>
      <c r="AB150" s="410"/>
      <c r="AC150" s="410"/>
      <c r="AD150" s="410"/>
      <c r="AE150" s="410"/>
      <c r="AF150" s="410"/>
      <c r="AG150" s="410"/>
      <c r="AH150" s="410"/>
      <c r="AI150" s="410"/>
      <c r="AJ150" s="5"/>
      <c r="AK150" s="91">
        <v>111</v>
      </c>
      <c r="AL150" s="435">
        <v>0</v>
      </c>
      <c r="AM150" s="435">
        <v>11</v>
      </c>
      <c r="AN150" s="435">
        <v>1</v>
      </c>
      <c r="AO150" s="435">
        <v>50</v>
      </c>
      <c r="AP150" s="435">
        <v>4.0000000000000002E-4</v>
      </c>
      <c r="AQ150" s="435">
        <v>10</v>
      </c>
      <c r="AR150" s="435">
        <v>0.2</v>
      </c>
      <c r="AS150" s="435">
        <v>0.5</v>
      </c>
      <c r="AT150" s="435">
        <v>0.3</v>
      </c>
      <c r="AU150" s="435">
        <v>0.1</v>
      </c>
      <c r="AV150" s="91"/>
      <c r="AW150" s="81">
        <v>13.08333333333</v>
      </c>
      <c r="AX150" s="82">
        <v>-250.88041911043999</v>
      </c>
      <c r="AY150" s="82">
        <v>-4604.4655336385704</v>
      </c>
      <c r="AZ150" s="82">
        <v>-1910.0748046203701</v>
      </c>
      <c r="BA150" s="82">
        <v>-44124.614336642</v>
      </c>
      <c r="BB150" s="91"/>
      <c r="BC150" s="81">
        <v>13.08333333333</v>
      </c>
      <c r="BD150" s="82">
        <v>873.84513397637102</v>
      </c>
      <c r="BE150" s="91"/>
      <c r="BF150" s="81">
        <v>13.08333333333</v>
      </c>
      <c r="BG150" s="82">
        <v>13.922838565188499</v>
      </c>
      <c r="BH150" s="91"/>
      <c r="BI150" s="91"/>
      <c r="BJ150" s="91"/>
      <c r="BK150" s="91"/>
      <c r="BL150" s="91"/>
      <c r="BM150" s="91"/>
      <c r="BN150" s="91"/>
      <c r="BO150" s="91"/>
      <c r="BP150" s="91"/>
      <c r="BQ150" s="91"/>
      <c r="BR150" s="91"/>
      <c r="BS150" s="91"/>
      <c r="BT150" s="91"/>
      <c r="BU150" s="91"/>
      <c r="BV150" s="91"/>
      <c r="BW150" s="91"/>
      <c r="BX150" s="91"/>
      <c r="BY150" s="91"/>
      <c r="BZ150" s="91"/>
      <c r="CA150" s="91"/>
      <c r="CB150" s="91"/>
      <c r="CC150" s="91"/>
      <c r="CD150" s="91"/>
      <c r="CE150" s="91"/>
      <c r="CF150" s="91"/>
      <c r="CG150" s="91"/>
      <c r="CH150" s="91"/>
      <c r="CI150" s="91"/>
      <c r="CJ150" s="91"/>
      <c r="CK150" s="91"/>
      <c r="CL150" s="91"/>
      <c r="CM150" s="91"/>
      <c r="CN150" s="91"/>
      <c r="CO150" s="91"/>
      <c r="CP150" s="91"/>
    </row>
    <row r="151" spans="1:94" ht="12" customHeight="1">
      <c r="A151" s="317"/>
      <c r="B151" s="317">
        <v>12.494</v>
      </c>
      <c r="C151" s="317">
        <v>2.1</v>
      </c>
      <c r="D151" s="472">
        <f t="shared" si="63"/>
        <v>147</v>
      </c>
      <c r="E151" s="473" t="str">
        <f t="shared" si="62"/>
        <v/>
      </c>
      <c r="F151" s="333"/>
      <c r="G151" s="410"/>
      <c r="H151" s="410"/>
      <c r="I151" s="410"/>
      <c r="J151" s="410"/>
      <c r="K151" s="410"/>
      <c r="L151" s="410"/>
      <c r="M151" s="410"/>
      <c r="N151" s="410"/>
      <c r="O151" s="410"/>
      <c r="P151" s="410"/>
      <c r="Q151" s="410"/>
      <c r="R151" s="410"/>
      <c r="S151" s="410"/>
      <c r="T151" s="410"/>
      <c r="U151" s="410"/>
      <c r="V151" s="410"/>
      <c r="W151" s="410"/>
      <c r="X151" s="410"/>
      <c r="Y151" s="410"/>
      <c r="Z151" s="410"/>
      <c r="AA151" s="410"/>
      <c r="AB151" s="410"/>
      <c r="AC151" s="410"/>
      <c r="AD151" s="410"/>
      <c r="AE151" s="410"/>
      <c r="AF151" s="410"/>
      <c r="AG151" s="410"/>
      <c r="AH151" s="410"/>
      <c r="AI151" s="410"/>
      <c r="AJ151" s="5"/>
      <c r="AK151" s="91">
        <v>112</v>
      </c>
      <c r="AL151" s="435">
        <v>0</v>
      </c>
      <c r="AM151" s="435">
        <v>11</v>
      </c>
      <c r="AN151" s="435">
        <v>2</v>
      </c>
      <c r="AO151" s="435">
        <v>50</v>
      </c>
      <c r="AP151" s="435">
        <v>4.0000000000000002E-4</v>
      </c>
      <c r="AQ151" s="435">
        <v>10</v>
      </c>
      <c r="AR151" s="435">
        <v>0.2</v>
      </c>
      <c r="AS151" s="435">
        <v>0.5</v>
      </c>
      <c r="AT151" s="435">
        <v>0.3</v>
      </c>
      <c r="AU151" s="435">
        <v>0.1</v>
      </c>
      <c r="AV151" s="91"/>
      <c r="AW151" s="81">
        <v>13.16666666667</v>
      </c>
      <c r="AX151" s="82">
        <v>-261.99825247908802</v>
      </c>
      <c r="AY151" s="82">
        <v>-5295.51273046395</v>
      </c>
      <c r="AZ151" s="82">
        <v>-2078.0676171371301</v>
      </c>
      <c r="BA151" s="82">
        <v>-54486.522463735702</v>
      </c>
      <c r="BB151" s="91"/>
      <c r="BC151" s="81">
        <v>13.16666666667</v>
      </c>
      <c r="BD151" s="82">
        <v>873.66141879450299</v>
      </c>
      <c r="BE151" s="91"/>
      <c r="BF151" s="81">
        <v>13.16666666667</v>
      </c>
      <c r="BG151" s="82">
        <v>14.0696063980233</v>
      </c>
      <c r="BH151" s="91"/>
      <c r="BI151" s="91"/>
      <c r="BJ151" s="91"/>
      <c r="BK151" s="91"/>
      <c r="BL151" s="91"/>
      <c r="BM151" s="91"/>
      <c r="BN151" s="91"/>
      <c r="BO151" s="91"/>
      <c r="BP151" s="91"/>
      <c r="BQ151" s="91"/>
      <c r="BR151" s="91"/>
      <c r="BS151" s="91"/>
      <c r="BT151" s="91"/>
      <c r="BU151" s="91"/>
      <c r="BV151" s="91"/>
      <c r="BW151" s="91"/>
      <c r="BX151" s="91"/>
      <c r="BY151" s="91"/>
      <c r="BZ151" s="91"/>
      <c r="CA151" s="91"/>
      <c r="CB151" s="91"/>
      <c r="CC151" s="91"/>
      <c r="CD151" s="91"/>
      <c r="CE151" s="91"/>
      <c r="CF151" s="91"/>
      <c r="CG151" s="91"/>
      <c r="CH151" s="91"/>
      <c r="CI151" s="91"/>
      <c r="CJ151" s="91"/>
      <c r="CK151" s="91"/>
      <c r="CL151" s="91"/>
      <c r="CM151" s="91"/>
      <c r="CN151" s="91"/>
      <c r="CO151" s="91"/>
      <c r="CP151" s="91"/>
    </row>
    <row r="152" spans="1:94" ht="12" customHeight="1">
      <c r="A152" s="317"/>
      <c r="B152" s="317">
        <v>12.544</v>
      </c>
      <c r="C152" s="317">
        <v>2.5</v>
      </c>
      <c r="D152" s="472">
        <f t="shared" si="63"/>
        <v>148</v>
      </c>
      <c r="E152" s="473" t="str">
        <f t="shared" si="62"/>
        <v/>
      </c>
      <c r="F152" s="333"/>
      <c r="G152" s="410"/>
      <c r="H152" s="410"/>
      <c r="I152" s="410"/>
      <c r="J152" s="410"/>
      <c r="K152" s="410"/>
      <c r="L152" s="410"/>
      <c r="M152" s="410"/>
      <c r="N152" s="410"/>
      <c r="O152" s="410"/>
      <c r="P152" s="410"/>
      <c r="Q152" s="410"/>
      <c r="R152" s="410"/>
      <c r="S152" s="410"/>
      <c r="T152" s="410"/>
      <c r="U152" s="410"/>
      <c r="V152" s="410"/>
      <c r="W152" s="410"/>
      <c r="X152" s="410"/>
      <c r="Y152" s="410"/>
      <c r="Z152" s="410"/>
      <c r="AA152" s="410"/>
      <c r="AB152" s="410"/>
      <c r="AC152" s="410"/>
      <c r="AD152" s="410"/>
      <c r="AE152" s="410"/>
      <c r="AF152" s="410"/>
      <c r="AG152" s="410"/>
      <c r="AH152" s="410"/>
      <c r="AI152" s="410"/>
      <c r="AJ152" s="5"/>
      <c r="AK152" s="91">
        <v>113</v>
      </c>
      <c r="AL152" s="435">
        <v>0</v>
      </c>
      <c r="AM152" s="435">
        <v>11</v>
      </c>
      <c r="AN152" s="435">
        <v>3</v>
      </c>
      <c r="AO152" s="435">
        <v>50</v>
      </c>
      <c r="AP152" s="435">
        <v>4.0000000000000002E-4</v>
      </c>
      <c r="AQ152" s="435">
        <v>10</v>
      </c>
      <c r="AR152" s="435">
        <v>0.2</v>
      </c>
      <c r="AS152" s="435">
        <v>0.5</v>
      </c>
      <c r="AT152" s="435">
        <v>0.3</v>
      </c>
      <c r="AU152" s="435">
        <v>0.1</v>
      </c>
      <c r="AV152" s="91"/>
      <c r="AW152" s="81">
        <v>13.25</v>
      </c>
      <c r="AX152" s="82">
        <v>-285.98300173802897</v>
      </c>
      <c r="AY152" s="82">
        <v>-6198.4401661503998</v>
      </c>
      <c r="AZ152" s="82">
        <v>-2449.6682370900098</v>
      </c>
      <c r="BA152" s="82">
        <v>-68101.331625864696</v>
      </c>
      <c r="BB152" s="91"/>
      <c r="BC152" s="81">
        <v>13.25</v>
      </c>
      <c r="BD152" s="82">
        <v>873.47731049696802</v>
      </c>
      <c r="BE152" s="91"/>
      <c r="BF152" s="81">
        <v>13.25</v>
      </c>
      <c r="BG152" s="82">
        <v>13.8887516371956</v>
      </c>
      <c r="BH152" s="91"/>
      <c r="BI152" s="91"/>
      <c r="BJ152" s="91"/>
      <c r="BK152" s="91"/>
      <c r="BL152" s="91"/>
      <c r="BM152" s="91"/>
      <c r="BN152" s="91"/>
      <c r="BO152" s="91"/>
      <c r="BP152" s="91"/>
      <c r="BQ152" s="91"/>
      <c r="BR152" s="91"/>
      <c r="BS152" s="91"/>
      <c r="BT152" s="91"/>
      <c r="BU152" s="91"/>
      <c r="BV152" s="91"/>
      <c r="BW152" s="91"/>
      <c r="BX152" s="91"/>
      <c r="BY152" s="91"/>
      <c r="BZ152" s="91"/>
      <c r="CA152" s="91"/>
      <c r="CB152" s="91"/>
      <c r="CC152" s="91"/>
      <c r="CD152" s="91"/>
      <c r="CE152" s="91"/>
      <c r="CF152" s="91"/>
      <c r="CG152" s="91"/>
      <c r="CH152" s="91"/>
      <c r="CI152" s="91"/>
      <c r="CJ152" s="91"/>
      <c r="CK152" s="91"/>
      <c r="CL152" s="91"/>
      <c r="CM152" s="91"/>
      <c r="CN152" s="91"/>
      <c r="CO152" s="91"/>
      <c r="CP152" s="91"/>
    </row>
    <row r="153" spans="1:94" ht="12" customHeight="1">
      <c r="A153" s="317"/>
      <c r="B153" s="317">
        <v>12.593999999999999</v>
      </c>
      <c r="C153" s="317">
        <v>2</v>
      </c>
      <c r="D153" s="472">
        <f t="shared" si="63"/>
        <v>149</v>
      </c>
      <c r="E153" s="473" t="str">
        <f t="shared" si="62"/>
        <v/>
      </c>
      <c r="F153" s="333"/>
      <c r="G153" s="410"/>
      <c r="H153" s="410"/>
      <c r="I153" s="410"/>
      <c r="J153" s="410"/>
      <c r="K153" s="410"/>
      <c r="L153" s="410"/>
      <c r="M153" s="410"/>
      <c r="N153" s="410"/>
      <c r="O153" s="410"/>
      <c r="P153" s="410"/>
      <c r="Q153" s="410"/>
      <c r="R153" s="410"/>
      <c r="S153" s="410"/>
      <c r="T153" s="410"/>
      <c r="U153" s="410"/>
      <c r="V153" s="410"/>
      <c r="W153" s="410"/>
      <c r="X153" s="410"/>
      <c r="Y153" s="410"/>
      <c r="Z153" s="410"/>
      <c r="AA153" s="410"/>
      <c r="AB153" s="410"/>
      <c r="AC153" s="410"/>
      <c r="AD153" s="410"/>
      <c r="AE153" s="410"/>
      <c r="AF153" s="410"/>
      <c r="AG153" s="410"/>
      <c r="AH153" s="410"/>
      <c r="AI153" s="410"/>
      <c r="AJ153" s="5"/>
      <c r="AK153" s="91">
        <v>114</v>
      </c>
      <c r="AL153" s="435">
        <v>0</v>
      </c>
      <c r="AM153" s="435">
        <v>11</v>
      </c>
      <c r="AN153" s="435">
        <v>4</v>
      </c>
      <c r="AO153" s="435">
        <v>50</v>
      </c>
      <c r="AP153" s="435">
        <v>4.0000000000000002E-4</v>
      </c>
      <c r="AQ153" s="435">
        <v>10</v>
      </c>
      <c r="AR153" s="435">
        <v>0.2</v>
      </c>
      <c r="AS153" s="435">
        <v>0.5</v>
      </c>
      <c r="AT153" s="435">
        <v>0.3</v>
      </c>
      <c r="AU153" s="435">
        <v>0.1</v>
      </c>
      <c r="AV153" s="91"/>
      <c r="AW153" s="81">
        <v>13.33333333333</v>
      </c>
      <c r="AX153" s="82">
        <v>-301.03460973401701</v>
      </c>
      <c r="AY153" s="82">
        <v>-6503.7063975388701</v>
      </c>
      <c r="AZ153" s="82">
        <v>-2698.0739150536301</v>
      </c>
      <c r="BA153" s="82">
        <v>-72828.742278634803</v>
      </c>
      <c r="BB153" s="91"/>
      <c r="BC153" s="81">
        <v>13.33333333333</v>
      </c>
      <c r="BD153" s="82">
        <v>873.29262761825498</v>
      </c>
      <c r="BE153" s="91"/>
      <c r="BF153" s="81">
        <v>13.33333333333</v>
      </c>
      <c r="BG153" s="82">
        <v>13.526125418748601</v>
      </c>
      <c r="BH153" s="91"/>
      <c r="BI153" s="91"/>
      <c r="BJ153" s="91"/>
      <c r="BK153" s="91"/>
      <c r="BL153" s="91"/>
      <c r="BM153" s="91"/>
      <c r="BN153" s="91"/>
      <c r="BO153" s="91"/>
      <c r="BP153" s="91"/>
      <c r="BQ153" s="91"/>
      <c r="BR153" s="91"/>
      <c r="BS153" s="91"/>
      <c r="BT153" s="91"/>
      <c r="BU153" s="91"/>
      <c r="BV153" s="91"/>
      <c r="BW153" s="91"/>
      <c r="BX153" s="91"/>
      <c r="BY153" s="91"/>
      <c r="BZ153" s="91"/>
      <c r="CA153" s="91"/>
      <c r="CB153" s="91"/>
      <c r="CC153" s="91"/>
      <c r="CD153" s="91"/>
      <c r="CE153" s="91"/>
      <c r="CF153" s="91"/>
      <c r="CG153" s="91"/>
      <c r="CH153" s="91"/>
      <c r="CI153" s="91"/>
      <c r="CJ153" s="91"/>
      <c r="CK153" s="91"/>
      <c r="CL153" s="91"/>
      <c r="CM153" s="91"/>
      <c r="CN153" s="91"/>
      <c r="CO153" s="91"/>
      <c r="CP153" s="91"/>
    </row>
    <row r="154" spans="1:94" ht="12" customHeight="1">
      <c r="A154" s="317"/>
      <c r="B154" s="317">
        <v>12.75</v>
      </c>
      <c r="C154" s="317">
        <v>-2.4</v>
      </c>
      <c r="D154" s="472">
        <f t="shared" si="63"/>
        <v>150</v>
      </c>
      <c r="E154" s="473" t="str">
        <f t="shared" si="62"/>
        <v/>
      </c>
      <c r="F154" s="333"/>
      <c r="G154" s="410"/>
      <c r="H154" s="410"/>
      <c r="I154" s="410"/>
      <c r="J154" s="410"/>
      <c r="K154" s="410"/>
      <c r="L154" s="410"/>
      <c r="M154" s="410"/>
      <c r="N154" s="410"/>
      <c r="O154" s="410"/>
      <c r="P154" s="410"/>
      <c r="Q154" s="410"/>
      <c r="R154" s="410"/>
      <c r="S154" s="410"/>
      <c r="T154" s="410"/>
      <c r="U154" s="410"/>
      <c r="V154" s="410"/>
      <c r="W154" s="410"/>
      <c r="X154" s="410"/>
      <c r="Y154" s="410"/>
      <c r="Z154" s="410"/>
      <c r="AA154" s="410"/>
      <c r="AB154" s="410"/>
      <c r="AC154" s="410"/>
      <c r="AD154" s="410"/>
      <c r="AE154" s="410"/>
      <c r="AF154" s="410"/>
      <c r="AG154" s="410"/>
      <c r="AH154" s="410"/>
      <c r="AI154" s="410"/>
      <c r="AJ154" s="5"/>
      <c r="AK154" s="91">
        <v>115</v>
      </c>
      <c r="AL154" s="435">
        <v>0</v>
      </c>
      <c r="AM154" s="435">
        <v>11</v>
      </c>
      <c r="AN154" s="435">
        <v>5</v>
      </c>
      <c r="AO154" s="435">
        <v>50</v>
      </c>
      <c r="AP154" s="435">
        <v>4.0000000000000002E-4</v>
      </c>
      <c r="AQ154" s="435">
        <v>10</v>
      </c>
      <c r="AR154" s="435">
        <v>0.2</v>
      </c>
      <c r="AS154" s="435">
        <v>0.5</v>
      </c>
      <c r="AT154" s="435">
        <v>0.3</v>
      </c>
      <c r="AU154" s="435">
        <v>0.1</v>
      </c>
      <c r="AV154" s="91"/>
      <c r="AW154" s="81">
        <v>13.41666666667</v>
      </c>
      <c r="AX154" s="82">
        <v>-291.82811056734801</v>
      </c>
      <c r="AY154" s="82">
        <v>-5869.5121308217804</v>
      </c>
      <c r="AZ154" s="82">
        <v>-2559.7327774087598</v>
      </c>
      <c r="BA154" s="82">
        <v>-63337.724394652403</v>
      </c>
      <c r="BB154" s="91"/>
      <c r="BC154" s="81">
        <v>13.41666666667</v>
      </c>
      <c r="BD154" s="82">
        <v>873.10730874384899</v>
      </c>
      <c r="BE154" s="91"/>
      <c r="BF154" s="81">
        <v>13.41666666667</v>
      </c>
      <c r="BG154" s="82">
        <v>13.3178257775888</v>
      </c>
      <c r="BH154" s="91"/>
      <c r="BI154" s="91"/>
      <c r="BJ154" s="91"/>
      <c r="BK154" s="91"/>
      <c r="BL154" s="91"/>
      <c r="BM154" s="91"/>
      <c r="BN154" s="91"/>
      <c r="BO154" s="91"/>
      <c r="BP154" s="91"/>
      <c r="BQ154" s="91"/>
      <c r="BR154" s="91"/>
      <c r="BS154" s="91"/>
      <c r="BT154" s="91"/>
      <c r="BU154" s="91"/>
      <c r="BV154" s="91"/>
      <c r="BW154" s="91"/>
      <c r="BX154" s="91"/>
      <c r="BY154" s="91"/>
      <c r="BZ154" s="91"/>
      <c r="CA154" s="91"/>
      <c r="CB154" s="91"/>
      <c r="CC154" s="91"/>
      <c r="CD154" s="91"/>
      <c r="CE154" s="91"/>
      <c r="CF154" s="91"/>
      <c r="CG154" s="91"/>
      <c r="CH154" s="91"/>
      <c r="CI154" s="91"/>
      <c r="CJ154" s="91"/>
      <c r="CK154" s="91"/>
      <c r="CL154" s="91"/>
      <c r="CM154" s="91"/>
      <c r="CN154" s="91"/>
      <c r="CO154" s="91"/>
      <c r="CP154" s="91"/>
    </row>
    <row r="155" spans="1:94" ht="12" customHeight="1">
      <c r="A155" s="317"/>
      <c r="B155" s="317">
        <v>12.8</v>
      </c>
      <c r="C155" s="317">
        <v>2.8</v>
      </c>
      <c r="D155" s="472">
        <f t="shared" si="63"/>
        <v>151</v>
      </c>
      <c r="E155" s="473" t="str">
        <f t="shared" si="62"/>
        <v/>
      </c>
      <c r="F155" s="333"/>
      <c r="G155" s="410"/>
      <c r="H155" s="410"/>
      <c r="I155" s="410"/>
      <c r="J155" s="410"/>
      <c r="K155" s="410"/>
      <c r="L155" s="410"/>
      <c r="M155" s="410"/>
      <c r="N155" s="410"/>
      <c r="O155" s="410"/>
      <c r="P155" s="410"/>
      <c r="Q155" s="410"/>
      <c r="R155" s="410"/>
      <c r="S155" s="410"/>
      <c r="T155" s="410"/>
      <c r="U155" s="410"/>
      <c r="V155" s="410"/>
      <c r="W155" s="410"/>
      <c r="X155" s="410"/>
      <c r="Y155" s="410"/>
      <c r="Z155" s="410"/>
      <c r="AA155" s="410"/>
      <c r="AB155" s="410"/>
      <c r="AC155" s="410"/>
      <c r="AD155" s="410"/>
      <c r="AE155" s="410"/>
      <c r="AF155" s="410"/>
      <c r="AG155" s="410"/>
      <c r="AH155" s="410"/>
      <c r="AI155" s="410"/>
      <c r="AJ155" s="5"/>
      <c r="AK155" s="91">
        <v>116</v>
      </c>
      <c r="AL155" s="435">
        <v>0</v>
      </c>
      <c r="AM155" s="435">
        <v>11</v>
      </c>
      <c r="AN155" s="435">
        <v>6</v>
      </c>
      <c r="AO155" s="435">
        <v>50</v>
      </c>
      <c r="AP155" s="435">
        <v>4.0000000000000002E-4</v>
      </c>
      <c r="AQ155" s="435">
        <v>10</v>
      </c>
      <c r="AR155" s="435">
        <v>0.2</v>
      </c>
      <c r="AS155" s="435">
        <v>0.5</v>
      </c>
      <c r="AT155" s="435">
        <v>0.3</v>
      </c>
      <c r="AU155" s="435">
        <v>0.1</v>
      </c>
      <c r="AV155" s="91"/>
      <c r="AW155" s="81">
        <v>13.5</v>
      </c>
      <c r="AX155" s="82">
        <v>-269.51377680748902</v>
      </c>
      <c r="AY155" s="82">
        <v>-5000.9621904064497</v>
      </c>
      <c r="AZ155" s="82">
        <v>-2189.6561237368101</v>
      </c>
      <c r="BA155" s="82">
        <v>-50099.747295073998</v>
      </c>
      <c r="BB155" s="91"/>
      <c r="BC155" s="81">
        <v>13.5</v>
      </c>
      <c r="BD155" s="82">
        <v>872.92146933079505</v>
      </c>
      <c r="BE155" s="91"/>
      <c r="BF155" s="81">
        <v>13.5</v>
      </c>
      <c r="BG155" s="82">
        <v>13.432593219430499</v>
      </c>
      <c r="BH155" s="91"/>
      <c r="BI155" s="91"/>
      <c r="BJ155" s="91"/>
      <c r="BK155" s="91"/>
      <c r="BL155" s="91"/>
      <c r="BM155" s="91"/>
      <c r="BN155" s="91"/>
      <c r="BO155" s="91"/>
      <c r="BP155" s="91"/>
      <c r="BQ155" s="91"/>
      <c r="BR155" s="91"/>
      <c r="BS155" s="91"/>
      <c r="BT155" s="91"/>
      <c r="BU155" s="91"/>
      <c r="BV155" s="91"/>
      <c r="BW155" s="91"/>
      <c r="BX155" s="91"/>
      <c r="BY155" s="91"/>
      <c r="BZ155" s="91"/>
      <c r="CA155" s="91"/>
      <c r="CB155" s="91"/>
      <c r="CC155" s="91"/>
      <c r="CD155" s="91"/>
      <c r="CE155" s="91"/>
      <c r="CF155" s="91"/>
      <c r="CG155" s="91"/>
      <c r="CH155" s="91"/>
      <c r="CI155" s="91"/>
      <c r="CJ155" s="91"/>
      <c r="CK155" s="91"/>
      <c r="CL155" s="91"/>
      <c r="CM155" s="91"/>
      <c r="CN155" s="91"/>
      <c r="CO155" s="91"/>
      <c r="CP155" s="91"/>
    </row>
    <row r="156" spans="1:94" ht="12" customHeight="1">
      <c r="A156" s="317"/>
      <c r="B156" s="317">
        <v>12.85</v>
      </c>
      <c r="C156" s="317">
        <v>-2.4</v>
      </c>
      <c r="D156" s="472">
        <f t="shared" si="63"/>
        <v>152</v>
      </c>
      <c r="E156" s="473" t="str">
        <f t="shared" si="62"/>
        <v/>
      </c>
      <c r="F156" s="333"/>
      <c r="G156" s="410"/>
      <c r="H156" s="410"/>
      <c r="I156" s="410"/>
      <c r="J156" s="410"/>
      <c r="K156" s="410"/>
      <c r="L156" s="410"/>
      <c r="M156" s="410"/>
      <c r="N156" s="410"/>
      <c r="O156" s="410"/>
      <c r="P156" s="410"/>
      <c r="Q156" s="410"/>
      <c r="R156" s="410"/>
      <c r="S156" s="410"/>
      <c r="T156" s="410"/>
      <c r="U156" s="410"/>
      <c r="V156" s="410"/>
      <c r="W156" s="410"/>
      <c r="X156" s="410"/>
      <c r="Y156" s="410"/>
      <c r="Z156" s="410"/>
      <c r="AA156" s="410"/>
      <c r="AB156" s="410"/>
      <c r="AC156" s="410"/>
      <c r="AD156" s="410"/>
      <c r="AE156" s="410"/>
      <c r="AF156" s="410"/>
      <c r="AG156" s="410"/>
      <c r="AH156" s="410"/>
      <c r="AI156" s="410"/>
      <c r="AJ156" s="5"/>
      <c r="AK156" s="91">
        <v>117</v>
      </c>
      <c r="AL156" s="435">
        <v>0</v>
      </c>
      <c r="AM156" s="435">
        <v>11</v>
      </c>
      <c r="AN156" s="435">
        <v>7</v>
      </c>
      <c r="AO156" s="435">
        <v>50</v>
      </c>
      <c r="AP156" s="435">
        <v>4.0000000000000002E-4</v>
      </c>
      <c r="AQ156" s="435">
        <v>10</v>
      </c>
      <c r="AR156" s="435">
        <v>0.2</v>
      </c>
      <c r="AS156" s="435">
        <v>0.5</v>
      </c>
      <c r="AT156" s="435">
        <v>0.3</v>
      </c>
      <c r="AU156" s="435">
        <v>0.1</v>
      </c>
      <c r="AV156" s="91"/>
      <c r="AW156" s="81">
        <v>13.58333333333</v>
      </c>
      <c r="AX156" s="82">
        <v>-254.05174748336799</v>
      </c>
      <c r="AY156" s="82">
        <v>-4647.6645848912103</v>
      </c>
      <c r="AZ156" s="82">
        <v>-1953.6721092731</v>
      </c>
      <c r="BA156" s="82">
        <v>-44744.206816560698</v>
      </c>
      <c r="BB156" s="91"/>
      <c r="BC156" s="81">
        <v>13.58333333333</v>
      </c>
      <c r="BD156" s="82">
        <v>872.73529661876103</v>
      </c>
      <c r="BE156" s="91"/>
      <c r="BF156" s="81">
        <v>13.58333333333</v>
      </c>
      <c r="BG156" s="82">
        <v>13.752185342637</v>
      </c>
      <c r="BH156" s="91"/>
      <c r="BI156" s="91"/>
      <c r="BJ156" s="91"/>
      <c r="BK156" s="91"/>
      <c r="BL156" s="91"/>
      <c r="BM156" s="91"/>
      <c r="BN156" s="91"/>
      <c r="BO156" s="91"/>
      <c r="BP156" s="91"/>
      <c r="BQ156" s="91"/>
      <c r="BR156" s="91"/>
      <c r="BS156" s="91"/>
      <c r="BT156" s="91"/>
      <c r="BU156" s="91"/>
      <c r="BV156" s="91"/>
      <c r="BW156" s="91"/>
      <c r="BX156" s="91"/>
      <c r="BY156" s="91"/>
      <c r="BZ156" s="91"/>
      <c r="CA156" s="91"/>
      <c r="CB156" s="91"/>
      <c r="CC156" s="91"/>
      <c r="CD156" s="91"/>
      <c r="CE156" s="91"/>
      <c r="CF156" s="91"/>
      <c r="CG156" s="91"/>
      <c r="CH156" s="91"/>
      <c r="CI156" s="91"/>
      <c r="CJ156" s="91"/>
      <c r="CK156" s="91"/>
      <c r="CL156" s="91"/>
      <c r="CM156" s="91"/>
      <c r="CN156" s="91"/>
      <c r="CO156" s="91"/>
      <c r="CP156" s="91"/>
    </row>
    <row r="157" spans="1:94" ht="12" customHeight="1">
      <c r="A157" s="317"/>
      <c r="B157" s="317">
        <v>13.006</v>
      </c>
      <c r="C157" s="317">
        <v>2.4</v>
      </c>
      <c r="D157" s="472">
        <f t="shared" si="63"/>
        <v>153</v>
      </c>
      <c r="E157" s="473" t="str">
        <f t="shared" si="62"/>
        <v/>
      </c>
      <c r="F157" s="333"/>
      <c r="G157" s="410"/>
      <c r="H157" s="410"/>
      <c r="I157" s="410"/>
      <c r="J157" s="410"/>
      <c r="K157" s="410"/>
      <c r="L157" s="410"/>
      <c r="M157" s="410"/>
      <c r="N157" s="410"/>
      <c r="O157" s="410"/>
      <c r="P157" s="410"/>
      <c r="Q157" s="410"/>
      <c r="R157" s="410"/>
      <c r="S157" s="410"/>
      <c r="T157" s="410"/>
      <c r="U157" s="410"/>
      <c r="V157" s="410"/>
      <c r="W157" s="410"/>
      <c r="X157" s="410"/>
      <c r="Y157" s="410"/>
      <c r="Z157" s="410"/>
      <c r="AA157" s="410"/>
      <c r="AB157" s="410"/>
      <c r="AC157" s="410"/>
      <c r="AD157" s="410"/>
      <c r="AE157" s="410"/>
      <c r="AF157" s="410"/>
      <c r="AG157" s="410"/>
      <c r="AH157" s="410"/>
      <c r="AI157" s="410"/>
      <c r="AJ157" s="5"/>
      <c r="AK157" s="91">
        <v>118</v>
      </c>
      <c r="AL157" s="435">
        <v>0</v>
      </c>
      <c r="AM157" s="435">
        <v>11</v>
      </c>
      <c r="AN157" s="435">
        <v>8</v>
      </c>
      <c r="AO157" s="435">
        <v>50</v>
      </c>
      <c r="AP157" s="435">
        <v>4.0000000000000002E-4</v>
      </c>
      <c r="AQ157" s="435">
        <v>10</v>
      </c>
      <c r="AR157" s="435">
        <v>0.2</v>
      </c>
      <c r="AS157" s="435">
        <v>0.5</v>
      </c>
      <c r="AT157" s="435">
        <v>0.3</v>
      </c>
      <c r="AU157" s="435">
        <v>0.1</v>
      </c>
      <c r="AV157" s="91"/>
      <c r="AW157" s="81">
        <v>13.66666666667</v>
      </c>
      <c r="AX157" s="82">
        <v>-262.533212595615</v>
      </c>
      <c r="AY157" s="82">
        <v>-5245.84076982233</v>
      </c>
      <c r="AZ157" s="82">
        <v>-2086.43331137924</v>
      </c>
      <c r="BA157" s="82">
        <v>-53740.054112609098</v>
      </c>
      <c r="BB157" s="91"/>
      <c r="BC157" s="81">
        <v>13.66666666667</v>
      </c>
      <c r="BD157" s="82">
        <v>872.54886897470703</v>
      </c>
      <c r="BE157" s="91"/>
      <c r="BF157" s="81">
        <v>13.66666666667</v>
      </c>
      <c r="BG157" s="82">
        <v>13.9415819597873</v>
      </c>
      <c r="BH157" s="91"/>
      <c r="BI157" s="91"/>
      <c r="BJ157" s="91"/>
      <c r="BK157" s="91"/>
      <c r="BL157" s="91"/>
      <c r="BM157" s="91"/>
      <c r="BN157" s="91"/>
      <c r="BO157" s="91"/>
      <c r="BP157" s="91"/>
      <c r="BQ157" s="91"/>
      <c r="BR157" s="91"/>
      <c r="BS157" s="91"/>
      <c r="BT157" s="91"/>
      <c r="BU157" s="91"/>
      <c r="BV157" s="91"/>
      <c r="BW157" s="91"/>
      <c r="BX157" s="91"/>
      <c r="BY157" s="91"/>
      <c r="BZ157" s="91"/>
      <c r="CA157" s="91"/>
      <c r="CB157" s="91"/>
      <c r="CC157" s="91"/>
      <c r="CD157" s="91"/>
      <c r="CE157" s="91"/>
      <c r="CF157" s="91"/>
      <c r="CG157" s="91"/>
      <c r="CH157" s="91"/>
      <c r="CI157" s="91"/>
      <c r="CJ157" s="91"/>
      <c r="CK157" s="91"/>
      <c r="CL157" s="91"/>
      <c r="CM157" s="91"/>
      <c r="CN157" s="91"/>
      <c r="CO157" s="91"/>
      <c r="CP157" s="91"/>
    </row>
    <row r="158" spans="1:94" ht="12" customHeight="1">
      <c r="A158" s="317"/>
      <c r="B158" s="317">
        <v>13.055999999999999</v>
      </c>
      <c r="C158" s="317">
        <v>2.8</v>
      </c>
      <c r="D158" s="472">
        <f t="shared" si="63"/>
        <v>154</v>
      </c>
      <c r="E158" s="473" t="str">
        <f t="shared" si="62"/>
        <v/>
      </c>
      <c r="F158" s="333"/>
      <c r="G158" s="410"/>
      <c r="H158" s="410"/>
      <c r="I158" s="410"/>
      <c r="J158" s="410"/>
      <c r="K158" s="410"/>
      <c r="L158" s="410"/>
      <c r="M158" s="410"/>
      <c r="N158" s="410"/>
      <c r="O158" s="410"/>
      <c r="P158" s="410"/>
      <c r="Q158" s="410"/>
      <c r="R158" s="410"/>
      <c r="S158" s="410"/>
      <c r="T158" s="410"/>
      <c r="U158" s="410"/>
      <c r="V158" s="410"/>
      <c r="W158" s="410"/>
      <c r="X158" s="410"/>
      <c r="Y158" s="410"/>
      <c r="Z158" s="410"/>
      <c r="AA158" s="410"/>
      <c r="AB158" s="410"/>
      <c r="AC158" s="410"/>
      <c r="AD158" s="410"/>
      <c r="AE158" s="410"/>
      <c r="AF158" s="410"/>
      <c r="AG158" s="410"/>
      <c r="AH158" s="410"/>
      <c r="AI158" s="410"/>
      <c r="AJ158" s="5"/>
      <c r="AK158" s="91">
        <v>119</v>
      </c>
      <c r="AL158" s="435">
        <v>0</v>
      </c>
      <c r="AM158" s="435">
        <v>11</v>
      </c>
      <c r="AN158" s="435">
        <v>9</v>
      </c>
      <c r="AO158" s="435">
        <v>50</v>
      </c>
      <c r="AP158" s="435">
        <v>4.0000000000000002E-4</v>
      </c>
      <c r="AQ158" s="435">
        <v>10</v>
      </c>
      <c r="AR158" s="435">
        <v>0.2</v>
      </c>
      <c r="AS158" s="435">
        <v>0.5</v>
      </c>
      <c r="AT158" s="435">
        <v>0.3</v>
      </c>
      <c r="AU158" s="435">
        <v>0.1</v>
      </c>
      <c r="AV158" s="91"/>
      <c r="AW158" s="81">
        <v>13.75</v>
      </c>
      <c r="AX158" s="82">
        <v>-285.61733963632599</v>
      </c>
      <c r="AY158" s="82">
        <v>-6149.0222679537701</v>
      </c>
      <c r="AZ158" s="82">
        <v>-2444.30635148995</v>
      </c>
      <c r="BA158" s="82">
        <v>-67360.909564815694</v>
      </c>
      <c r="BB158" s="91"/>
      <c r="BC158" s="81">
        <v>13.75</v>
      </c>
      <c r="BD158" s="82">
        <v>872.36208599507802</v>
      </c>
      <c r="BE158" s="91"/>
      <c r="BF158" s="81">
        <v>13.75</v>
      </c>
      <c r="BG158" s="82">
        <v>13.8065888739957</v>
      </c>
      <c r="BH158" s="91"/>
      <c r="BI158" s="91"/>
      <c r="BJ158" s="91"/>
      <c r="BK158" s="91"/>
      <c r="BL158" s="91"/>
      <c r="BM158" s="91"/>
      <c r="BN158" s="91"/>
      <c r="BO158" s="91"/>
      <c r="BP158" s="91"/>
      <c r="BQ158" s="91"/>
      <c r="BR158" s="91"/>
      <c r="BS158" s="91"/>
      <c r="BT158" s="91"/>
      <c r="BU158" s="91"/>
      <c r="BV158" s="91"/>
      <c r="BW158" s="91"/>
      <c r="BX158" s="91"/>
      <c r="BY158" s="91"/>
      <c r="BZ158" s="91"/>
      <c r="CA158" s="91"/>
      <c r="CB158" s="91"/>
      <c r="CC158" s="91"/>
      <c r="CD158" s="91"/>
      <c r="CE158" s="91"/>
      <c r="CF158" s="91"/>
      <c r="CG158" s="91"/>
      <c r="CH158" s="91"/>
      <c r="CI158" s="91"/>
      <c r="CJ158" s="91"/>
      <c r="CK158" s="91"/>
      <c r="CL158" s="91"/>
      <c r="CM158" s="91"/>
      <c r="CN158" s="91"/>
      <c r="CO158" s="91"/>
      <c r="CP158" s="91"/>
    </row>
    <row r="159" spans="1:94" ht="12" customHeight="1">
      <c r="A159" s="317"/>
      <c r="B159" s="317">
        <v>13.106</v>
      </c>
      <c r="C159" s="317">
        <v>2.4</v>
      </c>
      <c r="D159" s="472">
        <f t="shared" si="63"/>
        <v>155</v>
      </c>
      <c r="E159" s="473" t="str">
        <f t="shared" si="62"/>
        <v/>
      </c>
      <c r="F159" s="333"/>
      <c r="G159" s="410"/>
      <c r="H159" s="410"/>
      <c r="I159" s="410"/>
      <c r="J159" s="410"/>
      <c r="K159" s="410"/>
      <c r="L159" s="410"/>
      <c r="M159" s="410"/>
      <c r="N159" s="410"/>
      <c r="O159" s="410"/>
      <c r="P159" s="410"/>
      <c r="Q159" s="410"/>
      <c r="R159" s="410"/>
      <c r="S159" s="410"/>
      <c r="T159" s="410"/>
      <c r="U159" s="410"/>
      <c r="V159" s="410"/>
      <c r="W159" s="410"/>
      <c r="X159" s="410"/>
      <c r="Y159" s="410"/>
      <c r="Z159" s="410"/>
      <c r="AA159" s="410"/>
      <c r="AB159" s="410"/>
      <c r="AC159" s="410"/>
      <c r="AD159" s="410"/>
      <c r="AE159" s="410"/>
      <c r="AF159" s="410"/>
      <c r="AG159" s="410"/>
      <c r="AH159" s="410"/>
      <c r="AI159" s="410"/>
      <c r="AJ159" s="5"/>
      <c r="AK159" s="91">
        <v>120</v>
      </c>
      <c r="AL159" s="435">
        <v>0</v>
      </c>
      <c r="AM159" s="435">
        <v>12</v>
      </c>
      <c r="AN159" s="435">
        <v>0</v>
      </c>
      <c r="AO159" s="435">
        <v>50</v>
      </c>
      <c r="AP159" s="435">
        <v>4.0000000000000002E-4</v>
      </c>
      <c r="AQ159" s="435">
        <v>10</v>
      </c>
      <c r="AR159" s="435">
        <v>0.2</v>
      </c>
      <c r="AS159" s="435">
        <v>0.5</v>
      </c>
      <c r="AT159" s="435">
        <v>0.3</v>
      </c>
      <c r="AU159" s="435">
        <v>0.1</v>
      </c>
      <c r="AV159" s="91"/>
      <c r="AW159" s="81">
        <v>13.83333333333</v>
      </c>
      <c r="AX159" s="82">
        <v>-302.895386648216</v>
      </c>
      <c r="AY159" s="82">
        <v>-6565.11710227401</v>
      </c>
      <c r="AZ159" s="82">
        <v>-2729.77094970502</v>
      </c>
      <c r="BA159" s="82">
        <v>-73773.323896164104</v>
      </c>
      <c r="BB159" s="91"/>
      <c r="BC159" s="81">
        <v>13.83333333333</v>
      </c>
      <c r="BD159" s="82">
        <v>872.17476542500901</v>
      </c>
      <c r="BE159" s="91"/>
      <c r="BF159" s="81">
        <v>13.83333333333</v>
      </c>
      <c r="BG159" s="82">
        <v>13.4552509755125</v>
      </c>
      <c r="BH159" s="91"/>
      <c r="BI159" s="91"/>
      <c r="BJ159" s="91"/>
      <c r="BK159" s="91"/>
      <c r="BL159" s="91"/>
      <c r="BM159" s="91"/>
      <c r="BN159" s="91"/>
      <c r="BO159" s="91"/>
      <c r="BP159" s="91"/>
      <c r="BQ159" s="91"/>
      <c r="BR159" s="91"/>
      <c r="BS159" s="91"/>
      <c r="BT159" s="91"/>
      <c r="BU159" s="91"/>
      <c r="BV159" s="91"/>
      <c r="BW159" s="91"/>
      <c r="BX159" s="91"/>
      <c r="BY159" s="91"/>
      <c r="BZ159" s="91"/>
      <c r="CA159" s="91"/>
      <c r="CB159" s="91"/>
      <c r="CC159" s="91"/>
      <c r="CD159" s="91"/>
      <c r="CE159" s="91"/>
      <c r="CF159" s="91"/>
      <c r="CG159" s="91"/>
      <c r="CH159" s="91"/>
      <c r="CI159" s="91"/>
      <c r="CJ159" s="91"/>
      <c r="CK159" s="91"/>
      <c r="CL159" s="91"/>
      <c r="CM159" s="91"/>
      <c r="CN159" s="91"/>
      <c r="CO159" s="91"/>
      <c r="CP159" s="91"/>
    </row>
    <row r="160" spans="1:94" ht="12" customHeight="1">
      <c r="A160" s="317"/>
      <c r="B160" s="317">
        <v>13.262</v>
      </c>
      <c r="C160" s="317">
        <v>-2.1</v>
      </c>
      <c r="D160" s="472">
        <f t="shared" si="63"/>
        <v>156</v>
      </c>
      <c r="E160" s="473" t="str">
        <f t="shared" si="62"/>
        <v/>
      </c>
      <c r="F160" s="333"/>
      <c r="G160" s="410"/>
      <c r="H160" s="410"/>
      <c r="I160" s="410"/>
      <c r="J160" s="410"/>
      <c r="K160" s="410"/>
      <c r="L160" s="410"/>
      <c r="M160" s="410"/>
      <c r="N160" s="410"/>
      <c r="O160" s="410"/>
      <c r="P160" s="410"/>
      <c r="Q160" s="410"/>
      <c r="R160" s="410"/>
      <c r="S160" s="410"/>
      <c r="T160" s="410"/>
      <c r="U160" s="410"/>
      <c r="V160" s="410"/>
      <c r="W160" s="410"/>
      <c r="X160" s="410"/>
      <c r="Y160" s="410"/>
      <c r="Z160" s="410"/>
      <c r="AA160" s="410"/>
      <c r="AB160" s="410"/>
      <c r="AC160" s="410"/>
      <c r="AD160" s="410"/>
      <c r="AE160" s="410"/>
      <c r="AF160" s="410"/>
      <c r="AG160" s="410"/>
      <c r="AH160" s="410"/>
      <c r="AI160" s="410"/>
      <c r="AJ160" s="5"/>
      <c r="AK160" s="91">
        <v>121</v>
      </c>
      <c r="AL160" s="435">
        <v>0</v>
      </c>
      <c r="AM160" s="435">
        <v>12</v>
      </c>
      <c r="AN160" s="435">
        <v>1</v>
      </c>
      <c r="AO160" s="435">
        <v>50</v>
      </c>
      <c r="AP160" s="435">
        <v>4.0000000000000002E-4</v>
      </c>
      <c r="AQ160" s="435">
        <v>10</v>
      </c>
      <c r="AR160" s="435">
        <v>0.2</v>
      </c>
      <c r="AS160" s="435">
        <v>0.5</v>
      </c>
      <c r="AT160" s="435">
        <v>0.3</v>
      </c>
      <c r="AU160" s="435">
        <v>0.1</v>
      </c>
      <c r="AV160" s="91"/>
      <c r="AW160" s="81">
        <v>13.91666666667</v>
      </c>
      <c r="AX160" s="82">
        <v>-296.63006569946998</v>
      </c>
      <c r="AY160" s="82">
        <v>-6029.4693759148804</v>
      </c>
      <c r="AZ160" s="82">
        <v>-2641.82975752313</v>
      </c>
      <c r="BA160" s="82">
        <v>-65802.110293509395</v>
      </c>
      <c r="BB160" s="91"/>
      <c r="BC160" s="81">
        <v>13.91666666667</v>
      </c>
      <c r="BD160" s="82">
        <v>871.98682453307299</v>
      </c>
      <c r="BE160" s="91"/>
      <c r="BF160" s="81">
        <v>13.91666666667</v>
      </c>
      <c r="BG160" s="82">
        <v>13.217061373783199</v>
      </c>
      <c r="BH160" s="91"/>
      <c r="BI160" s="91"/>
      <c r="BJ160" s="91"/>
      <c r="BK160" s="91"/>
      <c r="BL160" s="91"/>
      <c r="BM160" s="91"/>
      <c r="BN160" s="91"/>
      <c r="BO160" s="91"/>
      <c r="BP160" s="91"/>
      <c r="BQ160" s="91"/>
      <c r="BR160" s="91"/>
      <c r="BS160" s="91"/>
      <c r="BT160" s="91"/>
      <c r="BU160" s="91"/>
      <c r="BV160" s="91"/>
      <c r="BW160" s="91"/>
      <c r="BX160" s="91"/>
      <c r="BY160" s="91"/>
      <c r="BZ160" s="91"/>
      <c r="CA160" s="91"/>
      <c r="CB160" s="91"/>
      <c r="CC160" s="91"/>
      <c r="CD160" s="91"/>
      <c r="CE160" s="91"/>
      <c r="CF160" s="91"/>
      <c r="CG160" s="91"/>
      <c r="CH160" s="91"/>
      <c r="CI160" s="91"/>
      <c r="CJ160" s="91"/>
      <c r="CK160" s="91"/>
      <c r="CL160" s="91"/>
      <c r="CM160" s="91"/>
      <c r="CN160" s="91"/>
      <c r="CO160" s="91"/>
      <c r="CP160" s="91"/>
    </row>
    <row r="161" spans="1:94" ht="12" customHeight="1">
      <c r="A161" s="317"/>
      <c r="B161" s="317">
        <v>13.311999999999999</v>
      </c>
      <c r="C161" s="317">
        <v>-2.5</v>
      </c>
      <c r="D161" s="472">
        <f t="shared" si="63"/>
        <v>157</v>
      </c>
      <c r="E161" s="473" t="str">
        <f t="shared" si="62"/>
        <v/>
      </c>
      <c r="F161" s="333"/>
      <c r="G161" s="410"/>
      <c r="H161" s="410"/>
      <c r="I161" s="410"/>
      <c r="J161" s="410"/>
      <c r="K161" s="410"/>
      <c r="L161" s="410"/>
      <c r="M161" s="410"/>
      <c r="N161" s="410"/>
      <c r="O161" s="410"/>
      <c r="P161" s="410"/>
      <c r="Q161" s="410"/>
      <c r="R161" s="410"/>
      <c r="S161" s="410"/>
      <c r="T161" s="410"/>
      <c r="U161" s="410"/>
      <c r="V161" s="410"/>
      <c r="W161" s="410"/>
      <c r="X161" s="410"/>
      <c r="Y161" s="410"/>
      <c r="Z161" s="410"/>
      <c r="AA161" s="410"/>
      <c r="AB161" s="410"/>
      <c r="AC161" s="410"/>
      <c r="AD161" s="410"/>
      <c r="AE161" s="410"/>
      <c r="AF161" s="410"/>
      <c r="AG161" s="410"/>
      <c r="AH161" s="410"/>
      <c r="AI161" s="410"/>
      <c r="AJ161" s="5"/>
      <c r="AK161" s="91">
        <v>122</v>
      </c>
      <c r="AL161" s="435">
        <v>0</v>
      </c>
      <c r="AM161" s="435">
        <v>12</v>
      </c>
      <c r="AN161" s="435">
        <v>2</v>
      </c>
      <c r="AO161" s="435">
        <v>50</v>
      </c>
      <c r="AP161" s="435">
        <v>4.0000000000000002E-4</v>
      </c>
      <c r="AQ161" s="435">
        <v>10</v>
      </c>
      <c r="AR161" s="435">
        <v>0.2</v>
      </c>
      <c r="AS161" s="435">
        <v>0.5</v>
      </c>
      <c r="AT161" s="435">
        <v>0.3</v>
      </c>
      <c r="AU161" s="435">
        <v>0.1</v>
      </c>
      <c r="AV161" s="91"/>
      <c r="AW161" s="81">
        <v>14</v>
      </c>
      <c r="AX161" s="82">
        <v>-271.96290345016098</v>
      </c>
      <c r="AY161" s="82">
        <v>-5028.7829411797702</v>
      </c>
      <c r="AZ161" s="82">
        <v>-2229.64843235851</v>
      </c>
      <c r="BA161" s="82">
        <v>-50547.337839277199</v>
      </c>
      <c r="BB161" s="91"/>
      <c r="BC161" s="81">
        <v>14</v>
      </c>
      <c r="BD161" s="82">
        <v>871.79837150822596</v>
      </c>
      <c r="BE161" s="91"/>
      <c r="BF161" s="81">
        <v>14</v>
      </c>
      <c r="BG161" s="82">
        <v>13.324015511821401</v>
      </c>
      <c r="BH161" s="91"/>
      <c r="BI161" s="91"/>
      <c r="BJ161" s="91"/>
      <c r="BK161" s="91"/>
      <c r="BL161" s="91"/>
      <c r="BM161" s="91"/>
      <c r="BN161" s="91"/>
      <c r="BO161" s="91"/>
      <c r="BP161" s="91"/>
      <c r="BQ161" s="91"/>
      <c r="BR161" s="91"/>
      <c r="BS161" s="91"/>
      <c r="BT161" s="91"/>
      <c r="BU161" s="91"/>
      <c r="BV161" s="91"/>
      <c r="BW161" s="91"/>
      <c r="BX161" s="91"/>
      <c r="BY161" s="91"/>
      <c r="BZ161" s="91"/>
      <c r="CA161" s="91"/>
      <c r="CB161" s="91"/>
      <c r="CC161" s="91"/>
      <c r="CD161" s="91"/>
      <c r="CE161" s="91"/>
      <c r="CF161" s="91"/>
      <c r="CG161" s="91"/>
      <c r="CH161" s="91"/>
      <c r="CI161" s="91"/>
      <c r="CJ161" s="91"/>
      <c r="CK161" s="91"/>
      <c r="CL161" s="91"/>
      <c r="CM161" s="91"/>
      <c r="CN161" s="91"/>
      <c r="CO161" s="91"/>
      <c r="CP161" s="91"/>
    </row>
    <row r="162" spans="1:94" ht="12" customHeight="1">
      <c r="A162" s="317"/>
      <c r="B162" s="317">
        <v>13.362</v>
      </c>
      <c r="C162" s="317">
        <v>-2.1</v>
      </c>
      <c r="D162" s="472">
        <f t="shared" si="63"/>
        <v>158</v>
      </c>
      <c r="E162" s="473" t="str">
        <f t="shared" si="62"/>
        <v/>
      </c>
      <c r="F162" s="333"/>
      <c r="G162" s="410"/>
      <c r="H162" s="410"/>
      <c r="I162" s="410"/>
      <c r="J162" s="410"/>
      <c r="K162" s="410"/>
      <c r="L162" s="410"/>
      <c r="M162" s="410"/>
      <c r="N162" s="410"/>
      <c r="O162" s="410"/>
      <c r="P162" s="410"/>
      <c r="Q162" s="410"/>
      <c r="R162" s="410"/>
      <c r="S162" s="410"/>
      <c r="T162" s="410"/>
      <c r="U162" s="410"/>
      <c r="V162" s="410"/>
      <c r="W162" s="410"/>
      <c r="X162" s="410"/>
      <c r="Y162" s="410"/>
      <c r="Z162" s="410"/>
      <c r="AA162" s="410"/>
      <c r="AB162" s="410"/>
      <c r="AC162" s="410"/>
      <c r="AD162" s="410"/>
      <c r="AE162" s="410"/>
      <c r="AF162" s="410"/>
      <c r="AG162" s="410"/>
      <c r="AH162" s="410"/>
      <c r="AI162" s="410"/>
      <c r="AJ162" s="5"/>
      <c r="AK162" s="91">
        <v>123</v>
      </c>
      <c r="AL162" s="435">
        <v>0</v>
      </c>
      <c r="AM162" s="435">
        <v>12</v>
      </c>
      <c r="AN162" s="435">
        <v>3</v>
      </c>
      <c r="AO162" s="435">
        <v>50</v>
      </c>
      <c r="AP162" s="435">
        <v>4.0000000000000002E-4</v>
      </c>
      <c r="AQ162" s="435">
        <v>10</v>
      </c>
      <c r="AR162" s="435">
        <v>0.2</v>
      </c>
      <c r="AS162" s="435">
        <v>0.5</v>
      </c>
      <c r="AT162" s="435">
        <v>0.3</v>
      </c>
      <c r="AU162" s="435">
        <v>0.1</v>
      </c>
      <c r="AV162" s="91"/>
      <c r="AW162" s="81">
        <v>14.08333333333</v>
      </c>
      <c r="AX162" s="82">
        <v>-252.04635200268399</v>
      </c>
      <c r="AY162" s="82">
        <v>-4514.7140382193002</v>
      </c>
      <c r="AZ162" s="82">
        <v>-1913.38143877875</v>
      </c>
      <c r="BA162" s="82">
        <v>-42693.764673733502</v>
      </c>
      <c r="BB162" s="91"/>
      <c r="BC162" s="81">
        <v>14.08333333333</v>
      </c>
      <c r="BD162" s="82">
        <v>871.609613807561</v>
      </c>
      <c r="BE162" s="91"/>
      <c r="BF162" s="81">
        <v>14.08333333333</v>
      </c>
      <c r="BG162" s="82">
        <v>13.6898495803126</v>
      </c>
      <c r="BH162" s="91"/>
      <c r="BI162" s="91"/>
      <c r="BJ162" s="91"/>
      <c r="BK162" s="91"/>
      <c r="BL162" s="91"/>
      <c r="BM162" s="91"/>
      <c r="BN162" s="91"/>
      <c r="BO162" s="91"/>
      <c r="BP162" s="91"/>
      <c r="BQ162" s="91"/>
      <c r="BR162" s="91"/>
      <c r="BS162" s="91"/>
      <c r="BT162" s="91"/>
      <c r="BU162" s="91"/>
      <c r="BV162" s="91"/>
      <c r="BW162" s="91"/>
      <c r="BX162" s="91"/>
      <c r="BY162" s="91"/>
      <c r="BZ162" s="91"/>
      <c r="CA162" s="91"/>
      <c r="CB162" s="91"/>
      <c r="CC162" s="91"/>
      <c r="CD162" s="91"/>
      <c r="CE162" s="91"/>
      <c r="CF162" s="91"/>
      <c r="CG162" s="91"/>
      <c r="CH162" s="91"/>
      <c r="CI162" s="91"/>
      <c r="CJ162" s="91"/>
      <c r="CK162" s="91"/>
      <c r="CL162" s="91"/>
      <c r="CM162" s="91"/>
      <c r="CN162" s="91"/>
      <c r="CO162" s="91"/>
      <c r="CP162" s="91"/>
    </row>
    <row r="163" spans="1:94" ht="12" customHeight="1">
      <c r="A163" s="317"/>
      <c r="B163" s="317">
        <v>13.518000000000001</v>
      </c>
      <c r="C163" s="317">
        <v>2.1</v>
      </c>
      <c r="D163" s="472">
        <f t="shared" si="63"/>
        <v>159</v>
      </c>
      <c r="E163" s="473" t="str">
        <f t="shared" si="62"/>
        <v/>
      </c>
      <c r="F163" s="333"/>
      <c r="G163" s="410"/>
      <c r="H163" s="410"/>
      <c r="I163" s="410"/>
      <c r="J163" s="410"/>
      <c r="K163" s="410"/>
      <c r="L163" s="410"/>
      <c r="M163" s="410"/>
      <c r="N163" s="410"/>
      <c r="O163" s="410"/>
      <c r="P163" s="410"/>
      <c r="Q163" s="410"/>
      <c r="R163" s="410"/>
      <c r="S163" s="410"/>
      <c r="T163" s="410"/>
      <c r="U163" s="410"/>
      <c r="V163" s="410"/>
      <c r="W163" s="410"/>
      <c r="X163" s="410"/>
      <c r="Y163" s="410"/>
      <c r="Z163" s="410"/>
      <c r="AA163" s="410"/>
      <c r="AB163" s="410"/>
      <c r="AC163" s="410"/>
      <c r="AD163" s="410"/>
      <c r="AE163" s="410"/>
      <c r="AF163" s="410"/>
      <c r="AG163" s="410"/>
      <c r="AH163" s="410"/>
      <c r="AI163" s="410"/>
      <c r="AJ163" s="5"/>
      <c r="AK163" s="91">
        <v>124</v>
      </c>
      <c r="AL163" s="435">
        <v>0</v>
      </c>
      <c r="AM163" s="435">
        <v>12</v>
      </c>
      <c r="AN163" s="435">
        <v>4</v>
      </c>
      <c r="AO163" s="435">
        <v>50</v>
      </c>
      <c r="AP163" s="435">
        <v>4.0000000000000002E-4</v>
      </c>
      <c r="AQ163" s="435">
        <v>10</v>
      </c>
      <c r="AR163" s="435">
        <v>0.2</v>
      </c>
      <c r="AS163" s="435">
        <v>0.5</v>
      </c>
      <c r="AT163" s="435">
        <v>0.3</v>
      </c>
      <c r="AU163" s="435">
        <v>0.1</v>
      </c>
      <c r="AV163" s="91"/>
      <c r="AW163" s="81">
        <v>14.16666666667</v>
      </c>
      <c r="AX163" s="82">
        <v>-256.32118969359698</v>
      </c>
      <c r="AY163" s="82">
        <v>-5003.47583216781</v>
      </c>
      <c r="AZ163" s="82">
        <v>-1988.8525556356301</v>
      </c>
      <c r="BA163" s="82">
        <v>-50070.2363040622</v>
      </c>
      <c r="BB163" s="91"/>
      <c r="BC163" s="81">
        <v>14.16666666667</v>
      </c>
      <c r="BD163" s="82">
        <v>871.42066537786798</v>
      </c>
      <c r="BE163" s="91"/>
      <c r="BF163" s="81">
        <v>14.16666666667</v>
      </c>
      <c r="BG163" s="82">
        <v>13.9704524742756</v>
      </c>
      <c r="BH163" s="91"/>
      <c r="BI163" s="91"/>
      <c r="BJ163" s="91"/>
      <c r="BK163" s="91"/>
      <c r="BL163" s="91"/>
      <c r="BM163" s="91"/>
      <c r="BN163" s="91"/>
      <c r="BO163" s="91"/>
      <c r="BP163" s="91"/>
      <c r="BQ163" s="91"/>
      <c r="BR163" s="91"/>
      <c r="BS163" s="91"/>
      <c r="BT163" s="91"/>
      <c r="BU163" s="91"/>
      <c r="BV163" s="91"/>
      <c r="BW163" s="91"/>
      <c r="BX163" s="91"/>
      <c r="BY163" s="91"/>
      <c r="BZ163" s="91"/>
      <c r="CA163" s="91"/>
      <c r="CB163" s="91"/>
      <c r="CC163" s="91"/>
      <c r="CD163" s="91"/>
      <c r="CE163" s="91"/>
      <c r="CF163" s="91"/>
      <c r="CG163" s="91"/>
      <c r="CH163" s="91"/>
      <c r="CI163" s="91"/>
      <c r="CJ163" s="91"/>
      <c r="CK163" s="91"/>
      <c r="CL163" s="91"/>
      <c r="CM163" s="91"/>
      <c r="CN163" s="91"/>
      <c r="CO163" s="91"/>
      <c r="CP163" s="91"/>
    </row>
    <row r="164" spans="1:94" ht="12" customHeight="1">
      <c r="A164" s="317"/>
      <c r="B164" s="317">
        <v>13.568</v>
      </c>
      <c r="C164" s="317">
        <v>2.5</v>
      </c>
      <c r="D164" s="472">
        <f t="shared" si="63"/>
        <v>160</v>
      </c>
      <c r="E164" s="473" t="str">
        <f t="shared" si="62"/>
        <v/>
      </c>
      <c r="F164" s="333"/>
      <c r="G164" s="410"/>
      <c r="H164" s="410"/>
      <c r="I164" s="410"/>
      <c r="J164" s="410"/>
      <c r="K164" s="410"/>
      <c r="L164" s="410"/>
      <c r="M164" s="410"/>
      <c r="N164" s="410"/>
      <c r="O164" s="410"/>
      <c r="P164" s="410"/>
      <c r="Q164" s="410"/>
      <c r="R164" s="410"/>
      <c r="S164" s="410"/>
      <c r="T164" s="410"/>
      <c r="U164" s="410"/>
      <c r="V164" s="410"/>
      <c r="W164" s="410"/>
      <c r="X164" s="410"/>
      <c r="Y164" s="410"/>
      <c r="Z164" s="410"/>
      <c r="AA164" s="410"/>
      <c r="AB164" s="410"/>
      <c r="AC164" s="410"/>
      <c r="AD164" s="410"/>
      <c r="AE164" s="410"/>
      <c r="AF164" s="410"/>
      <c r="AG164" s="410"/>
      <c r="AH164" s="410"/>
      <c r="AI164" s="410"/>
      <c r="AJ164" s="5"/>
      <c r="AK164" s="91">
        <v>125</v>
      </c>
      <c r="AL164" s="435">
        <v>0</v>
      </c>
      <c r="AM164" s="435">
        <v>12</v>
      </c>
      <c r="AN164" s="435">
        <v>5</v>
      </c>
      <c r="AO164" s="435">
        <v>50</v>
      </c>
      <c r="AP164" s="435">
        <v>4.0000000000000002E-4</v>
      </c>
      <c r="AQ164" s="435">
        <v>10</v>
      </c>
      <c r="AR164" s="435">
        <v>0.2</v>
      </c>
      <c r="AS164" s="435">
        <v>0.5</v>
      </c>
      <c r="AT164" s="435">
        <v>0.3</v>
      </c>
      <c r="AU164" s="435">
        <v>0.1</v>
      </c>
      <c r="AV164" s="91"/>
      <c r="AW164" s="81">
        <v>14.25</v>
      </c>
      <c r="AX164" s="82">
        <v>-279.18384371971302</v>
      </c>
      <c r="AY164" s="82">
        <v>-5966.5224566567304</v>
      </c>
      <c r="AZ164" s="82">
        <v>-2343.3503840179001</v>
      </c>
      <c r="BA164" s="82">
        <v>-64591.026383022203</v>
      </c>
      <c r="BB164" s="91"/>
      <c r="BC164" s="81">
        <v>14.25</v>
      </c>
      <c r="BD164" s="82">
        <v>871.23144623350402</v>
      </c>
      <c r="BE164" s="91"/>
      <c r="BF164" s="81">
        <v>14.25</v>
      </c>
      <c r="BG164" s="82">
        <v>13.9149237060314</v>
      </c>
      <c r="BH164" s="91"/>
      <c r="BI164" s="91"/>
      <c r="BJ164" s="91"/>
      <c r="BK164" s="91"/>
      <c r="BL164" s="91"/>
      <c r="BM164" s="91"/>
      <c r="BN164" s="91"/>
      <c r="BO164" s="91"/>
      <c r="BP164" s="91"/>
      <c r="BQ164" s="91"/>
      <c r="BR164" s="91"/>
      <c r="BS164" s="91"/>
      <c r="BT164" s="91"/>
      <c r="BU164" s="91"/>
      <c r="BV164" s="91"/>
      <c r="BW164" s="91"/>
      <c r="BX164" s="91"/>
      <c r="BY164" s="91"/>
      <c r="BZ164" s="91"/>
      <c r="CA164" s="91"/>
      <c r="CB164" s="91"/>
      <c r="CC164" s="91"/>
      <c r="CD164" s="91"/>
      <c r="CE164" s="91"/>
      <c r="CF164" s="91"/>
      <c r="CG164" s="91"/>
      <c r="CH164" s="91"/>
      <c r="CI164" s="91"/>
      <c r="CJ164" s="91"/>
      <c r="CK164" s="91"/>
      <c r="CL164" s="91"/>
      <c r="CM164" s="91"/>
      <c r="CN164" s="91"/>
      <c r="CO164" s="91"/>
      <c r="CP164" s="91"/>
    </row>
    <row r="165" spans="1:94" ht="12" customHeight="1">
      <c r="A165" s="317"/>
      <c r="B165" s="317">
        <v>13.618</v>
      </c>
      <c r="C165" s="317">
        <v>2</v>
      </c>
      <c r="D165" s="472">
        <f t="shared" si="63"/>
        <v>161</v>
      </c>
      <c r="E165" s="473" t="str">
        <f t="shared" si="62"/>
        <v/>
      </c>
      <c r="F165" s="333"/>
      <c r="G165" s="410"/>
      <c r="H165" s="410"/>
      <c r="I165" s="410"/>
      <c r="J165" s="410"/>
      <c r="K165" s="410"/>
      <c r="L165" s="410"/>
      <c r="M165" s="410"/>
      <c r="N165" s="410"/>
      <c r="O165" s="410"/>
      <c r="P165" s="410"/>
      <c r="Q165" s="410"/>
      <c r="R165" s="410"/>
      <c r="S165" s="410"/>
      <c r="T165" s="410"/>
      <c r="U165" s="410"/>
      <c r="V165" s="410"/>
      <c r="W165" s="410"/>
      <c r="X165" s="410"/>
      <c r="Y165" s="410"/>
      <c r="Z165" s="410"/>
      <c r="AA165" s="410"/>
      <c r="AB165" s="410"/>
      <c r="AC165" s="410"/>
      <c r="AD165" s="410"/>
      <c r="AE165" s="410"/>
      <c r="AF165" s="410"/>
      <c r="AG165" s="410"/>
      <c r="AH165" s="410"/>
      <c r="AI165" s="410"/>
      <c r="AJ165" s="5"/>
      <c r="AK165" s="91">
        <v>126</v>
      </c>
      <c r="AL165" s="435">
        <v>0</v>
      </c>
      <c r="AM165" s="435">
        <v>12</v>
      </c>
      <c r="AN165" s="435">
        <v>6</v>
      </c>
      <c r="AO165" s="435">
        <v>50</v>
      </c>
      <c r="AP165" s="435">
        <v>4.0000000000000002E-4</v>
      </c>
      <c r="AQ165" s="435">
        <v>10</v>
      </c>
      <c r="AR165" s="435">
        <v>0.2</v>
      </c>
      <c r="AS165" s="435">
        <v>0.5</v>
      </c>
      <c r="AT165" s="435">
        <v>0.3</v>
      </c>
      <c r="AU165" s="435">
        <v>0.1</v>
      </c>
      <c r="AV165" s="91"/>
      <c r="AW165" s="81">
        <v>14.33333333333</v>
      </c>
      <c r="AX165" s="82">
        <v>-298.909576471381</v>
      </c>
      <c r="AY165" s="82">
        <v>-6506.2992943174104</v>
      </c>
      <c r="AZ165" s="82">
        <v>-2657.2091484995899</v>
      </c>
      <c r="BA165" s="82">
        <v>-72808.324369060705</v>
      </c>
      <c r="BB165" s="91"/>
      <c r="BC165" s="81">
        <v>14.33333333333</v>
      </c>
      <c r="BD165" s="82">
        <v>871.04176432157203</v>
      </c>
      <c r="BE165" s="91"/>
      <c r="BF165" s="81">
        <v>14.33333333333</v>
      </c>
      <c r="BG165" s="82">
        <v>13.5922444572575</v>
      </c>
      <c r="BH165" s="91"/>
      <c r="BI165" s="91"/>
      <c r="BJ165" s="91"/>
      <c r="BK165" s="91"/>
      <c r="BL165" s="91"/>
      <c r="BM165" s="91"/>
      <c r="BN165" s="91"/>
      <c r="BO165" s="91"/>
      <c r="BP165" s="91"/>
      <c r="BQ165" s="91"/>
      <c r="BR165" s="91"/>
      <c r="BS165" s="91"/>
      <c r="BT165" s="91"/>
      <c r="BU165" s="91"/>
      <c r="BV165" s="91"/>
      <c r="BW165" s="91"/>
      <c r="BX165" s="91"/>
      <c r="BY165" s="91"/>
      <c r="BZ165" s="91"/>
      <c r="CA165" s="91"/>
      <c r="CB165" s="91"/>
      <c r="CC165" s="91"/>
      <c r="CD165" s="91"/>
      <c r="CE165" s="91"/>
      <c r="CF165" s="91"/>
      <c r="CG165" s="91"/>
      <c r="CH165" s="91"/>
      <c r="CI165" s="91"/>
      <c r="CJ165" s="91"/>
      <c r="CK165" s="91"/>
      <c r="CL165" s="91"/>
      <c r="CM165" s="91"/>
      <c r="CN165" s="91"/>
      <c r="CO165" s="91"/>
      <c r="CP165" s="91"/>
    </row>
    <row r="166" spans="1:94" ht="12" customHeight="1">
      <c r="A166" s="317"/>
      <c r="B166" s="317">
        <v>13.773999999999999</v>
      </c>
      <c r="C166" s="317">
        <v>-2.4</v>
      </c>
      <c r="D166" s="472">
        <f t="shared" si="63"/>
        <v>162</v>
      </c>
      <c r="E166" s="473" t="str">
        <f t="shared" si="62"/>
        <v/>
      </c>
      <c r="F166" s="333"/>
      <c r="G166" s="410"/>
      <c r="H166" s="410"/>
      <c r="I166" s="410"/>
      <c r="J166" s="410"/>
      <c r="K166" s="410"/>
      <c r="L166" s="410"/>
      <c r="M166" s="410"/>
      <c r="N166" s="410"/>
      <c r="O166" s="410"/>
      <c r="P166" s="410"/>
      <c r="Q166" s="410"/>
      <c r="R166" s="410"/>
      <c r="S166" s="410"/>
      <c r="T166" s="410"/>
      <c r="U166" s="410"/>
      <c r="V166" s="410"/>
      <c r="W166" s="410"/>
      <c r="X166" s="410"/>
      <c r="Y166" s="410"/>
      <c r="Z166" s="410"/>
      <c r="AA166" s="410"/>
      <c r="AB166" s="410"/>
      <c r="AC166" s="410"/>
      <c r="AD166" s="410"/>
      <c r="AE166" s="410"/>
      <c r="AF166" s="410"/>
      <c r="AG166" s="410"/>
      <c r="AH166" s="410"/>
      <c r="AI166" s="410"/>
      <c r="AJ166" s="5"/>
      <c r="AK166" s="91">
        <v>127</v>
      </c>
      <c r="AL166" s="435">
        <v>0</v>
      </c>
      <c r="AM166" s="435">
        <v>12</v>
      </c>
      <c r="AN166" s="435">
        <v>7</v>
      </c>
      <c r="AO166" s="435">
        <v>50</v>
      </c>
      <c r="AP166" s="435">
        <v>4.0000000000000002E-4</v>
      </c>
      <c r="AQ166" s="435">
        <v>10</v>
      </c>
      <c r="AR166" s="435">
        <v>0.2</v>
      </c>
      <c r="AS166" s="435">
        <v>0.5</v>
      </c>
      <c r="AT166" s="435">
        <v>0.3</v>
      </c>
      <c r="AU166" s="435">
        <v>0.1</v>
      </c>
      <c r="AV166" s="91"/>
      <c r="AW166" s="81">
        <v>14.41666666667</v>
      </c>
      <c r="AX166" s="82">
        <v>-296.81169096548899</v>
      </c>
      <c r="AY166" s="82">
        <v>-6117.9509260283403</v>
      </c>
      <c r="AZ166" s="82">
        <v>-2639.8812008943601</v>
      </c>
      <c r="BA166" s="82">
        <v>-67088.132133630294</v>
      </c>
      <c r="BB166" s="91"/>
      <c r="BC166" s="81">
        <v>14.41666666667</v>
      </c>
      <c r="BD166" s="82">
        <v>870.85149988577098</v>
      </c>
      <c r="BE166" s="91"/>
      <c r="BF166" s="81">
        <v>14.41666666667</v>
      </c>
      <c r="BG166" s="82">
        <v>13.321459805232999</v>
      </c>
      <c r="BH166" s="91"/>
      <c r="BI166" s="91"/>
      <c r="BJ166" s="91"/>
      <c r="BK166" s="91"/>
      <c r="BL166" s="91"/>
      <c r="BM166" s="91"/>
      <c r="BN166" s="91"/>
      <c r="BO166" s="91"/>
      <c r="BP166" s="91"/>
      <c r="BQ166" s="91"/>
      <c r="BR166" s="91"/>
      <c r="BS166" s="91"/>
      <c r="BT166" s="91"/>
      <c r="BU166" s="91"/>
      <c r="BV166" s="91"/>
      <c r="BW166" s="91"/>
      <c r="BX166" s="91"/>
      <c r="BY166" s="91"/>
      <c r="BZ166" s="91"/>
      <c r="CA166" s="91"/>
      <c r="CB166" s="91"/>
      <c r="CC166" s="91"/>
      <c r="CD166" s="91"/>
      <c r="CE166" s="91"/>
      <c r="CF166" s="91"/>
      <c r="CG166" s="91"/>
      <c r="CH166" s="91"/>
      <c r="CI166" s="91"/>
      <c r="CJ166" s="91"/>
      <c r="CK166" s="91"/>
      <c r="CL166" s="91"/>
      <c r="CM166" s="91"/>
      <c r="CN166" s="91"/>
      <c r="CO166" s="91"/>
      <c r="CP166" s="91"/>
    </row>
    <row r="167" spans="1:94" ht="12" customHeight="1">
      <c r="A167" s="317"/>
      <c r="B167" s="317">
        <v>13.824</v>
      </c>
      <c r="C167" s="317">
        <v>-2.8</v>
      </c>
      <c r="D167" s="472">
        <f t="shared" si="63"/>
        <v>163</v>
      </c>
      <c r="E167" s="473" t="str">
        <f t="shared" si="62"/>
        <v/>
      </c>
      <c r="F167" s="333"/>
      <c r="G167" s="410"/>
      <c r="H167" s="410"/>
      <c r="I167" s="410"/>
      <c r="J167" s="410"/>
      <c r="K167" s="410"/>
      <c r="L167" s="410"/>
      <c r="M167" s="410"/>
      <c r="N167" s="410"/>
      <c r="O167" s="410"/>
      <c r="P167" s="410"/>
      <c r="Q167" s="410"/>
      <c r="R167" s="410"/>
      <c r="S167" s="410"/>
      <c r="T167" s="410"/>
      <c r="U167" s="410"/>
      <c r="V167" s="410"/>
      <c r="W167" s="410"/>
      <c r="X167" s="410"/>
      <c r="Y167" s="410"/>
      <c r="Z167" s="410"/>
      <c r="AA167" s="410"/>
      <c r="AB167" s="410"/>
      <c r="AC167" s="410"/>
      <c r="AD167" s="410"/>
      <c r="AE167" s="410"/>
      <c r="AF167" s="410"/>
      <c r="AG167" s="410"/>
      <c r="AH167" s="410"/>
      <c r="AI167" s="410"/>
      <c r="AJ167" s="5"/>
      <c r="AK167" s="91">
        <v>128</v>
      </c>
      <c r="AL167" s="435">
        <v>0</v>
      </c>
      <c r="AM167" s="435">
        <v>12</v>
      </c>
      <c r="AN167" s="435">
        <v>8</v>
      </c>
      <c r="AO167" s="435">
        <v>50</v>
      </c>
      <c r="AP167" s="435">
        <v>4.0000000000000002E-4</v>
      </c>
      <c r="AQ167" s="435">
        <v>10</v>
      </c>
      <c r="AR167" s="435">
        <v>0.2</v>
      </c>
      <c r="AS167" s="435">
        <v>0.5</v>
      </c>
      <c r="AT167" s="435">
        <v>0.3</v>
      </c>
      <c r="AU167" s="435">
        <v>0.1</v>
      </c>
      <c r="AV167" s="91"/>
      <c r="AW167" s="81">
        <v>14.5</v>
      </c>
      <c r="AX167" s="82">
        <v>-275.87538399615698</v>
      </c>
      <c r="AY167" s="82">
        <v>-5211.4530439464597</v>
      </c>
      <c r="AZ167" s="82">
        <v>-2295.5353862106499</v>
      </c>
      <c r="BA167" s="82">
        <v>-53324.089637260702</v>
      </c>
      <c r="BB167" s="91"/>
      <c r="BC167" s="81">
        <v>14.5</v>
      </c>
      <c r="BD167" s="82">
        <v>870.66071447103604</v>
      </c>
      <c r="BE167" s="91"/>
      <c r="BF167" s="81">
        <v>14.5</v>
      </c>
      <c r="BG167" s="82">
        <v>13.353703102513901</v>
      </c>
      <c r="BH167" s="91"/>
      <c r="BI167" s="91"/>
      <c r="BJ167" s="91"/>
      <c r="BK167" s="91"/>
      <c r="BL167" s="91"/>
      <c r="BM167" s="91"/>
      <c r="BN167" s="91"/>
      <c r="BO167" s="91"/>
      <c r="BP167" s="91"/>
      <c r="BQ167" s="91"/>
      <c r="BR167" s="91"/>
      <c r="BS167" s="91"/>
      <c r="BT167" s="91"/>
      <c r="BU167" s="91"/>
      <c r="BV167" s="91"/>
      <c r="BW167" s="91"/>
      <c r="BX167" s="91"/>
      <c r="BY167" s="91"/>
      <c r="BZ167" s="91"/>
      <c r="CA167" s="91"/>
      <c r="CB167" s="91"/>
      <c r="CC167" s="91"/>
      <c r="CD167" s="91"/>
      <c r="CE167" s="91"/>
      <c r="CF167" s="91"/>
      <c r="CG167" s="91"/>
      <c r="CH167" s="91"/>
      <c r="CI167" s="91"/>
      <c r="CJ167" s="91"/>
      <c r="CK167" s="91"/>
      <c r="CL167" s="91"/>
      <c r="CM167" s="91"/>
      <c r="CN167" s="91"/>
      <c r="CO167" s="91"/>
      <c r="CP167" s="91"/>
    </row>
    <row r="168" spans="1:94" ht="12" customHeight="1">
      <c r="A168" s="317"/>
      <c r="B168" s="317">
        <v>13.874000000000001</v>
      </c>
      <c r="C168" s="317">
        <v>-2.4</v>
      </c>
      <c r="D168" s="472">
        <f t="shared" si="63"/>
        <v>164</v>
      </c>
      <c r="E168" s="473" t="str">
        <f t="shared" si="62"/>
        <v/>
      </c>
      <c r="F168" s="333"/>
      <c r="G168" s="410"/>
      <c r="H168" s="410"/>
      <c r="I168" s="410"/>
      <c r="J168" s="410"/>
      <c r="K168" s="410"/>
      <c r="L168" s="410"/>
      <c r="M168" s="410"/>
      <c r="N168" s="410"/>
      <c r="O168" s="410"/>
      <c r="P168" s="410"/>
      <c r="Q168" s="410"/>
      <c r="R168" s="410"/>
      <c r="S168" s="410"/>
      <c r="T168" s="410"/>
      <c r="U168" s="410"/>
      <c r="V168" s="410"/>
      <c r="W168" s="410"/>
      <c r="X168" s="410"/>
      <c r="Y168" s="410"/>
      <c r="Z168" s="410"/>
      <c r="AA168" s="410"/>
      <c r="AB168" s="410"/>
      <c r="AC168" s="410"/>
      <c r="AD168" s="410"/>
      <c r="AE168" s="410"/>
      <c r="AF168" s="410"/>
      <c r="AG168" s="410"/>
      <c r="AH168" s="410"/>
      <c r="AI168" s="410"/>
      <c r="AJ168" s="5"/>
      <c r="AK168" s="91">
        <v>129</v>
      </c>
      <c r="AL168" s="435">
        <v>0</v>
      </c>
      <c r="AM168" s="435">
        <v>12</v>
      </c>
      <c r="AN168" s="435">
        <v>9</v>
      </c>
      <c r="AO168" s="435">
        <v>50</v>
      </c>
      <c r="AP168" s="435">
        <v>4.0000000000000002E-4</v>
      </c>
      <c r="AQ168" s="435">
        <v>10</v>
      </c>
      <c r="AR168" s="435">
        <v>0.2</v>
      </c>
      <c r="AS168" s="435">
        <v>0.5</v>
      </c>
      <c r="AT168" s="435">
        <v>0.3</v>
      </c>
      <c r="AU168" s="435">
        <v>0.1</v>
      </c>
      <c r="AV168" s="91"/>
      <c r="AW168" s="81">
        <v>14.58333333333</v>
      </c>
      <c r="AX168" s="82">
        <v>-256.63451991190902</v>
      </c>
      <c r="AY168" s="82">
        <v>-4662.6710919679999</v>
      </c>
      <c r="AZ168" s="82">
        <v>-1990.47330984467</v>
      </c>
      <c r="BA168" s="82">
        <v>-44968.386679023497</v>
      </c>
      <c r="BB168" s="91"/>
      <c r="BC168" s="81">
        <v>14.58333333333</v>
      </c>
      <c r="BD168" s="82">
        <v>870.46958514980201</v>
      </c>
      <c r="BE168" s="91"/>
      <c r="BF168" s="81">
        <v>14.58333333333</v>
      </c>
      <c r="BG168" s="82">
        <v>13.6480130468018</v>
      </c>
      <c r="BH168" s="91"/>
      <c r="BI168" s="91"/>
      <c r="BJ168" s="91"/>
      <c r="BK168" s="91"/>
      <c r="BL168" s="91"/>
      <c r="BM168" s="91"/>
      <c r="BN168" s="91"/>
      <c r="BO168" s="91"/>
      <c r="BP168" s="91"/>
      <c r="BQ168" s="91"/>
      <c r="BR168" s="91"/>
      <c r="BS168" s="91"/>
      <c r="BT168" s="91"/>
      <c r="BU168" s="91"/>
      <c r="BV168" s="91"/>
      <c r="BW168" s="91"/>
      <c r="BX168" s="91"/>
      <c r="BY168" s="91"/>
      <c r="BZ168" s="91"/>
      <c r="CA168" s="91"/>
      <c r="CB168" s="91"/>
      <c r="CC168" s="91"/>
      <c r="CD168" s="91"/>
      <c r="CE168" s="91"/>
      <c r="CF168" s="91"/>
      <c r="CG168" s="91"/>
      <c r="CH168" s="91"/>
      <c r="CI168" s="91"/>
      <c r="CJ168" s="91"/>
      <c r="CK168" s="91"/>
      <c r="CL168" s="91"/>
      <c r="CM168" s="91"/>
      <c r="CN168" s="91"/>
      <c r="CO168" s="91"/>
      <c r="CP168" s="91"/>
    </row>
    <row r="169" spans="1:94" ht="12" customHeight="1">
      <c r="A169" s="317"/>
      <c r="B169" s="317">
        <v>14.03</v>
      </c>
      <c r="C169" s="317">
        <v>2.4</v>
      </c>
      <c r="D169" s="472">
        <f t="shared" si="63"/>
        <v>165</v>
      </c>
      <c r="E169" s="473" t="str">
        <f t="shared" si="62"/>
        <v/>
      </c>
      <c r="F169" s="333"/>
      <c r="G169" s="410"/>
      <c r="H169" s="410"/>
      <c r="I169" s="410"/>
      <c r="J169" s="410"/>
      <c r="K169" s="410"/>
      <c r="L169" s="410"/>
      <c r="M169" s="410"/>
      <c r="N169" s="410"/>
      <c r="O169" s="410"/>
      <c r="P169" s="410"/>
      <c r="Q169" s="410"/>
      <c r="R169" s="410"/>
      <c r="S169" s="410"/>
      <c r="T169" s="410"/>
      <c r="U169" s="410"/>
      <c r="V169" s="410"/>
      <c r="W169" s="410"/>
      <c r="X169" s="410"/>
      <c r="Y169" s="410"/>
      <c r="Z169" s="410"/>
      <c r="AA169" s="410"/>
      <c r="AB169" s="410"/>
      <c r="AC169" s="410"/>
      <c r="AD169" s="410"/>
      <c r="AE169" s="410"/>
      <c r="AF169" s="410"/>
      <c r="AG169" s="410"/>
      <c r="AH169" s="410"/>
      <c r="AI169" s="410"/>
      <c r="AJ169" s="5"/>
      <c r="AK169" s="91">
        <v>130</v>
      </c>
      <c r="AL169" s="435">
        <v>0</v>
      </c>
      <c r="AM169" s="435">
        <v>13</v>
      </c>
      <c r="AN169" s="435">
        <v>0</v>
      </c>
      <c r="AO169" s="435">
        <v>50</v>
      </c>
      <c r="AP169" s="435">
        <v>4.0000000000000002E-4</v>
      </c>
      <c r="AQ169" s="435">
        <v>10</v>
      </c>
      <c r="AR169" s="435">
        <v>0.2</v>
      </c>
      <c r="AS169" s="435">
        <v>0.5</v>
      </c>
      <c r="AT169" s="435">
        <v>0.3</v>
      </c>
      <c r="AU169" s="435">
        <v>0.1</v>
      </c>
      <c r="AV169" s="91"/>
      <c r="AW169" s="81">
        <v>14.66666666667</v>
      </c>
      <c r="AX169" s="82">
        <v>-257.52523199395398</v>
      </c>
      <c r="AY169" s="82">
        <v>-4988.2163003067999</v>
      </c>
      <c r="AZ169" s="82">
        <v>-2009.1354403565899</v>
      </c>
      <c r="BA169" s="82">
        <v>-49863.583188513097</v>
      </c>
      <c r="BB169" s="91"/>
      <c r="BC169" s="81">
        <v>14.66666666667</v>
      </c>
      <c r="BD169" s="82">
        <v>870.27823170257898</v>
      </c>
      <c r="BE169" s="91"/>
      <c r="BF169" s="81">
        <v>14.66666666667</v>
      </c>
      <c r="BG169" s="82">
        <v>13.912155580130401</v>
      </c>
      <c r="BH169" s="91"/>
      <c r="BI169" s="91"/>
      <c r="BJ169" s="91"/>
      <c r="BK169" s="91"/>
      <c r="BL169" s="91"/>
      <c r="BM169" s="91"/>
      <c r="BN169" s="91"/>
      <c r="BO169" s="91"/>
      <c r="BP169" s="91"/>
      <c r="BQ169" s="91"/>
      <c r="BR169" s="91"/>
      <c r="BS169" s="91"/>
      <c r="BT169" s="91"/>
      <c r="BU169" s="91"/>
      <c r="BV169" s="91"/>
      <c r="BW169" s="91"/>
      <c r="BX169" s="91"/>
      <c r="BY169" s="91"/>
      <c r="BZ169" s="91"/>
      <c r="CA169" s="91"/>
      <c r="CB169" s="91"/>
      <c r="CC169" s="91"/>
      <c r="CD169" s="91"/>
      <c r="CE169" s="91"/>
      <c r="CF169" s="91"/>
      <c r="CG169" s="91"/>
      <c r="CH169" s="91"/>
      <c r="CI169" s="91"/>
      <c r="CJ169" s="91"/>
      <c r="CK169" s="91"/>
      <c r="CL169" s="91"/>
      <c r="CM169" s="91"/>
      <c r="CN169" s="91"/>
      <c r="CO169" s="91"/>
      <c r="CP169" s="91"/>
    </row>
    <row r="170" spans="1:94" ht="12" customHeight="1">
      <c r="A170" s="317"/>
      <c r="B170" s="317">
        <v>14.08</v>
      </c>
      <c r="C170" s="317">
        <v>2.8</v>
      </c>
      <c r="D170" s="472">
        <f t="shared" si="63"/>
        <v>166</v>
      </c>
      <c r="E170" s="473" t="str">
        <f t="shared" si="62"/>
        <v/>
      </c>
      <c r="F170" s="333"/>
      <c r="G170" s="410"/>
      <c r="H170" s="410"/>
      <c r="I170" s="410"/>
      <c r="J170" s="410"/>
      <c r="K170" s="410"/>
      <c r="L170" s="410"/>
      <c r="M170" s="410"/>
      <c r="N170" s="410"/>
      <c r="O170" s="410"/>
      <c r="P170" s="410"/>
      <c r="Q170" s="410"/>
      <c r="R170" s="410"/>
      <c r="S170" s="410"/>
      <c r="T170" s="410"/>
      <c r="U170" s="410"/>
      <c r="V170" s="410"/>
      <c r="W170" s="410"/>
      <c r="X170" s="410"/>
      <c r="Y170" s="410"/>
      <c r="Z170" s="410"/>
      <c r="AA170" s="410"/>
      <c r="AB170" s="410"/>
      <c r="AC170" s="410"/>
      <c r="AD170" s="410"/>
      <c r="AE170" s="410"/>
      <c r="AF170" s="410"/>
      <c r="AG170" s="410"/>
      <c r="AH170" s="410"/>
      <c r="AI170" s="410"/>
      <c r="AJ170" s="5"/>
      <c r="AK170" s="91">
        <v>131</v>
      </c>
      <c r="AL170" s="435">
        <v>0</v>
      </c>
      <c r="AM170" s="435">
        <v>13</v>
      </c>
      <c r="AN170" s="435">
        <v>1</v>
      </c>
      <c r="AO170" s="435">
        <v>50</v>
      </c>
      <c r="AP170" s="435">
        <v>4.0000000000000002E-4</v>
      </c>
      <c r="AQ170" s="435">
        <v>10</v>
      </c>
      <c r="AR170" s="435">
        <v>0.2</v>
      </c>
      <c r="AS170" s="435">
        <v>0.5</v>
      </c>
      <c r="AT170" s="435">
        <v>0.3</v>
      </c>
      <c r="AU170" s="435">
        <v>0.1</v>
      </c>
      <c r="AV170" s="91"/>
      <c r="AW170" s="81">
        <v>14.75</v>
      </c>
      <c r="AX170" s="82">
        <v>-278.94476727150999</v>
      </c>
      <c r="AY170" s="82">
        <v>-5922.1308040164204</v>
      </c>
      <c r="AZ170" s="82">
        <v>-2340.2245536435798</v>
      </c>
      <c r="BA170" s="82">
        <v>-63932.2134770513</v>
      </c>
      <c r="BB170" s="91"/>
      <c r="BC170" s="81">
        <v>14.75</v>
      </c>
      <c r="BD170" s="82">
        <v>870.08659694027199</v>
      </c>
      <c r="BE170" s="91"/>
      <c r="BF170" s="81">
        <v>14.75</v>
      </c>
      <c r="BG170" s="82">
        <v>13.872065227788701</v>
      </c>
      <c r="BH170" s="91"/>
      <c r="BI170" s="91"/>
      <c r="BJ170" s="91"/>
      <c r="BK170" s="91"/>
      <c r="BL170" s="91"/>
      <c r="BM170" s="91"/>
      <c r="BN170" s="91"/>
      <c r="BO170" s="91"/>
      <c r="BP170" s="91"/>
      <c r="BQ170" s="91"/>
      <c r="BR170" s="91"/>
      <c r="BS170" s="91"/>
      <c r="BT170" s="91"/>
      <c r="BU170" s="91"/>
      <c r="BV170" s="91"/>
      <c r="BW170" s="91"/>
      <c r="BX170" s="91"/>
      <c r="BY170" s="91"/>
      <c r="BZ170" s="91"/>
      <c r="CA170" s="91"/>
      <c r="CB170" s="91"/>
      <c r="CC170" s="91"/>
      <c r="CD170" s="91"/>
      <c r="CE170" s="91"/>
      <c r="CF170" s="91"/>
      <c r="CG170" s="91"/>
      <c r="CH170" s="91"/>
      <c r="CI170" s="91"/>
      <c r="CJ170" s="91"/>
      <c r="CK170" s="91"/>
      <c r="CL170" s="91"/>
      <c r="CM170" s="91"/>
      <c r="CN170" s="91"/>
      <c r="CO170" s="91"/>
      <c r="CP170" s="91"/>
    </row>
    <row r="171" spans="1:94" ht="12" customHeight="1">
      <c r="A171" s="317"/>
      <c r="B171" s="317">
        <v>14.13</v>
      </c>
      <c r="C171" s="317">
        <v>2.4</v>
      </c>
      <c r="D171" s="472">
        <f t="shared" si="63"/>
        <v>167</v>
      </c>
      <c r="E171" s="473" t="str">
        <f t="shared" si="62"/>
        <v/>
      </c>
      <c r="F171" s="333"/>
      <c r="G171" s="410"/>
      <c r="H171" s="410"/>
      <c r="I171" s="410"/>
      <c r="J171" s="410"/>
      <c r="K171" s="410"/>
      <c r="L171" s="410"/>
      <c r="M171" s="410"/>
      <c r="N171" s="410"/>
      <c r="O171" s="410"/>
      <c r="P171" s="410"/>
      <c r="Q171" s="410"/>
      <c r="R171" s="410"/>
      <c r="S171" s="410"/>
      <c r="T171" s="410"/>
      <c r="U171" s="410"/>
      <c r="V171" s="410"/>
      <c r="W171" s="410"/>
      <c r="X171" s="410"/>
      <c r="Y171" s="410"/>
      <c r="Z171" s="410"/>
      <c r="AA171" s="410"/>
      <c r="AB171" s="410"/>
      <c r="AC171" s="410"/>
      <c r="AD171" s="410"/>
      <c r="AE171" s="410"/>
      <c r="AF171" s="410"/>
      <c r="AG171" s="410"/>
      <c r="AH171" s="410"/>
      <c r="AI171" s="410"/>
      <c r="AJ171" s="5"/>
      <c r="AK171" s="91">
        <v>132</v>
      </c>
      <c r="AL171" s="435">
        <v>0</v>
      </c>
      <c r="AM171" s="435">
        <v>13</v>
      </c>
      <c r="AN171" s="435">
        <v>2</v>
      </c>
      <c r="AO171" s="435">
        <v>50</v>
      </c>
      <c r="AP171" s="435">
        <v>4.0000000000000002E-4</v>
      </c>
      <c r="AQ171" s="435">
        <v>10</v>
      </c>
      <c r="AR171" s="435">
        <v>0.2</v>
      </c>
      <c r="AS171" s="435">
        <v>0.5</v>
      </c>
      <c r="AT171" s="435">
        <v>0.3</v>
      </c>
      <c r="AU171" s="435">
        <v>0.1</v>
      </c>
      <c r="AV171" s="91"/>
      <c r="AW171" s="81">
        <v>14.83333333333</v>
      </c>
      <c r="AX171" s="82">
        <v>-299.7128189869</v>
      </c>
      <c r="AY171" s="82">
        <v>-6527.2952698447798</v>
      </c>
      <c r="AZ171" s="82">
        <v>-2670.8638328184302</v>
      </c>
      <c r="BA171" s="82">
        <v>-73134.907393118003</v>
      </c>
      <c r="BB171" s="91"/>
      <c r="BC171" s="81">
        <v>14.83333333333</v>
      </c>
      <c r="BD171" s="82">
        <v>869.89450258826298</v>
      </c>
      <c r="BE171" s="91"/>
      <c r="BF171" s="81">
        <v>14.83333333333</v>
      </c>
      <c r="BG171" s="82">
        <v>13.5562632181819</v>
      </c>
      <c r="BH171" s="91"/>
      <c r="BI171" s="91"/>
      <c r="BJ171" s="91"/>
      <c r="BK171" s="91"/>
      <c r="BL171" s="91"/>
      <c r="BM171" s="91"/>
      <c r="BN171" s="91"/>
      <c r="BO171" s="91"/>
      <c r="BP171" s="91"/>
      <c r="BQ171" s="91"/>
      <c r="BR171" s="91"/>
      <c r="BS171" s="91"/>
      <c r="BT171" s="91"/>
      <c r="BU171" s="91"/>
      <c r="BV171" s="91"/>
      <c r="BW171" s="91"/>
      <c r="BX171" s="91"/>
      <c r="BY171" s="91"/>
      <c r="BZ171" s="91"/>
      <c r="CA171" s="91"/>
      <c r="CB171" s="91"/>
      <c r="CC171" s="91"/>
      <c r="CD171" s="91"/>
      <c r="CE171" s="91"/>
      <c r="CF171" s="91"/>
      <c r="CG171" s="91"/>
      <c r="CH171" s="91"/>
      <c r="CI171" s="91"/>
      <c r="CJ171" s="91"/>
      <c r="CK171" s="91"/>
      <c r="CL171" s="91"/>
      <c r="CM171" s="91"/>
      <c r="CN171" s="91"/>
      <c r="CO171" s="91"/>
      <c r="CP171" s="91"/>
    </row>
    <row r="172" spans="1:94" ht="12" customHeight="1">
      <c r="A172" s="317"/>
      <c r="B172" s="317">
        <v>14.286</v>
      </c>
      <c r="C172" s="317">
        <v>-2.1</v>
      </c>
      <c r="D172" s="472">
        <f t="shared" si="63"/>
        <v>168</v>
      </c>
      <c r="E172" s="473" t="str">
        <f t="shared" si="62"/>
        <v/>
      </c>
      <c r="F172" s="333"/>
      <c r="G172" s="410"/>
      <c r="H172" s="410"/>
      <c r="I172" s="410"/>
      <c r="J172" s="410"/>
      <c r="K172" s="410"/>
      <c r="L172" s="410"/>
      <c r="M172" s="410"/>
      <c r="N172" s="410"/>
      <c r="O172" s="410"/>
      <c r="P172" s="410"/>
      <c r="Q172" s="410"/>
      <c r="R172" s="410"/>
      <c r="S172" s="410"/>
      <c r="T172" s="410"/>
      <c r="U172" s="410"/>
      <c r="V172" s="410"/>
      <c r="W172" s="410"/>
      <c r="X172" s="410"/>
      <c r="Y172" s="410"/>
      <c r="Z172" s="410"/>
      <c r="AA172" s="410"/>
      <c r="AB172" s="410"/>
      <c r="AC172" s="410"/>
      <c r="AD172" s="410"/>
      <c r="AE172" s="410"/>
      <c r="AF172" s="410"/>
      <c r="AG172" s="410"/>
      <c r="AH172" s="410"/>
      <c r="AI172" s="410"/>
      <c r="AJ172" s="5"/>
      <c r="AK172" s="91">
        <v>133</v>
      </c>
      <c r="AL172" s="435">
        <v>0</v>
      </c>
      <c r="AM172" s="435">
        <v>13</v>
      </c>
      <c r="AN172" s="435">
        <v>3</v>
      </c>
      <c r="AO172" s="435">
        <v>50</v>
      </c>
      <c r="AP172" s="435">
        <v>4.0000000000000002E-4</v>
      </c>
      <c r="AQ172" s="435">
        <v>10</v>
      </c>
      <c r="AR172" s="435">
        <v>0.2</v>
      </c>
      <c r="AS172" s="435">
        <v>0.5</v>
      </c>
      <c r="AT172" s="435">
        <v>0.3</v>
      </c>
      <c r="AU172" s="435">
        <v>0.1</v>
      </c>
      <c r="AV172" s="91"/>
      <c r="AW172" s="81">
        <v>14.91666666667</v>
      </c>
      <c r="AX172" s="82">
        <v>-301.20834378441901</v>
      </c>
      <c r="AY172" s="82">
        <v>-6276.3898292866397</v>
      </c>
      <c r="AZ172" s="82">
        <v>-2715.4354750214702</v>
      </c>
      <c r="BA172" s="82">
        <v>-69525.460902303297</v>
      </c>
      <c r="BB172" s="91"/>
      <c r="BC172" s="81">
        <v>14.91666666667</v>
      </c>
      <c r="BD172" s="82">
        <v>869.70181897442205</v>
      </c>
      <c r="BE172" s="91"/>
      <c r="BF172" s="81">
        <v>14.91666666667</v>
      </c>
      <c r="BG172" s="82">
        <v>13.2511449385078</v>
      </c>
      <c r="BH172" s="91"/>
      <c r="BI172" s="91"/>
      <c r="BJ172" s="91"/>
      <c r="BK172" s="91"/>
      <c r="BL172" s="91"/>
      <c r="BM172" s="91"/>
      <c r="BN172" s="91"/>
      <c r="BO172" s="91"/>
      <c r="BP172" s="91"/>
      <c r="BQ172" s="91"/>
      <c r="BR172" s="91"/>
      <c r="BS172" s="91"/>
      <c r="BT172" s="91"/>
      <c r="BU172" s="91"/>
      <c r="BV172" s="91"/>
      <c r="BW172" s="91"/>
      <c r="BX172" s="91"/>
      <c r="BY172" s="91"/>
      <c r="BZ172" s="91"/>
      <c r="CA172" s="91"/>
      <c r="CB172" s="91"/>
      <c r="CC172" s="91"/>
      <c r="CD172" s="91"/>
      <c r="CE172" s="91"/>
      <c r="CF172" s="91"/>
      <c r="CG172" s="91"/>
      <c r="CH172" s="91"/>
      <c r="CI172" s="91"/>
      <c r="CJ172" s="91"/>
      <c r="CK172" s="91"/>
      <c r="CL172" s="91"/>
      <c r="CM172" s="91"/>
      <c r="CN172" s="91"/>
      <c r="CO172" s="91"/>
      <c r="CP172" s="91"/>
    </row>
    <row r="173" spans="1:94" ht="12" customHeight="1">
      <c r="A173" s="317"/>
      <c r="B173" s="317">
        <v>14.336</v>
      </c>
      <c r="C173" s="317">
        <v>-2.5</v>
      </c>
      <c r="D173" s="472">
        <f t="shared" si="63"/>
        <v>169</v>
      </c>
      <c r="E173" s="473" t="str">
        <f t="shared" si="62"/>
        <v/>
      </c>
      <c r="F173" s="333"/>
      <c r="G173" s="410"/>
      <c r="H173" s="410"/>
      <c r="I173" s="410"/>
      <c r="J173" s="410"/>
      <c r="K173" s="410"/>
      <c r="L173" s="410"/>
      <c r="M173" s="410"/>
      <c r="N173" s="410"/>
      <c r="O173" s="410"/>
      <c r="P173" s="410"/>
      <c r="Q173" s="410"/>
      <c r="R173" s="410"/>
      <c r="S173" s="410"/>
      <c r="T173" s="410"/>
      <c r="U173" s="410"/>
      <c r="V173" s="410"/>
      <c r="W173" s="410"/>
      <c r="X173" s="410"/>
      <c r="Y173" s="410"/>
      <c r="Z173" s="410"/>
      <c r="AA173" s="410"/>
      <c r="AB173" s="410"/>
      <c r="AC173" s="410"/>
      <c r="AD173" s="410"/>
      <c r="AE173" s="410"/>
      <c r="AF173" s="410"/>
      <c r="AG173" s="410"/>
      <c r="AH173" s="410"/>
      <c r="AI173" s="410"/>
      <c r="AJ173" s="5"/>
      <c r="AK173" s="91">
        <v>134</v>
      </c>
      <c r="AL173" s="435">
        <v>0</v>
      </c>
      <c r="AM173" s="435">
        <v>13</v>
      </c>
      <c r="AN173" s="435">
        <v>4</v>
      </c>
      <c r="AO173" s="435">
        <v>50</v>
      </c>
      <c r="AP173" s="435">
        <v>4.0000000000000002E-4</v>
      </c>
      <c r="AQ173" s="435">
        <v>10</v>
      </c>
      <c r="AR173" s="435">
        <v>0.2</v>
      </c>
      <c r="AS173" s="435">
        <v>0.5</v>
      </c>
      <c r="AT173" s="435">
        <v>0.3</v>
      </c>
      <c r="AU173" s="435">
        <v>0.1</v>
      </c>
      <c r="AV173" s="91"/>
      <c r="AW173" s="81">
        <v>15</v>
      </c>
      <c r="AX173" s="82">
        <v>-279.38435902266298</v>
      </c>
      <c r="AY173" s="82">
        <v>-5291.5699450843103</v>
      </c>
      <c r="AZ173" s="82">
        <v>-2354.7374820243799</v>
      </c>
      <c r="BA173" s="82">
        <v>-54575.645647197998</v>
      </c>
      <c r="BB173" s="91"/>
      <c r="BC173" s="81">
        <v>15</v>
      </c>
      <c r="BD173" s="82">
        <v>869.50860100611203</v>
      </c>
      <c r="BE173" s="91"/>
      <c r="BF173" s="81">
        <v>15</v>
      </c>
      <c r="BG173" s="82">
        <v>13.2569884622489</v>
      </c>
      <c r="BH173" s="91"/>
      <c r="BI173" s="91"/>
      <c r="BJ173" s="91"/>
      <c r="BK173" s="91"/>
      <c r="BL173" s="91"/>
      <c r="BM173" s="91"/>
      <c r="BN173" s="91"/>
      <c r="BO173" s="91"/>
      <c r="BP173" s="91"/>
      <c r="BQ173" s="91"/>
      <c r="BR173" s="91"/>
      <c r="BS173" s="91"/>
      <c r="BT173" s="91"/>
      <c r="BU173" s="91"/>
      <c r="BV173" s="91"/>
      <c r="BW173" s="91"/>
      <c r="BX173" s="91"/>
      <c r="BY173" s="91"/>
      <c r="BZ173" s="91"/>
      <c r="CA173" s="91"/>
      <c r="CB173" s="91"/>
      <c r="CC173" s="91"/>
      <c r="CD173" s="91"/>
      <c r="CE173" s="91"/>
      <c r="CF173" s="91"/>
      <c r="CG173" s="91"/>
      <c r="CH173" s="91"/>
      <c r="CI173" s="91"/>
      <c r="CJ173" s="91"/>
      <c r="CK173" s="91"/>
      <c r="CL173" s="91"/>
      <c r="CM173" s="91"/>
      <c r="CN173" s="91"/>
      <c r="CO173" s="91"/>
      <c r="CP173" s="91"/>
    </row>
    <row r="174" spans="1:94" ht="12" customHeight="1">
      <c r="A174" s="317"/>
      <c r="B174" s="317">
        <v>14.385999999999999</v>
      </c>
      <c r="C174" s="317">
        <v>-2.1</v>
      </c>
      <c r="D174" s="472">
        <f t="shared" si="63"/>
        <v>170</v>
      </c>
      <c r="E174" s="473" t="str">
        <f t="shared" si="62"/>
        <v/>
      </c>
      <c r="F174" s="333"/>
      <c r="G174" s="410"/>
      <c r="H174" s="410"/>
      <c r="I174" s="410"/>
      <c r="J174" s="410"/>
      <c r="K174" s="410"/>
      <c r="L174" s="410"/>
      <c r="M174" s="410"/>
      <c r="N174" s="410"/>
      <c r="O174" s="410"/>
      <c r="P174" s="410"/>
      <c r="Q174" s="410"/>
      <c r="R174" s="410"/>
      <c r="S174" s="410"/>
      <c r="T174" s="410"/>
      <c r="U174" s="410"/>
      <c r="V174" s="410"/>
      <c r="W174" s="410"/>
      <c r="X174" s="410"/>
      <c r="Y174" s="410"/>
      <c r="Z174" s="410"/>
      <c r="AA174" s="410"/>
      <c r="AB174" s="410"/>
      <c r="AC174" s="410"/>
      <c r="AD174" s="410"/>
      <c r="AE174" s="410"/>
      <c r="AF174" s="410"/>
      <c r="AG174" s="410"/>
      <c r="AH174" s="410"/>
      <c r="AI174" s="410"/>
      <c r="AJ174" s="5"/>
      <c r="AK174" s="91">
        <v>135</v>
      </c>
      <c r="AL174" s="435">
        <v>0</v>
      </c>
      <c r="AM174" s="435">
        <v>13</v>
      </c>
      <c r="AN174" s="435">
        <v>5</v>
      </c>
      <c r="AO174" s="435">
        <v>50</v>
      </c>
      <c r="AP174" s="435">
        <v>4.0000000000000002E-4</v>
      </c>
      <c r="AQ174" s="435">
        <v>10</v>
      </c>
      <c r="AR174" s="435">
        <v>0.2</v>
      </c>
      <c r="AS174" s="435">
        <v>0.5</v>
      </c>
      <c r="AT174" s="435">
        <v>0.3</v>
      </c>
      <c r="AU174" s="435">
        <v>0.1</v>
      </c>
      <c r="AV174" s="91"/>
      <c r="AW174" s="81">
        <v>15.08333333333</v>
      </c>
      <c r="AX174" s="82">
        <v>-255.96408690818299</v>
      </c>
      <c r="AY174" s="82">
        <v>-4574.3072963758596</v>
      </c>
      <c r="AZ174" s="82">
        <v>-1969.94802218314</v>
      </c>
      <c r="BA174" s="82">
        <v>-43588.226591900297</v>
      </c>
      <c r="BB174" s="91"/>
      <c r="BC174" s="81">
        <v>15.08333333333</v>
      </c>
      <c r="BD174" s="82">
        <v>869.31504408381898</v>
      </c>
      <c r="BE174" s="91"/>
      <c r="BF174" s="81">
        <v>15.08333333333</v>
      </c>
      <c r="BG174" s="82">
        <v>13.576256702166701</v>
      </c>
      <c r="BH174" s="91"/>
      <c r="BI174" s="91"/>
      <c r="BJ174" s="91"/>
      <c r="BK174" s="91"/>
      <c r="BL174" s="91"/>
      <c r="BM174" s="91"/>
      <c r="BN174" s="91"/>
      <c r="BO174" s="91"/>
      <c r="BP174" s="91"/>
      <c r="BQ174" s="91"/>
      <c r="BR174" s="91"/>
      <c r="BS174" s="91"/>
      <c r="BT174" s="91"/>
      <c r="BU174" s="91"/>
      <c r="BV174" s="91"/>
      <c r="BW174" s="91"/>
      <c r="BX174" s="91"/>
      <c r="BY174" s="91"/>
      <c r="BZ174" s="91"/>
      <c r="CA174" s="91"/>
      <c r="CB174" s="91"/>
      <c r="CC174" s="91"/>
      <c r="CD174" s="91"/>
      <c r="CE174" s="91"/>
      <c r="CF174" s="91"/>
      <c r="CG174" s="91"/>
      <c r="CH174" s="91"/>
      <c r="CI174" s="91"/>
      <c r="CJ174" s="91"/>
      <c r="CK174" s="91"/>
      <c r="CL174" s="91"/>
      <c r="CM174" s="91"/>
      <c r="CN174" s="91"/>
      <c r="CO174" s="91"/>
      <c r="CP174" s="91"/>
    </row>
    <row r="175" spans="1:94" ht="12" customHeight="1">
      <c r="A175" s="317"/>
      <c r="B175" s="317">
        <v>14.542</v>
      </c>
      <c r="C175" s="317">
        <v>2.1</v>
      </c>
      <c r="D175" s="472">
        <f t="shared" si="63"/>
        <v>171</v>
      </c>
      <c r="E175" s="473" t="str">
        <f t="shared" si="62"/>
        <v/>
      </c>
      <c r="F175" s="333"/>
      <c r="G175" s="410"/>
      <c r="H175" s="410"/>
      <c r="I175" s="410"/>
      <c r="J175" s="410"/>
      <c r="K175" s="410"/>
      <c r="L175" s="410"/>
      <c r="M175" s="410"/>
      <c r="N175" s="410"/>
      <c r="O175" s="410"/>
      <c r="P175" s="410"/>
      <c r="Q175" s="410"/>
      <c r="R175" s="410"/>
      <c r="S175" s="410"/>
      <c r="T175" s="410"/>
      <c r="U175" s="410"/>
      <c r="V175" s="410"/>
      <c r="W175" s="410"/>
      <c r="X175" s="410"/>
      <c r="Y175" s="410"/>
      <c r="Z175" s="410"/>
      <c r="AA175" s="410"/>
      <c r="AB175" s="410"/>
      <c r="AC175" s="410"/>
      <c r="AD175" s="410"/>
      <c r="AE175" s="410"/>
      <c r="AF175" s="410"/>
      <c r="AG175" s="410"/>
      <c r="AH175" s="410"/>
      <c r="AI175" s="410"/>
      <c r="AJ175" s="5"/>
      <c r="AK175" s="91">
        <v>136</v>
      </c>
      <c r="AL175" s="435">
        <v>0</v>
      </c>
      <c r="AM175" s="435">
        <v>13</v>
      </c>
      <c r="AN175" s="435">
        <v>6</v>
      </c>
      <c r="AO175" s="435">
        <v>50</v>
      </c>
      <c r="AP175" s="435">
        <v>4.0000000000000002E-4</v>
      </c>
      <c r="AQ175" s="435">
        <v>10</v>
      </c>
      <c r="AR175" s="435">
        <v>0.2</v>
      </c>
      <c r="AS175" s="435">
        <v>0.5</v>
      </c>
      <c r="AT175" s="435">
        <v>0.3</v>
      </c>
      <c r="AU175" s="435">
        <v>0.1</v>
      </c>
      <c r="AV175" s="91"/>
      <c r="AW175" s="81">
        <v>15.16666666667</v>
      </c>
      <c r="AX175" s="82">
        <v>-252.433491091219</v>
      </c>
      <c r="AY175" s="82">
        <v>-4772.4360989002098</v>
      </c>
      <c r="AZ175" s="82">
        <v>-1929.0363834078801</v>
      </c>
      <c r="BA175" s="82">
        <v>-46597.197017473598</v>
      </c>
      <c r="BB175" s="91"/>
      <c r="BC175" s="81">
        <v>15.16666666667</v>
      </c>
      <c r="BD175" s="82">
        <v>869.12130512805197</v>
      </c>
      <c r="BE175" s="91"/>
      <c r="BF175" s="81">
        <v>15.16666666667</v>
      </c>
      <c r="BG175" s="82">
        <v>13.9181893711136</v>
      </c>
      <c r="BH175" s="91"/>
      <c r="BI175" s="91"/>
      <c r="BJ175" s="91"/>
      <c r="BK175" s="91"/>
      <c r="BL175" s="91"/>
      <c r="BM175" s="91"/>
      <c r="BN175" s="91"/>
      <c r="BO175" s="91"/>
      <c r="BP175" s="91"/>
      <c r="BQ175" s="91"/>
      <c r="BR175" s="91"/>
      <c r="BS175" s="91"/>
      <c r="BT175" s="91"/>
      <c r="BU175" s="91"/>
      <c r="BV175" s="91"/>
      <c r="BW175" s="91"/>
      <c r="BX175" s="91"/>
      <c r="BY175" s="91"/>
      <c r="BZ175" s="91"/>
      <c r="CA175" s="91"/>
      <c r="CB175" s="91"/>
      <c r="CC175" s="91"/>
      <c r="CD175" s="91"/>
      <c r="CE175" s="91"/>
      <c r="CF175" s="91"/>
      <c r="CG175" s="91"/>
      <c r="CH175" s="91"/>
      <c r="CI175" s="91"/>
      <c r="CJ175" s="91"/>
      <c r="CK175" s="91"/>
      <c r="CL175" s="91"/>
      <c r="CM175" s="91"/>
      <c r="CN175" s="91"/>
      <c r="CO175" s="91"/>
      <c r="CP175" s="91"/>
    </row>
    <row r="176" spans="1:94" ht="12" customHeight="1">
      <c r="A176" s="317"/>
      <c r="B176" s="317">
        <v>14.592000000000001</v>
      </c>
      <c r="C176" s="317">
        <v>2.5</v>
      </c>
      <c r="D176" s="472">
        <f t="shared" si="63"/>
        <v>172</v>
      </c>
      <c r="E176" s="473" t="str">
        <f t="shared" si="62"/>
        <v/>
      </c>
      <c r="F176" s="333"/>
      <c r="G176" s="410"/>
      <c r="H176" s="410"/>
      <c r="I176" s="410"/>
      <c r="J176" s="410"/>
      <c r="K176" s="410"/>
      <c r="L176" s="410"/>
      <c r="M176" s="410"/>
      <c r="N176" s="410"/>
      <c r="O176" s="410"/>
      <c r="P176" s="410"/>
      <c r="Q176" s="410"/>
      <c r="R176" s="410"/>
      <c r="S176" s="410"/>
      <c r="T176" s="410"/>
      <c r="U176" s="410"/>
      <c r="V176" s="410"/>
      <c r="W176" s="410"/>
      <c r="X176" s="410"/>
      <c r="Y176" s="410"/>
      <c r="Z176" s="410"/>
      <c r="AA176" s="410"/>
      <c r="AB176" s="410"/>
      <c r="AC176" s="410"/>
      <c r="AD176" s="410"/>
      <c r="AE176" s="410"/>
      <c r="AF176" s="410"/>
      <c r="AG176" s="410"/>
      <c r="AH176" s="410"/>
      <c r="AI176" s="410"/>
      <c r="AJ176" s="5"/>
      <c r="AK176" s="91">
        <v>137</v>
      </c>
      <c r="AL176" s="435">
        <v>0</v>
      </c>
      <c r="AM176" s="435">
        <v>13</v>
      </c>
      <c r="AN176" s="435">
        <v>7</v>
      </c>
      <c r="AO176" s="435">
        <v>50</v>
      </c>
      <c r="AP176" s="435">
        <v>4.0000000000000002E-4</v>
      </c>
      <c r="AQ176" s="435">
        <v>10</v>
      </c>
      <c r="AR176" s="435">
        <v>0.2</v>
      </c>
      <c r="AS176" s="435">
        <v>0.5</v>
      </c>
      <c r="AT176" s="435">
        <v>0.3</v>
      </c>
      <c r="AU176" s="435">
        <v>0.1</v>
      </c>
      <c r="AV176" s="91"/>
      <c r="AW176" s="81">
        <v>15.25</v>
      </c>
      <c r="AX176" s="82">
        <v>-272.15772261963502</v>
      </c>
      <c r="AY176" s="82">
        <v>-5706.7766169692304</v>
      </c>
      <c r="AZ176" s="82">
        <v>-2234.0845207420398</v>
      </c>
      <c r="BA176" s="82">
        <v>-60671.166457607898</v>
      </c>
      <c r="BB176" s="91"/>
      <c r="BC176" s="81">
        <v>15.25</v>
      </c>
      <c r="BD176" s="82">
        <v>868.92735752399403</v>
      </c>
      <c r="BE176" s="91"/>
      <c r="BF176" s="81">
        <v>15.25</v>
      </c>
      <c r="BG176" s="82">
        <v>13.9647578290365</v>
      </c>
      <c r="BH176" s="91"/>
      <c r="BI176" s="91"/>
      <c r="BJ176" s="91"/>
      <c r="BK176" s="91"/>
      <c r="BL176" s="91"/>
      <c r="BM176" s="91"/>
      <c r="BN176" s="91"/>
      <c r="BO176" s="91"/>
      <c r="BP176" s="91"/>
      <c r="BQ176" s="91"/>
      <c r="BR176" s="91"/>
      <c r="BS176" s="91"/>
      <c r="BT176" s="91"/>
      <c r="BU176" s="91"/>
      <c r="BV176" s="91"/>
      <c r="BW176" s="91"/>
      <c r="BX176" s="91"/>
      <c r="BY176" s="91"/>
      <c r="BZ176" s="91"/>
      <c r="CA176" s="91"/>
      <c r="CB176" s="91"/>
      <c r="CC176" s="91"/>
      <c r="CD176" s="91"/>
      <c r="CE176" s="91"/>
      <c r="CF176" s="91"/>
      <c r="CG176" s="91"/>
      <c r="CH176" s="91"/>
      <c r="CI176" s="91"/>
      <c r="CJ176" s="91"/>
      <c r="CK176" s="91"/>
      <c r="CL176" s="91"/>
      <c r="CM176" s="91"/>
      <c r="CN176" s="91"/>
      <c r="CO176" s="91"/>
      <c r="CP176" s="91"/>
    </row>
    <row r="177" spans="1:94" ht="12" customHeight="1">
      <c r="A177" s="317"/>
      <c r="B177" s="317">
        <v>14.641999999999999</v>
      </c>
      <c r="C177" s="317">
        <v>2</v>
      </c>
      <c r="D177" s="472">
        <f t="shared" si="63"/>
        <v>173</v>
      </c>
      <c r="E177" s="473" t="str">
        <f t="shared" si="62"/>
        <v/>
      </c>
      <c r="F177" s="333"/>
      <c r="G177" s="410"/>
      <c r="H177" s="410"/>
      <c r="I177" s="410"/>
      <c r="J177" s="410"/>
      <c r="K177" s="410"/>
      <c r="L177" s="410"/>
      <c r="M177" s="410"/>
      <c r="N177" s="410"/>
      <c r="O177" s="410"/>
      <c r="P177" s="410"/>
      <c r="Q177" s="410"/>
      <c r="R177" s="410"/>
      <c r="S177" s="410"/>
      <c r="T177" s="410"/>
      <c r="U177" s="410"/>
      <c r="V177" s="410"/>
      <c r="W177" s="410"/>
      <c r="X177" s="410"/>
      <c r="Y177" s="410"/>
      <c r="Z177" s="410"/>
      <c r="AA177" s="410"/>
      <c r="AB177" s="410"/>
      <c r="AC177" s="410"/>
      <c r="AD177" s="410"/>
      <c r="AE177" s="410"/>
      <c r="AF177" s="410"/>
      <c r="AG177" s="410"/>
      <c r="AH177" s="410"/>
      <c r="AI177" s="410"/>
      <c r="AJ177" s="5"/>
      <c r="AK177" s="91">
        <v>138</v>
      </c>
      <c r="AL177" s="435">
        <v>0</v>
      </c>
      <c r="AM177" s="435">
        <v>13</v>
      </c>
      <c r="AN177" s="435">
        <v>8</v>
      </c>
      <c r="AO177" s="435">
        <v>50</v>
      </c>
      <c r="AP177" s="435">
        <v>4.0000000000000002E-4</v>
      </c>
      <c r="AQ177" s="435">
        <v>10</v>
      </c>
      <c r="AR177" s="435">
        <v>0.2</v>
      </c>
      <c r="AS177" s="435">
        <v>0.5</v>
      </c>
      <c r="AT177" s="435">
        <v>0.3</v>
      </c>
      <c r="AU177" s="435">
        <v>0.1</v>
      </c>
      <c r="AV177" s="91"/>
      <c r="AW177" s="81">
        <v>15.33333333333</v>
      </c>
      <c r="AX177" s="82">
        <v>-294.792031242186</v>
      </c>
      <c r="AY177" s="82">
        <v>-6429.1370183394401</v>
      </c>
      <c r="AZ177" s="82">
        <v>-2587.1894817458801</v>
      </c>
      <c r="BA177" s="82">
        <v>-71597.876812195507</v>
      </c>
      <c r="BB177" s="91"/>
      <c r="BC177" s="81">
        <v>15.33333333333</v>
      </c>
      <c r="BD177" s="82">
        <v>868.73302495480505</v>
      </c>
      <c r="BE177" s="91"/>
      <c r="BF177" s="81">
        <v>15.33333333333</v>
      </c>
      <c r="BG177" s="82">
        <v>13.694213612360301</v>
      </c>
      <c r="BH177" s="91"/>
      <c r="BI177" s="91"/>
      <c r="BJ177" s="91"/>
      <c r="BK177" s="91"/>
      <c r="BL177" s="91"/>
      <c r="BM177" s="91"/>
      <c r="BN177" s="91"/>
      <c r="BO177" s="91"/>
      <c r="BP177" s="91"/>
      <c r="BQ177" s="91"/>
      <c r="BR177" s="91"/>
      <c r="BS177" s="91"/>
      <c r="BT177" s="91"/>
      <c r="BU177" s="91"/>
      <c r="BV177" s="91"/>
      <c r="BW177" s="91"/>
      <c r="BX177" s="91"/>
      <c r="BY177" s="91"/>
      <c r="BZ177" s="91"/>
      <c r="CA177" s="91"/>
      <c r="CB177" s="91"/>
      <c r="CC177" s="91"/>
      <c r="CD177" s="91"/>
      <c r="CE177" s="91"/>
      <c r="CF177" s="91"/>
      <c r="CG177" s="91"/>
      <c r="CH177" s="91"/>
      <c r="CI177" s="91"/>
      <c r="CJ177" s="91"/>
      <c r="CK177" s="91"/>
      <c r="CL177" s="91"/>
      <c r="CM177" s="91"/>
      <c r="CN177" s="91"/>
      <c r="CO177" s="91"/>
      <c r="CP177" s="91"/>
    </row>
    <row r="178" spans="1:94" ht="12" customHeight="1">
      <c r="A178" s="317"/>
      <c r="B178" s="317">
        <v>14.798</v>
      </c>
      <c r="C178" s="317">
        <v>-2.4</v>
      </c>
      <c r="D178" s="472">
        <f t="shared" si="63"/>
        <v>174</v>
      </c>
      <c r="E178" s="473" t="str">
        <f t="shared" si="62"/>
        <v/>
      </c>
      <c r="F178" s="333"/>
      <c r="G178" s="410"/>
      <c r="H178" s="410"/>
      <c r="I178" s="410"/>
      <c r="J178" s="410"/>
      <c r="K178" s="410"/>
      <c r="L178" s="410"/>
      <c r="M178" s="410"/>
      <c r="N178" s="410"/>
      <c r="O178" s="410"/>
      <c r="P178" s="410"/>
      <c r="Q178" s="410"/>
      <c r="R178" s="410"/>
      <c r="S178" s="410"/>
      <c r="T178" s="410"/>
      <c r="U178" s="410"/>
      <c r="V178" s="410"/>
      <c r="W178" s="410"/>
      <c r="X178" s="410"/>
      <c r="Y178" s="410"/>
      <c r="Z178" s="410"/>
      <c r="AA178" s="410"/>
      <c r="AB178" s="410"/>
      <c r="AC178" s="410"/>
      <c r="AD178" s="410"/>
      <c r="AE178" s="410"/>
      <c r="AF178" s="410"/>
      <c r="AG178" s="410"/>
      <c r="AH178" s="410"/>
      <c r="AI178" s="410"/>
      <c r="AJ178" s="5"/>
      <c r="AK178" s="91">
        <v>139</v>
      </c>
      <c r="AL178" s="435">
        <v>0</v>
      </c>
      <c r="AM178" s="435">
        <v>13</v>
      </c>
      <c r="AN178" s="435">
        <v>9</v>
      </c>
      <c r="AO178" s="435">
        <v>50</v>
      </c>
      <c r="AP178" s="435">
        <v>4.0000000000000002E-4</v>
      </c>
      <c r="AQ178" s="435">
        <v>10</v>
      </c>
      <c r="AR178" s="435">
        <v>0.2</v>
      </c>
      <c r="AS178" s="435">
        <v>0.5</v>
      </c>
      <c r="AT178" s="435">
        <v>0.3</v>
      </c>
      <c r="AU178" s="435">
        <v>0.1</v>
      </c>
      <c r="AV178" s="91"/>
      <c r="AW178" s="81">
        <v>15.41666666667</v>
      </c>
      <c r="AX178" s="82">
        <v>-299.96346591839898</v>
      </c>
      <c r="AY178" s="82">
        <v>-6318.1505578406804</v>
      </c>
      <c r="AZ178" s="82">
        <v>-2687.95339391476</v>
      </c>
      <c r="BA178" s="82">
        <v>-70088.440654603895</v>
      </c>
      <c r="BB178" s="91"/>
      <c r="BC178" s="81">
        <v>15.41666666667</v>
      </c>
      <c r="BD178" s="82">
        <v>868.53814982158099</v>
      </c>
      <c r="BE178" s="91"/>
      <c r="BF178" s="81">
        <v>15.41666666667</v>
      </c>
      <c r="BG178" s="82">
        <v>13.374317502740301</v>
      </c>
      <c r="BH178" s="91"/>
      <c r="BI178" s="91"/>
      <c r="BJ178" s="91"/>
      <c r="BK178" s="91"/>
      <c r="BL178" s="91"/>
      <c r="BM178" s="91"/>
      <c r="BN178" s="91"/>
      <c r="BO178" s="91"/>
      <c r="BP178" s="91"/>
      <c r="BQ178" s="91"/>
      <c r="BR178" s="91"/>
      <c r="BS178" s="91"/>
      <c r="BT178" s="91"/>
      <c r="BU178" s="91"/>
      <c r="BV178" s="91"/>
      <c r="BW178" s="91"/>
      <c r="BX178" s="91"/>
      <c r="BY178" s="91"/>
      <c r="BZ178" s="91"/>
      <c r="CA178" s="91"/>
      <c r="CB178" s="91"/>
      <c r="CC178" s="91"/>
      <c r="CD178" s="91"/>
      <c r="CE178" s="91"/>
      <c r="CF178" s="91"/>
      <c r="CG178" s="91"/>
      <c r="CH178" s="91"/>
      <c r="CI178" s="91"/>
      <c r="CJ178" s="91"/>
      <c r="CK178" s="91"/>
      <c r="CL178" s="91"/>
      <c r="CM178" s="91"/>
      <c r="CN178" s="91"/>
      <c r="CO178" s="91"/>
      <c r="CP178" s="91"/>
    </row>
    <row r="179" spans="1:94" ht="12" customHeight="1">
      <c r="A179" s="317"/>
      <c r="B179" s="317">
        <v>14.848000000000001</v>
      </c>
      <c r="C179" s="317">
        <v>-2.8</v>
      </c>
      <c r="D179" s="472">
        <f t="shared" si="63"/>
        <v>175</v>
      </c>
      <c r="E179" s="473" t="str">
        <f t="shared" si="62"/>
        <v/>
      </c>
      <c r="F179" s="333"/>
      <c r="G179" s="410"/>
      <c r="H179" s="410"/>
      <c r="I179" s="410"/>
      <c r="J179" s="410"/>
      <c r="K179" s="410"/>
      <c r="L179" s="410"/>
      <c r="M179" s="410"/>
      <c r="N179" s="410"/>
      <c r="O179" s="410"/>
      <c r="P179" s="410"/>
      <c r="Q179" s="410"/>
      <c r="R179" s="410"/>
      <c r="S179" s="410"/>
      <c r="T179" s="410"/>
      <c r="U179" s="410"/>
      <c r="V179" s="410"/>
      <c r="W179" s="410"/>
      <c r="X179" s="410"/>
      <c r="Y179" s="410"/>
      <c r="Z179" s="410"/>
      <c r="AA179" s="410"/>
      <c r="AB179" s="410"/>
      <c r="AC179" s="410"/>
      <c r="AD179" s="410"/>
      <c r="AE179" s="410"/>
      <c r="AF179" s="410"/>
      <c r="AG179" s="410"/>
      <c r="AH179" s="410"/>
      <c r="AI179" s="410"/>
      <c r="AJ179" s="5"/>
      <c r="AK179" s="91">
        <v>140</v>
      </c>
      <c r="AL179" s="435">
        <v>0</v>
      </c>
      <c r="AM179" s="435">
        <v>14</v>
      </c>
      <c r="AN179" s="435">
        <v>0</v>
      </c>
      <c r="AO179" s="435">
        <v>50</v>
      </c>
      <c r="AP179" s="435">
        <v>4.0000000000000002E-4</v>
      </c>
      <c r="AQ179" s="435">
        <v>10</v>
      </c>
      <c r="AR179" s="435">
        <v>0.2</v>
      </c>
      <c r="AS179" s="435">
        <v>0.5</v>
      </c>
      <c r="AT179" s="435">
        <v>0.3</v>
      </c>
      <c r="AU179" s="435">
        <v>0.1</v>
      </c>
      <c r="AV179" s="91"/>
      <c r="AW179" s="81">
        <v>15.5</v>
      </c>
      <c r="AX179" s="82">
        <v>-282.534930077767</v>
      </c>
      <c r="AY179" s="82">
        <v>-5463.9203730013596</v>
      </c>
      <c r="AZ179" s="82">
        <v>-2405.5495302152899</v>
      </c>
      <c r="BA179" s="82">
        <v>-57172.383408895301</v>
      </c>
      <c r="BB179" s="91"/>
      <c r="BC179" s="81">
        <v>15.5</v>
      </c>
      <c r="BD179" s="82">
        <v>868.34274134291195</v>
      </c>
      <c r="BE179" s="91"/>
      <c r="BF179" s="81">
        <v>15.5</v>
      </c>
      <c r="BG179" s="82">
        <v>13.3118572097162</v>
      </c>
      <c r="BH179" s="91"/>
      <c r="BI179" s="91"/>
      <c r="BJ179" s="91"/>
      <c r="BK179" s="91"/>
      <c r="BL179" s="91"/>
      <c r="BM179" s="91"/>
      <c r="BN179" s="91"/>
      <c r="BO179" s="91"/>
      <c r="BP179" s="91"/>
      <c r="BQ179" s="91"/>
      <c r="BR179" s="91"/>
      <c r="BS179" s="91"/>
      <c r="BT179" s="91"/>
      <c r="BU179" s="91"/>
      <c r="BV179" s="91"/>
      <c r="BW179" s="91"/>
      <c r="BX179" s="91"/>
      <c r="BY179" s="91"/>
      <c r="BZ179" s="91"/>
      <c r="CA179" s="91"/>
      <c r="CB179" s="91"/>
      <c r="CC179" s="91"/>
      <c r="CD179" s="91"/>
      <c r="CE179" s="91"/>
      <c r="CF179" s="91"/>
      <c r="CG179" s="91"/>
      <c r="CH179" s="91"/>
      <c r="CI179" s="91"/>
      <c r="CJ179" s="91"/>
      <c r="CK179" s="91"/>
      <c r="CL179" s="91"/>
      <c r="CM179" s="91"/>
      <c r="CN179" s="91"/>
      <c r="CO179" s="91"/>
      <c r="CP179" s="91"/>
    </row>
    <row r="180" spans="1:94" ht="12" customHeight="1">
      <c r="A180" s="317"/>
      <c r="B180" s="317">
        <v>14.898</v>
      </c>
      <c r="C180" s="317">
        <v>-2.4</v>
      </c>
      <c r="D180" s="472">
        <f t="shared" si="63"/>
        <v>176</v>
      </c>
      <c r="E180" s="473" t="str">
        <f t="shared" si="62"/>
        <v/>
      </c>
      <c r="F180" s="333"/>
      <c r="G180" s="410"/>
      <c r="H180" s="410"/>
      <c r="I180" s="410"/>
      <c r="J180" s="410"/>
      <c r="K180" s="410"/>
      <c r="L180" s="410"/>
      <c r="M180" s="410"/>
      <c r="N180" s="410"/>
      <c r="O180" s="410"/>
      <c r="P180" s="410"/>
      <c r="Q180" s="410"/>
      <c r="R180" s="410"/>
      <c r="S180" s="410"/>
      <c r="T180" s="410"/>
      <c r="U180" s="410"/>
      <c r="V180" s="410"/>
      <c r="W180" s="410"/>
      <c r="X180" s="410"/>
      <c r="Y180" s="410"/>
      <c r="Z180" s="410"/>
      <c r="AA180" s="410"/>
      <c r="AB180" s="410"/>
      <c r="AC180" s="410"/>
      <c r="AD180" s="410"/>
      <c r="AE180" s="410"/>
      <c r="AF180" s="410"/>
      <c r="AG180" s="410"/>
      <c r="AH180" s="410"/>
      <c r="AI180" s="410"/>
      <c r="AJ180" s="5"/>
      <c r="AK180" s="91">
        <v>141</v>
      </c>
      <c r="AL180" s="435">
        <v>0</v>
      </c>
      <c r="AM180" s="435">
        <v>14</v>
      </c>
      <c r="AN180" s="435">
        <v>1</v>
      </c>
      <c r="AO180" s="435">
        <v>50</v>
      </c>
      <c r="AP180" s="435">
        <v>4.0000000000000002E-4</v>
      </c>
      <c r="AQ180" s="435">
        <v>10</v>
      </c>
      <c r="AR180" s="435">
        <v>0.2</v>
      </c>
      <c r="AS180" s="435">
        <v>0.5</v>
      </c>
      <c r="AT180" s="435">
        <v>0.3</v>
      </c>
      <c r="AU180" s="435">
        <v>0.1</v>
      </c>
      <c r="AV180" s="91"/>
      <c r="AW180" s="81">
        <v>15.58333333333</v>
      </c>
      <c r="AX180" s="82">
        <v>-260.91969705859702</v>
      </c>
      <c r="AY180" s="82">
        <v>-4752.4783204184796</v>
      </c>
      <c r="AZ180" s="82">
        <v>-2055.04974298869</v>
      </c>
      <c r="BA180" s="82">
        <v>-46327.3340367938</v>
      </c>
      <c r="BB180" s="91"/>
      <c r="BC180" s="81">
        <v>15.58333333333</v>
      </c>
      <c r="BD180" s="82">
        <v>868.14695717751204</v>
      </c>
      <c r="BE180" s="91"/>
      <c r="BF180" s="81">
        <v>15.58333333333</v>
      </c>
      <c r="BG180" s="82">
        <v>13.5509299772823</v>
      </c>
      <c r="BH180" s="91"/>
      <c r="BI180" s="91"/>
      <c r="BJ180" s="91"/>
      <c r="BK180" s="91"/>
      <c r="BL180" s="91"/>
      <c r="BM180" s="91"/>
      <c r="BN180" s="91"/>
      <c r="BO180" s="91"/>
      <c r="BP180" s="91"/>
      <c r="BQ180" s="91"/>
      <c r="BR180" s="91"/>
      <c r="BS180" s="91"/>
      <c r="BT180" s="91"/>
      <c r="BU180" s="91"/>
      <c r="BV180" s="91"/>
      <c r="BW180" s="91"/>
      <c r="BX180" s="91"/>
      <c r="BY180" s="91"/>
      <c r="BZ180" s="91"/>
      <c r="CA180" s="91"/>
      <c r="CB180" s="91"/>
      <c r="CC180" s="91"/>
      <c r="CD180" s="91"/>
      <c r="CE180" s="91"/>
      <c r="CF180" s="91"/>
      <c r="CG180" s="91"/>
      <c r="CH180" s="91"/>
      <c r="CI180" s="91"/>
      <c r="CJ180" s="91"/>
      <c r="CK180" s="91"/>
      <c r="CL180" s="91"/>
      <c r="CM180" s="91"/>
      <c r="CN180" s="91"/>
      <c r="CO180" s="91"/>
      <c r="CP180" s="91"/>
    </row>
    <row r="181" spans="1:94" ht="12" customHeight="1">
      <c r="A181" s="317"/>
      <c r="B181" s="317">
        <v>15.054</v>
      </c>
      <c r="C181" s="317">
        <v>2.4</v>
      </c>
      <c r="D181" s="472">
        <f t="shared" si="63"/>
        <v>177</v>
      </c>
      <c r="E181" s="473" t="str">
        <f t="shared" si="62"/>
        <v/>
      </c>
      <c r="F181" s="333"/>
      <c r="G181" s="410"/>
      <c r="H181" s="410"/>
      <c r="I181" s="410"/>
      <c r="J181" s="410"/>
      <c r="K181" s="410"/>
      <c r="L181" s="410"/>
      <c r="M181" s="410"/>
      <c r="N181" s="410"/>
      <c r="O181" s="410"/>
      <c r="P181" s="410"/>
      <c r="Q181" s="410"/>
      <c r="R181" s="410"/>
      <c r="S181" s="410"/>
      <c r="T181" s="410"/>
      <c r="U181" s="410"/>
      <c r="V181" s="410"/>
      <c r="W181" s="410"/>
      <c r="X181" s="410"/>
      <c r="Y181" s="410"/>
      <c r="Z181" s="410"/>
      <c r="AA181" s="410"/>
      <c r="AB181" s="410"/>
      <c r="AC181" s="410"/>
      <c r="AD181" s="410"/>
      <c r="AE181" s="410"/>
      <c r="AF181" s="410"/>
      <c r="AG181" s="410"/>
      <c r="AH181" s="410"/>
      <c r="AI181" s="410"/>
      <c r="AJ181" s="5"/>
      <c r="AK181" s="91">
        <v>142</v>
      </c>
      <c r="AL181" s="435">
        <v>0</v>
      </c>
      <c r="AM181" s="435">
        <v>14</v>
      </c>
      <c r="AN181" s="435">
        <v>2</v>
      </c>
      <c r="AO181" s="435">
        <v>50</v>
      </c>
      <c r="AP181" s="435">
        <v>4.0000000000000002E-4</v>
      </c>
      <c r="AQ181" s="435">
        <v>10</v>
      </c>
      <c r="AR181" s="435">
        <v>0.2</v>
      </c>
      <c r="AS181" s="435">
        <v>0.5</v>
      </c>
      <c r="AT181" s="435">
        <v>0.3</v>
      </c>
      <c r="AU181" s="435">
        <v>0.1</v>
      </c>
      <c r="AV181" s="91"/>
      <c r="AW181" s="81">
        <v>15.66666666667</v>
      </c>
      <c r="AX181" s="82">
        <v>-254.692953917625</v>
      </c>
      <c r="AY181" s="82">
        <v>-4800.3428164049901</v>
      </c>
      <c r="AZ181" s="82">
        <v>-1965.95703538717</v>
      </c>
      <c r="BA181" s="82">
        <v>-47044.444438839397</v>
      </c>
      <c r="BB181" s="91"/>
      <c r="BC181" s="81">
        <v>15.66666666667</v>
      </c>
      <c r="BD181" s="82">
        <v>867.95095051096496</v>
      </c>
      <c r="BE181" s="91"/>
      <c r="BF181" s="81">
        <v>15.66666666667</v>
      </c>
      <c r="BG181" s="82">
        <v>13.859068247260399</v>
      </c>
      <c r="BH181" s="91"/>
      <c r="BI181" s="91"/>
      <c r="BJ181" s="91"/>
      <c r="BK181" s="91"/>
      <c r="BL181" s="91"/>
      <c r="BM181" s="91"/>
      <c r="BN181" s="91"/>
      <c r="BO181" s="91"/>
      <c r="BP181" s="91"/>
      <c r="BQ181" s="91"/>
      <c r="BR181" s="91"/>
      <c r="BS181" s="91"/>
      <c r="BT181" s="91"/>
      <c r="BU181" s="91"/>
      <c r="BV181" s="91"/>
      <c r="BW181" s="91"/>
      <c r="BX181" s="91"/>
      <c r="BY181" s="91"/>
      <c r="BZ181" s="91"/>
      <c r="CA181" s="91"/>
      <c r="CB181" s="91"/>
      <c r="CC181" s="91"/>
      <c r="CD181" s="91"/>
      <c r="CE181" s="91"/>
      <c r="CF181" s="91"/>
      <c r="CG181" s="91"/>
      <c r="CH181" s="91"/>
      <c r="CI181" s="91"/>
      <c r="CJ181" s="91"/>
      <c r="CK181" s="91"/>
      <c r="CL181" s="91"/>
      <c r="CM181" s="91"/>
      <c r="CN181" s="91"/>
      <c r="CO181" s="91"/>
      <c r="CP181" s="91"/>
    </row>
    <row r="182" spans="1:94" ht="12" customHeight="1">
      <c r="A182" s="317"/>
      <c r="B182" s="317">
        <v>15.103999999999999</v>
      </c>
      <c r="C182" s="317">
        <v>2.8</v>
      </c>
      <c r="D182" s="472">
        <f t="shared" si="63"/>
        <v>178</v>
      </c>
      <c r="E182" s="473" t="str">
        <f t="shared" si="62"/>
        <v/>
      </c>
      <c r="F182" s="333"/>
      <c r="G182" s="410"/>
      <c r="H182" s="410"/>
      <c r="I182" s="410"/>
      <c r="J182" s="410"/>
      <c r="K182" s="410"/>
      <c r="L182" s="410"/>
      <c r="M182" s="410"/>
      <c r="N182" s="410"/>
      <c r="O182" s="410"/>
      <c r="P182" s="410"/>
      <c r="Q182" s="410"/>
      <c r="R182" s="410"/>
      <c r="S182" s="410"/>
      <c r="T182" s="410"/>
      <c r="U182" s="410"/>
      <c r="V182" s="410"/>
      <c r="W182" s="410"/>
      <c r="X182" s="410"/>
      <c r="Y182" s="410"/>
      <c r="Z182" s="410"/>
      <c r="AA182" s="410"/>
      <c r="AB182" s="410"/>
      <c r="AC182" s="410"/>
      <c r="AD182" s="410"/>
      <c r="AE182" s="410"/>
      <c r="AF182" s="410"/>
      <c r="AG182" s="410"/>
      <c r="AH182" s="410"/>
      <c r="AI182" s="410"/>
      <c r="AJ182" s="5"/>
      <c r="AK182" s="91">
        <v>143</v>
      </c>
      <c r="AL182" s="435">
        <v>0</v>
      </c>
      <c r="AM182" s="435">
        <v>14</v>
      </c>
      <c r="AN182" s="435">
        <v>3</v>
      </c>
      <c r="AO182" s="435">
        <v>50</v>
      </c>
      <c r="AP182" s="435">
        <v>4.0000000000000002E-4</v>
      </c>
      <c r="AQ182" s="435">
        <v>10</v>
      </c>
      <c r="AR182" s="435">
        <v>0.2</v>
      </c>
      <c r="AS182" s="435">
        <v>0.5</v>
      </c>
      <c r="AT182" s="435">
        <v>0.3</v>
      </c>
      <c r="AU182" s="435">
        <v>0.1</v>
      </c>
      <c r="AV182" s="91"/>
      <c r="AW182" s="81">
        <v>15.75</v>
      </c>
      <c r="AX182" s="82">
        <v>-271.96521454407298</v>
      </c>
      <c r="AY182" s="82">
        <v>-5653.0123277625398</v>
      </c>
      <c r="AZ182" s="82">
        <v>-2231.9013568525102</v>
      </c>
      <c r="BA182" s="82">
        <v>-59874.296431367198</v>
      </c>
      <c r="BB182" s="91"/>
      <c r="BC182" s="81">
        <v>15.75</v>
      </c>
      <c r="BD182" s="82">
        <v>867.75471651438102</v>
      </c>
      <c r="BE182" s="91"/>
      <c r="BF182" s="81">
        <v>15.75</v>
      </c>
      <c r="BG182" s="82">
        <v>13.9170488726676</v>
      </c>
      <c r="BH182" s="91"/>
      <c r="BI182" s="91"/>
      <c r="BJ182" s="91"/>
      <c r="BK182" s="91"/>
      <c r="BL182" s="91"/>
      <c r="BM182" s="91"/>
      <c r="BN182" s="91"/>
      <c r="BO182" s="91"/>
      <c r="BP182" s="91"/>
      <c r="BQ182" s="91"/>
      <c r="BR182" s="91"/>
      <c r="BS182" s="91"/>
      <c r="BT182" s="91"/>
      <c r="BU182" s="91"/>
      <c r="BV182" s="91"/>
      <c r="BW182" s="91"/>
      <c r="BX182" s="91"/>
      <c r="BY182" s="91"/>
      <c r="BZ182" s="91"/>
      <c r="CA182" s="91"/>
      <c r="CB182" s="91"/>
      <c r="CC182" s="91"/>
      <c r="CD182" s="91"/>
      <c r="CE182" s="91"/>
      <c r="CF182" s="91"/>
      <c r="CG182" s="91"/>
      <c r="CH182" s="91"/>
      <c r="CI182" s="91"/>
      <c r="CJ182" s="91"/>
      <c r="CK182" s="91"/>
      <c r="CL182" s="91"/>
      <c r="CM182" s="91"/>
      <c r="CN182" s="91"/>
      <c r="CO182" s="91"/>
      <c r="CP182" s="91"/>
    </row>
    <row r="183" spans="1:94" ht="12" customHeight="1">
      <c r="A183" s="317"/>
      <c r="B183" s="317">
        <v>15.154</v>
      </c>
      <c r="C183" s="317">
        <v>2.4</v>
      </c>
      <c r="D183" s="472">
        <f t="shared" si="63"/>
        <v>179</v>
      </c>
      <c r="E183" s="473" t="str">
        <f t="shared" si="62"/>
        <v/>
      </c>
      <c r="F183" s="333"/>
      <c r="G183" s="410"/>
      <c r="H183" s="410"/>
      <c r="I183" s="410"/>
      <c r="J183" s="410"/>
      <c r="K183" s="410"/>
      <c r="L183" s="410"/>
      <c r="M183" s="410"/>
      <c r="N183" s="410"/>
      <c r="O183" s="410"/>
      <c r="P183" s="410"/>
      <c r="Q183" s="410"/>
      <c r="R183" s="410"/>
      <c r="S183" s="410"/>
      <c r="T183" s="410"/>
      <c r="U183" s="410"/>
      <c r="V183" s="410"/>
      <c r="W183" s="410"/>
      <c r="X183" s="410"/>
      <c r="Y183" s="410"/>
      <c r="Z183" s="410"/>
      <c r="AA183" s="410"/>
      <c r="AB183" s="410"/>
      <c r="AC183" s="410"/>
      <c r="AD183" s="410"/>
      <c r="AE183" s="410"/>
      <c r="AF183" s="410"/>
      <c r="AG183" s="410"/>
      <c r="AH183" s="410"/>
      <c r="AI183" s="410"/>
      <c r="AJ183" s="5"/>
      <c r="AK183" s="91">
        <v>144</v>
      </c>
      <c r="AL183" s="435">
        <v>0</v>
      </c>
      <c r="AM183" s="435">
        <v>14</v>
      </c>
      <c r="AN183" s="435">
        <v>4</v>
      </c>
      <c r="AO183" s="435">
        <v>50</v>
      </c>
      <c r="AP183" s="435">
        <v>4.0000000000000002E-4</v>
      </c>
      <c r="AQ183" s="435">
        <v>10</v>
      </c>
      <c r="AR183" s="435">
        <v>0.2</v>
      </c>
      <c r="AS183" s="435">
        <v>0.5</v>
      </c>
      <c r="AT183" s="435">
        <v>0.3</v>
      </c>
      <c r="AU183" s="435">
        <v>0.1</v>
      </c>
      <c r="AV183" s="91"/>
      <c r="AW183" s="81">
        <v>15.83333333333</v>
      </c>
      <c r="AX183" s="82">
        <v>-294.91696357947802</v>
      </c>
      <c r="AY183" s="82">
        <v>-6419.52038857968</v>
      </c>
      <c r="AZ183" s="82">
        <v>-2589.3304476931899</v>
      </c>
      <c r="BA183" s="82">
        <v>-71457.669158734905</v>
      </c>
      <c r="BB183" s="91"/>
      <c r="BC183" s="81">
        <v>15.83333333333</v>
      </c>
      <c r="BD183" s="82">
        <v>867.55809831890099</v>
      </c>
      <c r="BE183" s="91"/>
      <c r="BF183" s="81">
        <v>15.83333333333</v>
      </c>
      <c r="BG183" s="82">
        <v>13.661081139025899</v>
      </c>
      <c r="BH183" s="91"/>
      <c r="BI183" s="91"/>
      <c r="BJ183" s="91"/>
      <c r="BK183" s="91"/>
      <c r="BL183" s="91"/>
      <c r="BM183" s="91"/>
      <c r="BN183" s="91"/>
      <c r="BO183" s="91"/>
      <c r="BP183" s="91"/>
      <c r="BQ183" s="91"/>
      <c r="BR183" s="91"/>
      <c r="BS183" s="91"/>
      <c r="BT183" s="91"/>
      <c r="BU183" s="91"/>
      <c r="BV183" s="91"/>
      <c r="BW183" s="91"/>
      <c r="BX183" s="91"/>
      <c r="BY183" s="91"/>
      <c r="BZ183" s="91"/>
      <c r="CA183" s="91"/>
      <c r="CB183" s="91"/>
      <c r="CC183" s="91"/>
      <c r="CD183" s="91"/>
      <c r="CE183" s="91"/>
      <c r="CF183" s="91"/>
      <c r="CG183" s="91"/>
      <c r="CH183" s="91"/>
      <c r="CI183" s="91"/>
      <c r="CJ183" s="91"/>
      <c r="CK183" s="91"/>
      <c r="CL183" s="91"/>
      <c r="CM183" s="91"/>
      <c r="CN183" s="91"/>
      <c r="CO183" s="91"/>
      <c r="CP183" s="91"/>
    </row>
    <row r="184" spans="1:94" ht="12" customHeight="1">
      <c r="A184" s="317"/>
      <c r="B184" s="317">
        <v>15.31</v>
      </c>
      <c r="C184" s="317">
        <v>-2.1</v>
      </c>
      <c r="D184" s="472">
        <f t="shared" si="63"/>
        <v>180</v>
      </c>
      <c r="E184" s="473" t="str">
        <f t="shared" si="62"/>
        <v/>
      </c>
      <c r="F184" s="333"/>
      <c r="G184" s="410"/>
      <c r="H184" s="410"/>
      <c r="I184" s="410"/>
      <c r="J184" s="410"/>
      <c r="K184" s="410"/>
      <c r="L184" s="410"/>
      <c r="M184" s="410"/>
      <c r="N184" s="410"/>
      <c r="O184" s="410"/>
      <c r="P184" s="410"/>
      <c r="Q184" s="410"/>
      <c r="R184" s="410"/>
      <c r="S184" s="410"/>
      <c r="T184" s="410"/>
      <c r="U184" s="410"/>
      <c r="V184" s="410"/>
      <c r="W184" s="410"/>
      <c r="X184" s="410"/>
      <c r="Y184" s="410"/>
      <c r="Z184" s="410"/>
      <c r="AA184" s="410"/>
      <c r="AB184" s="410"/>
      <c r="AC184" s="410"/>
      <c r="AD184" s="410"/>
      <c r="AE184" s="410"/>
      <c r="AF184" s="410"/>
      <c r="AG184" s="410"/>
      <c r="AH184" s="410"/>
      <c r="AI184" s="410"/>
      <c r="AJ184" s="5"/>
      <c r="AK184" s="91">
        <v>145</v>
      </c>
      <c r="AL184" s="435">
        <v>0</v>
      </c>
      <c r="AM184" s="435">
        <v>14</v>
      </c>
      <c r="AN184" s="435">
        <v>5</v>
      </c>
      <c r="AO184" s="435">
        <v>50</v>
      </c>
      <c r="AP184" s="435">
        <v>4.0000000000000002E-4</v>
      </c>
      <c r="AQ184" s="435">
        <v>10</v>
      </c>
      <c r="AR184" s="435">
        <v>0.2</v>
      </c>
      <c r="AS184" s="435">
        <v>0.5</v>
      </c>
      <c r="AT184" s="435">
        <v>0.3</v>
      </c>
      <c r="AU184" s="435">
        <v>0.1</v>
      </c>
      <c r="AV184" s="91"/>
      <c r="AW184" s="81">
        <v>15.91666666667</v>
      </c>
      <c r="AX184" s="82">
        <v>-303.28485079698697</v>
      </c>
      <c r="AY184" s="82">
        <v>-6440.7668778518</v>
      </c>
      <c r="AZ184" s="82">
        <v>-2744.7789522878302</v>
      </c>
      <c r="BA184" s="82">
        <v>-71971.625861083696</v>
      </c>
      <c r="BB184" s="91"/>
      <c r="BC184" s="81">
        <v>15.91666666667</v>
      </c>
      <c r="BD184" s="82">
        <v>867.36093507954899</v>
      </c>
      <c r="BE184" s="91"/>
      <c r="BF184" s="81">
        <v>15.91666666667</v>
      </c>
      <c r="BG184" s="82">
        <v>13.319026855372201</v>
      </c>
      <c r="BH184" s="91"/>
      <c r="BI184" s="91"/>
      <c r="BJ184" s="91"/>
      <c r="BK184" s="91"/>
      <c r="BL184" s="91"/>
      <c r="BM184" s="91"/>
      <c r="BN184" s="91"/>
      <c r="BO184" s="91"/>
      <c r="BP184" s="91"/>
      <c r="BQ184" s="91"/>
      <c r="BR184" s="91"/>
      <c r="BS184" s="91"/>
      <c r="BT184" s="91"/>
      <c r="BU184" s="91"/>
      <c r="BV184" s="91"/>
      <c r="BW184" s="91"/>
      <c r="BX184" s="91"/>
      <c r="BY184" s="91"/>
      <c r="BZ184" s="91"/>
      <c r="CA184" s="91"/>
      <c r="CB184" s="91"/>
      <c r="CC184" s="91"/>
      <c r="CD184" s="91"/>
      <c r="CE184" s="91"/>
      <c r="CF184" s="91"/>
      <c r="CG184" s="91"/>
      <c r="CH184" s="91"/>
      <c r="CI184" s="91"/>
      <c r="CJ184" s="91"/>
      <c r="CK184" s="91"/>
      <c r="CL184" s="91"/>
      <c r="CM184" s="91"/>
      <c r="CN184" s="91"/>
      <c r="CO184" s="91"/>
      <c r="CP184" s="91"/>
    </row>
    <row r="185" spans="1:94" ht="12" customHeight="1">
      <c r="A185" s="317"/>
      <c r="B185" s="317">
        <v>15.36</v>
      </c>
      <c r="C185" s="317">
        <v>-2.5</v>
      </c>
      <c r="D185" s="472">
        <f t="shared" si="63"/>
        <v>181</v>
      </c>
      <c r="E185" s="473" t="str">
        <f t="shared" si="62"/>
        <v/>
      </c>
      <c r="F185" s="333"/>
      <c r="G185" s="410"/>
      <c r="H185" s="410"/>
      <c r="I185" s="410"/>
      <c r="J185" s="410"/>
      <c r="K185" s="410"/>
      <c r="L185" s="410"/>
      <c r="M185" s="410"/>
      <c r="N185" s="410"/>
      <c r="O185" s="410"/>
      <c r="P185" s="410"/>
      <c r="Q185" s="410"/>
      <c r="R185" s="410"/>
      <c r="S185" s="410"/>
      <c r="T185" s="410"/>
      <c r="U185" s="410"/>
      <c r="V185" s="410"/>
      <c r="W185" s="410"/>
      <c r="X185" s="410"/>
      <c r="Y185" s="410"/>
      <c r="Z185" s="410"/>
      <c r="AA185" s="410"/>
      <c r="AB185" s="410"/>
      <c r="AC185" s="410"/>
      <c r="AD185" s="410"/>
      <c r="AE185" s="410"/>
      <c r="AF185" s="410"/>
      <c r="AG185" s="410"/>
      <c r="AH185" s="410"/>
      <c r="AI185" s="410"/>
      <c r="AJ185" s="5"/>
      <c r="AK185" s="91">
        <v>146</v>
      </c>
      <c r="AL185" s="435">
        <v>0</v>
      </c>
      <c r="AM185" s="435">
        <v>14</v>
      </c>
      <c r="AN185" s="435">
        <v>6</v>
      </c>
      <c r="AO185" s="435">
        <v>50</v>
      </c>
      <c r="AP185" s="435">
        <v>4.0000000000000002E-4</v>
      </c>
      <c r="AQ185" s="435">
        <v>10</v>
      </c>
      <c r="AR185" s="435">
        <v>0.2</v>
      </c>
      <c r="AS185" s="435">
        <v>0.5</v>
      </c>
      <c r="AT185" s="435">
        <v>0.3</v>
      </c>
      <c r="AU185" s="435">
        <v>0.1</v>
      </c>
      <c r="AV185" s="91"/>
      <c r="AW185" s="81">
        <v>16</v>
      </c>
      <c r="AX185" s="82">
        <v>-287.11108452371298</v>
      </c>
      <c r="AY185" s="82">
        <v>-5600.8854009659199</v>
      </c>
      <c r="AZ185" s="82">
        <v>-2484.0712209653798</v>
      </c>
      <c r="BA185" s="82">
        <v>-59294.228701237298</v>
      </c>
      <c r="BB185" s="91"/>
      <c r="BC185" s="81">
        <v>16</v>
      </c>
      <c r="BD185" s="82">
        <v>867.16322366657698</v>
      </c>
      <c r="BE185" s="91"/>
      <c r="BF185" s="81">
        <v>16</v>
      </c>
      <c r="BG185" s="82">
        <v>13.218482434532801</v>
      </c>
      <c r="BH185" s="91"/>
      <c r="BI185" s="91"/>
      <c r="BJ185" s="91"/>
      <c r="BK185" s="91"/>
      <c r="BL185" s="91"/>
      <c r="BM185" s="91"/>
      <c r="BN185" s="91"/>
      <c r="BO185" s="91"/>
      <c r="BP185" s="91"/>
      <c r="BQ185" s="91"/>
      <c r="BR185" s="91"/>
      <c r="BS185" s="91"/>
      <c r="BT185" s="91"/>
      <c r="BU185" s="91"/>
      <c r="BV185" s="91"/>
      <c r="BW185" s="91"/>
      <c r="BX185" s="91"/>
      <c r="BY185" s="91"/>
      <c r="BZ185" s="91"/>
      <c r="CA185" s="91"/>
      <c r="CB185" s="91"/>
      <c r="CC185" s="91"/>
      <c r="CD185" s="91"/>
      <c r="CE185" s="91"/>
      <c r="CF185" s="91"/>
      <c r="CG185" s="91"/>
      <c r="CH185" s="91"/>
      <c r="CI185" s="91"/>
      <c r="CJ185" s="91"/>
      <c r="CK185" s="91"/>
      <c r="CL185" s="91"/>
      <c r="CM185" s="91"/>
      <c r="CN185" s="91"/>
      <c r="CO185" s="91"/>
      <c r="CP185" s="91"/>
    </row>
    <row r="186" spans="1:94" ht="12" customHeight="1">
      <c r="A186" s="317"/>
      <c r="B186" s="317">
        <v>15.41</v>
      </c>
      <c r="C186" s="317">
        <v>-2.1</v>
      </c>
      <c r="D186" s="472">
        <f t="shared" si="63"/>
        <v>182</v>
      </c>
      <c r="E186" s="473" t="str">
        <f t="shared" si="62"/>
        <v/>
      </c>
      <c r="F186" s="333"/>
      <c r="G186" s="410"/>
      <c r="H186" s="410"/>
      <c r="I186" s="410"/>
      <c r="J186" s="410"/>
      <c r="K186" s="410"/>
      <c r="L186" s="410"/>
      <c r="M186" s="410"/>
      <c r="N186" s="410"/>
      <c r="O186" s="410"/>
      <c r="P186" s="410"/>
      <c r="Q186" s="410"/>
      <c r="R186" s="410"/>
      <c r="S186" s="410"/>
      <c r="T186" s="410"/>
      <c r="U186" s="410"/>
      <c r="V186" s="410"/>
      <c r="W186" s="410"/>
      <c r="X186" s="410"/>
      <c r="Y186" s="410"/>
      <c r="Z186" s="410"/>
      <c r="AA186" s="410"/>
      <c r="AB186" s="410"/>
      <c r="AC186" s="410"/>
      <c r="AD186" s="410"/>
      <c r="AE186" s="410"/>
      <c r="AF186" s="410"/>
      <c r="AG186" s="410"/>
      <c r="AH186" s="410"/>
      <c r="AI186" s="410"/>
      <c r="AJ186" s="5"/>
      <c r="AK186" s="91">
        <v>147</v>
      </c>
      <c r="AL186" s="435">
        <v>0</v>
      </c>
      <c r="AM186" s="435">
        <v>14</v>
      </c>
      <c r="AN186" s="435">
        <v>7</v>
      </c>
      <c r="AO186" s="435">
        <v>50</v>
      </c>
      <c r="AP186" s="435">
        <v>4.0000000000000002E-4</v>
      </c>
      <c r="AQ186" s="435">
        <v>10</v>
      </c>
      <c r="AR186" s="435">
        <v>0.2</v>
      </c>
      <c r="AS186" s="435">
        <v>0.5</v>
      </c>
      <c r="AT186" s="435">
        <v>0.3</v>
      </c>
      <c r="AU186" s="435">
        <v>0.1</v>
      </c>
      <c r="AV186" s="91"/>
      <c r="AW186" s="81">
        <v>16.08333333333</v>
      </c>
      <c r="AX186" s="82">
        <v>-261.61925028247998</v>
      </c>
      <c r="AY186" s="82">
        <v>-4710.5108060243601</v>
      </c>
      <c r="AZ186" s="82">
        <v>-2057.7671920623802</v>
      </c>
      <c r="BA186" s="82">
        <v>-45662.039096963803</v>
      </c>
      <c r="BB186" s="91"/>
      <c r="BC186" s="81">
        <v>16.08333333333</v>
      </c>
      <c r="BD186" s="82">
        <v>866.96513190347196</v>
      </c>
      <c r="BE186" s="91"/>
      <c r="BF186" s="81">
        <v>16.08333333333</v>
      </c>
      <c r="BG186" s="82">
        <v>13.4642620742191</v>
      </c>
      <c r="BH186" s="91"/>
      <c r="BI186" s="91"/>
      <c r="BJ186" s="91"/>
      <c r="BK186" s="91"/>
      <c r="BL186" s="91"/>
      <c r="BM186" s="91"/>
      <c r="BN186" s="91"/>
      <c r="BO186" s="91"/>
      <c r="BP186" s="91"/>
      <c r="BQ186" s="91"/>
      <c r="BR186" s="91"/>
      <c r="BS186" s="91"/>
      <c r="BT186" s="91"/>
      <c r="BU186" s="91"/>
      <c r="BV186" s="91"/>
      <c r="BW186" s="91"/>
      <c r="BX186" s="91"/>
      <c r="BY186" s="91"/>
      <c r="BZ186" s="91"/>
      <c r="CA186" s="91"/>
      <c r="CB186" s="91"/>
      <c r="CC186" s="91"/>
      <c r="CD186" s="91"/>
      <c r="CE186" s="91"/>
      <c r="CF186" s="91"/>
      <c r="CG186" s="91"/>
      <c r="CH186" s="91"/>
      <c r="CI186" s="91"/>
      <c r="CJ186" s="91"/>
      <c r="CK186" s="91"/>
      <c r="CL186" s="91"/>
      <c r="CM186" s="91"/>
      <c r="CN186" s="91"/>
      <c r="CO186" s="91"/>
      <c r="CP186" s="91"/>
    </row>
    <row r="187" spans="1:94" ht="12" customHeight="1">
      <c r="A187" s="317"/>
      <c r="B187" s="317">
        <v>15.566000000000001</v>
      </c>
      <c r="C187" s="317">
        <v>2.1</v>
      </c>
      <c r="D187" s="472">
        <f t="shared" si="63"/>
        <v>183</v>
      </c>
      <c r="E187" s="473" t="str">
        <f t="shared" si="62"/>
        <v/>
      </c>
      <c r="F187" s="333"/>
      <c r="G187" s="410"/>
      <c r="H187" s="410"/>
      <c r="I187" s="410"/>
      <c r="J187" s="410"/>
      <c r="K187" s="410"/>
      <c r="L187" s="410"/>
      <c r="M187" s="410"/>
      <c r="N187" s="410"/>
      <c r="O187" s="410"/>
      <c r="P187" s="410"/>
      <c r="Q187" s="410"/>
      <c r="R187" s="410"/>
      <c r="S187" s="410"/>
      <c r="T187" s="410"/>
      <c r="U187" s="410"/>
      <c r="V187" s="410"/>
      <c r="W187" s="410"/>
      <c r="X187" s="410"/>
      <c r="Y187" s="410"/>
      <c r="Z187" s="410"/>
      <c r="AA187" s="410"/>
      <c r="AB187" s="410"/>
      <c r="AC187" s="410"/>
      <c r="AD187" s="410"/>
      <c r="AE187" s="410"/>
      <c r="AF187" s="410"/>
      <c r="AG187" s="410"/>
      <c r="AH187" s="410"/>
      <c r="AI187" s="410"/>
      <c r="AJ187" s="5"/>
      <c r="AK187" s="91">
        <v>148</v>
      </c>
      <c r="AL187" s="435">
        <v>0</v>
      </c>
      <c r="AM187" s="435">
        <v>14</v>
      </c>
      <c r="AN187" s="435">
        <v>8</v>
      </c>
      <c r="AO187" s="435">
        <v>50</v>
      </c>
      <c r="AP187" s="435">
        <v>4.0000000000000002E-4</v>
      </c>
      <c r="AQ187" s="435">
        <v>10</v>
      </c>
      <c r="AR187" s="435">
        <v>0.2</v>
      </c>
      <c r="AS187" s="435">
        <v>0.5</v>
      </c>
      <c r="AT187" s="435">
        <v>0.3</v>
      </c>
      <c r="AU187" s="435">
        <v>0.1</v>
      </c>
      <c r="AV187" s="91"/>
      <c r="AW187" s="81">
        <v>16.16666666667</v>
      </c>
      <c r="AX187" s="82">
        <v>-250.851042140739</v>
      </c>
      <c r="AY187" s="82">
        <v>-4615.6445973314503</v>
      </c>
      <c r="AZ187" s="82">
        <v>-1903.8359785811999</v>
      </c>
      <c r="BA187" s="82">
        <v>-44242.723984707598</v>
      </c>
      <c r="BB187" s="91"/>
      <c r="BC187" s="81">
        <v>16.16666666667</v>
      </c>
      <c r="BD187" s="82">
        <v>866.76684652488802</v>
      </c>
      <c r="BE187" s="91"/>
      <c r="BF187" s="81">
        <v>16.16666666667</v>
      </c>
      <c r="BG187" s="82">
        <v>13.836963865032899</v>
      </c>
      <c r="BH187" s="91"/>
      <c r="BI187" s="91"/>
      <c r="BJ187" s="91"/>
      <c r="BK187" s="91"/>
      <c r="BL187" s="91"/>
      <c r="BM187" s="91"/>
      <c r="BN187" s="91"/>
      <c r="BO187" s="91"/>
      <c r="BP187" s="91"/>
      <c r="BQ187" s="91"/>
      <c r="BR187" s="91"/>
      <c r="BS187" s="91"/>
      <c r="BT187" s="91"/>
      <c r="BU187" s="91"/>
      <c r="BV187" s="91"/>
      <c r="BW187" s="91"/>
      <c r="BX187" s="91"/>
      <c r="BY187" s="91"/>
      <c r="BZ187" s="91"/>
      <c r="CA187" s="91"/>
      <c r="CB187" s="91"/>
      <c r="CC187" s="91"/>
      <c r="CD187" s="91"/>
      <c r="CE187" s="91"/>
      <c r="CF187" s="91"/>
      <c r="CG187" s="91"/>
      <c r="CH187" s="91"/>
      <c r="CI187" s="91"/>
      <c r="CJ187" s="91"/>
      <c r="CK187" s="91"/>
      <c r="CL187" s="91"/>
      <c r="CM187" s="91"/>
      <c r="CN187" s="91"/>
      <c r="CO187" s="91"/>
      <c r="CP187" s="91"/>
    </row>
    <row r="188" spans="1:94" ht="12" customHeight="1">
      <c r="A188" s="317"/>
      <c r="B188" s="317">
        <v>15.616</v>
      </c>
      <c r="C188" s="317">
        <v>2.5</v>
      </c>
      <c r="D188" s="472">
        <f t="shared" si="63"/>
        <v>184</v>
      </c>
      <c r="E188" s="473" t="str">
        <f t="shared" si="62"/>
        <v/>
      </c>
      <c r="F188" s="333"/>
      <c r="G188" s="410"/>
      <c r="H188" s="410"/>
      <c r="I188" s="410"/>
      <c r="J188" s="410"/>
      <c r="K188" s="410"/>
      <c r="L188" s="410"/>
      <c r="M188" s="410"/>
      <c r="N188" s="410"/>
      <c r="O188" s="410"/>
      <c r="P188" s="410"/>
      <c r="Q188" s="410"/>
      <c r="R188" s="410"/>
      <c r="S188" s="410"/>
      <c r="T188" s="410"/>
      <c r="U188" s="410"/>
      <c r="V188" s="410"/>
      <c r="W188" s="410"/>
      <c r="X188" s="410"/>
      <c r="Y188" s="410"/>
      <c r="Z188" s="410"/>
      <c r="AA188" s="410"/>
      <c r="AB188" s="410"/>
      <c r="AC188" s="410"/>
      <c r="AD188" s="410"/>
      <c r="AE188" s="410"/>
      <c r="AF188" s="410"/>
      <c r="AG188" s="410"/>
      <c r="AH188" s="410"/>
      <c r="AI188" s="410"/>
      <c r="AJ188" s="5"/>
      <c r="AK188" s="91">
        <v>149</v>
      </c>
      <c r="AL188" s="435">
        <v>0</v>
      </c>
      <c r="AM188" s="435">
        <v>14</v>
      </c>
      <c r="AN188" s="435">
        <v>9</v>
      </c>
      <c r="AO188" s="435">
        <v>50</v>
      </c>
      <c r="AP188" s="435">
        <v>4.0000000000000002E-4</v>
      </c>
      <c r="AQ188" s="435">
        <v>10</v>
      </c>
      <c r="AR188" s="435">
        <v>0.2</v>
      </c>
      <c r="AS188" s="435">
        <v>0.5</v>
      </c>
      <c r="AT188" s="435">
        <v>0.3</v>
      </c>
      <c r="AU188" s="435">
        <v>0.1</v>
      </c>
      <c r="AV188" s="91"/>
      <c r="AW188" s="81">
        <v>16.25</v>
      </c>
      <c r="AX188" s="82">
        <v>-264.97427289267</v>
      </c>
      <c r="AY188" s="82">
        <v>-5408.7374932902603</v>
      </c>
      <c r="AZ188" s="82">
        <v>-2122.7215845312799</v>
      </c>
      <c r="BA188" s="82">
        <v>-56179.667644011999</v>
      </c>
      <c r="BB188" s="91"/>
      <c r="BC188" s="81">
        <v>16.25</v>
      </c>
      <c r="BD188" s="82">
        <v>866.56839982610097</v>
      </c>
      <c r="BE188" s="91"/>
      <c r="BF188" s="81">
        <v>16.25</v>
      </c>
      <c r="BG188" s="82">
        <v>13.988298529642</v>
      </c>
      <c r="BH188" s="91"/>
      <c r="BI188" s="91"/>
      <c r="BJ188" s="91"/>
      <c r="BK188" s="91"/>
      <c r="BL188" s="91"/>
      <c r="BM188" s="91"/>
      <c r="BN188" s="91"/>
      <c r="BO188" s="91"/>
      <c r="BP188" s="91"/>
      <c r="BQ188" s="91"/>
      <c r="BR188" s="91"/>
      <c r="BS188" s="91"/>
      <c r="BT188" s="91"/>
      <c r="BU188" s="91"/>
      <c r="BV188" s="91"/>
      <c r="BW188" s="91"/>
      <c r="BX188" s="91"/>
      <c r="BY188" s="91"/>
      <c r="BZ188" s="91"/>
      <c r="CA188" s="91"/>
      <c r="CB188" s="91"/>
      <c r="CC188" s="91"/>
      <c r="CD188" s="91"/>
      <c r="CE188" s="91"/>
      <c r="CF188" s="91"/>
      <c r="CG188" s="91"/>
      <c r="CH188" s="91"/>
      <c r="CI188" s="91"/>
      <c r="CJ188" s="91"/>
      <c r="CK188" s="91"/>
      <c r="CL188" s="91"/>
      <c r="CM188" s="91"/>
      <c r="CN188" s="91"/>
      <c r="CO188" s="91"/>
      <c r="CP188" s="91"/>
    </row>
    <row r="189" spans="1:94" ht="12" customHeight="1">
      <c r="A189" s="317"/>
      <c r="B189" s="317">
        <v>15.666</v>
      </c>
      <c r="C189" s="317">
        <v>2</v>
      </c>
      <c r="D189" s="472">
        <f t="shared" si="63"/>
        <v>185</v>
      </c>
      <c r="E189" s="473" t="str">
        <f t="shared" si="62"/>
        <v/>
      </c>
      <c r="F189" s="333"/>
      <c r="G189" s="410"/>
      <c r="H189" s="410"/>
      <c r="I189" s="410"/>
      <c r="J189" s="410"/>
      <c r="K189" s="410"/>
      <c r="L189" s="410"/>
      <c r="M189" s="410"/>
      <c r="N189" s="410"/>
      <c r="O189" s="410"/>
      <c r="P189" s="410"/>
      <c r="Q189" s="410"/>
      <c r="R189" s="410"/>
      <c r="S189" s="410"/>
      <c r="T189" s="410"/>
      <c r="U189" s="410"/>
      <c r="V189" s="410"/>
      <c r="W189" s="410"/>
      <c r="X189" s="410"/>
      <c r="Y189" s="410"/>
      <c r="Z189" s="410"/>
      <c r="AA189" s="410"/>
      <c r="AB189" s="410"/>
      <c r="AC189" s="410"/>
      <c r="AD189" s="410"/>
      <c r="AE189" s="410"/>
      <c r="AF189" s="410"/>
      <c r="AG189" s="410"/>
      <c r="AH189" s="410"/>
      <c r="AI189" s="410"/>
      <c r="AJ189" s="5"/>
      <c r="AK189" s="402"/>
      <c r="AL189" s="402"/>
      <c r="AM189" s="402"/>
      <c r="AN189" s="402"/>
      <c r="AO189" s="402"/>
      <c r="AP189" s="402"/>
      <c r="AQ189" s="402"/>
      <c r="AR189" s="402"/>
      <c r="AS189" s="402"/>
      <c r="AT189" s="402"/>
      <c r="AU189" s="402"/>
      <c r="AV189" s="91"/>
      <c r="AW189" s="81">
        <v>16.33333333333</v>
      </c>
      <c r="AX189" s="82">
        <v>-289.077906621284</v>
      </c>
      <c r="AY189" s="82">
        <v>-6280.0725353000498</v>
      </c>
      <c r="AZ189" s="82">
        <v>-2497.32151176965</v>
      </c>
      <c r="BA189" s="82">
        <v>-69334.470708503504</v>
      </c>
      <c r="BB189" s="91"/>
      <c r="BC189" s="81">
        <v>16.33333333333</v>
      </c>
      <c r="BD189" s="82">
        <v>866.369647015032</v>
      </c>
      <c r="BE189" s="91"/>
      <c r="BF189" s="81">
        <v>16.33333333333</v>
      </c>
      <c r="BG189" s="82">
        <v>13.7950678077767</v>
      </c>
      <c r="BH189" s="91"/>
      <c r="BI189" s="91"/>
      <c r="BJ189" s="91"/>
      <c r="BK189" s="91"/>
      <c r="BL189" s="91"/>
      <c r="BM189" s="91"/>
      <c r="BN189" s="91"/>
      <c r="BO189" s="91"/>
      <c r="BP189" s="91"/>
      <c r="BQ189" s="91"/>
      <c r="BR189" s="91"/>
      <c r="BS189" s="91"/>
      <c r="BT189" s="91"/>
      <c r="BU189" s="91"/>
      <c r="BV189" s="91"/>
      <c r="BW189" s="91"/>
      <c r="BX189" s="91"/>
      <c r="BY189" s="91"/>
      <c r="BZ189" s="91"/>
      <c r="CA189" s="91"/>
      <c r="CB189" s="91"/>
      <c r="CC189" s="91"/>
      <c r="CD189" s="91"/>
      <c r="CE189" s="91"/>
      <c r="CF189" s="91"/>
      <c r="CG189" s="91"/>
      <c r="CH189" s="91"/>
      <c r="CI189" s="91"/>
      <c r="CJ189" s="91"/>
      <c r="CK189" s="91"/>
      <c r="CL189" s="91"/>
      <c r="CM189" s="91"/>
      <c r="CN189" s="91"/>
      <c r="CO189" s="91"/>
      <c r="CP189" s="91"/>
    </row>
    <row r="190" spans="1:94" ht="12" customHeight="1">
      <c r="A190" s="317"/>
      <c r="B190" s="317">
        <v>15.821999999999999</v>
      </c>
      <c r="C190" s="317">
        <v>-2.4</v>
      </c>
      <c r="D190" s="472">
        <f t="shared" si="63"/>
        <v>186</v>
      </c>
      <c r="E190" s="473" t="str">
        <f t="shared" si="62"/>
        <v/>
      </c>
      <c r="F190" s="333"/>
      <c r="G190" s="410"/>
      <c r="H190" s="410"/>
      <c r="I190" s="410"/>
      <c r="J190" s="410"/>
      <c r="K190" s="410"/>
      <c r="L190" s="410"/>
      <c r="M190" s="410"/>
      <c r="N190" s="410"/>
      <c r="O190" s="410"/>
      <c r="P190" s="410"/>
      <c r="Q190" s="410"/>
      <c r="R190" s="410"/>
      <c r="S190" s="410"/>
      <c r="T190" s="410"/>
      <c r="U190" s="410"/>
      <c r="V190" s="410"/>
      <c r="W190" s="410"/>
      <c r="X190" s="410"/>
      <c r="Y190" s="410"/>
      <c r="Z190" s="410"/>
      <c r="AA190" s="410"/>
      <c r="AB190" s="410"/>
      <c r="AC190" s="410"/>
      <c r="AD190" s="410"/>
      <c r="AE190" s="410"/>
      <c r="AF190" s="410"/>
      <c r="AG190" s="410"/>
      <c r="AH190" s="410"/>
      <c r="AI190" s="410"/>
      <c r="AJ190" s="5"/>
      <c r="AK190" s="397"/>
      <c r="AL190" s="11">
        <f>ROW()</f>
        <v>190</v>
      </c>
      <c r="AM190" s="11">
        <f>ROW()</f>
        <v>190</v>
      </c>
      <c r="AN190" s="11">
        <f>ROW()</f>
        <v>190</v>
      </c>
      <c r="AO190" s="11">
        <f>ROW()</f>
        <v>190</v>
      </c>
      <c r="AP190" s="11">
        <f>ROW()</f>
        <v>190</v>
      </c>
      <c r="AQ190" s="11">
        <f>ROW()</f>
        <v>190</v>
      </c>
      <c r="AR190" s="11">
        <f>ROW()</f>
        <v>190</v>
      </c>
      <c r="AS190" s="11">
        <f>ROW()</f>
        <v>190</v>
      </c>
      <c r="AT190" s="11">
        <f>ROW()</f>
        <v>190</v>
      </c>
      <c r="AU190" s="11">
        <f>ROW()</f>
        <v>190</v>
      </c>
      <c r="AV190" s="91"/>
      <c r="AW190" s="81">
        <v>16.41666666667</v>
      </c>
      <c r="AX190" s="82">
        <v>-301.10511263909302</v>
      </c>
      <c r="AY190" s="82">
        <v>-6453.9490958240704</v>
      </c>
      <c r="AZ190" s="82">
        <v>-2701.4098149812698</v>
      </c>
      <c r="BA190" s="82">
        <v>-72099.746338476907</v>
      </c>
      <c r="BB190" s="91"/>
      <c r="BC190" s="81">
        <v>16.41666666667</v>
      </c>
      <c r="BD190" s="82">
        <v>866.17040559638599</v>
      </c>
      <c r="BE190" s="91"/>
      <c r="BF190" s="81">
        <v>16.41666666667</v>
      </c>
      <c r="BG190" s="82">
        <v>13.4526876019391</v>
      </c>
      <c r="BH190" s="91"/>
      <c r="BI190" s="91"/>
      <c r="BJ190" s="91"/>
      <c r="BK190" s="91"/>
      <c r="BL190" s="91"/>
      <c r="BM190" s="91"/>
      <c r="BN190" s="91"/>
      <c r="BO190" s="91"/>
      <c r="BP190" s="91"/>
      <c r="BQ190" s="91"/>
      <c r="BR190" s="91"/>
      <c r="BS190" s="91"/>
      <c r="BT190" s="91"/>
      <c r="BU190" s="91"/>
      <c r="BV190" s="91"/>
      <c r="BW190" s="91"/>
      <c r="BX190" s="91"/>
      <c r="BY190" s="91"/>
      <c r="BZ190" s="91"/>
      <c r="CA190" s="91"/>
      <c r="CB190" s="91"/>
      <c r="CC190" s="91"/>
      <c r="CD190" s="91"/>
      <c r="CE190" s="91"/>
      <c r="CF190" s="91"/>
      <c r="CG190" s="91"/>
      <c r="CH190" s="91"/>
      <c r="CI190" s="91"/>
      <c r="CJ190" s="91"/>
      <c r="CK190" s="91"/>
      <c r="CL190" s="91"/>
      <c r="CM190" s="91"/>
      <c r="CN190" s="91"/>
      <c r="CO190" s="91"/>
      <c r="CP190" s="91"/>
    </row>
    <row r="191" spans="1:94" ht="12" customHeight="1">
      <c r="A191" s="317"/>
      <c r="B191" s="317">
        <v>15.872</v>
      </c>
      <c r="C191" s="317">
        <v>-2.8</v>
      </c>
      <c r="D191" s="472">
        <f t="shared" si="63"/>
        <v>187</v>
      </c>
      <c r="E191" s="473" t="str">
        <f t="shared" si="62"/>
        <v/>
      </c>
      <c r="F191" s="333"/>
      <c r="G191" s="410"/>
      <c r="H191" s="410"/>
      <c r="I191" s="410"/>
      <c r="J191" s="410"/>
      <c r="K191" s="410"/>
      <c r="L191" s="410"/>
      <c r="M191" s="410"/>
      <c r="N191" s="410"/>
      <c r="O191" s="410"/>
      <c r="P191" s="410"/>
      <c r="Q191" s="410"/>
      <c r="R191" s="410"/>
      <c r="S191" s="410"/>
      <c r="T191" s="410"/>
      <c r="U191" s="410"/>
      <c r="V191" s="410"/>
      <c r="W191" s="410"/>
      <c r="X191" s="410"/>
      <c r="Y191" s="410"/>
      <c r="Z191" s="410"/>
      <c r="AA191" s="410"/>
      <c r="AB191" s="410"/>
      <c r="AC191" s="410"/>
      <c r="AD191" s="410"/>
      <c r="AE191" s="410"/>
      <c r="AF191" s="410"/>
      <c r="AG191" s="410"/>
      <c r="AH191" s="410"/>
      <c r="AI191" s="410"/>
      <c r="AJ191" s="5"/>
      <c r="AK191" s="11">
        <f>COLUMN()</f>
        <v>37</v>
      </c>
      <c r="AL191" s="403" t="str">
        <f t="shared" ref="AL191:AU205" si="64">_xlfn.CONCAT(COLUMN()-$AK191,",",ROW()-AL$190)</f>
        <v>1,1</v>
      </c>
      <c r="AM191" s="403" t="str">
        <f t="shared" si="64"/>
        <v>2,1</v>
      </c>
      <c r="AN191" s="403" t="str">
        <f t="shared" si="64"/>
        <v>3,1</v>
      </c>
      <c r="AO191" s="403" t="str">
        <f t="shared" si="64"/>
        <v>4,1</v>
      </c>
      <c r="AP191" s="403" t="str">
        <f t="shared" si="64"/>
        <v>5,1</v>
      </c>
      <c r="AQ191" s="403" t="str">
        <f t="shared" si="64"/>
        <v>6,1</v>
      </c>
      <c r="AR191" s="403" t="str">
        <f t="shared" si="64"/>
        <v>7,1</v>
      </c>
      <c r="AS191" s="403" t="str">
        <f t="shared" si="64"/>
        <v>8,1</v>
      </c>
      <c r="AT191" s="403" t="str">
        <f t="shared" si="64"/>
        <v>9,1</v>
      </c>
      <c r="AU191" s="403" t="str">
        <f t="shared" si="64"/>
        <v>10,1</v>
      </c>
      <c r="AV191" s="91"/>
      <c r="AW191" s="81">
        <v>16.5</v>
      </c>
      <c r="AX191" s="82">
        <v>-289.122852290418</v>
      </c>
      <c r="AY191" s="82">
        <v>-5741.6088640266898</v>
      </c>
      <c r="AZ191" s="82">
        <v>-2514.6966833002102</v>
      </c>
      <c r="BA191" s="82">
        <v>-61397.190372075798</v>
      </c>
      <c r="BB191" s="91"/>
      <c r="BC191" s="81">
        <v>16.5</v>
      </c>
      <c r="BD191" s="82">
        <v>865.97062931228595</v>
      </c>
      <c r="BE191" s="91"/>
      <c r="BF191" s="81">
        <v>16.5</v>
      </c>
      <c r="BG191" s="82">
        <v>13.2956723932292</v>
      </c>
      <c r="BH191" s="91"/>
      <c r="BI191" s="91"/>
      <c r="BJ191" s="91"/>
      <c r="BK191" s="91"/>
      <c r="BL191" s="91"/>
      <c r="BM191" s="91"/>
      <c r="BN191" s="91"/>
      <c r="BO191" s="91"/>
      <c r="BP191" s="91"/>
      <c r="BQ191" s="91"/>
      <c r="BR191" s="91"/>
      <c r="BS191" s="91"/>
      <c r="BT191" s="91"/>
      <c r="BU191" s="91"/>
      <c r="BV191" s="91"/>
      <c r="BW191" s="91"/>
      <c r="BX191" s="91"/>
      <c r="BY191" s="91"/>
      <c r="BZ191" s="91"/>
      <c r="CA191" s="91"/>
      <c r="CB191" s="91"/>
      <c r="CC191" s="91"/>
      <c r="CD191" s="91"/>
      <c r="CE191" s="91"/>
      <c r="CF191" s="91"/>
      <c r="CG191" s="91"/>
      <c r="CH191" s="91"/>
      <c r="CI191" s="91"/>
      <c r="CJ191" s="91"/>
      <c r="CK191" s="91"/>
      <c r="CL191" s="91"/>
      <c r="CM191" s="91"/>
      <c r="CN191" s="91"/>
      <c r="CO191" s="91"/>
      <c r="CP191" s="91"/>
    </row>
    <row r="192" spans="1:94" ht="12" customHeight="1">
      <c r="A192" s="317"/>
      <c r="B192" s="317">
        <v>15.922000000000001</v>
      </c>
      <c r="C192" s="317">
        <v>-2.4</v>
      </c>
      <c r="D192" s="472">
        <f t="shared" si="63"/>
        <v>188</v>
      </c>
      <c r="E192" s="473" t="str">
        <f t="shared" si="62"/>
        <v/>
      </c>
      <c r="F192" s="333"/>
      <c r="G192" s="410"/>
      <c r="H192" s="410"/>
      <c r="I192" s="410"/>
      <c r="J192" s="410"/>
      <c r="K192" s="410"/>
      <c r="L192" s="410"/>
      <c r="M192" s="410"/>
      <c r="N192" s="410"/>
      <c r="O192" s="410"/>
      <c r="P192" s="410"/>
      <c r="Q192" s="410"/>
      <c r="R192" s="410"/>
      <c r="S192" s="410"/>
      <c r="T192" s="410"/>
      <c r="U192" s="410"/>
      <c r="V192" s="410"/>
      <c r="W192" s="410"/>
      <c r="X192" s="410"/>
      <c r="Y192" s="410"/>
      <c r="Z192" s="410"/>
      <c r="AA192" s="410"/>
      <c r="AB192" s="410"/>
      <c r="AC192" s="410"/>
      <c r="AD192" s="410"/>
      <c r="AE192" s="410"/>
      <c r="AF192" s="410"/>
      <c r="AG192" s="410"/>
      <c r="AH192" s="410"/>
      <c r="AI192" s="410"/>
      <c r="AJ192" s="5"/>
      <c r="AK192" s="11">
        <f>COLUMN()</f>
        <v>37</v>
      </c>
      <c r="AL192" s="403" t="str">
        <f t="shared" si="64"/>
        <v>1,2</v>
      </c>
      <c r="AM192" s="403" t="str">
        <f t="shared" si="64"/>
        <v>2,2</v>
      </c>
      <c r="AN192" s="403" t="str">
        <f t="shared" si="64"/>
        <v>3,2</v>
      </c>
      <c r="AO192" s="403" t="str">
        <f t="shared" si="64"/>
        <v>4,2</v>
      </c>
      <c r="AP192" s="403" t="str">
        <f t="shared" si="64"/>
        <v>5,2</v>
      </c>
      <c r="AQ192" s="403" t="str">
        <f t="shared" si="64"/>
        <v>6,2</v>
      </c>
      <c r="AR192" s="403" t="str">
        <f t="shared" si="64"/>
        <v>7,2</v>
      </c>
      <c r="AS192" s="403" t="str">
        <f t="shared" si="64"/>
        <v>8,2</v>
      </c>
      <c r="AT192" s="403" t="str">
        <f t="shared" si="64"/>
        <v>9,2</v>
      </c>
      <c r="AU192" s="403" t="str">
        <f t="shared" si="64"/>
        <v>10,2</v>
      </c>
      <c r="AV192" s="91"/>
      <c r="AW192" s="81">
        <v>16.58333333333</v>
      </c>
      <c r="AX192" s="82">
        <v>-266.62279072628201</v>
      </c>
      <c r="AY192" s="82">
        <v>-4908.4992720588298</v>
      </c>
      <c r="AZ192" s="82">
        <v>-2141.4925684098498</v>
      </c>
      <c r="BA192" s="82">
        <v>-48682.936475958697</v>
      </c>
      <c r="BB192" s="91"/>
      <c r="BC192" s="81">
        <v>16.58333333333</v>
      </c>
      <c r="BD192" s="82">
        <v>865.770442757777</v>
      </c>
      <c r="BE192" s="91"/>
      <c r="BF192" s="81">
        <v>16.58333333333</v>
      </c>
      <c r="BG192" s="82">
        <v>13.4574079672933</v>
      </c>
      <c r="BH192" s="91"/>
      <c r="BI192" s="91"/>
      <c r="BJ192" s="91"/>
      <c r="BK192" s="91"/>
      <c r="BL192" s="91"/>
      <c r="BM192" s="91"/>
      <c r="BN192" s="91"/>
      <c r="BO192" s="91"/>
      <c r="BP192" s="91"/>
      <c r="BQ192" s="91"/>
      <c r="BR192" s="91"/>
      <c r="BS192" s="91"/>
      <c r="BT192" s="91"/>
      <c r="BU192" s="91"/>
      <c r="BV192" s="91"/>
      <c r="BW192" s="91"/>
      <c r="BX192" s="91"/>
      <c r="BY192" s="91"/>
      <c r="BZ192" s="91"/>
      <c r="CA192" s="91"/>
      <c r="CB192" s="91"/>
      <c r="CC192" s="91"/>
      <c r="CD192" s="91"/>
      <c r="CE192" s="91"/>
      <c r="CF192" s="91"/>
      <c r="CG192" s="91"/>
      <c r="CH192" s="91"/>
      <c r="CI192" s="91"/>
      <c r="CJ192" s="91"/>
      <c r="CK192" s="91"/>
      <c r="CL192" s="91"/>
      <c r="CM192" s="91"/>
      <c r="CN192" s="91"/>
      <c r="CO192" s="91"/>
      <c r="CP192" s="91"/>
    </row>
    <row r="193" spans="1:94" ht="12" customHeight="1">
      <c r="A193" s="317"/>
      <c r="B193" s="317">
        <v>16.077999999999999</v>
      </c>
      <c r="C193" s="317">
        <v>2.4</v>
      </c>
      <c r="D193" s="472">
        <f t="shared" si="63"/>
        <v>189</v>
      </c>
      <c r="E193" s="473" t="str">
        <f t="shared" si="62"/>
        <v/>
      </c>
      <c r="F193" s="333"/>
      <c r="G193" s="410"/>
      <c r="H193" s="410"/>
      <c r="I193" s="410"/>
      <c r="J193" s="410"/>
      <c r="K193" s="410"/>
      <c r="L193" s="410"/>
      <c r="M193" s="410"/>
      <c r="N193" s="410"/>
      <c r="O193" s="410"/>
      <c r="P193" s="410"/>
      <c r="Q193" s="410"/>
      <c r="R193" s="410"/>
      <c r="S193" s="410"/>
      <c r="T193" s="410"/>
      <c r="U193" s="410"/>
      <c r="V193" s="410"/>
      <c r="W193" s="410"/>
      <c r="X193" s="410"/>
      <c r="Y193" s="410"/>
      <c r="Z193" s="410"/>
      <c r="AA193" s="410"/>
      <c r="AB193" s="410"/>
      <c r="AC193" s="410"/>
      <c r="AD193" s="410"/>
      <c r="AE193" s="410"/>
      <c r="AF193" s="410"/>
      <c r="AG193" s="410"/>
      <c r="AH193" s="410"/>
      <c r="AI193" s="410"/>
      <c r="AJ193" s="5"/>
      <c r="AK193" s="11">
        <f>COLUMN()</f>
        <v>37</v>
      </c>
      <c r="AL193" s="403" t="str">
        <f t="shared" si="64"/>
        <v>1,3</v>
      </c>
      <c r="AM193" s="403" t="str">
        <f t="shared" si="64"/>
        <v>2,3</v>
      </c>
      <c r="AN193" s="403" t="str">
        <f t="shared" si="64"/>
        <v>3,3</v>
      </c>
      <c r="AO193" s="403" t="str">
        <f t="shared" si="64"/>
        <v>4,3</v>
      </c>
      <c r="AP193" s="403" t="str">
        <f t="shared" si="64"/>
        <v>5,3</v>
      </c>
      <c r="AQ193" s="403" t="str">
        <f t="shared" si="64"/>
        <v>6,3</v>
      </c>
      <c r="AR193" s="403" t="str">
        <f t="shared" si="64"/>
        <v>7,3</v>
      </c>
      <c r="AS193" s="403" t="str">
        <f t="shared" si="64"/>
        <v>8,3</v>
      </c>
      <c r="AT193" s="403" t="str">
        <f t="shared" si="64"/>
        <v>9,3</v>
      </c>
      <c r="AU193" s="403" t="str">
        <f t="shared" si="64"/>
        <v>10,3</v>
      </c>
      <c r="AV193" s="91"/>
      <c r="AW193" s="81">
        <v>16.66666666667</v>
      </c>
      <c r="AX193" s="82">
        <v>-253.775264620641</v>
      </c>
      <c r="AY193" s="82">
        <v>-4675.5277411253401</v>
      </c>
      <c r="AZ193" s="82">
        <v>-1950.6451273016601</v>
      </c>
      <c r="BA193" s="82">
        <v>-45166.733951071801</v>
      </c>
      <c r="BB193" s="91"/>
      <c r="BC193" s="81">
        <v>16.66666666667</v>
      </c>
      <c r="BD193" s="82">
        <v>865.57002025107204</v>
      </c>
      <c r="BE193" s="91"/>
      <c r="BF193" s="81">
        <v>16.66666666667</v>
      </c>
      <c r="BG193" s="82">
        <v>13.7834065205955</v>
      </c>
      <c r="BH193" s="91"/>
      <c r="BI193" s="91"/>
      <c r="BJ193" s="91"/>
      <c r="BK193" s="91"/>
      <c r="BL193" s="91"/>
      <c r="BM193" s="91"/>
      <c r="BN193" s="91"/>
      <c r="BO193" s="91"/>
      <c r="BP193" s="91"/>
      <c r="BQ193" s="91"/>
      <c r="BR193" s="91"/>
      <c r="BS193" s="91"/>
      <c r="BT193" s="91"/>
      <c r="BU193" s="91"/>
      <c r="BV193" s="91"/>
      <c r="BW193" s="91"/>
      <c r="BX193" s="91"/>
      <c r="BY193" s="91"/>
      <c r="BZ193" s="91"/>
      <c r="CA193" s="91"/>
      <c r="CB193" s="91"/>
      <c r="CC193" s="91"/>
      <c r="CD193" s="91"/>
      <c r="CE193" s="91"/>
      <c r="CF193" s="91"/>
      <c r="CG193" s="91"/>
      <c r="CH193" s="91"/>
      <c r="CI193" s="91"/>
      <c r="CJ193" s="91"/>
      <c r="CK193" s="91"/>
      <c r="CL193" s="91"/>
      <c r="CM193" s="91"/>
      <c r="CN193" s="91"/>
      <c r="CO193" s="91"/>
      <c r="CP193" s="91"/>
    </row>
    <row r="194" spans="1:94" ht="12" customHeight="1">
      <c r="A194" s="317"/>
      <c r="B194" s="317">
        <v>16.128</v>
      </c>
      <c r="C194" s="317">
        <v>2.8</v>
      </c>
      <c r="D194" s="472">
        <f t="shared" si="63"/>
        <v>190</v>
      </c>
      <c r="E194" s="473" t="str">
        <f t="shared" si="62"/>
        <v/>
      </c>
      <c r="F194" s="333"/>
      <c r="G194" s="410"/>
      <c r="H194" s="410"/>
      <c r="I194" s="410"/>
      <c r="J194" s="410"/>
      <c r="K194" s="410"/>
      <c r="L194" s="410"/>
      <c r="M194" s="410"/>
      <c r="N194" s="410"/>
      <c r="O194" s="410"/>
      <c r="P194" s="410"/>
      <c r="Q194" s="410"/>
      <c r="R194" s="410"/>
      <c r="S194" s="410"/>
      <c r="T194" s="410"/>
      <c r="U194" s="410"/>
      <c r="V194" s="410"/>
      <c r="W194" s="410"/>
      <c r="X194" s="410"/>
      <c r="Y194" s="410"/>
      <c r="Z194" s="410"/>
      <c r="AA194" s="410"/>
      <c r="AB194" s="410"/>
      <c r="AC194" s="410"/>
      <c r="AD194" s="410"/>
      <c r="AE194" s="410"/>
      <c r="AF194" s="410"/>
      <c r="AG194" s="410"/>
      <c r="AH194" s="410"/>
      <c r="AI194" s="410"/>
      <c r="AJ194" s="5"/>
      <c r="AK194" s="11">
        <f>COLUMN()</f>
        <v>37</v>
      </c>
      <c r="AL194" s="403" t="str">
        <f t="shared" si="64"/>
        <v>1,4</v>
      </c>
      <c r="AM194" s="403" t="str">
        <f t="shared" si="64"/>
        <v>2,4</v>
      </c>
      <c r="AN194" s="403" t="str">
        <f t="shared" si="64"/>
        <v>3,4</v>
      </c>
      <c r="AO194" s="403" t="str">
        <f t="shared" si="64"/>
        <v>4,4</v>
      </c>
      <c r="AP194" s="403" t="str">
        <f t="shared" si="64"/>
        <v>5,4</v>
      </c>
      <c r="AQ194" s="403" t="str">
        <f t="shared" si="64"/>
        <v>6,4</v>
      </c>
      <c r="AR194" s="403" t="str">
        <f t="shared" si="64"/>
        <v>7,4</v>
      </c>
      <c r="AS194" s="403" t="str">
        <f t="shared" si="64"/>
        <v>8,4</v>
      </c>
      <c r="AT194" s="403" t="str">
        <f t="shared" si="64"/>
        <v>9,4</v>
      </c>
      <c r="AU194" s="403" t="str">
        <f t="shared" si="64"/>
        <v>10,4</v>
      </c>
      <c r="AV194" s="91"/>
      <c r="AW194" s="81">
        <v>16.75</v>
      </c>
      <c r="AX194" s="82">
        <v>-265.34040719543401</v>
      </c>
      <c r="AY194" s="82">
        <v>-5371.7637210545799</v>
      </c>
      <c r="AZ194" s="82">
        <v>-2129.2207858181</v>
      </c>
      <c r="BA194" s="82">
        <v>-55635.960612885297</v>
      </c>
      <c r="BB194" s="91"/>
      <c r="BC194" s="81">
        <v>16.75</v>
      </c>
      <c r="BD194" s="82">
        <v>865.36941077618803</v>
      </c>
      <c r="BE194" s="91"/>
      <c r="BF194" s="81">
        <v>16.75</v>
      </c>
      <c r="BG194" s="82">
        <v>13.9359829607656</v>
      </c>
      <c r="BH194" s="91"/>
      <c r="BI194" s="91"/>
      <c r="BJ194" s="91"/>
      <c r="BK194" s="91"/>
      <c r="BL194" s="91"/>
      <c r="BM194" s="91"/>
      <c r="BN194" s="91"/>
      <c r="BO194" s="91"/>
      <c r="BP194" s="91"/>
      <c r="BQ194" s="91"/>
      <c r="BR194" s="91"/>
      <c r="BS194" s="91"/>
      <c r="BT194" s="91"/>
      <c r="BU194" s="91"/>
      <c r="BV194" s="91"/>
      <c r="BW194" s="91"/>
      <c r="BX194" s="91"/>
      <c r="BY194" s="91"/>
      <c r="BZ194" s="91"/>
      <c r="CA194" s="91"/>
      <c r="CB194" s="91"/>
      <c r="CC194" s="91"/>
      <c r="CD194" s="91"/>
      <c r="CE194" s="91"/>
      <c r="CF194" s="91"/>
      <c r="CG194" s="91"/>
      <c r="CH194" s="91"/>
      <c r="CI194" s="91"/>
      <c r="CJ194" s="91"/>
      <c r="CK194" s="91"/>
      <c r="CL194" s="91"/>
      <c r="CM194" s="91"/>
      <c r="CN194" s="91"/>
      <c r="CO194" s="91"/>
      <c r="CP194" s="91"/>
    </row>
    <row r="195" spans="1:94" ht="12" customHeight="1">
      <c r="A195" s="317"/>
      <c r="B195" s="317">
        <v>16.178000000000001</v>
      </c>
      <c r="C195" s="317">
        <v>2.4</v>
      </c>
      <c r="D195" s="472">
        <f t="shared" si="63"/>
        <v>191</v>
      </c>
      <c r="E195" s="473" t="str">
        <f t="shared" si="62"/>
        <v/>
      </c>
      <c r="F195" s="333"/>
      <c r="G195" s="410"/>
      <c r="H195" s="410"/>
      <c r="I195" s="410"/>
      <c r="J195" s="410"/>
      <c r="K195" s="410"/>
      <c r="L195" s="410"/>
      <c r="M195" s="410"/>
      <c r="N195" s="410"/>
      <c r="O195" s="410"/>
      <c r="P195" s="410"/>
      <c r="Q195" s="410"/>
      <c r="R195" s="410"/>
      <c r="S195" s="410"/>
      <c r="T195" s="410"/>
      <c r="U195" s="410"/>
      <c r="V195" s="410"/>
      <c r="W195" s="410"/>
      <c r="X195" s="410"/>
      <c r="Y195" s="410"/>
      <c r="Z195" s="410"/>
      <c r="AA195" s="410"/>
      <c r="AB195" s="410"/>
      <c r="AC195" s="410"/>
      <c r="AD195" s="410"/>
      <c r="AE195" s="410"/>
      <c r="AF195" s="410"/>
      <c r="AG195" s="410"/>
      <c r="AH195" s="410"/>
      <c r="AI195" s="410"/>
      <c r="AJ195" s="5"/>
      <c r="AK195" s="11">
        <f>COLUMN()</f>
        <v>37</v>
      </c>
      <c r="AL195" s="403" t="str">
        <f t="shared" si="64"/>
        <v>1,5</v>
      </c>
      <c r="AM195" s="403" t="str">
        <f t="shared" si="64"/>
        <v>2,5</v>
      </c>
      <c r="AN195" s="403" t="str">
        <f t="shared" si="64"/>
        <v>3,5</v>
      </c>
      <c r="AO195" s="403" t="str">
        <f t="shared" si="64"/>
        <v>4,5</v>
      </c>
      <c r="AP195" s="403" t="str">
        <f t="shared" si="64"/>
        <v>5,5</v>
      </c>
      <c r="AQ195" s="403" t="str">
        <f t="shared" si="64"/>
        <v>6,5</v>
      </c>
      <c r="AR195" s="403" t="str">
        <f t="shared" si="64"/>
        <v>7,5</v>
      </c>
      <c r="AS195" s="403" t="str">
        <f t="shared" si="64"/>
        <v>8,5</v>
      </c>
      <c r="AT195" s="403" t="str">
        <f t="shared" si="64"/>
        <v>9,5</v>
      </c>
      <c r="AU195" s="403" t="str">
        <f t="shared" si="64"/>
        <v>10,5</v>
      </c>
      <c r="AV195" s="91"/>
      <c r="AW195" s="81">
        <v>16.83333333333</v>
      </c>
      <c r="AX195" s="82">
        <v>-288.73467855185902</v>
      </c>
      <c r="AY195" s="82">
        <v>-6244.1182364285996</v>
      </c>
      <c r="AZ195" s="82">
        <v>-2492.2836730158401</v>
      </c>
      <c r="BA195" s="82">
        <v>-68798.420301083097</v>
      </c>
      <c r="BB195" s="91"/>
      <c r="BC195" s="81">
        <v>16.83333333333</v>
      </c>
      <c r="BD195" s="82">
        <v>865.16849208150995</v>
      </c>
      <c r="BE195" s="91"/>
      <c r="BF195" s="81">
        <v>16.83333333333</v>
      </c>
      <c r="BG195" s="82">
        <v>13.7613548752997</v>
      </c>
      <c r="BH195" s="91"/>
      <c r="BI195" s="91"/>
      <c r="BJ195" s="91"/>
      <c r="BK195" s="91"/>
      <c r="BL195" s="91"/>
      <c r="BM195" s="91"/>
      <c r="BN195" s="91"/>
      <c r="BO195" s="91"/>
      <c r="BP195" s="91"/>
      <c r="BQ195" s="91"/>
      <c r="BR195" s="91"/>
      <c r="BS195" s="91"/>
      <c r="BT195" s="91"/>
      <c r="BU195" s="91"/>
      <c r="BV195" s="91"/>
      <c r="BW195" s="91"/>
      <c r="BX195" s="91"/>
      <c r="BY195" s="91"/>
      <c r="BZ195" s="91"/>
      <c r="CA195" s="91"/>
      <c r="CB195" s="91"/>
      <c r="CC195" s="91"/>
      <c r="CD195" s="91"/>
      <c r="CE195" s="91"/>
      <c r="CF195" s="91"/>
      <c r="CG195" s="91"/>
      <c r="CH195" s="91"/>
      <c r="CI195" s="91"/>
      <c r="CJ195" s="91"/>
      <c r="CK195" s="91"/>
      <c r="CL195" s="91"/>
      <c r="CM195" s="91"/>
      <c r="CN195" s="91"/>
      <c r="CO195" s="91"/>
      <c r="CP195" s="91"/>
    </row>
    <row r="196" spans="1:94" ht="12" customHeight="1">
      <c r="A196" s="317"/>
      <c r="B196" s="317">
        <v>16.334</v>
      </c>
      <c r="C196" s="317">
        <v>-2.1</v>
      </c>
      <c r="D196" s="472">
        <f t="shared" si="63"/>
        <v>192</v>
      </c>
      <c r="E196" s="473" t="str">
        <f t="shared" si="62"/>
        <v/>
      </c>
      <c r="F196" s="333"/>
      <c r="G196" s="410"/>
      <c r="H196" s="410"/>
      <c r="I196" s="410"/>
      <c r="J196" s="410"/>
      <c r="K196" s="410"/>
      <c r="L196" s="410"/>
      <c r="M196" s="410"/>
      <c r="N196" s="410"/>
      <c r="O196" s="410"/>
      <c r="P196" s="410"/>
      <c r="Q196" s="410"/>
      <c r="R196" s="410"/>
      <c r="S196" s="410"/>
      <c r="T196" s="410"/>
      <c r="U196" s="410"/>
      <c r="V196" s="410"/>
      <c r="W196" s="410"/>
      <c r="X196" s="410"/>
      <c r="Y196" s="410"/>
      <c r="Z196" s="410"/>
      <c r="AA196" s="410"/>
      <c r="AB196" s="410"/>
      <c r="AC196" s="410"/>
      <c r="AD196" s="410"/>
      <c r="AE196" s="410"/>
      <c r="AF196" s="410"/>
      <c r="AG196" s="410"/>
      <c r="AH196" s="410"/>
      <c r="AI196" s="410"/>
      <c r="AJ196" s="5"/>
      <c r="AK196" s="11">
        <f>COLUMN()</f>
        <v>37</v>
      </c>
      <c r="AL196" s="403" t="str">
        <f t="shared" si="64"/>
        <v>1,6</v>
      </c>
      <c r="AM196" s="403" t="str">
        <f t="shared" si="64"/>
        <v>2,6</v>
      </c>
      <c r="AN196" s="403" t="str">
        <f t="shared" si="64"/>
        <v>3,6</v>
      </c>
      <c r="AO196" s="403" t="str">
        <f t="shared" si="64"/>
        <v>4,6</v>
      </c>
      <c r="AP196" s="403" t="str">
        <f t="shared" si="64"/>
        <v>5,6</v>
      </c>
      <c r="AQ196" s="403" t="str">
        <f t="shared" si="64"/>
        <v>6,6</v>
      </c>
      <c r="AR196" s="403" t="str">
        <f t="shared" si="64"/>
        <v>7,6</v>
      </c>
      <c r="AS196" s="403" t="str">
        <f t="shared" si="64"/>
        <v>8,6</v>
      </c>
      <c r="AT196" s="403" t="str">
        <f t="shared" si="64"/>
        <v>9,6</v>
      </c>
      <c r="AU196" s="403" t="str">
        <f t="shared" si="64"/>
        <v>10,6</v>
      </c>
      <c r="AV196" s="91"/>
      <c r="AW196" s="81">
        <v>16.91666666667</v>
      </c>
      <c r="AX196" s="82">
        <v>-303.62280586741298</v>
      </c>
      <c r="AY196" s="82">
        <v>-6547.8626270172799</v>
      </c>
      <c r="AZ196" s="82">
        <v>-2743.8467398719099</v>
      </c>
      <c r="BA196" s="82">
        <v>-73538.154669519296</v>
      </c>
      <c r="BB196" s="91"/>
      <c r="BC196" s="81">
        <v>16.91666666667</v>
      </c>
      <c r="BD196" s="82">
        <v>864.96708413355702</v>
      </c>
      <c r="BE196" s="91"/>
      <c r="BF196" s="81">
        <v>16.91666666667</v>
      </c>
      <c r="BG196" s="82">
        <v>13.406284002533001</v>
      </c>
      <c r="BH196" s="91"/>
      <c r="BI196" s="91"/>
      <c r="BJ196" s="91"/>
      <c r="BK196" s="91"/>
      <c r="BL196" s="91"/>
      <c r="BM196" s="91"/>
      <c r="BN196" s="91"/>
      <c r="BO196" s="91"/>
      <c r="BP196" s="91"/>
      <c r="BQ196" s="91"/>
      <c r="BR196" s="91"/>
      <c r="BS196" s="91"/>
      <c r="BT196" s="91"/>
      <c r="BU196" s="91"/>
      <c r="BV196" s="91"/>
      <c r="BW196" s="91"/>
      <c r="BX196" s="91"/>
      <c r="BY196" s="91"/>
      <c r="BZ196" s="91"/>
      <c r="CA196" s="91"/>
      <c r="CB196" s="91"/>
      <c r="CC196" s="91"/>
      <c r="CD196" s="91"/>
      <c r="CE196" s="91"/>
      <c r="CF196" s="91"/>
      <c r="CG196" s="91"/>
      <c r="CH196" s="91"/>
      <c r="CI196" s="91"/>
      <c r="CJ196" s="91"/>
      <c r="CK196" s="91"/>
      <c r="CL196" s="91"/>
      <c r="CM196" s="91"/>
      <c r="CN196" s="91"/>
      <c r="CO196" s="91"/>
      <c r="CP196" s="91"/>
    </row>
    <row r="197" spans="1:94" ht="12" customHeight="1">
      <c r="A197" s="317"/>
      <c r="B197" s="317">
        <v>16.384</v>
      </c>
      <c r="C197" s="317">
        <v>-2.5</v>
      </c>
      <c r="D197" s="472">
        <f t="shared" si="63"/>
        <v>193</v>
      </c>
      <c r="E197" s="473" t="str">
        <f t="shared" si="62"/>
        <v/>
      </c>
      <c r="F197" s="333"/>
      <c r="G197" s="410"/>
      <c r="H197" s="410"/>
      <c r="I197" s="410"/>
      <c r="J197" s="410"/>
      <c r="K197" s="410"/>
      <c r="L197" s="410"/>
      <c r="M197" s="410"/>
      <c r="N197" s="410"/>
      <c r="O197" s="410"/>
      <c r="P197" s="410"/>
      <c r="Q197" s="410"/>
      <c r="R197" s="410"/>
      <c r="S197" s="410"/>
      <c r="T197" s="410"/>
      <c r="U197" s="410"/>
      <c r="V197" s="410"/>
      <c r="W197" s="410"/>
      <c r="X197" s="410"/>
      <c r="Y197" s="410"/>
      <c r="Z197" s="410"/>
      <c r="AA197" s="410"/>
      <c r="AB197" s="410"/>
      <c r="AC197" s="410"/>
      <c r="AD197" s="410"/>
      <c r="AE197" s="410"/>
      <c r="AF197" s="410"/>
      <c r="AG197" s="410"/>
      <c r="AH197" s="410"/>
      <c r="AI197" s="410"/>
      <c r="AJ197" s="5"/>
      <c r="AK197" s="11">
        <f>COLUMN()</f>
        <v>37</v>
      </c>
      <c r="AL197" s="403" t="str">
        <f t="shared" si="64"/>
        <v>1,7</v>
      </c>
      <c r="AM197" s="403" t="str">
        <f t="shared" si="64"/>
        <v>2,7</v>
      </c>
      <c r="AN197" s="403" t="str">
        <f t="shared" si="64"/>
        <v>3,7</v>
      </c>
      <c r="AO197" s="403" t="str">
        <f t="shared" si="64"/>
        <v>4,7</v>
      </c>
      <c r="AP197" s="403" t="str">
        <f t="shared" si="64"/>
        <v>5,7</v>
      </c>
      <c r="AQ197" s="403" t="str">
        <f t="shared" si="64"/>
        <v>6,7</v>
      </c>
      <c r="AR197" s="403" t="str">
        <f t="shared" si="64"/>
        <v>7,7</v>
      </c>
      <c r="AS197" s="403" t="str">
        <f t="shared" si="64"/>
        <v>8,7</v>
      </c>
      <c r="AT197" s="403" t="str">
        <f t="shared" si="64"/>
        <v>9,7</v>
      </c>
      <c r="AU197" s="403" t="str">
        <f t="shared" si="64"/>
        <v>10,7</v>
      </c>
      <c r="AV197" s="91"/>
      <c r="AW197" s="81">
        <v>17</v>
      </c>
      <c r="AX197" s="82">
        <v>-293.93401006892299</v>
      </c>
      <c r="AY197" s="82">
        <v>-5898.1387636879299</v>
      </c>
      <c r="AZ197" s="82">
        <v>-2597.2060482879001</v>
      </c>
      <c r="BA197" s="82">
        <v>-63813.2058226851</v>
      </c>
      <c r="BB197" s="91"/>
      <c r="BC197" s="81">
        <v>17</v>
      </c>
      <c r="BD197" s="82">
        <v>864.76512739055102</v>
      </c>
      <c r="BE197" s="91"/>
      <c r="BF197" s="81">
        <v>17</v>
      </c>
      <c r="BG197" s="82">
        <v>13.208678828547001</v>
      </c>
      <c r="BH197" s="91"/>
      <c r="BI197" s="91"/>
      <c r="BJ197" s="91"/>
      <c r="BK197" s="91"/>
      <c r="BL197" s="91"/>
      <c r="BM197" s="91"/>
      <c r="BN197" s="91"/>
      <c r="BO197" s="91"/>
      <c r="BP197" s="91"/>
      <c r="BQ197" s="91"/>
      <c r="BR197" s="91"/>
      <c r="BS197" s="91"/>
      <c r="BT197" s="91"/>
      <c r="BU197" s="91"/>
      <c r="BV197" s="91"/>
      <c r="BW197" s="91"/>
      <c r="BX197" s="91"/>
      <c r="BY197" s="91"/>
      <c r="BZ197" s="91"/>
      <c r="CA197" s="91"/>
      <c r="CB197" s="91"/>
      <c r="CC197" s="91"/>
      <c r="CD197" s="91"/>
      <c r="CE197" s="91"/>
      <c r="CF197" s="91"/>
      <c r="CG197" s="91"/>
      <c r="CH197" s="91"/>
      <c r="CI197" s="91"/>
      <c r="CJ197" s="91"/>
      <c r="CK197" s="91"/>
      <c r="CL197" s="91"/>
      <c r="CM197" s="91"/>
      <c r="CN197" s="91"/>
      <c r="CO197" s="91"/>
      <c r="CP197" s="91"/>
    </row>
    <row r="198" spans="1:94" ht="12" customHeight="1">
      <c r="A198" s="317"/>
      <c r="B198" s="317">
        <v>16.434000000000001</v>
      </c>
      <c r="C198" s="317">
        <v>-2.1</v>
      </c>
      <c r="D198" s="472">
        <f t="shared" si="63"/>
        <v>194</v>
      </c>
      <c r="E198" s="473" t="str">
        <f t="shared" ref="E198:E261" si="65">IF(D198&lt;=$D$4,B198,"")</f>
        <v/>
      </c>
      <c r="F198" s="333"/>
      <c r="G198" s="410"/>
      <c r="H198" s="410"/>
      <c r="I198" s="410"/>
      <c r="J198" s="410"/>
      <c r="K198" s="410"/>
      <c r="L198" s="410"/>
      <c r="M198" s="410"/>
      <c r="N198" s="410"/>
      <c r="O198" s="410"/>
      <c r="P198" s="410"/>
      <c r="Q198" s="410"/>
      <c r="R198" s="410"/>
      <c r="S198" s="410"/>
      <c r="T198" s="410"/>
      <c r="U198" s="410"/>
      <c r="V198" s="410"/>
      <c r="W198" s="410"/>
      <c r="X198" s="410"/>
      <c r="Y198" s="410"/>
      <c r="Z198" s="410"/>
      <c r="AA198" s="410"/>
      <c r="AB198" s="410"/>
      <c r="AC198" s="410"/>
      <c r="AD198" s="410"/>
      <c r="AE198" s="410"/>
      <c r="AF198" s="410"/>
      <c r="AG198" s="410"/>
      <c r="AH198" s="410"/>
      <c r="AI198" s="410"/>
      <c r="AJ198" s="5"/>
      <c r="AK198" s="11">
        <f>COLUMN()</f>
        <v>37</v>
      </c>
      <c r="AL198" s="403" t="str">
        <f t="shared" si="64"/>
        <v>1,8</v>
      </c>
      <c r="AM198" s="403" t="str">
        <f t="shared" si="64"/>
        <v>2,8</v>
      </c>
      <c r="AN198" s="403" t="str">
        <f t="shared" si="64"/>
        <v>3,8</v>
      </c>
      <c r="AO198" s="403" t="str">
        <f t="shared" si="64"/>
        <v>4,8</v>
      </c>
      <c r="AP198" s="403" t="str">
        <f t="shared" si="64"/>
        <v>5,8</v>
      </c>
      <c r="AQ198" s="403" t="str">
        <f t="shared" si="64"/>
        <v>6,8</v>
      </c>
      <c r="AR198" s="403" t="str">
        <f t="shared" si="64"/>
        <v>7,8</v>
      </c>
      <c r="AS198" s="403" t="str">
        <f t="shared" si="64"/>
        <v>8,8</v>
      </c>
      <c r="AT198" s="403" t="str">
        <f t="shared" si="64"/>
        <v>9,8</v>
      </c>
      <c r="AU198" s="403" t="str">
        <f t="shared" si="64"/>
        <v>10,8</v>
      </c>
      <c r="AV198" s="91"/>
      <c r="AW198" s="81">
        <v>17.08333333333</v>
      </c>
      <c r="AX198" s="82">
        <v>-268.60642414228602</v>
      </c>
      <c r="AY198" s="82">
        <v>-4917.80717046463</v>
      </c>
      <c r="AZ198" s="82">
        <v>-2172.8706482725602</v>
      </c>
      <c r="BA198" s="82">
        <v>-48843.803671919602</v>
      </c>
      <c r="BB198" s="91"/>
      <c r="BC198" s="81">
        <v>17.08333333333</v>
      </c>
      <c r="BD198" s="82">
        <v>864.56274943282494</v>
      </c>
      <c r="BE198" s="91"/>
      <c r="BF198" s="81">
        <v>17.08333333333</v>
      </c>
      <c r="BG198" s="82">
        <v>13.3622680613084</v>
      </c>
      <c r="BH198" s="91"/>
      <c r="BI198" s="91"/>
      <c r="BJ198" s="91"/>
      <c r="BK198" s="91"/>
      <c r="BL198" s="91"/>
      <c r="BM198" s="91"/>
      <c r="BN198" s="91"/>
      <c r="BO198" s="91"/>
      <c r="BP198" s="91"/>
      <c r="BQ198" s="91"/>
      <c r="BR198" s="91"/>
      <c r="BS198" s="91"/>
      <c r="BT198" s="91"/>
      <c r="BU198" s="91"/>
      <c r="BV198" s="91"/>
      <c r="BW198" s="91"/>
      <c r="BX198" s="91"/>
      <c r="BY198" s="91"/>
      <c r="BZ198" s="91"/>
      <c r="CA198" s="91"/>
      <c r="CB198" s="91"/>
      <c r="CC198" s="91"/>
      <c r="CD198" s="91"/>
      <c r="CE198" s="91"/>
      <c r="CF198" s="91"/>
      <c r="CG198" s="91"/>
      <c r="CH198" s="91"/>
      <c r="CI198" s="91"/>
      <c r="CJ198" s="91"/>
      <c r="CK198" s="91"/>
      <c r="CL198" s="91"/>
      <c r="CM198" s="91"/>
      <c r="CN198" s="91"/>
      <c r="CO198" s="91"/>
      <c r="CP198" s="91"/>
    </row>
    <row r="199" spans="1:94" ht="12" customHeight="1">
      <c r="A199" s="317"/>
      <c r="B199" s="317">
        <v>16.59</v>
      </c>
      <c r="C199" s="317">
        <v>2.1</v>
      </c>
      <c r="D199" s="472">
        <f t="shared" ref="D199:D262" si="66">D198+1</f>
        <v>195</v>
      </c>
      <c r="E199" s="473" t="str">
        <f t="shared" si="65"/>
        <v/>
      </c>
      <c r="F199" s="333"/>
      <c r="G199" s="410"/>
      <c r="H199" s="410"/>
      <c r="I199" s="410"/>
      <c r="J199" s="410"/>
      <c r="K199" s="410"/>
      <c r="L199" s="410"/>
      <c r="M199" s="410"/>
      <c r="N199" s="410"/>
      <c r="O199" s="410"/>
      <c r="P199" s="410"/>
      <c r="Q199" s="410"/>
      <c r="R199" s="410"/>
      <c r="S199" s="410"/>
      <c r="T199" s="410"/>
      <c r="U199" s="410"/>
      <c r="V199" s="410"/>
      <c r="W199" s="410"/>
      <c r="X199" s="410"/>
      <c r="Y199" s="410"/>
      <c r="Z199" s="410"/>
      <c r="AA199" s="410"/>
      <c r="AB199" s="410"/>
      <c r="AC199" s="410"/>
      <c r="AD199" s="410"/>
      <c r="AE199" s="410"/>
      <c r="AF199" s="410"/>
      <c r="AG199" s="410"/>
      <c r="AH199" s="410"/>
      <c r="AI199" s="410"/>
      <c r="AJ199" s="5"/>
      <c r="AK199" s="11">
        <f>COLUMN()</f>
        <v>37</v>
      </c>
      <c r="AL199" s="403" t="str">
        <f t="shared" si="64"/>
        <v>1,9</v>
      </c>
      <c r="AM199" s="403" t="str">
        <f t="shared" si="64"/>
        <v>2,9</v>
      </c>
      <c r="AN199" s="403" t="str">
        <f t="shared" si="64"/>
        <v>3,9</v>
      </c>
      <c r="AO199" s="403" t="str">
        <f t="shared" si="64"/>
        <v>4,9</v>
      </c>
      <c r="AP199" s="403" t="str">
        <f t="shared" si="64"/>
        <v>5,9</v>
      </c>
      <c r="AQ199" s="403" t="str">
        <f t="shared" si="64"/>
        <v>6,9</v>
      </c>
      <c r="AR199" s="403" t="str">
        <f t="shared" si="64"/>
        <v>7,9</v>
      </c>
      <c r="AS199" s="403" t="str">
        <f t="shared" si="64"/>
        <v>8,9</v>
      </c>
      <c r="AT199" s="403" t="str">
        <f t="shared" si="64"/>
        <v>9,9</v>
      </c>
      <c r="AU199" s="403" t="str">
        <f t="shared" si="64"/>
        <v>10,9</v>
      </c>
      <c r="AV199" s="91"/>
      <c r="AW199" s="81">
        <v>17.16666666667</v>
      </c>
      <c r="AX199" s="82">
        <v>-251.03850907144999</v>
      </c>
      <c r="AY199" s="82">
        <v>-4519.7434201957403</v>
      </c>
      <c r="AZ199" s="82">
        <v>-1899.4646647163099</v>
      </c>
      <c r="BA199" s="82">
        <v>-42773.253024231599</v>
      </c>
      <c r="BB199" s="91"/>
      <c r="BC199" s="81">
        <v>17.16666666667</v>
      </c>
      <c r="BD199" s="82">
        <v>864.36015369944698</v>
      </c>
      <c r="BE199" s="91"/>
      <c r="BF199" s="81">
        <v>17.16666666667</v>
      </c>
      <c r="BG199" s="82">
        <v>13.7393846359072</v>
      </c>
      <c r="BH199" s="91"/>
      <c r="BI199" s="91"/>
      <c r="BJ199" s="91"/>
      <c r="BK199" s="91"/>
      <c r="BL199" s="91"/>
      <c r="BM199" s="91"/>
      <c r="BN199" s="91"/>
      <c r="BO199" s="91"/>
      <c r="BP199" s="91"/>
      <c r="BQ199" s="91"/>
      <c r="BR199" s="91"/>
      <c r="BS199" s="91"/>
      <c r="BT199" s="91"/>
      <c r="BU199" s="91"/>
      <c r="BV199" s="91"/>
      <c r="BW199" s="91"/>
      <c r="BX199" s="91"/>
      <c r="BY199" s="91"/>
      <c r="BZ199" s="91"/>
      <c r="CA199" s="91"/>
      <c r="CB199" s="91"/>
      <c r="CC199" s="91"/>
      <c r="CD199" s="91"/>
      <c r="CE199" s="91"/>
      <c r="CF199" s="91"/>
      <c r="CG199" s="91"/>
      <c r="CH199" s="91"/>
      <c r="CI199" s="91"/>
      <c r="CJ199" s="91"/>
      <c r="CK199" s="91"/>
      <c r="CL199" s="91"/>
      <c r="CM199" s="91"/>
      <c r="CN199" s="91"/>
      <c r="CO199" s="91"/>
      <c r="CP199" s="91"/>
    </row>
    <row r="200" spans="1:94" ht="12" customHeight="1">
      <c r="A200" s="317"/>
      <c r="B200" s="317">
        <v>16.64</v>
      </c>
      <c r="C200" s="317">
        <v>2.5</v>
      </c>
      <c r="D200" s="472">
        <f t="shared" si="66"/>
        <v>196</v>
      </c>
      <c r="E200" s="473" t="str">
        <f t="shared" si="65"/>
        <v/>
      </c>
      <c r="F200" s="333"/>
      <c r="G200" s="410"/>
      <c r="H200" s="410"/>
      <c r="I200" s="410"/>
      <c r="J200" s="410"/>
      <c r="K200" s="410"/>
      <c r="L200" s="410"/>
      <c r="M200" s="410"/>
      <c r="N200" s="410"/>
      <c r="O200" s="410"/>
      <c r="P200" s="410"/>
      <c r="Q200" s="410"/>
      <c r="R200" s="410"/>
      <c r="S200" s="410"/>
      <c r="T200" s="410"/>
      <c r="U200" s="410"/>
      <c r="V200" s="410"/>
      <c r="W200" s="410"/>
      <c r="X200" s="410"/>
      <c r="Y200" s="410"/>
      <c r="Z200" s="410"/>
      <c r="AA200" s="410"/>
      <c r="AB200" s="410"/>
      <c r="AC200" s="410"/>
      <c r="AD200" s="410"/>
      <c r="AE200" s="410"/>
      <c r="AF200" s="410"/>
      <c r="AG200" s="410"/>
      <c r="AH200" s="410"/>
      <c r="AI200" s="410"/>
      <c r="AJ200" s="5"/>
      <c r="AK200" s="11">
        <f>COLUMN()</f>
        <v>37</v>
      </c>
      <c r="AL200" s="403" t="str">
        <f t="shared" si="64"/>
        <v>1,10</v>
      </c>
      <c r="AM200" s="403" t="str">
        <f t="shared" si="64"/>
        <v>2,10</v>
      </c>
      <c r="AN200" s="403" t="str">
        <f t="shared" si="64"/>
        <v>3,10</v>
      </c>
      <c r="AO200" s="403" t="str">
        <f t="shared" si="64"/>
        <v>4,10</v>
      </c>
      <c r="AP200" s="403" t="str">
        <f t="shared" si="64"/>
        <v>5,10</v>
      </c>
      <c r="AQ200" s="403" t="str">
        <f t="shared" si="64"/>
        <v>6,10</v>
      </c>
      <c r="AR200" s="403" t="str">
        <f t="shared" si="64"/>
        <v>7,10</v>
      </c>
      <c r="AS200" s="403" t="str">
        <f t="shared" si="64"/>
        <v>8,10</v>
      </c>
      <c r="AT200" s="403" t="str">
        <f t="shared" si="64"/>
        <v>9,10</v>
      </c>
      <c r="AU200" s="403" t="str">
        <f t="shared" si="64"/>
        <v>10,10</v>
      </c>
      <c r="AV200" s="91"/>
      <c r="AW200" s="81">
        <v>17.25</v>
      </c>
      <c r="AX200" s="82">
        <v>-258.84804734366799</v>
      </c>
      <c r="AY200" s="82">
        <v>-5129.3552932810198</v>
      </c>
      <c r="AZ200" s="82">
        <v>-2027.1964155542501</v>
      </c>
      <c r="BA200" s="82">
        <v>-51964.173732435003</v>
      </c>
      <c r="BB200" s="91"/>
      <c r="BC200" s="81">
        <v>17.25</v>
      </c>
      <c r="BD200" s="82">
        <v>864.15742819990101</v>
      </c>
      <c r="BE200" s="91"/>
      <c r="BF200" s="81">
        <v>17.25</v>
      </c>
      <c r="BG200" s="82">
        <v>13.982859777432401</v>
      </c>
      <c r="BH200" s="91"/>
      <c r="BI200" s="91"/>
      <c r="BJ200" s="91"/>
      <c r="BK200" s="91"/>
      <c r="BL200" s="91"/>
      <c r="BM200" s="91"/>
      <c r="BN200" s="91"/>
      <c r="BO200" s="91"/>
      <c r="BP200" s="91"/>
      <c r="BQ200" s="91"/>
      <c r="BR200" s="91"/>
      <c r="BS200" s="91"/>
      <c r="BT200" s="91"/>
      <c r="BU200" s="91"/>
      <c r="BV200" s="91"/>
      <c r="BW200" s="91"/>
      <c r="BX200" s="91"/>
      <c r="BY200" s="91"/>
      <c r="BZ200" s="91"/>
      <c r="CA200" s="91"/>
      <c r="CB200" s="91"/>
      <c r="CC200" s="91"/>
      <c r="CD200" s="91"/>
      <c r="CE200" s="91"/>
      <c r="CF200" s="91"/>
      <c r="CG200" s="91"/>
      <c r="CH200" s="91"/>
      <c r="CI200" s="91"/>
      <c r="CJ200" s="91"/>
      <c r="CK200" s="91"/>
      <c r="CL200" s="91"/>
      <c r="CM200" s="91"/>
      <c r="CN200" s="91"/>
      <c r="CO200" s="91"/>
      <c r="CP200" s="91"/>
    </row>
    <row r="201" spans="1:94" ht="12" customHeight="1">
      <c r="A201" s="317"/>
      <c r="B201" s="317">
        <v>16.690000000000001</v>
      </c>
      <c r="C201" s="317">
        <v>2</v>
      </c>
      <c r="D201" s="472">
        <f t="shared" si="66"/>
        <v>197</v>
      </c>
      <c r="E201" s="473" t="str">
        <f t="shared" si="65"/>
        <v/>
      </c>
      <c r="F201" s="333"/>
      <c r="G201" s="410"/>
      <c r="H201" s="410"/>
      <c r="I201" s="410"/>
      <c r="J201" s="410"/>
      <c r="K201" s="410"/>
      <c r="L201" s="410"/>
      <c r="M201" s="410"/>
      <c r="N201" s="410"/>
      <c r="O201" s="410"/>
      <c r="P201" s="410"/>
      <c r="Q201" s="410"/>
      <c r="R201" s="410"/>
      <c r="S201" s="410"/>
      <c r="T201" s="410"/>
      <c r="U201" s="410"/>
      <c r="V201" s="410"/>
      <c r="W201" s="410"/>
      <c r="X201" s="410"/>
      <c r="Y201" s="410"/>
      <c r="Z201" s="410"/>
      <c r="AA201" s="410"/>
      <c r="AB201" s="410"/>
      <c r="AC201" s="410"/>
      <c r="AD201" s="410"/>
      <c r="AE201" s="410"/>
      <c r="AF201" s="410"/>
      <c r="AG201" s="410"/>
      <c r="AH201" s="410"/>
      <c r="AI201" s="410"/>
      <c r="AJ201" s="5"/>
      <c r="AK201" s="11">
        <f>COLUMN()</f>
        <v>37</v>
      </c>
      <c r="AL201" s="403" t="str">
        <f t="shared" si="64"/>
        <v>1,11</v>
      </c>
      <c r="AM201" s="403" t="str">
        <f t="shared" si="64"/>
        <v>2,11</v>
      </c>
      <c r="AN201" s="403" t="str">
        <f t="shared" si="64"/>
        <v>3,11</v>
      </c>
      <c r="AO201" s="403" t="str">
        <f t="shared" si="64"/>
        <v>4,11</v>
      </c>
      <c r="AP201" s="403" t="str">
        <f t="shared" si="64"/>
        <v>5,11</v>
      </c>
      <c r="AQ201" s="403" t="str">
        <f t="shared" si="64"/>
        <v>6,11</v>
      </c>
      <c r="AR201" s="403" t="str">
        <f t="shared" si="64"/>
        <v>7,11</v>
      </c>
      <c r="AS201" s="403" t="str">
        <f t="shared" si="64"/>
        <v>8,11</v>
      </c>
      <c r="AT201" s="403" t="str">
        <f t="shared" si="64"/>
        <v>9,11</v>
      </c>
      <c r="AU201" s="403" t="str">
        <f t="shared" si="64"/>
        <v>10,11</v>
      </c>
      <c r="AV201" s="91"/>
      <c r="AW201" s="81">
        <v>17.33333333333</v>
      </c>
      <c r="AX201" s="82">
        <v>-282.44952574343</v>
      </c>
      <c r="AY201" s="82">
        <v>-6074.8633803196899</v>
      </c>
      <c r="AZ201" s="82">
        <v>-2393.5102567429899</v>
      </c>
      <c r="BA201" s="82">
        <v>-66226.997079512497</v>
      </c>
      <c r="BB201" s="91"/>
      <c r="BC201" s="81">
        <v>17.33333333333</v>
      </c>
      <c r="BD201" s="82">
        <v>863.95447028242097</v>
      </c>
      <c r="BE201" s="91"/>
      <c r="BF201" s="81">
        <v>17.33333333333</v>
      </c>
      <c r="BG201" s="82">
        <v>13.881608272195701</v>
      </c>
      <c r="BH201" s="91"/>
      <c r="BI201" s="91"/>
      <c r="BJ201" s="91"/>
      <c r="BK201" s="91"/>
      <c r="BL201" s="91"/>
      <c r="BM201" s="91"/>
      <c r="BN201" s="91"/>
      <c r="BO201" s="91"/>
      <c r="BP201" s="91"/>
      <c r="BQ201" s="91"/>
      <c r="BR201" s="91"/>
      <c r="BS201" s="91"/>
      <c r="BT201" s="91"/>
      <c r="BU201" s="91"/>
      <c r="BV201" s="91"/>
      <c r="BW201" s="91"/>
      <c r="BX201" s="91"/>
      <c r="BY201" s="91"/>
      <c r="BZ201" s="91"/>
      <c r="CA201" s="91"/>
      <c r="CB201" s="91"/>
      <c r="CC201" s="91"/>
      <c r="CD201" s="91"/>
      <c r="CE201" s="91"/>
      <c r="CF201" s="91"/>
      <c r="CG201" s="91"/>
      <c r="CH201" s="91"/>
      <c r="CI201" s="91"/>
      <c r="CJ201" s="91"/>
      <c r="CK201" s="91"/>
      <c r="CL201" s="91"/>
      <c r="CM201" s="91"/>
      <c r="CN201" s="91"/>
      <c r="CO201" s="91"/>
      <c r="CP201" s="91"/>
    </row>
    <row r="202" spans="1:94" ht="12" customHeight="1">
      <c r="A202" s="317"/>
      <c r="B202" s="317">
        <v>16.846</v>
      </c>
      <c r="C202" s="317">
        <v>-2.4</v>
      </c>
      <c r="D202" s="472">
        <f t="shared" si="66"/>
        <v>198</v>
      </c>
      <c r="E202" s="473" t="str">
        <f t="shared" si="65"/>
        <v/>
      </c>
      <c r="F202" s="333"/>
      <c r="G202" s="410"/>
      <c r="H202" s="410"/>
      <c r="I202" s="410"/>
      <c r="J202" s="410"/>
      <c r="K202" s="410"/>
      <c r="L202" s="410"/>
      <c r="M202" s="410"/>
      <c r="N202" s="410"/>
      <c r="O202" s="410"/>
      <c r="P202" s="410"/>
      <c r="Q202" s="410"/>
      <c r="R202" s="410"/>
      <c r="S202" s="410"/>
      <c r="T202" s="410"/>
      <c r="U202" s="410"/>
      <c r="V202" s="410"/>
      <c r="W202" s="410"/>
      <c r="X202" s="410"/>
      <c r="Y202" s="410"/>
      <c r="Z202" s="410"/>
      <c r="AA202" s="410"/>
      <c r="AB202" s="410"/>
      <c r="AC202" s="410"/>
      <c r="AD202" s="410"/>
      <c r="AE202" s="410"/>
      <c r="AF202" s="410"/>
      <c r="AG202" s="410"/>
      <c r="AH202" s="410"/>
      <c r="AI202" s="410"/>
      <c r="AJ202" s="5"/>
      <c r="AK202" s="11">
        <f>COLUMN()</f>
        <v>37</v>
      </c>
      <c r="AL202" s="403" t="str">
        <f t="shared" si="64"/>
        <v>1,12</v>
      </c>
      <c r="AM202" s="403" t="str">
        <f t="shared" si="64"/>
        <v>2,12</v>
      </c>
      <c r="AN202" s="403" t="str">
        <f t="shared" si="64"/>
        <v>3,12</v>
      </c>
      <c r="AO202" s="403" t="str">
        <f t="shared" si="64"/>
        <v>4,12</v>
      </c>
      <c r="AP202" s="403" t="str">
        <f t="shared" si="64"/>
        <v>5,12</v>
      </c>
      <c r="AQ202" s="403" t="str">
        <f t="shared" si="64"/>
        <v>6,12</v>
      </c>
      <c r="AR202" s="403" t="str">
        <f t="shared" si="64"/>
        <v>7,12</v>
      </c>
      <c r="AS202" s="403" t="str">
        <f t="shared" si="64"/>
        <v>8,12</v>
      </c>
      <c r="AT202" s="403" t="str">
        <f t="shared" si="64"/>
        <v>9,12</v>
      </c>
      <c r="AU202" s="403" t="str">
        <f t="shared" si="64"/>
        <v>10,12</v>
      </c>
      <c r="AV202" s="91"/>
      <c r="AW202" s="81">
        <v>17.41666666667</v>
      </c>
      <c r="AX202" s="82">
        <v>-300.28338923673198</v>
      </c>
      <c r="AY202" s="82">
        <v>-6515.8209507307802</v>
      </c>
      <c r="AZ202" s="82">
        <v>-2681.72136070544</v>
      </c>
      <c r="BA202" s="82">
        <v>-72979.519032242504</v>
      </c>
      <c r="BB202" s="91"/>
      <c r="BC202" s="81">
        <v>17.41666666667</v>
      </c>
      <c r="BD202" s="82">
        <v>863.75108718487104</v>
      </c>
      <c r="BE202" s="91"/>
      <c r="BF202" s="81">
        <v>17.41666666667</v>
      </c>
      <c r="BG202" s="82">
        <v>13.544220313671101</v>
      </c>
      <c r="BH202" s="91"/>
      <c r="BI202" s="91"/>
      <c r="BJ202" s="91"/>
      <c r="BK202" s="91"/>
      <c r="BL202" s="91"/>
      <c r="BM202" s="91"/>
      <c r="BN202" s="91"/>
      <c r="BO202" s="91"/>
      <c r="BP202" s="91"/>
      <c r="BQ202" s="91"/>
      <c r="BR202" s="91"/>
      <c r="BS202" s="91"/>
      <c r="BT202" s="91"/>
      <c r="BU202" s="91"/>
      <c r="BV202" s="91"/>
      <c r="BW202" s="91"/>
      <c r="BX202" s="91"/>
      <c r="BY202" s="91"/>
      <c r="BZ202" s="91"/>
      <c r="CA202" s="91"/>
      <c r="CB202" s="91"/>
      <c r="CC202" s="91"/>
      <c r="CD202" s="91"/>
      <c r="CE202" s="91"/>
      <c r="CF202" s="91"/>
      <c r="CG202" s="91"/>
      <c r="CH202" s="91"/>
      <c r="CI202" s="91"/>
      <c r="CJ202" s="91"/>
      <c r="CK202" s="91"/>
      <c r="CL202" s="91"/>
      <c r="CM202" s="91"/>
      <c r="CN202" s="91"/>
      <c r="CO202" s="91"/>
      <c r="CP202" s="91"/>
    </row>
    <row r="203" spans="1:94" ht="12" customHeight="1">
      <c r="A203" s="317"/>
      <c r="B203" s="317">
        <v>16.896000000000001</v>
      </c>
      <c r="C203" s="317">
        <v>-2.8</v>
      </c>
      <c r="D203" s="472">
        <f t="shared" si="66"/>
        <v>199</v>
      </c>
      <c r="E203" s="473" t="str">
        <f t="shared" si="65"/>
        <v/>
      </c>
      <c r="F203" s="333"/>
      <c r="G203" s="410"/>
      <c r="H203" s="410"/>
      <c r="I203" s="410"/>
      <c r="J203" s="410"/>
      <c r="K203" s="410"/>
      <c r="L203" s="410"/>
      <c r="M203" s="410"/>
      <c r="N203" s="410"/>
      <c r="O203" s="410"/>
      <c r="P203" s="410"/>
      <c r="Q203" s="410"/>
      <c r="R203" s="410"/>
      <c r="S203" s="410"/>
      <c r="T203" s="410"/>
      <c r="U203" s="410"/>
      <c r="V203" s="410"/>
      <c r="W203" s="410"/>
      <c r="X203" s="410"/>
      <c r="Y203" s="410"/>
      <c r="Z203" s="410"/>
      <c r="AA203" s="410"/>
      <c r="AB203" s="410"/>
      <c r="AC203" s="410"/>
      <c r="AD203" s="410"/>
      <c r="AE203" s="410"/>
      <c r="AF203" s="410"/>
      <c r="AG203" s="410"/>
      <c r="AH203" s="410"/>
      <c r="AI203" s="410"/>
      <c r="AJ203" s="5"/>
      <c r="AK203" s="11">
        <f>COLUMN()</f>
        <v>37</v>
      </c>
      <c r="AL203" s="403" t="str">
        <f t="shared" si="64"/>
        <v>1,13</v>
      </c>
      <c r="AM203" s="403" t="str">
        <f t="shared" si="64"/>
        <v>2,13</v>
      </c>
      <c r="AN203" s="403" t="str">
        <f t="shared" si="64"/>
        <v>3,13</v>
      </c>
      <c r="AO203" s="403" t="str">
        <f t="shared" si="64"/>
        <v>4,13</v>
      </c>
      <c r="AP203" s="403" t="str">
        <f t="shared" si="64"/>
        <v>5,13</v>
      </c>
      <c r="AQ203" s="403" t="str">
        <f t="shared" si="64"/>
        <v>6,13</v>
      </c>
      <c r="AR203" s="403" t="str">
        <f t="shared" si="64"/>
        <v>7,13</v>
      </c>
      <c r="AS203" s="403" t="str">
        <f t="shared" si="64"/>
        <v>8,13</v>
      </c>
      <c r="AT203" s="403" t="str">
        <f t="shared" si="64"/>
        <v>9,13</v>
      </c>
      <c r="AU203" s="403" t="str">
        <f t="shared" si="64"/>
        <v>10,13</v>
      </c>
      <c r="AW203" s="81">
        <v>17.5</v>
      </c>
      <c r="AX203" s="82">
        <v>-294.63812826933503</v>
      </c>
      <c r="AY203" s="82">
        <v>-6000.5100224316202</v>
      </c>
      <c r="AZ203" s="82">
        <v>-2604.4479719451501</v>
      </c>
      <c r="BA203" s="82">
        <v>-65316.777765369399</v>
      </c>
      <c r="BB203" s="91"/>
      <c r="BC203" s="81">
        <v>17.5</v>
      </c>
      <c r="BD203" s="82">
        <v>863.54718165086399</v>
      </c>
      <c r="BE203" s="91"/>
      <c r="BF203" s="81">
        <v>17.5</v>
      </c>
      <c r="BG203" s="82">
        <v>13.3062280982088</v>
      </c>
      <c r="BH203" s="91"/>
      <c r="BI203" s="91"/>
      <c r="BJ203" s="91"/>
      <c r="BK203" s="91"/>
      <c r="BL203" s="91"/>
      <c r="BM203" s="91"/>
      <c r="BN203" s="91"/>
      <c r="BO203" s="91"/>
      <c r="BP203" s="91"/>
      <c r="BQ203" s="91"/>
      <c r="BR203" s="91"/>
      <c r="BS203" s="91"/>
      <c r="BT203" s="91"/>
      <c r="BU203" s="91"/>
      <c r="BV203" s="91"/>
      <c r="BW203" s="91"/>
      <c r="BX203" s="91"/>
      <c r="BY203" s="91"/>
      <c r="BZ203" s="91"/>
      <c r="CA203" s="91"/>
      <c r="CB203" s="91"/>
      <c r="CC203" s="91"/>
      <c r="CD203" s="91"/>
      <c r="CE203" s="91"/>
      <c r="CF203" s="91"/>
      <c r="CG203" s="91"/>
      <c r="CH203" s="91"/>
      <c r="CI203" s="91"/>
      <c r="CJ203" s="91"/>
      <c r="CK203" s="91"/>
      <c r="CL203" s="91"/>
      <c r="CM203" s="91"/>
      <c r="CN203" s="91"/>
      <c r="CO203" s="91"/>
      <c r="CP203" s="91"/>
    </row>
    <row r="204" spans="1:94" ht="12" customHeight="1">
      <c r="A204" s="317"/>
      <c r="B204" s="317">
        <v>16.946000000000002</v>
      </c>
      <c r="C204" s="317">
        <v>-2.4</v>
      </c>
      <c r="D204" s="472">
        <f t="shared" si="66"/>
        <v>200</v>
      </c>
      <c r="E204" s="473" t="str">
        <f t="shared" si="65"/>
        <v/>
      </c>
      <c r="F204" s="333"/>
      <c r="G204" s="410"/>
      <c r="H204" s="410"/>
      <c r="I204" s="410"/>
      <c r="J204" s="410"/>
      <c r="K204" s="410"/>
      <c r="L204" s="410"/>
      <c r="M204" s="410"/>
      <c r="N204" s="410"/>
      <c r="O204" s="410"/>
      <c r="P204" s="410"/>
      <c r="Q204" s="410"/>
      <c r="R204" s="410"/>
      <c r="S204" s="410"/>
      <c r="T204" s="410"/>
      <c r="U204" s="410"/>
      <c r="V204" s="410"/>
      <c r="W204" s="410"/>
      <c r="X204" s="410"/>
      <c r="Y204" s="410"/>
      <c r="Z204" s="410"/>
      <c r="AA204" s="410"/>
      <c r="AB204" s="410"/>
      <c r="AC204" s="410"/>
      <c r="AD204" s="410"/>
      <c r="AE204" s="410"/>
      <c r="AF204" s="410"/>
      <c r="AG204" s="410"/>
      <c r="AH204" s="410"/>
      <c r="AI204" s="410"/>
      <c r="AJ204" s="5"/>
      <c r="AK204" s="11">
        <f>COLUMN()</f>
        <v>37</v>
      </c>
      <c r="AL204" s="403" t="str">
        <f t="shared" si="64"/>
        <v>1,14</v>
      </c>
      <c r="AM204" s="403" t="str">
        <f t="shared" si="64"/>
        <v>2,14</v>
      </c>
      <c r="AN204" s="403" t="str">
        <f t="shared" si="64"/>
        <v>3,14</v>
      </c>
      <c r="AO204" s="403" t="str">
        <f t="shared" si="64"/>
        <v>4,14</v>
      </c>
      <c r="AP204" s="403" t="str">
        <f t="shared" si="64"/>
        <v>5,14</v>
      </c>
      <c r="AQ204" s="403" t="str">
        <f t="shared" si="64"/>
        <v>6,14</v>
      </c>
      <c r="AR204" s="403" t="str">
        <f t="shared" si="64"/>
        <v>7,14</v>
      </c>
      <c r="AS204" s="403" t="str">
        <f t="shared" si="64"/>
        <v>8,14</v>
      </c>
      <c r="AT204" s="403" t="str">
        <f t="shared" si="64"/>
        <v>9,14</v>
      </c>
      <c r="AU204" s="403" t="str">
        <f t="shared" si="64"/>
        <v>10,14</v>
      </c>
      <c r="AW204" s="81">
        <v>17.58333333333</v>
      </c>
      <c r="AX204" s="82">
        <v>-272.88824445575301</v>
      </c>
      <c r="AY204" s="82">
        <v>-5106.9226776452897</v>
      </c>
      <c r="AZ204" s="82">
        <v>-2245.0359070754498</v>
      </c>
      <c r="BA204" s="82">
        <v>-51723.446785665998</v>
      </c>
      <c r="BB204" s="91"/>
      <c r="BC204" s="81">
        <v>17.58333333333</v>
      </c>
      <c r="BD204" s="82">
        <v>863.342836558302</v>
      </c>
      <c r="BE204" s="91"/>
      <c r="BF204" s="81">
        <v>17.58333333333</v>
      </c>
      <c r="BG204" s="82">
        <v>13.3815742903419</v>
      </c>
      <c r="BH204" s="91"/>
      <c r="BI204" s="91"/>
      <c r="BJ204" s="91"/>
      <c r="BK204" s="91"/>
      <c r="BL204" s="91"/>
      <c r="BM204" s="91"/>
      <c r="BN204" s="91"/>
      <c r="BO204" s="91"/>
      <c r="BP204" s="91"/>
      <c r="BQ204" s="91"/>
      <c r="BR204" s="91"/>
      <c r="BS204" s="91"/>
      <c r="BT204" s="91"/>
      <c r="BU204" s="91"/>
      <c r="BV204" s="91"/>
      <c r="BW204" s="91"/>
      <c r="BX204" s="91"/>
      <c r="BY204" s="91"/>
      <c r="BZ204" s="91"/>
      <c r="CA204" s="91"/>
      <c r="CB204" s="91"/>
      <c r="CC204" s="91"/>
      <c r="CD204" s="91"/>
      <c r="CE204" s="91"/>
      <c r="CF204" s="91"/>
      <c r="CG204" s="91"/>
      <c r="CH204" s="91"/>
      <c r="CI204" s="91"/>
      <c r="CJ204" s="91"/>
      <c r="CK204" s="91"/>
      <c r="CL204" s="91"/>
      <c r="CM204" s="91"/>
      <c r="CN204" s="91"/>
      <c r="CO204" s="91"/>
      <c r="CP204" s="91"/>
    </row>
    <row r="205" spans="1:94" ht="12" customHeight="1">
      <c r="A205" s="317"/>
      <c r="B205" s="317">
        <v>17.102</v>
      </c>
      <c r="C205" s="317">
        <v>2.4</v>
      </c>
      <c r="D205" s="472">
        <f t="shared" si="66"/>
        <v>201</v>
      </c>
      <c r="E205" s="473" t="str">
        <f t="shared" si="65"/>
        <v/>
      </c>
      <c r="F205" s="333"/>
      <c r="G205" s="410"/>
      <c r="H205" s="410"/>
      <c r="I205" s="410"/>
      <c r="J205" s="410"/>
      <c r="K205" s="410"/>
      <c r="L205" s="410"/>
      <c r="M205" s="410"/>
      <c r="N205" s="410"/>
      <c r="O205" s="410"/>
      <c r="P205" s="410"/>
      <c r="Q205" s="410"/>
      <c r="R205" s="410"/>
      <c r="S205" s="410"/>
      <c r="T205" s="410"/>
      <c r="U205" s="410"/>
      <c r="V205" s="410"/>
      <c r="W205" s="410"/>
      <c r="X205" s="410"/>
      <c r="Y205" s="410"/>
      <c r="Z205" s="410"/>
      <c r="AA205" s="410"/>
      <c r="AB205" s="410"/>
      <c r="AC205" s="410"/>
      <c r="AD205" s="410"/>
      <c r="AE205" s="410"/>
      <c r="AF205" s="410"/>
      <c r="AG205" s="410"/>
      <c r="AH205" s="410"/>
      <c r="AI205" s="410"/>
      <c r="AK205" s="11">
        <f>COLUMN()</f>
        <v>37</v>
      </c>
      <c r="AL205" s="403" t="str">
        <f t="shared" si="64"/>
        <v>1,15</v>
      </c>
      <c r="AM205" s="403" t="str">
        <f t="shared" si="64"/>
        <v>2,15</v>
      </c>
      <c r="AN205" s="403" t="str">
        <f t="shared" si="64"/>
        <v>3,15</v>
      </c>
      <c r="AO205" s="403" t="str">
        <f t="shared" si="64"/>
        <v>4,15</v>
      </c>
      <c r="AP205" s="403" t="str">
        <f t="shared" si="64"/>
        <v>5,15</v>
      </c>
      <c r="AQ205" s="403" t="str">
        <f t="shared" si="64"/>
        <v>6,15</v>
      </c>
      <c r="AR205" s="403" t="str">
        <f t="shared" si="64"/>
        <v>7,15</v>
      </c>
      <c r="AS205" s="403" t="str">
        <f t="shared" si="64"/>
        <v>8,15</v>
      </c>
      <c r="AT205" s="403" t="str">
        <f t="shared" si="64"/>
        <v>9,15</v>
      </c>
      <c r="AU205" s="403" t="str">
        <f t="shared" si="64"/>
        <v>10,15</v>
      </c>
      <c r="AW205" s="81">
        <v>17.66666666667</v>
      </c>
      <c r="AX205" s="82">
        <v>-255.16881340283399</v>
      </c>
      <c r="AY205" s="82">
        <v>-4642.5100633439297</v>
      </c>
      <c r="AZ205" s="82">
        <v>-1967.9349459308601</v>
      </c>
      <c r="BA205" s="82">
        <v>-44660.720752367502</v>
      </c>
      <c r="BB205" s="91"/>
      <c r="BC205" s="81">
        <v>17.66666666667</v>
      </c>
      <c r="BD205" s="82">
        <v>863.13823097208501</v>
      </c>
      <c r="BE205" s="91"/>
      <c r="BF205" s="81">
        <v>17.66666666667</v>
      </c>
      <c r="BG205" s="82">
        <v>13.693899122345799</v>
      </c>
      <c r="BH205" s="91"/>
      <c r="BI205" s="91"/>
      <c r="BN205" s="91"/>
      <c r="BO205" s="91"/>
      <c r="BP205" s="91"/>
      <c r="BQ205" s="91"/>
      <c r="BR205" s="91"/>
      <c r="BS205" s="91"/>
      <c r="BT205" s="91"/>
      <c r="BU205" s="91"/>
      <c r="BV205" s="91"/>
      <c r="BW205" s="91"/>
      <c r="BX205" s="91"/>
      <c r="BY205" s="91"/>
      <c r="BZ205" s="91"/>
      <c r="CA205" s="91"/>
      <c r="CB205" s="91"/>
      <c r="CC205" s="91"/>
      <c r="CD205" s="91"/>
      <c r="CE205" s="91"/>
      <c r="CF205" s="91"/>
      <c r="CG205" s="91"/>
      <c r="CH205" s="91"/>
      <c r="CI205" s="91"/>
      <c r="CJ205" s="91"/>
      <c r="CK205" s="91"/>
      <c r="CL205" s="91"/>
      <c r="CM205" s="91"/>
      <c r="CN205" s="91"/>
      <c r="CO205" s="91"/>
      <c r="CP205" s="91"/>
    </row>
    <row r="206" spans="1:94" ht="12" customHeight="1">
      <c r="A206" s="317"/>
      <c r="B206" s="317">
        <v>17.152000000000001</v>
      </c>
      <c r="C206" s="317">
        <v>2.8</v>
      </c>
      <c r="D206" s="472">
        <f t="shared" si="66"/>
        <v>202</v>
      </c>
      <c r="E206" s="473" t="str">
        <f t="shared" si="65"/>
        <v/>
      </c>
      <c r="F206" s="333"/>
      <c r="G206" s="410"/>
      <c r="H206" s="410"/>
      <c r="I206" s="410"/>
      <c r="J206" s="410"/>
      <c r="K206" s="410"/>
      <c r="L206" s="410"/>
      <c r="M206" s="410"/>
      <c r="N206" s="410"/>
      <c r="O206" s="410"/>
      <c r="P206" s="410"/>
      <c r="Q206" s="410"/>
      <c r="R206" s="410"/>
      <c r="S206" s="410"/>
      <c r="T206" s="410"/>
      <c r="U206" s="410"/>
      <c r="V206" s="410"/>
      <c r="W206" s="410"/>
      <c r="X206" s="410"/>
      <c r="Y206" s="410"/>
      <c r="Z206" s="410"/>
      <c r="AA206" s="410"/>
      <c r="AB206" s="410"/>
      <c r="AC206" s="410"/>
      <c r="AD206" s="410"/>
      <c r="AE206" s="410"/>
      <c r="AF206" s="410"/>
      <c r="AG206" s="410"/>
      <c r="AH206" s="410"/>
      <c r="AI206" s="410"/>
      <c r="AW206" s="81">
        <v>17.75</v>
      </c>
      <c r="AX206" s="82">
        <v>-259.76212682923301</v>
      </c>
      <c r="AY206" s="82">
        <v>-5105.4715839092496</v>
      </c>
      <c r="AZ206" s="82">
        <v>-2042.72908506568</v>
      </c>
      <c r="BA206" s="82">
        <v>-51624.7042074114</v>
      </c>
      <c r="BC206" s="81">
        <v>17.75</v>
      </c>
      <c r="BD206" s="82">
        <v>862.93346266548804</v>
      </c>
      <c r="BF206" s="81">
        <v>17.75</v>
      </c>
      <c r="BG206" s="82">
        <v>13.926557834617499</v>
      </c>
      <c r="BH206" s="91"/>
      <c r="BI206" s="91"/>
      <c r="BN206" s="91"/>
      <c r="BO206" s="91"/>
      <c r="BP206" s="91"/>
      <c r="BQ206" s="91"/>
      <c r="BR206" s="91"/>
      <c r="BS206" s="91"/>
      <c r="BT206" s="91"/>
      <c r="BU206" s="91"/>
      <c r="BV206" s="91"/>
      <c r="BW206" s="91"/>
      <c r="BX206" s="91"/>
      <c r="BY206" s="91"/>
      <c r="BZ206" s="91"/>
      <c r="CA206" s="91"/>
      <c r="CB206" s="91"/>
      <c r="CC206" s="91"/>
      <c r="CD206" s="91"/>
      <c r="CE206" s="91"/>
    </row>
    <row r="207" spans="1:94" ht="12" customHeight="1">
      <c r="A207" s="317"/>
      <c r="B207" s="317">
        <v>17.202000000000002</v>
      </c>
      <c r="C207" s="317">
        <v>2.4</v>
      </c>
      <c r="D207" s="472">
        <f t="shared" si="66"/>
        <v>203</v>
      </c>
      <c r="E207" s="473" t="str">
        <f t="shared" si="65"/>
        <v/>
      </c>
      <c r="F207" s="333"/>
      <c r="G207" s="410"/>
      <c r="H207" s="410"/>
      <c r="I207" s="410"/>
      <c r="J207" s="410"/>
      <c r="K207" s="410"/>
      <c r="L207" s="410"/>
      <c r="M207" s="410"/>
      <c r="N207" s="410"/>
      <c r="O207" s="410"/>
      <c r="P207" s="410"/>
      <c r="Q207" s="410"/>
      <c r="R207" s="410"/>
      <c r="S207" s="410"/>
      <c r="T207" s="410"/>
      <c r="U207" s="410"/>
      <c r="V207" s="410"/>
      <c r="W207" s="410"/>
      <c r="X207" s="410"/>
      <c r="Y207" s="410"/>
      <c r="Z207" s="410"/>
      <c r="AA207" s="410"/>
      <c r="AB207" s="410"/>
      <c r="AC207" s="410"/>
      <c r="AD207" s="410"/>
      <c r="AE207" s="410"/>
      <c r="AF207" s="410"/>
      <c r="AG207" s="410"/>
      <c r="AH207" s="410"/>
      <c r="AI207" s="410"/>
      <c r="AW207" s="81">
        <v>17.83333333333</v>
      </c>
      <c r="AX207" s="82">
        <v>-282.17633861365999</v>
      </c>
      <c r="AY207" s="82">
        <v>-6033.1592589579996</v>
      </c>
      <c r="AZ207" s="82">
        <v>-2389.7553840746</v>
      </c>
      <c r="BA207" s="82">
        <v>-65607.497086162606</v>
      </c>
      <c r="BC207" s="81">
        <v>17.83333333333</v>
      </c>
      <c r="BD207" s="82">
        <v>862.72845201663699</v>
      </c>
      <c r="BF207" s="81">
        <v>17.83333333333</v>
      </c>
      <c r="BG207" s="82">
        <v>13.841797067220901</v>
      </c>
    </row>
    <row r="208" spans="1:94" ht="12" customHeight="1">
      <c r="A208" s="317"/>
      <c r="B208" s="317">
        <v>17.358000000000001</v>
      </c>
      <c r="C208" s="317">
        <v>-2.1</v>
      </c>
      <c r="D208" s="472">
        <f t="shared" si="66"/>
        <v>204</v>
      </c>
      <c r="E208" s="473" t="str">
        <f t="shared" si="65"/>
        <v/>
      </c>
      <c r="F208" s="333"/>
      <c r="G208" s="410"/>
      <c r="H208" s="410"/>
      <c r="I208" s="410"/>
      <c r="J208" s="410"/>
      <c r="K208" s="410"/>
      <c r="L208" s="410"/>
      <c r="M208" s="410"/>
      <c r="N208" s="410"/>
      <c r="O208" s="410"/>
      <c r="P208" s="410"/>
      <c r="Q208" s="410"/>
      <c r="R208" s="410"/>
      <c r="S208" s="410"/>
      <c r="T208" s="410"/>
      <c r="U208" s="410"/>
      <c r="V208" s="410"/>
      <c r="W208" s="410"/>
      <c r="X208" s="410"/>
      <c r="Y208" s="410"/>
      <c r="Z208" s="410"/>
      <c r="AA208" s="410"/>
      <c r="AB208" s="410"/>
      <c r="AC208" s="410"/>
      <c r="AD208" s="410"/>
      <c r="AE208" s="410"/>
      <c r="AF208" s="410"/>
      <c r="AG208" s="410"/>
      <c r="AH208" s="410"/>
      <c r="AI208" s="410"/>
      <c r="AW208" s="81">
        <v>17.91666666667</v>
      </c>
      <c r="AX208" s="82">
        <v>-301.49527888521197</v>
      </c>
      <c r="AY208" s="82">
        <v>-6554.63140845814</v>
      </c>
      <c r="AZ208" s="82">
        <v>-2702.46498777438</v>
      </c>
      <c r="BA208" s="82">
        <v>-73579.216752574095</v>
      </c>
      <c r="BC208" s="81">
        <v>17.91666666667</v>
      </c>
      <c r="BD208" s="82">
        <v>862.523017243803</v>
      </c>
      <c r="BF208" s="81">
        <v>17.91666666667</v>
      </c>
      <c r="BG208" s="82">
        <v>13.506518724281699</v>
      </c>
    </row>
    <row r="209" spans="1:59" ht="12" customHeight="1">
      <c r="A209" s="317"/>
      <c r="B209" s="317">
        <v>17.408000000000001</v>
      </c>
      <c r="C209" s="317">
        <v>-2.5</v>
      </c>
      <c r="D209" s="472">
        <f t="shared" si="66"/>
        <v>205</v>
      </c>
      <c r="E209" s="473" t="str">
        <f t="shared" si="65"/>
        <v/>
      </c>
      <c r="F209" s="333"/>
      <c r="G209" s="410"/>
      <c r="H209" s="410"/>
      <c r="I209" s="410"/>
      <c r="J209" s="410"/>
      <c r="K209" s="410"/>
      <c r="L209" s="410"/>
      <c r="M209" s="410"/>
      <c r="N209" s="410"/>
      <c r="O209" s="410"/>
      <c r="P209" s="410"/>
      <c r="Q209" s="410"/>
      <c r="R209" s="410"/>
      <c r="S209" s="410"/>
      <c r="T209" s="410"/>
      <c r="U209" s="410"/>
      <c r="V209" s="410"/>
      <c r="W209" s="410"/>
      <c r="X209" s="410"/>
      <c r="Y209" s="410"/>
      <c r="Z209" s="410"/>
      <c r="AA209" s="410"/>
      <c r="AB209" s="410"/>
      <c r="AC209" s="410"/>
      <c r="AD209" s="410"/>
      <c r="AE209" s="410"/>
      <c r="AF209" s="410"/>
      <c r="AG209" s="410"/>
      <c r="AH209" s="410"/>
      <c r="AI209" s="410"/>
      <c r="AW209" s="81">
        <v>18</v>
      </c>
      <c r="AX209" s="82">
        <v>-299.37912205650701</v>
      </c>
      <c r="AY209" s="82">
        <v>-6168.3445940865404</v>
      </c>
      <c r="AZ209" s="82">
        <v>-2685.6946393798098</v>
      </c>
      <c r="BA209" s="82">
        <v>-67899.389482773098</v>
      </c>
      <c r="BC209" s="81">
        <v>18</v>
      </c>
      <c r="BD209" s="82">
        <v>862.31704930994499</v>
      </c>
      <c r="BF209" s="81">
        <v>18</v>
      </c>
      <c r="BG209" s="82">
        <v>13.229939707336699</v>
      </c>
    </row>
    <row r="210" spans="1:59" ht="12" customHeight="1">
      <c r="A210" s="317"/>
      <c r="B210" s="317">
        <v>17.457999999999998</v>
      </c>
      <c r="C210" s="317">
        <v>-2.1</v>
      </c>
      <c r="D210" s="472">
        <f t="shared" si="66"/>
        <v>206</v>
      </c>
      <c r="E210" s="473" t="str">
        <f t="shared" si="65"/>
        <v/>
      </c>
      <c r="F210" s="333"/>
      <c r="G210" s="410"/>
      <c r="H210" s="410"/>
      <c r="I210" s="410"/>
      <c r="J210" s="410"/>
      <c r="K210" s="410"/>
      <c r="L210" s="410"/>
      <c r="M210" s="410"/>
      <c r="N210" s="410"/>
      <c r="O210" s="410"/>
      <c r="P210" s="410"/>
      <c r="Q210" s="410"/>
      <c r="R210" s="410"/>
      <c r="S210" s="410"/>
      <c r="T210" s="410"/>
      <c r="U210" s="410"/>
      <c r="V210" s="410"/>
      <c r="W210" s="410"/>
      <c r="X210" s="410"/>
      <c r="Y210" s="410"/>
      <c r="Z210" s="410"/>
      <c r="AA210" s="410"/>
      <c r="AB210" s="410"/>
      <c r="AC210" s="410"/>
      <c r="AD210" s="410"/>
      <c r="AE210" s="410"/>
      <c r="AF210" s="410"/>
      <c r="AG210" s="410"/>
      <c r="AH210" s="410"/>
      <c r="AI210" s="410"/>
      <c r="AW210" s="81">
        <v>18.08333333333</v>
      </c>
      <c r="AX210" s="82">
        <v>-275.88888559849801</v>
      </c>
      <c r="AY210" s="82">
        <v>-5161.6126052118798</v>
      </c>
      <c r="AZ210" s="82">
        <v>-2295.0520781065102</v>
      </c>
      <c r="BA210" s="82">
        <v>-52585.112794120803</v>
      </c>
      <c r="BC210" s="81">
        <v>18.08333333333</v>
      </c>
      <c r="BD210" s="82">
        <v>862.11062759134302</v>
      </c>
      <c r="BF210" s="81">
        <v>18.08333333333</v>
      </c>
      <c r="BG210" s="82">
        <v>13.284538336327399</v>
      </c>
    </row>
    <row r="211" spans="1:59" ht="12" customHeight="1">
      <c r="A211" s="317"/>
      <c r="B211" s="317">
        <v>17.614000000000001</v>
      </c>
      <c r="C211" s="317">
        <v>2.1</v>
      </c>
      <c r="D211" s="472">
        <f t="shared" si="66"/>
        <v>207</v>
      </c>
      <c r="E211" s="473" t="str">
        <f t="shared" si="65"/>
        <v/>
      </c>
      <c r="F211" s="333"/>
      <c r="G211" s="410"/>
      <c r="H211" s="410"/>
      <c r="I211" s="410"/>
      <c r="J211" s="410"/>
      <c r="K211" s="410"/>
      <c r="L211" s="410"/>
      <c r="M211" s="410"/>
      <c r="N211" s="410"/>
      <c r="O211" s="410"/>
      <c r="P211" s="410"/>
      <c r="Q211" s="410"/>
      <c r="R211" s="410"/>
      <c r="S211" s="410"/>
      <c r="T211" s="410"/>
      <c r="U211" s="410"/>
      <c r="V211" s="410"/>
      <c r="W211" s="410"/>
      <c r="X211" s="410"/>
      <c r="Y211" s="410"/>
      <c r="Z211" s="410"/>
      <c r="AA211" s="410"/>
      <c r="AB211" s="410"/>
      <c r="AC211" s="410"/>
      <c r="AD211" s="410"/>
      <c r="AE211" s="410"/>
      <c r="AF211" s="410"/>
      <c r="AG211" s="410"/>
      <c r="AH211" s="410"/>
      <c r="AI211" s="410"/>
      <c r="AW211" s="81">
        <v>18.16666666667</v>
      </c>
      <c r="AX211" s="82">
        <v>-253.944976036664</v>
      </c>
      <c r="AY211" s="82">
        <v>-4536.4660859512896</v>
      </c>
      <c r="AZ211" s="82">
        <v>-1939.0327359238299</v>
      </c>
      <c r="BA211" s="82">
        <v>-43013.934197767601</v>
      </c>
      <c r="BC211" s="81">
        <v>18.16666666667</v>
      </c>
      <c r="BD211" s="82">
        <v>861.90395267574604</v>
      </c>
      <c r="BF211" s="81">
        <v>18.16666666667</v>
      </c>
      <c r="BG211" s="82">
        <v>13.629267592359099</v>
      </c>
    </row>
    <row r="212" spans="1:59" ht="12" customHeight="1">
      <c r="A212" s="317"/>
      <c r="B212" s="317">
        <v>17.664000000000001</v>
      </c>
      <c r="C212" s="317">
        <v>2.5</v>
      </c>
      <c r="D212" s="472">
        <f t="shared" si="66"/>
        <v>208</v>
      </c>
      <c r="E212" s="473" t="str">
        <f t="shared" si="65"/>
        <v/>
      </c>
      <c r="F212" s="333"/>
      <c r="G212" s="410"/>
      <c r="H212" s="410"/>
      <c r="I212" s="410"/>
      <c r="J212" s="410"/>
      <c r="K212" s="410"/>
      <c r="L212" s="410"/>
      <c r="M212" s="410"/>
      <c r="N212" s="410"/>
      <c r="O212" s="410"/>
      <c r="P212" s="410"/>
      <c r="Q212" s="410"/>
      <c r="R212" s="410"/>
      <c r="S212" s="410"/>
      <c r="T212" s="410"/>
      <c r="U212" s="410"/>
      <c r="V212" s="410"/>
      <c r="W212" s="410"/>
      <c r="X212" s="410"/>
      <c r="Y212" s="410"/>
      <c r="Z212" s="410"/>
      <c r="AA212" s="410"/>
      <c r="AB212" s="410"/>
      <c r="AC212" s="410"/>
      <c r="AD212" s="410"/>
      <c r="AE212" s="410"/>
      <c r="AF212" s="410"/>
      <c r="AG212" s="410"/>
      <c r="AH212" s="410"/>
      <c r="AI212" s="410"/>
      <c r="AW212" s="81">
        <v>18.25</v>
      </c>
      <c r="AX212" s="82">
        <v>-254.016098533633</v>
      </c>
      <c r="AY212" s="82">
        <v>-4871.5918362868997</v>
      </c>
      <c r="AZ212" s="82">
        <v>-1952.41242261558</v>
      </c>
      <c r="BA212" s="82">
        <v>-48084.355886989797</v>
      </c>
      <c r="BC212" s="81">
        <v>18.25</v>
      </c>
      <c r="BD212" s="82">
        <v>861.69716107302997</v>
      </c>
      <c r="BF212" s="81">
        <v>18.25</v>
      </c>
      <c r="BG212" s="82">
        <v>13.946313701131899</v>
      </c>
    </row>
    <row r="213" spans="1:59" ht="12" customHeight="1">
      <c r="A213" s="317"/>
      <c r="B213" s="317">
        <v>17.713999999999999</v>
      </c>
      <c r="C213" s="317">
        <v>2</v>
      </c>
      <c r="D213" s="472">
        <f t="shared" si="66"/>
        <v>209</v>
      </c>
      <c r="E213" s="473" t="str">
        <f t="shared" si="65"/>
        <v/>
      </c>
      <c r="F213" s="333"/>
      <c r="G213" s="410"/>
      <c r="H213" s="410"/>
      <c r="I213" s="410"/>
      <c r="J213" s="410"/>
      <c r="K213" s="410"/>
      <c r="L213" s="410"/>
      <c r="M213" s="410"/>
      <c r="N213" s="410"/>
      <c r="O213" s="410"/>
      <c r="P213" s="410"/>
      <c r="Q213" s="410"/>
      <c r="R213" s="410"/>
      <c r="S213" s="410"/>
      <c r="T213" s="410"/>
      <c r="U213" s="410"/>
      <c r="V213" s="410"/>
      <c r="W213" s="410"/>
      <c r="X213" s="410"/>
      <c r="Y213" s="410"/>
      <c r="Z213" s="410"/>
      <c r="AA213" s="410"/>
      <c r="AB213" s="410"/>
      <c r="AC213" s="410"/>
      <c r="AD213" s="410"/>
      <c r="AE213" s="410"/>
      <c r="AF213" s="410"/>
      <c r="AG213" s="410"/>
      <c r="AH213" s="410"/>
      <c r="AI213" s="410"/>
      <c r="AW213" s="81">
        <v>18.33333333333</v>
      </c>
      <c r="AX213" s="82">
        <v>-275.56846121541003</v>
      </c>
      <c r="AY213" s="82">
        <v>-5835.2218292256903</v>
      </c>
      <c r="AZ213" s="82">
        <v>-2286.2221596900099</v>
      </c>
      <c r="BA213" s="82">
        <v>-62607.058044085803</v>
      </c>
      <c r="BC213" s="81">
        <v>18.33333333333</v>
      </c>
      <c r="BD213" s="82">
        <v>861.49020017953103</v>
      </c>
      <c r="BF213" s="81">
        <v>18.33333333333</v>
      </c>
      <c r="BG213" s="82">
        <v>13.944170930929699</v>
      </c>
    </row>
    <row r="214" spans="1:59" ht="12" customHeight="1">
      <c r="A214" s="317"/>
      <c r="B214" s="317">
        <v>17.87</v>
      </c>
      <c r="C214" s="317">
        <v>-2.4</v>
      </c>
      <c r="D214" s="472">
        <f t="shared" si="66"/>
        <v>210</v>
      </c>
      <c r="E214" s="473" t="str">
        <f t="shared" si="65"/>
        <v/>
      </c>
      <c r="F214" s="333"/>
      <c r="G214" s="410"/>
      <c r="H214" s="410"/>
      <c r="I214" s="410"/>
      <c r="J214" s="410"/>
      <c r="K214" s="410"/>
      <c r="L214" s="410"/>
      <c r="M214" s="410"/>
      <c r="N214" s="410"/>
      <c r="O214" s="410"/>
      <c r="P214" s="410"/>
      <c r="Q214" s="410"/>
      <c r="R214" s="410"/>
      <c r="S214" s="410"/>
      <c r="T214" s="410"/>
      <c r="U214" s="410"/>
      <c r="V214" s="410"/>
      <c r="W214" s="410"/>
      <c r="X214" s="410"/>
      <c r="Y214" s="410"/>
      <c r="Z214" s="410"/>
      <c r="AA214" s="410"/>
      <c r="AB214" s="410"/>
      <c r="AC214" s="410"/>
      <c r="AD214" s="410"/>
      <c r="AE214" s="410"/>
      <c r="AF214" s="410"/>
      <c r="AG214" s="410"/>
      <c r="AH214" s="410"/>
      <c r="AI214" s="410"/>
      <c r="AW214" s="81">
        <v>18.41666666667</v>
      </c>
      <c r="AX214" s="82">
        <v>-296.98376270798701</v>
      </c>
      <c r="AY214" s="82">
        <v>-6474.1611774088597</v>
      </c>
      <c r="AZ214" s="82">
        <v>-2622.66910226652</v>
      </c>
      <c r="BA214" s="82">
        <v>-72293.943992567598</v>
      </c>
      <c r="BC214" s="81">
        <v>18.41666666667</v>
      </c>
      <c r="BD214" s="82">
        <v>861.28288562343903</v>
      </c>
      <c r="BF214" s="81">
        <v>18.41666666667</v>
      </c>
      <c r="BG214" s="82">
        <v>13.6458907230311</v>
      </c>
    </row>
    <row r="215" spans="1:59" ht="12" customHeight="1">
      <c r="A215" s="317"/>
      <c r="B215" s="317">
        <v>17.920000000000002</v>
      </c>
      <c r="C215" s="317">
        <v>-2.8</v>
      </c>
      <c r="D215" s="472">
        <f t="shared" si="66"/>
        <v>211</v>
      </c>
      <c r="E215" s="473" t="str">
        <f t="shared" si="65"/>
        <v/>
      </c>
      <c r="F215" s="333"/>
      <c r="G215" s="410"/>
      <c r="H215" s="410"/>
      <c r="I215" s="410"/>
      <c r="J215" s="410"/>
      <c r="K215" s="410"/>
      <c r="L215" s="410"/>
      <c r="M215" s="410"/>
      <c r="N215" s="410"/>
      <c r="O215" s="410"/>
      <c r="P215" s="410"/>
      <c r="Q215" s="410"/>
      <c r="R215" s="410"/>
      <c r="S215" s="410"/>
      <c r="T215" s="410"/>
      <c r="U215" s="410"/>
      <c r="V215" s="410"/>
      <c r="W215" s="410"/>
      <c r="X215" s="410"/>
      <c r="Y215" s="410"/>
      <c r="Z215" s="410"/>
      <c r="AA215" s="410"/>
      <c r="AB215" s="410"/>
      <c r="AC215" s="410"/>
      <c r="AD215" s="410"/>
      <c r="AE215" s="410"/>
      <c r="AF215" s="410"/>
      <c r="AG215" s="410"/>
      <c r="AH215" s="410"/>
      <c r="AI215" s="410"/>
      <c r="AW215" s="81">
        <v>18.5</v>
      </c>
      <c r="AX215" s="82">
        <v>-298.81945902330699</v>
      </c>
      <c r="AY215" s="82">
        <v>-6233.2233970118696</v>
      </c>
      <c r="AZ215" s="82">
        <v>-2670.2669390273099</v>
      </c>
      <c r="BA215" s="82">
        <v>-68818.126075473599</v>
      </c>
      <c r="BC215" s="81">
        <v>18.5</v>
      </c>
      <c r="BD215" s="82">
        <v>861.07507692527997</v>
      </c>
      <c r="BF215" s="81">
        <v>18.5</v>
      </c>
      <c r="BG215" s="82">
        <v>13.345496781264499</v>
      </c>
    </row>
    <row r="216" spans="1:59" ht="12" customHeight="1">
      <c r="A216" s="317"/>
      <c r="B216" s="317">
        <v>17.97</v>
      </c>
      <c r="C216" s="317">
        <v>-2.4</v>
      </c>
      <c r="D216" s="472">
        <f t="shared" si="66"/>
        <v>212</v>
      </c>
      <c r="E216" s="473" t="str">
        <f t="shared" si="65"/>
        <v/>
      </c>
      <c r="F216" s="333"/>
      <c r="G216" s="410"/>
      <c r="H216" s="410"/>
      <c r="I216" s="410"/>
      <c r="J216" s="410"/>
      <c r="K216" s="410"/>
      <c r="L216" s="410"/>
      <c r="M216" s="410"/>
      <c r="N216" s="410"/>
      <c r="O216" s="410"/>
      <c r="P216" s="410"/>
      <c r="Q216" s="410"/>
      <c r="R216" s="410"/>
      <c r="S216" s="410"/>
      <c r="T216" s="410"/>
      <c r="U216" s="410"/>
      <c r="V216" s="410"/>
      <c r="W216" s="410"/>
      <c r="X216" s="410"/>
      <c r="Y216" s="410"/>
      <c r="Z216" s="410"/>
      <c r="AA216" s="410"/>
      <c r="AB216" s="410"/>
      <c r="AC216" s="410"/>
      <c r="AD216" s="410"/>
      <c r="AE216" s="410"/>
      <c r="AF216" s="410"/>
      <c r="AG216" s="410"/>
      <c r="AH216" s="410"/>
      <c r="AI216" s="410"/>
      <c r="AW216" s="81">
        <v>18.58333333333</v>
      </c>
      <c r="AX216" s="82">
        <v>-279.39966722711301</v>
      </c>
      <c r="AY216" s="82">
        <v>-5338.9684431899004</v>
      </c>
      <c r="AZ216" s="82">
        <v>-2352.2802051571798</v>
      </c>
      <c r="BA216" s="82">
        <v>-55264.586797815697</v>
      </c>
      <c r="BC216" s="81">
        <v>18.58333333333</v>
      </c>
      <c r="BD216" s="82">
        <v>860.86680808714596</v>
      </c>
      <c r="BF216" s="81">
        <v>18.58333333333</v>
      </c>
      <c r="BG216" s="82">
        <v>13.3281938156109</v>
      </c>
    </row>
    <row r="217" spans="1:59" ht="12" customHeight="1">
      <c r="A217" s="317"/>
      <c r="B217" s="317">
        <v>18.126000000000001</v>
      </c>
      <c r="C217" s="317">
        <v>2.4</v>
      </c>
      <c r="D217" s="472">
        <f t="shared" si="66"/>
        <v>213</v>
      </c>
      <c r="E217" s="473" t="str">
        <f t="shared" si="65"/>
        <v/>
      </c>
      <c r="F217" s="333"/>
      <c r="G217" s="410"/>
      <c r="H217" s="410"/>
      <c r="I217" s="410"/>
      <c r="J217" s="410"/>
      <c r="K217" s="410"/>
      <c r="L217" s="410"/>
      <c r="M217" s="410"/>
      <c r="N217" s="410"/>
      <c r="O217" s="410"/>
      <c r="P217" s="410"/>
      <c r="Q217" s="410"/>
      <c r="R217" s="410"/>
      <c r="S217" s="410"/>
      <c r="T217" s="410"/>
      <c r="U217" s="410"/>
      <c r="V217" s="410"/>
      <c r="W217" s="410"/>
      <c r="X217" s="410"/>
      <c r="Y217" s="410"/>
      <c r="Z217" s="410"/>
      <c r="AA217" s="410"/>
      <c r="AB217" s="410"/>
      <c r="AC217" s="410"/>
      <c r="AD217" s="410"/>
      <c r="AE217" s="410"/>
      <c r="AF217" s="410"/>
      <c r="AG217" s="410"/>
      <c r="AH217" s="410"/>
      <c r="AI217" s="410"/>
      <c r="AW217" s="81">
        <v>18.66666666667</v>
      </c>
      <c r="AX217" s="82">
        <v>-258.76679116670101</v>
      </c>
      <c r="AY217" s="82">
        <v>-4702.0162340345596</v>
      </c>
      <c r="AZ217" s="82">
        <v>-2022.45674822917</v>
      </c>
      <c r="BA217" s="82">
        <v>-45567.187542984197</v>
      </c>
      <c r="BC217" s="81">
        <v>18.66666666667</v>
      </c>
      <c r="BD217" s="82">
        <v>860.65824586183805</v>
      </c>
      <c r="BF217" s="81">
        <v>18.66666666667</v>
      </c>
      <c r="BG217" s="82">
        <v>13.596474084006701</v>
      </c>
    </row>
    <row r="218" spans="1:59" ht="12" customHeight="1">
      <c r="A218" s="317"/>
      <c r="B218" s="317">
        <v>18.175999999999998</v>
      </c>
      <c r="C218" s="317">
        <v>2.8</v>
      </c>
      <c r="D218" s="472">
        <f t="shared" si="66"/>
        <v>214</v>
      </c>
      <c r="E218" s="473" t="str">
        <f t="shared" si="65"/>
        <v/>
      </c>
      <c r="F218" s="333"/>
      <c r="G218" s="410"/>
      <c r="H218" s="410"/>
      <c r="I218" s="410"/>
      <c r="J218" s="410"/>
      <c r="K218" s="410"/>
      <c r="L218" s="410"/>
      <c r="M218" s="410"/>
      <c r="N218" s="410"/>
      <c r="O218" s="410"/>
      <c r="P218" s="410"/>
      <c r="Q218" s="410"/>
      <c r="R218" s="410"/>
      <c r="S218" s="410"/>
      <c r="T218" s="410"/>
      <c r="U218" s="410"/>
      <c r="V218" s="410"/>
      <c r="W218" s="410"/>
      <c r="X218" s="410"/>
      <c r="Y218" s="410"/>
      <c r="Z218" s="410"/>
      <c r="AA218" s="410"/>
      <c r="AB218" s="410"/>
      <c r="AC218" s="410"/>
      <c r="AD218" s="410"/>
      <c r="AE218" s="410"/>
      <c r="AF218" s="410"/>
      <c r="AG218" s="410"/>
      <c r="AH218" s="410"/>
      <c r="AI218" s="410"/>
      <c r="AW218" s="81">
        <v>18.75</v>
      </c>
      <c r="AX218" s="82">
        <v>-255.77286787305499</v>
      </c>
      <c r="AY218" s="82">
        <v>-4878.5235771635798</v>
      </c>
      <c r="AZ218" s="82">
        <v>-1981.60878990438</v>
      </c>
      <c r="BA218" s="82">
        <v>-48216.731781845898</v>
      </c>
      <c r="BC218" s="81">
        <v>18.75</v>
      </c>
      <c r="BD218" s="82">
        <v>860.44952783020403</v>
      </c>
      <c r="BF218" s="81">
        <v>18.75</v>
      </c>
      <c r="BG218" s="82">
        <v>13.8878103939679</v>
      </c>
    </row>
    <row r="219" spans="1:59" ht="12" customHeight="1">
      <c r="A219" s="317"/>
      <c r="B219" s="317">
        <v>18.225999999999999</v>
      </c>
      <c r="C219" s="317">
        <v>2.4</v>
      </c>
      <c r="D219" s="472">
        <f t="shared" si="66"/>
        <v>215</v>
      </c>
      <c r="E219" s="473" t="str">
        <f t="shared" si="65"/>
        <v/>
      </c>
      <c r="F219" s="333"/>
      <c r="G219" s="410"/>
      <c r="H219" s="410"/>
      <c r="I219" s="410"/>
      <c r="J219" s="410"/>
      <c r="K219" s="410"/>
      <c r="L219" s="410"/>
      <c r="M219" s="410"/>
      <c r="N219" s="410"/>
      <c r="O219" s="410"/>
      <c r="P219" s="410"/>
      <c r="Q219" s="410"/>
      <c r="R219" s="410"/>
      <c r="S219" s="410"/>
      <c r="T219" s="410"/>
      <c r="U219" s="410"/>
      <c r="V219" s="410"/>
      <c r="W219" s="410"/>
      <c r="X219" s="410"/>
      <c r="Y219" s="410"/>
      <c r="Z219" s="410"/>
      <c r="AA219" s="410"/>
      <c r="AB219" s="410"/>
      <c r="AC219" s="410"/>
      <c r="AD219" s="410"/>
      <c r="AE219" s="410"/>
      <c r="AF219" s="410"/>
      <c r="AG219" s="410"/>
      <c r="AH219" s="410"/>
      <c r="AI219" s="410"/>
      <c r="AW219" s="81">
        <v>18.83333333333</v>
      </c>
      <c r="AX219" s="82">
        <v>-275.35248035819399</v>
      </c>
      <c r="AY219" s="82">
        <v>-5785.7483988881104</v>
      </c>
      <c r="AZ219" s="82">
        <v>-2283.5939445365698</v>
      </c>
      <c r="BA219" s="82">
        <v>-61874.2809642254</v>
      </c>
      <c r="BC219" s="81">
        <v>18.83333333333</v>
      </c>
      <c r="BD219" s="82">
        <v>860.24062375771496</v>
      </c>
      <c r="BF219" s="81">
        <v>18.83333333333</v>
      </c>
      <c r="BG219" s="82">
        <v>13.898929628115701</v>
      </c>
    </row>
    <row r="220" spans="1:59" ht="12" customHeight="1">
      <c r="A220" s="317"/>
      <c r="B220" s="317">
        <v>18.382000000000001</v>
      </c>
      <c r="C220" s="317">
        <v>-2.1</v>
      </c>
      <c r="D220" s="472">
        <f t="shared" si="66"/>
        <v>216</v>
      </c>
      <c r="E220" s="473" t="str">
        <f t="shared" si="65"/>
        <v/>
      </c>
      <c r="F220" s="333"/>
      <c r="G220" s="410"/>
      <c r="H220" s="410"/>
      <c r="I220" s="410"/>
      <c r="J220" s="410"/>
      <c r="K220" s="410"/>
      <c r="L220" s="410"/>
      <c r="M220" s="410"/>
      <c r="N220" s="410"/>
      <c r="O220" s="410"/>
      <c r="P220" s="410"/>
      <c r="Q220" s="410"/>
      <c r="R220" s="410"/>
      <c r="S220" s="410"/>
      <c r="T220" s="410"/>
      <c r="U220" s="410"/>
      <c r="V220" s="410"/>
      <c r="W220" s="410"/>
      <c r="X220" s="410"/>
      <c r="Y220" s="410"/>
      <c r="Z220" s="410"/>
      <c r="AA220" s="410"/>
      <c r="AB220" s="410"/>
      <c r="AC220" s="410"/>
      <c r="AD220" s="410"/>
      <c r="AE220" s="410"/>
      <c r="AF220" s="410"/>
      <c r="AG220" s="410"/>
      <c r="AH220" s="410"/>
      <c r="AI220" s="410"/>
      <c r="AW220" s="81">
        <v>18.91666666667</v>
      </c>
      <c r="AX220" s="82">
        <v>-297.42254504379201</v>
      </c>
      <c r="AY220" s="82">
        <v>-6478.7247227877397</v>
      </c>
      <c r="AZ220" s="82">
        <v>-2630.30788672775</v>
      </c>
      <c r="BA220" s="82">
        <v>-72371.489078536397</v>
      </c>
      <c r="BC220" s="81">
        <v>18.91666666667</v>
      </c>
      <c r="BD220" s="82">
        <v>860.03136615000903</v>
      </c>
      <c r="BF220" s="81">
        <v>18.91666666667</v>
      </c>
      <c r="BG220" s="82">
        <v>13.611619894297201</v>
      </c>
    </row>
    <row r="221" spans="1:59" ht="12" customHeight="1">
      <c r="A221" s="317"/>
      <c r="B221" s="317">
        <v>18.431999999999999</v>
      </c>
      <c r="C221" s="317">
        <v>-2.5</v>
      </c>
      <c r="D221" s="472">
        <f t="shared" si="66"/>
        <v>217</v>
      </c>
      <c r="E221" s="473" t="str">
        <f t="shared" si="65"/>
        <v/>
      </c>
      <c r="F221" s="333"/>
      <c r="G221" s="410"/>
      <c r="H221" s="410"/>
      <c r="I221" s="410"/>
      <c r="J221" s="410"/>
      <c r="K221" s="410"/>
      <c r="L221" s="410"/>
      <c r="M221" s="410"/>
      <c r="N221" s="410"/>
      <c r="O221" s="410"/>
      <c r="P221" s="410"/>
      <c r="Q221" s="410"/>
      <c r="R221" s="410"/>
      <c r="S221" s="410"/>
      <c r="T221" s="410"/>
      <c r="U221" s="410"/>
      <c r="V221" s="410"/>
      <c r="W221" s="410"/>
      <c r="X221" s="410"/>
      <c r="Y221" s="410"/>
      <c r="Z221" s="410"/>
      <c r="AA221" s="410"/>
      <c r="AB221" s="410"/>
      <c r="AC221" s="410"/>
      <c r="AD221" s="410"/>
      <c r="AE221" s="410"/>
      <c r="AF221" s="410"/>
      <c r="AG221" s="410"/>
      <c r="AH221" s="410"/>
      <c r="AI221" s="410"/>
      <c r="AW221" s="81">
        <v>19</v>
      </c>
      <c r="AX221" s="82">
        <v>-302.66183923850201</v>
      </c>
      <c r="AY221" s="82">
        <v>-6373.3353317072297</v>
      </c>
      <c r="AZ221" s="82">
        <v>-2736.3131292284902</v>
      </c>
      <c r="BA221" s="82">
        <v>-70973.326697172393</v>
      </c>
      <c r="BC221" s="81">
        <v>19</v>
      </c>
      <c r="BD221" s="82">
        <v>859.82160828598103</v>
      </c>
      <c r="BF221" s="81">
        <v>19</v>
      </c>
      <c r="BG221" s="82">
        <v>13.283167754842699</v>
      </c>
    </row>
    <row r="222" spans="1:59" ht="12" customHeight="1">
      <c r="A222" s="317"/>
      <c r="B222" s="317">
        <v>18.481999999999999</v>
      </c>
      <c r="C222" s="317">
        <v>-2.1</v>
      </c>
      <c r="D222" s="472">
        <f t="shared" si="66"/>
        <v>218</v>
      </c>
      <c r="E222" s="473" t="str">
        <f t="shared" si="65"/>
        <v/>
      </c>
      <c r="F222" s="333"/>
      <c r="G222" s="410"/>
      <c r="H222" s="410"/>
      <c r="I222" s="410"/>
      <c r="J222" s="410"/>
      <c r="K222" s="410"/>
      <c r="L222" s="410"/>
      <c r="M222" s="410"/>
      <c r="N222" s="410"/>
      <c r="O222" s="410"/>
      <c r="P222" s="410"/>
      <c r="Q222" s="410"/>
      <c r="R222" s="410"/>
      <c r="S222" s="410"/>
      <c r="T222" s="410"/>
      <c r="U222" s="410"/>
      <c r="V222" s="410"/>
      <c r="W222" s="410"/>
      <c r="X222" s="410"/>
      <c r="Y222" s="410"/>
      <c r="Z222" s="410"/>
      <c r="AA222" s="410"/>
      <c r="AB222" s="410"/>
      <c r="AC222" s="410"/>
      <c r="AD222" s="410"/>
      <c r="AE222" s="410"/>
      <c r="AF222" s="410"/>
      <c r="AG222" s="410"/>
      <c r="AH222" s="410"/>
      <c r="AI222" s="410"/>
      <c r="AW222" s="81">
        <v>19.08333333333</v>
      </c>
      <c r="AX222" s="82">
        <v>-283.491305038272</v>
      </c>
      <c r="AY222" s="82">
        <v>-5449.7046770188599</v>
      </c>
      <c r="AZ222" s="82">
        <v>-2422.7049135948</v>
      </c>
      <c r="BA222" s="82">
        <v>-56989.748614994198</v>
      </c>
      <c r="BC222" s="81">
        <v>19.08333333333</v>
      </c>
      <c r="BD222" s="82">
        <v>859.61137460076702</v>
      </c>
      <c r="BF222" s="81">
        <v>19.08333333333</v>
      </c>
      <c r="BG222" s="82">
        <v>13.2332215791238</v>
      </c>
    </row>
    <row r="223" spans="1:59" ht="12" customHeight="1">
      <c r="A223" s="317"/>
      <c r="B223" s="317">
        <v>18.638000000000002</v>
      </c>
      <c r="C223" s="317">
        <v>2.1</v>
      </c>
      <c r="D223" s="472">
        <f t="shared" si="66"/>
        <v>219</v>
      </c>
      <c r="E223" s="473" t="str">
        <f t="shared" si="65"/>
        <v/>
      </c>
      <c r="F223" s="333"/>
      <c r="G223" s="410"/>
      <c r="H223" s="410"/>
      <c r="I223" s="410"/>
      <c r="J223" s="410"/>
      <c r="K223" s="410"/>
      <c r="L223" s="410"/>
      <c r="M223" s="410"/>
      <c r="N223" s="410"/>
      <c r="O223" s="410"/>
      <c r="P223" s="410"/>
      <c r="Q223" s="410"/>
      <c r="R223" s="410"/>
      <c r="S223" s="410"/>
      <c r="T223" s="410"/>
      <c r="U223" s="410"/>
      <c r="V223" s="410"/>
      <c r="W223" s="410"/>
      <c r="X223" s="410"/>
      <c r="Y223" s="410"/>
      <c r="Z223" s="410"/>
      <c r="AA223" s="410"/>
      <c r="AB223" s="410"/>
      <c r="AC223" s="410"/>
      <c r="AD223" s="410"/>
      <c r="AE223" s="410"/>
      <c r="AF223" s="410"/>
      <c r="AG223" s="410"/>
      <c r="AH223" s="410"/>
      <c r="AI223" s="410"/>
      <c r="AW223" s="81">
        <v>19.16666666667</v>
      </c>
      <c r="AX223" s="82">
        <v>-258.78159320344503</v>
      </c>
      <c r="AY223" s="82">
        <v>-4636.3575744832597</v>
      </c>
      <c r="AZ223" s="82">
        <v>-2012.12230617868</v>
      </c>
      <c r="BA223" s="82">
        <v>-44529.549886416396</v>
      </c>
      <c r="BC223" s="81">
        <v>19.16666666667</v>
      </c>
      <c r="BD223" s="82">
        <v>859.40084596475401</v>
      </c>
      <c r="BF223" s="81">
        <v>19.16666666667</v>
      </c>
      <c r="BG223" s="82">
        <v>13.5169410441118</v>
      </c>
    </row>
    <row r="224" spans="1:59" ht="12" customHeight="1">
      <c r="A224" s="317"/>
      <c r="B224" s="317">
        <v>18.687999999999999</v>
      </c>
      <c r="C224" s="317">
        <v>2.5</v>
      </c>
      <c r="D224" s="472">
        <f t="shared" si="66"/>
        <v>220</v>
      </c>
      <c r="E224" s="473" t="str">
        <f t="shared" si="65"/>
        <v/>
      </c>
      <c r="F224" s="333"/>
      <c r="G224" s="410"/>
      <c r="H224" s="410"/>
      <c r="I224" s="410"/>
      <c r="J224" s="410"/>
      <c r="K224" s="410"/>
      <c r="L224" s="410"/>
      <c r="M224" s="410"/>
      <c r="N224" s="410"/>
      <c r="O224" s="410"/>
      <c r="P224" s="410"/>
      <c r="Q224" s="410"/>
      <c r="R224" s="410"/>
      <c r="S224" s="410"/>
      <c r="T224" s="410"/>
      <c r="U224" s="410"/>
      <c r="V224" s="410"/>
      <c r="W224" s="410"/>
      <c r="X224" s="410"/>
      <c r="Y224" s="410"/>
      <c r="Z224" s="410"/>
      <c r="AA224" s="410"/>
      <c r="AB224" s="410"/>
      <c r="AC224" s="410"/>
      <c r="AD224" s="410"/>
      <c r="AE224" s="410"/>
      <c r="AF224" s="410"/>
      <c r="AG224" s="410"/>
      <c r="AH224" s="410"/>
      <c r="AI224" s="410"/>
      <c r="AW224" s="81">
        <v>19.25</v>
      </c>
      <c r="AX224" s="82">
        <v>-251.426002224554</v>
      </c>
      <c r="AY224" s="82">
        <v>-4682.8446272151796</v>
      </c>
      <c r="AZ224" s="82">
        <v>-1912.67354637995</v>
      </c>
      <c r="BA224" s="82">
        <v>-45252.606046328598</v>
      </c>
      <c r="BC224" s="81">
        <v>19.25</v>
      </c>
      <c r="BD224" s="82">
        <v>859.19019455136799</v>
      </c>
      <c r="BF224" s="81">
        <v>19.25</v>
      </c>
      <c r="BG224" s="82">
        <v>13.8782441721051</v>
      </c>
    </row>
    <row r="225" spans="1:59" ht="12" customHeight="1">
      <c r="A225" s="317"/>
      <c r="B225" s="317">
        <v>18.738</v>
      </c>
      <c r="C225" s="317">
        <v>2</v>
      </c>
      <c r="D225" s="472">
        <f t="shared" si="66"/>
        <v>221</v>
      </c>
      <c r="E225" s="473" t="str">
        <f t="shared" si="65"/>
        <v/>
      </c>
      <c r="F225" s="333"/>
      <c r="G225" s="410"/>
      <c r="H225" s="410"/>
      <c r="I225" s="410"/>
      <c r="J225" s="410"/>
      <c r="K225" s="410"/>
      <c r="L225" s="410"/>
      <c r="M225" s="410"/>
      <c r="N225" s="410"/>
      <c r="O225" s="410"/>
      <c r="P225" s="410"/>
      <c r="Q225" s="410"/>
      <c r="R225" s="410"/>
      <c r="S225" s="410"/>
      <c r="T225" s="410"/>
      <c r="U225" s="410"/>
      <c r="V225" s="410"/>
      <c r="W225" s="410"/>
      <c r="X225" s="410"/>
      <c r="Y225" s="410"/>
      <c r="Z225" s="410"/>
      <c r="AA225" s="410"/>
      <c r="AB225" s="410"/>
      <c r="AC225" s="410"/>
      <c r="AD225" s="410"/>
      <c r="AE225" s="410"/>
      <c r="AF225" s="410"/>
      <c r="AG225" s="410"/>
      <c r="AH225" s="410"/>
      <c r="AI225" s="410"/>
      <c r="AW225" s="81">
        <v>19.33333333333</v>
      </c>
      <c r="AX225" s="82">
        <v>-268.36023157031502</v>
      </c>
      <c r="AY225" s="82">
        <v>-5550.3547562926096</v>
      </c>
      <c r="AZ225" s="82">
        <v>-2174.3961298744798</v>
      </c>
      <c r="BA225" s="82">
        <v>-58313.326854844898</v>
      </c>
      <c r="BC225" s="81">
        <v>19.33333333333</v>
      </c>
      <c r="BD225" s="82">
        <v>858.97942429664602</v>
      </c>
      <c r="BF225" s="81">
        <v>19.33333333333</v>
      </c>
      <c r="BG225" s="82">
        <v>13.980588980554501</v>
      </c>
    </row>
    <row r="226" spans="1:59" ht="12" customHeight="1">
      <c r="A226" s="317"/>
      <c r="B226" s="317">
        <v>18.893999999999998</v>
      </c>
      <c r="C226" s="317">
        <v>-2.4</v>
      </c>
      <c r="D226" s="472">
        <f t="shared" si="66"/>
        <v>222</v>
      </c>
      <c r="E226" s="473" t="str">
        <f t="shared" si="65"/>
        <v/>
      </c>
      <c r="F226" s="333"/>
      <c r="G226" s="410"/>
      <c r="H226" s="410"/>
      <c r="I226" s="410"/>
      <c r="J226" s="410"/>
      <c r="K226" s="410"/>
      <c r="L226" s="410"/>
      <c r="M226" s="410"/>
      <c r="N226" s="410"/>
      <c r="O226" s="410"/>
      <c r="P226" s="410"/>
      <c r="Q226" s="410"/>
      <c r="R226" s="410"/>
      <c r="S226" s="410"/>
      <c r="T226" s="410"/>
      <c r="U226" s="410"/>
      <c r="V226" s="410"/>
      <c r="W226" s="410"/>
      <c r="X226" s="410"/>
      <c r="Y226" s="410"/>
      <c r="Z226" s="410"/>
      <c r="AA226" s="410"/>
      <c r="AB226" s="410"/>
      <c r="AC226" s="410"/>
      <c r="AD226" s="410"/>
      <c r="AE226" s="410"/>
      <c r="AF226" s="410"/>
      <c r="AG226" s="410"/>
      <c r="AH226" s="410"/>
      <c r="AI226" s="410"/>
      <c r="AW226" s="81">
        <v>19.41666666667</v>
      </c>
      <c r="AX226" s="82">
        <v>-292.030136185039</v>
      </c>
      <c r="AY226" s="82">
        <v>-6360.1335488141103</v>
      </c>
      <c r="AZ226" s="82">
        <v>-2542.8398199901599</v>
      </c>
      <c r="BA226" s="82">
        <v>-70548.348809972493</v>
      </c>
      <c r="BC226" s="81">
        <v>19.41666666667</v>
      </c>
      <c r="BD226" s="82">
        <v>858.76837499209205</v>
      </c>
      <c r="BF226" s="81">
        <v>19.41666666667</v>
      </c>
      <c r="BG226" s="82">
        <v>13.7478711291458</v>
      </c>
    </row>
    <row r="227" spans="1:59" ht="12" customHeight="1">
      <c r="A227" s="317"/>
      <c r="B227" s="317">
        <v>18.943999999999999</v>
      </c>
      <c r="C227" s="317">
        <v>-2.8</v>
      </c>
      <c r="D227" s="472">
        <f t="shared" si="66"/>
        <v>223</v>
      </c>
      <c r="E227" s="473" t="str">
        <f t="shared" si="65"/>
        <v/>
      </c>
      <c r="F227" s="333"/>
      <c r="G227" s="410"/>
      <c r="H227" s="410"/>
      <c r="I227" s="410"/>
      <c r="J227" s="410"/>
      <c r="K227" s="410"/>
      <c r="L227" s="410"/>
      <c r="M227" s="410"/>
      <c r="N227" s="410"/>
      <c r="O227" s="410"/>
      <c r="P227" s="410"/>
      <c r="Q227" s="410"/>
      <c r="R227" s="410"/>
      <c r="S227" s="410"/>
      <c r="T227" s="410"/>
      <c r="U227" s="410"/>
      <c r="V227" s="410"/>
      <c r="W227" s="410"/>
      <c r="X227" s="410"/>
      <c r="Y227" s="410"/>
      <c r="Z227" s="410"/>
      <c r="AA227" s="410"/>
      <c r="AB227" s="410"/>
      <c r="AC227" s="410"/>
      <c r="AD227" s="410"/>
      <c r="AE227" s="410"/>
      <c r="AF227" s="410"/>
      <c r="AG227" s="410"/>
      <c r="AH227" s="410"/>
      <c r="AI227" s="410"/>
      <c r="AW227" s="81">
        <v>19.5</v>
      </c>
      <c r="AX227" s="82">
        <v>-300.76665495165503</v>
      </c>
      <c r="AY227" s="82">
        <v>-6393.9042178382597</v>
      </c>
      <c r="AZ227" s="82">
        <v>-2697.6369407463699</v>
      </c>
      <c r="BA227" s="82">
        <v>-71213.148709096204</v>
      </c>
      <c r="BC227" s="81">
        <v>19.5</v>
      </c>
      <c r="BD227" s="82">
        <v>858.55687612087502</v>
      </c>
      <c r="BF227" s="81">
        <v>19.5</v>
      </c>
      <c r="BG227" s="82">
        <v>13.4137493422062</v>
      </c>
    </row>
    <row r="228" spans="1:59" ht="12" customHeight="1">
      <c r="A228" s="317"/>
      <c r="B228" s="317">
        <v>18.994</v>
      </c>
      <c r="C228" s="317">
        <v>-2.4</v>
      </c>
      <c r="D228" s="472">
        <f t="shared" si="66"/>
        <v>224</v>
      </c>
      <c r="E228" s="473" t="str">
        <f t="shared" si="65"/>
        <v/>
      </c>
      <c r="F228" s="333"/>
      <c r="G228" s="410"/>
      <c r="H228" s="410"/>
      <c r="I228" s="410"/>
      <c r="J228" s="410"/>
      <c r="K228" s="410"/>
      <c r="L228" s="410"/>
      <c r="M228" s="410"/>
      <c r="N228" s="410"/>
      <c r="O228" s="410"/>
      <c r="P228" s="410"/>
      <c r="Q228" s="410"/>
      <c r="R228" s="410"/>
      <c r="S228" s="410"/>
      <c r="T228" s="410"/>
      <c r="U228" s="410"/>
      <c r="V228" s="410"/>
      <c r="W228" s="410"/>
      <c r="X228" s="410"/>
      <c r="Y228" s="410"/>
      <c r="Z228" s="410"/>
      <c r="AA228" s="410"/>
      <c r="AB228" s="410"/>
      <c r="AC228" s="410"/>
      <c r="AD228" s="410"/>
      <c r="AE228" s="410"/>
      <c r="AF228" s="410"/>
      <c r="AG228" s="410"/>
      <c r="AH228" s="410"/>
      <c r="AI228" s="410"/>
      <c r="AW228" s="81">
        <v>19.58333333333</v>
      </c>
      <c r="AX228" s="82">
        <v>-286.182394464011</v>
      </c>
      <c r="AY228" s="82">
        <v>-5612.8368251401098</v>
      </c>
      <c r="AZ228" s="82">
        <v>-2465.2671247493099</v>
      </c>
      <c r="BA228" s="82">
        <v>-59439.724433674899</v>
      </c>
      <c r="BC228" s="81">
        <v>19.58333333333</v>
      </c>
      <c r="BD228" s="82">
        <v>858.34490738786997</v>
      </c>
      <c r="BF228" s="81">
        <v>19.58333333333</v>
      </c>
      <c r="BG228" s="82">
        <v>13.3001515364213</v>
      </c>
    </row>
    <row r="229" spans="1:59" ht="12" customHeight="1">
      <c r="A229" s="317"/>
      <c r="B229" s="317">
        <v>19.149999999999999</v>
      </c>
      <c r="C229" s="317">
        <v>2.4</v>
      </c>
      <c r="D229" s="472">
        <f t="shared" si="66"/>
        <v>225</v>
      </c>
      <c r="E229" s="473" t="str">
        <f t="shared" si="65"/>
        <v/>
      </c>
      <c r="F229" s="333"/>
      <c r="G229" s="410"/>
      <c r="H229" s="410"/>
      <c r="I229" s="410"/>
      <c r="J229" s="410"/>
      <c r="K229" s="410"/>
      <c r="L229" s="410"/>
      <c r="M229" s="410"/>
      <c r="N229" s="410"/>
      <c r="O229" s="410"/>
      <c r="P229" s="410"/>
      <c r="Q229" s="410"/>
      <c r="R229" s="410"/>
      <c r="S229" s="410"/>
      <c r="T229" s="410"/>
      <c r="U229" s="410"/>
      <c r="V229" s="410"/>
      <c r="W229" s="410"/>
      <c r="X229" s="410"/>
      <c r="Y229" s="410"/>
      <c r="Z229" s="410"/>
      <c r="AA229" s="410"/>
      <c r="AB229" s="410"/>
      <c r="AC229" s="410"/>
      <c r="AD229" s="410"/>
      <c r="AE229" s="410"/>
      <c r="AF229" s="410"/>
      <c r="AG229" s="410"/>
      <c r="AH229" s="410"/>
      <c r="AI229" s="410"/>
      <c r="AW229" s="81">
        <v>19.66666666667</v>
      </c>
      <c r="AX229" s="82">
        <v>-263.81429818323198</v>
      </c>
      <c r="AY229" s="82">
        <v>-4825.9662941123397</v>
      </c>
      <c r="AZ229" s="82">
        <v>-2096.5911088084299</v>
      </c>
      <c r="BA229" s="82">
        <v>-47428.482356861801</v>
      </c>
      <c r="BC229" s="81">
        <v>19.66666666667</v>
      </c>
      <c r="BD229" s="82">
        <v>858.13260888590105</v>
      </c>
      <c r="BF229" s="81">
        <v>19.66666666667</v>
      </c>
      <c r="BG229" s="82">
        <v>13.500554771642101</v>
      </c>
    </row>
    <row r="230" spans="1:59" ht="12" customHeight="1">
      <c r="A230" s="317"/>
      <c r="B230" s="317">
        <v>19.2</v>
      </c>
      <c r="C230" s="317">
        <v>2.8</v>
      </c>
      <c r="D230" s="472">
        <f t="shared" si="66"/>
        <v>226</v>
      </c>
      <c r="E230" s="473" t="str">
        <f t="shared" si="65"/>
        <v/>
      </c>
      <c r="F230" s="333"/>
      <c r="G230" s="410"/>
      <c r="H230" s="410"/>
      <c r="I230" s="410"/>
      <c r="J230" s="410"/>
      <c r="K230" s="410"/>
      <c r="L230" s="410"/>
      <c r="M230" s="410"/>
      <c r="N230" s="410"/>
      <c r="O230" s="410"/>
      <c r="P230" s="410"/>
      <c r="Q230" s="410"/>
      <c r="R230" s="410"/>
      <c r="S230" s="410"/>
      <c r="T230" s="410"/>
      <c r="U230" s="410"/>
      <c r="V230" s="410"/>
      <c r="W230" s="410"/>
      <c r="X230" s="410"/>
      <c r="Y230" s="410"/>
      <c r="Z230" s="410"/>
      <c r="AA230" s="410"/>
      <c r="AB230" s="410"/>
      <c r="AC230" s="410"/>
      <c r="AD230" s="410"/>
      <c r="AE230" s="410"/>
      <c r="AF230" s="410"/>
      <c r="AG230" s="410"/>
      <c r="AH230" s="410"/>
      <c r="AI230" s="410"/>
      <c r="AW230" s="81">
        <v>19.75</v>
      </c>
      <c r="AX230" s="82">
        <v>-254.079060149284</v>
      </c>
      <c r="AY230" s="82">
        <v>-4728.4008646429902</v>
      </c>
      <c r="AZ230" s="82">
        <v>-1955.8577446811701</v>
      </c>
      <c r="BA230" s="82">
        <v>-45965.304246281899</v>
      </c>
      <c r="BC230" s="81">
        <v>19.75</v>
      </c>
      <c r="BD230" s="82">
        <v>857.92014449353098</v>
      </c>
      <c r="BF230" s="81">
        <v>19.75</v>
      </c>
      <c r="BG230" s="82">
        <v>13.820811637466299</v>
      </c>
    </row>
    <row r="231" spans="1:59" ht="12" customHeight="1">
      <c r="A231" s="317"/>
      <c r="B231" s="317">
        <v>19.25</v>
      </c>
      <c r="C231" s="317">
        <v>2.4</v>
      </c>
      <c r="D231" s="472">
        <f t="shared" si="66"/>
        <v>227</v>
      </c>
      <c r="E231" s="473" t="str">
        <f t="shared" si="65"/>
        <v/>
      </c>
      <c r="F231" s="333"/>
      <c r="G231" s="410"/>
      <c r="H231" s="410"/>
      <c r="I231" s="410"/>
      <c r="J231" s="410"/>
      <c r="K231" s="410"/>
      <c r="L231" s="410"/>
      <c r="M231" s="410"/>
      <c r="N231" s="410"/>
      <c r="O231" s="410"/>
      <c r="P231" s="410"/>
      <c r="Q231" s="410"/>
      <c r="R231" s="410"/>
      <c r="S231" s="410"/>
      <c r="T231" s="410"/>
      <c r="U231" s="410"/>
      <c r="V231" s="410"/>
      <c r="W231" s="410"/>
      <c r="X231" s="410"/>
      <c r="Y231" s="410"/>
      <c r="Z231" s="410"/>
      <c r="AA231" s="410"/>
      <c r="AB231" s="410"/>
      <c r="AC231" s="410"/>
      <c r="AD231" s="410"/>
      <c r="AE231" s="410"/>
      <c r="AF231" s="410"/>
      <c r="AG231" s="410"/>
      <c r="AH231" s="410"/>
      <c r="AI231" s="410"/>
      <c r="AW231" s="81">
        <v>19.83333333333</v>
      </c>
      <c r="AX231" s="82">
        <v>-268.37890771830303</v>
      </c>
      <c r="AY231" s="82">
        <v>-5501.3180965576603</v>
      </c>
      <c r="AZ231" s="82">
        <v>-2175.5586172095</v>
      </c>
      <c r="BA231" s="82">
        <v>-57588.786784581003</v>
      </c>
      <c r="BC231" s="81">
        <v>19.83333333333</v>
      </c>
      <c r="BD231" s="82">
        <v>857.70753774164302</v>
      </c>
      <c r="BF231" s="81">
        <v>19.83333333333</v>
      </c>
      <c r="BG231" s="82">
        <v>13.930323026853699</v>
      </c>
    </row>
    <row r="232" spans="1:59" ht="12" customHeight="1">
      <c r="A232" s="317"/>
      <c r="B232" s="317">
        <v>19.405999999999999</v>
      </c>
      <c r="C232" s="317">
        <v>-2.1</v>
      </c>
      <c r="D232" s="472">
        <f t="shared" si="66"/>
        <v>228</v>
      </c>
      <c r="E232" s="473" t="str">
        <f t="shared" si="65"/>
        <v/>
      </c>
      <c r="F232" s="333"/>
      <c r="G232" s="410"/>
      <c r="H232" s="410"/>
      <c r="I232" s="410"/>
      <c r="J232" s="410"/>
      <c r="K232" s="410"/>
      <c r="L232" s="410"/>
      <c r="M232" s="410"/>
      <c r="N232" s="410"/>
      <c r="O232" s="410"/>
      <c r="P232" s="410"/>
      <c r="Q232" s="410"/>
      <c r="R232" s="410"/>
      <c r="S232" s="410"/>
      <c r="T232" s="410"/>
      <c r="U232" s="410"/>
      <c r="V232" s="410"/>
      <c r="W232" s="410"/>
      <c r="X232" s="410"/>
      <c r="Y232" s="410"/>
      <c r="Z232" s="410"/>
      <c r="AA232" s="410"/>
      <c r="AB232" s="410"/>
      <c r="AC232" s="410"/>
      <c r="AD232" s="410"/>
      <c r="AE232" s="410"/>
      <c r="AF232" s="410"/>
      <c r="AG232" s="410"/>
      <c r="AH232" s="410"/>
      <c r="AI232" s="410"/>
      <c r="AW232" s="81">
        <v>19.91666666667</v>
      </c>
      <c r="AX232" s="82">
        <v>-291.80396139154601</v>
      </c>
      <c r="AY232" s="82">
        <v>-6333.1837168994098</v>
      </c>
      <c r="AZ232" s="82">
        <v>-2539.5474975157799</v>
      </c>
      <c r="BA232" s="82">
        <v>-70147.644868455594</v>
      </c>
      <c r="BC232" s="81">
        <v>19.91666666667</v>
      </c>
      <c r="BD232" s="82">
        <v>857.49464999175302</v>
      </c>
      <c r="BF232" s="81">
        <v>19.91666666667</v>
      </c>
      <c r="BG232" s="82">
        <v>13.7156882064071</v>
      </c>
    </row>
    <row r="233" spans="1:59" ht="12" customHeight="1">
      <c r="A233" s="317"/>
      <c r="B233" s="317">
        <v>19.456</v>
      </c>
      <c r="C233" s="317">
        <v>-2.5</v>
      </c>
      <c r="D233" s="472">
        <f t="shared" si="66"/>
        <v>229</v>
      </c>
      <c r="E233" s="473" t="str">
        <f t="shared" si="65"/>
        <v/>
      </c>
      <c r="F233" s="333"/>
      <c r="G233" s="410"/>
      <c r="H233" s="410"/>
      <c r="I233" s="410"/>
      <c r="J233" s="410"/>
      <c r="K233" s="410"/>
      <c r="L233" s="410"/>
      <c r="M233" s="410"/>
      <c r="N233" s="410"/>
      <c r="O233" s="410"/>
      <c r="P233" s="410"/>
      <c r="Q233" s="410"/>
      <c r="R233" s="410"/>
      <c r="S233" s="410"/>
      <c r="T233" s="410"/>
      <c r="U233" s="410"/>
      <c r="V233" s="410"/>
      <c r="W233" s="410"/>
      <c r="X233" s="410"/>
      <c r="Y233" s="410"/>
      <c r="Z233" s="410"/>
      <c r="AA233" s="410"/>
      <c r="AB233" s="410"/>
      <c r="AC233" s="410"/>
      <c r="AD233" s="410"/>
      <c r="AE233" s="410"/>
      <c r="AF233" s="410"/>
      <c r="AG233" s="410"/>
      <c r="AH233" s="410"/>
      <c r="AI233" s="410"/>
      <c r="AW233" s="81">
        <v>20</v>
      </c>
      <c r="AX233" s="82">
        <v>-303.75697987959501</v>
      </c>
      <c r="AY233" s="82">
        <v>-6506.4432789771399</v>
      </c>
      <c r="AZ233" s="82">
        <v>-2748.2033234169899</v>
      </c>
      <c r="BA233" s="82">
        <v>-72937.590629384998</v>
      </c>
      <c r="BC233" s="81">
        <v>20</v>
      </c>
      <c r="BD233" s="82">
        <v>857.28130998325105</v>
      </c>
      <c r="BF233" s="81">
        <v>20</v>
      </c>
      <c r="BG233" s="82">
        <v>13.3633886012615</v>
      </c>
    </row>
    <row r="234" spans="1:59" ht="12" customHeight="1">
      <c r="A234" s="317"/>
      <c r="B234" s="317">
        <v>19.506</v>
      </c>
      <c r="C234" s="317">
        <v>-2.1</v>
      </c>
      <c r="D234" s="472">
        <f t="shared" si="66"/>
        <v>230</v>
      </c>
      <c r="E234" s="473" t="str">
        <f t="shared" si="65"/>
        <v/>
      </c>
      <c r="F234" s="333"/>
      <c r="G234" s="410"/>
      <c r="H234" s="410"/>
      <c r="I234" s="410"/>
      <c r="J234" s="410"/>
      <c r="K234" s="410"/>
      <c r="L234" s="410"/>
      <c r="M234" s="410"/>
      <c r="N234" s="410"/>
      <c r="O234" s="410"/>
      <c r="P234" s="410"/>
      <c r="Q234" s="410"/>
      <c r="R234" s="410"/>
      <c r="S234" s="410"/>
      <c r="T234" s="410"/>
      <c r="U234" s="410"/>
      <c r="V234" s="410"/>
      <c r="W234" s="410"/>
      <c r="X234" s="410"/>
      <c r="Y234" s="410"/>
      <c r="Z234" s="410"/>
      <c r="AA234" s="410"/>
      <c r="AB234" s="410"/>
      <c r="AC234" s="410"/>
      <c r="AD234" s="410"/>
      <c r="AE234" s="410"/>
      <c r="AF234" s="410"/>
      <c r="AG234" s="410"/>
      <c r="AH234" s="410"/>
      <c r="AI234" s="410"/>
      <c r="AW234" s="81">
        <v>20.08333333333</v>
      </c>
      <c r="AX234" s="82">
        <v>-290.93542071837601</v>
      </c>
      <c r="AY234" s="82">
        <v>-5761.5590756315096</v>
      </c>
      <c r="AZ234" s="82">
        <v>-2546.9334526684302</v>
      </c>
      <c r="BA234" s="82">
        <v>-61740.095747244202</v>
      </c>
      <c r="BC234" s="81">
        <v>20.08333333333</v>
      </c>
      <c r="BD234" s="82">
        <v>857.06748422032501</v>
      </c>
      <c r="BF234" s="81">
        <v>20.08333333333</v>
      </c>
      <c r="BG234" s="82">
        <v>13.2095311628772</v>
      </c>
    </row>
    <row r="235" spans="1:59" ht="12" customHeight="1">
      <c r="A235" s="317"/>
      <c r="B235" s="317">
        <v>19.661999999999999</v>
      </c>
      <c r="C235" s="317">
        <v>2.1</v>
      </c>
      <c r="D235" s="472">
        <f t="shared" si="66"/>
        <v>231</v>
      </c>
      <c r="E235" s="473" t="str">
        <f t="shared" si="65"/>
        <v/>
      </c>
      <c r="F235" s="333"/>
      <c r="G235" s="410"/>
      <c r="H235" s="410"/>
      <c r="I235" s="410"/>
      <c r="J235" s="410"/>
      <c r="K235" s="410"/>
      <c r="L235" s="410"/>
      <c r="M235" s="410"/>
      <c r="N235" s="410"/>
      <c r="O235" s="410"/>
      <c r="P235" s="410"/>
      <c r="Q235" s="410"/>
      <c r="R235" s="410"/>
      <c r="S235" s="410"/>
      <c r="T235" s="410"/>
      <c r="U235" s="410"/>
      <c r="V235" s="410"/>
      <c r="W235" s="410"/>
      <c r="X235" s="410"/>
      <c r="Y235" s="410"/>
      <c r="Z235" s="410"/>
      <c r="AA235" s="410"/>
      <c r="AB235" s="410"/>
      <c r="AC235" s="410"/>
      <c r="AD235" s="410"/>
      <c r="AE235" s="410"/>
      <c r="AF235" s="410"/>
      <c r="AG235" s="410"/>
      <c r="AH235" s="410"/>
      <c r="AI235" s="410"/>
      <c r="AW235" s="81">
        <v>20.16666666667</v>
      </c>
      <c r="AX235" s="82">
        <v>-265.30556744425701</v>
      </c>
      <c r="AY235" s="82">
        <v>-4814.7474566491401</v>
      </c>
      <c r="AZ235" s="82">
        <v>-2117.1906873265698</v>
      </c>
      <c r="BA235" s="82">
        <v>-47261.436531967702</v>
      </c>
      <c r="BC235" s="81">
        <v>20.16666666667</v>
      </c>
      <c r="BD235" s="82">
        <v>856.853318660215</v>
      </c>
      <c r="BF235" s="81">
        <v>20.16666666667</v>
      </c>
      <c r="BG235" s="82">
        <v>13.4076281374217</v>
      </c>
    </row>
    <row r="236" spans="1:59" ht="12" customHeight="1">
      <c r="A236" s="317"/>
      <c r="B236" s="317">
        <v>19.712</v>
      </c>
      <c r="C236" s="317">
        <v>2.5</v>
      </c>
      <c r="D236" s="472">
        <f t="shared" si="66"/>
        <v>232</v>
      </c>
      <c r="E236" s="473" t="str">
        <f t="shared" si="65"/>
        <v/>
      </c>
      <c r="F236" s="333"/>
      <c r="G236" s="410"/>
      <c r="H236" s="410"/>
      <c r="I236" s="410"/>
      <c r="J236" s="410"/>
      <c r="K236" s="410"/>
      <c r="L236" s="410"/>
      <c r="M236" s="410"/>
      <c r="N236" s="410"/>
      <c r="O236" s="410"/>
      <c r="P236" s="410"/>
      <c r="Q236" s="410"/>
      <c r="R236" s="410"/>
      <c r="S236" s="410"/>
      <c r="T236" s="410"/>
      <c r="U236" s="410"/>
      <c r="V236" s="410"/>
      <c r="W236" s="410"/>
      <c r="X236" s="410"/>
      <c r="Y236" s="410"/>
      <c r="Z236" s="410"/>
      <c r="AA236" s="410"/>
      <c r="AB236" s="410"/>
      <c r="AC236" s="410"/>
      <c r="AD236" s="410"/>
      <c r="AE236" s="410"/>
      <c r="AF236" s="410"/>
      <c r="AG236" s="410"/>
      <c r="AH236" s="410"/>
      <c r="AI236" s="410"/>
      <c r="AW236" s="81">
        <v>20.25</v>
      </c>
      <c r="AX236" s="82">
        <v>-250.66450336781699</v>
      </c>
      <c r="AY236" s="82">
        <v>-4551.17288474823</v>
      </c>
      <c r="AZ236" s="82">
        <v>-1896.1702484396901</v>
      </c>
      <c r="BA236" s="82">
        <v>-43257.491376314298</v>
      </c>
      <c r="BC236" s="81">
        <v>20.25</v>
      </c>
      <c r="BD236" s="82">
        <v>856.63900903515798</v>
      </c>
      <c r="BF236" s="81">
        <v>20.25</v>
      </c>
      <c r="BG236" s="82">
        <v>13.7871407922296</v>
      </c>
    </row>
    <row r="237" spans="1:59" ht="12" customHeight="1">
      <c r="A237" s="317"/>
      <c r="B237" s="317">
        <v>19.762</v>
      </c>
      <c r="C237" s="317">
        <v>2</v>
      </c>
      <c r="D237" s="472">
        <f t="shared" si="66"/>
        <v>233</v>
      </c>
      <c r="E237" s="473" t="str">
        <f t="shared" si="65"/>
        <v/>
      </c>
      <c r="F237" s="333"/>
      <c r="G237" s="410"/>
      <c r="H237" s="410"/>
      <c r="I237" s="410"/>
      <c r="J237" s="410"/>
      <c r="K237" s="410"/>
      <c r="L237" s="410"/>
      <c r="M237" s="410"/>
      <c r="N237" s="410"/>
      <c r="O237" s="410"/>
      <c r="P237" s="410"/>
      <c r="Q237" s="410"/>
      <c r="R237" s="410"/>
      <c r="S237" s="410"/>
      <c r="T237" s="410"/>
      <c r="U237" s="410"/>
      <c r="V237" s="410"/>
      <c r="W237" s="410"/>
      <c r="X237" s="410"/>
      <c r="Y237" s="410"/>
      <c r="Z237" s="410"/>
      <c r="AA237" s="410"/>
      <c r="AB237" s="410"/>
      <c r="AC237" s="410"/>
      <c r="AD237" s="410"/>
      <c r="AE237" s="410"/>
      <c r="AF237" s="410"/>
      <c r="AG237" s="410"/>
      <c r="AH237" s="410"/>
      <c r="AI237" s="410"/>
      <c r="AW237" s="81">
        <v>20.33333333333</v>
      </c>
      <c r="AX237" s="82">
        <v>-261.638763241307</v>
      </c>
      <c r="AY237" s="82">
        <v>-5258.8075903510498</v>
      </c>
      <c r="AZ237" s="82">
        <v>-2069.81563780431</v>
      </c>
      <c r="BA237" s="82">
        <v>-53916.632392257598</v>
      </c>
      <c r="BC237" s="81">
        <v>20.33333333333</v>
      </c>
      <c r="BD237" s="82">
        <v>856.42461696516705</v>
      </c>
      <c r="BF237" s="81">
        <v>20.33333333333</v>
      </c>
      <c r="BG237" s="82">
        <v>13.9892471641017</v>
      </c>
    </row>
    <row r="238" spans="1:59" ht="12" customHeight="1">
      <c r="A238" s="317"/>
      <c r="B238" s="317">
        <v>19.917999999999999</v>
      </c>
      <c r="C238" s="317">
        <v>-2.4</v>
      </c>
      <c r="D238" s="472">
        <f t="shared" si="66"/>
        <v>234</v>
      </c>
      <c r="E238" s="473" t="str">
        <f t="shared" si="65"/>
        <v/>
      </c>
      <c r="F238" s="333"/>
      <c r="G238" s="410"/>
      <c r="H238" s="410"/>
      <c r="I238" s="410"/>
      <c r="J238" s="410"/>
      <c r="K238" s="410"/>
      <c r="L238" s="410"/>
      <c r="M238" s="410"/>
      <c r="N238" s="410"/>
      <c r="O238" s="410"/>
      <c r="P238" s="410"/>
      <c r="Q238" s="410"/>
      <c r="R238" s="410"/>
      <c r="S238" s="410"/>
      <c r="T238" s="410"/>
      <c r="U238" s="410"/>
      <c r="V238" s="410"/>
      <c r="W238" s="410"/>
      <c r="X238" s="410"/>
      <c r="Y238" s="410"/>
      <c r="Z238" s="410"/>
      <c r="AA238" s="410"/>
      <c r="AB238" s="410"/>
      <c r="AC238" s="410"/>
      <c r="AD238" s="410"/>
      <c r="AE238" s="410"/>
      <c r="AF238" s="410"/>
      <c r="AG238" s="410"/>
      <c r="AH238" s="410"/>
      <c r="AI238" s="410"/>
      <c r="AW238" s="81">
        <v>20.41666666667</v>
      </c>
      <c r="AX238" s="82">
        <v>-285.65786516978301</v>
      </c>
      <c r="AY238" s="82">
        <v>-6175.66210248892</v>
      </c>
      <c r="AZ238" s="82">
        <v>-2442.85726116865</v>
      </c>
      <c r="BA238" s="82">
        <v>-67752.622016231297</v>
      </c>
      <c r="BC238" s="81">
        <v>20.41666666667</v>
      </c>
      <c r="BD238" s="82">
        <v>856.21001986885199</v>
      </c>
      <c r="BF238" s="81">
        <v>20.41666666667</v>
      </c>
      <c r="BG238" s="82">
        <v>13.8436546297958</v>
      </c>
    </row>
    <row r="239" spans="1:59" ht="12" customHeight="1">
      <c r="A239" s="317"/>
      <c r="B239" s="317">
        <v>19.968</v>
      </c>
      <c r="C239" s="317">
        <v>-2.8</v>
      </c>
      <c r="D239" s="472">
        <f t="shared" si="66"/>
        <v>235</v>
      </c>
      <c r="E239" s="473" t="str">
        <f t="shared" si="65"/>
        <v/>
      </c>
      <c r="F239" s="333"/>
      <c r="G239" s="410"/>
      <c r="H239" s="410"/>
      <c r="I239" s="410"/>
      <c r="J239" s="410"/>
      <c r="K239" s="410"/>
      <c r="L239" s="410"/>
      <c r="M239" s="410"/>
      <c r="N239" s="410"/>
      <c r="O239" s="410"/>
      <c r="P239" s="410"/>
      <c r="Q239" s="410"/>
      <c r="R239" s="410"/>
      <c r="S239" s="410"/>
      <c r="T239" s="410"/>
      <c r="U239" s="410"/>
      <c r="V239" s="410"/>
      <c r="W239" s="410"/>
      <c r="X239" s="410"/>
      <c r="Y239" s="410"/>
      <c r="Z239" s="410"/>
      <c r="AA239" s="410"/>
      <c r="AB239" s="410"/>
      <c r="AC239" s="410"/>
      <c r="AD239" s="410"/>
      <c r="AE239" s="410"/>
      <c r="AF239" s="410"/>
      <c r="AG239" s="410"/>
      <c r="AH239" s="410"/>
      <c r="AI239" s="410"/>
      <c r="AW239" s="81">
        <v>20.5</v>
      </c>
      <c r="AX239" s="82">
        <v>-301.05705630476302</v>
      </c>
      <c r="AY239" s="82">
        <v>-6500.3909402940999</v>
      </c>
      <c r="AZ239" s="82">
        <v>-2696.55484263259</v>
      </c>
      <c r="BA239" s="82">
        <v>-72774.493582816605</v>
      </c>
      <c r="BC239" s="81">
        <v>20.5</v>
      </c>
      <c r="BD239" s="82">
        <v>855.99502906276996</v>
      </c>
      <c r="BF239" s="81">
        <v>20.5</v>
      </c>
      <c r="BG239" s="82">
        <v>13.499423086940199</v>
      </c>
    </row>
    <row r="240" spans="1:59" ht="12" customHeight="1">
      <c r="A240" s="317"/>
      <c r="B240" s="317">
        <v>20.018000000000001</v>
      </c>
      <c r="C240" s="317">
        <v>-2.4</v>
      </c>
      <c r="D240" s="472">
        <f t="shared" si="66"/>
        <v>236</v>
      </c>
      <c r="E240" s="473" t="str">
        <f t="shared" si="65"/>
        <v/>
      </c>
      <c r="F240" s="333"/>
      <c r="G240" s="410"/>
      <c r="H240" s="410"/>
      <c r="I240" s="410"/>
      <c r="J240" s="410"/>
      <c r="K240" s="410"/>
      <c r="L240" s="410"/>
      <c r="M240" s="410"/>
      <c r="N240" s="410"/>
      <c r="O240" s="410"/>
      <c r="P240" s="410"/>
      <c r="Q240" s="410"/>
      <c r="R240" s="410"/>
      <c r="S240" s="410"/>
      <c r="T240" s="410"/>
      <c r="U240" s="410"/>
      <c r="V240" s="410"/>
      <c r="W240" s="410"/>
      <c r="X240" s="410"/>
      <c r="Y240" s="410"/>
      <c r="Z240" s="410"/>
      <c r="AA240" s="410"/>
      <c r="AB240" s="410"/>
      <c r="AC240" s="410"/>
      <c r="AD240" s="410"/>
      <c r="AE240" s="410"/>
      <c r="AF240" s="410"/>
      <c r="AG240" s="410"/>
      <c r="AH240" s="410"/>
      <c r="AI240" s="410"/>
      <c r="AW240" s="81">
        <v>20.58333333333</v>
      </c>
      <c r="AX240" s="82">
        <v>-292.21493800092799</v>
      </c>
      <c r="AY240" s="82">
        <v>-5879.6277177043203</v>
      </c>
      <c r="AZ240" s="82">
        <v>-2564.42588770049</v>
      </c>
      <c r="BA240" s="82">
        <v>-63490.0962840598</v>
      </c>
      <c r="BC240" s="81">
        <v>20.58333333333</v>
      </c>
      <c r="BD240" s="82">
        <v>855.77957113391506</v>
      </c>
      <c r="BF240" s="81">
        <v>20.58333333333</v>
      </c>
      <c r="BG240" s="82">
        <v>13.2976944627788</v>
      </c>
    </row>
    <row r="241" spans="1:59" ht="12" customHeight="1">
      <c r="A241" s="317"/>
      <c r="B241" s="317">
        <v>20.173999999999999</v>
      </c>
      <c r="C241" s="317">
        <v>2.4</v>
      </c>
      <c r="D241" s="472">
        <f t="shared" si="66"/>
        <v>237</v>
      </c>
      <c r="E241" s="473" t="str">
        <f t="shared" si="65"/>
        <v/>
      </c>
      <c r="F241" s="333"/>
      <c r="G241" s="410"/>
      <c r="H241" s="410"/>
      <c r="I241" s="410"/>
      <c r="J241" s="410"/>
      <c r="K241" s="410"/>
      <c r="L241" s="410"/>
      <c r="M241" s="410"/>
      <c r="N241" s="410"/>
      <c r="O241" s="410"/>
      <c r="P241" s="410"/>
      <c r="Q241" s="410"/>
      <c r="R241" s="410"/>
      <c r="S241" s="410"/>
      <c r="T241" s="410"/>
      <c r="U241" s="410"/>
      <c r="V241" s="410"/>
      <c r="W241" s="410"/>
      <c r="X241" s="410"/>
      <c r="Y241" s="410"/>
      <c r="Z241" s="410"/>
      <c r="AA241" s="410"/>
      <c r="AB241" s="410"/>
      <c r="AC241" s="410"/>
      <c r="AD241" s="410"/>
      <c r="AE241" s="410"/>
      <c r="AF241" s="410"/>
      <c r="AG241" s="410"/>
      <c r="AH241" s="410"/>
      <c r="AI241" s="410"/>
      <c r="AW241" s="81">
        <v>20.66666666667</v>
      </c>
      <c r="AX241" s="82">
        <v>-269.94913071167798</v>
      </c>
      <c r="AY241" s="82">
        <v>-5009.1560176397197</v>
      </c>
      <c r="AZ241" s="82">
        <v>-2195.15734833744</v>
      </c>
      <c r="BA241" s="82">
        <v>-50224.752314326201</v>
      </c>
      <c r="BC241" s="81">
        <v>20.66666666667</v>
      </c>
      <c r="BD241" s="82">
        <v>855.56374838573697</v>
      </c>
      <c r="BF241" s="81">
        <v>20.66666666667</v>
      </c>
      <c r="BG241" s="82">
        <v>13.414573794846801</v>
      </c>
    </row>
    <row r="242" spans="1:59" ht="12" customHeight="1">
      <c r="A242" s="317"/>
      <c r="B242" s="317">
        <v>20.224</v>
      </c>
      <c r="C242" s="317">
        <v>2.8</v>
      </c>
      <c r="D242" s="472">
        <f t="shared" si="66"/>
        <v>238</v>
      </c>
      <c r="E242" s="473" t="str">
        <f t="shared" si="65"/>
        <v/>
      </c>
      <c r="F242" s="333"/>
      <c r="G242" s="410"/>
      <c r="H242" s="410"/>
      <c r="I242" s="410"/>
      <c r="J242" s="410"/>
      <c r="K242" s="410"/>
      <c r="L242" s="410"/>
      <c r="M242" s="410"/>
      <c r="N242" s="410"/>
      <c r="O242" s="410"/>
      <c r="P242" s="410"/>
      <c r="Q242" s="410"/>
      <c r="R242" s="410"/>
      <c r="S242" s="410"/>
      <c r="T242" s="410"/>
      <c r="U242" s="410"/>
      <c r="V242" s="410"/>
      <c r="W242" s="410"/>
      <c r="X242" s="410"/>
      <c r="Y242" s="410"/>
      <c r="Z242" s="410"/>
      <c r="AA242" s="410"/>
      <c r="AB242" s="410"/>
      <c r="AC242" s="410"/>
      <c r="AD242" s="410"/>
      <c r="AE242" s="410"/>
      <c r="AF242" s="410"/>
      <c r="AG242" s="410"/>
      <c r="AH242" s="410"/>
      <c r="AI242" s="410"/>
      <c r="AW242" s="81">
        <v>20.75</v>
      </c>
      <c r="AX242" s="82">
        <v>-254.220487577733</v>
      </c>
      <c r="AY242" s="82">
        <v>-4643.87334223167</v>
      </c>
      <c r="AZ242" s="82">
        <v>-1954.2251257651601</v>
      </c>
      <c r="BA242" s="82">
        <v>-44684.095164107501</v>
      </c>
      <c r="BC242" s="81">
        <v>20.75</v>
      </c>
      <c r="BD242" s="82">
        <v>855.34773802386201</v>
      </c>
      <c r="BF242" s="81">
        <v>20.75</v>
      </c>
      <c r="BG242" s="82">
        <v>13.7378162242664</v>
      </c>
    </row>
    <row r="243" spans="1:59" ht="12" customHeight="1">
      <c r="A243" s="317"/>
      <c r="B243" s="317">
        <v>20.274000000000001</v>
      </c>
      <c r="C243" s="317">
        <v>2.4</v>
      </c>
      <c r="D243" s="472">
        <f t="shared" si="66"/>
        <v>239</v>
      </c>
      <c r="E243" s="473" t="str">
        <f t="shared" si="65"/>
        <v/>
      </c>
      <c r="F243" s="333"/>
      <c r="G243" s="410"/>
      <c r="H243" s="410"/>
      <c r="I243" s="410"/>
      <c r="J243" s="410"/>
      <c r="K243" s="410"/>
      <c r="L243" s="410"/>
      <c r="M243" s="410"/>
      <c r="N243" s="410"/>
      <c r="O243" s="410"/>
      <c r="P243" s="410"/>
      <c r="Q243" s="410"/>
      <c r="R243" s="410"/>
      <c r="S243" s="410"/>
      <c r="T243" s="410"/>
      <c r="U243" s="410"/>
      <c r="V243" s="410"/>
      <c r="W243" s="410"/>
      <c r="X243" s="410"/>
      <c r="Y243" s="410"/>
      <c r="Z243" s="410"/>
      <c r="AA243" s="410"/>
      <c r="AB243" s="410"/>
      <c r="AC243" s="410"/>
      <c r="AD243" s="410"/>
      <c r="AE243" s="410"/>
      <c r="AF243" s="410"/>
      <c r="AG243" s="410"/>
      <c r="AH243" s="410"/>
      <c r="AI243" s="410"/>
      <c r="AW243" s="81">
        <v>20.83333333333</v>
      </c>
      <c r="AX243" s="82">
        <v>-262.317066033885</v>
      </c>
      <c r="AY243" s="82">
        <v>-5229.6371627885801</v>
      </c>
      <c r="AZ243" s="82">
        <v>-2081.4193518225102</v>
      </c>
      <c r="BA243" s="82">
        <v>-53494.3462666134</v>
      </c>
      <c r="BC243" s="81">
        <v>20.83333333333</v>
      </c>
      <c r="BD243" s="82">
        <v>855.13161452087502</v>
      </c>
      <c r="BF243" s="81">
        <v>20.83333333333</v>
      </c>
      <c r="BG243" s="82">
        <v>13.934559852374701</v>
      </c>
    </row>
    <row r="244" spans="1:59" ht="12" customHeight="1">
      <c r="A244" s="317"/>
      <c r="B244" s="317">
        <v>20.43</v>
      </c>
      <c r="C244" s="317">
        <v>-2.1</v>
      </c>
      <c r="D244" s="472">
        <f t="shared" si="66"/>
        <v>240</v>
      </c>
      <c r="E244" s="473" t="str">
        <f t="shared" si="65"/>
        <v/>
      </c>
      <c r="F244" s="333"/>
      <c r="G244" s="410"/>
      <c r="H244" s="410"/>
      <c r="I244" s="410"/>
      <c r="J244" s="410"/>
      <c r="K244" s="410"/>
      <c r="L244" s="410"/>
      <c r="M244" s="410"/>
      <c r="N244" s="410"/>
      <c r="O244" s="410"/>
      <c r="P244" s="410"/>
      <c r="Q244" s="410"/>
      <c r="R244" s="410"/>
      <c r="S244" s="410"/>
      <c r="T244" s="410"/>
      <c r="U244" s="410"/>
      <c r="V244" s="410"/>
      <c r="W244" s="410"/>
      <c r="X244" s="410"/>
      <c r="Y244" s="410"/>
      <c r="Z244" s="410"/>
      <c r="AA244" s="410"/>
      <c r="AB244" s="410"/>
      <c r="AC244" s="410"/>
      <c r="AD244" s="410"/>
      <c r="AE244" s="410"/>
      <c r="AF244" s="410"/>
      <c r="AG244" s="410"/>
      <c r="AH244" s="410"/>
      <c r="AI244" s="410"/>
      <c r="AW244" s="81">
        <v>20.91666666667</v>
      </c>
      <c r="AX244" s="82">
        <v>-285.34820640776098</v>
      </c>
      <c r="AY244" s="82">
        <v>-6136.2440742525796</v>
      </c>
      <c r="AZ244" s="82">
        <v>-2438.4423723709001</v>
      </c>
      <c r="BA244" s="82">
        <v>-67166.403005849803</v>
      </c>
      <c r="BC244" s="81">
        <v>20.91666666667</v>
      </c>
      <c r="BD244" s="82">
        <v>854.91527795573404</v>
      </c>
      <c r="BF244" s="81">
        <v>20.91666666667</v>
      </c>
      <c r="BG244" s="82">
        <v>13.806498804594399</v>
      </c>
    </row>
    <row r="245" spans="1:59" ht="12" customHeight="1">
      <c r="A245" s="317"/>
      <c r="B245" s="317">
        <v>20.48</v>
      </c>
      <c r="C245" s="317">
        <v>-2.5</v>
      </c>
      <c r="D245" s="472">
        <f t="shared" si="66"/>
        <v>241</v>
      </c>
      <c r="E245" s="473" t="str">
        <f t="shared" si="65"/>
        <v/>
      </c>
      <c r="F245" s="333"/>
      <c r="G245" s="410"/>
      <c r="H245" s="410"/>
      <c r="I245" s="410"/>
      <c r="J245" s="410"/>
      <c r="K245" s="410"/>
      <c r="L245" s="410"/>
      <c r="M245" s="410"/>
      <c r="N245" s="410"/>
      <c r="O245" s="410"/>
      <c r="P245" s="410"/>
      <c r="Q245" s="410"/>
      <c r="R245" s="410"/>
      <c r="S245" s="410"/>
      <c r="T245" s="410"/>
      <c r="U245" s="410"/>
      <c r="V245" s="410"/>
      <c r="W245" s="410"/>
      <c r="X245" s="410"/>
      <c r="Y245" s="410"/>
      <c r="Z245" s="410"/>
      <c r="AA245" s="410"/>
      <c r="AB245" s="410"/>
      <c r="AC245" s="410"/>
      <c r="AD245" s="410"/>
      <c r="AE245" s="410"/>
      <c r="AF245" s="410"/>
      <c r="AG245" s="410"/>
      <c r="AH245" s="410"/>
      <c r="AI245" s="410"/>
      <c r="AW245" s="81">
        <v>21</v>
      </c>
      <c r="AX245" s="82">
        <v>-302.87266947855699</v>
      </c>
      <c r="AY245" s="82">
        <v>-6564.6398982729997</v>
      </c>
      <c r="AZ245" s="82">
        <v>-2727.32676316466</v>
      </c>
      <c r="BA245" s="82">
        <v>-73761.725683009994</v>
      </c>
      <c r="BC245" s="81">
        <v>21</v>
      </c>
      <c r="BD245" s="82">
        <v>854.69854669491394</v>
      </c>
      <c r="BF245" s="81">
        <v>21</v>
      </c>
      <c r="BG245" s="82">
        <v>13.457586418525899</v>
      </c>
    </row>
    <row r="246" spans="1:59" ht="12" customHeight="1">
      <c r="A246" s="317"/>
      <c r="B246" s="317">
        <v>20.53</v>
      </c>
      <c r="C246" s="317">
        <v>-2.1</v>
      </c>
      <c r="D246" s="472">
        <f t="shared" si="66"/>
        <v>242</v>
      </c>
      <c r="E246" s="473" t="str">
        <f t="shared" si="65"/>
        <v/>
      </c>
      <c r="F246" s="333"/>
      <c r="G246" s="410"/>
      <c r="H246" s="410"/>
      <c r="I246" s="410"/>
      <c r="J246" s="410"/>
      <c r="K246" s="410"/>
      <c r="L246" s="410"/>
      <c r="M246" s="410"/>
      <c r="N246" s="410"/>
      <c r="O246" s="410"/>
      <c r="P246" s="410"/>
      <c r="Q246" s="410"/>
      <c r="R246" s="410"/>
      <c r="S246" s="410"/>
      <c r="T246" s="410"/>
      <c r="U246" s="410"/>
      <c r="V246" s="410"/>
      <c r="W246" s="410"/>
      <c r="X246" s="410"/>
      <c r="Y246" s="410"/>
      <c r="Z246" s="410"/>
      <c r="AA246" s="410"/>
      <c r="AB246" s="410"/>
      <c r="AC246" s="410"/>
      <c r="AD246" s="410"/>
      <c r="AE246" s="410"/>
      <c r="AF246" s="410"/>
      <c r="AG246" s="410"/>
      <c r="AH246" s="410"/>
      <c r="AI246" s="410"/>
      <c r="AW246" s="81">
        <v>21.08333333333</v>
      </c>
      <c r="AX246" s="82">
        <v>-297.15965941841398</v>
      </c>
      <c r="AY246" s="82">
        <v>-6077.8781284103798</v>
      </c>
      <c r="AZ246" s="82">
        <v>-2647.3456148831901</v>
      </c>
      <c r="BA246" s="82">
        <v>-66192.8240789064</v>
      </c>
      <c r="BC246" s="81">
        <v>21.08333333333</v>
      </c>
      <c r="BD246" s="82">
        <v>854.48098638684303</v>
      </c>
      <c r="BF246" s="81">
        <v>21.08333333333</v>
      </c>
      <c r="BG246" s="82">
        <v>13.216087469527199</v>
      </c>
    </row>
    <row r="247" spans="1:59" ht="12" customHeight="1">
      <c r="A247" s="317"/>
      <c r="B247" s="317">
        <v>20.686</v>
      </c>
      <c r="C247" s="317">
        <v>2.1</v>
      </c>
      <c r="D247" s="472">
        <f t="shared" si="66"/>
        <v>243</v>
      </c>
      <c r="E247" s="473" t="str">
        <f t="shared" si="65"/>
        <v/>
      </c>
      <c r="F247" s="333"/>
      <c r="G247" s="410"/>
      <c r="H247" s="410"/>
      <c r="I247" s="410"/>
      <c r="J247" s="410"/>
      <c r="K247" s="410"/>
      <c r="L247" s="410"/>
      <c r="M247" s="410"/>
      <c r="N247" s="410"/>
      <c r="O247" s="410"/>
      <c r="P247" s="410"/>
      <c r="Q247" s="410"/>
      <c r="R247" s="410"/>
      <c r="S247" s="410"/>
      <c r="T247" s="410"/>
      <c r="U247" s="410"/>
      <c r="V247" s="410"/>
      <c r="W247" s="410"/>
      <c r="X247" s="410"/>
      <c r="Y247" s="410"/>
      <c r="Z247" s="410"/>
      <c r="AA247" s="410"/>
      <c r="AB247" s="410"/>
      <c r="AC247" s="410"/>
      <c r="AD247" s="410"/>
      <c r="AE247" s="410"/>
      <c r="AF247" s="410"/>
      <c r="AG247" s="410"/>
      <c r="AH247" s="410"/>
      <c r="AI247" s="410"/>
      <c r="AW247" s="81">
        <v>21.16666666667</v>
      </c>
      <c r="AX247" s="82">
        <v>-272.71877222528599</v>
      </c>
      <c r="AY247" s="82">
        <v>-5103.99110526206</v>
      </c>
      <c r="AZ247" s="82">
        <v>-2237.6830223545398</v>
      </c>
      <c r="BA247" s="82">
        <v>-51069.187627953899</v>
      </c>
      <c r="BC247" s="81">
        <v>21.16666666667</v>
      </c>
      <c r="BD247" s="82">
        <v>854.26287274850199</v>
      </c>
      <c r="BF247" s="81">
        <v>21.16666666667</v>
      </c>
      <c r="BG247" s="82">
        <v>13.318609768408599</v>
      </c>
    </row>
    <row r="248" spans="1:59" ht="12" customHeight="1">
      <c r="A248" s="317"/>
      <c r="B248" s="317">
        <v>20.736000000000001</v>
      </c>
      <c r="C248" s="317">
        <v>2.5</v>
      </c>
      <c r="D248" s="472">
        <f t="shared" si="66"/>
        <v>244</v>
      </c>
      <c r="E248" s="473" t="str">
        <f t="shared" si="65"/>
        <v/>
      </c>
      <c r="F248" s="333"/>
      <c r="G248" s="410"/>
      <c r="H248" s="410"/>
      <c r="I248" s="410"/>
      <c r="J248" s="410"/>
      <c r="K248" s="410"/>
      <c r="L248" s="410"/>
      <c r="M248" s="410"/>
      <c r="N248" s="410"/>
      <c r="O248" s="410"/>
      <c r="P248" s="410"/>
      <c r="Q248" s="410"/>
      <c r="R248" s="410"/>
      <c r="S248" s="410"/>
      <c r="T248" s="410"/>
      <c r="U248" s="410"/>
      <c r="V248" s="410"/>
      <c r="W248" s="410"/>
      <c r="X248" s="410"/>
      <c r="Y248" s="410"/>
      <c r="Z248" s="410"/>
      <c r="AA248" s="410"/>
      <c r="AB248" s="410"/>
      <c r="AC248" s="410"/>
      <c r="AD248" s="410"/>
      <c r="AE248" s="410"/>
      <c r="AF248" s="410"/>
      <c r="AG248" s="410"/>
      <c r="AH248" s="410"/>
      <c r="AI248" s="410"/>
      <c r="AW248" s="81">
        <v>21.25</v>
      </c>
      <c r="AX248" s="82">
        <v>-252.64613089206301</v>
      </c>
      <c r="AY248" s="82">
        <v>-4594.5059517750096</v>
      </c>
      <c r="AZ248" s="82">
        <v>-1917.2305922692201</v>
      </c>
      <c r="BA248" s="82">
        <v>-43121.852307839603</v>
      </c>
      <c r="BC248" s="81">
        <v>21.25</v>
      </c>
      <c r="BD248" s="82">
        <v>854.04454574568194</v>
      </c>
      <c r="BF248" s="81">
        <v>21.25</v>
      </c>
      <c r="BG248" s="82">
        <v>13.683671402439501</v>
      </c>
    </row>
    <row r="249" spans="1:59" ht="12" customHeight="1">
      <c r="A249" s="317"/>
      <c r="B249" s="317">
        <v>20.786000000000001</v>
      </c>
      <c r="C249" s="317">
        <v>2</v>
      </c>
      <c r="D249" s="472">
        <f t="shared" si="66"/>
        <v>245</v>
      </c>
      <c r="E249" s="473" t="str">
        <f t="shared" si="65"/>
        <v/>
      </c>
      <c r="F249" s="333"/>
      <c r="G249" s="410"/>
      <c r="H249" s="410"/>
      <c r="I249" s="410"/>
      <c r="J249" s="410"/>
      <c r="K249" s="410"/>
      <c r="L249" s="410"/>
      <c r="M249" s="410"/>
      <c r="N249" s="410"/>
      <c r="O249" s="410"/>
      <c r="P249" s="410"/>
      <c r="Q249" s="410"/>
      <c r="R249" s="410"/>
      <c r="S249" s="410"/>
      <c r="T249" s="410"/>
      <c r="U249" s="410"/>
      <c r="V249" s="410"/>
      <c r="W249" s="410"/>
      <c r="X249" s="410"/>
      <c r="Y249" s="410"/>
      <c r="Z249" s="410"/>
      <c r="AA249" s="410"/>
      <c r="AB249" s="410"/>
      <c r="AC249" s="410"/>
      <c r="AD249" s="410"/>
      <c r="AE249" s="410"/>
      <c r="AF249" s="410"/>
      <c r="AG249" s="410"/>
      <c r="AH249" s="410"/>
      <c r="AI249" s="410"/>
      <c r="AW249" s="81">
        <v>21.33333333333</v>
      </c>
      <c r="AX249" s="82">
        <v>-256.52941945672001</v>
      </c>
      <c r="AY249" s="82">
        <v>-5077.0286526277896</v>
      </c>
      <c r="AZ249" s="82">
        <v>-1986.5921733345101</v>
      </c>
      <c r="BA249" s="82">
        <v>-50323.760856052402</v>
      </c>
      <c r="BC249" s="81">
        <v>21.33333333333</v>
      </c>
      <c r="BD249" s="82">
        <v>853.82616748309704</v>
      </c>
      <c r="BF249" s="81">
        <v>21.33333333333</v>
      </c>
      <c r="BG249" s="82">
        <v>13.9695537619617</v>
      </c>
    </row>
    <row r="250" spans="1:59" ht="12" customHeight="1">
      <c r="A250" s="317"/>
      <c r="B250" s="317">
        <v>20.942</v>
      </c>
      <c r="C250" s="317">
        <v>-2.4</v>
      </c>
      <c r="D250" s="472">
        <f t="shared" si="66"/>
        <v>246</v>
      </c>
      <c r="E250" s="473" t="str">
        <f t="shared" si="65"/>
        <v/>
      </c>
      <c r="F250" s="333"/>
      <c r="G250" s="410"/>
      <c r="H250" s="410"/>
      <c r="I250" s="410"/>
      <c r="J250" s="410"/>
      <c r="K250" s="410"/>
      <c r="L250" s="410"/>
      <c r="M250" s="410"/>
      <c r="N250" s="410"/>
      <c r="O250" s="410"/>
      <c r="P250" s="410"/>
      <c r="Q250" s="410"/>
      <c r="R250" s="410"/>
      <c r="S250" s="410"/>
      <c r="T250" s="410"/>
      <c r="U250" s="410"/>
      <c r="V250" s="410"/>
      <c r="W250" s="410"/>
      <c r="X250" s="410"/>
      <c r="Y250" s="410"/>
      <c r="Z250" s="410"/>
      <c r="AA250" s="410"/>
      <c r="AB250" s="410"/>
      <c r="AC250" s="410"/>
      <c r="AD250" s="410"/>
      <c r="AE250" s="410"/>
      <c r="AF250" s="410"/>
      <c r="AG250" s="410"/>
      <c r="AH250" s="410"/>
      <c r="AI250" s="410"/>
      <c r="AW250" s="81">
        <v>21.41666666667</v>
      </c>
      <c r="AX250" s="82">
        <v>-279.31276862694</v>
      </c>
      <c r="AY250" s="82">
        <v>-6046.7133790190801</v>
      </c>
      <c r="AZ250" s="82">
        <v>-2339.59209978633</v>
      </c>
      <c r="BA250" s="82">
        <v>-64901.862921119202</v>
      </c>
      <c r="BC250" s="81">
        <v>21.41666666667</v>
      </c>
      <c r="BD250" s="82">
        <v>853.60766855318002</v>
      </c>
      <c r="BF250" s="81">
        <v>21.41666666667</v>
      </c>
      <c r="BG250" s="82">
        <v>13.9206553751443</v>
      </c>
    </row>
    <row r="251" spans="1:59" ht="12" customHeight="1">
      <c r="A251" s="317"/>
      <c r="B251" s="317">
        <v>20.992000000000001</v>
      </c>
      <c r="C251" s="317">
        <v>-2.8</v>
      </c>
      <c r="D251" s="472">
        <f t="shared" si="66"/>
        <v>247</v>
      </c>
      <c r="E251" s="473" t="str">
        <f t="shared" si="65"/>
        <v/>
      </c>
      <c r="F251" s="333"/>
      <c r="G251" s="410"/>
      <c r="H251" s="410"/>
      <c r="I251" s="410"/>
      <c r="J251" s="410"/>
      <c r="K251" s="410"/>
      <c r="L251" s="410"/>
      <c r="M251" s="410"/>
      <c r="N251" s="410"/>
      <c r="O251" s="410"/>
      <c r="P251" s="410"/>
      <c r="Q251" s="410"/>
      <c r="R251" s="410"/>
      <c r="S251" s="410"/>
      <c r="T251" s="410"/>
      <c r="U251" s="410"/>
      <c r="V251" s="410"/>
      <c r="W251" s="410"/>
      <c r="X251" s="410"/>
      <c r="Y251" s="410"/>
      <c r="Z251" s="410"/>
      <c r="AA251" s="410"/>
      <c r="AB251" s="410"/>
      <c r="AC251" s="410"/>
      <c r="AD251" s="410"/>
      <c r="AE251" s="410"/>
      <c r="AF251" s="410"/>
      <c r="AG251" s="410"/>
      <c r="AH251" s="410"/>
      <c r="AI251" s="410"/>
      <c r="AW251" s="81">
        <v>21.5</v>
      </c>
      <c r="AX251" s="82">
        <v>-299.25081435705101</v>
      </c>
      <c r="AY251" s="82">
        <v>-6600.3405371146</v>
      </c>
      <c r="AZ251" s="82">
        <v>-2656.2173612275701</v>
      </c>
      <c r="BA251" s="82">
        <v>-73303.067216104202</v>
      </c>
      <c r="BC251" s="81">
        <v>21.5</v>
      </c>
      <c r="BD251" s="82">
        <v>853.38885491147403</v>
      </c>
      <c r="BF251" s="81">
        <v>21.5</v>
      </c>
      <c r="BG251" s="82">
        <v>13.601238226688</v>
      </c>
    </row>
    <row r="252" spans="1:59" ht="12" customHeight="1">
      <c r="A252" s="317"/>
      <c r="B252" s="317">
        <v>21.042000000000002</v>
      </c>
      <c r="C252" s="317">
        <v>-2.4</v>
      </c>
      <c r="D252" s="472">
        <f t="shared" si="66"/>
        <v>248</v>
      </c>
      <c r="E252" s="473" t="str">
        <f t="shared" si="65"/>
        <v/>
      </c>
      <c r="F252" s="333"/>
      <c r="G252" s="410"/>
      <c r="H252" s="410"/>
      <c r="I252" s="410"/>
      <c r="J252" s="410"/>
      <c r="K252" s="410"/>
      <c r="L252" s="410"/>
      <c r="M252" s="410"/>
      <c r="N252" s="410"/>
      <c r="O252" s="410"/>
      <c r="P252" s="410"/>
      <c r="Q252" s="410"/>
      <c r="R252" s="410"/>
      <c r="S252" s="410"/>
      <c r="T252" s="410"/>
      <c r="U252" s="410"/>
      <c r="V252" s="410"/>
      <c r="W252" s="410"/>
      <c r="X252" s="410"/>
      <c r="Y252" s="410"/>
      <c r="Z252" s="410"/>
      <c r="AA252" s="410"/>
      <c r="AB252" s="410"/>
      <c r="AC252" s="410"/>
      <c r="AD252" s="410"/>
      <c r="AE252" s="410"/>
      <c r="AF252" s="410"/>
      <c r="AG252" s="410"/>
      <c r="AH252" s="410"/>
      <c r="AI252" s="410"/>
      <c r="AW252" s="81">
        <v>21.58333333333</v>
      </c>
      <c r="AX252" s="82">
        <v>-297.589243211542</v>
      </c>
      <c r="AY252" s="82">
        <v>-6229.4734113608502</v>
      </c>
      <c r="AZ252" s="82">
        <v>-2645.9997158640899</v>
      </c>
      <c r="BA252" s="82">
        <v>-67836.695675739902</v>
      </c>
      <c r="BC252" s="81">
        <v>21.58333333333</v>
      </c>
      <c r="BD252" s="82">
        <v>853.16959881540902</v>
      </c>
      <c r="BF252" s="81">
        <v>21.58333333333</v>
      </c>
      <c r="BG252" s="82">
        <v>13.3278607887798</v>
      </c>
    </row>
    <row r="253" spans="1:59" ht="12" customHeight="1">
      <c r="A253" s="317"/>
      <c r="B253" s="317">
        <v>21.198</v>
      </c>
      <c r="C253" s="317">
        <v>2.4</v>
      </c>
      <c r="D253" s="472">
        <f t="shared" si="66"/>
        <v>249</v>
      </c>
      <c r="E253" s="473" t="str">
        <f t="shared" si="65"/>
        <v/>
      </c>
      <c r="F253" s="410"/>
      <c r="G253" s="410"/>
      <c r="H253" s="410"/>
      <c r="I253" s="410"/>
      <c r="J253" s="410"/>
      <c r="K253" s="410"/>
      <c r="L253" s="410"/>
      <c r="M253" s="410"/>
      <c r="N253" s="410"/>
      <c r="O253" s="410"/>
      <c r="P253" s="410"/>
      <c r="Q253" s="410"/>
      <c r="R253" s="410"/>
      <c r="S253" s="410"/>
      <c r="T253" s="410"/>
      <c r="U253" s="410"/>
      <c r="V253" s="410"/>
      <c r="W253" s="410"/>
      <c r="X253" s="410"/>
      <c r="Y253" s="410"/>
      <c r="Z253" s="410"/>
      <c r="AA253" s="410"/>
      <c r="AB253" s="410"/>
      <c r="AC253" s="410"/>
      <c r="AD253" s="410"/>
      <c r="AE253" s="410"/>
      <c r="AF253" s="410"/>
      <c r="AG253" s="410"/>
      <c r="AH253" s="410"/>
      <c r="AI253" s="410"/>
      <c r="AW253" s="81">
        <v>21.66666666667</v>
      </c>
      <c r="AX253" s="82">
        <v>-276.78605556702098</v>
      </c>
      <c r="AY253" s="82">
        <v>-5323.8135461677202</v>
      </c>
      <c r="AZ253" s="82">
        <v>-2303.9557798296801</v>
      </c>
      <c r="BA253" s="82">
        <v>-54081.0981478127</v>
      </c>
      <c r="BC253" s="81">
        <v>21.66666666667</v>
      </c>
      <c r="BD253" s="82">
        <v>852.94995123830904</v>
      </c>
      <c r="BF253" s="81">
        <v>21.66666666667</v>
      </c>
      <c r="BG253" s="82">
        <v>13.355764958506001</v>
      </c>
    </row>
    <row r="254" spans="1:59" ht="12" customHeight="1">
      <c r="A254" s="317"/>
      <c r="B254" s="317">
        <v>21.248000000000001</v>
      </c>
      <c r="C254" s="317">
        <v>2.8</v>
      </c>
      <c r="D254" s="472">
        <f t="shared" si="66"/>
        <v>250</v>
      </c>
      <c r="E254" s="473" t="str">
        <f t="shared" si="65"/>
        <v/>
      </c>
      <c r="F254" s="410"/>
      <c r="G254" s="410"/>
      <c r="H254" s="410"/>
      <c r="I254" s="410"/>
      <c r="J254" s="410"/>
      <c r="K254" s="410"/>
      <c r="L254" s="410"/>
      <c r="M254" s="410"/>
      <c r="N254" s="410"/>
      <c r="O254" s="410"/>
      <c r="P254" s="410"/>
      <c r="Q254" s="410"/>
      <c r="R254" s="410"/>
      <c r="S254" s="410"/>
      <c r="T254" s="410"/>
      <c r="U254" s="410"/>
      <c r="V254" s="410"/>
      <c r="W254" s="410"/>
      <c r="X254" s="410"/>
      <c r="Y254" s="410"/>
      <c r="Z254" s="410"/>
      <c r="AA254" s="410"/>
      <c r="AB254" s="410"/>
      <c r="AC254" s="410"/>
      <c r="AD254" s="410"/>
      <c r="AE254" s="410"/>
      <c r="AF254" s="410"/>
      <c r="AG254" s="410"/>
      <c r="AH254" s="410"/>
      <c r="AI254" s="410"/>
      <c r="AW254" s="81">
        <v>21.75</v>
      </c>
      <c r="AX254" s="82">
        <v>-257.39086932318799</v>
      </c>
      <c r="AY254" s="82">
        <v>-4766.2677049240101</v>
      </c>
      <c r="AZ254" s="82">
        <v>-1996.2330769089699</v>
      </c>
      <c r="BA254" s="82">
        <v>-45588.480544928898</v>
      </c>
      <c r="BC254" s="81">
        <v>21.75</v>
      </c>
      <c r="BD254" s="82">
        <v>852.730080028467</v>
      </c>
      <c r="BF254" s="81">
        <v>21.75</v>
      </c>
      <c r="BG254" s="82">
        <v>13.6483583323055</v>
      </c>
    </row>
    <row r="255" spans="1:59" ht="12" customHeight="1">
      <c r="A255" s="317"/>
      <c r="B255" s="317">
        <v>21.297999999999998</v>
      </c>
      <c r="C255" s="317">
        <v>2.4</v>
      </c>
      <c r="D255" s="472">
        <f t="shared" si="66"/>
        <v>251</v>
      </c>
      <c r="E255" s="473" t="str">
        <f t="shared" si="65"/>
        <v/>
      </c>
      <c r="F255" s="410"/>
      <c r="G255" s="410"/>
      <c r="H255" s="410"/>
      <c r="I255" s="410"/>
      <c r="J255" s="410"/>
      <c r="K255" s="410"/>
      <c r="L255" s="410"/>
      <c r="M255" s="410"/>
      <c r="N255" s="410"/>
      <c r="O255" s="410"/>
      <c r="P255" s="410"/>
      <c r="Q255" s="410"/>
      <c r="R255" s="410"/>
      <c r="S255" s="410"/>
      <c r="T255" s="410"/>
      <c r="U255" s="410"/>
      <c r="V255" s="410"/>
      <c r="W255" s="410"/>
      <c r="X255" s="410"/>
      <c r="Y255" s="410"/>
      <c r="Z255" s="410"/>
      <c r="AA255" s="410"/>
      <c r="AB255" s="410"/>
      <c r="AC255" s="410"/>
      <c r="AD255" s="410"/>
      <c r="AE255" s="410"/>
      <c r="AF255" s="410"/>
      <c r="AG255" s="410"/>
      <c r="AH255" s="410"/>
      <c r="AI255" s="410"/>
      <c r="AW255" s="81">
        <v>21.83333333333</v>
      </c>
      <c r="AX255" s="82">
        <v>-257.86481492519403</v>
      </c>
      <c r="AY255" s="82">
        <v>-5076.3805451041399</v>
      </c>
      <c r="AZ255" s="82">
        <v>-2008.4255988326599</v>
      </c>
      <c r="BA255" s="82">
        <v>-50248.398303137597</v>
      </c>
      <c r="BC255" s="81">
        <v>21.83333333333</v>
      </c>
      <c r="BD255" s="82">
        <v>852.51010101568204</v>
      </c>
      <c r="BF255" s="81">
        <v>21.83333333333</v>
      </c>
      <c r="BG255" s="82">
        <v>13.916393882988</v>
      </c>
    </row>
    <row r="256" spans="1:59" ht="12" customHeight="1">
      <c r="A256" s="317"/>
      <c r="B256" s="317">
        <v>21.454000000000001</v>
      </c>
      <c r="C256" s="317">
        <v>-2.1</v>
      </c>
      <c r="D256" s="472">
        <f t="shared" si="66"/>
        <v>252</v>
      </c>
      <c r="E256" s="473" t="str">
        <f t="shared" si="65"/>
        <v/>
      </c>
      <c r="F256" s="410"/>
      <c r="G256" s="410"/>
      <c r="H256" s="410"/>
      <c r="I256" s="410"/>
      <c r="J256" s="410"/>
      <c r="K256" s="410"/>
      <c r="L256" s="410"/>
      <c r="M256" s="410"/>
      <c r="N256" s="410"/>
      <c r="O256" s="410"/>
      <c r="P256" s="410"/>
      <c r="Q256" s="410"/>
      <c r="R256" s="410"/>
      <c r="S256" s="410"/>
      <c r="T256" s="410"/>
      <c r="U256" s="410"/>
      <c r="V256" s="410"/>
      <c r="W256" s="410"/>
      <c r="X256" s="410"/>
      <c r="Y256" s="410"/>
      <c r="Z256" s="410"/>
      <c r="AA256" s="410"/>
      <c r="AB256" s="410"/>
      <c r="AC256" s="410"/>
      <c r="AD256" s="410"/>
      <c r="AE256" s="410"/>
      <c r="AF256" s="410"/>
      <c r="AG256" s="410"/>
      <c r="AH256" s="410"/>
      <c r="AI256" s="410"/>
      <c r="AW256" s="81">
        <v>21.91666666667</v>
      </c>
      <c r="AX256" s="82">
        <v>-279.13226030192698</v>
      </c>
      <c r="AY256" s="82">
        <v>-6009.5538266644398</v>
      </c>
      <c r="AZ256" s="82">
        <v>-2337.0668740134001</v>
      </c>
      <c r="BA256" s="82">
        <v>-64303.282078666198</v>
      </c>
      <c r="BC256" s="81">
        <v>21.91666666667</v>
      </c>
      <c r="BD256" s="82">
        <v>852.28995801053304</v>
      </c>
      <c r="BF256" s="81">
        <v>21.91666666667</v>
      </c>
      <c r="BG256" s="82">
        <v>13.8821666708679</v>
      </c>
    </row>
    <row r="257" spans="1:59" ht="12" customHeight="1">
      <c r="A257" s="317"/>
      <c r="B257" s="317">
        <v>21.504000000000001</v>
      </c>
      <c r="C257" s="317">
        <v>-2.5</v>
      </c>
      <c r="D257" s="472">
        <f t="shared" si="66"/>
        <v>253</v>
      </c>
      <c r="E257" s="473" t="str">
        <f t="shared" si="65"/>
        <v/>
      </c>
      <c r="F257" s="410"/>
      <c r="G257" s="410"/>
      <c r="H257" s="410"/>
      <c r="I257" s="410"/>
      <c r="J257" s="410"/>
      <c r="K257" s="410"/>
      <c r="L257" s="410"/>
      <c r="M257" s="410"/>
      <c r="N257" s="410"/>
      <c r="O257" s="410"/>
      <c r="P257" s="410"/>
      <c r="Q257" s="410"/>
      <c r="R257" s="410"/>
      <c r="S257" s="410"/>
      <c r="T257" s="410"/>
      <c r="U257" s="410"/>
      <c r="V257" s="410"/>
      <c r="W257" s="410"/>
      <c r="X257" s="410"/>
      <c r="Y257" s="410"/>
      <c r="Z257" s="410"/>
      <c r="AA257" s="410"/>
      <c r="AB257" s="410"/>
      <c r="AC257" s="410"/>
      <c r="AD257" s="410"/>
      <c r="AE257" s="410"/>
      <c r="AF257" s="410"/>
      <c r="AG257" s="410"/>
      <c r="AH257" s="410"/>
      <c r="AI257" s="410"/>
      <c r="AW257" s="81">
        <v>22</v>
      </c>
      <c r="AX257" s="82">
        <v>-300.05747098860797</v>
      </c>
      <c r="AY257" s="82">
        <v>-6624.50670742697</v>
      </c>
      <c r="AZ257" s="82">
        <v>-2669.49186084953</v>
      </c>
      <c r="BA257" s="82">
        <v>-73648.2731063432</v>
      </c>
      <c r="BC257" s="81">
        <v>22</v>
      </c>
      <c r="BD257" s="82">
        <v>852.069474917192</v>
      </c>
      <c r="BF257" s="81">
        <v>22</v>
      </c>
      <c r="BG257" s="82">
        <v>13.5694666649313</v>
      </c>
    </row>
    <row r="258" spans="1:59" ht="12" customHeight="1">
      <c r="A258" s="317"/>
      <c r="B258" s="317">
        <v>21.553999999999998</v>
      </c>
      <c r="C258" s="317">
        <v>-2.1</v>
      </c>
      <c r="D258" s="472">
        <f t="shared" si="66"/>
        <v>254</v>
      </c>
      <c r="E258" s="473" t="str">
        <f t="shared" si="65"/>
        <v/>
      </c>
      <c r="F258" s="410"/>
      <c r="G258" s="410"/>
      <c r="H258" s="410"/>
      <c r="I258" s="410"/>
      <c r="J258" s="410"/>
      <c r="K258" s="410"/>
      <c r="L258" s="410"/>
      <c r="M258" s="410"/>
      <c r="N258" s="410"/>
      <c r="O258" s="410"/>
      <c r="P258" s="410"/>
      <c r="Q258" s="410"/>
      <c r="R258" s="410"/>
      <c r="S258" s="410"/>
      <c r="T258" s="410"/>
      <c r="U258" s="410"/>
      <c r="V258" s="410"/>
      <c r="W258" s="410"/>
      <c r="X258" s="410"/>
      <c r="Y258" s="410"/>
      <c r="Z258" s="410"/>
      <c r="AA258" s="410"/>
      <c r="AB258" s="410"/>
      <c r="AC258" s="410"/>
      <c r="AD258" s="410"/>
      <c r="AE258" s="410"/>
      <c r="AF258" s="410"/>
      <c r="AG258" s="410"/>
      <c r="AH258" s="410"/>
      <c r="AI258" s="410"/>
      <c r="AW258" s="81">
        <v>22.08333333333</v>
      </c>
      <c r="AX258" s="82">
        <v>-301.96569962267898</v>
      </c>
      <c r="AY258" s="82">
        <v>-6389.4054098729302</v>
      </c>
      <c r="AZ258" s="82">
        <v>-2720.9049940935001</v>
      </c>
      <c r="BA258" s="82">
        <v>-70278.731514903397</v>
      </c>
      <c r="BC258" s="81">
        <v>22.08333333333</v>
      </c>
      <c r="BD258" s="82">
        <v>851.84852098317197</v>
      </c>
      <c r="BF258" s="81">
        <v>22.08333333333</v>
      </c>
      <c r="BG258" s="82">
        <v>13.2618497459626</v>
      </c>
    </row>
    <row r="259" spans="1:59" ht="12" customHeight="1">
      <c r="A259" s="317"/>
      <c r="B259" s="317">
        <v>21.71</v>
      </c>
      <c r="C259" s="317">
        <v>2.1</v>
      </c>
      <c r="D259" s="472">
        <f t="shared" si="66"/>
        <v>255</v>
      </c>
      <c r="E259" s="473" t="str">
        <f t="shared" si="65"/>
        <v/>
      </c>
      <c r="F259" s="410"/>
      <c r="G259" s="410"/>
      <c r="H259" s="410"/>
      <c r="I259" s="410"/>
      <c r="J259" s="410"/>
      <c r="K259" s="410"/>
      <c r="L259" s="410"/>
      <c r="M259" s="410"/>
      <c r="N259" s="410"/>
      <c r="O259" s="410"/>
      <c r="P259" s="410"/>
      <c r="Q259" s="410"/>
      <c r="R259" s="410"/>
      <c r="S259" s="410"/>
      <c r="T259" s="410"/>
      <c r="U259" s="410"/>
      <c r="V259" s="410"/>
      <c r="W259" s="410"/>
      <c r="X259" s="410"/>
      <c r="Y259" s="410"/>
      <c r="Z259" s="410"/>
      <c r="AA259" s="410"/>
      <c r="AB259" s="410"/>
      <c r="AC259" s="410"/>
      <c r="AD259" s="410"/>
      <c r="AE259" s="410"/>
      <c r="AF259" s="410"/>
      <c r="AG259" s="410"/>
      <c r="AH259" s="410"/>
      <c r="AI259" s="410"/>
      <c r="AW259" s="81">
        <v>22.16666666667</v>
      </c>
      <c r="AX259" s="82">
        <v>-280.38564264665098</v>
      </c>
      <c r="AY259" s="82">
        <v>-5409.3577564869001</v>
      </c>
      <c r="AZ259" s="82">
        <v>-2364.6207628961602</v>
      </c>
      <c r="BA259" s="82">
        <v>-55405.219810326897</v>
      </c>
      <c r="BC259" s="81">
        <v>22.16666666667</v>
      </c>
      <c r="BD259" s="82">
        <v>851.62714581816704</v>
      </c>
      <c r="BF259" s="81">
        <v>22.16666666667</v>
      </c>
      <c r="BG259" s="82">
        <v>13.2622378293064</v>
      </c>
    </row>
    <row r="260" spans="1:59" ht="12" customHeight="1">
      <c r="A260" s="317"/>
      <c r="B260" s="317">
        <v>21.76</v>
      </c>
      <c r="C260" s="317">
        <v>2.5</v>
      </c>
      <c r="D260" s="472">
        <f t="shared" si="66"/>
        <v>256</v>
      </c>
      <c r="E260" s="473" t="str">
        <f t="shared" si="65"/>
        <v/>
      </c>
      <c r="F260" s="410"/>
      <c r="G260" s="410"/>
      <c r="H260" s="410"/>
      <c r="I260" s="410"/>
      <c r="J260" s="410"/>
      <c r="K260" s="410"/>
      <c r="L260" s="410"/>
      <c r="M260" s="410"/>
      <c r="N260" s="410"/>
      <c r="O260" s="410"/>
      <c r="P260" s="410"/>
      <c r="Q260" s="410"/>
      <c r="R260" s="410"/>
      <c r="S260" s="410"/>
      <c r="T260" s="410"/>
      <c r="U260" s="410"/>
      <c r="V260" s="410"/>
      <c r="W260" s="410"/>
      <c r="X260" s="410"/>
      <c r="Y260" s="410"/>
      <c r="Z260" s="410"/>
      <c r="AA260" s="410"/>
      <c r="AB260" s="410"/>
      <c r="AC260" s="410"/>
      <c r="AD260" s="410"/>
      <c r="AE260" s="410"/>
      <c r="AF260" s="410"/>
      <c r="AG260" s="410"/>
      <c r="AH260" s="410"/>
      <c r="AI260" s="410"/>
      <c r="AW260" s="81">
        <v>22.25</v>
      </c>
      <c r="AX260" s="82">
        <v>-256.81556483994399</v>
      </c>
      <c r="AY260" s="82">
        <v>-4681.7650687675596</v>
      </c>
      <c r="AZ260" s="82">
        <v>-1977.31612345497</v>
      </c>
      <c r="BA260" s="82">
        <v>-44261.801167777798</v>
      </c>
      <c r="BC260" s="81">
        <v>22.25</v>
      </c>
      <c r="BD260" s="82">
        <v>851.40553887546696</v>
      </c>
      <c r="BF260" s="81">
        <v>22.25</v>
      </c>
      <c r="BG260" s="82">
        <v>13.5785058834936</v>
      </c>
    </row>
    <row r="261" spans="1:59" ht="12" customHeight="1">
      <c r="A261" s="317"/>
      <c r="B261" s="317">
        <v>21.81</v>
      </c>
      <c r="C261" s="317">
        <v>2</v>
      </c>
      <c r="D261" s="472">
        <f t="shared" si="66"/>
        <v>257</v>
      </c>
      <c r="E261" s="473" t="str">
        <f t="shared" si="65"/>
        <v/>
      </c>
      <c r="F261" s="410"/>
      <c r="G261" s="410"/>
      <c r="H261" s="410"/>
      <c r="I261" s="410"/>
      <c r="J261" s="410"/>
      <c r="K261" s="410"/>
      <c r="L261" s="410"/>
      <c r="M261" s="410"/>
      <c r="N261" s="410"/>
      <c r="O261" s="410"/>
      <c r="P261" s="410"/>
      <c r="Q261" s="410"/>
      <c r="R261" s="410"/>
      <c r="S261" s="410"/>
      <c r="T261" s="410"/>
      <c r="U261" s="410"/>
      <c r="V261" s="410"/>
      <c r="W261" s="410"/>
      <c r="X261" s="410"/>
      <c r="Y261" s="410"/>
      <c r="Z261" s="410"/>
      <c r="AA261" s="410"/>
      <c r="AB261" s="410"/>
      <c r="AC261" s="410"/>
      <c r="AD261" s="410"/>
      <c r="AE261" s="410"/>
      <c r="AF261" s="410"/>
      <c r="AG261" s="410"/>
      <c r="AH261" s="410"/>
      <c r="AI261" s="410"/>
      <c r="AW261" s="81">
        <v>22.33333333333</v>
      </c>
      <c r="AX261" s="82">
        <v>-252.87609653623801</v>
      </c>
      <c r="AY261" s="82">
        <v>-4863.9627597608096</v>
      </c>
      <c r="AZ261" s="82">
        <v>-1929.89416330002</v>
      </c>
      <c r="BA261" s="82">
        <v>-47029.312836270299</v>
      </c>
      <c r="BC261" s="81">
        <v>22.33333333333</v>
      </c>
      <c r="BD261" s="82">
        <v>851.18385500568297</v>
      </c>
      <c r="BF261" s="81">
        <v>22.33333333333</v>
      </c>
      <c r="BG261" s="82">
        <v>13.9231935753223</v>
      </c>
    </row>
    <row r="262" spans="1:59" ht="12" customHeight="1">
      <c r="A262" s="317"/>
      <c r="B262" s="317">
        <v>21.966000000000001</v>
      </c>
      <c r="C262" s="317">
        <v>-2.4</v>
      </c>
      <c r="D262" s="472">
        <f t="shared" si="66"/>
        <v>258</v>
      </c>
      <c r="E262" s="473" t="str">
        <f t="shared" ref="E262:E325" si="67">IF(D262&lt;=$D$4,B262,"")</f>
        <v/>
      </c>
      <c r="F262" s="410"/>
      <c r="G262" s="410"/>
      <c r="H262" s="410"/>
      <c r="I262" s="410"/>
      <c r="J262" s="410"/>
      <c r="K262" s="410"/>
      <c r="L262" s="410"/>
      <c r="M262" s="410"/>
      <c r="N262" s="410"/>
      <c r="O262" s="410"/>
      <c r="P262" s="410"/>
      <c r="Q262" s="410"/>
      <c r="R262" s="410"/>
      <c r="S262" s="410"/>
      <c r="T262" s="410"/>
      <c r="U262" s="410"/>
      <c r="V262" s="410"/>
      <c r="W262" s="410"/>
      <c r="X262" s="410"/>
      <c r="Y262" s="410"/>
      <c r="Z262" s="410"/>
      <c r="AA262" s="410"/>
      <c r="AB262" s="410"/>
      <c r="AC262" s="410"/>
      <c r="AD262" s="410"/>
      <c r="AE262" s="410"/>
      <c r="AF262" s="410"/>
      <c r="AG262" s="410"/>
      <c r="AH262" s="410"/>
      <c r="AI262" s="410"/>
      <c r="AW262" s="81">
        <v>22.41666666667</v>
      </c>
      <c r="AX262" s="82">
        <v>-272.34733940186499</v>
      </c>
      <c r="AY262" s="82">
        <v>-5793.0523901915903</v>
      </c>
      <c r="AZ262" s="82">
        <v>-2230.9222610788402</v>
      </c>
      <c r="BA262" s="82">
        <v>-61022.727294973403</v>
      </c>
      <c r="BC262" s="81">
        <v>22.41666666667</v>
      </c>
      <c r="BD262" s="82">
        <v>850.96207036454496</v>
      </c>
      <c r="BF262" s="81">
        <v>22.41666666667</v>
      </c>
      <c r="BG262" s="82">
        <v>13.975820664416601</v>
      </c>
    </row>
    <row r="263" spans="1:59" ht="12" customHeight="1">
      <c r="A263" s="317"/>
      <c r="B263" s="317">
        <v>22.015999999999998</v>
      </c>
      <c r="C263" s="317">
        <v>-2.8</v>
      </c>
      <c r="D263" s="472">
        <f t="shared" ref="D263:D326" si="68">D262+1</f>
        <v>259</v>
      </c>
      <c r="E263" s="473" t="str">
        <f t="shared" si="67"/>
        <v/>
      </c>
      <c r="F263" s="410"/>
      <c r="G263" s="410"/>
      <c r="H263" s="410"/>
      <c r="I263" s="410"/>
      <c r="J263" s="410"/>
      <c r="K263" s="410"/>
      <c r="L263" s="410"/>
      <c r="M263" s="410"/>
      <c r="N263" s="410"/>
      <c r="O263" s="410"/>
      <c r="P263" s="410"/>
      <c r="Q263" s="410"/>
      <c r="R263" s="410"/>
      <c r="S263" s="410"/>
      <c r="T263" s="410"/>
      <c r="U263" s="410"/>
      <c r="V263" s="410"/>
      <c r="W263" s="410"/>
      <c r="X263" s="410"/>
      <c r="Y263" s="410"/>
      <c r="Z263" s="410"/>
      <c r="AA263" s="410"/>
      <c r="AB263" s="410"/>
      <c r="AC263" s="410"/>
      <c r="AD263" s="410"/>
      <c r="AE263" s="410"/>
      <c r="AF263" s="410"/>
      <c r="AG263" s="410"/>
      <c r="AH263" s="410"/>
      <c r="AI263" s="410"/>
      <c r="AW263" s="81">
        <v>22.5</v>
      </c>
      <c r="AX263" s="82">
        <v>-295.11037874279998</v>
      </c>
      <c r="AY263" s="82">
        <v>-6524.9820294560604</v>
      </c>
      <c r="AZ263" s="82">
        <v>-2585.9349444842001</v>
      </c>
      <c r="BA263" s="82">
        <v>-72092.518602312703</v>
      </c>
      <c r="BC263" s="81">
        <v>22.5</v>
      </c>
      <c r="BD263" s="82">
        <v>850.74001270213</v>
      </c>
      <c r="BF263" s="81">
        <v>22.5</v>
      </c>
      <c r="BG263" s="82">
        <v>13.7091613586026</v>
      </c>
    </row>
    <row r="264" spans="1:59" ht="12" customHeight="1">
      <c r="A264" s="317"/>
      <c r="B264" s="317">
        <v>22.065999999999999</v>
      </c>
      <c r="C264" s="317">
        <v>-2.4</v>
      </c>
      <c r="D264" s="472">
        <f t="shared" si="68"/>
        <v>260</v>
      </c>
      <c r="E264" s="473" t="str">
        <f t="shared" si="67"/>
        <v/>
      </c>
      <c r="F264" s="410"/>
      <c r="G264" s="410"/>
      <c r="H264" s="410"/>
      <c r="I264" s="410"/>
      <c r="J264" s="410"/>
      <c r="K264" s="410"/>
      <c r="L264" s="410"/>
      <c r="M264" s="410"/>
      <c r="N264" s="410"/>
      <c r="O264" s="410"/>
      <c r="P264" s="410"/>
      <c r="Q264" s="410"/>
      <c r="R264" s="410"/>
      <c r="S264" s="410"/>
      <c r="T264" s="410"/>
      <c r="U264" s="410"/>
      <c r="V264" s="410"/>
      <c r="W264" s="410"/>
      <c r="X264" s="410"/>
      <c r="Y264" s="410"/>
      <c r="Z264" s="410"/>
      <c r="AA264" s="410"/>
      <c r="AB264" s="410"/>
      <c r="AC264" s="410"/>
      <c r="AD264" s="410"/>
      <c r="AE264" s="410"/>
      <c r="AF264" s="410"/>
      <c r="AG264" s="410"/>
      <c r="AH264" s="410"/>
      <c r="AI264" s="410"/>
      <c r="AW264" s="81">
        <v>22.58333333333</v>
      </c>
      <c r="AX264" s="82">
        <v>-300.66629325529902</v>
      </c>
      <c r="AY264" s="82">
        <v>-6429.2344612850802</v>
      </c>
      <c r="AZ264" s="82">
        <v>-2692.3651280102599</v>
      </c>
      <c r="BA264" s="82">
        <v>-70810.965702561196</v>
      </c>
      <c r="BC264" s="81">
        <v>22.58333333333</v>
      </c>
      <c r="BD264" s="82">
        <v>850.51752528081204</v>
      </c>
      <c r="BF264" s="81">
        <v>22.58333333333</v>
      </c>
      <c r="BG264" s="82">
        <v>13.3876106114775</v>
      </c>
    </row>
    <row r="265" spans="1:59" ht="12" customHeight="1">
      <c r="A265" s="317"/>
      <c r="B265" s="317">
        <v>22.222000000000001</v>
      </c>
      <c r="C265" s="317">
        <v>2.4</v>
      </c>
      <c r="D265" s="472">
        <f t="shared" si="68"/>
        <v>261</v>
      </c>
      <c r="E265" s="473" t="str">
        <f t="shared" si="67"/>
        <v/>
      </c>
      <c r="F265" s="410"/>
      <c r="G265" s="410"/>
      <c r="H265" s="410"/>
      <c r="I265" s="410"/>
      <c r="J265" s="410"/>
      <c r="K265" s="410"/>
      <c r="L265" s="410"/>
      <c r="M265" s="410"/>
      <c r="N265" s="410"/>
      <c r="O265" s="410"/>
      <c r="P265" s="410"/>
      <c r="Q265" s="410"/>
      <c r="R265" s="410"/>
      <c r="S265" s="410"/>
      <c r="T265" s="410"/>
      <c r="U265" s="410"/>
      <c r="V265" s="410"/>
      <c r="W265" s="410"/>
      <c r="X265" s="410"/>
      <c r="Y265" s="410"/>
      <c r="Z265" s="410"/>
      <c r="AA265" s="410"/>
      <c r="AB265" s="410"/>
      <c r="AC265" s="410"/>
      <c r="AD265" s="410"/>
      <c r="AE265" s="410"/>
      <c r="AF265" s="410"/>
      <c r="AG265" s="410"/>
      <c r="AH265" s="410"/>
      <c r="AI265" s="410"/>
      <c r="AW265" s="81">
        <v>22.66666666667</v>
      </c>
      <c r="AX265" s="82">
        <v>-283.51491304620703</v>
      </c>
      <c r="AY265" s="82">
        <v>-5581.5828401778099</v>
      </c>
      <c r="AZ265" s="82">
        <v>-2414.8416240134502</v>
      </c>
      <c r="BA265" s="82">
        <v>-57997.8758047991</v>
      </c>
      <c r="BC265" s="81">
        <v>22.66666666667</v>
      </c>
      <c r="BD265" s="82">
        <v>850.29461359982395</v>
      </c>
      <c r="BF265" s="81">
        <v>22.66666666667</v>
      </c>
      <c r="BG265" s="82">
        <v>13.3199617504913</v>
      </c>
    </row>
    <row r="266" spans="1:59" ht="12" customHeight="1">
      <c r="A266" s="317"/>
      <c r="B266" s="317">
        <v>22.271999999999998</v>
      </c>
      <c r="C266" s="317">
        <v>2.8</v>
      </c>
      <c r="D266" s="472">
        <f t="shared" si="68"/>
        <v>262</v>
      </c>
      <c r="E266" s="473" t="str">
        <f t="shared" si="67"/>
        <v/>
      </c>
      <c r="F266" s="410"/>
      <c r="G266" s="410"/>
      <c r="H266" s="410"/>
      <c r="I266" s="410"/>
      <c r="J266" s="410"/>
      <c r="K266" s="410"/>
      <c r="L266" s="410"/>
      <c r="M266" s="410"/>
      <c r="N266" s="410"/>
      <c r="O266" s="410"/>
      <c r="P266" s="410"/>
      <c r="Q266" s="410"/>
      <c r="R266" s="410"/>
      <c r="S266" s="410"/>
      <c r="T266" s="410"/>
      <c r="U266" s="410"/>
      <c r="V266" s="410"/>
      <c r="W266" s="410"/>
      <c r="X266" s="410"/>
      <c r="Y266" s="410"/>
      <c r="Z266" s="410"/>
      <c r="AA266" s="410"/>
      <c r="AB266" s="410"/>
      <c r="AC266" s="410"/>
      <c r="AD266" s="410"/>
      <c r="AE266" s="410"/>
      <c r="AF266" s="410"/>
      <c r="AG266" s="410"/>
      <c r="AH266" s="410"/>
      <c r="AI266" s="410"/>
      <c r="AW266" s="81">
        <v>22.75</v>
      </c>
      <c r="AX266" s="82">
        <v>-261.80398229469898</v>
      </c>
      <c r="AY266" s="82">
        <v>-4861.7109442136898</v>
      </c>
      <c r="AZ266" s="82">
        <v>-2062.6693960193402</v>
      </c>
      <c r="BA266" s="82">
        <v>-47025.609865343002</v>
      </c>
      <c r="BC266" s="81">
        <v>22.75</v>
      </c>
      <c r="BD266" s="82">
        <v>850.071430181702</v>
      </c>
      <c r="BF266" s="81">
        <v>22.75</v>
      </c>
      <c r="BG266" s="82">
        <v>13.555522311957001</v>
      </c>
    </row>
    <row r="267" spans="1:59" ht="12" customHeight="1">
      <c r="A267" s="317"/>
      <c r="B267" s="317">
        <v>22.321999999999999</v>
      </c>
      <c r="C267" s="317">
        <v>2.4</v>
      </c>
      <c r="D267" s="472">
        <f t="shared" si="68"/>
        <v>263</v>
      </c>
      <c r="E267" s="473" t="str">
        <f t="shared" si="67"/>
        <v/>
      </c>
      <c r="F267" s="410"/>
      <c r="G267" s="410"/>
      <c r="H267" s="410"/>
      <c r="I267" s="410"/>
      <c r="J267" s="410"/>
      <c r="K267" s="410"/>
      <c r="L267" s="410"/>
      <c r="M267" s="410"/>
      <c r="N267" s="410"/>
      <c r="O267" s="410"/>
      <c r="P267" s="410"/>
      <c r="Q267" s="410"/>
      <c r="R267" s="410"/>
      <c r="S267" s="410"/>
      <c r="T267" s="410"/>
      <c r="U267" s="410"/>
      <c r="V267" s="410"/>
      <c r="W267" s="410"/>
      <c r="X267" s="410"/>
      <c r="Y267" s="410"/>
      <c r="Z267" s="410"/>
      <c r="AA267" s="410"/>
      <c r="AB267" s="410"/>
      <c r="AC267" s="410"/>
      <c r="AD267" s="410"/>
      <c r="AE267" s="410"/>
      <c r="AF267" s="410"/>
      <c r="AG267" s="410"/>
      <c r="AH267" s="410"/>
      <c r="AI267" s="410"/>
      <c r="AW267" s="81">
        <v>22.83333333333</v>
      </c>
      <c r="AX267" s="82">
        <v>-255.21498335403399</v>
      </c>
      <c r="AY267" s="82">
        <v>-4894.7705123454198</v>
      </c>
      <c r="AZ267" s="82">
        <v>-1967.96821578412</v>
      </c>
      <c r="BA267" s="82">
        <v>-47519.532012372998</v>
      </c>
      <c r="BC267" s="81">
        <v>22.83333333333</v>
      </c>
      <c r="BD267" s="82">
        <v>849.84812599963504</v>
      </c>
      <c r="BF267" s="81">
        <v>22.83333333333</v>
      </c>
      <c r="BG267" s="82">
        <v>13.8653879191297</v>
      </c>
    </row>
    <row r="268" spans="1:59" ht="12" customHeight="1">
      <c r="A268" s="317"/>
      <c r="B268" s="317">
        <v>22.478000000000002</v>
      </c>
      <c r="C268" s="317">
        <v>-2.1</v>
      </c>
      <c r="D268" s="472">
        <f t="shared" si="68"/>
        <v>264</v>
      </c>
      <c r="E268" s="473" t="str">
        <f t="shared" si="67"/>
        <v/>
      </c>
      <c r="F268" s="410"/>
      <c r="G268" s="410"/>
      <c r="H268" s="410"/>
      <c r="I268" s="410"/>
      <c r="J268" s="410"/>
      <c r="K268" s="410"/>
      <c r="L268" s="410"/>
      <c r="M268" s="410"/>
      <c r="N268" s="410"/>
      <c r="O268" s="410"/>
      <c r="P268" s="410"/>
      <c r="Q268" s="410"/>
      <c r="R268" s="410"/>
      <c r="S268" s="410"/>
      <c r="T268" s="410"/>
      <c r="U268" s="410"/>
      <c r="V268" s="410"/>
      <c r="W268" s="410"/>
      <c r="X268" s="410"/>
      <c r="Y268" s="410"/>
      <c r="Z268" s="410"/>
      <c r="AA268" s="410"/>
      <c r="AB268" s="410"/>
      <c r="AC268" s="410"/>
      <c r="AD268" s="410"/>
      <c r="AE268" s="410"/>
      <c r="AF268" s="410"/>
      <c r="AG268" s="410"/>
      <c r="AH268" s="410"/>
      <c r="AI268" s="410"/>
      <c r="AW268" s="81">
        <v>22.91666666667</v>
      </c>
      <c r="AX268" s="82">
        <v>-272.17920904651299</v>
      </c>
      <c r="AY268" s="82">
        <v>-5739.2196148606299</v>
      </c>
      <c r="AZ268" s="82">
        <v>-2229.0763442503999</v>
      </c>
      <c r="BA268" s="82">
        <v>-60224.6299231476</v>
      </c>
      <c r="BC268" s="81">
        <v>22.91666666667</v>
      </c>
      <c r="BD268" s="82">
        <v>849.62469873516</v>
      </c>
      <c r="BF268" s="81">
        <v>22.91666666667</v>
      </c>
      <c r="BG268" s="82">
        <v>13.9291282810885</v>
      </c>
    </row>
    <row r="269" spans="1:59" ht="12" customHeight="1">
      <c r="A269" s="317"/>
      <c r="B269" s="317">
        <v>22.527999999999999</v>
      </c>
      <c r="C269" s="317">
        <v>-2.5</v>
      </c>
      <c r="D269" s="472">
        <f t="shared" si="68"/>
        <v>265</v>
      </c>
      <c r="E269" s="473" t="str">
        <f t="shared" si="67"/>
        <v/>
      </c>
      <c r="F269" s="410"/>
      <c r="G269" s="410"/>
      <c r="H269" s="410"/>
      <c r="I269" s="410"/>
      <c r="J269" s="410"/>
      <c r="K269" s="410"/>
      <c r="L269" s="410"/>
      <c r="M269" s="410"/>
      <c r="N269" s="410"/>
      <c r="O269" s="410"/>
      <c r="P269" s="410"/>
      <c r="Q269" s="410"/>
      <c r="R269" s="410"/>
      <c r="S269" s="410"/>
      <c r="T269" s="410"/>
      <c r="U269" s="410"/>
      <c r="V269" s="410"/>
      <c r="W269" s="410"/>
      <c r="X269" s="410"/>
      <c r="Y269" s="410"/>
      <c r="Z269" s="410"/>
      <c r="AA269" s="410"/>
      <c r="AB269" s="410"/>
      <c r="AC269" s="410"/>
      <c r="AD269" s="410"/>
      <c r="AE269" s="410"/>
      <c r="AF269" s="410"/>
      <c r="AG269" s="410"/>
      <c r="AH269" s="410"/>
      <c r="AI269" s="410"/>
      <c r="AW269" s="81">
        <v>23</v>
      </c>
      <c r="AX269" s="82">
        <v>-295.21981252183701</v>
      </c>
      <c r="AY269" s="82">
        <v>-6514.08323692882</v>
      </c>
      <c r="AZ269" s="82">
        <v>-2587.7376501677199</v>
      </c>
      <c r="BA269" s="82">
        <v>-71932.527457262404</v>
      </c>
      <c r="BC269" s="81">
        <v>23</v>
      </c>
      <c r="BD269" s="82">
        <v>849.40099570305097</v>
      </c>
      <c r="BF269" s="81">
        <v>23</v>
      </c>
      <c r="BG269" s="82">
        <v>13.677406527314201</v>
      </c>
    </row>
    <row r="270" spans="1:59" ht="12" customHeight="1">
      <c r="A270" s="317"/>
      <c r="B270" s="317">
        <v>22.577999999999999</v>
      </c>
      <c r="C270" s="317">
        <v>-2.1</v>
      </c>
      <c r="D270" s="472">
        <f t="shared" si="68"/>
        <v>266</v>
      </c>
      <c r="E270" s="473" t="str">
        <f t="shared" si="67"/>
        <v/>
      </c>
      <c r="F270" s="410"/>
      <c r="G270" s="410"/>
      <c r="H270" s="410"/>
      <c r="I270" s="410"/>
      <c r="J270" s="410"/>
      <c r="K270" s="410"/>
      <c r="L270" s="410"/>
      <c r="M270" s="410"/>
      <c r="N270" s="410"/>
      <c r="O270" s="410"/>
      <c r="P270" s="410"/>
      <c r="Q270" s="410"/>
      <c r="R270" s="410"/>
      <c r="S270" s="410"/>
      <c r="T270" s="410"/>
      <c r="U270" s="410"/>
      <c r="V270" s="410"/>
      <c r="W270" s="410"/>
      <c r="X270" s="410"/>
      <c r="Y270" s="410"/>
      <c r="Z270" s="410"/>
      <c r="AA270" s="410"/>
      <c r="AB270" s="410"/>
      <c r="AC270" s="410"/>
      <c r="AD270" s="410"/>
      <c r="AE270" s="410"/>
      <c r="AF270" s="410"/>
      <c r="AG270" s="410"/>
      <c r="AH270" s="410"/>
      <c r="AI270" s="410"/>
      <c r="AW270" s="81">
        <v>23.08333333333</v>
      </c>
      <c r="AX270" s="82">
        <v>-303.96088332725299</v>
      </c>
      <c r="AY270" s="82">
        <v>-6550.6731561582201</v>
      </c>
      <c r="AZ270" s="82">
        <v>-2748.4415539552101</v>
      </c>
      <c r="BA270" s="82">
        <v>-72674.465604944897</v>
      </c>
      <c r="BC270" s="81">
        <v>23.08333333333</v>
      </c>
      <c r="BD270" s="82">
        <v>849.176857461498</v>
      </c>
      <c r="BF270" s="81">
        <v>23.08333333333</v>
      </c>
      <c r="BG270" s="82">
        <v>13.3341811683812</v>
      </c>
    </row>
    <row r="271" spans="1:59" ht="12" customHeight="1">
      <c r="A271" s="317"/>
      <c r="B271" s="317">
        <v>22.734000000000002</v>
      </c>
      <c r="C271" s="317">
        <v>2.1</v>
      </c>
      <c r="D271" s="472">
        <f t="shared" si="68"/>
        <v>267</v>
      </c>
      <c r="E271" s="473" t="str">
        <f t="shared" si="67"/>
        <v/>
      </c>
      <c r="F271" s="410"/>
      <c r="G271" s="410"/>
      <c r="H271" s="410"/>
      <c r="I271" s="410"/>
      <c r="J271" s="410"/>
      <c r="K271" s="410"/>
      <c r="L271" s="410"/>
      <c r="M271" s="410"/>
      <c r="N271" s="410"/>
      <c r="O271" s="410"/>
      <c r="P271" s="410"/>
      <c r="Q271" s="410"/>
      <c r="R271" s="410"/>
      <c r="S271" s="410"/>
      <c r="T271" s="410"/>
      <c r="U271" s="410"/>
      <c r="V271" s="410"/>
      <c r="W271" s="410"/>
      <c r="X271" s="410"/>
      <c r="Y271" s="410"/>
      <c r="Z271" s="410"/>
      <c r="AA271" s="410"/>
      <c r="AB271" s="410"/>
      <c r="AC271" s="410"/>
      <c r="AD271" s="410"/>
      <c r="AE271" s="410"/>
      <c r="AF271" s="410"/>
      <c r="AG271" s="410"/>
      <c r="AH271" s="410"/>
      <c r="AI271" s="410"/>
      <c r="AW271" s="81">
        <v>23.16666666667</v>
      </c>
      <c r="AX271" s="82">
        <v>-288.14901732703601</v>
      </c>
      <c r="AY271" s="82">
        <v>-5721.0211135550899</v>
      </c>
      <c r="AZ271" s="82">
        <v>-2494.2844561899501</v>
      </c>
      <c r="BA271" s="82">
        <v>-60157.024940224801</v>
      </c>
      <c r="BC271" s="81">
        <v>23.16666666667</v>
      </c>
      <c r="BD271" s="82">
        <v>848.95227731652597</v>
      </c>
      <c r="BF271" s="81">
        <v>23.16666666667</v>
      </c>
      <c r="BG271" s="82">
        <v>13.227982973614999</v>
      </c>
    </row>
    <row r="272" spans="1:59" ht="12" customHeight="1">
      <c r="A272" s="317"/>
      <c r="B272" s="317">
        <v>22.783999999999999</v>
      </c>
      <c r="C272" s="317">
        <v>2.5</v>
      </c>
      <c r="D272" s="472">
        <f t="shared" si="68"/>
        <v>268</v>
      </c>
      <c r="E272" s="473" t="str">
        <f t="shared" si="67"/>
        <v/>
      </c>
      <c r="F272" s="410"/>
      <c r="G272" s="410"/>
      <c r="H272" s="410"/>
      <c r="I272" s="410"/>
      <c r="J272" s="410"/>
      <c r="K272" s="410"/>
      <c r="L272" s="410"/>
      <c r="M272" s="410"/>
      <c r="N272" s="410"/>
      <c r="O272" s="410"/>
      <c r="P272" s="410"/>
      <c r="Q272" s="410"/>
      <c r="R272" s="410"/>
      <c r="S272" s="410"/>
      <c r="T272" s="410"/>
      <c r="U272" s="410"/>
      <c r="V272" s="410"/>
      <c r="W272" s="410"/>
      <c r="X272" s="410"/>
      <c r="Y272" s="410"/>
      <c r="Z272" s="410"/>
      <c r="AA272" s="410"/>
      <c r="AB272" s="410"/>
      <c r="AC272" s="410"/>
      <c r="AD272" s="410"/>
      <c r="AE272" s="410"/>
      <c r="AF272" s="410"/>
      <c r="AG272" s="410"/>
      <c r="AH272" s="410"/>
      <c r="AI272" s="410"/>
      <c r="AW272" s="81">
        <v>23.25</v>
      </c>
      <c r="AX272" s="82">
        <v>-262.61038026052</v>
      </c>
      <c r="AY272" s="82">
        <v>-4823.2530430935503</v>
      </c>
      <c r="AZ272" s="82">
        <v>-2067.25087373017</v>
      </c>
      <c r="BA272" s="82">
        <v>-46414.779197722797</v>
      </c>
      <c r="BC272" s="81">
        <v>23.25</v>
      </c>
      <c r="BD272" s="82">
        <v>848.72741733912596</v>
      </c>
      <c r="BF272" s="81">
        <v>23.25</v>
      </c>
      <c r="BG272" s="82">
        <v>13.469184378202399</v>
      </c>
    </row>
    <row r="273" spans="1:59" ht="12" customHeight="1">
      <c r="A273" s="317"/>
      <c r="B273" s="317">
        <v>22.834</v>
      </c>
      <c r="C273" s="317">
        <v>2</v>
      </c>
      <c r="D273" s="472">
        <f t="shared" si="68"/>
        <v>269</v>
      </c>
      <c r="E273" s="473" t="str">
        <f t="shared" si="67"/>
        <v/>
      </c>
      <c r="F273" s="410"/>
      <c r="G273" s="410"/>
      <c r="H273" s="410"/>
      <c r="I273" s="410"/>
      <c r="J273" s="410"/>
      <c r="K273" s="410"/>
      <c r="L273" s="410"/>
      <c r="M273" s="410"/>
      <c r="N273" s="410"/>
      <c r="O273" s="410"/>
      <c r="P273" s="410"/>
      <c r="Q273" s="410"/>
      <c r="R273" s="410"/>
      <c r="S273" s="410"/>
      <c r="T273" s="410"/>
      <c r="U273" s="410"/>
      <c r="V273" s="410"/>
      <c r="W273" s="410"/>
      <c r="X273" s="410"/>
      <c r="Y273" s="410"/>
      <c r="Z273" s="410"/>
      <c r="AA273" s="410"/>
      <c r="AB273" s="410"/>
      <c r="AC273" s="410"/>
      <c r="AD273" s="410"/>
      <c r="AE273" s="410"/>
      <c r="AF273" s="410"/>
      <c r="AG273" s="410"/>
      <c r="AH273" s="410"/>
      <c r="AI273" s="410"/>
      <c r="AW273" s="81">
        <v>23.33333333333</v>
      </c>
      <c r="AX273" s="82">
        <v>-251.43212507406199</v>
      </c>
      <c r="AY273" s="82">
        <v>-4710.8357201822801</v>
      </c>
      <c r="AZ273" s="82">
        <v>-1906.74211061902</v>
      </c>
      <c r="BA273" s="82">
        <v>-44729.829447990101</v>
      </c>
      <c r="BC273" s="81">
        <v>23.33333333333</v>
      </c>
      <c r="BD273" s="82">
        <v>848.50246132278198</v>
      </c>
      <c r="BF273" s="81">
        <v>23.33333333333</v>
      </c>
      <c r="BG273" s="82">
        <v>13.8431668465782</v>
      </c>
    </row>
    <row r="274" spans="1:59" ht="12" customHeight="1">
      <c r="A274" s="317"/>
      <c r="B274" s="317">
        <v>22.99</v>
      </c>
      <c r="C274" s="317">
        <v>-2.4</v>
      </c>
      <c r="D274" s="472">
        <f t="shared" si="68"/>
        <v>270</v>
      </c>
      <c r="E274" s="473" t="str">
        <f t="shared" si="67"/>
        <v/>
      </c>
      <c r="F274" s="410"/>
      <c r="G274" s="410"/>
      <c r="H274" s="410"/>
      <c r="I274" s="410"/>
      <c r="J274" s="410"/>
      <c r="K274" s="410"/>
      <c r="L274" s="410"/>
      <c r="M274" s="410"/>
      <c r="N274" s="410"/>
      <c r="O274" s="410"/>
      <c r="P274" s="410"/>
      <c r="Q274" s="410"/>
      <c r="R274" s="410"/>
      <c r="S274" s="410"/>
      <c r="T274" s="410"/>
      <c r="U274" s="410"/>
      <c r="V274" s="410"/>
      <c r="W274" s="410"/>
      <c r="X274" s="410"/>
      <c r="Y274" s="410"/>
      <c r="Z274" s="410"/>
      <c r="AA274" s="410"/>
      <c r="AB274" s="410"/>
      <c r="AC274" s="410"/>
      <c r="AD274" s="410"/>
      <c r="AE274" s="410"/>
      <c r="AF274" s="410"/>
      <c r="AG274" s="410"/>
      <c r="AH274" s="410"/>
      <c r="AI274" s="410"/>
      <c r="AW274" s="81">
        <v>23.41666666667</v>
      </c>
      <c r="AX274" s="82">
        <v>-265.232808833001</v>
      </c>
      <c r="AY274" s="82">
        <v>-5495.3928186754802</v>
      </c>
      <c r="AZ274" s="82">
        <v>-2120.5561101553299</v>
      </c>
      <c r="BA274" s="82">
        <v>-56537.024507540002</v>
      </c>
      <c r="BC274" s="81">
        <v>23.41666666667</v>
      </c>
      <c r="BD274" s="82">
        <v>848.27744353836999</v>
      </c>
      <c r="BF274" s="81">
        <v>23.41666666667</v>
      </c>
      <c r="BG274" s="82">
        <v>14.0002329796382</v>
      </c>
    </row>
    <row r="275" spans="1:59" ht="12" customHeight="1">
      <c r="A275" s="317"/>
      <c r="B275" s="317">
        <v>23.04</v>
      </c>
      <c r="C275" s="317">
        <v>-2.8</v>
      </c>
      <c r="D275" s="472">
        <f t="shared" si="68"/>
        <v>271</v>
      </c>
      <c r="E275" s="473" t="str">
        <f t="shared" si="67"/>
        <v/>
      </c>
      <c r="F275" s="410"/>
      <c r="G275" s="410"/>
      <c r="H275" s="410"/>
      <c r="I275" s="410"/>
      <c r="J275" s="410"/>
      <c r="K275" s="410"/>
      <c r="L275" s="410"/>
      <c r="M275" s="410"/>
      <c r="N275" s="410"/>
      <c r="O275" s="410"/>
      <c r="P275" s="410"/>
      <c r="Q275" s="410"/>
      <c r="R275" s="410"/>
      <c r="S275" s="410"/>
      <c r="T275" s="410"/>
      <c r="U275" s="410"/>
      <c r="V275" s="410"/>
      <c r="W275" s="410"/>
      <c r="X275" s="410"/>
      <c r="Y275" s="410"/>
      <c r="Z275" s="410"/>
      <c r="AA275" s="410"/>
      <c r="AB275" s="410"/>
      <c r="AC275" s="410"/>
      <c r="AD275" s="410"/>
      <c r="AE275" s="410"/>
      <c r="AF275" s="410"/>
      <c r="AG275" s="410"/>
      <c r="AH275" s="410"/>
      <c r="AI275" s="410"/>
      <c r="AW275" s="81">
        <v>23.5</v>
      </c>
      <c r="AX275" s="82">
        <v>-289.35065950530799</v>
      </c>
      <c r="AY275" s="82">
        <v>-6372.3579774598602</v>
      </c>
      <c r="AZ275" s="82">
        <v>-2495.2855339861499</v>
      </c>
      <c r="BA275" s="82">
        <v>-69775.537259221601</v>
      </c>
      <c r="BC275" s="81">
        <v>23.5</v>
      </c>
      <c r="BD275" s="82">
        <v>848.05222368619798</v>
      </c>
      <c r="BF275" s="81">
        <v>23.5</v>
      </c>
      <c r="BG275" s="82">
        <v>13.8120941099119</v>
      </c>
    </row>
    <row r="276" spans="1:59" ht="12" customHeight="1">
      <c r="A276" s="317"/>
      <c r="B276" s="317">
        <v>23.09</v>
      </c>
      <c r="C276" s="317">
        <v>-2.4</v>
      </c>
      <c r="D276" s="472">
        <f t="shared" si="68"/>
        <v>272</v>
      </c>
      <c r="E276" s="473" t="str">
        <f t="shared" si="67"/>
        <v/>
      </c>
      <c r="F276" s="410"/>
      <c r="G276" s="410"/>
      <c r="H276" s="410"/>
      <c r="I276" s="410"/>
      <c r="J276" s="410"/>
      <c r="K276" s="410"/>
      <c r="L276" s="410"/>
      <c r="M276" s="410"/>
      <c r="N276" s="410"/>
      <c r="O276" s="410"/>
      <c r="P276" s="410"/>
      <c r="Q276" s="410"/>
      <c r="R276" s="410"/>
      <c r="S276" s="410"/>
      <c r="T276" s="410"/>
      <c r="U276" s="410"/>
      <c r="V276" s="410"/>
      <c r="W276" s="410"/>
      <c r="X276" s="410"/>
      <c r="Y276" s="410"/>
      <c r="Z276" s="410"/>
      <c r="AA276" s="410"/>
      <c r="AB276" s="410"/>
      <c r="AC276" s="410"/>
      <c r="AD276" s="410"/>
      <c r="AE276" s="410"/>
      <c r="AF276" s="410"/>
      <c r="AG276" s="410"/>
      <c r="AH276" s="410"/>
      <c r="AI276" s="410"/>
      <c r="AW276" s="81">
        <v>23.58333333333</v>
      </c>
      <c r="AX276" s="82">
        <v>-301.76868084967901</v>
      </c>
      <c r="AY276" s="82">
        <v>-6563.2245250689502</v>
      </c>
      <c r="AZ276" s="82">
        <v>-2704.8489752891401</v>
      </c>
      <c r="BA276" s="82">
        <v>-72793.232722943707</v>
      </c>
      <c r="BC276" s="81">
        <v>23.58333333333</v>
      </c>
      <c r="BD276" s="82">
        <v>847.826621455186</v>
      </c>
      <c r="BF276" s="81">
        <v>23.58333333333</v>
      </c>
      <c r="BG276" s="82">
        <v>13.469172476727801</v>
      </c>
    </row>
    <row r="277" spans="1:59" ht="12" customHeight="1">
      <c r="A277" s="317"/>
      <c r="B277" s="317">
        <v>23.245999999999999</v>
      </c>
      <c r="C277" s="317">
        <v>2.4</v>
      </c>
      <c r="D277" s="472">
        <f t="shared" si="68"/>
        <v>273</v>
      </c>
      <c r="E277" s="473" t="str">
        <f t="shared" si="67"/>
        <v/>
      </c>
      <c r="F277" s="410"/>
      <c r="G277" s="410"/>
      <c r="H277" s="410"/>
      <c r="I277" s="410"/>
      <c r="J277" s="410"/>
      <c r="K277" s="410"/>
      <c r="L277" s="410"/>
      <c r="M277" s="410"/>
      <c r="N277" s="410"/>
      <c r="O277" s="410"/>
      <c r="P277" s="410"/>
      <c r="Q277" s="410"/>
      <c r="R277" s="410"/>
      <c r="S277" s="410"/>
      <c r="T277" s="410"/>
      <c r="U277" s="410"/>
      <c r="V277" s="410"/>
      <c r="W277" s="410"/>
      <c r="X277" s="410"/>
      <c r="Y277" s="410"/>
      <c r="Z277" s="410"/>
      <c r="AA277" s="410"/>
      <c r="AB277" s="410"/>
      <c r="AC277" s="410"/>
      <c r="AD277" s="410"/>
      <c r="AE277" s="410"/>
      <c r="AF277" s="410"/>
      <c r="AG277" s="410"/>
      <c r="AH277" s="410"/>
      <c r="AI277" s="410"/>
      <c r="AW277" s="81">
        <v>23.66666666667</v>
      </c>
      <c r="AX277" s="82">
        <v>-290.09891331467099</v>
      </c>
      <c r="AY277" s="82">
        <v>-5859.2721103636504</v>
      </c>
      <c r="AZ277" s="82">
        <v>-2523.5827831996698</v>
      </c>
      <c r="BA277" s="82">
        <v>-62220.774115206797</v>
      </c>
      <c r="BC277" s="81">
        <v>23.66666666667</v>
      </c>
      <c r="BD277" s="82">
        <v>847.60058819420703</v>
      </c>
      <c r="BF277" s="81">
        <v>23.66666666667</v>
      </c>
      <c r="BG277" s="82">
        <v>13.3073767681514</v>
      </c>
    </row>
    <row r="278" spans="1:59" ht="12" customHeight="1">
      <c r="A278" s="317"/>
      <c r="B278" s="317">
        <v>23.295999999999999</v>
      </c>
      <c r="C278" s="317">
        <v>2.8</v>
      </c>
      <c r="D278" s="472">
        <f t="shared" si="68"/>
        <v>274</v>
      </c>
      <c r="E278" s="473" t="str">
        <f t="shared" si="67"/>
        <v/>
      </c>
      <c r="F278" s="410"/>
      <c r="G278" s="410"/>
      <c r="H278" s="410"/>
      <c r="I278" s="410"/>
      <c r="J278" s="410"/>
      <c r="K278" s="410"/>
      <c r="L278" s="410"/>
      <c r="M278" s="410"/>
      <c r="N278" s="410"/>
      <c r="O278" s="410"/>
      <c r="P278" s="410"/>
      <c r="Q278" s="410"/>
      <c r="R278" s="410"/>
      <c r="S278" s="410"/>
      <c r="T278" s="410"/>
      <c r="U278" s="410"/>
      <c r="V278" s="410"/>
      <c r="W278" s="410"/>
      <c r="X278" s="410"/>
      <c r="Y278" s="410"/>
      <c r="Z278" s="410"/>
      <c r="AA278" s="410"/>
      <c r="AB278" s="410"/>
      <c r="AC278" s="410"/>
      <c r="AD278" s="410"/>
      <c r="AE278" s="410"/>
      <c r="AF278" s="410"/>
      <c r="AG278" s="410"/>
      <c r="AH278" s="410"/>
      <c r="AI278" s="410"/>
      <c r="AW278" s="81">
        <v>23.75</v>
      </c>
      <c r="AX278" s="82">
        <v>-267.61000820017301</v>
      </c>
      <c r="AY278" s="82">
        <v>-5021.7085109884802</v>
      </c>
      <c r="AZ278" s="82">
        <v>-2150.9739900248601</v>
      </c>
      <c r="BA278" s="82">
        <v>-49442.979517635198</v>
      </c>
      <c r="BC278" s="81">
        <v>23.75</v>
      </c>
      <c r="BD278" s="82">
        <v>847.37424349171602</v>
      </c>
      <c r="BF278" s="81">
        <v>23.75</v>
      </c>
      <c r="BG278" s="82">
        <v>13.464710605210101</v>
      </c>
    </row>
    <row r="279" spans="1:59" ht="12" customHeight="1">
      <c r="A279" s="317"/>
      <c r="B279" s="317">
        <v>23.346</v>
      </c>
      <c r="C279" s="317">
        <v>2.4</v>
      </c>
      <c r="D279" s="472">
        <f t="shared" si="68"/>
        <v>275</v>
      </c>
      <c r="E279" s="473" t="str">
        <f t="shared" si="67"/>
        <v/>
      </c>
      <c r="F279" s="410"/>
      <c r="G279" s="410"/>
      <c r="H279" s="410"/>
      <c r="I279" s="410"/>
      <c r="J279" s="410"/>
      <c r="K279" s="410"/>
      <c r="L279" s="410"/>
      <c r="M279" s="410"/>
      <c r="N279" s="410"/>
      <c r="O279" s="410"/>
      <c r="P279" s="410"/>
      <c r="Q279" s="410"/>
      <c r="R279" s="410"/>
      <c r="S279" s="410"/>
      <c r="T279" s="410"/>
      <c r="U279" s="410"/>
      <c r="V279" s="410"/>
      <c r="W279" s="410"/>
      <c r="X279" s="410"/>
      <c r="Y279" s="410"/>
      <c r="Z279" s="410"/>
      <c r="AA279" s="410"/>
      <c r="AB279" s="410"/>
      <c r="AC279" s="410"/>
      <c r="AD279" s="410"/>
      <c r="AE279" s="410"/>
      <c r="AF279" s="410"/>
      <c r="AG279" s="410"/>
      <c r="AH279" s="410"/>
      <c r="AI279" s="410"/>
      <c r="AW279" s="81">
        <v>23.83333333333</v>
      </c>
      <c r="AX279" s="82">
        <v>-254.43010728804899</v>
      </c>
      <c r="AY279" s="82">
        <v>-4773.7908598765998</v>
      </c>
      <c r="AZ279" s="82">
        <v>-1954.7460715048901</v>
      </c>
      <c r="BA279" s="82">
        <v>-45700.7599056576</v>
      </c>
      <c r="BC279" s="81">
        <v>23.83333333333</v>
      </c>
      <c r="BD279" s="82">
        <v>847.14775841106803</v>
      </c>
      <c r="BF279" s="81">
        <v>23.83333333333</v>
      </c>
      <c r="BG279" s="82">
        <v>13.7911144671743</v>
      </c>
    </row>
    <row r="280" spans="1:59" ht="12" customHeight="1">
      <c r="A280" s="317"/>
      <c r="B280" s="317">
        <v>23.501999999999999</v>
      </c>
      <c r="C280" s="317">
        <v>-2.1</v>
      </c>
      <c r="D280" s="472">
        <f t="shared" si="68"/>
        <v>276</v>
      </c>
      <c r="E280" s="473" t="str">
        <f t="shared" si="67"/>
        <v/>
      </c>
      <c r="F280" s="410"/>
      <c r="G280" s="410"/>
      <c r="H280" s="410"/>
      <c r="I280" s="410"/>
      <c r="J280" s="410"/>
      <c r="K280" s="410"/>
      <c r="L280" s="410"/>
      <c r="M280" s="410"/>
      <c r="N280" s="410"/>
      <c r="O280" s="410"/>
      <c r="P280" s="410"/>
      <c r="Q280" s="410"/>
      <c r="R280" s="410"/>
      <c r="S280" s="410"/>
      <c r="T280" s="410"/>
      <c r="U280" s="410"/>
      <c r="V280" s="410"/>
      <c r="W280" s="410"/>
      <c r="X280" s="410"/>
      <c r="Y280" s="410"/>
      <c r="Z280" s="410"/>
      <c r="AA280" s="410"/>
      <c r="AB280" s="410"/>
      <c r="AC280" s="410"/>
      <c r="AD280" s="410"/>
      <c r="AE280" s="410"/>
      <c r="AF280" s="410"/>
      <c r="AG280" s="410"/>
      <c r="AH280" s="410"/>
      <c r="AI280" s="410"/>
      <c r="AW280" s="81">
        <v>23.91666666667</v>
      </c>
      <c r="AX280" s="82">
        <v>-265.65577659847901</v>
      </c>
      <c r="AY280" s="82">
        <v>-5459.7795001732502</v>
      </c>
      <c r="AZ280" s="82">
        <v>-2127.9114657906598</v>
      </c>
      <c r="BA280" s="82">
        <v>-56014.149847709399</v>
      </c>
      <c r="BC280" s="81">
        <v>23.91666666667</v>
      </c>
      <c r="BD280" s="82">
        <v>846.92118323536704</v>
      </c>
      <c r="BF280" s="81">
        <v>23.91666666667</v>
      </c>
      <c r="BG280" s="82">
        <v>13.9487189490701</v>
      </c>
    </row>
    <row r="281" spans="1:59" ht="12" customHeight="1">
      <c r="A281" s="317"/>
      <c r="B281" s="317">
        <v>23.552</v>
      </c>
      <c r="C281" s="317">
        <v>-2.5</v>
      </c>
      <c r="D281" s="472">
        <f t="shared" si="68"/>
        <v>277</v>
      </c>
      <c r="E281" s="473" t="str">
        <f t="shared" si="67"/>
        <v/>
      </c>
      <c r="F281" s="410"/>
      <c r="G281" s="410"/>
      <c r="H281" s="410"/>
      <c r="I281" s="410"/>
      <c r="J281" s="410"/>
      <c r="K281" s="410"/>
      <c r="L281" s="410"/>
      <c r="M281" s="410"/>
      <c r="N281" s="410"/>
      <c r="O281" s="410"/>
      <c r="P281" s="410"/>
      <c r="Q281" s="410"/>
      <c r="R281" s="410"/>
      <c r="S281" s="410"/>
      <c r="T281" s="410"/>
      <c r="U281" s="410"/>
      <c r="V281" s="410"/>
      <c r="W281" s="410"/>
      <c r="X281" s="410"/>
      <c r="Y281" s="410"/>
      <c r="Z281" s="410"/>
      <c r="AA281" s="410"/>
      <c r="AB281" s="410"/>
      <c r="AC281" s="410"/>
      <c r="AD281" s="410"/>
      <c r="AE281" s="410"/>
      <c r="AF281" s="410"/>
      <c r="AG281" s="410"/>
      <c r="AH281" s="410"/>
      <c r="AI281" s="410"/>
      <c r="AW281" s="81">
        <v>24</v>
      </c>
      <c r="AX281" s="82">
        <v>-289.03138460396701</v>
      </c>
      <c r="AY281" s="82">
        <v>-6336.3205550714301</v>
      </c>
      <c r="AZ281" s="82">
        <v>-2490.5857413789699</v>
      </c>
      <c r="BA281" s="82">
        <v>-69238.464414930393</v>
      </c>
      <c r="BC281" s="81">
        <v>24</v>
      </c>
      <c r="BD281" s="82">
        <v>846.694399836201</v>
      </c>
      <c r="BF281" s="81">
        <v>24</v>
      </c>
      <c r="BG281" s="82">
        <v>13.7790645834672</v>
      </c>
    </row>
    <row r="282" spans="1:59" ht="12" customHeight="1">
      <c r="A282" s="317"/>
      <c r="B282" s="317">
        <v>23.602</v>
      </c>
      <c r="C282" s="317">
        <v>-2.1</v>
      </c>
      <c r="D282" s="472">
        <f t="shared" si="68"/>
        <v>278</v>
      </c>
      <c r="E282" s="473" t="str">
        <f t="shared" si="67"/>
        <v/>
      </c>
      <c r="F282" s="410"/>
      <c r="G282" s="410"/>
      <c r="H282" s="410"/>
      <c r="I282" s="410"/>
      <c r="J282" s="410"/>
      <c r="K282" s="410"/>
      <c r="L282" s="410"/>
      <c r="M282" s="410"/>
      <c r="N282" s="410"/>
      <c r="O282" s="410"/>
      <c r="P282" s="410"/>
      <c r="Q282" s="410"/>
      <c r="R282" s="410"/>
      <c r="S282" s="410"/>
      <c r="T282" s="410"/>
      <c r="U282" s="410"/>
      <c r="V282" s="410"/>
      <c r="W282" s="410"/>
      <c r="X282" s="410"/>
      <c r="Y282" s="410"/>
      <c r="Z282" s="410"/>
      <c r="AA282" s="410"/>
      <c r="AB282" s="410"/>
      <c r="AC282" s="410"/>
      <c r="AD282" s="410"/>
      <c r="AE282" s="410"/>
      <c r="AF282" s="410"/>
      <c r="AG282" s="410"/>
      <c r="AH282" s="410"/>
      <c r="AI282" s="410"/>
      <c r="AW282" s="81">
        <v>24.08333333333</v>
      </c>
      <c r="AX282" s="82">
        <v>-304.23231323511402</v>
      </c>
      <c r="AY282" s="82">
        <v>-6654.2849383265002</v>
      </c>
      <c r="AZ282" s="82">
        <v>-2746.25712365444</v>
      </c>
      <c r="BA282" s="82">
        <v>-74187.846622602301</v>
      </c>
      <c r="BC282" s="81">
        <v>24.08333333333</v>
      </c>
      <c r="BD282" s="82">
        <v>846.46723085394899</v>
      </c>
      <c r="BF282" s="81">
        <v>24.08333333333</v>
      </c>
      <c r="BG282" s="82">
        <v>13.424290683323299</v>
      </c>
    </row>
    <row r="283" spans="1:59" ht="12" customHeight="1">
      <c r="A283" s="317"/>
      <c r="B283" s="317">
        <v>23.757999999999999</v>
      </c>
      <c r="C283" s="317">
        <v>2.1</v>
      </c>
      <c r="D283" s="472">
        <f t="shared" si="68"/>
        <v>279</v>
      </c>
      <c r="E283" s="473" t="str">
        <f t="shared" si="67"/>
        <v/>
      </c>
      <c r="F283" s="410"/>
      <c r="G283" s="410"/>
      <c r="H283" s="410"/>
      <c r="I283" s="410"/>
      <c r="J283" s="410"/>
      <c r="K283" s="410"/>
      <c r="L283" s="410"/>
      <c r="M283" s="410"/>
      <c r="N283" s="410"/>
      <c r="O283" s="410"/>
      <c r="P283" s="410"/>
      <c r="Q283" s="410"/>
      <c r="R283" s="410"/>
      <c r="S283" s="410"/>
      <c r="T283" s="410"/>
      <c r="U283" s="410"/>
      <c r="V283" s="410"/>
      <c r="W283" s="410"/>
      <c r="X283" s="410"/>
      <c r="Y283" s="410"/>
      <c r="Z283" s="410"/>
      <c r="AA283" s="410"/>
      <c r="AB283" s="410"/>
      <c r="AC283" s="410"/>
      <c r="AD283" s="410"/>
      <c r="AE283" s="410"/>
      <c r="AF283" s="410"/>
      <c r="AG283" s="410"/>
      <c r="AH283" s="410"/>
      <c r="AI283" s="410"/>
      <c r="AW283" s="81">
        <v>24.16666666667</v>
      </c>
      <c r="AX283" s="82">
        <v>-294.93460866611599</v>
      </c>
      <c r="AY283" s="82">
        <v>-6017.0578212626197</v>
      </c>
      <c r="AZ283" s="82">
        <v>-2606.3239685533299</v>
      </c>
      <c r="BA283" s="82">
        <v>-64654.9387510815</v>
      </c>
      <c r="BC283" s="81">
        <v>24.16666666667</v>
      </c>
      <c r="BD283" s="82">
        <v>846.23961471081395</v>
      </c>
      <c r="BF283" s="81">
        <v>24.16666666667</v>
      </c>
      <c r="BG283" s="82">
        <v>13.2219253705778</v>
      </c>
    </row>
    <row r="284" spans="1:59" ht="12" customHeight="1">
      <c r="A284" s="317"/>
      <c r="B284" s="317">
        <v>23.808</v>
      </c>
      <c r="C284" s="317">
        <v>2.5</v>
      </c>
      <c r="D284" s="472">
        <f t="shared" si="68"/>
        <v>280</v>
      </c>
      <c r="E284" s="473" t="str">
        <f t="shared" si="67"/>
        <v/>
      </c>
      <c r="F284" s="410"/>
      <c r="G284" s="410"/>
      <c r="H284" s="410"/>
      <c r="I284" s="410"/>
      <c r="J284" s="410"/>
      <c r="K284" s="410"/>
      <c r="L284" s="410"/>
      <c r="M284" s="410"/>
      <c r="N284" s="410"/>
      <c r="O284" s="410"/>
      <c r="P284" s="410"/>
      <c r="Q284" s="410"/>
      <c r="R284" s="410"/>
      <c r="S284" s="410"/>
      <c r="T284" s="410"/>
      <c r="U284" s="410"/>
      <c r="V284" s="410"/>
      <c r="W284" s="410"/>
      <c r="X284" s="410"/>
      <c r="Y284" s="410"/>
      <c r="Z284" s="410"/>
      <c r="AA284" s="410"/>
      <c r="AB284" s="410"/>
      <c r="AC284" s="410"/>
      <c r="AD284" s="410"/>
      <c r="AE284" s="410"/>
      <c r="AF284" s="410"/>
      <c r="AG284" s="410"/>
      <c r="AH284" s="410"/>
      <c r="AI284" s="410"/>
      <c r="AW284" s="81">
        <v>24.25</v>
      </c>
      <c r="AX284" s="82">
        <v>-269.669646921376</v>
      </c>
      <c r="AY284" s="82">
        <v>-5033.7034917548199</v>
      </c>
      <c r="AZ284" s="82">
        <v>-2183.4829697791902</v>
      </c>
      <c r="BA284" s="82">
        <v>-49644.272679256901</v>
      </c>
      <c r="BC284" s="81">
        <v>24.25</v>
      </c>
      <c r="BD284" s="82">
        <v>846.01167357485497</v>
      </c>
      <c r="BF284" s="81">
        <v>24.25</v>
      </c>
      <c r="BG284" s="82">
        <v>13.370401897583699</v>
      </c>
    </row>
    <row r="285" spans="1:59" ht="12" customHeight="1">
      <c r="A285" s="317"/>
      <c r="B285" s="317">
        <v>23.858000000000001</v>
      </c>
      <c r="C285" s="317">
        <v>2</v>
      </c>
      <c r="D285" s="472">
        <f t="shared" si="68"/>
        <v>281</v>
      </c>
      <c r="E285" s="473" t="str">
        <f t="shared" si="67"/>
        <v/>
      </c>
      <c r="F285" s="410"/>
      <c r="G285" s="410"/>
      <c r="H285" s="410"/>
      <c r="I285" s="410"/>
      <c r="J285" s="410"/>
      <c r="K285" s="410"/>
      <c r="L285" s="410"/>
      <c r="M285" s="410"/>
      <c r="N285" s="410"/>
      <c r="O285" s="410"/>
      <c r="P285" s="410"/>
      <c r="Q285" s="410"/>
      <c r="R285" s="410"/>
      <c r="S285" s="410"/>
      <c r="T285" s="410"/>
      <c r="U285" s="410"/>
      <c r="V285" s="410"/>
      <c r="W285" s="410"/>
      <c r="X285" s="410"/>
      <c r="Y285" s="410"/>
      <c r="Z285" s="410"/>
      <c r="AA285" s="410"/>
      <c r="AB285" s="410"/>
      <c r="AC285" s="410"/>
      <c r="AD285" s="410"/>
      <c r="AE285" s="410"/>
      <c r="AF285" s="410"/>
      <c r="AG285" s="410"/>
      <c r="AH285" s="410"/>
      <c r="AI285" s="410"/>
      <c r="AW285" s="81">
        <v>24.33333333333</v>
      </c>
      <c r="AX285" s="82">
        <v>-251.79894171836901</v>
      </c>
      <c r="AY285" s="82">
        <v>-4621.0859828356597</v>
      </c>
      <c r="AZ285" s="82">
        <v>-1905.37761330328</v>
      </c>
      <c r="BA285" s="82">
        <v>-43355.151953288499</v>
      </c>
      <c r="BC285" s="81">
        <v>24.33333333333</v>
      </c>
      <c r="BD285" s="82">
        <v>845.78360661324496</v>
      </c>
      <c r="BF285" s="81">
        <v>24.33333333333</v>
      </c>
      <c r="BG285" s="82">
        <v>13.746943809816701</v>
      </c>
    </row>
    <row r="286" spans="1:59" ht="12" customHeight="1">
      <c r="A286" s="317"/>
      <c r="B286" s="317">
        <v>24.013999999999999</v>
      </c>
      <c r="C286" s="317">
        <v>-2.4</v>
      </c>
      <c r="D286" s="472">
        <f t="shared" si="68"/>
        <v>282</v>
      </c>
      <c r="E286" s="473" t="str">
        <f t="shared" si="67"/>
        <v/>
      </c>
      <c r="F286" s="410"/>
      <c r="G286" s="410"/>
      <c r="H286" s="410"/>
      <c r="I286" s="410"/>
      <c r="J286" s="410"/>
      <c r="K286" s="410"/>
      <c r="L286" s="410"/>
      <c r="M286" s="410"/>
      <c r="N286" s="410"/>
      <c r="O286" s="410"/>
      <c r="P286" s="410"/>
      <c r="Q286" s="410"/>
      <c r="R286" s="410"/>
      <c r="S286" s="410"/>
      <c r="T286" s="410"/>
      <c r="U286" s="410"/>
      <c r="V286" s="410"/>
      <c r="W286" s="410"/>
      <c r="X286" s="410"/>
      <c r="Y286" s="410"/>
      <c r="Z286" s="410"/>
      <c r="AA286" s="410"/>
      <c r="AB286" s="410"/>
      <c r="AC286" s="410"/>
      <c r="AD286" s="410"/>
      <c r="AE286" s="410"/>
      <c r="AF286" s="410"/>
      <c r="AG286" s="410"/>
      <c r="AH286" s="410"/>
      <c r="AI286" s="410"/>
      <c r="AW286" s="81">
        <v>24.41666666667</v>
      </c>
      <c r="AX286" s="82">
        <v>-259.21526460321797</v>
      </c>
      <c r="AY286" s="82">
        <v>-5217.7163707417603</v>
      </c>
      <c r="AZ286" s="82">
        <v>-2026.6931432741201</v>
      </c>
      <c r="BA286" s="82">
        <v>-52348.256698344099</v>
      </c>
      <c r="BC286" s="81">
        <v>24.41666666667</v>
      </c>
      <c r="BD286" s="82">
        <v>845.555502362575</v>
      </c>
      <c r="BF286" s="81">
        <v>24.41666666667</v>
      </c>
      <c r="BG286" s="82">
        <v>13.9952143817194</v>
      </c>
    </row>
    <row r="287" spans="1:59" ht="12" customHeight="1">
      <c r="A287" s="317"/>
      <c r="B287" s="317">
        <v>24.064</v>
      </c>
      <c r="C287" s="317">
        <v>-2.8</v>
      </c>
      <c r="D287" s="472">
        <f t="shared" si="68"/>
        <v>283</v>
      </c>
      <c r="E287" s="473" t="str">
        <f t="shared" si="67"/>
        <v/>
      </c>
      <c r="F287" s="410"/>
      <c r="G287" s="410"/>
      <c r="H287" s="410"/>
      <c r="I287" s="410"/>
      <c r="J287" s="410"/>
      <c r="K287" s="410"/>
      <c r="L287" s="410"/>
      <c r="M287" s="410"/>
      <c r="N287" s="410"/>
      <c r="O287" s="410"/>
      <c r="P287" s="410"/>
      <c r="Q287" s="410"/>
      <c r="R287" s="410"/>
      <c r="S287" s="410"/>
      <c r="T287" s="410"/>
      <c r="U287" s="410"/>
      <c r="V287" s="410"/>
      <c r="W287" s="410"/>
      <c r="X287" s="410"/>
      <c r="Y287" s="410"/>
      <c r="Z287" s="410"/>
      <c r="AA287" s="410"/>
      <c r="AB287" s="410"/>
      <c r="AC287" s="410"/>
      <c r="AD287" s="410"/>
      <c r="AE287" s="410"/>
      <c r="AF287" s="410"/>
      <c r="AG287" s="410"/>
      <c r="AH287" s="410"/>
      <c r="AI287" s="410"/>
      <c r="AW287" s="81">
        <v>24.5</v>
      </c>
      <c r="AX287" s="82">
        <v>-282.74979930227801</v>
      </c>
      <c r="AY287" s="82">
        <v>-6165.9143965472504</v>
      </c>
      <c r="AZ287" s="82">
        <v>-2391.8410384868198</v>
      </c>
      <c r="BA287" s="82">
        <v>-66650.035054995897</v>
      </c>
      <c r="BC287" s="81">
        <v>24.5</v>
      </c>
      <c r="BD287" s="82">
        <v>845.32726230119795</v>
      </c>
      <c r="BF287" s="81">
        <v>24.5</v>
      </c>
      <c r="BG287" s="82">
        <v>13.8994432333334</v>
      </c>
    </row>
    <row r="288" spans="1:59" ht="12" customHeight="1">
      <c r="A288" s="317"/>
      <c r="B288" s="317">
        <v>24.114000000000001</v>
      </c>
      <c r="C288" s="317">
        <v>-2.4</v>
      </c>
      <c r="D288" s="472">
        <f t="shared" si="68"/>
        <v>284</v>
      </c>
      <c r="E288" s="473" t="str">
        <f t="shared" si="67"/>
        <v/>
      </c>
      <c r="F288" s="410"/>
      <c r="G288" s="410"/>
      <c r="H288" s="410"/>
      <c r="I288" s="410"/>
      <c r="J288" s="410"/>
      <c r="K288" s="410"/>
      <c r="L288" s="410"/>
      <c r="M288" s="410"/>
      <c r="N288" s="410"/>
      <c r="O288" s="410"/>
      <c r="P288" s="410"/>
      <c r="Q288" s="410"/>
      <c r="R288" s="410"/>
      <c r="S288" s="410"/>
      <c r="T288" s="410"/>
      <c r="U288" s="410"/>
      <c r="V288" s="410"/>
      <c r="W288" s="410"/>
      <c r="X288" s="410"/>
      <c r="Y288" s="410"/>
      <c r="Z288" s="410"/>
      <c r="AA288" s="410"/>
      <c r="AB288" s="410"/>
      <c r="AC288" s="410"/>
      <c r="AD288" s="410"/>
      <c r="AE288" s="410"/>
      <c r="AF288" s="410"/>
      <c r="AG288" s="410"/>
      <c r="AH288" s="410"/>
      <c r="AI288" s="410"/>
      <c r="AW288" s="81">
        <v>24.58333333333</v>
      </c>
      <c r="AX288" s="82">
        <v>-300.83720836876603</v>
      </c>
      <c r="AY288" s="82">
        <v>-6619.4315658778196</v>
      </c>
      <c r="AZ288" s="82">
        <v>-2683.0684661635801</v>
      </c>
      <c r="BA288" s="82">
        <v>-73585.996309916198</v>
      </c>
      <c r="BC288" s="81">
        <v>24.58333333333</v>
      </c>
      <c r="BD288" s="82">
        <v>845.09869720131803</v>
      </c>
      <c r="BF288" s="81">
        <v>24.58333333333</v>
      </c>
      <c r="BG288" s="82">
        <v>13.563479825413101</v>
      </c>
    </row>
    <row r="289" spans="1:59" ht="12" customHeight="1">
      <c r="A289" s="317"/>
      <c r="B289" s="317">
        <v>24.27</v>
      </c>
      <c r="C289" s="317">
        <v>2.4</v>
      </c>
      <c r="D289" s="472">
        <f t="shared" si="68"/>
        <v>285</v>
      </c>
      <c r="E289" s="473" t="str">
        <f t="shared" si="67"/>
        <v/>
      </c>
      <c r="F289" s="410"/>
      <c r="G289" s="410"/>
      <c r="H289" s="410"/>
      <c r="I289" s="410"/>
      <c r="J289" s="410"/>
      <c r="K289" s="410"/>
      <c r="L289" s="410"/>
      <c r="M289" s="410"/>
      <c r="N289" s="410"/>
      <c r="O289" s="410"/>
      <c r="P289" s="410"/>
      <c r="Q289" s="410"/>
      <c r="R289" s="410"/>
      <c r="S289" s="410"/>
      <c r="T289" s="410"/>
      <c r="U289" s="410"/>
      <c r="V289" s="410"/>
      <c r="W289" s="410"/>
      <c r="X289" s="410"/>
      <c r="Y289" s="410"/>
      <c r="Z289" s="410"/>
      <c r="AA289" s="410"/>
      <c r="AB289" s="410"/>
      <c r="AC289" s="410"/>
      <c r="AD289" s="410"/>
      <c r="AE289" s="410"/>
      <c r="AF289" s="410"/>
      <c r="AG289" s="410"/>
      <c r="AH289" s="410"/>
      <c r="AI289" s="410"/>
      <c r="AW289" s="81">
        <v>24.66666666667</v>
      </c>
      <c r="AX289" s="82">
        <v>-295.595429655803</v>
      </c>
      <c r="AY289" s="82">
        <v>-6118.0338491923503</v>
      </c>
      <c r="AZ289" s="82">
        <v>-2612.6561157429401</v>
      </c>
      <c r="BA289" s="82">
        <v>-66136.1440964535</v>
      </c>
      <c r="BC289" s="81">
        <v>24.66666666667</v>
      </c>
      <c r="BD289" s="82">
        <v>844.86970884637606</v>
      </c>
      <c r="BF289" s="81">
        <v>24.66666666667</v>
      </c>
      <c r="BG289" s="82">
        <v>13.3215624780255</v>
      </c>
    </row>
    <row r="290" spans="1:59" ht="12" customHeight="1">
      <c r="A290" s="317"/>
      <c r="B290" s="317">
        <v>24.32</v>
      </c>
      <c r="C290" s="317">
        <v>2.8</v>
      </c>
      <c r="D290" s="472">
        <f t="shared" si="68"/>
        <v>286</v>
      </c>
      <c r="E290" s="473" t="str">
        <f t="shared" si="67"/>
        <v/>
      </c>
      <c r="F290" s="410"/>
      <c r="G290" s="410"/>
      <c r="H290" s="410"/>
      <c r="I290" s="410"/>
      <c r="J290" s="410"/>
      <c r="K290" s="410"/>
      <c r="L290" s="410"/>
      <c r="M290" s="410"/>
      <c r="N290" s="410"/>
      <c r="O290" s="410"/>
      <c r="P290" s="410"/>
      <c r="Q290" s="410"/>
      <c r="R290" s="410"/>
      <c r="S290" s="410"/>
      <c r="T290" s="410"/>
      <c r="U290" s="410"/>
      <c r="V290" s="410"/>
      <c r="W290" s="410"/>
      <c r="X290" s="410"/>
      <c r="Y290" s="410"/>
      <c r="Z290" s="410"/>
      <c r="AA290" s="410"/>
      <c r="AB290" s="410"/>
      <c r="AC290" s="410"/>
      <c r="AD290" s="410"/>
      <c r="AE290" s="410"/>
      <c r="AF290" s="410"/>
      <c r="AG290" s="410"/>
      <c r="AH290" s="410"/>
      <c r="AI290" s="410"/>
      <c r="AW290" s="81">
        <v>24.75</v>
      </c>
      <c r="AX290" s="82">
        <v>-273.92871216736802</v>
      </c>
      <c r="AY290" s="82">
        <v>-5222.4144557135196</v>
      </c>
      <c r="AZ290" s="82">
        <v>-2255.2267399968</v>
      </c>
      <c r="BA290" s="82">
        <v>-52517.426344313302</v>
      </c>
      <c r="BC290" s="81">
        <v>24.75</v>
      </c>
      <c r="BD290" s="82">
        <v>844.64037555133905</v>
      </c>
      <c r="BF290" s="81">
        <v>24.75</v>
      </c>
      <c r="BG290" s="82">
        <v>13.392159929578201</v>
      </c>
    </row>
    <row r="291" spans="1:59" ht="12" customHeight="1">
      <c r="A291" s="317"/>
      <c r="B291" s="317">
        <v>24.37</v>
      </c>
      <c r="C291" s="317">
        <v>2.4</v>
      </c>
      <c r="D291" s="472">
        <f t="shared" si="68"/>
        <v>287</v>
      </c>
      <c r="E291" s="473" t="str">
        <f t="shared" si="67"/>
        <v/>
      </c>
      <c r="F291" s="410"/>
      <c r="G291" s="410"/>
      <c r="H291" s="410"/>
      <c r="I291" s="410"/>
      <c r="J291" s="410"/>
      <c r="K291" s="410"/>
      <c r="L291" s="410"/>
      <c r="M291" s="410"/>
      <c r="N291" s="410"/>
      <c r="O291" s="410"/>
      <c r="P291" s="410"/>
      <c r="Q291" s="410"/>
      <c r="R291" s="410"/>
      <c r="S291" s="410"/>
      <c r="T291" s="410"/>
      <c r="U291" s="410"/>
      <c r="V291" s="410"/>
      <c r="W291" s="410"/>
      <c r="X291" s="410"/>
      <c r="Y291" s="410"/>
      <c r="Z291" s="410"/>
      <c r="AA291" s="410"/>
      <c r="AB291" s="410"/>
      <c r="AC291" s="410"/>
      <c r="AD291" s="410"/>
      <c r="AE291" s="410"/>
      <c r="AF291" s="410"/>
      <c r="AG291" s="410"/>
      <c r="AH291" s="410"/>
      <c r="AI291" s="410"/>
      <c r="AW291" s="81">
        <v>24.83333333333</v>
      </c>
      <c r="AX291" s="82">
        <v>-256.01500981227201</v>
      </c>
      <c r="AY291" s="82">
        <v>-4747.5822223461801</v>
      </c>
      <c r="AZ291" s="82">
        <v>-1975.4276629132601</v>
      </c>
      <c r="BA291" s="82">
        <v>-45300.551994928399</v>
      </c>
      <c r="BC291" s="81">
        <v>24.83333333333</v>
      </c>
      <c r="BD291" s="82">
        <v>844.410871970063</v>
      </c>
      <c r="BF291" s="81">
        <v>24.83333333333</v>
      </c>
      <c r="BG291" s="82">
        <v>13.702953011859201</v>
      </c>
    </row>
    <row r="292" spans="1:59" ht="12" customHeight="1">
      <c r="A292" s="317"/>
      <c r="B292" s="317">
        <v>24.526</v>
      </c>
      <c r="C292" s="317">
        <v>-2.1</v>
      </c>
      <c r="D292" s="472">
        <f t="shared" si="68"/>
        <v>288</v>
      </c>
      <c r="E292" s="473" t="str">
        <f t="shared" si="67"/>
        <v/>
      </c>
      <c r="F292" s="410"/>
      <c r="G292" s="410"/>
      <c r="H292" s="410"/>
      <c r="I292" s="410"/>
      <c r="J292" s="410"/>
      <c r="K292" s="410"/>
      <c r="L292" s="410"/>
      <c r="M292" s="410"/>
      <c r="N292" s="410"/>
      <c r="O292" s="410"/>
      <c r="P292" s="410"/>
      <c r="Q292" s="410"/>
      <c r="R292" s="410"/>
      <c r="S292" s="410"/>
      <c r="T292" s="410"/>
      <c r="U292" s="410"/>
      <c r="V292" s="410"/>
      <c r="W292" s="410"/>
      <c r="X292" s="410"/>
      <c r="Y292" s="410"/>
      <c r="Z292" s="410"/>
      <c r="AA292" s="410"/>
      <c r="AB292" s="410"/>
      <c r="AC292" s="410"/>
      <c r="AD292" s="410"/>
      <c r="AE292" s="410"/>
      <c r="AF292" s="410"/>
      <c r="AG292" s="410"/>
      <c r="AH292" s="410"/>
      <c r="AI292" s="410"/>
      <c r="AW292" s="81">
        <v>24.91666666667</v>
      </c>
      <c r="AX292" s="82">
        <v>-260.17475256292698</v>
      </c>
      <c r="AY292" s="82">
        <v>-5194.6556421320802</v>
      </c>
      <c r="AZ292" s="82">
        <v>-2042.93380455235</v>
      </c>
      <c r="BA292" s="82">
        <v>-52021.876356697197</v>
      </c>
      <c r="BC292" s="81">
        <v>24.91666666667</v>
      </c>
      <c r="BD292" s="82">
        <v>844.18129586176894</v>
      </c>
      <c r="BF292" s="81">
        <v>24.91666666667</v>
      </c>
      <c r="BG292" s="82">
        <v>13.939801871773099</v>
      </c>
    </row>
    <row r="293" spans="1:59" ht="12" customHeight="1">
      <c r="A293" s="317"/>
      <c r="B293" s="317">
        <v>24.576000000000001</v>
      </c>
      <c r="C293" s="317">
        <v>-2.5</v>
      </c>
      <c r="D293" s="472">
        <f t="shared" si="68"/>
        <v>289</v>
      </c>
      <c r="E293" s="473" t="str">
        <f t="shared" si="67"/>
        <v/>
      </c>
      <c r="F293" s="410"/>
      <c r="G293" s="410"/>
      <c r="H293" s="410"/>
      <c r="I293" s="410"/>
      <c r="J293" s="410"/>
      <c r="K293" s="410"/>
      <c r="L293" s="410"/>
      <c r="M293" s="410"/>
      <c r="N293" s="410"/>
      <c r="O293" s="410"/>
      <c r="P293" s="410"/>
      <c r="Q293" s="410"/>
      <c r="R293" s="410"/>
      <c r="S293" s="410"/>
      <c r="T293" s="410"/>
      <c r="U293" s="410"/>
      <c r="V293" s="410"/>
      <c r="W293" s="410"/>
      <c r="X293" s="410"/>
      <c r="Y293" s="410"/>
      <c r="Z293" s="410"/>
      <c r="AA293" s="410"/>
      <c r="AB293" s="410"/>
      <c r="AC293" s="410"/>
      <c r="AD293" s="410"/>
      <c r="AE293" s="410"/>
      <c r="AF293" s="410"/>
      <c r="AG293" s="410"/>
      <c r="AH293" s="410"/>
      <c r="AI293" s="410"/>
      <c r="AW293" s="81">
        <v>25</v>
      </c>
      <c r="AX293" s="82">
        <v>-282.501526676254</v>
      </c>
      <c r="AY293" s="82">
        <v>-6124.2756088728001</v>
      </c>
      <c r="AZ293" s="82">
        <v>-2388.4418188944601</v>
      </c>
      <c r="BA293" s="82">
        <v>-66031.825062717093</v>
      </c>
      <c r="BC293" s="81">
        <v>25</v>
      </c>
      <c r="BD293" s="82">
        <v>843.95157131523604</v>
      </c>
      <c r="BF293" s="81">
        <v>25</v>
      </c>
      <c r="BG293" s="82">
        <v>13.860391247046</v>
      </c>
    </row>
    <row r="294" spans="1:59" ht="12" customHeight="1">
      <c r="A294" s="317"/>
      <c r="B294" s="317">
        <v>24.626000000000001</v>
      </c>
      <c r="C294" s="317">
        <v>-2.1</v>
      </c>
      <c r="D294" s="472">
        <f t="shared" si="68"/>
        <v>290</v>
      </c>
      <c r="E294" s="473" t="str">
        <f t="shared" si="67"/>
        <v/>
      </c>
      <c r="F294" s="410"/>
      <c r="G294" s="410"/>
      <c r="H294" s="410"/>
      <c r="I294" s="410"/>
      <c r="J294" s="410"/>
      <c r="K294" s="410"/>
      <c r="L294" s="410"/>
      <c r="M294" s="410"/>
      <c r="N294" s="410"/>
      <c r="O294" s="410"/>
      <c r="P294" s="410"/>
      <c r="Q294" s="410"/>
      <c r="R294" s="410"/>
      <c r="S294" s="410"/>
      <c r="T294" s="410"/>
      <c r="U294" s="410"/>
      <c r="V294" s="410"/>
      <c r="W294" s="410"/>
      <c r="X294" s="410"/>
      <c r="Y294" s="410"/>
      <c r="Z294" s="410"/>
      <c r="AA294" s="410"/>
      <c r="AB294" s="410"/>
      <c r="AC294" s="410"/>
      <c r="AD294" s="410"/>
      <c r="AE294" s="410"/>
      <c r="AF294" s="410"/>
      <c r="AG294" s="410"/>
      <c r="AH294" s="410"/>
      <c r="AI294" s="410"/>
      <c r="AW294" s="81">
        <v>25.08333333333</v>
      </c>
      <c r="AX294" s="82">
        <v>-302.00842254432303</v>
      </c>
      <c r="AY294" s="82">
        <v>-6655.9393020735897</v>
      </c>
      <c r="AZ294" s="82">
        <v>-2703.0074101465898</v>
      </c>
      <c r="BA294" s="82">
        <v>-74150.326172057496</v>
      </c>
      <c r="BC294" s="81">
        <v>25.08333333333</v>
      </c>
      <c r="BD294" s="82">
        <v>843.72152030788698</v>
      </c>
      <c r="BF294" s="81">
        <v>25.08333333333</v>
      </c>
      <c r="BG294" s="82">
        <v>13.527211372421799</v>
      </c>
    </row>
    <row r="295" spans="1:59" ht="12" customHeight="1">
      <c r="A295" s="317"/>
      <c r="B295" s="317">
        <v>24.782</v>
      </c>
      <c r="C295" s="317">
        <v>2.1</v>
      </c>
      <c r="D295" s="472">
        <f t="shared" si="68"/>
        <v>291</v>
      </c>
      <c r="E295" s="473" t="str">
        <f t="shared" si="67"/>
        <v/>
      </c>
      <c r="F295" s="410"/>
      <c r="G295" s="410"/>
      <c r="H295" s="410"/>
      <c r="I295" s="410"/>
      <c r="J295" s="410"/>
      <c r="K295" s="410"/>
      <c r="L295" s="410"/>
      <c r="M295" s="410"/>
      <c r="N295" s="410"/>
      <c r="O295" s="410"/>
      <c r="P295" s="410"/>
      <c r="Q295" s="410"/>
      <c r="R295" s="410"/>
      <c r="S295" s="410"/>
      <c r="T295" s="410"/>
      <c r="U295" s="410"/>
      <c r="V295" s="410"/>
      <c r="W295" s="410"/>
      <c r="X295" s="410"/>
      <c r="Y295" s="410"/>
      <c r="Z295" s="410"/>
      <c r="AA295" s="410"/>
      <c r="AB295" s="410"/>
      <c r="AC295" s="410"/>
      <c r="AD295" s="410"/>
      <c r="AE295" s="410"/>
      <c r="AF295" s="410"/>
      <c r="AG295" s="410"/>
      <c r="AH295" s="410"/>
      <c r="AI295" s="410"/>
      <c r="AW295" s="81">
        <v>25.16666666667</v>
      </c>
      <c r="AX295" s="82">
        <v>-300.33338819835501</v>
      </c>
      <c r="AY295" s="82">
        <v>-6285.8882652285502</v>
      </c>
      <c r="AZ295" s="82">
        <v>-2693.5510737197801</v>
      </c>
      <c r="BA295" s="82">
        <v>-68717.374192538598</v>
      </c>
      <c r="BC295" s="81">
        <v>25.16666666667</v>
      </c>
      <c r="BD295" s="82">
        <v>843.49103329026798</v>
      </c>
      <c r="BF295" s="81">
        <v>25.16666666667</v>
      </c>
      <c r="BG295" s="82">
        <v>13.246978611043501</v>
      </c>
    </row>
    <row r="296" spans="1:59" ht="12" customHeight="1">
      <c r="A296" s="317"/>
      <c r="B296" s="317">
        <v>24.832000000000001</v>
      </c>
      <c r="C296" s="317">
        <v>2.5</v>
      </c>
      <c r="D296" s="472">
        <f t="shared" si="68"/>
        <v>292</v>
      </c>
      <c r="E296" s="473" t="str">
        <f t="shared" si="67"/>
        <v/>
      </c>
      <c r="F296" s="410"/>
      <c r="G296" s="410"/>
      <c r="H296" s="410"/>
      <c r="I296" s="410"/>
      <c r="J296" s="410"/>
      <c r="K296" s="410"/>
      <c r="L296" s="410"/>
      <c r="M296" s="410"/>
      <c r="N296" s="410"/>
      <c r="O296" s="410"/>
      <c r="P296" s="410"/>
      <c r="Q296" s="410"/>
      <c r="R296" s="410"/>
      <c r="S296" s="410"/>
      <c r="T296" s="410"/>
      <c r="U296" s="410"/>
      <c r="V296" s="410"/>
      <c r="W296" s="410"/>
      <c r="X296" s="410"/>
      <c r="Y296" s="410"/>
      <c r="Z296" s="410"/>
      <c r="AA296" s="410"/>
      <c r="AB296" s="410"/>
      <c r="AC296" s="410"/>
      <c r="AD296" s="410"/>
      <c r="AE296" s="410"/>
      <c r="AF296" s="410"/>
      <c r="AG296" s="410"/>
      <c r="AH296" s="410"/>
      <c r="AI296" s="410"/>
      <c r="AW296" s="81">
        <v>25.25</v>
      </c>
      <c r="AX296" s="82">
        <v>-277.00794705462403</v>
      </c>
      <c r="AY296" s="82">
        <v>-5280.1735776496198</v>
      </c>
      <c r="AZ296" s="82">
        <v>-2306.2122764022401</v>
      </c>
      <c r="BA296" s="82">
        <v>-53423.8980584983</v>
      </c>
      <c r="BC296" s="81">
        <v>25.25</v>
      </c>
      <c r="BD296" s="82">
        <v>843.26018480482003</v>
      </c>
      <c r="BF296" s="81">
        <v>25.25</v>
      </c>
      <c r="BG296" s="82">
        <v>13.296048480560801</v>
      </c>
    </row>
    <row r="297" spans="1:59" ht="12" customHeight="1">
      <c r="A297" s="317"/>
      <c r="B297" s="317">
        <v>24.882000000000001</v>
      </c>
      <c r="C297" s="317">
        <v>2</v>
      </c>
      <c r="D297" s="472">
        <f t="shared" si="68"/>
        <v>293</v>
      </c>
      <c r="E297" s="473" t="str">
        <f t="shared" si="67"/>
        <v/>
      </c>
      <c r="F297" s="410"/>
      <c r="G297" s="410"/>
      <c r="H297" s="410"/>
      <c r="I297" s="410"/>
      <c r="J297" s="410"/>
      <c r="K297" s="410"/>
      <c r="L297" s="410"/>
      <c r="M297" s="410"/>
      <c r="N297" s="410"/>
      <c r="O297" s="410"/>
      <c r="P297" s="410"/>
      <c r="Q297" s="410"/>
      <c r="R297" s="410"/>
      <c r="S297" s="410"/>
      <c r="T297" s="410"/>
      <c r="U297" s="410"/>
      <c r="V297" s="410"/>
      <c r="W297" s="410"/>
      <c r="X297" s="410"/>
      <c r="Y297" s="410"/>
      <c r="Z297" s="410"/>
      <c r="AA297" s="410"/>
      <c r="AB297" s="410"/>
      <c r="AC297" s="410"/>
      <c r="AD297" s="410"/>
      <c r="AE297" s="410"/>
      <c r="AF297" s="410"/>
      <c r="AG297" s="410"/>
      <c r="AH297" s="410"/>
      <c r="AI297" s="410"/>
      <c r="AW297" s="81">
        <v>25.33333333333</v>
      </c>
      <c r="AX297" s="82">
        <v>-254.878052184566</v>
      </c>
      <c r="AY297" s="82">
        <v>-4643.9368366482204</v>
      </c>
      <c r="AZ297" s="82">
        <v>-1948.3442157347399</v>
      </c>
      <c r="BA297" s="82">
        <v>-43692.963026000602</v>
      </c>
      <c r="BC297" s="81">
        <v>25.33333333333</v>
      </c>
      <c r="BD297" s="82">
        <v>843.02917019763402</v>
      </c>
      <c r="BF297" s="81">
        <v>25.33333333333</v>
      </c>
      <c r="BG297" s="82">
        <v>13.638508790128199</v>
      </c>
    </row>
    <row r="298" spans="1:59" ht="12" customHeight="1">
      <c r="A298" s="317"/>
      <c r="B298" s="317">
        <v>25.038</v>
      </c>
      <c r="C298" s="317">
        <v>-2.4</v>
      </c>
      <c r="D298" s="472">
        <f t="shared" si="68"/>
        <v>294</v>
      </c>
      <c r="E298" s="473" t="str">
        <f t="shared" si="67"/>
        <v/>
      </c>
      <c r="F298" s="410"/>
      <c r="G298" s="410"/>
      <c r="H298" s="410"/>
      <c r="I298" s="410"/>
      <c r="J298" s="410"/>
      <c r="K298" s="410"/>
      <c r="L298" s="410"/>
      <c r="M298" s="410"/>
      <c r="N298" s="410"/>
      <c r="O298" s="410"/>
      <c r="P298" s="410"/>
      <c r="Q298" s="410"/>
      <c r="R298" s="410"/>
      <c r="S298" s="410"/>
      <c r="T298" s="410"/>
      <c r="U298" s="410"/>
      <c r="V298" s="410"/>
      <c r="W298" s="410"/>
      <c r="X298" s="410"/>
      <c r="Y298" s="410"/>
      <c r="Z298" s="410"/>
      <c r="AA298" s="410"/>
      <c r="AB298" s="410"/>
      <c r="AC298" s="410"/>
      <c r="AD298" s="410"/>
      <c r="AE298" s="410"/>
      <c r="AF298" s="410"/>
      <c r="AG298" s="410"/>
      <c r="AH298" s="410"/>
      <c r="AI298" s="410"/>
      <c r="AW298" s="81">
        <v>25.41666666667</v>
      </c>
      <c r="AX298" s="82">
        <v>-254.520092028806</v>
      </c>
      <c r="AY298" s="82">
        <v>-4962.9283004044901</v>
      </c>
      <c r="AZ298" s="82">
        <v>-1954.0706772608</v>
      </c>
      <c r="BA298" s="82">
        <v>-48515.083889869202</v>
      </c>
      <c r="BC298" s="81">
        <v>25.41666666667</v>
      </c>
      <c r="BD298" s="82">
        <v>842.79812496599402</v>
      </c>
      <c r="BF298" s="81">
        <v>25.41666666667</v>
      </c>
      <c r="BG298" s="82">
        <v>13.9590577169529</v>
      </c>
    </row>
    <row r="299" spans="1:59" ht="12" customHeight="1">
      <c r="A299" s="317"/>
      <c r="B299" s="317">
        <v>25.088000000000001</v>
      </c>
      <c r="C299" s="317">
        <v>-2.8</v>
      </c>
      <c r="D299" s="472">
        <f t="shared" si="68"/>
        <v>295</v>
      </c>
      <c r="E299" s="473" t="str">
        <f t="shared" si="67"/>
        <v/>
      </c>
      <c r="F299" s="410"/>
      <c r="G299" s="410"/>
      <c r="H299" s="410"/>
      <c r="I299" s="410"/>
      <c r="J299" s="410"/>
      <c r="K299" s="410"/>
      <c r="L299" s="410"/>
      <c r="M299" s="410"/>
      <c r="N299" s="410"/>
      <c r="O299" s="410"/>
      <c r="P299" s="410"/>
      <c r="Q299" s="410"/>
      <c r="R299" s="410"/>
      <c r="S299" s="410"/>
      <c r="T299" s="410"/>
      <c r="U299" s="410"/>
      <c r="V299" s="410"/>
      <c r="W299" s="410"/>
      <c r="X299" s="410"/>
      <c r="Y299" s="410"/>
      <c r="Z299" s="410"/>
      <c r="AA299" s="410"/>
      <c r="AB299" s="410"/>
      <c r="AC299" s="410"/>
      <c r="AD299" s="410"/>
      <c r="AE299" s="410"/>
      <c r="AF299" s="410"/>
      <c r="AG299" s="410"/>
      <c r="AH299" s="410"/>
      <c r="AI299" s="410"/>
      <c r="AW299" s="81">
        <v>25.5</v>
      </c>
      <c r="AX299" s="82">
        <v>-275.893424516393</v>
      </c>
      <c r="AY299" s="82">
        <v>-5924.6544950132402</v>
      </c>
      <c r="AZ299" s="82">
        <v>-2284.89051159984</v>
      </c>
      <c r="BA299" s="82">
        <v>-63006.554201007399</v>
      </c>
      <c r="BC299" s="81">
        <v>25.5</v>
      </c>
      <c r="BD299" s="82">
        <v>842.56700004385004</v>
      </c>
      <c r="BF299" s="81">
        <v>25.5</v>
      </c>
      <c r="BG299" s="82">
        <v>13.962728149081199</v>
      </c>
    </row>
    <row r="300" spans="1:59" ht="12" customHeight="1">
      <c r="A300" s="317"/>
      <c r="B300" s="317">
        <v>25.138000000000002</v>
      </c>
      <c r="C300" s="317">
        <v>-2.4</v>
      </c>
      <c r="D300" s="472">
        <f t="shared" si="68"/>
        <v>296</v>
      </c>
      <c r="E300" s="473" t="str">
        <f t="shared" si="67"/>
        <v/>
      </c>
      <c r="F300" s="410"/>
      <c r="G300" s="410"/>
      <c r="H300" s="410"/>
      <c r="I300" s="410"/>
      <c r="J300" s="410"/>
      <c r="K300" s="410"/>
      <c r="L300" s="410"/>
      <c r="M300" s="410"/>
      <c r="N300" s="410"/>
      <c r="O300" s="410"/>
      <c r="P300" s="410"/>
      <c r="Q300" s="410"/>
      <c r="R300" s="410"/>
      <c r="S300" s="410"/>
      <c r="T300" s="410"/>
      <c r="U300" s="410"/>
      <c r="V300" s="410"/>
      <c r="W300" s="410"/>
      <c r="X300" s="410"/>
      <c r="Y300" s="410"/>
      <c r="Z300" s="410"/>
      <c r="AA300" s="410"/>
      <c r="AB300" s="410"/>
      <c r="AC300" s="410"/>
      <c r="AD300" s="410"/>
      <c r="AE300" s="410"/>
      <c r="AF300" s="410"/>
      <c r="AG300" s="410"/>
      <c r="AH300" s="410"/>
      <c r="AI300" s="410"/>
      <c r="AW300" s="81">
        <v>25.58333333333</v>
      </c>
      <c r="AX300" s="82">
        <v>-290.534143251469</v>
      </c>
      <c r="AY300" s="82">
        <v>-6300.19730881131</v>
      </c>
      <c r="AZ300" s="82">
        <v>-2514.78927204809</v>
      </c>
      <c r="BA300" s="82">
        <v>-68712.056918191098</v>
      </c>
      <c r="BC300" s="81">
        <v>25.58333333333</v>
      </c>
      <c r="BD300" s="82">
        <v>842.33564432506296</v>
      </c>
      <c r="BF300" s="81">
        <v>25.58333333333</v>
      </c>
      <c r="BG300" s="82">
        <v>13.739991681706201</v>
      </c>
    </row>
    <row r="301" spans="1:59" ht="12" customHeight="1">
      <c r="A301" s="317"/>
      <c r="B301" s="317">
        <v>25.294</v>
      </c>
      <c r="C301" s="317">
        <v>2.4</v>
      </c>
      <c r="D301" s="472">
        <f t="shared" si="68"/>
        <v>297</v>
      </c>
      <c r="E301" s="473" t="str">
        <f t="shared" si="67"/>
        <v/>
      </c>
      <c r="F301" s="410"/>
      <c r="G301" s="410"/>
      <c r="H301" s="410"/>
      <c r="I301" s="410"/>
      <c r="J301" s="410"/>
      <c r="K301" s="410"/>
      <c r="L301" s="410"/>
      <c r="M301" s="410"/>
      <c r="N301" s="410"/>
      <c r="O301" s="410"/>
      <c r="P301" s="410"/>
      <c r="Q301" s="410"/>
      <c r="R301" s="410"/>
      <c r="S301" s="410"/>
      <c r="T301" s="410"/>
      <c r="U301" s="410"/>
      <c r="V301" s="410"/>
      <c r="W301" s="410"/>
      <c r="X301" s="410"/>
      <c r="Y301" s="410"/>
      <c r="Z301" s="410"/>
      <c r="AA301" s="410"/>
      <c r="AB301" s="410"/>
      <c r="AC301" s="410"/>
      <c r="AD301" s="410"/>
      <c r="AE301" s="410"/>
      <c r="AF301" s="410"/>
      <c r="AG301" s="410"/>
      <c r="AH301" s="410"/>
      <c r="AI301" s="410"/>
      <c r="AW301" s="81">
        <v>25.66666666667</v>
      </c>
      <c r="AX301" s="82">
        <v>-276.24340418511298</v>
      </c>
      <c r="AY301" s="82">
        <v>-5505.0831467427497</v>
      </c>
      <c r="AZ301" s="82">
        <v>-2297.46952495186</v>
      </c>
      <c r="BA301" s="82">
        <v>-56778.924466072298</v>
      </c>
      <c r="BC301" s="81">
        <v>25.66666666667</v>
      </c>
      <c r="BD301" s="82">
        <v>842.10400946492302</v>
      </c>
      <c r="BF301" s="81">
        <v>25.66666666667</v>
      </c>
      <c r="BG301" s="82">
        <v>13.678615592231401</v>
      </c>
    </row>
    <row r="302" spans="1:59" ht="12" customHeight="1">
      <c r="A302" s="317"/>
      <c r="B302" s="317">
        <v>25.344000000000001</v>
      </c>
      <c r="C302" s="317">
        <v>2.8</v>
      </c>
      <c r="D302" s="472">
        <f t="shared" si="68"/>
        <v>298</v>
      </c>
      <c r="E302" s="473" t="str">
        <f t="shared" si="67"/>
        <v/>
      </c>
      <c r="F302" s="410"/>
      <c r="G302" s="410"/>
      <c r="H302" s="410"/>
      <c r="I302" s="410"/>
      <c r="J302" s="410"/>
      <c r="K302" s="410"/>
      <c r="L302" s="410"/>
      <c r="M302" s="410"/>
      <c r="N302" s="410"/>
      <c r="O302" s="410"/>
      <c r="P302" s="410"/>
      <c r="Q302" s="410"/>
      <c r="R302" s="410"/>
      <c r="S302" s="410"/>
      <c r="T302" s="410"/>
      <c r="U302" s="410"/>
      <c r="V302" s="410"/>
      <c r="W302" s="410"/>
      <c r="X302" s="410"/>
      <c r="Y302" s="410"/>
      <c r="Z302" s="410"/>
      <c r="AA302" s="410"/>
      <c r="AB302" s="410"/>
      <c r="AC302" s="410"/>
      <c r="AD302" s="410"/>
      <c r="AE302" s="410"/>
      <c r="AF302" s="410"/>
      <c r="AG302" s="410"/>
      <c r="AH302" s="410"/>
      <c r="AI302" s="410"/>
      <c r="AW302" s="81">
        <v>25.75</v>
      </c>
      <c r="AX302" s="82">
        <v>-283.52033982238299</v>
      </c>
      <c r="AY302" s="82">
        <v>-5882.1732095981797</v>
      </c>
      <c r="AZ302" s="82">
        <v>-2408.7725440177901</v>
      </c>
      <c r="BA302" s="82">
        <v>-62448.447863278401</v>
      </c>
      <c r="BC302" s="81">
        <v>25.75</v>
      </c>
      <c r="BD302" s="82">
        <v>841.87207446365005</v>
      </c>
      <c r="BF302" s="81">
        <v>25.75</v>
      </c>
      <c r="BG302" s="82">
        <v>13.598984452023601</v>
      </c>
    </row>
    <row r="303" spans="1:59" ht="12" customHeight="1">
      <c r="A303" s="317"/>
      <c r="B303" s="317">
        <v>25.393999999999998</v>
      </c>
      <c r="C303" s="317">
        <v>2.4</v>
      </c>
      <c r="D303" s="472">
        <f t="shared" si="68"/>
        <v>299</v>
      </c>
      <c r="E303" s="473" t="str">
        <f t="shared" si="67"/>
        <v/>
      </c>
      <c r="F303" s="410"/>
      <c r="G303" s="410"/>
      <c r="H303" s="410"/>
      <c r="I303" s="410"/>
      <c r="J303" s="410"/>
      <c r="K303" s="410"/>
      <c r="L303" s="410"/>
      <c r="M303" s="410"/>
      <c r="N303" s="410"/>
      <c r="O303" s="410"/>
      <c r="P303" s="410"/>
      <c r="Q303" s="410"/>
      <c r="R303" s="410"/>
      <c r="S303" s="410"/>
      <c r="T303" s="410"/>
      <c r="U303" s="410"/>
      <c r="V303" s="410"/>
      <c r="W303" s="410"/>
      <c r="X303" s="410"/>
      <c r="Y303" s="410"/>
      <c r="Z303" s="410"/>
      <c r="AA303" s="410"/>
      <c r="AB303" s="410"/>
      <c r="AC303" s="410"/>
      <c r="AD303" s="410"/>
      <c r="AE303" s="410"/>
      <c r="AF303" s="410"/>
      <c r="AG303" s="410"/>
      <c r="AH303" s="410"/>
      <c r="AI303" s="410"/>
      <c r="AW303" s="81">
        <v>25.83333333333</v>
      </c>
      <c r="AX303" s="82">
        <v>-260.48409769797098</v>
      </c>
      <c r="AY303" s="82">
        <v>-4908.4311730535001</v>
      </c>
      <c r="AZ303" s="82">
        <v>-2053.2694750362498</v>
      </c>
      <c r="BA303" s="82">
        <v>-47783.942872720603</v>
      </c>
      <c r="BC303" s="81">
        <v>25.83333333333</v>
      </c>
      <c r="BD303" s="82">
        <v>841.639930522025</v>
      </c>
      <c r="BF303" s="81">
        <v>25.83333333333</v>
      </c>
      <c r="BG303" s="82">
        <v>13.773983838747601</v>
      </c>
    </row>
    <row r="304" spans="1:59" ht="12" customHeight="1">
      <c r="A304" s="317"/>
      <c r="B304" s="317">
        <v>25.55</v>
      </c>
      <c r="C304" s="317">
        <v>-2.1</v>
      </c>
      <c r="D304" s="472">
        <f t="shared" si="68"/>
        <v>300</v>
      </c>
      <c r="E304" s="473" t="str">
        <f t="shared" si="67"/>
        <v/>
      </c>
      <c r="F304" s="410"/>
      <c r="G304" s="410"/>
      <c r="H304" s="410"/>
      <c r="I304" s="410"/>
      <c r="J304" s="410"/>
      <c r="K304" s="410"/>
      <c r="L304" s="410"/>
      <c r="M304" s="410"/>
      <c r="N304" s="410"/>
      <c r="O304" s="410"/>
      <c r="P304" s="410"/>
      <c r="Q304" s="410"/>
      <c r="R304" s="410"/>
      <c r="S304" s="410"/>
      <c r="T304" s="410"/>
      <c r="U304" s="410"/>
      <c r="V304" s="410"/>
      <c r="W304" s="410"/>
      <c r="X304" s="410"/>
      <c r="Y304" s="410"/>
      <c r="Z304" s="410"/>
      <c r="AA304" s="410"/>
      <c r="AB304" s="410"/>
      <c r="AC304" s="410"/>
      <c r="AD304" s="410"/>
      <c r="AE304" s="410"/>
      <c r="AF304" s="410"/>
      <c r="AG304" s="410"/>
      <c r="AH304" s="410"/>
      <c r="AI304" s="410"/>
      <c r="AW304" s="81">
        <v>25.91666666667</v>
      </c>
      <c r="AX304" s="82">
        <v>-256.57904868610598</v>
      </c>
      <c r="AY304" s="82">
        <v>-5006.3821755123199</v>
      </c>
      <c r="AZ304" s="82">
        <v>-1988.9547155984201</v>
      </c>
      <c r="BA304" s="82">
        <v>-49209.503474350997</v>
      </c>
      <c r="BC304" s="81">
        <v>25.91666666667</v>
      </c>
      <c r="BD304" s="82">
        <v>841.40767674515098</v>
      </c>
      <c r="BF304" s="81">
        <v>25.91666666667</v>
      </c>
      <c r="BG304" s="82">
        <v>14.003592305121201</v>
      </c>
    </row>
    <row r="305" spans="1:59" ht="12" customHeight="1">
      <c r="A305" s="317"/>
      <c r="B305" s="317">
        <v>25.6</v>
      </c>
      <c r="C305" s="317">
        <v>2.5</v>
      </c>
      <c r="D305" s="472">
        <f t="shared" si="68"/>
        <v>301</v>
      </c>
      <c r="E305" s="473" t="str">
        <f t="shared" si="67"/>
        <v/>
      </c>
      <c r="F305" s="410"/>
      <c r="G305" s="410"/>
      <c r="H305" s="410"/>
      <c r="I305" s="410"/>
      <c r="J305" s="410"/>
      <c r="K305" s="410"/>
      <c r="L305" s="410"/>
      <c r="M305" s="410"/>
      <c r="N305" s="410"/>
      <c r="O305" s="410"/>
      <c r="P305" s="410"/>
      <c r="Q305" s="410"/>
      <c r="R305" s="410"/>
      <c r="S305" s="410"/>
      <c r="T305" s="410"/>
      <c r="U305" s="410"/>
      <c r="V305" s="410"/>
      <c r="W305" s="410"/>
      <c r="X305" s="410"/>
      <c r="Y305" s="410"/>
      <c r="Z305" s="410"/>
      <c r="AA305" s="410"/>
      <c r="AB305" s="410"/>
      <c r="AC305" s="410"/>
      <c r="AD305" s="410"/>
      <c r="AE305" s="410"/>
      <c r="AF305" s="410"/>
      <c r="AG305" s="410"/>
      <c r="AH305" s="410"/>
      <c r="AI305" s="410"/>
      <c r="AW305" s="81">
        <v>26</v>
      </c>
      <c r="AX305" s="82">
        <v>-275.79003765210803</v>
      </c>
      <c r="AY305" s="82">
        <v>-5890.8100267633399</v>
      </c>
      <c r="AZ305" s="82">
        <v>-2284.03138359383</v>
      </c>
      <c r="BA305" s="82">
        <v>-62511.080209893596</v>
      </c>
      <c r="BC305" s="81">
        <v>26</v>
      </c>
      <c r="BD305" s="82">
        <v>841.175277394668</v>
      </c>
      <c r="BF305" s="81">
        <v>26</v>
      </c>
      <c r="BG305" s="82">
        <v>13.9809372779079</v>
      </c>
    </row>
    <row r="306" spans="1:59" ht="12" customHeight="1">
      <c r="A306" s="317"/>
      <c r="B306" s="317">
        <v>25.65</v>
      </c>
      <c r="C306" s="317">
        <v>-2.1</v>
      </c>
      <c r="D306" s="472">
        <f t="shared" si="68"/>
        <v>302</v>
      </c>
      <c r="E306" s="473" t="str">
        <f t="shared" si="67"/>
        <v/>
      </c>
      <c r="F306" s="410"/>
      <c r="G306" s="410"/>
      <c r="H306" s="410"/>
      <c r="I306" s="410"/>
      <c r="J306" s="410"/>
      <c r="K306" s="410"/>
      <c r="L306" s="410"/>
      <c r="M306" s="410"/>
      <c r="N306" s="410"/>
      <c r="O306" s="410"/>
      <c r="P306" s="410"/>
      <c r="Q306" s="410"/>
      <c r="R306" s="410"/>
      <c r="S306" s="410"/>
      <c r="T306" s="410"/>
      <c r="U306" s="410"/>
      <c r="V306" s="410"/>
      <c r="W306" s="410"/>
      <c r="X306" s="410"/>
      <c r="Y306" s="410"/>
      <c r="Z306" s="410"/>
      <c r="AA306" s="410"/>
      <c r="AB306" s="410"/>
      <c r="AC306" s="410"/>
      <c r="AD306" s="410"/>
      <c r="AE306" s="410"/>
      <c r="AF306" s="410"/>
      <c r="AG306" s="410"/>
      <c r="AH306" s="410"/>
      <c r="AI306" s="410"/>
      <c r="AW306" s="81">
        <v>26.08333333333</v>
      </c>
      <c r="AX306" s="82">
        <v>-297.93740757037102</v>
      </c>
      <c r="AY306" s="82">
        <v>-6585.5762086987597</v>
      </c>
      <c r="AZ306" s="82">
        <v>-2630.82793023572</v>
      </c>
      <c r="BA306" s="82">
        <v>-73026.648768941101</v>
      </c>
      <c r="BC306" s="81">
        <v>26.08333333333</v>
      </c>
      <c r="BD306" s="82">
        <v>840.94257419387895</v>
      </c>
      <c r="BF306" s="81">
        <v>26.08333333333</v>
      </c>
      <c r="BG306" s="82">
        <v>13.6736697000013</v>
      </c>
    </row>
    <row r="307" spans="1:59" ht="12" customHeight="1">
      <c r="A307" s="317"/>
      <c r="B307" s="317">
        <v>25.806000000000001</v>
      </c>
      <c r="C307" s="317">
        <v>2.1</v>
      </c>
      <c r="D307" s="472">
        <f t="shared" si="68"/>
        <v>303</v>
      </c>
      <c r="E307" s="473" t="str">
        <f t="shared" si="67"/>
        <v/>
      </c>
      <c r="F307" s="410"/>
      <c r="G307" s="410"/>
      <c r="H307" s="410"/>
      <c r="I307" s="410"/>
      <c r="J307" s="410"/>
      <c r="K307" s="410"/>
      <c r="L307" s="410"/>
      <c r="M307" s="410"/>
      <c r="N307" s="410"/>
      <c r="O307" s="410"/>
      <c r="P307" s="410"/>
      <c r="Q307" s="410"/>
      <c r="R307" s="410"/>
      <c r="S307" s="410"/>
      <c r="T307" s="410"/>
      <c r="U307" s="410"/>
      <c r="V307" s="410"/>
      <c r="W307" s="410"/>
      <c r="X307" s="410"/>
      <c r="Y307" s="410"/>
      <c r="Z307" s="410"/>
      <c r="AA307" s="410"/>
      <c r="AB307" s="410"/>
      <c r="AC307" s="410"/>
      <c r="AD307" s="410"/>
      <c r="AE307" s="410"/>
      <c r="AF307" s="410"/>
      <c r="AG307" s="410"/>
      <c r="AH307" s="410"/>
      <c r="AI307" s="410"/>
      <c r="AW307" s="81">
        <v>26.16666666667</v>
      </c>
      <c r="AX307" s="82">
        <v>-303.53746350292499</v>
      </c>
      <c r="AY307" s="82">
        <v>-6491.6820657386597</v>
      </c>
      <c r="AZ307" s="82">
        <v>-2742.23671946785</v>
      </c>
      <c r="BA307" s="82">
        <v>-71799.580970068593</v>
      </c>
      <c r="BC307" s="81">
        <v>26.16666666667</v>
      </c>
      <c r="BD307" s="82">
        <v>840.70943029786497</v>
      </c>
      <c r="BF307" s="81">
        <v>26.16666666667</v>
      </c>
      <c r="BG307" s="82">
        <v>13.329222054208699</v>
      </c>
    </row>
    <row r="308" spans="1:59" ht="12" customHeight="1">
      <c r="A308" s="317"/>
      <c r="B308" s="317">
        <v>25.856000000000002</v>
      </c>
      <c r="C308" s="317">
        <v>2.5</v>
      </c>
      <c r="D308" s="472">
        <f t="shared" si="68"/>
        <v>304</v>
      </c>
      <c r="E308" s="473" t="str">
        <f t="shared" si="67"/>
        <v/>
      </c>
      <c r="F308" s="410"/>
      <c r="G308" s="410"/>
      <c r="H308" s="410"/>
      <c r="I308" s="410"/>
      <c r="J308" s="410"/>
      <c r="K308" s="410"/>
      <c r="L308" s="410"/>
      <c r="M308" s="410"/>
      <c r="N308" s="410"/>
      <c r="O308" s="410"/>
      <c r="P308" s="410"/>
      <c r="Q308" s="410"/>
      <c r="R308" s="410"/>
      <c r="S308" s="410"/>
      <c r="T308" s="410"/>
      <c r="U308" s="410"/>
      <c r="V308" s="410"/>
      <c r="W308" s="410"/>
      <c r="X308" s="410"/>
      <c r="Y308" s="410"/>
      <c r="Z308" s="410"/>
      <c r="AA308" s="410"/>
      <c r="AB308" s="410"/>
      <c r="AC308" s="410"/>
      <c r="AD308" s="410"/>
      <c r="AE308" s="410"/>
      <c r="AF308" s="410"/>
      <c r="AG308" s="410"/>
      <c r="AH308" s="410"/>
      <c r="AI308" s="410"/>
      <c r="AW308" s="81">
        <v>26.25</v>
      </c>
      <c r="AX308" s="82">
        <v>-284.68868066402501</v>
      </c>
      <c r="AY308" s="82">
        <v>-5574.8607197849897</v>
      </c>
      <c r="AZ308" s="82">
        <v>-2434.8298810311799</v>
      </c>
      <c r="BA308" s="82">
        <v>-57926.2422471635</v>
      </c>
      <c r="BC308" s="81">
        <v>26.25</v>
      </c>
      <c r="BD308" s="82">
        <v>840.47587455236805</v>
      </c>
      <c r="BF308" s="81">
        <v>26.25</v>
      </c>
      <c r="BG308" s="82">
        <v>13.2647996601237</v>
      </c>
    </row>
    <row r="309" spans="1:59" ht="12" customHeight="1">
      <c r="A309" s="317"/>
      <c r="B309" s="317">
        <v>25.905999999999999</v>
      </c>
      <c r="C309" s="317">
        <v>2</v>
      </c>
      <c r="D309" s="472">
        <f t="shared" si="68"/>
        <v>305</v>
      </c>
      <c r="E309" s="473" t="str">
        <f t="shared" si="67"/>
        <v/>
      </c>
      <c r="F309" s="410"/>
      <c r="G309" s="410"/>
      <c r="H309" s="410"/>
      <c r="I309" s="410"/>
      <c r="J309" s="410"/>
      <c r="K309" s="410"/>
      <c r="L309" s="410"/>
      <c r="M309" s="410"/>
      <c r="N309" s="410"/>
      <c r="O309" s="410"/>
      <c r="P309" s="410"/>
      <c r="Q309" s="410"/>
      <c r="R309" s="410"/>
      <c r="S309" s="410"/>
      <c r="T309" s="410"/>
      <c r="U309" s="410"/>
      <c r="V309" s="410"/>
      <c r="W309" s="410"/>
      <c r="X309" s="410"/>
      <c r="Y309" s="410"/>
      <c r="Z309" s="410"/>
      <c r="AA309" s="410"/>
      <c r="AB309" s="410"/>
      <c r="AC309" s="410"/>
      <c r="AD309" s="410"/>
      <c r="AE309" s="410"/>
      <c r="AF309" s="410"/>
      <c r="AG309" s="410"/>
      <c r="AH309" s="410"/>
      <c r="AI309" s="410"/>
      <c r="AW309" s="81">
        <v>26.33333333333</v>
      </c>
      <c r="AX309" s="82">
        <v>-259.863465645443</v>
      </c>
      <c r="AY309" s="82">
        <v>-4750.7326170740698</v>
      </c>
      <c r="AZ309" s="82">
        <v>-2023.75558688928</v>
      </c>
      <c r="BA309" s="82">
        <v>-45313.078897591702</v>
      </c>
      <c r="BC309" s="81">
        <v>26.33333333333</v>
      </c>
      <c r="BD309" s="82">
        <v>840.24208887492898</v>
      </c>
      <c r="BF309" s="81">
        <v>26.33333333333</v>
      </c>
      <c r="BG309" s="82">
        <v>13.539341378683201</v>
      </c>
    </row>
    <row r="310" spans="1:59" ht="12" customHeight="1">
      <c r="A310" s="317"/>
      <c r="B310" s="317">
        <v>26.062000000000001</v>
      </c>
      <c r="C310" s="317">
        <v>-2.4</v>
      </c>
      <c r="D310" s="472">
        <f t="shared" si="68"/>
        <v>306</v>
      </c>
      <c r="E310" s="473" t="str">
        <f t="shared" si="67"/>
        <v/>
      </c>
      <c r="F310" s="410"/>
      <c r="G310" s="410"/>
      <c r="H310" s="410"/>
      <c r="I310" s="410"/>
      <c r="J310" s="410"/>
      <c r="K310" s="410"/>
      <c r="L310" s="410"/>
      <c r="M310" s="410"/>
      <c r="N310" s="410"/>
      <c r="O310" s="410"/>
      <c r="P310" s="410"/>
      <c r="Q310" s="410"/>
      <c r="R310" s="410"/>
      <c r="S310" s="410"/>
      <c r="T310" s="410"/>
      <c r="U310" s="410"/>
      <c r="V310" s="410"/>
      <c r="W310" s="410"/>
      <c r="X310" s="410"/>
      <c r="Y310" s="410"/>
      <c r="Z310" s="410"/>
      <c r="AA310" s="410"/>
      <c r="AB310" s="410"/>
      <c r="AC310" s="410"/>
      <c r="AD310" s="410"/>
      <c r="AE310" s="410"/>
      <c r="AF310" s="410"/>
      <c r="AG310" s="410"/>
      <c r="AH310" s="410"/>
      <c r="AI310" s="410"/>
      <c r="AW310" s="81">
        <v>26.41666666667</v>
      </c>
      <c r="AX310" s="82">
        <v>-252.11543831840399</v>
      </c>
      <c r="AY310" s="82">
        <v>-4780.6051180825498</v>
      </c>
      <c r="AZ310" s="82">
        <v>-1917.5838453322499</v>
      </c>
      <c r="BA310" s="82">
        <v>-45783.268221677099</v>
      </c>
      <c r="BC310" s="81">
        <v>26.41666666667</v>
      </c>
      <c r="BD310" s="82">
        <v>840.00824796649999</v>
      </c>
      <c r="BF310" s="81">
        <v>26.41666666667</v>
      </c>
      <c r="BG310" s="82">
        <v>13.898918963723199</v>
      </c>
    </row>
    <row r="311" spans="1:59" ht="12" customHeight="1">
      <c r="A311" s="317"/>
      <c r="B311" s="317">
        <v>26.111999999999998</v>
      </c>
      <c r="C311" s="317">
        <v>-2.8</v>
      </c>
      <c r="D311" s="472">
        <f t="shared" si="68"/>
        <v>307</v>
      </c>
      <c r="E311" s="473" t="str">
        <f t="shared" si="67"/>
        <v/>
      </c>
      <c r="F311" s="410"/>
      <c r="G311" s="410"/>
      <c r="H311" s="410"/>
      <c r="I311" s="410"/>
      <c r="J311" s="410"/>
      <c r="K311" s="410"/>
      <c r="L311" s="410"/>
      <c r="M311" s="410"/>
      <c r="N311" s="410"/>
      <c r="O311" s="410"/>
      <c r="P311" s="410"/>
      <c r="Q311" s="410"/>
      <c r="R311" s="410"/>
      <c r="S311" s="410"/>
      <c r="T311" s="410"/>
      <c r="U311" s="410"/>
      <c r="V311" s="410"/>
      <c r="W311" s="410"/>
      <c r="X311" s="410"/>
      <c r="Y311" s="410"/>
      <c r="Z311" s="410"/>
      <c r="AA311" s="410"/>
      <c r="AB311" s="410"/>
      <c r="AC311" s="410"/>
      <c r="AD311" s="410"/>
      <c r="AE311" s="410"/>
      <c r="AF311" s="410"/>
      <c r="AG311" s="410"/>
      <c r="AH311" s="410"/>
      <c r="AI311" s="410"/>
      <c r="AW311" s="81">
        <v>26.5</v>
      </c>
      <c r="AX311" s="82">
        <v>-268.71629326460197</v>
      </c>
      <c r="AY311" s="82">
        <v>-5638.8097372328102</v>
      </c>
      <c r="AZ311" s="82">
        <v>-2173.5517330777302</v>
      </c>
      <c r="BA311" s="82">
        <v>-58699.426476479501</v>
      </c>
      <c r="BC311" s="81">
        <v>26.5</v>
      </c>
      <c r="BD311" s="82">
        <v>839.77436212950602</v>
      </c>
      <c r="BF311" s="81">
        <v>26.5</v>
      </c>
      <c r="BG311" s="82">
        <v>14.005023691710999</v>
      </c>
    </row>
    <row r="312" spans="1:59" ht="12" customHeight="1">
      <c r="A312" s="317"/>
      <c r="B312" s="317">
        <v>26.161999999999999</v>
      </c>
      <c r="C312" s="317">
        <v>-2.4</v>
      </c>
      <c r="D312" s="472">
        <f t="shared" si="68"/>
        <v>308</v>
      </c>
      <c r="E312" s="473" t="str">
        <f t="shared" si="67"/>
        <v/>
      </c>
      <c r="F312" s="410"/>
      <c r="G312" s="410"/>
      <c r="H312" s="410"/>
      <c r="I312" s="410"/>
      <c r="J312" s="410"/>
      <c r="K312" s="410"/>
      <c r="L312" s="410"/>
      <c r="M312" s="410"/>
      <c r="N312" s="410"/>
      <c r="O312" s="410"/>
      <c r="P312" s="410"/>
      <c r="Q312" s="410"/>
      <c r="R312" s="410"/>
      <c r="S312" s="410"/>
      <c r="T312" s="410"/>
      <c r="U312" s="410"/>
      <c r="V312" s="410"/>
      <c r="W312" s="410"/>
      <c r="X312" s="410"/>
      <c r="Y312" s="410"/>
      <c r="Z312" s="410"/>
      <c r="AA312" s="410"/>
      <c r="AB312" s="410"/>
      <c r="AC312" s="410"/>
      <c r="AD312" s="410"/>
      <c r="AE312" s="410"/>
      <c r="AF312" s="410"/>
      <c r="AG312" s="410"/>
      <c r="AH312" s="410"/>
      <c r="AI312" s="410"/>
      <c r="AW312" s="81">
        <v>26.58333333333</v>
      </c>
      <c r="AX312" s="82">
        <v>-292.47423852427698</v>
      </c>
      <c r="AY312" s="82">
        <v>-6457.0303946206104</v>
      </c>
      <c r="AZ312" s="82">
        <v>-2543.1989347353301</v>
      </c>
      <c r="BA312" s="82">
        <v>-71059.667755891307</v>
      </c>
      <c r="BC312" s="81">
        <v>26.58333333333</v>
      </c>
      <c r="BD312" s="82">
        <v>839.54027852866102</v>
      </c>
      <c r="BF312" s="81">
        <v>26.58333333333</v>
      </c>
      <c r="BG312" s="82">
        <v>13.7752761553383</v>
      </c>
    </row>
    <row r="313" spans="1:59" ht="12" customHeight="1">
      <c r="A313" s="317"/>
      <c r="B313" s="317">
        <v>26.318000000000001</v>
      </c>
      <c r="C313" s="317">
        <v>2.4</v>
      </c>
      <c r="D313" s="472">
        <f t="shared" si="68"/>
        <v>309</v>
      </c>
      <c r="E313" s="473" t="str">
        <f t="shared" si="67"/>
        <v/>
      </c>
      <c r="F313" s="410"/>
      <c r="G313" s="410"/>
      <c r="H313" s="410"/>
      <c r="I313" s="410"/>
      <c r="J313" s="410"/>
      <c r="K313" s="410"/>
      <c r="L313" s="410"/>
      <c r="M313" s="410"/>
      <c r="N313" s="410"/>
      <c r="O313" s="410"/>
      <c r="P313" s="410"/>
      <c r="Q313" s="410"/>
      <c r="R313" s="410"/>
      <c r="S313" s="410"/>
      <c r="T313" s="410"/>
      <c r="U313" s="410"/>
      <c r="V313" s="410"/>
      <c r="W313" s="410"/>
      <c r="X313" s="410"/>
      <c r="Y313" s="410"/>
      <c r="Z313" s="410"/>
      <c r="AA313" s="410"/>
      <c r="AB313" s="410"/>
      <c r="AC313" s="410"/>
      <c r="AD313" s="410"/>
      <c r="AE313" s="410"/>
      <c r="AF313" s="410"/>
      <c r="AG313" s="410"/>
      <c r="AH313" s="410"/>
      <c r="AI313" s="410"/>
      <c r="AW313" s="81">
        <v>26.66666666667</v>
      </c>
      <c r="AX313" s="82">
        <v>-301.592446119729</v>
      </c>
      <c r="AY313" s="82">
        <v>-6506.4346025942996</v>
      </c>
      <c r="AZ313" s="82">
        <v>-2702.97298487945</v>
      </c>
      <c r="BA313" s="82">
        <v>-71954.237624256304</v>
      </c>
      <c r="BC313" s="81">
        <v>26.66666666667</v>
      </c>
      <c r="BD313" s="82">
        <v>839.30583049085101</v>
      </c>
      <c r="BF313" s="81">
        <v>26.66666666667</v>
      </c>
      <c r="BG313" s="82">
        <v>13.438960885789299</v>
      </c>
    </row>
    <row r="314" spans="1:59" ht="12" customHeight="1">
      <c r="A314" s="317"/>
      <c r="B314" s="317">
        <v>26.367999999999999</v>
      </c>
      <c r="C314" s="317">
        <v>2.8</v>
      </c>
      <c r="D314" s="472">
        <f t="shared" si="68"/>
        <v>310</v>
      </c>
      <c r="E314" s="473" t="str">
        <f t="shared" si="67"/>
        <v/>
      </c>
      <c r="F314" s="410"/>
      <c r="G314" s="410"/>
      <c r="H314" s="410"/>
      <c r="I314" s="410"/>
      <c r="J314" s="410"/>
      <c r="K314" s="410"/>
      <c r="L314" s="410"/>
      <c r="M314" s="410"/>
      <c r="N314" s="410"/>
      <c r="O314" s="410"/>
      <c r="P314" s="410"/>
      <c r="Q314" s="410"/>
      <c r="R314" s="410"/>
      <c r="S314" s="410"/>
      <c r="T314" s="410"/>
      <c r="U314" s="410"/>
      <c r="V314" s="410"/>
      <c r="W314" s="410"/>
      <c r="X314" s="410"/>
      <c r="Y314" s="410"/>
      <c r="Z314" s="410"/>
      <c r="AA314" s="410"/>
      <c r="AB314" s="410"/>
      <c r="AC314" s="410"/>
      <c r="AD314" s="410"/>
      <c r="AE314" s="410"/>
      <c r="AF314" s="410"/>
      <c r="AG314" s="410"/>
      <c r="AH314" s="410"/>
      <c r="AI314" s="410"/>
      <c r="AW314" s="81">
        <v>26.75</v>
      </c>
      <c r="AX314" s="82">
        <v>-287.31896273138398</v>
      </c>
      <c r="AY314" s="82">
        <v>-5733.4079416081804</v>
      </c>
      <c r="AZ314" s="82">
        <v>-2476.0366065756002</v>
      </c>
      <c r="BA314" s="82">
        <v>-60305.422900826103</v>
      </c>
      <c r="BC314" s="81">
        <v>26.75</v>
      </c>
      <c r="BD314" s="82">
        <v>839.07099616137498</v>
      </c>
      <c r="BF314" s="81">
        <v>26.75</v>
      </c>
      <c r="BG314" s="82">
        <v>13.319444278291</v>
      </c>
    </row>
    <row r="315" spans="1:59" ht="12" customHeight="1">
      <c r="A315" s="317"/>
      <c r="B315" s="317">
        <v>26.417999999999999</v>
      </c>
      <c r="C315" s="317">
        <v>2.4</v>
      </c>
      <c r="D315" s="472">
        <f t="shared" si="68"/>
        <v>311</v>
      </c>
      <c r="E315" s="473" t="str">
        <f t="shared" si="67"/>
        <v/>
      </c>
      <c r="F315" s="410"/>
      <c r="G315" s="410"/>
      <c r="H315" s="410"/>
      <c r="I315" s="410"/>
      <c r="J315" s="410"/>
      <c r="K315" s="410"/>
      <c r="L315" s="410"/>
      <c r="M315" s="410"/>
      <c r="N315" s="410"/>
      <c r="O315" s="410"/>
      <c r="P315" s="410"/>
      <c r="Q315" s="410"/>
      <c r="R315" s="410"/>
      <c r="S315" s="410"/>
      <c r="T315" s="410"/>
      <c r="U315" s="410"/>
      <c r="V315" s="410"/>
      <c r="W315" s="410"/>
      <c r="X315" s="410"/>
      <c r="Y315" s="410"/>
      <c r="Z315" s="410"/>
      <c r="AA315" s="410"/>
      <c r="AB315" s="410"/>
      <c r="AC315" s="410"/>
      <c r="AD315" s="410"/>
      <c r="AE315" s="410"/>
      <c r="AF315" s="410"/>
      <c r="AG315" s="410"/>
      <c r="AH315" s="410"/>
      <c r="AI315" s="410"/>
      <c r="AW315" s="81">
        <v>26.83333333333</v>
      </c>
      <c r="AX315" s="82">
        <v>-264.91267343378001</v>
      </c>
      <c r="AY315" s="82">
        <v>-4939.9926844624697</v>
      </c>
      <c r="AZ315" s="82">
        <v>-2108.2327274170698</v>
      </c>
      <c r="BA315" s="82">
        <v>-48205.376829434397</v>
      </c>
      <c r="BC315" s="81">
        <v>26.83333333333</v>
      </c>
      <c r="BD315" s="82">
        <v>838.83591139586201</v>
      </c>
      <c r="BF315" s="81">
        <v>26.83333333333</v>
      </c>
      <c r="BG315" s="82">
        <v>13.5153300278321</v>
      </c>
    </row>
    <row r="316" spans="1:59" ht="12" customHeight="1">
      <c r="A316" s="317"/>
      <c r="B316" s="317">
        <v>26.574000000000002</v>
      </c>
      <c r="C316" s="317">
        <v>-2.1</v>
      </c>
      <c r="D316" s="472">
        <f t="shared" si="68"/>
        <v>312</v>
      </c>
      <c r="E316" s="473" t="str">
        <f t="shared" si="67"/>
        <v/>
      </c>
      <c r="F316" s="410"/>
      <c r="G316" s="410"/>
      <c r="H316" s="410"/>
      <c r="I316" s="410"/>
      <c r="J316" s="410"/>
      <c r="K316" s="410"/>
      <c r="L316" s="410"/>
      <c r="M316" s="410"/>
      <c r="N316" s="410"/>
      <c r="O316" s="410"/>
      <c r="P316" s="410"/>
      <c r="Q316" s="410"/>
      <c r="R316" s="410"/>
      <c r="S316" s="410"/>
      <c r="T316" s="410"/>
      <c r="U316" s="410"/>
      <c r="V316" s="410"/>
      <c r="W316" s="410"/>
      <c r="X316" s="410"/>
      <c r="Y316" s="410"/>
      <c r="Z316" s="410"/>
      <c r="AA316" s="410"/>
      <c r="AB316" s="410"/>
      <c r="AC316" s="410"/>
      <c r="AD316" s="410"/>
      <c r="AE316" s="410"/>
      <c r="AF316" s="410"/>
      <c r="AG316" s="410"/>
      <c r="AH316" s="410"/>
      <c r="AI316" s="410"/>
      <c r="AW316" s="81">
        <v>26.91666666667</v>
      </c>
      <c r="AX316" s="82">
        <v>-254.805707117324</v>
      </c>
      <c r="AY316" s="82">
        <v>-4826.4202064086403</v>
      </c>
      <c r="AZ316" s="82">
        <v>-1960.8393601514999</v>
      </c>
      <c r="BA316" s="82">
        <v>-46496.998791482903</v>
      </c>
      <c r="BC316" s="81">
        <v>26.91666666667</v>
      </c>
      <c r="BD316" s="82">
        <v>838.60073795272206</v>
      </c>
      <c r="BF316" s="81">
        <v>26.91666666667</v>
      </c>
      <c r="BG316" s="82">
        <v>13.836405544287301</v>
      </c>
    </row>
    <row r="317" spans="1:59" ht="12" customHeight="1">
      <c r="A317" s="317"/>
      <c r="B317" s="317">
        <v>26.623999999999999</v>
      </c>
      <c r="C317" s="317">
        <v>-2.5</v>
      </c>
      <c r="D317" s="472">
        <f t="shared" si="68"/>
        <v>313</v>
      </c>
      <c r="E317" s="473" t="str">
        <f t="shared" si="67"/>
        <v/>
      </c>
      <c r="F317" s="410"/>
      <c r="G317" s="410"/>
      <c r="H317" s="410"/>
      <c r="I317" s="410"/>
      <c r="J317" s="410"/>
      <c r="K317" s="410"/>
      <c r="L317" s="410"/>
      <c r="M317" s="410"/>
      <c r="N317" s="410"/>
      <c r="O317" s="410"/>
      <c r="P317" s="410"/>
      <c r="Q317" s="410"/>
      <c r="R317" s="410"/>
      <c r="S317" s="410"/>
      <c r="T317" s="410"/>
      <c r="U317" s="410"/>
      <c r="V317" s="410"/>
      <c r="W317" s="410"/>
      <c r="X317" s="410"/>
      <c r="Y317" s="410"/>
      <c r="Z317" s="410"/>
      <c r="AA317" s="410"/>
      <c r="AB317" s="410"/>
      <c r="AC317" s="410"/>
      <c r="AD317" s="410"/>
      <c r="AE317" s="410"/>
      <c r="AF317" s="410"/>
      <c r="AG317" s="410"/>
      <c r="AH317" s="410"/>
      <c r="AI317" s="410"/>
      <c r="AW317" s="81">
        <v>27</v>
      </c>
      <c r="AX317" s="82">
        <v>-268.79496405216099</v>
      </c>
      <c r="AY317" s="82">
        <v>-5590.8278565712199</v>
      </c>
      <c r="AZ317" s="82">
        <v>-2175.5473844724102</v>
      </c>
      <c r="BA317" s="82">
        <v>-57990.174682502198</v>
      </c>
      <c r="BC317" s="81">
        <v>27</v>
      </c>
      <c r="BD317" s="82">
        <v>838.36550179880999</v>
      </c>
      <c r="BF317" s="81">
        <v>27</v>
      </c>
      <c r="BG317" s="82">
        <v>13.9510286677157</v>
      </c>
    </row>
    <row r="318" spans="1:59" ht="12" customHeight="1">
      <c r="A318" s="317"/>
      <c r="B318" s="317">
        <v>26.673999999999999</v>
      </c>
      <c r="C318" s="317">
        <v>-2.1</v>
      </c>
      <c r="D318" s="472">
        <f t="shared" si="68"/>
        <v>314</v>
      </c>
      <c r="E318" s="473" t="str">
        <f t="shared" si="67"/>
        <v/>
      </c>
      <c r="F318" s="410"/>
      <c r="G318" s="410"/>
      <c r="H318" s="410"/>
      <c r="I318" s="410"/>
      <c r="J318" s="410"/>
      <c r="K318" s="410"/>
      <c r="L318" s="410"/>
      <c r="M318" s="410"/>
      <c r="N318" s="410"/>
      <c r="O318" s="410"/>
      <c r="P318" s="410"/>
      <c r="Q318" s="410"/>
      <c r="R318" s="410"/>
      <c r="S318" s="410"/>
      <c r="T318" s="410"/>
      <c r="U318" s="410"/>
      <c r="V318" s="410"/>
      <c r="W318" s="410"/>
      <c r="X318" s="410"/>
      <c r="Y318" s="410"/>
      <c r="Z318" s="410"/>
      <c r="AA318" s="410"/>
      <c r="AB318" s="410"/>
      <c r="AC318" s="410"/>
      <c r="AD318" s="410"/>
      <c r="AE318" s="410"/>
      <c r="AF318" s="410"/>
      <c r="AG318" s="410"/>
      <c r="AH318" s="410"/>
      <c r="AI318" s="410"/>
      <c r="AW318" s="81">
        <v>27.08333333333</v>
      </c>
      <c r="AX318" s="82">
        <v>-292.234401646734</v>
      </c>
      <c r="AY318" s="82">
        <v>-6428.0370723243004</v>
      </c>
      <c r="AZ318" s="82">
        <v>-2539.65836128511</v>
      </c>
      <c r="BA318" s="82">
        <v>-70628.248850475895</v>
      </c>
      <c r="BC318" s="81">
        <v>27.08333333333</v>
      </c>
      <c r="BD318" s="82">
        <v>838.130069146295</v>
      </c>
      <c r="BF318" s="81">
        <v>27.08333333333</v>
      </c>
      <c r="BG318" s="82">
        <v>13.740981442760001</v>
      </c>
    </row>
    <row r="319" spans="1:59" ht="12" customHeight="1">
      <c r="A319" s="317"/>
      <c r="B319" s="317">
        <v>26.83</v>
      </c>
      <c r="C319" s="317">
        <v>2.1</v>
      </c>
      <c r="D319" s="472">
        <f t="shared" si="68"/>
        <v>315</v>
      </c>
      <c r="E319" s="473" t="str">
        <f t="shared" si="67"/>
        <v/>
      </c>
      <c r="F319" s="410"/>
      <c r="G319" s="410"/>
      <c r="H319" s="410"/>
      <c r="I319" s="410"/>
      <c r="J319" s="410"/>
      <c r="K319" s="410"/>
      <c r="L319" s="410"/>
      <c r="M319" s="410"/>
      <c r="N319" s="410"/>
      <c r="O319" s="410"/>
      <c r="P319" s="410"/>
      <c r="Q319" s="410"/>
      <c r="R319" s="410"/>
      <c r="S319" s="410"/>
      <c r="T319" s="410"/>
      <c r="U319" s="410"/>
      <c r="V319" s="410"/>
      <c r="W319" s="410"/>
      <c r="X319" s="410"/>
      <c r="Y319" s="410"/>
      <c r="Z319" s="410"/>
      <c r="AA319" s="410"/>
      <c r="AB319" s="410"/>
      <c r="AC319" s="410"/>
      <c r="AD319" s="410"/>
      <c r="AE319" s="410"/>
      <c r="AF319" s="410"/>
      <c r="AG319" s="410"/>
      <c r="AH319" s="410"/>
      <c r="AI319" s="410"/>
      <c r="AW319" s="81">
        <v>27.16666666667</v>
      </c>
      <c r="AX319" s="82">
        <v>-304.564171668862</v>
      </c>
      <c r="AY319" s="82">
        <v>-6617.6123021032299</v>
      </c>
      <c r="AZ319" s="82">
        <v>-2752.88624597745</v>
      </c>
      <c r="BA319" s="82">
        <v>-73656.273817825902</v>
      </c>
      <c r="BC319" s="81">
        <v>27.16666666667</v>
      </c>
      <c r="BD319" s="82">
        <v>837.89427131759396</v>
      </c>
      <c r="BF319" s="81">
        <v>27.16666666667</v>
      </c>
      <c r="BG319" s="82">
        <v>13.3878373588842</v>
      </c>
    </row>
    <row r="320" spans="1:59" ht="12" customHeight="1">
      <c r="A320" s="317"/>
      <c r="B320" s="317">
        <v>26.88</v>
      </c>
      <c r="C320" s="317">
        <v>2.5</v>
      </c>
      <c r="D320" s="472">
        <f t="shared" si="68"/>
        <v>316</v>
      </c>
      <c r="E320" s="473" t="str">
        <f t="shared" si="67"/>
        <v/>
      </c>
      <c r="F320" s="410"/>
      <c r="G320" s="410"/>
      <c r="H320" s="410"/>
      <c r="I320" s="410"/>
      <c r="J320" s="410"/>
      <c r="K320" s="410"/>
      <c r="L320" s="410"/>
      <c r="M320" s="410"/>
      <c r="N320" s="410"/>
      <c r="O320" s="410"/>
      <c r="P320" s="410"/>
      <c r="Q320" s="410"/>
      <c r="R320" s="410"/>
      <c r="S320" s="410"/>
      <c r="T320" s="410"/>
      <c r="U320" s="410"/>
      <c r="V320" s="410"/>
      <c r="W320" s="410"/>
      <c r="X320" s="410"/>
      <c r="Y320" s="410"/>
      <c r="Z320" s="410"/>
      <c r="AA320" s="410"/>
      <c r="AB320" s="410"/>
      <c r="AC320" s="410"/>
      <c r="AD320" s="410"/>
      <c r="AE320" s="410"/>
      <c r="AF320" s="410"/>
      <c r="AG320" s="410"/>
      <c r="AH320" s="410"/>
      <c r="AI320" s="410"/>
      <c r="AW320" s="81">
        <v>27.25</v>
      </c>
      <c r="AX320" s="82">
        <v>-292.09934030743398</v>
      </c>
      <c r="AY320" s="82">
        <v>-5882.9652692544296</v>
      </c>
      <c r="AZ320" s="82">
        <v>-2558.1909292209398</v>
      </c>
      <c r="BA320" s="82">
        <v>-62618.792117276302</v>
      </c>
      <c r="BC320" s="81">
        <v>27.25</v>
      </c>
      <c r="BD320" s="82">
        <v>837.65807241263201</v>
      </c>
      <c r="BF320" s="81">
        <v>27.25</v>
      </c>
      <c r="BG320" s="82">
        <v>13.228616151208501</v>
      </c>
    </row>
    <row r="321" spans="1:59" ht="12" customHeight="1">
      <c r="A321" s="317"/>
      <c r="B321" s="317">
        <v>26.93</v>
      </c>
      <c r="C321" s="317">
        <v>2</v>
      </c>
      <c r="D321" s="472">
        <f t="shared" si="68"/>
        <v>317</v>
      </c>
      <c r="E321" s="473" t="str">
        <f t="shared" si="67"/>
        <v/>
      </c>
      <c r="F321" s="410"/>
      <c r="G321" s="410"/>
      <c r="H321" s="410"/>
      <c r="I321" s="410"/>
      <c r="J321" s="410"/>
      <c r="K321" s="410"/>
      <c r="L321" s="410"/>
      <c r="M321" s="410"/>
      <c r="N321" s="410"/>
      <c r="O321" s="410"/>
      <c r="P321" s="410"/>
      <c r="Q321" s="410"/>
      <c r="R321" s="410"/>
      <c r="S321" s="410"/>
      <c r="T321" s="410"/>
      <c r="U321" s="410"/>
      <c r="V321" s="410"/>
      <c r="W321" s="410"/>
      <c r="X321" s="410"/>
      <c r="Y321" s="410"/>
      <c r="Z321" s="410"/>
      <c r="AA321" s="410"/>
      <c r="AB321" s="410"/>
      <c r="AC321" s="410"/>
      <c r="AD321" s="410"/>
      <c r="AE321" s="410"/>
      <c r="AF321" s="410"/>
      <c r="AG321" s="410"/>
      <c r="AH321" s="410"/>
      <c r="AI321" s="410"/>
      <c r="AW321" s="81">
        <v>27.33333333333</v>
      </c>
      <c r="AX321" s="82">
        <v>-266.48988732044103</v>
      </c>
      <c r="AY321" s="82">
        <v>-4931.5565132295696</v>
      </c>
      <c r="AZ321" s="82">
        <v>-2129.3890239684902</v>
      </c>
      <c r="BA321" s="82">
        <v>-48075.991706588</v>
      </c>
      <c r="BC321" s="81">
        <v>27.33333333333</v>
      </c>
      <c r="BD321" s="82">
        <v>837.42161286817395</v>
      </c>
      <c r="BF321" s="81">
        <v>27.33333333333</v>
      </c>
      <c r="BG321" s="82">
        <v>13.4217650888195</v>
      </c>
    </row>
    <row r="322" spans="1:59" ht="12" customHeight="1">
      <c r="A322" s="317"/>
      <c r="B322" s="317">
        <v>27.085999999999999</v>
      </c>
      <c r="C322" s="317">
        <v>-2.4</v>
      </c>
      <c r="D322" s="472">
        <f t="shared" si="68"/>
        <v>318</v>
      </c>
      <c r="E322" s="473" t="str">
        <f t="shared" si="67"/>
        <v/>
      </c>
      <c r="F322" s="410"/>
      <c r="G322" s="410"/>
      <c r="H322" s="410"/>
      <c r="I322" s="410"/>
      <c r="J322" s="410"/>
      <c r="K322" s="410"/>
      <c r="L322" s="410"/>
      <c r="M322" s="410"/>
      <c r="N322" s="410"/>
      <c r="O322" s="410"/>
      <c r="P322" s="410"/>
      <c r="Q322" s="410"/>
      <c r="R322" s="410"/>
      <c r="S322" s="410"/>
      <c r="T322" s="410"/>
      <c r="U322" s="410"/>
      <c r="V322" s="410"/>
      <c r="W322" s="410"/>
      <c r="X322" s="410"/>
      <c r="Y322" s="410"/>
      <c r="Z322" s="410"/>
      <c r="AA322" s="410"/>
      <c r="AB322" s="410"/>
      <c r="AC322" s="410"/>
      <c r="AD322" s="410"/>
      <c r="AE322" s="410"/>
      <c r="AF322" s="410"/>
      <c r="AG322" s="410"/>
      <c r="AH322" s="410"/>
      <c r="AI322" s="410"/>
      <c r="AW322" s="81">
        <v>27.41666666667</v>
      </c>
      <c r="AX322" s="82">
        <v>-251.47793457082</v>
      </c>
      <c r="AY322" s="82">
        <v>-4651.2348028263395</v>
      </c>
      <c r="AZ322" s="82">
        <v>-1903.28538725051</v>
      </c>
      <c r="BA322" s="82">
        <v>-43824.556937380599</v>
      </c>
      <c r="BC322" s="81">
        <v>27.41666666667</v>
      </c>
      <c r="BD322" s="82">
        <v>837.18508475429599</v>
      </c>
      <c r="BF322" s="81">
        <v>27.41666666667</v>
      </c>
      <c r="BG322" s="82">
        <v>13.801724068406999</v>
      </c>
    </row>
    <row r="323" spans="1:59" ht="12" customHeight="1">
      <c r="A323" s="317"/>
      <c r="B323" s="317">
        <v>27.135999999999999</v>
      </c>
      <c r="C323" s="317">
        <v>-2.8</v>
      </c>
      <c r="D323" s="472">
        <f t="shared" si="68"/>
        <v>319</v>
      </c>
      <c r="E323" s="473" t="str">
        <f t="shared" si="67"/>
        <v/>
      </c>
      <c r="F323" s="410"/>
      <c r="G323" s="410"/>
      <c r="H323" s="410"/>
      <c r="I323" s="410"/>
      <c r="J323" s="410"/>
      <c r="K323" s="410"/>
      <c r="L323" s="410"/>
      <c r="M323" s="410"/>
      <c r="N323" s="410"/>
      <c r="O323" s="410"/>
      <c r="P323" s="410"/>
      <c r="Q323" s="410"/>
      <c r="R323" s="410"/>
      <c r="S323" s="410"/>
      <c r="T323" s="410"/>
      <c r="U323" s="410"/>
      <c r="V323" s="410"/>
      <c r="W323" s="410"/>
      <c r="X323" s="410"/>
      <c r="Y323" s="410"/>
      <c r="Z323" s="410"/>
      <c r="AA323" s="410"/>
      <c r="AB323" s="410"/>
      <c r="AC323" s="410"/>
      <c r="AD323" s="410"/>
      <c r="AE323" s="410"/>
      <c r="AF323" s="410"/>
      <c r="AG323" s="410"/>
      <c r="AH323" s="410"/>
      <c r="AI323" s="410"/>
      <c r="AW323" s="81">
        <v>27.5</v>
      </c>
      <c r="AX323" s="82">
        <v>-262.10239013458897</v>
      </c>
      <c r="AY323" s="82">
        <v>-5348.5593886230599</v>
      </c>
      <c r="AZ323" s="82">
        <v>-2070.6247810492</v>
      </c>
      <c r="BA323" s="82">
        <v>-54323.2861352994</v>
      </c>
      <c r="BC323" s="81">
        <v>27.5</v>
      </c>
      <c r="BD323" s="82">
        <v>836.94855097805305</v>
      </c>
      <c r="BF323" s="81">
        <v>27.5</v>
      </c>
      <c r="BG323" s="82">
        <v>14.0090561772396</v>
      </c>
    </row>
    <row r="324" spans="1:59" ht="12" customHeight="1">
      <c r="A324" s="317"/>
      <c r="B324" s="317">
        <v>27.186</v>
      </c>
      <c r="C324" s="317">
        <v>-2.4</v>
      </c>
      <c r="D324" s="472">
        <f t="shared" si="68"/>
        <v>320</v>
      </c>
      <c r="E324" s="473" t="str">
        <f t="shared" si="67"/>
        <v/>
      </c>
      <c r="F324" s="410"/>
      <c r="G324" s="410"/>
      <c r="H324" s="410"/>
      <c r="I324" s="410"/>
      <c r="J324" s="410"/>
      <c r="K324" s="410"/>
      <c r="L324" s="410"/>
      <c r="M324" s="410"/>
      <c r="N324" s="410"/>
      <c r="O324" s="410"/>
      <c r="P324" s="410"/>
      <c r="Q324" s="410"/>
      <c r="R324" s="410"/>
      <c r="S324" s="410"/>
      <c r="T324" s="410"/>
      <c r="U324" s="410"/>
      <c r="V324" s="410"/>
      <c r="W324" s="410"/>
      <c r="X324" s="410"/>
      <c r="Y324" s="410"/>
      <c r="Z324" s="410"/>
      <c r="AA324" s="410"/>
      <c r="AB324" s="410"/>
      <c r="AC324" s="410"/>
      <c r="AD324" s="410"/>
      <c r="AE324" s="410"/>
      <c r="AF324" s="410"/>
      <c r="AG324" s="410"/>
      <c r="AH324" s="410"/>
      <c r="AI324" s="410"/>
      <c r="AW324" s="81">
        <v>27.58333333333</v>
      </c>
      <c r="AX324" s="82">
        <v>-286.09218819993299</v>
      </c>
      <c r="AY324" s="82">
        <v>-6269.4004857401596</v>
      </c>
      <c r="AZ324" s="82">
        <v>-2443.01377472577</v>
      </c>
      <c r="BA324" s="82">
        <v>-68217.012210375295</v>
      </c>
      <c r="BC324" s="81">
        <v>27.58333333333</v>
      </c>
      <c r="BD324" s="82">
        <v>836.71189354828903</v>
      </c>
      <c r="BF324" s="81">
        <v>27.58333333333</v>
      </c>
      <c r="BG324" s="82">
        <v>13.868706361171601</v>
      </c>
    </row>
    <row r="325" spans="1:59" ht="12" customHeight="1">
      <c r="A325" s="317"/>
      <c r="B325" s="317">
        <v>27.341999999999999</v>
      </c>
      <c r="C325" s="317">
        <v>2.4</v>
      </c>
      <c r="D325" s="472">
        <f t="shared" si="68"/>
        <v>321</v>
      </c>
      <c r="E325" s="473" t="str">
        <f t="shared" si="67"/>
        <v/>
      </c>
      <c r="F325" s="410"/>
      <c r="G325" s="410"/>
      <c r="H325" s="410"/>
      <c r="I325" s="410"/>
      <c r="J325" s="410"/>
      <c r="K325" s="410"/>
      <c r="L325" s="410"/>
      <c r="M325" s="410"/>
      <c r="N325" s="410"/>
      <c r="O325" s="410"/>
      <c r="P325" s="410"/>
      <c r="Q325" s="410"/>
      <c r="R325" s="410"/>
      <c r="S325" s="410"/>
      <c r="T325" s="410"/>
      <c r="U325" s="410"/>
      <c r="V325" s="410"/>
      <c r="W325" s="410"/>
      <c r="X325" s="410"/>
      <c r="Y325" s="410"/>
      <c r="Z325" s="410"/>
      <c r="AA325" s="410"/>
      <c r="AB325" s="410"/>
      <c r="AC325" s="410"/>
      <c r="AD325" s="410"/>
      <c r="AE325" s="410"/>
      <c r="AF325" s="410"/>
      <c r="AG325" s="410"/>
      <c r="AH325" s="410"/>
      <c r="AI325" s="410"/>
      <c r="AW325" s="81">
        <v>27.66666666667</v>
      </c>
      <c r="AX325" s="82">
        <v>-301.80949035709199</v>
      </c>
      <c r="AY325" s="82">
        <v>-6608.7615213486197</v>
      </c>
      <c r="AZ325" s="82">
        <v>-2700.40212626025</v>
      </c>
      <c r="BA325" s="82">
        <v>-73451.528783520902</v>
      </c>
      <c r="BC325" s="81">
        <v>27.66666666667</v>
      </c>
      <c r="BD325" s="82">
        <v>836.47492708313996</v>
      </c>
      <c r="BF325" s="81">
        <v>27.66666666667</v>
      </c>
      <c r="BG325" s="82">
        <v>13.524856462761299</v>
      </c>
    </row>
    <row r="326" spans="1:59" ht="12" customHeight="1">
      <c r="A326" s="317"/>
      <c r="B326" s="317">
        <v>27.391999999999999</v>
      </c>
      <c r="C326" s="317">
        <v>2.8</v>
      </c>
      <c r="D326" s="472">
        <f t="shared" si="68"/>
        <v>322</v>
      </c>
      <c r="E326" s="473" t="str">
        <f t="shared" ref="E326:E369" si="69">IF(D326&lt;=$D$4,B326,"")</f>
        <v/>
      </c>
      <c r="F326" s="410"/>
      <c r="G326" s="410"/>
      <c r="H326" s="410"/>
      <c r="I326" s="410"/>
      <c r="J326" s="410"/>
      <c r="K326" s="410"/>
      <c r="L326" s="410"/>
      <c r="M326" s="410"/>
      <c r="N326" s="410"/>
      <c r="O326" s="410"/>
      <c r="P326" s="410"/>
      <c r="Q326" s="410"/>
      <c r="R326" s="410"/>
      <c r="S326" s="410"/>
      <c r="T326" s="410"/>
      <c r="U326" s="410"/>
      <c r="V326" s="410"/>
      <c r="W326" s="410"/>
      <c r="X326" s="410"/>
      <c r="Y326" s="410"/>
      <c r="Z326" s="410"/>
      <c r="AA326" s="410"/>
      <c r="AB326" s="410"/>
      <c r="AC326" s="410"/>
      <c r="AD326" s="410"/>
      <c r="AE326" s="410"/>
      <c r="AF326" s="410"/>
      <c r="AG326" s="410"/>
      <c r="AH326" s="410"/>
      <c r="AI326" s="410"/>
      <c r="AW326" s="81">
        <v>27.75</v>
      </c>
      <c r="AX326" s="82">
        <v>-293.327788203414</v>
      </c>
      <c r="AY326" s="82">
        <v>-5999.2948669494499</v>
      </c>
      <c r="AZ326" s="82">
        <v>-2574.46547770902</v>
      </c>
      <c r="BA326" s="82">
        <v>-64340.345249737802</v>
      </c>
      <c r="BC326" s="81">
        <v>27.75</v>
      </c>
      <c r="BD326" s="82">
        <v>836.23757678243601</v>
      </c>
      <c r="BF326" s="81">
        <v>27.75</v>
      </c>
      <c r="BG326" s="82">
        <v>13.318711354831001</v>
      </c>
    </row>
    <row r="327" spans="1:59" ht="12" customHeight="1">
      <c r="A327" s="317"/>
      <c r="B327" s="317">
        <v>27.442</v>
      </c>
      <c r="C327" s="317">
        <v>2.4</v>
      </c>
      <c r="D327" s="472">
        <f t="shared" ref="D327:D369" si="70">D326+1</f>
        <v>323</v>
      </c>
      <c r="E327" s="473" t="str">
        <f t="shared" si="69"/>
        <v/>
      </c>
      <c r="F327" s="410"/>
      <c r="G327" s="410"/>
      <c r="H327" s="410"/>
      <c r="I327" s="410"/>
      <c r="J327" s="410"/>
      <c r="K327" s="410"/>
      <c r="L327" s="410"/>
      <c r="M327" s="410"/>
      <c r="N327" s="410"/>
      <c r="O327" s="410"/>
      <c r="P327" s="410"/>
      <c r="Q327" s="410"/>
      <c r="R327" s="410"/>
      <c r="S327" s="410"/>
      <c r="T327" s="410"/>
      <c r="U327" s="410"/>
      <c r="V327" s="410"/>
      <c r="W327" s="410"/>
      <c r="X327" s="410"/>
      <c r="Y327" s="410"/>
      <c r="Z327" s="410"/>
      <c r="AA327" s="410"/>
      <c r="AB327" s="410"/>
      <c r="AC327" s="410"/>
      <c r="AD327" s="410"/>
      <c r="AE327" s="410"/>
      <c r="AF327" s="410"/>
      <c r="AG327" s="410"/>
      <c r="AH327" s="410"/>
      <c r="AI327" s="410"/>
      <c r="AW327" s="81">
        <v>27.83333333333</v>
      </c>
      <c r="AX327" s="82">
        <v>-271.11112909350402</v>
      </c>
      <c r="AY327" s="82">
        <v>-5125.6432895130802</v>
      </c>
      <c r="AZ327" s="82">
        <v>-2206.9190846022002</v>
      </c>
      <c r="BA327" s="82">
        <v>-51033.828368232003</v>
      </c>
      <c r="BC327" s="81">
        <v>27.83333333333</v>
      </c>
      <c r="BD327" s="82">
        <v>835.99994017760298</v>
      </c>
      <c r="BF327" s="81">
        <v>27.83333333333</v>
      </c>
      <c r="BG327" s="82">
        <v>13.431041120005499</v>
      </c>
    </row>
    <row r="328" spans="1:59" ht="12" customHeight="1">
      <c r="A328" s="317"/>
      <c r="B328" s="317">
        <v>27.597999999999999</v>
      </c>
      <c r="C328" s="317">
        <v>-2.1</v>
      </c>
      <c r="D328" s="472">
        <f t="shared" si="70"/>
        <v>324</v>
      </c>
      <c r="E328" s="473" t="str">
        <f t="shared" si="69"/>
        <v/>
      </c>
      <c r="F328" s="410"/>
      <c r="G328" s="410"/>
      <c r="H328" s="410"/>
      <c r="I328" s="410"/>
      <c r="J328" s="410"/>
      <c r="K328" s="410"/>
      <c r="L328" s="410"/>
      <c r="M328" s="410"/>
      <c r="N328" s="410"/>
      <c r="O328" s="410"/>
      <c r="P328" s="410"/>
      <c r="Q328" s="410"/>
      <c r="R328" s="410"/>
      <c r="S328" s="410"/>
      <c r="T328" s="410"/>
      <c r="U328" s="410"/>
      <c r="V328" s="410"/>
      <c r="W328" s="410"/>
      <c r="X328" s="410"/>
      <c r="Y328" s="410"/>
      <c r="Z328" s="410"/>
      <c r="AA328" s="410"/>
      <c r="AB328" s="410"/>
      <c r="AC328" s="410"/>
      <c r="AD328" s="410"/>
      <c r="AE328" s="410"/>
      <c r="AF328" s="410"/>
      <c r="AG328" s="410"/>
      <c r="AH328" s="410"/>
      <c r="AI328" s="410"/>
      <c r="AW328" s="81">
        <v>27.91666666667</v>
      </c>
      <c r="AX328" s="82">
        <v>-255.123006458692</v>
      </c>
      <c r="AY328" s="82">
        <v>-4747.8007138942703</v>
      </c>
      <c r="AZ328" s="82">
        <v>-1962.9770708286401</v>
      </c>
      <c r="BA328" s="82">
        <v>-45311.1614978375</v>
      </c>
      <c r="BC328" s="81">
        <v>27.91666666667</v>
      </c>
      <c r="BD328" s="82">
        <v>835.76219046408403</v>
      </c>
      <c r="BF328" s="81">
        <v>27.91666666667</v>
      </c>
      <c r="BG328" s="82">
        <v>13.753757023566299</v>
      </c>
    </row>
    <row r="329" spans="1:59" ht="12" customHeight="1">
      <c r="A329" s="317"/>
      <c r="B329" s="317">
        <v>27.648</v>
      </c>
      <c r="C329" s="317">
        <v>-2.5</v>
      </c>
      <c r="D329" s="472">
        <f t="shared" si="70"/>
        <v>325</v>
      </c>
      <c r="E329" s="473" t="str">
        <f t="shared" si="69"/>
        <v/>
      </c>
      <c r="F329" s="410"/>
      <c r="G329" s="410"/>
      <c r="H329" s="410"/>
      <c r="I329" s="410"/>
      <c r="J329" s="410"/>
      <c r="K329" s="410"/>
      <c r="L329" s="410"/>
      <c r="M329" s="410"/>
      <c r="N329" s="410"/>
      <c r="O329" s="410"/>
      <c r="P329" s="410"/>
      <c r="Q329" s="410"/>
      <c r="R329" s="410"/>
      <c r="S329" s="410"/>
      <c r="T329" s="410"/>
      <c r="U329" s="410"/>
      <c r="V329" s="410"/>
      <c r="W329" s="410"/>
      <c r="X329" s="410"/>
      <c r="Y329" s="410"/>
      <c r="Z329" s="410"/>
      <c r="AA329" s="410"/>
      <c r="AB329" s="410"/>
      <c r="AC329" s="410"/>
      <c r="AD329" s="410"/>
      <c r="AE329" s="410"/>
      <c r="AF329" s="410"/>
      <c r="AG329" s="410"/>
      <c r="AH329" s="410"/>
      <c r="AI329" s="410"/>
      <c r="AW329" s="81">
        <v>28</v>
      </c>
      <c r="AX329" s="82">
        <v>-262.830404613486</v>
      </c>
      <c r="AY329" s="82">
        <v>-5320.33775500088</v>
      </c>
      <c r="AZ329" s="82">
        <v>-2083.0062955804001</v>
      </c>
      <c r="BA329" s="82">
        <v>-53916.0336403537</v>
      </c>
      <c r="BC329" s="81">
        <v>28</v>
      </c>
      <c r="BD329" s="82">
        <v>835.52440269953297</v>
      </c>
      <c r="BF329" s="81">
        <v>28</v>
      </c>
      <c r="BG329" s="82">
        <v>13.9550918854294</v>
      </c>
    </row>
    <row r="330" spans="1:59" ht="12" customHeight="1">
      <c r="A330" s="317"/>
      <c r="B330" s="317">
        <v>27.698</v>
      </c>
      <c r="C330" s="317">
        <v>-2.1</v>
      </c>
      <c r="D330" s="472">
        <f t="shared" si="70"/>
        <v>326</v>
      </c>
      <c r="E330" s="473" t="str">
        <f t="shared" si="69"/>
        <v/>
      </c>
      <c r="F330" s="410"/>
      <c r="G330" s="410"/>
      <c r="H330" s="410"/>
      <c r="I330" s="410"/>
      <c r="J330" s="410"/>
      <c r="K330" s="410"/>
      <c r="L330" s="410"/>
      <c r="M330" s="410"/>
      <c r="N330" s="410"/>
      <c r="O330" s="410"/>
      <c r="P330" s="410"/>
      <c r="Q330" s="410"/>
      <c r="R330" s="410"/>
      <c r="S330" s="410"/>
      <c r="T330" s="410"/>
      <c r="U330" s="410"/>
      <c r="V330" s="410"/>
      <c r="W330" s="410"/>
      <c r="X330" s="410"/>
      <c r="Y330" s="410"/>
      <c r="Z330" s="410"/>
      <c r="AA330" s="410"/>
      <c r="AB330" s="410"/>
      <c r="AC330" s="410"/>
      <c r="AD330" s="410"/>
      <c r="AE330" s="410"/>
      <c r="AF330" s="410"/>
      <c r="AG330" s="410"/>
      <c r="AH330" s="410"/>
      <c r="AI330" s="410"/>
      <c r="AW330" s="81">
        <v>28.08333333333</v>
      </c>
      <c r="AX330" s="82">
        <v>-285.80647726858399</v>
      </c>
      <c r="AY330" s="82">
        <v>-6229.9390834394899</v>
      </c>
      <c r="AZ330" s="82">
        <v>-2438.9428788313598</v>
      </c>
      <c r="BA330" s="82">
        <v>-67630.500620341205</v>
      </c>
      <c r="BC330" s="81">
        <v>28.08333333333</v>
      </c>
      <c r="BD330" s="82">
        <v>835.28648108078301</v>
      </c>
      <c r="BF330" s="81">
        <v>28.08333333333</v>
      </c>
      <c r="BG330" s="82">
        <v>13.8321772314687</v>
      </c>
    </row>
    <row r="331" spans="1:59" ht="12" customHeight="1">
      <c r="A331" s="317"/>
      <c r="B331" s="317">
        <v>27.853999999999999</v>
      </c>
      <c r="C331" s="317">
        <v>2.1</v>
      </c>
      <c r="D331" s="472">
        <f t="shared" si="70"/>
        <v>327</v>
      </c>
      <c r="E331" s="473" t="str">
        <f t="shared" si="69"/>
        <v/>
      </c>
      <c r="F331" s="410"/>
      <c r="G331" s="410"/>
      <c r="H331" s="410"/>
      <c r="I331" s="410"/>
      <c r="J331" s="410"/>
      <c r="K331" s="410"/>
      <c r="L331" s="410"/>
      <c r="M331" s="410"/>
      <c r="N331" s="410"/>
      <c r="O331" s="410"/>
      <c r="P331" s="410"/>
      <c r="Q331" s="410"/>
      <c r="R331" s="410"/>
      <c r="S331" s="410"/>
      <c r="T331" s="410"/>
      <c r="U331" s="410"/>
      <c r="V331" s="410"/>
      <c r="W331" s="410"/>
      <c r="X331" s="410"/>
      <c r="Y331" s="410"/>
      <c r="Z331" s="410"/>
      <c r="AA331" s="410"/>
      <c r="AB331" s="410"/>
      <c r="AC331" s="410"/>
      <c r="AD331" s="410"/>
      <c r="AE331" s="410"/>
      <c r="AF331" s="410"/>
      <c r="AG331" s="410"/>
      <c r="AH331" s="410"/>
      <c r="AI331" s="410"/>
      <c r="AW331" s="81">
        <v>28.16666666667</v>
      </c>
      <c r="AX331" s="82">
        <v>-303.57210561827799</v>
      </c>
      <c r="AY331" s="82">
        <v>-6670.2047276952198</v>
      </c>
      <c r="AZ331" s="82">
        <v>-2730.1663137677801</v>
      </c>
      <c r="BA331" s="82">
        <v>-74395.766864015706</v>
      </c>
      <c r="BC331" s="81">
        <v>28.16666666667</v>
      </c>
      <c r="BD331" s="82">
        <v>835.04824759851704</v>
      </c>
      <c r="BF331" s="81">
        <v>28.16666666667</v>
      </c>
      <c r="BG331" s="82">
        <v>13.484479003603999</v>
      </c>
    </row>
    <row r="332" spans="1:59" ht="12" customHeight="1">
      <c r="A332" s="317"/>
      <c r="B332" s="317">
        <v>27.904</v>
      </c>
      <c r="C332" s="317">
        <v>2.5</v>
      </c>
      <c r="D332" s="472">
        <f t="shared" si="70"/>
        <v>328</v>
      </c>
      <c r="E332" s="473" t="str">
        <f t="shared" si="69"/>
        <v/>
      </c>
      <c r="F332" s="410"/>
      <c r="G332" s="410"/>
      <c r="H332" s="410"/>
      <c r="I332" s="410"/>
      <c r="J332" s="410"/>
      <c r="K332" s="410"/>
      <c r="L332" s="410"/>
      <c r="M332" s="410"/>
      <c r="N332" s="410"/>
      <c r="O332" s="410"/>
      <c r="P332" s="410"/>
      <c r="Q332" s="410"/>
      <c r="R332" s="410"/>
      <c r="S332" s="410"/>
      <c r="T332" s="410"/>
      <c r="U332" s="410"/>
      <c r="V332" s="410"/>
      <c r="W332" s="410"/>
      <c r="X332" s="410"/>
      <c r="Y332" s="410"/>
      <c r="Z332" s="410"/>
      <c r="AA332" s="410"/>
      <c r="AB332" s="410"/>
      <c r="AC332" s="410"/>
      <c r="AD332" s="410"/>
      <c r="AE332" s="410"/>
      <c r="AF332" s="410"/>
      <c r="AG332" s="410"/>
      <c r="AH332" s="410"/>
      <c r="AI332" s="410"/>
      <c r="AW332" s="81">
        <v>28.25</v>
      </c>
      <c r="AX332" s="82">
        <v>-298.15866641360299</v>
      </c>
      <c r="AY332" s="82">
        <v>-6164.4067430144996</v>
      </c>
      <c r="AZ332" s="82">
        <v>-2656.6947104133401</v>
      </c>
      <c r="BA332" s="82">
        <v>-66881.224909349607</v>
      </c>
      <c r="BC332" s="81">
        <v>28.25</v>
      </c>
      <c r="BD332" s="82">
        <v>834.80961532221602</v>
      </c>
      <c r="BF332" s="81">
        <v>28.25</v>
      </c>
      <c r="BG332" s="82">
        <v>13.2384909827044</v>
      </c>
    </row>
    <row r="333" spans="1:59" ht="12" customHeight="1">
      <c r="A333" s="317"/>
      <c r="B333" s="317">
        <v>27.954000000000001</v>
      </c>
      <c r="C333" s="317">
        <v>2</v>
      </c>
      <c r="D333" s="472">
        <f t="shared" si="70"/>
        <v>329</v>
      </c>
      <c r="E333" s="473" t="str">
        <f t="shared" si="69"/>
        <v/>
      </c>
      <c r="F333" s="410"/>
      <c r="G333" s="410"/>
      <c r="H333" s="410"/>
      <c r="I333" s="410"/>
      <c r="J333" s="410"/>
      <c r="K333" s="410"/>
      <c r="L333" s="410"/>
      <c r="M333" s="410"/>
      <c r="N333" s="410"/>
      <c r="O333" s="410"/>
      <c r="P333" s="410"/>
      <c r="Q333" s="410"/>
      <c r="R333" s="410"/>
      <c r="S333" s="410"/>
      <c r="T333" s="410"/>
      <c r="U333" s="410"/>
      <c r="V333" s="410"/>
      <c r="W333" s="410"/>
      <c r="X333" s="410"/>
      <c r="Y333" s="410"/>
      <c r="Z333" s="410"/>
      <c r="AA333" s="410"/>
      <c r="AB333" s="410"/>
      <c r="AC333" s="410"/>
      <c r="AD333" s="410"/>
      <c r="AE333" s="410"/>
      <c r="AF333" s="410"/>
      <c r="AG333" s="410"/>
      <c r="AH333" s="410"/>
      <c r="AI333" s="410"/>
      <c r="AW333" s="81">
        <v>28.33333333333</v>
      </c>
      <c r="AX333" s="82">
        <v>-273.70297632937098</v>
      </c>
      <c r="AY333" s="82">
        <v>-5161.0335264768801</v>
      </c>
      <c r="AZ333" s="82">
        <v>-2249.1211597182901</v>
      </c>
      <c r="BA333" s="82">
        <v>-51596.277574871798</v>
      </c>
      <c r="BC333" s="81">
        <v>28.33333333333</v>
      </c>
      <c r="BD333" s="82">
        <v>834.57068102662799</v>
      </c>
      <c r="BF333" s="81">
        <v>28.33333333333</v>
      </c>
      <c r="BG333" s="82">
        <v>13.3352852893695</v>
      </c>
    </row>
    <row r="334" spans="1:59" ht="12" customHeight="1">
      <c r="A334" s="317"/>
      <c r="B334" s="317">
        <v>28.11</v>
      </c>
      <c r="C334" s="317">
        <v>-2.4</v>
      </c>
      <c r="D334" s="472">
        <f t="shared" si="70"/>
        <v>330</v>
      </c>
      <c r="E334" s="473" t="str">
        <f t="shared" si="69"/>
        <v/>
      </c>
      <c r="F334" s="410"/>
      <c r="G334" s="410"/>
      <c r="H334" s="410"/>
      <c r="I334" s="410"/>
      <c r="J334" s="410"/>
      <c r="K334" s="410"/>
      <c r="L334" s="410"/>
      <c r="M334" s="410"/>
      <c r="N334" s="410"/>
      <c r="O334" s="410"/>
      <c r="P334" s="410"/>
      <c r="Q334" s="410"/>
      <c r="R334" s="410"/>
      <c r="S334" s="410"/>
      <c r="T334" s="410"/>
      <c r="U334" s="410"/>
      <c r="V334" s="410"/>
      <c r="W334" s="410"/>
      <c r="X334" s="410"/>
      <c r="Y334" s="410"/>
      <c r="Z334" s="410"/>
      <c r="AA334" s="410"/>
      <c r="AB334" s="410"/>
      <c r="AC334" s="410"/>
      <c r="AD334" s="410"/>
      <c r="AE334" s="410"/>
      <c r="AF334" s="410"/>
      <c r="AG334" s="410"/>
      <c r="AH334" s="410"/>
      <c r="AI334" s="410"/>
      <c r="AW334" s="81">
        <v>28.41666666667</v>
      </c>
      <c r="AX334" s="82">
        <v>-253.32173111973799</v>
      </c>
      <c r="AY334" s="82">
        <v>-4622.4983769436003</v>
      </c>
      <c r="AZ334" s="82">
        <v>-1926.22676486515</v>
      </c>
      <c r="BA334" s="82">
        <v>-43379.521882456902</v>
      </c>
      <c r="BC334" s="81">
        <v>28.41666666667</v>
      </c>
      <c r="BD334" s="82">
        <v>834.331641701237</v>
      </c>
      <c r="BF334" s="81">
        <v>28.41666666667</v>
      </c>
      <c r="BG334" s="82">
        <v>13.698195332373601</v>
      </c>
    </row>
    <row r="335" spans="1:59" ht="12" customHeight="1">
      <c r="A335" s="317"/>
      <c r="B335" s="317">
        <v>28.16</v>
      </c>
      <c r="C335" s="317">
        <v>-2.8</v>
      </c>
      <c r="D335" s="472">
        <f t="shared" si="70"/>
        <v>331</v>
      </c>
      <c r="E335" s="473" t="str">
        <f t="shared" si="69"/>
        <v/>
      </c>
      <c r="F335" s="410"/>
      <c r="G335" s="410"/>
      <c r="H335" s="410"/>
      <c r="I335" s="410"/>
      <c r="J335" s="410"/>
      <c r="K335" s="410"/>
      <c r="L335" s="410"/>
      <c r="M335" s="410"/>
      <c r="N335" s="410"/>
      <c r="O335" s="410"/>
      <c r="P335" s="410"/>
      <c r="Q335" s="410"/>
      <c r="R335" s="410"/>
      <c r="S335" s="410"/>
      <c r="T335" s="410"/>
      <c r="U335" s="410"/>
      <c r="V335" s="410"/>
      <c r="W335" s="410"/>
      <c r="X335" s="410"/>
      <c r="Y335" s="410"/>
      <c r="Z335" s="410"/>
      <c r="AA335" s="410"/>
      <c r="AB335" s="410"/>
      <c r="AC335" s="410"/>
      <c r="AD335" s="410"/>
      <c r="AE335" s="410"/>
      <c r="AF335" s="410"/>
      <c r="AG335" s="410"/>
      <c r="AH335" s="410"/>
      <c r="AI335" s="410"/>
      <c r="AW335" s="81">
        <v>28.5</v>
      </c>
      <c r="AX335" s="82">
        <v>-256.71468015286001</v>
      </c>
      <c r="AY335" s="82">
        <v>-5079.6176360825402</v>
      </c>
      <c r="AZ335" s="82">
        <v>-1986.95288015693</v>
      </c>
      <c r="BA335" s="82">
        <v>-50272.9853821754</v>
      </c>
      <c r="BC335" s="81">
        <v>28.5</v>
      </c>
      <c r="BD335" s="82">
        <v>834.09261038894704</v>
      </c>
      <c r="BF335" s="81">
        <v>28.5</v>
      </c>
      <c r="BG335" s="82">
        <v>13.9875587645474</v>
      </c>
    </row>
    <row r="336" spans="1:59" ht="12" customHeight="1">
      <c r="A336" s="317"/>
      <c r="B336" s="317">
        <v>28.21</v>
      </c>
      <c r="C336" s="317">
        <v>-2.4</v>
      </c>
      <c r="D336" s="472">
        <f t="shared" si="70"/>
        <v>332</v>
      </c>
      <c r="E336" s="473" t="str">
        <f t="shared" si="69"/>
        <v/>
      </c>
      <c r="F336" s="410"/>
      <c r="G336" s="410"/>
      <c r="H336" s="410"/>
      <c r="I336" s="410"/>
      <c r="J336" s="410"/>
      <c r="K336" s="410"/>
      <c r="L336" s="410"/>
      <c r="M336" s="410"/>
      <c r="N336" s="410"/>
      <c r="O336" s="410"/>
      <c r="P336" s="410"/>
      <c r="Q336" s="410"/>
      <c r="R336" s="410"/>
      <c r="S336" s="410"/>
      <c r="T336" s="410"/>
      <c r="U336" s="410"/>
      <c r="V336" s="410"/>
      <c r="W336" s="410"/>
      <c r="X336" s="410"/>
      <c r="Y336" s="410"/>
      <c r="Z336" s="410"/>
      <c r="AA336" s="410"/>
      <c r="AB336" s="410"/>
      <c r="AC336" s="410"/>
      <c r="AD336" s="410"/>
      <c r="AE336" s="410"/>
      <c r="AF336" s="410"/>
      <c r="AG336" s="410"/>
      <c r="AH336" s="410"/>
      <c r="AI336" s="410"/>
      <c r="AW336" s="81">
        <v>28.58333333333</v>
      </c>
      <c r="AX336" s="82">
        <v>-279.36002528863202</v>
      </c>
      <c r="AY336" s="82">
        <v>-6045.2625670952002</v>
      </c>
      <c r="AZ336" s="82">
        <v>-2337.7663070619101</v>
      </c>
      <c r="BA336" s="82">
        <v>-64829.124129647404</v>
      </c>
      <c r="BC336" s="81">
        <v>28.58333333333</v>
      </c>
      <c r="BD336" s="82">
        <v>833.85351444845105</v>
      </c>
      <c r="BF336" s="81">
        <v>28.58333333333</v>
      </c>
      <c r="BG336" s="82">
        <v>13.943435780957101</v>
      </c>
    </row>
    <row r="337" spans="1:59" ht="12" customHeight="1">
      <c r="A337" s="317"/>
      <c r="B337" s="317">
        <v>28.366</v>
      </c>
      <c r="C337" s="317">
        <v>2.4</v>
      </c>
      <c r="D337" s="472">
        <f t="shared" si="70"/>
        <v>333</v>
      </c>
      <c r="E337" s="473" t="str">
        <f t="shared" si="69"/>
        <v/>
      </c>
      <c r="F337" s="410"/>
      <c r="G337" s="410"/>
      <c r="H337" s="410"/>
      <c r="I337" s="410"/>
      <c r="J337" s="410"/>
      <c r="K337" s="410"/>
      <c r="L337" s="410"/>
      <c r="M337" s="410"/>
      <c r="N337" s="410"/>
      <c r="O337" s="410"/>
      <c r="P337" s="410"/>
      <c r="Q337" s="410"/>
      <c r="R337" s="410"/>
      <c r="S337" s="410"/>
      <c r="T337" s="410"/>
      <c r="U337" s="410"/>
      <c r="V337" s="410"/>
      <c r="W337" s="410"/>
      <c r="X337" s="410"/>
      <c r="Y337" s="410"/>
      <c r="Z337" s="410"/>
      <c r="AA337" s="410"/>
      <c r="AB337" s="410"/>
      <c r="AC337" s="410"/>
      <c r="AD337" s="410"/>
      <c r="AE337" s="410"/>
      <c r="AF337" s="410"/>
      <c r="AG337" s="410"/>
      <c r="AH337" s="410"/>
      <c r="AI337" s="410"/>
      <c r="AW337" s="81">
        <v>28.66666666667</v>
      </c>
      <c r="AX337" s="82">
        <v>-299.47365883100503</v>
      </c>
      <c r="AY337" s="82">
        <v>-6606.5653889447804</v>
      </c>
      <c r="AZ337" s="82">
        <v>-2656.2152390896099</v>
      </c>
      <c r="BA337" s="82">
        <v>-73361.423610334503</v>
      </c>
      <c r="BC337" s="81">
        <v>28.66666666667</v>
      </c>
      <c r="BD337" s="82">
        <v>833.61416955442405</v>
      </c>
      <c r="BF337" s="81">
        <v>28.66666666667</v>
      </c>
      <c r="BG337" s="82">
        <v>13.625504416856</v>
      </c>
    </row>
    <row r="338" spans="1:59" ht="12" customHeight="1">
      <c r="A338" s="317"/>
      <c r="B338" s="317">
        <v>28.416</v>
      </c>
      <c r="C338" s="317">
        <v>2.8</v>
      </c>
      <c r="D338" s="472">
        <f t="shared" si="70"/>
        <v>334</v>
      </c>
      <c r="E338" s="473" t="str">
        <f t="shared" si="69"/>
        <v/>
      </c>
      <c r="F338" s="410"/>
      <c r="G338" s="410"/>
      <c r="H338" s="410"/>
      <c r="I338" s="410"/>
      <c r="J338" s="410"/>
      <c r="K338" s="410"/>
      <c r="L338" s="410"/>
      <c r="M338" s="410"/>
      <c r="N338" s="410"/>
      <c r="O338" s="410"/>
      <c r="P338" s="410"/>
      <c r="Q338" s="410"/>
      <c r="R338" s="410"/>
      <c r="S338" s="410"/>
      <c r="T338" s="410"/>
      <c r="U338" s="410"/>
      <c r="V338" s="410"/>
      <c r="W338" s="410"/>
      <c r="X338" s="410"/>
      <c r="Y338" s="410"/>
      <c r="Z338" s="410"/>
      <c r="AA338" s="410"/>
      <c r="AB338" s="410"/>
      <c r="AC338" s="410"/>
      <c r="AD338" s="410"/>
      <c r="AE338" s="410"/>
      <c r="AF338" s="410"/>
      <c r="AG338" s="410"/>
      <c r="AH338" s="410"/>
      <c r="AI338" s="410"/>
      <c r="AW338" s="81">
        <v>28.75</v>
      </c>
      <c r="AX338" s="82">
        <v>-298.22515117010499</v>
      </c>
      <c r="AY338" s="82">
        <v>-6249.5036752100596</v>
      </c>
      <c r="AZ338" s="82">
        <v>-2652.60370407352</v>
      </c>
      <c r="BA338" s="82">
        <v>-68115.376640798306</v>
      </c>
      <c r="BC338" s="81">
        <v>28.75</v>
      </c>
      <c r="BD338" s="82">
        <v>833.37445530346497</v>
      </c>
      <c r="BF338" s="81">
        <v>28.75</v>
      </c>
      <c r="BG338" s="82">
        <v>13.347889489783</v>
      </c>
    </row>
    <row r="339" spans="1:59" ht="12" customHeight="1">
      <c r="A339" s="317"/>
      <c r="B339" s="317">
        <v>28.466000000000001</v>
      </c>
      <c r="C339" s="317">
        <v>2.4</v>
      </c>
      <c r="D339" s="472">
        <f t="shared" si="70"/>
        <v>335</v>
      </c>
      <c r="E339" s="473" t="str">
        <f t="shared" si="69"/>
        <v/>
      </c>
      <c r="F339" s="410"/>
      <c r="G339" s="410"/>
      <c r="H339" s="410"/>
      <c r="I339" s="410"/>
      <c r="J339" s="410"/>
      <c r="K339" s="410"/>
      <c r="L339" s="410"/>
      <c r="M339" s="410"/>
      <c r="N339" s="410"/>
      <c r="O339" s="410"/>
      <c r="P339" s="410"/>
      <c r="Q339" s="410"/>
      <c r="R339" s="410"/>
      <c r="S339" s="410"/>
      <c r="T339" s="410"/>
      <c r="U339" s="410"/>
      <c r="V339" s="410"/>
      <c r="W339" s="410"/>
      <c r="X339" s="410"/>
      <c r="Y339" s="410"/>
      <c r="Z339" s="410"/>
      <c r="AA339" s="410"/>
      <c r="AB339" s="410"/>
      <c r="AC339" s="410"/>
      <c r="AD339" s="410"/>
      <c r="AE339" s="410"/>
      <c r="AF339" s="410"/>
      <c r="AG339" s="410"/>
      <c r="AH339" s="410"/>
      <c r="AI339" s="410"/>
      <c r="AW339" s="81">
        <v>28.83333333333</v>
      </c>
      <c r="AX339" s="82">
        <v>-277.54928820237802</v>
      </c>
      <c r="AY339" s="82">
        <v>-5342.7834950336401</v>
      </c>
      <c r="AZ339" s="82">
        <v>-2313.4132870540898</v>
      </c>
      <c r="BA339" s="82">
        <v>-54356.386223118599</v>
      </c>
      <c r="BC339" s="81">
        <v>28.83333333333</v>
      </c>
      <c r="BD339" s="82">
        <v>833.134424612526</v>
      </c>
      <c r="BF339" s="81">
        <v>28.83333333333</v>
      </c>
      <c r="BG339" s="82">
        <v>13.3700705152391</v>
      </c>
    </row>
    <row r="340" spans="1:59" ht="12" customHeight="1">
      <c r="A340" s="317"/>
      <c r="B340" s="317">
        <v>28.622</v>
      </c>
      <c r="C340" s="317">
        <v>-2.1</v>
      </c>
      <c r="D340" s="472">
        <f t="shared" si="70"/>
        <v>336</v>
      </c>
      <c r="E340" s="473" t="str">
        <f t="shared" si="69"/>
        <v/>
      </c>
      <c r="F340" s="410"/>
      <c r="G340" s="410"/>
      <c r="H340" s="410"/>
      <c r="I340" s="410"/>
      <c r="J340" s="410"/>
      <c r="K340" s="410"/>
      <c r="L340" s="410"/>
      <c r="M340" s="410"/>
      <c r="N340" s="410"/>
      <c r="O340" s="410"/>
      <c r="P340" s="410"/>
      <c r="Q340" s="410"/>
      <c r="R340" s="410"/>
      <c r="S340" s="410"/>
      <c r="T340" s="410"/>
      <c r="U340" s="410"/>
      <c r="V340" s="410"/>
      <c r="W340" s="410"/>
      <c r="X340" s="410"/>
      <c r="Y340" s="410"/>
      <c r="Z340" s="410"/>
      <c r="AA340" s="410"/>
      <c r="AB340" s="410"/>
      <c r="AC340" s="410"/>
      <c r="AD340" s="410"/>
      <c r="AE340" s="410"/>
      <c r="AF340" s="410"/>
      <c r="AG340" s="410"/>
      <c r="AH340" s="410"/>
      <c r="AI340" s="410"/>
      <c r="AW340" s="81">
        <v>28.91666666667</v>
      </c>
      <c r="AX340" s="82">
        <v>-257.99301619611998</v>
      </c>
      <c r="AY340" s="82">
        <v>-4775.0545371055696</v>
      </c>
      <c r="AZ340" s="82">
        <v>-2004.8507940193599</v>
      </c>
      <c r="BA340" s="82">
        <v>-45725.375457882299</v>
      </c>
      <c r="BC340" s="81">
        <v>28.91666666667</v>
      </c>
      <c r="BD340" s="82">
        <v>832.89424503939904</v>
      </c>
      <c r="BF340" s="81">
        <v>28.91666666667</v>
      </c>
      <c r="BG340" s="82">
        <v>13.659859130493301</v>
      </c>
    </row>
    <row r="341" spans="1:59" ht="12" customHeight="1">
      <c r="A341" s="317"/>
      <c r="B341" s="317">
        <v>28.672000000000001</v>
      </c>
      <c r="C341" s="317">
        <v>-2.5</v>
      </c>
      <c r="D341" s="472">
        <f t="shared" si="70"/>
        <v>337</v>
      </c>
      <c r="E341" s="473" t="str">
        <f t="shared" si="69"/>
        <v/>
      </c>
      <c r="F341" s="410"/>
      <c r="G341" s="410"/>
      <c r="H341" s="410"/>
      <c r="I341" s="410"/>
      <c r="J341" s="410"/>
      <c r="K341" s="410"/>
      <c r="L341" s="410"/>
      <c r="M341" s="410"/>
      <c r="N341" s="410"/>
      <c r="O341" s="410"/>
      <c r="P341" s="410"/>
      <c r="Q341" s="410"/>
      <c r="R341" s="410"/>
      <c r="S341" s="410"/>
      <c r="T341" s="410"/>
      <c r="U341" s="410"/>
      <c r="V341" s="410"/>
      <c r="W341" s="410"/>
      <c r="X341" s="410"/>
      <c r="Y341" s="410"/>
      <c r="Z341" s="410"/>
      <c r="AA341" s="410"/>
      <c r="AB341" s="410"/>
      <c r="AC341" s="410"/>
      <c r="AD341" s="410"/>
      <c r="AE341" s="410"/>
      <c r="AF341" s="410"/>
      <c r="AG341" s="410"/>
      <c r="AH341" s="410"/>
      <c r="AI341" s="410"/>
      <c r="AW341" s="81">
        <v>29</v>
      </c>
      <c r="AX341" s="82">
        <v>-258.04540258930803</v>
      </c>
      <c r="AY341" s="82">
        <v>-5068.8054643431597</v>
      </c>
      <c r="AZ341" s="82">
        <v>-2009.1899874338901</v>
      </c>
      <c r="BA341" s="82">
        <v>-50134.626419177002</v>
      </c>
      <c r="BC341" s="81">
        <v>29</v>
      </c>
      <c r="BD341" s="82">
        <v>832.65403472972798</v>
      </c>
      <c r="BF341" s="81">
        <v>29</v>
      </c>
      <c r="BG341" s="82">
        <v>13.930709857927299</v>
      </c>
    </row>
    <row r="342" spans="1:59" ht="12" customHeight="1">
      <c r="A342" s="317"/>
      <c r="B342" s="317">
        <v>28.722000000000001</v>
      </c>
      <c r="C342" s="317">
        <v>-2.1</v>
      </c>
      <c r="D342" s="472">
        <f t="shared" si="70"/>
        <v>338</v>
      </c>
      <c r="E342" s="473" t="str">
        <f t="shared" si="69"/>
        <v/>
      </c>
      <c r="F342" s="410"/>
      <c r="G342" s="410"/>
      <c r="H342" s="410"/>
      <c r="I342" s="410"/>
      <c r="J342" s="410"/>
      <c r="K342" s="410"/>
      <c r="L342" s="410"/>
      <c r="M342" s="410"/>
      <c r="N342" s="410"/>
      <c r="O342" s="410"/>
      <c r="P342" s="410"/>
      <c r="Q342" s="410"/>
      <c r="R342" s="410"/>
      <c r="S342" s="410"/>
      <c r="T342" s="410"/>
      <c r="U342" s="410"/>
      <c r="V342" s="410"/>
      <c r="W342" s="410"/>
      <c r="X342" s="410"/>
      <c r="Y342" s="410"/>
      <c r="Z342" s="410"/>
      <c r="AA342" s="410"/>
      <c r="AB342" s="410"/>
      <c r="AC342" s="410"/>
      <c r="AD342" s="410"/>
      <c r="AE342" s="410"/>
      <c r="AF342" s="410"/>
      <c r="AG342" s="410"/>
      <c r="AH342" s="410"/>
      <c r="AI342" s="410"/>
      <c r="AW342" s="81">
        <v>29.08333333333</v>
      </c>
      <c r="AX342" s="82">
        <v>-279.145452208535</v>
      </c>
      <c r="AY342" s="82">
        <v>-6000.14913174299</v>
      </c>
      <c r="AZ342" s="82">
        <v>-2334.9957386689798</v>
      </c>
      <c r="BA342" s="82">
        <v>-64160.600165393698</v>
      </c>
      <c r="BC342" s="81">
        <v>29.08333333333</v>
      </c>
      <c r="BD342" s="82">
        <v>832.41374324540004</v>
      </c>
      <c r="BF342" s="81">
        <v>29.08333333333</v>
      </c>
      <c r="BG342" s="82">
        <v>13.901473811205101</v>
      </c>
    </row>
    <row r="343" spans="1:59" ht="12" customHeight="1">
      <c r="A343" s="317"/>
      <c r="B343" s="317">
        <v>28.878</v>
      </c>
      <c r="C343" s="317">
        <v>2.1</v>
      </c>
      <c r="D343" s="472">
        <f t="shared" si="70"/>
        <v>339</v>
      </c>
      <c r="E343" s="473" t="str">
        <f t="shared" si="69"/>
        <v/>
      </c>
      <c r="F343" s="410"/>
      <c r="G343" s="410"/>
      <c r="H343" s="410"/>
      <c r="I343" s="410"/>
      <c r="J343" s="410"/>
      <c r="K343" s="410"/>
      <c r="L343" s="410"/>
      <c r="M343" s="410"/>
      <c r="N343" s="410"/>
      <c r="O343" s="410"/>
      <c r="P343" s="410"/>
      <c r="Q343" s="410"/>
      <c r="R343" s="410"/>
      <c r="S343" s="410"/>
      <c r="T343" s="410"/>
      <c r="U343" s="410"/>
      <c r="V343" s="410"/>
      <c r="W343" s="410"/>
      <c r="X343" s="410"/>
      <c r="Y343" s="410"/>
      <c r="Z343" s="410"/>
      <c r="AA343" s="410"/>
      <c r="AB343" s="410"/>
      <c r="AC343" s="410"/>
      <c r="AD343" s="410"/>
      <c r="AE343" s="410"/>
      <c r="AF343" s="410"/>
      <c r="AG343" s="410"/>
      <c r="AH343" s="410"/>
      <c r="AI343" s="410"/>
      <c r="AW343" s="81">
        <v>29.16666666667</v>
      </c>
      <c r="AX343" s="82">
        <v>-300.21831004352902</v>
      </c>
      <c r="AY343" s="82">
        <v>-6624.3327865061301</v>
      </c>
      <c r="AZ343" s="82">
        <v>-2668.6663489106199</v>
      </c>
      <c r="BA343" s="82">
        <v>-73638.734349509003</v>
      </c>
      <c r="BC343" s="81">
        <v>29.16666666667</v>
      </c>
      <c r="BD343" s="82">
        <v>832.17320044560097</v>
      </c>
      <c r="BF343" s="81">
        <v>29.16666666667</v>
      </c>
      <c r="BG343" s="82">
        <v>13.5911754384462</v>
      </c>
    </row>
    <row r="344" spans="1:59" ht="12" customHeight="1">
      <c r="A344" s="317"/>
      <c r="B344" s="317">
        <v>28.928000000000001</v>
      </c>
      <c r="C344" s="317">
        <v>2.5</v>
      </c>
      <c r="D344" s="472">
        <f t="shared" si="70"/>
        <v>340</v>
      </c>
      <c r="E344" s="473" t="str">
        <f t="shared" si="69"/>
        <v/>
      </c>
      <c r="F344" s="410"/>
      <c r="G344" s="410"/>
      <c r="H344" s="410"/>
      <c r="I344" s="410"/>
      <c r="J344" s="410"/>
      <c r="K344" s="410"/>
      <c r="L344" s="410"/>
      <c r="M344" s="410"/>
      <c r="N344" s="410"/>
      <c r="O344" s="410"/>
      <c r="P344" s="410"/>
      <c r="Q344" s="410"/>
      <c r="R344" s="410"/>
      <c r="S344" s="410"/>
      <c r="T344" s="410"/>
      <c r="U344" s="410"/>
      <c r="V344" s="410"/>
      <c r="W344" s="410"/>
      <c r="X344" s="410"/>
      <c r="Y344" s="410"/>
      <c r="Z344" s="410"/>
      <c r="AA344" s="410"/>
      <c r="AB344" s="410"/>
      <c r="AC344" s="410"/>
      <c r="AD344" s="410"/>
      <c r="AE344" s="410"/>
      <c r="AF344" s="410"/>
      <c r="AG344" s="410"/>
      <c r="AH344" s="410"/>
      <c r="AI344" s="410"/>
      <c r="AW344" s="81">
        <v>29.25</v>
      </c>
      <c r="AX344" s="82">
        <v>-302.530667580574</v>
      </c>
      <c r="AY344" s="82">
        <v>-6404.6059357080503</v>
      </c>
      <c r="AZ344" s="82">
        <v>-2726.1198081617999</v>
      </c>
      <c r="BA344" s="82">
        <v>-70499.412583364305</v>
      </c>
      <c r="BC344" s="81">
        <v>29.25</v>
      </c>
      <c r="BD344" s="82">
        <v>831.93227734706795</v>
      </c>
      <c r="BF344" s="81">
        <v>29.25</v>
      </c>
      <c r="BG344" s="82">
        <v>13.280372357028</v>
      </c>
    </row>
    <row r="345" spans="1:59" ht="12" customHeight="1">
      <c r="A345" s="317"/>
      <c r="B345" s="317">
        <v>28.978000000000002</v>
      </c>
      <c r="C345" s="317">
        <v>2</v>
      </c>
      <c r="D345" s="472">
        <f t="shared" si="70"/>
        <v>341</v>
      </c>
      <c r="E345" s="473" t="str">
        <f t="shared" si="69"/>
        <v/>
      </c>
      <c r="F345" s="410"/>
      <c r="G345" s="410"/>
      <c r="H345" s="410"/>
      <c r="I345" s="410"/>
      <c r="J345" s="410"/>
      <c r="K345" s="410"/>
      <c r="L345" s="410"/>
      <c r="M345" s="410"/>
      <c r="N345" s="410"/>
      <c r="O345" s="410"/>
      <c r="P345" s="410"/>
      <c r="Q345" s="410"/>
      <c r="R345" s="410"/>
      <c r="S345" s="410"/>
      <c r="T345" s="410"/>
      <c r="U345" s="410"/>
      <c r="V345" s="410"/>
      <c r="W345" s="410"/>
      <c r="X345" s="410"/>
      <c r="Y345" s="410"/>
      <c r="Z345" s="410"/>
      <c r="AA345" s="410"/>
      <c r="AB345" s="410"/>
      <c r="AC345" s="410"/>
      <c r="AD345" s="410"/>
      <c r="AE345" s="410"/>
      <c r="AF345" s="410"/>
      <c r="AG345" s="410"/>
      <c r="AH345" s="410"/>
      <c r="AI345" s="410"/>
      <c r="AW345" s="81">
        <v>29.33333333333</v>
      </c>
      <c r="AX345" s="82">
        <v>-281.19916586626601</v>
      </c>
      <c r="AY345" s="82">
        <v>-5429.4856969659804</v>
      </c>
      <c r="AZ345" s="82">
        <v>-2374.8419015406998</v>
      </c>
      <c r="BA345" s="82">
        <v>-55707.851993367702</v>
      </c>
      <c r="BC345" s="81">
        <v>29.33333333333</v>
      </c>
      <c r="BD345" s="82">
        <v>831.69101959144598</v>
      </c>
      <c r="BF345" s="81">
        <v>29.33333333333</v>
      </c>
      <c r="BG345" s="82">
        <v>13.2747030638695</v>
      </c>
    </row>
    <row r="346" spans="1:59" ht="12" customHeight="1">
      <c r="A346" s="317"/>
      <c r="B346" s="317">
        <v>29.134</v>
      </c>
      <c r="C346" s="317">
        <v>-2.4</v>
      </c>
      <c r="D346" s="472">
        <f t="shared" si="70"/>
        <v>342</v>
      </c>
      <c r="E346" s="473" t="str">
        <f t="shared" si="69"/>
        <v/>
      </c>
      <c r="F346" s="410"/>
      <c r="G346" s="410"/>
      <c r="H346" s="410"/>
      <c r="I346" s="410"/>
      <c r="J346" s="410"/>
      <c r="K346" s="410"/>
      <c r="L346" s="410"/>
      <c r="M346" s="410"/>
      <c r="N346" s="410"/>
      <c r="O346" s="410"/>
      <c r="P346" s="410"/>
      <c r="Q346" s="410"/>
      <c r="R346" s="410"/>
      <c r="S346" s="410"/>
      <c r="T346" s="410"/>
      <c r="U346" s="410"/>
      <c r="V346" s="410"/>
      <c r="W346" s="410"/>
      <c r="X346" s="410"/>
      <c r="Y346" s="410"/>
      <c r="Z346" s="410"/>
      <c r="AA346" s="410"/>
      <c r="AB346" s="410"/>
      <c r="AC346" s="410"/>
      <c r="AD346" s="410"/>
      <c r="AE346" s="410"/>
      <c r="AF346" s="410"/>
      <c r="AG346" s="410"/>
      <c r="AH346" s="410"/>
      <c r="AI346" s="410"/>
      <c r="AW346" s="81">
        <v>29.41666666667</v>
      </c>
      <c r="AX346" s="82">
        <v>-257.47921659929398</v>
      </c>
      <c r="AY346" s="82">
        <v>-4691.42975910942</v>
      </c>
      <c r="AZ346" s="82">
        <v>-1987.3266596773201</v>
      </c>
      <c r="BA346" s="82">
        <v>-44421.328537153197</v>
      </c>
      <c r="BC346" s="81">
        <v>29.41666666667</v>
      </c>
      <c r="BD346" s="82">
        <v>831.44961124594897</v>
      </c>
      <c r="BF346" s="81">
        <v>29.41666666667</v>
      </c>
      <c r="BG346" s="82">
        <v>13.5877088290676</v>
      </c>
    </row>
    <row r="347" spans="1:59" ht="12" customHeight="1">
      <c r="A347" s="317"/>
      <c r="B347" s="317">
        <v>29.184000000000001</v>
      </c>
      <c r="C347" s="317">
        <v>-2.8</v>
      </c>
      <c r="D347" s="472">
        <f t="shared" si="70"/>
        <v>343</v>
      </c>
      <c r="E347" s="473" t="str">
        <f t="shared" si="69"/>
        <v/>
      </c>
      <c r="F347" s="410"/>
      <c r="G347" s="410"/>
      <c r="H347" s="410"/>
      <c r="I347" s="410"/>
      <c r="J347" s="410"/>
      <c r="K347" s="410"/>
      <c r="L347" s="410"/>
      <c r="M347" s="410"/>
      <c r="N347" s="410"/>
      <c r="O347" s="410"/>
      <c r="P347" s="410"/>
      <c r="Q347" s="410"/>
      <c r="R347" s="410"/>
      <c r="S347" s="410"/>
      <c r="T347" s="410"/>
      <c r="U347" s="410"/>
      <c r="V347" s="410"/>
      <c r="W347" s="410"/>
      <c r="X347" s="410"/>
      <c r="Y347" s="410"/>
      <c r="Z347" s="410"/>
      <c r="AA347" s="410"/>
      <c r="AB347" s="410"/>
      <c r="AC347" s="410"/>
      <c r="AD347" s="410"/>
      <c r="AE347" s="410"/>
      <c r="AF347" s="410"/>
      <c r="AG347" s="410"/>
      <c r="AH347" s="410"/>
      <c r="AI347" s="410"/>
      <c r="AW347" s="81">
        <v>29.5</v>
      </c>
      <c r="AX347" s="82">
        <v>-253.129080117439</v>
      </c>
      <c r="AY347" s="82">
        <v>-4857.54167600035</v>
      </c>
      <c r="AZ347" s="82">
        <v>-1931.8676358007399</v>
      </c>
      <c r="BA347" s="82">
        <v>-46938.5658148199</v>
      </c>
      <c r="BC347" s="81">
        <v>29.5</v>
      </c>
      <c r="BD347" s="82">
        <v>831.208205639369</v>
      </c>
      <c r="BF347" s="81">
        <v>29.5</v>
      </c>
      <c r="BG347" s="82">
        <v>13.934707840683799</v>
      </c>
    </row>
    <row r="348" spans="1:59" ht="12" customHeight="1">
      <c r="A348" s="317"/>
      <c r="B348" s="317">
        <v>29.234000000000002</v>
      </c>
      <c r="C348" s="317">
        <v>-2.4</v>
      </c>
      <c r="D348" s="472">
        <f t="shared" si="70"/>
        <v>344</v>
      </c>
      <c r="E348" s="473" t="str">
        <f t="shared" si="69"/>
        <v/>
      </c>
      <c r="F348" s="410"/>
      <c r="G348" s="410"/>
      <c r="H348" s="410"/>
      <c r="I348" s="410"/>
      <c r="J348" s="410"/>
      <c r="K348" s="410"/>
      <c r="L348" s="410"/>
      <c r="M348" s="410"/>
      <c r="N348" s="410"/>
      <c r="O348" s="410"/>
      <c r="P348" s="410"/>
      <c r="Q348" s="410"/>
      <c r="R348" s="410"/>
      <c r="S348" s="410"/>
      <c r="T348" s="410"/>
      <c r="U348" s="410"/>
      <c r="V348" s="410"/>
      <c r="W348" s="410"/>
      <c r="X348" s="410"/>
      <c r="Y348" s="410"/>
      <c r="Z348" s="410"/>
      <c r="AA348" s="410"/>
      <c r="AB348" s="410"/>
      <c r="AC348" s="410"/>
      <c r="AD348" s="410"/>
      <c r="AE348" s="410"/>
      <c r="AF348" s="410"/>
      <c r="AG348" s="410"/>
      <c r="AH348" s="410"/>
      <c r="AI348" s="410"/>
      <c r="AW348" s="81">
        <v>29.58333333333</v>
      </c>
      <c r="AX348" s="82">
        <v>-272.33447710427998</v>
      </c>
      <c r="AY348" s="82">
        <v>-5780.83858759943</v>
      </c>
      <c r="AZ348" s="82">
        <v>-2228.4878486980401</v>
      </c>
      <c r="BA348" s="82">
        <v>-60841.5279877922</v>
      </c>
      <c r="BC348" s="81">
        <v>29.58333333333</v>
      </c>
      <c r="BD348" s="82">
        <v>830.96678245986595</v>
      </c>
      <c r="BF348" s="81">
        <v>29.58333333333</v>
      </c>
      <c r="BG348" s="82">
        <v>13.993028270747899</v>
      </c>
    </row>
    <row r="349" spans="1:59" ht="12" customHeight="1">
      <c r="A349" s="317"/>
      <c r="B349" s="317">
        <v>29.39</v>
      </c>
      <c r="C349" s="317">
        <v>2.4</v>
      </c>
      <c r="D349" s="472">
        <f t="shared" si="70"/>
        <v>345</v>
      </c>
      <c r="E349" s="473" t="str">
        <f t="shared" si="69"/>
        <v/>
      </c>
      <c r="F349" s="410"/>
      <c r="G349" s="410"/>
      <c r="H349" s="410"/>
      <c r="I349" s="410"/>
      <c r="J349" s="410"/>
      <c r="K349" s="410"/>
      <c r="L349" s="410"/>
      <c r="M349" s="410"/>
      <c r="N349" s="410"/>
      <c r="O349" s="410"/>
      <c r="P349" s="410"/>
      <c r="Q349" s="410"/>
      <c r="R349" s="410"/>
      <c r="S349" s="410"/>
      <c r="T349" s="410"/>
      <c r="U349" s="410"/>
      <c r="V349" s="410"/>
      <c r="W349" s="410"/>
      <c r="X349" s="410"/>
      <c r="Y349" s="410"/>
      <c r="Z349" s="410"/>
      <c r="AA349" s="410"/>
      <c r="AB349" s="410"/>
      <c r="AC349" s="410"/>
      <c r="AD349" s="410"/>
      <c r="AE349" s="410"/>
      <c r="AF349" s="410"/>
      <c r="AG349" s="410"/>
      <c r="AH349" s="410"/>
      <c r="AI349" s="410"/>
      <c r="AW349" s="81">
        <v>29.66666666667</v>
      </c>
      <c r="AX349" s="82">
        <v>-295.21832809063801</v>
      </c>
      <c r="AY349" s="82">
        <v>-6522.1468984727999</v>
      </c>
      <c r="AZ349" s="82">
        <v>-2585.2659348513898</v>
      </c>
      <c r="BA349" s="82">
        <v>-72051.326410913098</v>
      </c>
      <c r="BC349" s="81">
        <v>29.66666666667</v>
      </c>
      <c r="BD349" s="82">
        <v>830.72517457793003</v>
      </c>
      <c r="BF349" s="81">
        <v>29.66666666667</v>
      </c>
      <c r="BG349" s="82">
        <v>13.7299833141007</v>
      </c>
    </row>
    <row r="350" spans="1:59" ht="12" customHeight="1">
      <c r="A350" s="317"/>
      <c r="B350" s="317">
        <v>29.44</v>
      </c>
      <c r="C350" s="317">
        <v>2.8</v>
      </c>
      <c r="D350" s="472">
        <f t="shared" si="70"/>
        <v>346</v>
      </c>
      <c r="E350" s="473" t="str">
        <f t="shared" si="69"/>
        <v/>
      </c>
      <c r="F350" s="410"/>
      <c r="G350" s="410"/>
      <c r="H350" s="410"/>
      <c r="I350" s="410"/>
      <c r="J350" s="410"/>
      <c r="K350" s="410"/>
      <c r="L350" s="410"/>
      <c r="M350" s="410"/>
      <c r="N350" s="410"/>
      <c r="O350" s="410"/>
      <c r="P350" s="410"/>
      <c r="Q350" s="410"/>
      <c r="R350" s="410"/>
      <c r="S350" s="410"/>
      <c r="T350" s="410"/>
      <c r="U350" s="410"/>
      <c r="V350" s="410"/>
      <c r="W350" s="410"/>
      <c r="X350" s="410"/>
      <c r="Y350" s="410"/>
      <c r="Z350" s="410"/>
      <c r="AA350" s="410"/>
      <c r="AB350" s="410"/>
      <c r="AC350" s="410"/>
      <c r="AD350" s="410"/>
      <c r="AE350" s="410"/>
      <c r="AF350" s="410"/>
      <c r="AG350" s="410"/>
      <c r="AH350" s="410"/>
      <c r="AI350" s="410"/>
      <c r="AW350" s="81">
        <v>29.75</v>
      </c>
      <c r="AX350" s="82">
        <v>-301.15232383895199</v>
      </c>
      <c r="AY350" s="82">
        <v>-6441.5056791890602</v>
      </c>
      <c r="AZ350" s="82">
        <v>-2696.5311123712299</v>
      </c>
      <c r="BA350" s="82">
        <v>-70991.319668849203</v>
      </c>
      <c r="BC350" s="81">
        <v>29.75</v>
      </c>
      <c r="BD350" s="82">
        <v>830.48322714252595</v>
      </c>
      <c r="BF350" s="81">
        <v>29.75</v>
      </c>
      <c r="BG350" s="82">
        <v>13.4064616800443</v>
      </c>
    </row>
    <row r="351" spans="1:59" ht="12" customHeight="1">
      <c r="A351" s="317"/>
      <c r="B351" s="317">
        <v>29.49</v>
      </c>
      <c r="C351" s="317">
        <v>2.4</v>
      </c>
      <c r="D351" s="472">
        <f t="shared" si="70"/>
        <v>347</v>
      </c>
      <c r="E351" s="473" t="str">
        <f t="shared" si="69"/>
        <v/>
      </c>
      <c r="F351" s="410"/>
      <c r="G351" s="410"/>
      <c r="H351" s="410"/>
      <c r="I351" s="410"/>
      <c r="J351" s="410"/>
      <c r="K351" s="410"/>
      <c r="L351" s="410"/>
      <c r="M351" s="410"/>
      <c r="N351" s="410"/>
      <c r="O351" s="410"/>
      <c r="P351" s="410"/>
      <c r="Q351" s="410"/>
      <c r="R351" s="410"/>
      <c r="S351" s="410"/>
      <c r="T351" s="410"/>
      <c r="U351" s="410"/>
      <c r="V351" s="410"/>
      <c r="W351" s="410"/>
      <c r="X351" s="410"/>
      <c r="Y351" s="410"/>
      <c r="Z351" s="410"/>
      <c r="AA351" s="410"/>
      <c r="AB351" s="410"/>
      <c r="AC351" s="410"/>
      <c r="AD351" s="410"/>
      <c r="AE351" s="410"/>
      <c r="AF351" s="410"/>
      <c r="AG351" s="410"/>
      <c r="AH351" s="410"/>
      <c r="AI351" s="410"/>
      <c r="AW351" s="81">
        <v>29.83333333333</v>
      </c>
      <c r="AX351" s="82">
        <v>-284.282548254022</v>
      </c>
      <c r="AY351" s="82">
        <v>-5600.7169051655301</v>
      </c>
      <c r="AZ351" s="82">
        <v>-2423.9827916930599</v>
      </c>
      <c r="BA351" s="82">
        <v>-58285.095243215401</v>
      </c>
      <c r="BC351" s="81">
        <v>29.83333333333</v>
      </c>
      <c r="BD351" s="82">
        <v>830.24094250566395</v>
      </c>
      <c r="BF351" s="81">
        <v>29.83333333333</v>
      </c>
      <c r="BG351" s="82">
        <v>13.3332559215396</v>
      </c>
    </row>
    <row r="352" spans="1:59" ht="12" customHeight="1">
      <c r="A352" s="317"/>
      <c r="B352" s="317">
        <v>29.646000000000001</v>
      </c>
      <c r="C352" s="317">
        <v>-2.1</v>
      </c>
      <c r="D352" s="472">
        <f t="shared" si="70"/>
        <v>348</v>
      </c>
      <c r="E352" s="473" t="str">
        <f t="shared" si="69"/>
        <v/>
      </c>
      <c r="F352" s="410"/>
      <c r="G352" s="410"/>
      <c r="H352" s="410"/>
      <c r="I352" s="410"/>
      <c r="J352" s="410"/>
      <c r="K352" s="410"/>
      <c r="L352" s="410"/>
      <c r="M352" s="410"/>
      <c r="N352" s="410"/>
      <c r="O352" s="410"/>
      <c r="P352" s="410"/>
      <c r="Q352" s="410"/>
      <c r="R352" s="410"/>
      <c r="S352" s="410"/>
      <c r="T352" s="410"/>
      <c r="U352" s="410"/>
      <c r="V352" s="410"/>
      <c r="W352" s="410"/>
      <c r="X352" s="410"/>
      <c r="Y352" s="410"/>
      <c r="Z352" s="410"/>
      <c r="AA352" s="410"/>
      <c r="AB352" s="410"/>
      <c r="AC352" s="410"/>
      <c r="AD352" s="410"/>
      <c r="AE352" s="410"/>
      <c r="AF352" s="410"/>
      <c r="AG352" s="410"/>
      <c r="AH352" s="410"/>
      <c r="AI352" s="410"/>
      <c r="AW352" s="81">
        <v>29.91666666667</v>
      </c>
      <c r="AX352" s="82">
        <v>-262.47562048771198</v>
      </c>
      <c r="AY352" s="82">
        <v>-4872.38560046372</v>
      </c>
      <c r="AZ352" s="82">
        <v>-2072.1141176250098</v>
      </c>
      <c r="BA352" s="82">
        <v>-47197.181582864498</v>
      </c>
      <c r="BC352" s="81">
        <v>29.91666666667</v>
      </c>
      <c r="BD352" s="82">
        <v>829.99846814424905</v>
      </c>
      <c r="BF352" s="81">
        <v>29.91666666667</v>
      </c>
      <c r="BG352" s="82">
        <v>13.565209582676699</v>
      </c>
    </row>
    <row r="353" spans="1:59" ht="12" customHeight="1">
      <c r="A353" s="317"/>
      <c r="B353" s="317">
        <v>29.696000000000002</v>
      </c>
      <c r="C353" s="317">
        <v>-2.5</v>
      </c>
      <c r="D353" s="472">
        <f t="shared" si="70"/>
        <v>349</v>
      </c>
      <c r="E353" s="473" t="str">
        <f t="shared" si="69"/>
        <v/>
      </c>
      <c r="F353" s="410"/>
      <c r="G353" s="410"/>
      <c r="H353" s="410"/>
      <c r="I353" s="410"/>
      <c r="J353" s="410"/>
      <c r="K353" s="410"/>
      <c r="L353" s="410"/>
      <c r="M353" s="410"/>
      <c r="N353" s="410"/>
      <c r="O353" s="410"/>
      <c r="P353" s="410"/>
      <c r="Q353" s="410"/>
      <c r="R353" s="410"/>
      <c r="S353" s="410"/>
      <c r="T353" s="410"/>
      <c r="U353" s="410"/>
      <c r="V353" s="410"/>
      <c r="W353" s="410"/>
      <c r="X353" s="410"/>
      <c r="Y353" s="410"/>
      <c r="Z353" s="410"/>
      <c r="AA353" s="410"/>
      <c r="AB353" s="410"/>
      <c r="AC353" s="410"/>
      <c r="AD353" s="410"/>
      <c r="AE353" s="410"/>
      <c r="AF353" s="410"/>
      <c r="AG353" s="410"/>
      <c r="AH353" s="410"/>
      <c r="AI353" s="410"/>
      <c r="AW353" s="81">
        <v>30</v>
      </c>
      <c r="AX353" s="82">
        <v>-255.52026983424099</v>
      </c>
      <c r="AY353" s="82">
        <v>-4890.4813321777901</v>
      </c>
      <c r="AZ353" s="82">
        <v>-1970.6579284197601</v>
      </c>
      <c r="BA353" s="82">
        <v>-47460.842313810601</v>
      </c>
      <c r="BC353" s="81">
        <v>30</v>
      </c>
      <c r="BD353" s="82">
        <v>829.75595276597801</v>
      </c>
      <c r="BF353" s="81">
        <v>30</v>
      </c>
      <c r="BG353" s="82">
        <v>13.8765474045169</v>
      </c>
    </row>
    <row r="354" spans="1:59" ht="12" customHeight="1">
      <c r="A354" s="317"/>
      <c r="B354" s="317">
        <v>29.745999999999999</v>
      </c>
      <c r="C354" s="317">
        <v>-2.1</v>
      </c>
      <c r="D354" s="472">
        <f t="shared" si="70"/>
        <v>350</v>
      </c>
      <c r="E354" s="473" t="str">
        <f t="shared" si="69"/>
        <v/>
      </c>
      <c r="F354" s="410"/>
      <c r="G354" s="410"/>
      <c r="H354" s="410"/>
      <c r="I354" s="410"/>
      <c r="J354" s="410"/>
      <c r="K354" s="410"/>
      <c r="L354" s="410"/>
      <c r="M354" s="410"/>
      <c r="N354" s="410"/>
      <c r="O354" s="410"/>
      <c r="P354" s="410"/>
      <c r="Q354" s="410"/>
      <c r="R354" s="410"/>
      <c r="S354" s="410"/>
      <c r="T354" s="410"/>
      <c r="U354" s="410"/>
      <c r="V354" s="410"/>
      <c r="W354" s="410"/>
      <c r="AI354" s="410"/>
      <c r="AW354" s="81">
        <v>30.08333333333</v>
      </c>
      <c r="AX354" s="82">
        <v>-272.17148798533799</v>
      </c>
      <c r="AY354" s="82">
        <v>-5726.5690495777699</v>
      </c>
      <c r="AZ354" s="82">
        <v>-2226.7170329226201</v>
      </c>
      <c r="BA354" s="82">
        <v>-60037.712966617502</v>
      </c>
      <c r="BC354" s="81">
        <v>30.08333333333</v>
      </c>
      <c r="BD354" s="82">
        <v>829.51339678035504</v>
      </c>
      <c r="BF354" s="81">
        <v>30.08333333333</v>
      </c>
      <c r="BG354" s="82">
        <v>13.945775125413901</v>
      </c>
    </row>
    <row r="355" spans="1:59">
      <c r="A355" s="317"/>
      <c r="B355" s="317">
        <v>29.902000000000001</v>
      </c>
      <c r="C355" s="317">
        <v>2.1</v>
      </c>
      <c r="D355" s="472">
        <f t="shared" si="70"/>
        <v>351</v>
      </c>
      <c r="E355" s="473" t="str">
        <f t="shared" si="69"/>
        <v/>
      </c>
      <c r="F355" s="410"/>
      <c r="G355" s="410"/>
      <c r="H355" s="410"/>
      <c r="I355" s="410"/>
      <c r="J355" s="410"/>
      <c r="K355" s="410"/>
      <c r="L355" s="410"/>
      <c r="M355" s="410"/>
      <c r="N355" s="410"/>
      <c r="O355" s="410"/>
      <c r="AI355" s="410"/>
      <c r="AW355" s="81">
        <v>30.16666666667</v>
      </c>
      <c r="AX355" s="82">
        <v>-295.28911663228502</v>
      </c>
      <c r="AY355" s="82">
        <v>-6509.4052862323697</v>
      </c>
      <c r="AZ355" s="82">
        <v>-2586.4720960854802</v>
      </c>
      <c r="BA355" s="82">
        <v>-71864.5005155338</v>
      </c>
      <c r="BC355" s="81">
        <v>30.16666666667</v>
      </c>
      <c r="BD355" s="82">
        <v>829.27065231736594</v>
      </c>
      <c r="BF355" s="81">
        <v>30.16666666667</v>
      </c>
      <c r="BG355" s="82">
        <v>13.6981368917584</v>
      </c>
    </row>
    <row r="356" spans="1:59">
      <c r="A356" s="317"/>
      <c r="B356" s="317">
        <v>29.952000000000002</v>
      </c>
      <c r="C356" s="317">
        <v>2.5</v>
      </c>
      <c r="D356" s="472">
        <f t="shared" si="70"/>
        <v>352</v>
      </c>
      <c r="E356" s="473" t="str">
        <f t="shared" si="69"/>
        <v/>
      </c>
      <c r="F356" s="410"/>
      <c r="G356" s="410"/>
      <c r="H356" s="410"/>
      <c r="I356" s="410"/>
      <c r="J356" s="410"/>
      <c r="K356" s="410"/>
      <c r="L356" s="410"/>
      <c r="M356" s="410"/>
      <c r="N356" s="410"/>
      <c r="O356" s="410"/>
      <c r="AI356" s="410"/>
      <c r="AW356" s="81">
        <v>30.25</v>
      </c>
      <c r="AX356" s="82">
        <v>-304.40140726388103</v>
      </c>
      <c r="AY356" s="82">
        <v>-6561.4355324649696</v>
      </c>
      <c r="AZ356" s="82">
        <v>-2751.46914535115</v>
      </c>
      <c r="BA356" s="82">
        <v>-72830.298933799393</v>
      </c>
      <c r="BC356" s="81">
        <v>30.25</v>
      </c>
      <c r="BD356" s="82">
        <v>829.027562073686</v>
      </c>
      <c r="BF356" s="81">
        <v>30.25</v>
      </c>
      <c r="BG356" s="82">
        <v>13.3534560355089</v>
      </c>
    </row>
    <row r="357" spans="1:59">
      <c r="A357" s="317"/>
      <c r="B357" s="317">
        <v>30.001999999999999</v>
      </c>
      <c r="C357" s="317">
        <v>2</v>
      </c>
      <c r="D357" s="472">
        <f t="shared" si="70"/>
        <v>353</v>
      </c>
      <c r="E357" s="473" t="str">
        <f t="shared" si="69"/>
        <v/>
      </c>
      <c r="F357" s="410"/>
      <c r="G357" s="410"/>
      <c r="H357" s="410"/>
      <c r="I357" s="410"/>
      <c r="J357" s="410"/>
      <c r="K357" s="410"/>
      <c r="L357" s="410"/>
      <c r="M357" s="410"/>
      <c r="N357" s="410"/>
      <c r="O357" s="410"/>
      <c r="AI357" s="410"/>
      <c r="AW357" s="81">
        <v>30.33333333333</v>
      </c>
      <c r="AX357" s="82">
        <v>-288.94631990493201</v>
      </c>
      <c r="AY357" s="82">
        <v>-5741.8975159419997</v>
      </c>
      <c r="AZ357" s="82">
        <v>-2504.1999638208299</v>
      </c>
      <c r="BA357" s="82">
        <v>-60472.817459937003</v>
      </c>
      <c r="BC357" s="81">
        <v>30.33333333333</v>
      </c>
      <c r="BD357" s="82">
        <v>828.78411623547402</v>
      </c>
      <c r="BF357" s="81">
        <v>30.33333333333</v>
      </c>
      <c r="BG357" s="82">
        <v>13.241399699744701</v>
      </c>
    </row>
    <row r="358" spans="1:59">
      <c r="A358" s="317"/>
      <c r="B358" s="317">
        <v>30.158000000000001</v>
      </c>
      <c r="C358" s="317">
        <v>-2.4</v>
      </c>
      <c r="D358" s="472">
        <f t="shared" si="70"/>
        <v>354</v>
      </c>
      <c r="E358" s="473" t="str">
        <f t="shared" si="69"/>
        <v/>
      </c>
      <c r="F358" s="410"/>
      <c r="G358" s="410"/>
      <c r="H358" s="410"/>
      <c r="I358" s="410"/>
      <c r="J358" s="410"/>
      <c r="K358" s="410"/>
      <c r="L358" s="410"/>
      <c r="M358" s="410"/>
      <c r="N358" s="410"/>
      <c r="O358" s="410"/>
      <c r="AI358" s="410"/>
      <c r="AW358" s="81">
        <v>30.41666666667</v>
      </c>
      <c r="AX358" s="82">
        <v>-263.367548460173</v>
      </c>
      <c r="AY358" s="82">
        <v>-4837.0979762718198</v>
      </c>
      <c r="AZ358" s="82">
        <v>-2077.58387733683</v>
      </c>
      <c r="BA358" s="82">
        <v>-46632.566174412401</v>
      </c>
      <c r="BC358" s="81">
        <v>30.41666666667</v>
      </c>
      <c r="BD358" s="82">
        <v>828.54047107344797</v>
      </c>
      <c r="BF358" s="81">
        <v>30.41666666667</v>
      </c>
      <c r="BG358" s="82">
        <v>13.4779253875513</v>
      </c>
    </row>
    <row r="359" spans="1:59">
      <c r="A359" s="317"/>
      <c r="B359" s="317">
        <v>30.207999999999998</v>
      </c>
      <c r="C359" s="317">
        <v>-2.8</v>
      </c>
      <c r="D359" s="472">
        <f t="shared" si="70"/>
        <v>355</v>
      </c>
      <c r="E359" s="473" t="str">
        <f t="shared" si="69"/>
        <v/>
      </c>
      <c r="F359" s="410"/>
      <c r="G359" s="410"/>
      <c r="H359" s="410"/>
      <c r="I359" s="410"/>
      <c r="J359" s="410"/>
      <c r="K359" s="410"/>
      <c r="L359" s="410"/>
      <c r="M359" s="410"/>
      <c r="N359" s="410"/>
      <c r="O359" s="410"/>
      <c r="AI359" s="410"/>
      <c r="AW359" s="81">
        <v>30.5</v>
      </c>
      <c r="AX359" s="82">
        <v>-251.77297107211101</v>
      </c>
      <c r="AY359" s="82">
        <v>-4706.8464697975596</v>
      </c>
      <c r="AZ359" s="82">
        <v>-1910.46220016299</v>
      </c>
      <c r="BA359" s="82">
        <v>-44679.1491772218</v>
      </c>
      <c r="BC359" s="81">
        <v>30.5</v>
      </c>
      <c r="BD359" s="82">
        <v>828.29680721038005</v>
      </c>
      <c r="BF359" s="81">
        <v>30.5</v>
      </c>
      <c r="BG359" s="82">
        <v>13.853003405956899</v>
      </c>
    </row>
    <row r="360" spans="1:59">
      <c r="A360" s="317"/>
      <c r="B360" s="317">
        <v>30.257999999999999</v>
      </c>
      <c r="C360" s="317">
        <v>-2.4</v>
      </c>
      <c r="D360" s="472">
        <f t="shared" si="70"/>
        <v>356</v>
      </c>
      <c r="E360" s="473" t="str">
        <f t="shared" si="69"/>
        <v/>
      </c>
      <c r="F360" s="410"/>
      <c r="G360" s="410"/>
      <c r="H360" s="410"/>
      <c r="I360" s="410"/>
      <c r="J360" s="410"/>
      <c r="K360" s="410"/>
      <c r="L360" s="410"/>
      <c r="M360" s="410"/>
      <c r="N360" s="410"/>
      <c r="O360" s="410"/>
      <c r="AI360" s="410"/>
      <c r="AW360" s="81">
        <v>30.58333333333</v>
      </c>
      <c r="AX360" s="82">
        <v>-265.24835520319101</v>
      </c>
      <c r="AY360" s="82">
        <v>-5482.8361182848903</v>
      </c>
      <c r="AZ360" s="82">
        <v>-2118.6291149664098</v>
      </c>
      <c r="BA360" s="82">
        <v>-56353.218159386503</v>
      </c>
      <c r="BC360" s="81">
        <v>30.58333333333</v>
      </c>
      <c r="BD360" s="82">
        <v>828.05316092234</v>
      </c>
      <c r="BF360" s="81">
        <v>30.58333333333</v>
      </c>
      <c r="BG360" s="82">
        <v>14.015564459195801</v>
      </c>
    </row>
    <row r="361" spans="1:59">
      <c r="A361" s="317"/>
      <c r="B361" s="317">
        <v>30.414000000000001</v>
      </c>
      <c r="C361" s="317">
        <v>2.4</v>
      </c>
      <c r="D361" s="472">
        <f t="shared" si="70"/>
        <v>357</v>
      </c>
      <c r="E361" s="473" t="str">
        <f t="shared" si="69"/>
        <v/>
      </c>
      <c r="F361" s="410"/>
      <c r="G361" s="410"/>
      <c r="H361" s="410"/>
      <c r="I361" s="410"/>
      <c r="J361" s="410"/>
      <c r="K361" s="410"/>
      <c r="L361" s="410"/>
      <c r="M361" s="410"/>
      <c r="N361" s="410"/>
      <c r="O361" s="410"/>
      <c r="AI361" s="410"/>
      <c r="AW361" s="81">
        <v>30.66666666667</v>
      </c>
      <c r="AX361" s="82">
        <v>-289.37182996568799</v>
      </c>
      <c r="AY361" s="82">
        <v>-6365.1608149378199</v>
      </c>
      <c r="AZ361" s="82">
        <v>-2493.2911567871902</v>
      </c>
      <c r="BA361" s="82">
        <v>-69670.631350539697</v>
      </c>
      <c r="BC361" s="81">
        <v>30.66666666667</v>
      </c>
      <c r="BD361" s="82">
        <v>827.80939688415594</v>
      </c>
      <c r="BF361" s="81">
        <v>30.66666666667</v>
      </c>
      <c r="BG361" s="82">
        <v>13.8323314963596</v>
      </c>
    </row>
    <row r="362" spans="1:59">
      <c r="A362" s="317"/>
      <c r="B362" s="317">
        <v>30.463999999999999</v>
      </c>
      <c r="C362" s="317">
        <v>2.8</v>
      </c>
      <c r="D362" s="472">
        <f t="shared" si="70"/>
        <v>358</v>
      </c>
      <c r="E362" s="473" t="str">
        <f t="shared" si="69"/>
        <v/>
      </c>
      <c r="F362" s="410"/>
      <c r="G362" s="410"/>
      <c r="H362" s="410"/>
      <c r="I362" s="410"/>
      <c r="J362" s="410"/>
      <c r="K362" s="410"/>
      <c r="L362" s="410"/>
      <c r="M362" s="410"/>
      <c r="N362" s="410"/>
      <c r="O362" s="410"/>
      <c r="AI362" s="410"/>
      <c r="AW362" s="81">
        <v>30.75</v>
      </c>
      <c r="AX362" s="82">
        <v>-302.16917519768498</v>
      </c>
      <c r="AY362" s="82">
        <v>-6572.6993787628398</v>
      </c>
      <c r="AZ362" s="82">
        <v>-2707.5448986809402</v>
      </c>
      <c r="BA362" s="82">
        <v>-72932.202260334103</v>
      </c>
      <c r="BC362" s="81">
        <v>30.75</v>
      </c>
      <c r="BD362" s="82">
        <v>827.56533769888199</v>
      </c>
      <c r="BF362" s="81">
        <v>30.75</v>
      </c>
      <c r="BG362" s="82">
        <v>13.4886926902943</v>
      </c>
    </row>
    <row r="363" spans="1:59">
      <c r="A363" s="317"/>
      <c r="B363" s="317">
        <v>30.513999999999999</v>
      </c>
      <c r="C363" s="317">
        <v>2.4</v>
      </c>
      <c r="D363" s="472">
        <f t="shared" si="70"/>
        <v>359</v>
      </c>
      <c r="E363" s="473" t="str">
        <f t="shared" si="69"/>
        <v/>
      </c>
      <c r="F363" s="410"/>
      <c r="G363" s="410"/>
      <c r="H363" s="410"/>
      <c r="I363" s="410"/>
      <c r="J363" s="410"/>
      <c r="K363" s="410"/>
      <c r="L363" s="410"/>
      <c r="M363" s="410"/>
      <c r="N363" s="410"/>
      <c r="O363" s="410"/>
      <c r="AI363" s="410"/>
      <c r="AW363" s="81">
        <v>30.83333333333</v>
      </c>
      <c r="AX363" s="82">
        <v>-290.81321423501402</v>
      </c>
      <c r="AY363" s="82">
        <v>-5877.3760428195301</v>
      </c>
      <c r="AZ363" s="82">
        <v>-2531.7641248678401</v>
      </c>
      <c r="BA363" s="82">
        <v>-62493.053011559103</v>
      </c>
      <c r="BC363" s="81">
        <v>30.83333333333</v>
      </c>
      <c r="BD363" s="82">
        <v>827.32093280248898</v>
      </c>
      <c r="BF363" s="81">
        <v>30.83333333333</v>
      </c>
      <c r="BG363" s="82">
        <v>13.3219059587822</v>
      </c>
    </row>
    <row r="364" spans="1:59">
      <c r="A364" s="317"/>
      <c r="B364" s="317">
        <v>30.67</v>
      </c>
      <c r="C364" s="317">
        <v>-2.1</v>
      </c>
      <c r="D364" s="472">
        <f t="shared" si="70"/>
        <v>360</v>
      </c>
      <c r="E364" s="473" t="str">
        <f t="shared" si="69"/>
        <v/>
      </c>
      <c r="F364" s="410"/>
      <c r="G364" s="410"/>
      <c r="H364" s="410"/>
      <c r="I364" s="410"/>
      <c r="J364" s="410"/>
      <c r="K364" s="410"/>
      <c r="L364" s="410"/>
      <c r="M364" s="410"/>
      <c r="N364" s="410"/>
      <c r="O364" s="410"/>
      <c r="AI364" s="410"/>
      <c r="AW364" s="81">
        <v>30.91666666667</v>
      </c>
      <c r="AX364" s="82">
        <v>-268.33580426148097</v>
      </c>
      <c r="AY364" s="82">
        <v>-5035.4291349913001</v>
      </c>
      <c r="AZ364" s="82">
        <v>-2160.8445356024199</v>
      </c>
      <c r="BA364" s="82">
        <v>-49659.3350063213</v>
      </c>
      <c r="BC364" s="81">
        <v>30.91666666667</v>
      </c>
      <c r="BD364" s="82">
        <v>827.076296814785</v>
      </c>
      <c r="BF364" s="81">
        <v>30.91666666667</v>
      </c>
      <c r="BG364" s="82">
        <v>13.4747790378138</v>
      </c>
    </row>
    <row r="365" spans="1:59">
      <c r="A365" s="317"/>
      <c r="B365" s="317">
        <v>30.72</v>
      </c>
      <c r="C365" s="317">
        <v>-2.5</v>
      </c>
      <c r="D365" s="472">
        <f t="shared" si="70"/>
        <v>361</v>
      </c>
      <c r="E365" s="473" t="str">
        <f t="shared" si="69"/>
        <v/>
      </c>
      <c r="F365" s="410"/>
      <c r="G365" s="410"/>
      <c r="H365" s="410"/>
      <c r="I365" s="410"/>
      <c r="J365" s="410"/>
      <c r="K365" s="410"/>
      <c r="L365" s="410"/>
      <c r="M365" s="410"/>
      <c r="N365" s="410"/>
      <c r="O365" s="410"/>
      <c r="AI365" s="410"/>
      <c r="AW365" s="81">
        <v>31</v>
      </c>
      <c r="AX365" s="82">
        <v>-254.82754683556101</v>
      </c>
      <c r="AY365" s="82">
        <v>-4772.7536862985498</v>
      </c>
      <c r="AZ365" s="82">
        <v>-1959.4202501319701</v>
      </c>
      <c r="BA365" s="82">
        <v>-45695.701604736401</v>
      </c>
      <c r="BC365" s="81">
        <v>31</v>
      </c>
      <c r="BD365" s="82">
        <v>826.83159731622197</v>
      </c>
      <c r="BF365" s="81">
        <v>31</v>
      </c>
      <c r="BG365" s="82">
        <v>13.801353896927299</v>
      </c>
    </row>
    <row r="366" spans="1:59">
      <c r="A366" s="317"/>
      <c r="B366" s="317">
        <v>30.77</v>
      </c>
      <c r="C366" s="317">
        <v>-2.1</v>
      </c>
      <c r="D366" s="472">
        <f t="shared" si="70"/>
        <v>362</v>
      </c>
      <c r="E366" s="473" t="str">
        <f t="shared" si="69"/>
        <v/>
      </c>
      <c r="F366" s="410"/>
      <c r="G366" s="410"/>
      <c r="H366" s="410"/>
      <c r="I366" s="410"/>
      <c r="J366" s="410"/>
      <c r="K366" s="410"/>
      <c r="L366" s="410"/>
      <c r="M366" s="410"/>
      <c r="N366" s="410"/>
      <c r="O366" s="410"/>
      <c r="AI366" s="410"/>
      <c r="AW366" s="410"/>
      <c r="AX366" s="410"/>
      <c r="AY366" s="410"/>
      <c r="AZ366" s="410"/>
      <c r="BA366" s="410"/>
      <c r="BC366" s="410"/>
      <c r="BD366" s="410"/>
      <c r="BF366" s="410"/>
      <c r="BG366" s="410"/>
    </row>
    <row r="367" spans="1:59">
      <c r="A367" s="317"/>
      <c r="B367" s="317">
        <v>30.925999999999998</v>
      </c>
      <c r="C367" s="317">
        <v>2.1</v>
      </c>
      <c r="D367" s="472">
        <f t="shared" si="70"/>
        <v>363</v>
      </c>
      <c r="E367" s="473" t="str">
        <f t="shared" si="69"/>
        <v/>
      </c>
      <c r="F367" s="410"/>
      <c r="G367" s="410"/>
      <c r="H367" s="410"/>
      <c r="I367" s="410"/>
      <c r="J367" s="410"/>
      <c r="K367" s="410"/>
      <c r="L367" s="410"/>
      <c r="M367" s="410"/>
      <c r="N367" s="410"/>
      <c r="O367" s="410"/>
      <c r="AI367" s="410"/>
      <c r="AW367" s="410"/>
      <c r="AX367" s="410"/>
      <c r="AY367" s="410"/>
      <c r="AZ367" s="410"/>
      <c r="BA367" s="410"/>
      <c r="BC367" s="410"/>
      <c r="BD367" s="410"/>
      <c r="BF367" s="410"/>
      <c r="BG367" s="410"/>
    </row>
    <row r="368" spans="1:59">
      <c r="A368" s="317"/>
      <c r="B368" s="317">
        <v>30.975999999999999</v>
      </c>
      <c r="C368" s="317">
        <v>2.5</v>
      </c>
      <c r="D368" s="472">
        <f t="shared" si="70"/>
        <v>364</v>
      </c>
      <c r="E368" s="473" t="str">
        <f t="shared" si="69"/>
        <v/>
      </c>
      <c r="F368" s="410"/>
      <c r="G368" s="410"/>
      <c r="H368" s="410"/>
      <c r="I368" s="410"/>
      <c r="J368" s="410"/>
      <c r="K368" s="410"/>
      <c r="L368" s="410"/>
      <c r="M368" s="410"/>
      <c r="N368" s="410"/>
      <c r="O368" s="410"/>
      <c r="AI368" s="410"/>
      <c r="AW368" s="410"/>
      <c r="AX368" s="410"/>
      <c r="AY368" s="410"/>
      <c r="AZ368" s="410"/>
      <c r="BA368" s="410"/>
      <c r="BC368" s="410"/>
      <c r="BD368" s="410"/>
      <c r="BF368" s="410"/>
      <c r="BG368" s="410"/>
    </row>
    <row r="369" spans="1:59">
      <c r="A369" s="317"/>
      <c r="B369" s="317">
        <v>31.026</v>
      </c>
      <c r="C369" s="317">
        <v>2</v>
      </c>
      <c r="D369" s="472">
        <f t="shared" si="70"/>
        <v>365</v>
      </c>
      <c r="E369" s="473" t="str">
        <f t="shared" si="69"/>
        <v/>
      </c>
      <c r="F369" s="410"/>
      <c r="G369" s="410"/>
      <c r="H369" s="410"/>
      <c r="I369" s="410"/>
      <c r="J369" s="410"/>
      <c r="K369" s="410"/>
      <c r="L369" s="410"/>
      <c r="M369" s="410"/>
      <c r="N369" s="410"/>
      <c r="O369" s="410"/>
      <c r="AW369" s="410"/>
      <c r="AX369" s="410"/>
      <c r="AY369" s="410"/>
      <c r="AZ369" s="410"/>
      <c r="BA369" s="410"/>
      <c r="BC369" s="410"/>
      <c r="BD369" s="410"/>
      <c r="BF369" s="410"/>
      <c r="BG369" s="410"/>
    </row>
    <row r="370" spans="1:59">
      <c r="E370" s="79"/>
      <c r="N370" s="410"/>
    </row>
  </sheetData>
  <conditionalFormatting sqref="P1">
    <cfRule type="dataBar" priority="23">
      <dataBar>
        <cfvo type="min"/>
        <cfvo type="max"/>
        <color rgb="FF638EC6"/>
      </dataBar>
      <extLst>
        <ext xmlns:x14="http://schemas.microsoft.com/office/spreadsheetml/2009/9/main" uri="{B025F937-C7B1-47D3-B67F-A62EFF666E3E}">
          <x14:id>{9DB0CB3A-AADC-4831-8E2B-0DCDE9BF9A2E}</x14:id>
        </ext>
      </extLst>
    </cfRule>
  </conditionalFormatting>
  <conditionalFormatting sqref="P3">
    <cfRule type="dataBar" priority="28">
      <dataBar>
        <cfvo type="min"/>
        <cfvo type="max"/>
        <color rgb="FF638EC6"/>
      </dataBar>
      <extLst>
        <ext xmlns:x14="http://schemas.microsoft.com/office/spreadsheetml/2009/9/main" uri="{B025F937-C7B1-47D3-B67F-A62EFF666E3E}">
          <x14:id>{A26EA928-9EE5-49C7-BC30-3F0D6705077B}</x14:id>
        </ext>
      </extLst>
    </cfRule>
  </conditionalFormatting>
  <conditionalFormatting sqref="P13:P17">
    <cfRule type="dataBar" priority="29">
      <dataBar>
        <cfvo type="min"/>
        <cfvo type="max"/>
        <color rgb="FF638EC6"/>
      </dataBar>
      <extLst>
        <ext xmlns:x14="http://schemas.microsoft.com/office/spreadsheetml/2009/9/main" uri="{B025F937-C7B1-47D3-B67F-A62EFF666E3E}">
          <x14:id>{BE9D7466-CB5B-489B-8452-4394F31CBAB7}</x14:id>
        </ext>
      </extLst>
    </cfRule>
  </conditionalFormatting>
  <conditionalFormatting sqref="P19">
    <cfRule type="dataBar" priority="4">
      <dataBar>
        <cfvo type="min"/>
        <cfvo type="max"/>
        <color rgb="FF638EC6"/>
      </dataBar>
      <extLst>
        <ext xmlns:x14="http://schemas.microsoft.com/office/spreadsheetml/2009/9/main" uri="{B025F937-C7B1-47D3-B67F-A62EFF666E3E}">
          <x14:id>{6B35F0D0-5B69-4D2D-8B89-DA885244229A}</x14:id>
        </ext>
      </extLst>
    </cfRule>
  </conditionalFormatting>
  <conditionalFormatting sqref="Q12:AE12 AC2:AH2 R9:U10">
    <cfRule type="colorScale" priority="18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AH1">
    <cfRule type="dataBar" priority="17">
      <dataBar>
        <cfvo type="min"/>
        <cfvo type="max"/>
        <color rgb="FF638EC6"/>
      </dataBar>
      <extLst>
        <ext xmlns:x14="http://schemas.microsoft.com/office/spreadsheetml/2009/9/main" uri="{B025F937-C7B1-47D3-B67F-A62EFF666E3E}">
          <x14:id>{8C59D648-9839-46BC-86A2-DAD8B0497297}</x14:id>
        </ext>
      </extLst>
    </cfRule>
  </conditionalFormatting>
  <conditionalFormatting sqref="AK3">
    <cfRule type="colorScale" priority="251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AK20">
    <cfRule type="colorScale" priority="3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AL192:AN192 AM191:AN191">
    <cfRule type="colorScale" priority="49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AL4:AU18">
    <cfRule type="colorScale" priority="250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AL191:AU205">
    <cfRule type="colorScale" priority="48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AN21:AU21 AQ24:AU35 AP23:AU23 AO22:AU22">
    <cfRule type="colorScale" priority="1">
      <colorScale>
        <cfvo type="min"/>
        <cfvo type="percentile" val="50"/>
        <cfvo type="max"/>
        <color rgb="FFF8696B"/>
        <color rgb="FFFFEB84"/>
        <color rgb="FF63BE7B"/>
      </colorScale>
    </cfRule>
    <cfRule type="colorScale" priority="2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AX5:AX365">
    <cfRule type="dataBar" priority="8">
      <dataBar>
        <cfvo type="min"/>
        <cfvo type="max"/>
        <color rgb="FF638EC6"/>
      </dataBar>
      <extLst>
        <ext xmlns:x14="http://schemas.microsoft.com/office/spreadsheetml/2009/9/main" uri="{B025F937-C7B1-47D3-B67F-A62EFF666E3E}">
          <x14:id>{7244318E-38C7-4B03-B391-56001DAFE4F6}</x14:id>
        </ext>
      </extLst>
    </cfRule>
  </conditionalFormatting>
  <conditionalFormatting sqref="BA5:BA365">
    <cfRule type="dataBar" priority="9">
      <dataBar>
        <cfvo type="min"/>
        <cfvo type="max"/>
        <color rgb="FF638EC6"/>
      </dataBar>
      <extLst>
        <ext xmlns:x14="http://schemas.microsoft.com/office/spreadsheetml/2009/9/main" uri="{B025F937-C7B1-47D3-B67F-A62EFF666E3E}">
          <x14:id>{F2C6F385-0F0D-4645-A508-FFDB77244609}</x14:id>
        </ext>
      </extLst>
    </cfRule>
  </conditionalFormatting>
  <conditionalFormatting sqref="BD4">
    <cfRule type="colorScale" priority="12">
      <colorScale>
        <cfvo type="min"/>
        <cfvo type="percentile" val="50"/>
        <cfvo type="max"/>
        <color rgb="FFF8696B"/>
        <color rgb="FFFFEB84"/>
        <color rgb="FF63BE7B"/>
      </colorScale>
    </cfRule>
    <cfRule type="dataBar" priority="13">
      <dataBar>
        <cfvo type="min"/>
        <cfvo type="max"/>
        <color rgb="FF008AEF"/>
      </dataBar>
      <extLst>
        <ext xmlns:x14="http://schemas.microsoft.com/office/spreadsheetml/2009/9/main" uri="{B025F937-C7B1-47D3-B67F-A62EFF666E3E}">
          <x14:id>{A09FDFC8-778F-4701-831D-896B72344E9E}</x14:id>
        </ext>
      </extLst>
    </cfRule>
  </conditionalFormatting>
  <conditionalFormatting sqref="BG4">
    <cfRule type="colorScale" priority="6">
      <colorScale>
        <cfvo type="min"/>
        <cfvo type="percentile" val="50"/>
        <cfvo type="max"/>
        <color rgb="FFF8696B"/>
        <color rgb="FFFFEB84"/>
        <color rgb="FF63BE7B"/>
      </colorScale>
    </cfRule>
    <cfRule type="dataBar" priority="7">
      <dataBar>
        <cfvo type="min"/>
        <cfvo type="max"/>
        <color rgb="FF008AEF"/>
      </dataBar>
      <extLst>
        <ext xmlns:x14="http://schemas.microsoft.com/office/spreadsheetml/2009/9/main" uri="{B025F937-C7B1-47D3-B67F-A62EFF666E3E}">
          <x14:id>{F906CBB1-6994-4004-B23F-7148DAFFB6FB}</x14:id>
        </ext>
      </extLst>
    </cfRule>
  </conditionalFormatting>
  <conditionalFormatting sqref="BJ6:BL10">
    <cfRule type="colorScale" priority="14">
      <colorScale>
        <cfvo type="min"/>
        <cfvo type="percentile" val="50"/>
        <cfvo type="max"/>
        <color rgb="FFF8696B"/>
        <color rgb="FFFCFCFF"/>
        <color rgb="FF5A8AC6"/>
      </colorScale>
    </cfRule>
  </conditionalFormatting>
  <conditionalFormatting sqref="BK13:BL21">
    <cfRule type="colorScale" priority="15">
      <colorScale>
        <cfvo type="min"/>
        <cfvo type="percentile" val="50"/>
        <cfvo type="max"/>
        <color rgb="FFF8696B"/>
        <color rgb="FFFCFCFF"/>
        <color rgb="FF5A8AC6"/>
      </colorScale>
    </cfRule>
  </conditionalFormatting>
  <pageMargins left="0.7" right="0.7" top="0.75" bottom="0.75" header="0.3" footer="0.3"/>
  <drawing r:id="rId1"/>
  <extLst>
    <ext xmlns:x14="http://schemas.microsoft.com/office/spreadsheetml/2009/9/main" uri="{78C0D931-6437-407d-A8EE-F0AAD7539E65}">
      <x14:conditionalFormattings>
        <x14:conditionalFormatting xmlns:xm="http://schemas.microsoft.com/office/excel/2006/main">
          <x14:cfRule type="dataBar" id="{9DB0CB3A-AADC-4831-8E2B-0DCDE9BF9A2E}">
            <x14:dataBar minLength="0" maxLength="100" gradient="0">
              <x14:cfvo type="autoMin"/>
              <x14:cfvo type="autoMax"/>
              <x14:negativeFillColor rgb="FFFF0000"/>
              <x14:axisColor rgb="FF000000"/>
            </x14:dataBar>
          </x14:cfRule>
          <xm:sqref>P1</xm:sqref>
        </x14:conditionalFormatting>
        <x14:conditionalFormatting xmlns:xm="http://schemas.microsoft.com/office/excel/2006/main">
          <x14:cfRule type="dataBar" id="{A26EA928-9EE5-49C7-BC30-3F0D6705077B}">
            <x14:dataBar minLength="0" maxLength="100" gradient="0">
              <x14:cfvo type="autoMin"/>
              <x14:cfvo type="autoMax"/>
              <x14:negativeFillColor rgb="FFFF0000"/>
              <x14:axisColor rgb="FF000000"/>
            </x14:dataBar>
          </x14:cfRule>
          <xm:sqref>P3</xm:sqref>
        </x14:conditionalFormatting>
        <x14:conditionalFormatting xmlns:xm="http://schemas.microsoft.com/office/excel/2006/main">
          <x14:cfRule type="dataBar" id="{BE9D7466-CB5B-489B-8452-4394F31CBAB7}">
            <x14:dataBar minLength="0" maxLength="100" gradient="0">
              <x14:cfvo type="autoMin"/>
              <x14:cfvo type="autoMax"/>
              <x14:negativeFillColor rgb="FFFF0000"/>
              <x14:axisColor rgb="FF000000"/>
            </x14:dataBar>
          </x14:cfRule>
          <xm:sqref>P13:P17</xm:sqref>
        </x14:conditionalFormatting>
        <x14:conditionalFormatting xmlns:xm="http://schemas.microsoft.com/office/excel/2006/main">
          <x14:cfRule type="dataBar" id="{6B35F0D0-5B69-4D2D-8B89-DA885244229A}">
            <x14:dataBar minLength="0" maxLength="100" gradient="0">
              <x14:cfvo type="autoMin"/>
              <x14:cfvo type="autoMax"/>
              <x14:negativeFillColor rgb="FFFF0000"/>
              <x14:axisColor rgb="FF000000"/>
            </x14:dataBar>
          </x14:cfRule>
          <xm:sqref>P19</xm:sqref>
        </x14:conditionalFormatting>
        <x14:conditionalFormatting xmlns:xm="http://schemas.microsoft.com/office/excel/2006/main">
          <x14:cfRule type="dataBar" id="{8C59D648-9839-46BC-86A2-DAD8B0497297}">
            <x14:dataBar minLength="0" maxLength="100" gradient="0">
              <x14:cfvo type="autoMin"/>
              <x14:cfvo type="autoMax"/>
              <x14:negativeFillColor rgb="FFFF0000"/>
              <x14:axisColor rgb="FF000000"/>
            </x14:dataBar>
          </x14:cfRule>
          <xm:sqref>AH1</xm:sqref>
        </x14:conditionalFormatting>
        <x14:conditionalFormatting xmlns:xm="http://schemas.microsoft.com/office/excel/2006/main">
          <x14:cfRule type="dataBar" id="{7244318E-38C7-4B03-B391-56001DAFE4F6}">
            <x14:dataBar minLength="0" maxLength="100" border="1" negativeBarBorderColorSameAsPositive="0">
              <x14:cfvo type="autoMin"/>
              <x14:cfvo type="autoMax"/>
              <x14:borderColor rgb="FF638EC6"/>
              <x14:negativeFillColor rgb="FFFF0000"/>
              <x14:negativeBorderColor rgb="FFFF0000"/>
              <x14:axisColor rgb="FF000000"/>
            </x14:dataBar>
          </x14:cfRule>
          <xm:sqref>AX5:AX365</xm:sqref>
        </x14:conditionalFormatting>
        <x14:conditionalFormatting xmlns:xm="http://schemas.microsoft.com/office/excel/2006/main">
          <x14:cfRule type="dataBar" id="{F2C6F385-0F0D-4645-A508-FFDB77244609}">
            <x14:dataBar minLength="0" maxLength="100" border="1" negativeBarBorderColorSameAsPositive="0">
              <x14:cfvo type="autoMin"/>
              <x14:cfvo type="autoMax"/>
              <x14:borderColor rgb="FF638EC6"/>
              <x14:negativeFillColor rgb="FFFF0000"/>
              <x14:negativeBorderColor rgb="FFFF0000"/>
              <x14:axisColor rgb="FF000000"/>
            </x14:dataBar>
          </x14:cfRule>
          <xm:sqref>BA5:BA365</xm:sqref>
        </x14:conditionalFormatting>
        <x14:conditionalFormatting xmlns:xm="http://schemas.microsoft.com/office/excel/2006/main">
          <x14:cfRule type="dataBar" id="{A09FDFC8-778F-4701-831D-896B72344E9E}">
            <x14:dataBar minLength="0" maxLength="100" gradient="0">
              <x14:cfvo type="autoMin"/>
              <x14:cfvo type="autoMax"/>
              <x14:negativeFillColor rgb="FFFF0000"/>
              <x14:axisColor rgb="FF000000"/>
            </x14:dataBar>
          </x14:cfRule>
          <xm:sqref>BD4</xm:sqref>
        </x14:conditionalFormatting>
        <x14:conditionalFormatting xmlns:xm="http://schemas.microsoft.com/office/excel/2006/main">
          <x14:cfRule type="dataBar" id="{F906CBB1-6994-4004-B23F-7148DAFFB6FB}">
            <x14:dataBar minLength="0" maxLength="100" gradient="0">
              <x14:cfvo type="autoMin"/>
              <x14:cfvo type="autoMax"/>
              <x14:negativeFillColor rgb="FFFF0000"/>
              <x14:axisColor rgb="FF000000"/>
            </x14:dataBar>
          </x14:cfRule>
          <xm:sqref>BG4</xm:sqref>
        </x14:conditionalFormatting>
      </x14:conditionalFormattings>
    </ext>
  </extLst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2824953-A684-491A-B595-311A0A4193FA}">
  <dimension ref="A1:BC370"/>
  <sheetViews>
    <sheetView zoomScaleNormal="100" workbookViewId="0">
      <selection activeCell="U35" sqref="U35"/>
    </sheetView>
  </sheetViews>
  <sheetFormatPr defaultRowHeight="15"/>
  <cols>
    <col min="1" max="1" width="6.140625" customWidth="1"/>
    <col min="2" max="2" width="2.5703125" customWidth="1"/>
    <col min="3" max="3" width="2.28515625" customWidth="1"/>
    <col min="4" max="4" width="2.85546875" customWidth="1"/>
    <col min="5" max="6" width="3.5703125" style="37" customWidth="1"/>
    <col min="7" max="7" width="6.85546875" style="79" customWidth="1"/>
    <col min="8" max="8" width="4.85546875" style="79" customWidth="1"/>
    <col min="9" max="9" width="2" style="79" customWidth="1"/>
    <col min="10" max="10" width="4.42578125" style="79" customWidth="1"/>
    <col min="11" max="11" width="2" style="79" customWidth="1"/>
    <col min="12" max="12" width="5.140625" style="79" customWidth="1"/>
    <col min="13" max="13" width="2.85546875" customWidth="1"/>
    <col min="14" max="14" width="5.28515625" customWidth="1"/>
    <col min="15" max="16" width="7.7109375" customWidth="1"/>
    <col min="17" max="17" width="7.85546875" customWidth="1"/>
    <col min="18" max="21" width="7" customWidth="1"/>
    <col min="22" max="25" width="4.42578125" customWidth="1"/>
    <col min="26" max="26" width="9.140625" style="102"/>
    <col min="28" max="28" width="7.85546875" customWidth="1"/>
    <col min="29" max="29" width="8.140625" style="90" customWidth="1"/>
    <col min="30" max="30" width="4.42578125" customWidth="1"/>
    <col min="31" max="31" width="5.5703125" customWidth="1"/>
    <col min="32" max="33" width="2.85546875" customWidth="1"/>
    <col min="34" max="44" width="2.42578125" style="405" customWidth="1"/>
    <col min="45" max="49" width="3.7109375" customWidth="1"/>
    <col min="52" max="52" width="7.140625" customWidth="1"/>
    <col min="53" max="53" width="2.5703125" customWidth="1"/>
  </cols>
  <sheetData>
    <row r="1" spans="1:55">
      <c r="A1" s="390" t="s">
        <v>669</v>
      </c>
      <c r="B1" s="391"/>
      <c r="C1" s="391"/>
      <c r="D1" s="391"/>
      <c r="E1" s="391" t="s">
        <v>670</v>
      </c>
      <c r="F1" s="128"/>
      <c r="G1" s="77"/>
      <c r="H1" s="77"/>
      <c r="I1" s="77"/>
      <c r="J1" s="77"/>
      <c r="K1" s="77"/>
      <c r="L1" s="77"/>
      <c r="M1" s="77"/>
      <c r="N1" s="77"/>
      <c r="O1" s="77"/>
      <c r="P1" s="77"/>
      <c r="Q1" s="77"/>
      <c r="R1" s="77"/>
      <c r="S1" s="77"/>
      <c r="T1" s="77"/>
      <c r="U1" s="77"/>
      <c r="V1" s="5"/>
      <c r="W1" s="42" t="s">
        <v>8</v>
      </c>
      <c r="X1" s="5"/>
      <c r="Y1" s="5"/>
      <c r="Z1" s="103"/>
      <c r="AA1" s="5"/>
      <c r="AB1" s="5"/>
      <c r="AC1" s="91"/>
      <c r="AD1" s="5"/>
      <c r="AE1" s="5"/>
      <c r="AF1" s="5"/>
      <c r="AG1" s="5"/>
      <c r="AH1" s="392"/>
      <c r="AI1" s="392"/>
      <c r="AJ1" s="392"/>
      <c r="AK1" s="393"/>
      <c r="AL1" s="393" t="str">
        <f>R35</f>
        <v>GHB_2_6_10</v>
      </c>
      <c r="AM1" s="392"/>
      <c r="AN1" s="393">
        <f>T35</f>
        <v>2</v>
      </c>
      <c r="AO1" s="392"/>
      <c r="AP1" s="392"/>
      <c r="AQ1" s="392"/>
      <c r="AR1" s="392"/>
      <c r="AS1" s="5"/>
      <c r="AT1" s="5"/>
      <c r="AU1" s="5"/>
      <c r="AV1" s="5"/>
      <c r="AW1" s="5"/>
      <c r="AX1" s="5"/>
      <c r="AY1" s="5"/>
      <c r="AZ1" s="5"/>
      <c r="BA1" s="5"/>
      <c r="BB1" s="5"/>
      <c r="BC1" s="5"/>
    </row>
    <row r="2" spans="1:55">
      <c r="A2" s="119">
        <f>MAX(A4:A123)</f>
        <v>10</v>
      </c>
      <c r="B2" s="110" t="s">
        <v>40</v>
      </c>
      <c r="C2" s="110"/>
      <c r="D2" s="77"/>
      <c r="E2" s="128"/>
      <c r="F2" s="128"/>
      <c r="G2" s="78" t="s">
        <v>100</v>
      </c>
      <c r="H2" s="77"/>
      <c r="I2" s="77"/>
      <c r="J2" s="77"/>
      <c r="K2" s="77"/>
      <c r="L2" s="77"/>
      <c r="M2" s="134" t="s">
        <v>102</v>
      </c>
      <c r="N2" s="133"/>
      <c r="O2" s="133"/>
      <c r="P2" s="133"/>
      <c r="Q2" s="133"/>
      <c r="R2" s="77"/>
      <c r="S2" s="77"/>
      <c r="T2" s="77"/>
      <c r="U2" s="77"/>
      <c r="V2" s="95" t="s">
        <v>78</v>
      </c>
      <c r="W2" s="95"/>
      <c r="X2" s="29"/>
      <c r="Y2" s="29"/>
      <c r="Z2" s="104"/>
      <c r="AA2" s="29"/>
      <c r="AB2" s="29"/>
      <c r="AC2" s="29"/>
      <c r="AD2" s="97" t="s">
        <v>31</v>
      </c>
      <c r="AE2" s="45">
        <v>-1</v>
      </c>
      <c r="AF2" s="53"/>
      <c r="AG2" s="53"/>
      <c r="AH2" s="394">
        <v>1</v>
      </c>
      <c r="AI2" s="395" t="s">
        <v>2</v>
      </c>
      <c r="AJ2" s="394">
        <v>10</v>
      </c>
      <c r="AK2" s="393"/>
      <c r="AL2" s="393" t="str">
        <f>R36</f>
        <v>GHB_3_6_10</v>
      </c>
      <c r="AM2" s="393"/>
      <c r="AN2" s="393">
        <f>T36</f>
        <v>6</v>
      </c>
      <c r="AO2" s="396"/>
      <c r="AP2" s="393"/>
      <c r="AQ2" s="396"/>
      <c r="AR2" s="397">
        <f>AR11</f>
        <v>-1</v>
      </c>
      <c r="AS2" s="5"/>
      <c r="AT2" s="5"/>
      <c r="AU2" s="5"/>
      <c r="AV2" s="5"/>
      <c r="AW2" s="5"/>
      <c r="AX2" s="5"/>
      <c r="AY2" s="5"/>
      <c r="AZ2" s="5"/>
      <c r="BA2" s="5"/>
      <c r="BB2" s="5"/>
      <c r="BC2" s="5"/>
    </row>
    <row r="3" spans="1:55">
      <c r="A3" s="5">
        <f>COUNT(A4:A123)</f>
        <v>120</v>
      </c>
      <c r="B3" s="110"/>
      <c r="C3" s="110"/>
      <c r="D3" s="77"/>
      <c r="E3" s="128" t="s">
        <v>29</v>
      </c>
      <c r="F3" s="128">
        <f>3/100</f>
        <v>0.03</v>
      </c>
      <c r="G3" s="78">
        <f>COUNT($G$5:$G$369)</f>
        <v>365</v>
      </c>
      <c r="H3" s="93">
        <v>120</v>
      </c>
      <c r="I3" s="126" t="s">
        <v>99</v>
      </c>
      <c r="J3" s="126"/>
      <c r="K3" s="126"/>
      <c r="L3" s="406" t="s">
        <v>98</v>
      </c>
      <c r="M3" s="81"/>
      <c r="N3" s="83">
        <f>AVERAGE(N5:N365)</f>
        <v>-281.13501721304067</v>
      </c>
      <c r="O3" s="83">
        <f>AVERAGE(O5:O365)</f>
        <v>-5980.1605650891934</v>
      </c>
      <c r="P3" s="83">
        <f>AVERAGE(P5:P365)</f>
        <v>-2671.8629231979121</v>
      </c>
      <c r="Q3" s="83">
        <f>AVERAGE(Q5:Q365)</f>
        <v>-70383.649389373531</v>
      </c>
      <c r="R3" s="121"/>
      <c r="S3" s="121"/>
      <c r="T3" s="121"/>
      <c r="U3" s="121"/>
      <c r="V3" s="30"/>
      <c r="W3" s="42" t="s">
        <v>14</v>
      </c>
      <c r="X3" s="30" t="s">
        <v>9</v>
      </c>
      <c r="Y3" s="30" t="s">
        <v>7</v>
      </c>
      <c r="Z3" s="30" t="s">
        <v>58</v>
      </c>
      <c r="AA3" s="30" t="s">
        <v>59</v>
      </c>
      <c r="AB3" s="30" t="s">
        <v>60</v>
      </c>
      <c r="AC3" s="30" t="s">
        <v>61</v>
      </c>
      <c r="AD3" s="30"/>
      <c r="AE3" s="45">
        <f>(AE25-AE5)/(AE4+AE2)</f>
        <v>5.2631578947369166E-3</v>
      </c>
      <c r="AF3" s="53"/>
      <c r="AG3" s="53"/>
      <c r="AH3" s="394">
        <v>0</v>
      </c>
      <c r="AI3" s="395" t="s">
        <v>3</v>
      </c>
      <c r="AJ3" s="394">
        <v>15</v>
      </c>
      <c r="AK3" s="393"/>
      <c r="AL3" s="393" t="str">
        <f>R37</f>
        <v>ESTUARY2</v>
      </c>
      <c r="AM3" s="393"/>
      <c r="AN3" s="393" t="str">
        <f>T37</f>
        <v>L2</v>
      </c>
      <c r="AO3" s="396"/>
      <c r="AP3" s="393"/>
      <c r="AQ3" s="396"/>
      <c r="AR3" s="393"/>
      <c r="AS3" s="5"/>
      <c r="AT3" s="5"/>
      <c r="AU3" s="5"/>
      <c r="AV3" s="5"/>
      <c r="AW3" s="5"/>
      <c r="AX3" s="5"/>
      <c r="AY3" s="5"/>
      <c r="AZ3" s="5"/>
      <c r="BA3" s="5"/>
      <c r="BB3" s="5"/>
      <c r="BC3" s="5"/>
    </row>
    <row r="4" spans="1:55">
      <c r="A4" s="73">
        <v>1</v>
      </c>
      <c r="B4" s="109" t="s">
        <v>668</v>
      </c>
      <c r="C4" s="109"/>
      <c r="D4" s="96"/>
      <c r="E4" s="114"/>
      <c r="F4" s="114"/>
      <c r="G4" s="96"/>
      <c r="H4" s="130">
        <f>MAX($G$5:$G$369)</f>
        <v>31.0259999999999</v>
      </c>
      <c r="I4" s="408" t="s">
        <v>35</v>
      </c>
      <c r="J4" s="408"/>
      <c r="K4" s="126"/>
      <c r="L4" s="126" t="s">
        <v>97</v>
      </c>
      <c r="M4" s="81" t="s">
        <v>35</v>
      </c>
      <c r="N4" s="81" t="s">
        <v>36</v>
      </c>
      <c r="O4" s="81" t="s">
        <v>37</v>
      </c>
      <c r="P4" s="81" t="s">
        <v>38</v>
      </c>
      <c r="Q4" s="81" t="s">
        <v>39</v>
      </c>
      <c r="R4" s="122" t="s">
        <v>77</v>
      </c>
      <c r="S4" s="122"/>
      <c r="T4" s="122"/>
      <c r="U4" s="122"/>
      <c r="V4" s="30"/>
      <c r="W4" s="105" t="s">
        <v>49</v>
      </c>
      <c r="X4" s="105" t="s">
        <v>50</v>
      </c>
      <c r="Y4" s="105" t="s">
        <v>51</v>
      </c>
      <c r="Z4" s="105" t="s">
        <v>52</v>
      </c>
      <c r="AA4" s="105" t="s">
        <v>53</v>
      </c>
      <c r="AB4" s="105" t="s">
        <v>54</v>
      </c>
      <c r="AC4" s="105" t="s">
        <v>55</v>
      </c>
      <c r="AD4" s="30" t="s">
        <v>57</v>
      </c>
      <c r="AE4" s="45">
        <f>COUNT(Y5:Y24)</f>
        <v>20</v>
      </c>
      <c r="AF4" s="53"/>
      <c r="AG4" s="53"/>
      <c r="AH4" s="394">
        <f>AJ2*AJ3</f>
        <v>150</v>
      </c>
      <c r="AI4" s="398" t="s">
        <v>1</v>
      </c>
      <c r="AJ4" s="398">
        <v>3</v>
      </c>
      <c r="AK4" s="393"/>
      <c r="AL4" s="393" t="str">
        <f>R38</f>
        <v>ESTUARY3</v>
      </c>
      <c r="AM4" s="393"/>
      <c r="AN4" s="393" t="str">
        <f>T38</f>
        <v>L3</v>
      </c>
      <c r="AO4" s="399" t="s">
        <v>82</v>
      </c>
      <c r="AP4" s="400"/>
      <c r="AQ4" s="400"/>
      <c r="AR4" s="400" t="s">
        <v>81</v>
      </c>
      <c r="AS4" s="5"/>
      <c r="AT4" s="5"/>
      <c r="AU4" s="5"/>
      <c r="AV4" s="5"/>
      <c r="AW4" s="5"/>
      <c r="AX4" s="5"/>
      <c r="AY4" s="5"/>
      <c r="AZ4" s="5"/>
      <c r="BA4" s="5"/>
      <c r="BB4" s="5"/>
      <c r="BC4" s="5"/>
    </row>
    <row r="5" spans="1:55" ht="12" customHeight="1">
      <c r="A5" s="73">
        <v>1.0756302521008401</v>
      </c>
      <c r="B5" s="77"/>
      <c r="C5" s="77">
        <v>0</v>
      </c>
      <c r="D5" s="77">
        <v>-2.5</v>
      </c>
      <c r="E5" s="129">
        <v>1</v>
      </c>
      <c r="F5" s="129">
        <f>IF(E5&lt;=$H$3,G5,"")</f>
        <v>0</v>
      </c>
      <c r="G5" s="117">
        <v>0</v>
      </c>
      <c r="H5" s="117">
        <v>-2.5</v>
      </c>
      <c r="I5" s="127">
        <v>1</v>
      </c>
      <c r="J5" s="407">
        <v>18.815294679595201</v>
      </c>
      <c r="K5" s="127">
        <v>1</v>
      </c>
      <c r="L5" s="127">
        <v>285.26079680536401</v>
      </c>
      <c r="M5" s="81">
        <v>1</v>
      </c>
      <c r="N5" s="82">
        <v>-280.85853284485103</v>
      </c>
      <c r="O5" s="82">
        <v>-6008.9499979607899</v>
      </c>
      <c r="P5" s="82">
        <v>-2664.52663210317</v>
      </c>
      <c r="Q5" s="82">
        <v>-70514.393117567699</v>
      </c>
      <c r="R5" s="78">
        <v>0</v>
      </c>
      <c r="S5" s="78">
        <v>0</v>
      </c>
      <c r="T5" s="78">
        <v>0</v>
      </c>
      <c r="U5" s="78">
        <v>0</v>
      </c>
      <c r="V5" s="84">
        <v>0</v>
      </c>
      <c r="W5" s="85">
        <v>0</v>
      </c>
      <c r="X5" s="86">
        <v>2</v>
      </c>
      <c r="Y5" s="86">
        <v>0</v>
      </c>
      <c r="Z5" s="100" t="s">
        <v>41</v>
      </c>
      <c r="AA5" s="87">
        <v>1001</v>
      </c>
      <c r="AB5" s="88">
        <v>35.9</v>
      </c>
      <c r="AC5" s="92"/>
      <c r="AD5" s="9" t="str">
        <f>_xlfn.CONCAT(Y5,",",X5)</f>
        <v>0,2</v>
      </c>
      <c r="AE5" s="93">
        <f>AB5</f>
        <v>35.9</v>
      </c>
      <c r="AF5" s="53"/>
      <c r="AG5" s="53"/>
      <c r="AH5" s="401"/>
      <c r="AI5" s="402">
        <v>1</v>
      </c>
      <c r="AJ5" s="402">
        <f t="shared" ref="AJ5:AR5" si="0">AI5+1</f>
        <v>2</v>
      </c>
      <c r="AK5" s="402">
        <f t="shared" si="0"/>
        <v>3</v>
      </c>
      <c r="AL5" s="402">
        <f t="shared" si="0"/>
        <v>4</v>
      </c>
      <c r="AM5" s="402">
        <f t="shared" si="0"/>
        <v>5</v>
      </c>
      <c r="AN5" s="402">
        <f t="shared" si="0"/>
        <v>6</v>
      </c>
      <c r="AO5" s="402">
        <f t="shared" si="0"/>
        <v>7</v>
      </c>
      <c r="AP5" s="402">
        <f t="shared" si="0"/>
        <v>8</v>
      </c>
      <c r="AQ5" s="402">
        <f t="shared" si="0"/>
        <v>9</v>
      </c>
      <c r="AR5" s="402">
        <f t="shared" si="0"/>
        <v>10</v>
      </c>
      <c r="AS5" s="103"/>
      <c r="AT5" s="103"/>
      <c r="AU5" s="103"/>
      <c r="AV5" s="103"/>
      <c r="AW5" s="103"/>
      <c r="AX5" s="5"/>
      <c r="AY5" s="5"/>
      <c r="AZ5" s="5"/>
      <c r="BA5" s="5"/>
      <c r="BB5" s="5"/>
      <c r="BC5" s="5"/>
    </row>
    <row r="6" spans="1:55" ht="12" customHeight="1">
      <c r="A6" s="73">
        <v>1.1512605042016799</v>
      </c>
      <c r="B6" s="77"/>
      <c r="C6" s="77">
        <v>0.05</v>
      </c>
      <c r="D6" s="77">
        <v>-2.1</v>
      </c>
      <c r="E6" s="129">
        <f>E5+1</f>
        <v>2</v>
      </c>
      <c r="F6" s="129">
        <f t="shared" ref="F6:F69" si="1">IF(E6&lt;=$H$3,G6,"")</f>
        <v>0.05</v>
      </c>
      <c r="G6" s="117">
        <v>0.05</v>
      </c>
      <c r="H6" s="117">
        <v>-2.1</v>
      </c>
      <c r="I6" s="127">
        <v>1.083333333333</v>
      </c>
      <c r="J6" s="407">
        <v>18.5604408105776</v>
      </c>
      <c r="K6" s="127">
        <v>1.083333333333</v>
      </c>
      <c r="L6" s="127">
        <v>285.57840049587298</v>
      </c>
      <c r="M6" s="81">
        <v>1.083333333333</v>
      </c>
      <c r="N6" s="82">
        <v>-305.19342008326902</v>
      </c>
      <c r="O6" s="82">
        <v>-6965.0719586809801</v>
      </c>
      <c r="P6" s="82">
        <v>-3030.3383108927301</v>
      </c>
      <c r="Q6" s="82">
        <v>-84902.528346943698</v>
      </c>
      <c r="R6" s="78">
        <v>1</v>
      </c>
      <c r="S6" s="78">
        <v>-200</v>
      </c>
      <c r="T6" s="78">
        <v>0</v>
      </c>
      <c r="U6" s="78">
        <v>-100</v>
      </c>
      <c r="V6" s="84">
        <v>1</v>
      </c>
      <c r="W6" s="85">
        <v>0</v>
      </c>
      <c r="X6" s="86">
        <v>3</v>
      </c>
      <c r="Y6" s="86">
        <v>1</v>
      </c>
      <c r="Z6" s="100" t="s">
        <v>41</v>
      </c>
      <c r="AA6" s="87">
        <v>1002</v>
      </c>
      <c r="AB6" s="88">
        <v>35.799999999999997</v>
      </c>
      <c r="AC6" s="92"/>
      <c r="AD6" s="9" t="str">
        <f t="shared" ref="AD6:AD24" si="2">_xlfn.CONCAT(Y6+1,",",X6+1)</f>
        <v>2,4</v>
      </c>
      <c r="AE6" s="45">
        <f>AE5+AE$3</f>
        <v>35.905263157894737</v>
      </c>
      <c r="AF6" s="53"/>
      <c r="AG6" s="53"/>
      <c r="AH6" s="402">
        <v>1</v>
      </c>
      <c r="AI6" s="397">
        <f t="shared" ref="AI6:AW20" si="3">IF(AI23="","",IF(ISNUMBER(MATCH(AI23,$AF$28:$AF$37,0)),$Z$27,IF(ISNUMBER(MATCH(AI23,$AD$5:$AD$24,0)),$AH$2,IF(ISNUMBER(MATCH(AI23,$W$35:$W$38,0)),$W$32,IF(ISNUMBER(MATCH(AI23,$Z$41:$Z$70,0)),$Z$40,$AH$3)))))</f>
        <v>0</v>
      </c>
      <c r="AJ6" s="397">
        <f t="shared" si="3"/>
        <v>0</v>
      </c>
      <c r="AK6" s="397">
        <f t="shared" si="3"/>
        <v>0</v>
      </c>
      <c r="AL6" s="397">
        <f t="shared" si="3"/>
        <v>0</v>
      </c>
      <c r="AM6" s="397">
        <f t="shared" si="3"/>
        <v>0</v>
      </c>
      <c r="AN6" s="397">
        <f t="shared" si="3"/>
        <v>0</v>
      </c>
      <c r="AO6" s="397">
        <f t="shared" si="3"/>
        <v>0</v>
      </c>
      <c r="AP6" s="397">
        <f t="shared" si="3"/>
        <v>0</v>
      </c>
      <c r="AQ6" s="397">
        <f t="shared" si="3"/>
        <v>0</v>
      </c>
      <c r="AR6" s="397">
        <f t="shared" si="3"/>
        <v>-2</v>
      </c>
      <c r="AS6" s="40"/>
      <c r="AT6" s="40"/>
      <c r="AU6" s="40"/>
      <c r="AV6" s="40"/>
      <c r="AW6" s="40"/>
      <c r="AX6" s="5"/>
      <c r="AY6" s="5"/>
      <c r="AZ6" s="5"/>
      <c r="BA6" s="5"/>
      <c r="BB6" s="5"/>
      <c r="BC6" s="5"/>
    </row>
    <row r="7" spans="1:55" ht="12" customHeight="1">
      <c r="A7" s="73">
        <v>1.22689075630252</v>
      </c>
      <c r="B7" s="77"/>
      <c r="C7" s="77">
        <v>0.20599999999999999</v>
      </c>
      <c r="D7" s="77">
        <v>2.1</v>
      </c>
      <c r="E7" s="129">
        <f t="shared" ref="E7:E70" si="4">E6+1</f>
        <v>3</v>
      </c>
      <c r="F7" s="129">
        <f t="shared" si="1"/>
        <v>0.20599999999999899</v>
      </c>
      <c r="G7" s="117">
        <v>0.20599999999999899</v>
      </c>
      <c r="H7" s="117">
        <v>2.1</v>
      </c>
      <c r="I7" s="127">
        <v>1.166666666667</v>
      </c>
      <c r="J7" s="407">
        <v>18.512683318123798</v>
      </c>
      <c r="K7" s="127">
        <v>1.166666666667</v>
      </c>
      <c r="L7" s="127">
        <v>285.94384322376402</v>
      </c>
      <c r="M7" s="81">
        <v>1.166666666667</v>
      </c>
      <c r="N7" s="82">
        <v>-286.04348400677799</v>
      </c>
      <c r="O7" s="82">
        <v>-5917.9389025838</v>
      </c>
      <c r="P7" s="82">
        <v>-2743.0832509674701</v>
      </c>
      <c r="Q7" s="82">
        <v>-69229.233074456701</v>
      </c>
      <c r="R7" s="78">
        <v>11</v>
      </c>
      <c r="S7" s="78">
        <v>-1800</v>
      </c>
      <c r="T7" s="78">
        <v>-500</v>
      </c>
      <c r="U7" s="78">
        <v>-200</v>
      </c>
      <c r="V7" s="84">
        <v>2</v>
      </c>
      <c r="W7" s="85">
        <v>0</v>
      </c>
      <c r="X7" s="86">
        <v>4</v>
      </c>
      <c r="Y7" s="86">
        <v>2</v>
      </c>
      <c r="Z7" s="100" t="s">
        <v>41</v>
      </c>
      <c r="AA7" s="87">
        <v>1003</v>
      </c>
      <c r="AB7" s="88">
        <v>35.699999999999903</v>
      </c>
      <c r="AC7" s="92"/>
      <c r="AD7" s="9" t="str">
        <f t="shared" si="2"/>
        <v>3,5</v>
      </c>
      <c r="AE7" s="45">
        <f t="shared" ref="AE7:AE24" si="5">AE6+AE$3</f>
        <v>35.910526315789475</v>
      </c>
      <c r="AF7" s="53"/>
      <c r="AG7" s="53"/>
      <c r="AH7" s="402">
        <f t="shared" ref="AH7:AH20" si="6">AH6+1</f>
        <v>2</v>
      </c>
      <c r="AI7" s="397">
        <f t="shared" si="3"/>
        <v>0</v>
      </c>
      <c r="AJ7" s="397">
        <f t="shared" si="3"/>
        <v>0</v>
      </c>
      <c r="AK7" s="397">
        <f t="shared" si="3"/>
        <v>0</v>
      </c>
      <c r="AL7" s="397">
        <f t="shared" si="3"/>
        <v>0</v>
      </c>
      <c r="AM7" s="397">
        <f t="shared" si="3"/>
        <v>0</v>
      </c>
      <c r="AN7" s="397">
        <f t="shared" si="3"/>
        <v>0</v>
      </c>
      <c r="AO7" s="397">
        <f t="shared" si="3"/>
        <v>0</v>
      </c>
      <c r="AP7" s="397">
        <f t="shared" si="3"/>
        <v>0</v>
      </c>
      <c r="AQ7" s="397">
        <f t="shared" si="3"/>
        <v>0</v>
      </c>
      <c r="AR7" s="397">
        <f t="shared" si="3"/>
        <v>-2</v>
      </c>
      <c r="AS7" s="40"/>
      <c r="AT7" s="40"/>
      <c r="AU7" s="40"/>
      <c r="AV7" s="40"/>
      <c r="AW7" s="40"/>
      <c r="AX7" s="5"/>
      <c r="AY7" s="5"/>
      <c r="AZ7" s="5"/>
      <c r="BA7" s="5"/>
      <c r="BB7" s="5"/>
      <c r="BC7" s="5"/>
    </row>
    <row r="8" spans="1:55" ht="12" customHeight="1">
      <c r="A8" s="73">
        <v>1.30252100840336</v>
      </c>
      <c r="B8" s="77"/>
      <c r="C8" s="77">
        <v>0.25600000000000001</v>
      </c>
      <c r="D8" s="77">
        <v>2.5</v>
      </c>
      <c r="E8" s="129">
        <f t="shared" si="4"/>
        <v>4</v>
      </c>
      <c r="F8" s="129">
        <f t="shared" si="1"/>
        <v>0.25600000000000001</v>
      </c>
      <c r="G8" s="117">
        <v>0.25600000000000001</v>
      </c>
      <c r="H8" s="117">
        <v>2.5</v>
      </c>
      <c r="I8" s="127">
        <v>1.25</v>
      </c>
      <c r="J8" s="407">
        <v>18.756030530639801</v>
      </c>
      <c r="K8" s="127">
        <v>1.25</v>
      </c>
      <c r="L8" s="127">
        <v>286.35694414270603</v>
      </c>
      <c r="M8" s="81">
        <v>1.25</v>
      </c>
      <c r="N8" s="82">
        <v>-264.37260218136601</v>
      </c>
      <c r="O8" s="82">
        <v>-5193.5166050339803</v>
      </c>
      <c r="P8" s="82">
        <v>-2417.4529898431301</v>
      </c>
      <c r="Q8" s="82">
        <v>-58377.367553513999</v>
      </c>
      <c r="R8" s="78">
        <v>21</v>
      </c>
      <c r="S8" s="78">
        <v>-200</v>
      </c>
      <c r="T8" s="78">
        <v>-400</v>
      </c>
      <c r="U8" s="78">
        <v>-300</v>
      </c>
      <c r="V8" s="84">
        <v>3</v>
      </c>
      <c r="W8" s="85">
        <v>0</v>
      </c>
      <c r="X8" s="86">
        <v>4</v>
      </c>
      <c r="Y8" s="86">
        <v>3</v>
      </c>
      <c r="Z8" s="100" t="s">
        <v>41</v>
      </c>
      <c r="AA8" s="87">
        <v>1004</v>
      </c>
      <c r="AB8" s="88">
        <v>35.6</v>
      </c>
      <c r="AC8" s="92"/>
      <c r="AD8" s="9" t="str">
        <f t="shared" si="2"/>
        <v>4,5</v>
      </c>
      <c r="AE8" s="45">
        <f t="shared" si="5"/>
        <v>35.915789473684214</v>
      </c>
      <c r="AF8" s="53"/>
      <c r="AG8" s="53"/>
      <c r="AH8" s="402">
        <f t="shared" si="6"/>
        <v>3</v>
      </c>
      <c r="AI8" s="397">
        <f t="shared" si="3"/>
        <v>0</v>
      </c>
      <c r="AJ8" s="397">
        <f t="shared" si="3"/>
        <v>0</v>
      </c>
      <c r="AK8" s="397">
        <f t="shared" si="3"/>
        <v>0</v>
      </c>
      <c r="AL8" s="397">
        <f t="shared" si="3"/>
        <v>0</v>
      </c>
      <c r="AM8" s="397" t="str">
        <f t="shared" si="3"/>
        <v>W</v>
      </c>
      <c r="AN8" s="397">
        <f t="shared" si="3"/>
        <v>0</v>
      </c>
      <c r="AO8" s="397">
        <f t="shared" si="3"/>
        <v>0</v>
      </c>
      <c r="AP8" s="397">
        <f t="shared" si="3"/>
        <v>0</v>
      </c>
      <c r="AQ8" s="397">
        <f t="shared" si="3"/>
        <v>0</v>
      </c>
      <c r="AR8" s="397">
        <f t="shared" si="3"/>
        <v>-2</v>
      </c>
      <c r="AS8" s="40"/>
      <c r="AT8" s="40"/>
      <c r="AU8" s="40"/>
      <c r="AV8" s="40"/>
      <c r="AW8" s="40"/>
      <c r="AX8" s="5"/>
      <c r="AY8" s="5"/>
      <c r="AZ8" s="5"/>
      <c r="BA8" s="5"/>
      <c r="BB8" s="5"/>
      <c r="BC8" s="5"/>
    </row>
    <row r="9" spans="1:55" ht="12" customHeight="1">
      <c r="A9" s="73">
        <v>1.3781512605041999</v>
      </c>
      <c r="B9" s="77"/>
      <c r="C9" s="77">
        <v>0.30599999999999999</v>
      </c>
      <c r="D9" s="77">
        <v>2</v>
      </c>
      <c r="E9" s="129">
        <f t="shared" si="4"/>
        <v>5</v>
      </c>
      <c r="F9" s="129">
        <f t="shared" si="1"/>
        <v>0.305999999999999</v>
      </c>
      <c r="G9" s="117">
        <v>0.305999999999999</v>
      </c>
      <c r="H9" s="117">
        <v>2</v>
      </c>
      <c r="I9" s="127">
        <v>1.333333333333</v>
      </c>
      <c r="J9" s="407">
        <v>19.057546537176599</v>
      </c>
      <c r="K9" s="127">
        <v>1.333333333333</v>
      </c>
      <c r="L9" s="127">
        <v>286.81753264747999</v>
      </c>
      <c r="M9" s="81">
        <v>1.333333333333</v>
      </c>
      <c r="N9" s="82">
        <v>-258.825373074982</v>
      </c>
      <c r="O9" s="82">
        <v>-5264.4887088745199</v>
      </c>
      <c r="P9" s="82">
        <v>-2333.83480204444</v>
      </c>
      <c r="Q9" s="82">
        <v>-59447.252113850598</v>
      </c>
      <c r="R9" s="78">
        <v>31</v>
      </c>
      <c r="S9" s="78">
        <v>0</v>
      </c>
      <c r="T9" s="78">
        <v>-600</v>
      </c>
      <c r="U9" s="78">
        <v>-400</v>
      </c>
      <c r="V9" s="84">
        <v>4</v>
      </c>
      <c r="W9" s="85">
        <v>0</v>
      </c>
      <c r="X9" s="86">
        <v>5</v>
      </c>
      <c r="Y9" s="86">
        <v>4</v>
      </c>
      <c r="Z9" s="100" t="s">
        <v>41</v>
      </c>
      <c r="AA9" s="87">
        <v>1005</v>
      </c>
      <c r="AB9" s="88">
        <v>35.5</v>
      </c>
      <c r="AC9" s="92"/>
      <c r="AD9" s="9" t="str">
        <f t="shared" si="2"/>
        <v>5,6</v>
      </c>
      <c r="AE9" s="45">
        <f t="shared" si="5"/>
        <v>35.921052631578952</v>
      </c>
      <c r="AF9" s="53"/>
      <c r="AG9" s="53"/>
      <c r="AH9" s="402">
        <f t="shared" si="6"/>
        <v>4</v>
      </c>
      <c r="AI9" s="397">
        <f t="shared" si="3"/>
        <v>0</v>
      </c>
      <c r="AJ9" s="397">
        <f t="shared" si="3"/>
        <v>1</v>
      </c>
      <c r="AK9" s="397" t="str">
        <f t="shared" si="3"/>
        <v>W</v>
      </c>
      <c r="AL9" s="397">
        <f t="shared" si="3"/>
        <v>0</v>
      </c>
      <c r="AM9" s="397">
        <f t="shared" si="3"/>
        <v>0</v>
      </c>
      <c r="AN9" s="397">
        <f t="shared" si="3"/>
        <v>0</v>
      </c>
      <c r="AO9" s="397">
        <f t="shared" si="3"/>
        <v>0</v>
      </c>
      <c r="AP9" s="397">
        <f t="shared" si="3"/>
        <v>0</v>
      </c>
      <c r="AQ9" s="397">
        <f t="shared" si="3"/>
        <v>0</v>
      </c>
      <c r="AR9" s="397">
        <f t="shared" si="3"/>
        <v>-2</v>
      </c>
      <c r="AS9" s="40"/>
      <c r="AT9" s="40"/>
      <c r="AU9" s="40"/>
      <c r="AV9" s="40"/>
      <c r="AW9" s="40"/>
      <c r="AX9" s="5"/>
      <c r="AY9" s="5"/>
      <c r="AZ9" s="5"/>
      <c r="BA9" s="5"/>
      <c r="BB9" s="5"/>
      <c r="BC9" s="5"/>
    </row>
    <row r="10" spans="1:55" ht="12" customHeight="1">
      <c r="A10" s="73">
        <v>1.45378151260504</v>
      </c>
      <c r="B10" s="77"/>
      <c r="C10" s="77">
        <v>0.46200000000000002</v>
      </c>
      <c r="D10" s="77">
        <v>-2.4</v>
      </c>
      <c r="E10" s="129">
        <f t="shared" si="4"/>
        <v>6</v>
      </c>
      <c r="F10" s="129">
        <f t="shared" si="1"/>
        <v>0.46200000000000002</v>
      </c>
      <c r="G10" s="117">
        <v>0.46200000000000002</v>
      </c>
      <c r="H10" s="117">
        <v>-2.3999999999999901</v>
      </c>
      <c r="I10" s="127">
        <v>1.416666666667</v>
      </c>
      <c r="J10" s="407">
        <v>19.102172346097401</v>
      </c>
      <c r="K10" s="127">
        <v>1.416666666667</v>
      </c>
      <c r="L10" s="127">
        <v>287.32539990376102</v>
      </c>
      <c r="M10" s="81">
        <v>1.416666666667</v>
      </c>
      <c r="N10" s="82">
        <v>-276.67842971136599</v>
      </c>
      <c r="O10" s="82">
        <v>-6130.5110305344397</v>
      </c>
      <c r="P10" s="82">
        <v>-2601.9231360127601</v>
      </c>
      <c r="Q10" s="82">
        <v>-72442.896743359001</v>
      </c>
      <c r="R10" s="80"/>
      <c r="S10" s="80"/>
      <c r="T10" s="80"/>
      <c r="U10" s="80"/>
      <c r="V10" s="84">
        <v>5</v>
      </c>
      <c r="W10" s="85">
        <v>0</v>
      </c>
      <c r="X10" s="86">
        <v>5</v>
      </c>
      <c r="Y10" s="86">
        <v>5</v>
      </c>
      <c r="Z10" s="100" t="s">
        <v>41</v>
      </c>
      <c r="AA10" s="87">
        <v>1006</v>
      </c>
      <c r="AB10" s="88">
        <v>35.4</v>
      </c>
      <c r="AC10" s="92" t="s">
        <v>42</v>
      </c>
      <c r="AD10" s="9" t="str">
        <f t="shared" si="2"/>
        <v>6,6</v>
      </c>
      <c r="AE10" s="45">
        <f t="shared" si="5"/>
        <v>35.926315789473691</v>
      </c>
      <c r="AF10" s="53"/>
      <c r="AG10" s="53"/>
      <c r="AH10" s="402">
        <f t="shared" si="6"/>
        <v>5</v>
      </c>
      <c r="AI10" s="397">
        <f t="shared" si="3"/>
        <v>0</v>
      </c>
      <c r="AJ10" s="397">
        <f t="shared" si="3"/>
        <v>0</v>
      </c>
      <c r="AK10" s="397">
        <f t="shared" si="3"/>
        <v>1</v>
      </c>
      <c r="AL10" s="397">
        <f t="shared" si="3"/>
        <v>1</v>
      </c>
      <c r="AM10" s="397">
        <f t="shared" si="3"/>
        <v>0</v>
      </c>
      <c r="AN10" s="397">
        <f t="shared" si="3"/>
        <v>0</v>
      </c>
      <c r="AO10" s="397">
        <f t="shared" si="3"/>
        <v>0</v>
      </c>
      <c r="AP10" s="397" t="str">
        <f t="shared" si="3"/>
        <v>W</v>
      </c>
      <c r="AQ10" s="397">
        <f t="shared" si="3"/>
        <v>1</v>
      </c>
      <c r="AR10" s="397">
        <f t="shared" si="3"/>
        <v>1</v>
      </c>
      <c r="AS10" s="40" t="str">
        <f t="shared" si="3"/>
        <v/>
      </c>
      <c r="AT10" s="40" t="str">
        <f t="shared" si="3"/>
        <v/>
      </c>
      <c r="AU10" s="40" t="str">
        <f t="shared" si="3"/>
        <v/>
      </c>
      <c r="AV10" s="40" t="str">
        <f t="shared" si="3"/>
        <v/>
      </c>
      <c r="AW10" s="40" t="str">
        <f t="shared" si="3"/>
        <v/>
      </c>
      <c r="AX10" s="5"/>
      <c r="AY10" s="5"/>
      <c r="AZ10" s="5"/>
      <c r="BA10" s="5"/>
      <c r="BB10" s="5"/>
      <c r="BC10" s="5"/>
    </row>
    <row r="11" spans="1:55" ht="12" customHeight="1">
      <c r="A11" s="73">
        <v>1.52941176470588</v>
      </c>
      <c r="B11" s="77"/>
      <c r="C11" s="77">
        <v>0.51200000000000001</v>
      </c>
      <c r="D11" s="77">
        <v>-2.8</v>
      </c>
      <c r="E11" s="129">
        <f t="shared" si="4"/>
        <v>7</v>
      </c>
      <c r="F11" s="129">
        <f t="shared" si="1"/>
        <v>0.51200000000000001</v>
      </c>
      <c r="G11" s="117">
        <v>0.51200000000000001</v>
      </c>
      <c r="H11" s="117">
        <v>-2.7999999999999901</v>
      </c>
      <c r="I11" s="127">
        <v>1.5</v>
      </c>
      <c r="J11" s="407">
        <v>18.836910079386701</v>
      </c>
      <c r="K11" s="127">
        <v>1.5</v>
      </c>
      <c r="L11" s="127">
        <v>287.880299642571</v>
      </c>
      <c r="M11" s="81">
        <v>1.5</v>
      </c>
      <c r="N11" s="82">
        <v>-299.43807220044499</v>
      </c>
      <c r="O11" s="82">
        <v>-6879.3186435461803</v>
      </c>
      <c r="P11" s="82">
        <v>-2944.0835508907098</v>
      </c>
      <c r="Q11" s="82">
        <v>-83682.250912328498</v>
      </c>
      <c r="R11" s="80"/>
      <c r="S11" s="80"/>
      <c r="T11" s="80"/>
      <c r="U11" s="80"/>
      <c r="V11" s="84">
        <v>6</v>
      </c>
      <c r="W11" s="85">
        <v>0</v>
      </c>
      <c r="X11" s="86">
        <v>5</v>
      </c>
      <c r="Y11" s="86">
        <v>6</v>
      </c>
      <c r="Z11" s="100" t="s">
        <v>41</v>
      </c>
      <c r="AA11" s="87">
        <v>1007</v>
      </c>
      <c r="AB11" s="88">
        <v>35.299999999999997</v>
      </c>
      <c r="AC11" s="92" t="s">
        <v>43</v>
      </c>
      <c r="AD11" s="9" t="str">
        <f t="shared" si="2"/>
        <v>7,6</v>
      </c>
      <c r="AE11" s="45">
        <f t="shared" si="5"/>
        <v>35.931578947368429</v>
      </c>
      <c r="AF11" s="53"/>
      <c r="AG11" s="53"/>
      <c r="AH11" s="402">
        <f t="shared" si="6"/>
        <v>6</v>
      </c>
      <c r="AI11" s="397">
        <f t="shared" si="3"/>
        <v>0</v>
      </c>
      <c r="AJ11" s="397">
        <f t="shared" si="3"/>
        <v>0</v>
      </c>
      <c r="AK11" s="397">
        <f t="shared" si="3"/>
        <v>0</v>
      </c>
      <c r="AL11" s="397">
        <f t="shared" si="3"/>
        <v>0</v>
      </c>
      <c r="AM11" s="397">
        <f t="shared" si="3"/>
        <v>1</v>
      </c>
      <c r="AN11" s="397">
        <f t="shared" si="3"/>
        <v>1</v>
      </c>
      <c r="AO11" s="397">
        <f t="shared" si="3"/>
        <v>1</v>
      </c>
      <c r="AP11" s="397">
        <f t="shared" si="3"/>
        <v>0</v>
      </c>
      <c r="AQ11" s="397">
        <f t="shared" si="3"/>
        <v>0</v>
      </c>
      <c r="AR11" s="397">
        <f t="shared" si="3"/>
        <v>-1</v>
      </c>
      <c r="AS11" s="40" t="str">
        <f t="shared" si="3"/>
        <v/>
      </c>
      <c r="AT11" s="40" t="str">
        <f t="shared" si="3"/>
        <v/>
      </c>
      <c r="AU11" s="40" t="str">
        <f t="shared" si="3"/>
        <v/>
      </c>
      <c r="AV11" s="40" t="str">
        <f t="shared" si="3"/>
        <v/>
      </c>
      <c r="AW11" s="40" t="str">
        <f t="shared" si="3"/>
        <v/>
      </c>
      <c r="AX11" s="5"/>
      <c r="AY11" s="5"/>
      <c r="AZ11" s="5"/>
      <c r="BA11" s="5"/>
      <c r="BB11" s="5"/>
      <c r="BC11" s="5"/>
    </row>
    <row r="12" spans="1:55" ht="12" customHeight="1">
      <c r="A12" s="73">
        <v>1.6050420168067201</v>
      </c>
      <c r="B12" s="77"/>
      <c r="C12" s="77">
        <v>0.56200000000000006</v>
      </c>
      <c r="D12" s="77">
        <v>-2.4</v>
      </c>
      <c r="E12" s="129">
        <f t="shared" si="4"/>
        <v>8</v>
      </c>
      <c r="F12" s="129">
        <f t="shared" si="1"/>
        <v>0.56200000000000006</v>
      </c>
      <c r="G12" s="117">
        <v>0.56200000000000006</v>
      </c>
      <c r="H12" s="117">
        <v>-2.3999999999999901</v>
      </c>
      <c r="I12" s="127">
        <v>1.583333333333</v>
      </c>
      <c r="J12" s="407">
        <v>18.493987106292</v>
      </c>
      <c r="K12" s="127">
        <v>1.583333333333</v>
      </c>
      <c r="L12" s="127">
        <v>288.48199176224301</v>
      </c>
      <c r="M12" s="81">
        <v>1.583333333333</v>
      </c>
      <c r="N12" s="82">
        <v>-307.065718840557</v>
      </c>
      <c r="O12" s="82">
        <v>-6870.0020785259803</v>
      </c>
      <c r="P12" s="82">
        <v>-3059.0816559192999</v>
      </c>
      <c r="Q12" s="82">
        <v>-83548.306122289301</v>
      </c>
      <c r="R12" s="109" t="s">
        <v>79</v>
      </c>
      <c r="S12" s="109"/>
      <c r="T12" s="109"/>
      <c r="U12" s="109"/>
      <c r="V12" s="84">
        <v>7</v>
      </c>
      <c r="W12" s="85">
        <v>0</v>
      </c>
      <c r="X12" s="86">
        <v>4</v>
      </c>
      <c r="Y12" s="86">
        <v>7</v>
      </c>
      <c r="Z12" s="100" t="s">
        <v>41</v>
      </c>
      <c r="AA12" s="87">
        <v>1008</v>
      </c>
      <c r="AB12" s="88">
        <v>35.200000000000003</v>
      </c>
      <c r="AC12" s="92"/>
      <c r="AD12" s="9" t="str">
        <f t="shared" si="2"/>
        <v>8,5</v>
      </c>
      <c r="AE12" s="45">
        <f t="shared" si="5"/>
        <v>35.936842105263167</v>
      </c>
      <c r="AF12" s="53"/>
      <c r="AG12" s="53"/>
      <c r="AH12" s="402">
        <f t="shared" si="6"/>
        <v>7</v>
      </c>
      <c r="AI12" s="397">
        <f t="shared" si="3"/>
        <v>0</v>
      </c>
      <c r="AJ12" s="397">
        <f t="shared" si="3"/>
        <v>0</v>
      </c>
      <c r="AK12" s="397">
        <f t="shared" si="3"/>
        <v>0</v>
      </c>
      <c r="AL12" s="397">
        <f t="shared" si="3"/>
        <v>1</v>
      </c>
      <c r="AM12" s="397">
        <f t="shared" si="3"/>
        <v>1</v>
      </c>
      <c r="AN12" s="397">
        <f t="shared" si="3"/>
        <v>0</v>
      </c>
      <c r="AO12" s="397">
        <f t="shared" si="3"/>
        <v>0</v>
      </c>
      <c r="AP12" s="397">
        <f t="shared" si="3"/>
        <v>1</v>
      </c>
      <c r="AQ12" s="397">
        <f t="shared" si="3"/>
        <v>1</v>
      </c>
      <c r="AR12" s="397">
        <f t="shared" si="3"/>
        <v>1</v>
      </c>
      <c r="AS12" s="40" t="str">
        <f t="shared" si="3"/>
        <v/>
      </c>
      <c r="AT12" s="40" t="str">
        <f t="shared" si="3"/>
        <v/>
      </c>
      <c r="AU12" s="40" t="str">
        <f t="shared" si="3"/>
        <v/>
      </c>
      <c r="AV12" s="40" t="str">
        <f t="shared" si="3"/>
        <v/>
      </c>
      <c r="AW12" s="40" t="str">
        <f t="shared" si="3"/>
        <v/>
      </c>
      <c r="AX12" s="5"/>
      <c r="AY12" s="5"/>
      <c r="AZ12" s="5"/>
      <c r="BA12" s="5"/>
      <c r="BB12" s="5"/>
      <c r="BC12" s="5"/>
    </row>
    <row r="13" spans="1:55" ht="12" customHeight="1">
      <c r="A13" s="73">
        <v>1.6806722689075599</v>
      </c>
      <c r="B13" s="77"/>
      <c r="C13" s="77">
        <v>0.71799999999999997</v>
      </c>
      <c r="D13" s="77">
        <v>2.4</v>
      </c>
      <c r="E13" s="129">
        <f t="shared" si="4"/>
        <v>9</v>
      </c>
      <c r="F13" s="129">
        <f t="shared" si="1"/>
        <v>0.71799999999999897</v>
      </c>
      <c r="G13" s="117">
        <v>0.71799999999999897</v>
      </c>
      <c r="H13" s="117">
        <v>2.3999999999999901</v>
      </c>
      <c r="I13" s="127">
        <v>1.666666666667</v>
      </c>
      <c r="J13" s="407">
        <v>18.404497312466098</v>
      </c>
      <c r="K13" s="127">
        <v>1.666666666667</v>
      </c>
      <c r="L13" s="127">
        <v>289.13028795990601</v>
      </c>
      <c r="M13" s="81">
        <v>1.666666666667</v>
      </c>
      <c r="N13" s="82">
        <v>-290.16731733352498</v>
      </c>
      <c r="O13" s="82">
        <v>-6009.4272902171997</v>
      </c>
      <c r="P13" s="82">
        <v>-2805.4465225851</v>
      </c>
      <c r="Q13" s="82">
        <v>-70639.722721527301</v>
      </c>
      <c r="R13" s="78">
        <v>0</v>
      </c>
      <c r="S13" s="78">
        <v>40</v>
      </c>
      <c r="T13" s="78">
        <v>41</v>
      </c>
      <c r="U13" s="78"/>
      <c r="V13" s="84">
        <v>8</v>
      </c>
      <c r="W13" s="85">
        <v>0</v>
      </c>
      <c r="X13" s="86">
        <v>4</v>
      </c>
      <c r="Y13" s="86">
        <v>8</v>
      </c>
      <c r="Z13" s="100" t="s">
        <v>41</v>
      </c>
      <c r="AA13" s="87">
        <v>1009</v>
      </c>
      <c r="AB13" s="88">
        <v>35.1</v>
      </c>
      <c r="AC13" s="92"/>
      <c r="AD13" s="9" t="str">
        <f t="shared" si="2"/>
        <v>9,5</v>
      </c>
      <c r="AE13" s="45">
        <f t="shared" si="5"/>
        <v>35.942105263157906</v>
      </c>
      <c r="AF13" s="45"/>
      <c r="AG13" s="45"/>
      <c r="AH13" s="402">
        <f t="shared" si="6"/>
        <v>8</v>
      </c>
      <c r="AI13" s="397">
        <f t="shared" si="3"/>
        <v>0</v>
      </c>
      <c r="AJ13" s="397">
        <f t="shared" si="3"/>
        <v>0</v>
      </c>
      <c r="AK13" s="397">
        <f t="shared" si="3"/>
        <v>1</v>
      </c>
      <c r="AL13" s="397">
        <f t="shared" si="3"/>
        <v>0</v>
      </c>
      <c r="AM13" s="397">
        <f t="shared" si="3"/>
        <v>0</v>
      </c>
      <c r="AN13" s="397">
        <f t="shared" si="3"/>
        <v>0</v>
      </c>
      <c r="AO13" s="397">
        <f t="shared" si="3"/>
        <v>0</v>
      </c>
      <c r="AP13" s="397">
        <f t="shared" si="3"/>
        <v>0</v>
      </c>
      <c r="AQ13" s="397">
        <f t="shared" si="3"/>
        <v>0</v>
      </c>
      <c r="AR13" s="397">
        <f t="shared" si="3"/>
        <v>-2</v>
      </c>
      <c r="AS13" s="40" t="str">
        <f t="shared" si="3"/>
        <v/>
      </c>
      <c r="AT13" s="40" t="str">
        <f t="shared" si="3"/>
        <v/>
      </c>
      <c r="AU13" s="40" t="str">
        <f t="shared" si="3"/>
        <v/>
      </c>
      <c r="AV13" s="40" t="str">
        <f t="shared" si="3"/>
        <v/>
      </c>
      <c r="AW13" s="40" t="str">
        <f t="shared" si="3"/>
        <v/>
      </c>
      <c r="AX13" s="5"/>
      <c r="AY13" s="5"/>
      <c r="AZ13" s="5"/>
      <c r="BA13" s="5"/>
      <c r="BB13" s="5"/>
      <c r="BC13" s="5"/>
    </row>
    <row r="14" spans="1:55" ht="12" customHeight="1">
      <c r="A14" s="73">
        <v>1.7563025210084</v>
      </c>
      <c r="B14" s="77"/>
      <c r="C14" s="77">
        <v>0.76800000000000002</v>
      </c>
      <c r="D14" s="77">
        <v>2.8</v>
      </c>
      <c r="E14" s="129">
        <f t="shared" si="4"/>
        <v>10</v>
      </c>
      <c r="F14" s="129">
        <f t="shared" si="1"/>
        <v>0.76800000000000002</v>
      </c>
      <c r="G14" s="117">
        <v>0.76800000000000002</v>
      </c>
      <c r="H14" s="117">
        <v>2.7999999999999901</v>
      </c>
      <c r="I14" s="127">
        <v>1.75</v>
      </c>
      <c r="J14" s="407">
        <v>18.663170441805899</v>
      </c>
      <c r="K14" s="127">
        <v>1.75</v>
      </c>
      <c r="L14" s="127">
        <v>289.82505129133602</v>
      </c>
      <c r="M14" s="81">
        <v>1.75</v>
      </c>
      <c r="N14" s="82">
        <v>-264.80502692990598</v>
      </c>
      <c r="O14" s="82">
        <v>-5135.1693883943699</v>
      </c>
      <c r="P14" s="82">
        <v>-2424.2688979416498</v>
      </c>
      <c r="Q14" s="82">
        <v>-57520.320791105703</v>
      </c>
      <c r="R14" s="78">
        <v>1</v>
      </c>
      <c r="S14" s="78">
        <v>41</v>
      </c>
      <c r="T14" s="78">
        <v>41.5</v>
      </c>
      <c r="U14" s="78"/>
      <c r="V14" s="84">
        <v>9</v>
      </c>
      <c r="W14" s="85">
        <v>0</v>
      </c>
      <c r="X14" s="86">
        <v>4</v>
      </c>
      <c r="Y14" s="86">
        <v>9</v>
      </c>
      <c r="Z14" s="100" t="s">
        <v>41</v>
      </c>
      <c r="AA14" s="87">
        <v>1010</v>
      </c>
      <c r="AB14" s="88">
        <v>35</v>
      </c>
      <c r="AC14" s="92"/>
      <c r="AD14" s="9" t="str">
        <f t="shared" si="2"/>
        <v>10,5</v>
      </c>
      <c r="AE14" s="45">
        <f t="shared" si="5"/>
        <v>35.947368421052644</v>
      </c>
      <c r="AF14" s="45"/>
      <c r="AG14" s="45"/>
      <c r="AH14" s="402">
        <f t="shared" si="6"/>
        <v>9</v>
      </c>
      <c r="AI14" s="397">
        <f t="shared" si="3"/>
        <v>0</v>
      </c>
      <c r="AJ14" s="397">
        <f t="shared" si="3"/>
        <v>1</v>
      </c>
      <c r="AK14" s="397">
        <f t="shared" si="3"/>
        <v>0</v>
      </c>
      <c r="AL14" s="397">
        <f t="shared" si="3"/>
        <v>0</v>
      </c>
      <c r="AM14" s="397">
        <f t="shared" si="3"/>
        <v>0</v>
      </c>
      <c r="AN14" s="397">
        <f t="shared" si="3"/>
        <v>0</v>
      </c>
      <c r="AO14" s="397">
        <f t="shared" si="3"/>
        <v>0</v>
      </c>
      <c r="AP14" s="397">
        <f t="shared" si="3"/>
        <v>0</v>
      </c>
      <c r="AQ14" s="397">
        <f t="shared" si="3"/>
        <v>0</v>
      </c>
      <c r="AR14" s="397">
        <f t="shared" si="3"/>
        <v>-2</v>
      </c>
      <c r="AS14" s="40" t="str">
        <f t="shared" si="3"/>
        <v/>
      </c>
      <c r="AT14" s="40" t="str">
        <f t="shared" si="3"/>
        <v/>
      </c>
      <c r="AU14" s="40" t="str">
        <f t="shared" si="3"/>
        <v/>
      </c>
      <c r="AV14" s="40" t="str">
        <f t="shared" si="3"/>
        <v/>
      </c>
      <c r="AW14" s="40" t="str">
        <f t="shared" si="3"/>
        <v/>
      </c>
      <c r="AX14" s="5"/>
      <c r="AY14" s="5"/>
      <c r="AZ14" s="5"/>
      <c r="BA14" s="5"/>
      <c r="BB14" s="5"/>
      <c r="BC14" s="5"/>
    </row>
    <row r="15" spans="1:55" ht="12" customHeight="1">
      <c r="A15" s="73">
        <v>1.8319327731092401</v>
      </c>
      <c r="B15" s="77"/>
      <c r="C15" s="77">
        <v>0.81799999999999995</v>
      </c>
      <c r="D15" s="77">
        <v>2.4</v>
      </c>
      <c r="E15" s="129">
        <f t="shared" si="4"/>
        <v>11</v>
      </c>
      <c r="F15" s="129">
        <f t="shared" si="1"/>
        <v>0.81799999999999895</v>
      </c>
      <c r="G15" s="117">
        <v>0.81799999999999895</v>
      </c>
      <c r="H15" s="117">
        <v>2.3999999999999901</v>
      </c>
      <c r="I15" s="127">
        <v>1.833333333333</v>
      </c>
      <c r="J15" s="407">
        <v>19.0342276712339</v>
      </c>
      <c r="K15" s="127">
        <v>1.833333333333</v>
      </c>
      <c r="L15" s="127">
        <v>290.56614807140301</v>
      </c>
      <c r="M15" s="81">
        <v>1.833333333333</v>
      </c>
      <c r="N15" s="82">
        <v>-254.854240462722</v>
      </c>
      <c r="O15" s="82">
        <v>-5074.8787968487404</v>
      </c>
      <c r="P15" s="82">
        <v>-2274.3988723625398</v>
      </c>
      <c r="Q15" s="82">
        <v>-56609.849543285804</v>
      </c>
      <c r="R15" s="78">
        <v>2</v>
      </c>
      <c r="S15" s="78">
        <v>43</v>
      </c>
      <c r="T15" s="78">
        <v>42</v>
      </c>
      <c r="U15" s="78"/>
      <c r="V15" s="84">
        <v>10</v>
      </c>
      <c r="W15" s="85">
        <v>0</v>
      </c>
      <c r="X15" s="86">
        <v>9</v>
      </c>
      <c r="Y15" s="86">
        <v>0</v>
      </c>
      <c r="Z15" s="100" t="s">
        <v>44</v>
      </c>
      <c r="AA15" s="87">
        <v>1001</v>
      </c>
      <c r="AB15" s="88">
        <v>36.9</v>
      </c>
      <c r="AC15" s="92" t="s">
        <v>45</v>
      </c>
      <c r="AD15" s="9" t="str">
        <f t="shared" si="2"/>
        <v>1,10</v>
      </c>
      <c r="AE15" s="45">
        <f t="shared" si="5"/>
        <v>35.952631578947383</v>
      </c>
      <c r="AF15" s="45"/>
      <c r="AG15" s="45"/>
      <c r="AH15" s="402">
        <f t="shared" si="6"/>
        <v>10</v>
      </c>
      <c r="AI15" s="397">
        <f t="shared" si="3"/>
        <v>1</v>
      </c>
      <c r="AJ15" s="397">
        <f t="shared" si="3"/>
        <v>0</v>
      </c>
      <c r="AK15" s="397">
        <f t="shared" si="3"/>
        <v>0</v>
      </c>
      <c r="AL15" s="397">
        <f t="shared" si="3"/>
        <v>0</v>
      </c>
      <c r="AM15" s="397">
        <f t="shared" si="3"/>
        <v>0</v>
      </c>
      <c r="AN15" s="397">
        <f t="shared" si="3"/>
        <v>0</v>
      </c>
      <c r="AO15" s="397">
        <f t="shared" si="3"/>
        <v>0</v>
      </c>
      <c r="AP15" s="397">
        <f t="shared" si="3"/>
        <v>0</v>
      </c>
      <c r="AQ15" s="397">
        <f t="shared" si="3"/>
        <v>0</v>
      </c>
      <c r="AR15" s="397">
        <f t="shared" si="3"/>
        <v>-2</v>
      </c>
      <c r="AS15" s="40" t="str">
        <f t="shared" si="3"/>
        <v/>
      </c>
      <c r="AT15" s="40" t="str">
        <f t="shared" si="3"/>
        <v/>
      </c>
      <c r="AU15" s="40" t="str">
        <f t="shared" si="3"/>
        <v/>
      </c>
      <c r="AV15" s="40" t="str">
        <f t="shared" si="3"/>
        <v/>
      </c>
      <c r="AW15" s="40" t="str">
        <f t="shared" si="3"/>
        <v/>
      </c>
      <c r="AX15" s="5"/>
      <c r="AY15" s="5"/>
      <c r="AZ15" s="5"/>
      <c r="BA15" s="5"/>
      <c r="BB15" s="5"/>
      <c r="BC15" s="5"/>
    </row>
    <row r="16" spans="1:55" ht="12" customHeight="1">
      <c r="A16" s="73">
        <v>1.9075630252100799</v>
      </c>
      <c r="B16" s="77"/>
      <c r="C16" s="77">
        <v>0.97399999999999998</v>
      </c>
      <c r="D16" s="77">
        <v>-2.1</v>
      </c>
      <c r="E16" s="129">
        <f t="shared" si="4"/>
        <v>12</v>
      </c>
      <c r="F16" s="129">
        <f t="shared" si="1"/>
        <v>0.97399999999999898</v>
      </c>
      <c r="G16" s="117">
        <v>0.97399999999999898</v>
      </c>
      <c r="H16" s="117">
        <v>-2.1</v>
      </c>
      <c r="I16" s="127">
        <v>1.916666666667</v>
      </c>
      <c r="J16" s="407">
        <v>19.173897790317099</v>
      </c>
      <c r="K16" s="127">
        <v>1.916666666667</v>
      </c>
      <c r="L16" s="127">
        <v>291.353397341304</v>
      </c>
      <c r="M16" s="81">
        <v>1.916666666667</v>
      </c>
      <c r="N16" s="82">
        <v>-269.629759235488</v>
      </c>
      <c r="O16" s="82">
        <v>-5885.3044285347496</v>
      </c>
      <c r="P16" s="82">
        <v>-2496.1538614733199</v>
      </c>
      <c r="Q16" s="82">
        <v>-68764.806431520003</v>
      </c>
      <c r="R16" s="78">
        <v>3</v>
      </c>
      <c r="S16" s="78">
        <v>45</v>
      </c>
      <c r="T16" s="78">
        <v>42.799999999999898</v>
      </c>
      <c r="U16" s="78"/>
      <c r="V16" s="84">
        <v>11</v>
      </c>
      <c r="W16" s="85">
        <v>0</v>
      </c>
      <c r="X16" s="86">
        <v>8</v>
      </c>
      <c r="Y16" s="86">
        <v>1</v>
      </c>
      <c r="Z16" s="100" t="s">
        <v>44</v>
      </c>
      <c r="AA16" s="87">
        <v>1002</v>
      </c>
      <c r="AB16" s="88">
        <v>36.799999999999997</v>
      </c>
      <c r="AC16" s="92" t="s">
        <v>45</v>
      </c>
      <c r="AD16" s="9" t="str">
        <f t="shared" si="2"/>
        <v>2,9</v>
      </c>
      <c r="AE16" s="45">
        <f t="shared" si="5"/>
        <v>35.957894736842121</v>
      </c>
      <c r="AF16" s="45"/>
      <c r="AG16" s="45"/>
      <c r="AH16" s="402">
        <f t="shared" si="6"/>
        <v>11</v>
      </c>
      <c r="AI16" s="397">
        <f t="shared" si="3"/>
        <v>0</v>
      </c>
      <c r="AJ16" s="397">
        <f t="shared" si="3"/>
        <v>0</v>
      </c>
      <c r="AK16" s="397">
        <f t="shared" si="3"/>
        <v>0</v>
      </c>
      <c r="AL16" s="397">
        <f t="shared" si="3"/>
        <v>0</v>
      </c>
      <c r="AM16" s="397">
        <f t="shared" si="3"/>
        <v>0</v>
      </c>
      <c r="AN16" s="397">
        <f t="shared" si="3"/>
        <v>0</v>
      </c>
      <c r="AO16" s="397">
        <f t="shared" si="3"/>
        <v>0</v>
      </c>
      <c r="AP16" s="397">
        <f t="shared" si="3"/>
        <v>0</v>
      </c>
      <c r="AQ16" s="397">
        <f t="shared" si="3"/>
        <v>0</v>
      </c>
      <c r="AR16" s="397">
        <f t="shared" si="3"/>
        <v>-2</v>
      </c>
      <c r="AS16" s="40" t="str">
        <f t="shared" si="3"/>
        <v/>
      </c>
      <c r="AT16" s="40" t="str">
        <f t="shared" si="3"/>
        <v/>
      </c>
      <c r="AU16" s="40" t="str">
        <f t="shared" si="3"/>
        <v/>
      </c>
      <c r="AV16" s="40" t="str">
        <f t="shared" si="3"/>
        <v/>
      </c>
      <c r="AW16" s="40" t="str">
        <f t="shared" si="3"/>
        <v/>
      </c>
      <c r="AX16" s="5"/>
      <c r="AY16" s="5"/>
      <c r="AZ16" s="5"/>
      <c r="BA16" s="5"/>
      <c r="BB16" s="5"/>
      <c r="BC16" s="5"/>
    </row>
    <row r="17" spans="1:55" ht="12" customHeight="1">
      <c r="A17" s="73">
        <v>1.98319327731092</v>
      </c>
      <c r="B17" s="77"/>
      <c r="C17" s="77">
        <v>1.024</v>
      </c>
      <c r="D17" s="77">
        <v>-2.5</v>
      </c>
      <c r="E17" s="129">
        <f t="shared" si="4"/>
        <v>13</v>
      </c>
      <c r="F17" s="129">
        <f t="shared" si="1"/>
        <v>1.024</v>
      </c>
      <c r="G17" s="117">
        <v>1.024</v>
      </c>
      <c r="H17" s="117">
        <v>-2.5</v>
      </c>
      <c r="I17" s="127">
        <v>2</v>
      </c>
      <c r="J17" s="407">
        <v>18.970352412262201</v>
      </c>
      <c r="K17" s="127">
        <v>2</v>
      </c>
      <c r="L17" s="127">
        <v>292.18656777487502</v>
      </c>
      <c r="M17" s="81">
        <v>2</v>
      </c>
      <c r="N17" s="82">
        <v>-293.68873440758802</v>
      </c>
      <c r="O17" s="82">
        <v>-6744.7165933549204</v>
      </c>
      <c r="P17" s="82">
        <v>-2857.7629054387498</v>
      </c>
      <c r="Q17" s="82">
        <v>-81659.649951495405</v>
      </c>
      <c r="R17" s="78">
        <v>4</v>
      </c>
      <c r="S17" s="78">
        <v>44</v>
      </c>
      <c r="T17" s="78">
        <v>43</v>
      </c>
      <c r="U17" s="78"/>
      <c r="V17" s="84">
        <v>12</v>
      </c>
      <c r="W17" s="85">
        <v>0</v>
      </c>
      <c r="X17" s="86">
        <v>7</v>
      </c>
      <c r="Y17" s="86">
        <v>2</v>
      </c>
      <c r="Z17" s="100" t="s">
        <v>44</v>
      </c>
      <c r="AA17" s="87">
        <v>1003</v>
      </c>
      <c r="AB17" s="88">
        <v>36.699999999999903</v>
      </c>
      <c r="AC17" s="92" t="s">
        <v>45</v>
      </c>
      <c r="AD17" s="9" t="str">
        <f t="shared" si="2"/>
        <v>3,8</v>
      </c>
      <c r="AE17" s="45">
        <f t="shared" si="5"/>
        <v>35.96315789473686</v>
      </c>
      <c r="AF17" s="45"/>
      <c r="AG17" s="45"/>
      <c r="AH17" s="402">
        <f t="shared" si="6"/>
        <v>12</v>
      </c>
      <c r="AI17" s="397">
        <f t="shared" si="3"/>
        <v>0</v>
      </c>
      <c r="AJ17" s="397">
        <f t="shared" si="3"/>
        <v>0</v>
      </c>
      <c r="AK17" s="397" t="str">
        <f t="shared" si="3"/>
        <v>W</v>
      </c>
      <c r="AL17" s="397">
        <f t="shared" si="3"/>
        <v>0</v>
      </c>
      <c r="AM17" s="397">
        <f t="shared" si="3"/>
        <v>0</v>
      </c>
      <c r="AN17" s="397">
        <f t="shared" si="3"/>
        <v>0</v>
      </c>
      <c r="AO17" s="397">
        <f t="shared" si="3"/>
        <v>0</v>
      </c>
      <c r="AP17" s="397">
        <f t="shared" si="3"/>
        <v>0</v>
      </c>
      <c r="AQ17" s="397">
        <f t="shared" si="3"/>
        <v>0</v>
      </c>
      <c r="AR17" s="397">
        <f t="shared" si="3"/>
        <v>-2</v>
      </c>
      <c r="AS17" s="40" t="str">
        <f t="shared" si="3"/>
        <v/>
      </c>
      <c r="AT17" s="40" t="str">
        <f t="shared" si="3"/>
        <v/>
      </c>
      <c r="AU17" s="40" t="str">
        <f t="shared" si="3"/>
        <v/>
      </c>
      <c r="AV17" s="40" t="str">
        <f t="shared" si="3"/>
        <v/>
      </c>
      <c r="AW17" s="40" t="str">
        <f t="shared" si="3"/>
        <v/>
      </c>
      <c r="AX17" s="5"/>
      <c r="AY17" s="5"/>
      <c r="AZ17" s="5"/>
      <c r="BA17" s="5"/>
      <c r="BB17" s="5"/>
      <c r="BC17" s="5"/>
    </row>
    <row r="18" spans="1:55" ht="12" customHeight="1">
      <c r="A18" s="73">
        <v>2.0588235294117601</v>
      </c>
      <c r="B18" s="77"/>
      <c r="C18" s="77">
        <v>1.0740000000000001</v>
      </c>
      <c r="D18" s="77">
        <v>-2.1</v>
      </c>
      <c r="E18" s="129">
        <f t="shared" si="4"/>
        <v>14</v>
      </c>
      <c r="F18" s="129">
        <f t="shared" si="1"/>
        <v>1.0740000000000001</v>
      </c>
      <c r="G18" s="117">
        <v>1.0740000000000001</v>
      </c>
      <c r="H18" s="117">
        <v>-2.1</v>
      </c>
      <c r="I18" s="127">
        <v>2.083333333333</v>
      </c>
      <c r="J18" s="407">
        <v>18.627382035743</v>
      </c>
      <c r="K18" s="127">
        <v>2.083333333333</v>
      </c>
      <c r="L18" s="127">
        <v>293.21286523719101</v>
      </c>
      <c r="M18" s="81">
        <v>2.083333333333</v>
      </c>
      <c r="N18" s="82">
        <v>-304.92573524125203</v>
      </c>
      <c r="O18" s="82">
        <v>-6884.5064608431503</v>
      </c>
      <c r="P18" s="82">
        <v>-3026.9894520087</v>
      </c>
      <c r="Q18" s="82">
        <v>-83760.842158709202</v>
      </c>
      <c r="R18" s="78">
        <v>6</v>
      </c>
      <c r="S18" s="78">
        <v>43</v>
      </c>
      <c r="T18" s="78">
        <v>43.1</v>
      </c>
      <c r="U18" s="78"/>
      <c r="V18" s="84">
        <v>13</v>
      </c>
      <c r="W18" s="85">
        <v>0</v>
      </c>
      <c r="X18" s="86">
        <v>6</v>
      </c>
      <c r="Y18" s="86">
        <v>3</v>
      </c>
      <c r="Z18" s="100" t="s">
        <v>44</v>
      </c>
      <c r="AA18" s="87">
        <v>1004</v>
      </c>
      <c r="AB18" s="88">
        <v>36.6</v>
      </c>
      <c r="AC18" s="92"/>
      <c r="AD18" s="9" t="str">
        <f t="shared" si="2"/>
        <v>4,7</v>
      </c>
      <c r="AE18" s="45">
        <f t="shared" si="5"/>
        <v>35.968421052631598</v>
      </c>
      <c r="AF18" s="45"/>
      <c r="AG18" s="45"/>
      <c r="AH18" s="402">
        <f t="shared" si="6"/>
        <v>13</v>
      </c>
      <c r="AI18" s="397">
        <f t="shared" si="3"/>
        <v>0</v>
      </c>
      <c r="AJ18" s="397">
        <f t="shared" si="3"/>
        <v>0</v>
      </c>
      <c r="AK18" s="397">
        <f t="shared" si="3"/>
        <v>0</v>
      </c>
      <c r="AL18" s="397">
        <f t="shared" si="3"/>
        <v>0</v>
      </c>
      <c r="AM18" s="397">
        <f t="shared" si="3"/>
        <v>0</v>
      </c>
      <c r="AN18" s="397">
        <f t="shared" si="3"/>
        <v>0</v>
      </c>
      <c r="AO18" s="397">
        <f t="shared" si="3"/>
        <v>0</v>
      </c>
      <c r="AP18" s="397">
        <f t="shared" si="3"/>
        <v>0</v>
      </c>
      <c r="AQ18" s="397">
        <f t="shared" si="3"/>
        <v>0</v>
      </c>
      <c r="AR18" s="397">
        <f t="shared" si="3"/>
        <v>-2</v>
      </c>
      <c r="AS18" s="40" t="str">
        <f t="shared" si="3"/>
        <v/>
      </c>
      <c r="AT18" s="40" t="str">
        <f t="shared" si="3"/>
        <v/>
      </c>
      <c r="AU18" s="40" t="str">
        <f t="shared" si="3"/>
        <v/>
      </c>
      <c r="AV18" s="40" t="str">
        <f t="shared" si="3"/>
        <v/>
      </c>
      <c r="AW18" s="40" t="str">
        <f t="shared" si="3"/>
        <v/>
      </c>
      <c r="AX18" s="5"/>
      <c r="AY18" s="5"/>
      <c r="AZ18" s="5"/>
      <c r="BA18" s="5"/>
      <c r="BB18" s="5"/>
      <c r="BC18" s="5"/>
    </row>
    <row r="19" spans="1:55" ht="12" customHeight="1">
      <c r="A19" s="73">
        <v>2.1344537815126001</v>
      </c>
      <c r="B19" s="77"/>
      <c r="C19" s="77">
        <v>1.23</v>
      </c>
      <c r="D19" s="77">
        <v>2.1</v>
      </c>
      <c r="E19" s="129">
        <f t="shared" si="4"/>
        <v>15</v>
      </c>
      <c r="F19" s="129">
        <f t="shared" si="1"/>
        <v>1.22999999999999</v>
      </c>
      <c r="G19" s="117">
        <v>1.22999999999999</v>
      </c>
      <c r="H19" s="117">
        <v>2.1</v>
      </c>
      <c r="I19" s="127">
        <v>2.166666666667</v>
      </c>
      <c r="J19" s="407">
        <v>18.479409876592499</v>
      </c>
      <c r="K19" s="127">
        <v>2.166666666667</v>
      </c>
      <c r="L19" s="127">
        <v>294.28401593606998</v>
      </c>
      <c r="M19" s="81">
        <v>2.166666666667</v>
      </c>
      <c r="N19" s="82">
        <v>-292.331949884886</v>
      </c>
      <c r="O19" s="82">
        <v>-6156.1182554610295</v>
      </c>
      <c r="P19" s="82">
        <v>-2838.0870161438002</v>
      </c>
      <c r="Q19" s="82">
        <v>-72834.909105171799</v>
      </c>
      <c r="R19" s="78">
        <v>9</v>
      </c>
      <c r="S19" s="78">
        <v>42</v>
      </c>
      <c r="T19" s="78">
        <v>42.399999999999899</v>
      </c>
      <c r="U19" s="78"/>
      <c r="V19" s="84">
        <v>14</v>
      </c>
      <c r="W19" s="85">
        <v>0</v>
      </c>
      <c r="X19" s="86">
        <v>6</v>
      </c>
      <c r="Y19" s="86">
        <v>4</v>
      </c>
      <c r="Z19" s="100" t="s">
        <v>44</v>
      </c>
      <c r="AA19" s="87">
        <v>1005</v>
      </c>
      <c r="AB19" s="88">
        <v>36.5</v>
      </c>
      <c r="AC19" s="92"/>
      <c r="AD19" s="9" t="str">
        <f t="shared" si="2"/>
        <v>5,7</v>
      </c>
      <c r="AE19" s="45">
        <f t="shared" si="5"/>
        <v>35.973684210526336</v>
      </c>
      <c r="AF19" s="45"/>
      <c r="AG19" s="45"/>
      <c r="AH19" s="402">
        <f t="shared" si="6"/>
        <v>14</v>
      </c>
      <c r="AI19" s="397">
        <f t="shared" si="3"/>
        <v>0</v>
      </c>
      <c r="AJ19" s="397">
        <f t="shared" si="3"/>
        <v>0</v>
      </c>
      <c r="AK19" s="397">
        <f t="shared" si="3"/>
        <v>0</v>
      </c>
      <c r="AL19" s="397">
        <f t="shared" si="3"/>
        <v>0</v>
      </c>
      <c r="AM19" s="397">
        <f t="shared" si="3"/>
        <v>0</v>
      </c>
      <c r="AN19" s="397" t="str">
        <f t="shared" si="3"/>
        <v>W</v>
      </c>
      <c r="AO19" s="397">
        <f t="shared" si="3"/>
        <v>0</v>
      </c>
      <c r="AP19" s="397">
        <f t="shared" si="3"/>
        <v>0</v>
      </c>
      <c r="AQ19" s="397">
        <f t="shared" si="3"/>
        <v>0</v>
      </c>
      <c r="AR19" s="397">
        <f t="shared" si="3"/>
        <v>-2</v>
      </c>
      <c r="AS19" s="40" t="str">
        <f t="shared" si="3"/>
        <v/>
      </c>
      <c r="AT19" s="40" t="str">
        <f t="shared" si="3"/>
        <v/>
      </c>
      <c r="AU19" s="40" t="str">
        <f t="shared" si="3"/>
        <v/>
      </c>
      <c r="AV19" s="40" t="str">
        <f t="shared" si="3"/>
        <v/>
      </c>
      <c r="AW19" s="40" t="str">
        <f t="shared" si="3"/>
        <v/>
      </c>
      <c r="AX19" s="5"/>
      <c r="AY19" s="5"/>
      <c r="AZ19" s="5"/>
      <c r="BA19" s="5"/>
      <c r="BB19" s="5"/>
      <c r="BC19" s="5"/>
    </row>
    <row r="20" spans="1:55" ht="12" customHeight="1">
      <c r="A20" s="73">
        <v>2.2100840336134402</v>
      </c>
      <c r="B20" s="77"/>
      <c r="C20" s="77">
        <v>1.28</v>
      </c>
      <c r="D20" s="77">
        <v>2.5</v>
      </c>
      <c r="E20" s="129">
        <f t="shared" si="4"/>
        <v>16</v>
      </c>
      <c r="F20" s="129">
        <f t="shared" si="1"/>
        <v>1.28</v>
      </c>
      <c r="G20" s="117">
        <v>1.28</v>
      </c>
      <c r="H20" s="117">
        <v>2.5</v>
      </c>
      <c r="I20" s="127">
        <v>2.25</v>
      </c>
      <c r="J20" s="407">
        <v>18.652715336272301</v>
      </c>
      <c r="K20" s="127">
        <v>2.25</v>
      </c>
      <c r="L20" s="127">
        <v>295.399887286161</v>
      </c>
      <c r="M20" s="81">
        <v>2.25</v>
      </c>
      <c r="N20" s="82">
        <v>-269.82760911594403</v>
      </c>
      <c r="O20" s="82">
        <v>-5332.5747544211899</v>
      </c>
      <c r="P20" s="82">
        <v>-2499.9375739898101</v>
      </c>
      <c r="Q20" s="82">
        <v>-60476.540417288699</v>
      </c>
      <c r="R20" s="78">
        <v>11</v>
      </c>
      <c r="S20" s="78">
        <v>41</v>
      </c>
      <c r="T20" s="78">
        <v>41.5</v>
      </c>
      <c r="U20" s="78"/>
      <c r="V20" s="84">
        <v>15</v>
      </c>
      <c r="W20" s="85">
        <v>0</v>
      </c>
      <c r="X20" s="86">
        <v>5</v>
      </c>
      <c r="Y20" s="86">
        <v>5</v>
      </c>
      <c r="Z20" s="100" t="s">
        <v>44</v>
      </c>
      <c r="AA20" s="87">
        <v>1006</v>
      </c>
      <c r="AB20" s="88">
        <v>36.4</v>
      </c>
      <c r="AC20" s="92" t="s">
        <v>46</v>
      </c>
      <c r="AD20" s="9" t="str">
        <f t="shared" si="2"/>
        <v>6,6</v>
      </c>
      <c r="AE20" s="45">
        <f t="shared" si="5"/>
        <v>35.978947368421075</v>
      </c>
      <c r="AF20" s="45"/>
      <c r="AG20" s="45"/>
      <c r="AH20" s="402">
        <f t="shared" si="6"/>
        <v>15</v>
      </c>
      <c r="AI20" s="397">
        <f t="shared" si="3"/>
        <v>0</v>
      </c>
      <c r="AJ20" s="397">
        <f t="shared" si="3"/>
        <v>0</v>
      </c>
      <c r="AK20" s="397">
        <f t="shared" si="3"/>
        <v>0</v>
      </c>
      <c r="AL20" s="397">
        <f t="shared" si="3"/>
        <v>0</v>
      </c>
      <c r="AM20" s="397">
        <f t="shared" si="3"/>
        <v>0</v>
      </c>
      <c r="AN20" s="397">
        <f t="shared" si="3"/>
        <v>0</v>
      </c>
      <c r="AO20" s="397">
        <f t="shared" si="3"/>
        <v>0</v>
      </c>
      <c r="AP20" s="397">
        <f t="shared" si="3"/>
        <v>0</v>
      </c>
      <c r="AQ20" s="397">
        <f t="shared" si="3"/>
        <v>0</v>
      </c>
      <c r="AR20" s="397">
        <f t="shared" si="3"/>
        <v>-2</v>
      </c>
      <c r="AS20" s="40" t="str">
        <f t="shared" si="3"/>
        <v/>
      </c>
      <c r="AT20" s="40" t="str">
        <f t="shared" si="3"/>
        <v/>
      </c>
      <c r="AU20" s="40" t="str">
        <f t="shared" si="3"/>
        <v/>
      </c>
      <c r="AV20" s="40" t="str">
        <f t="shared" si="3"/>
        <v/>
      </c>
      <c r="AW20" s="40" t="str">
        <f t="shared" si="3"/>
        <v/>
      </c>
      <c r="AX20" s="5"/>
      <c r="AY20" s="5"/>
      <c r="AZ20" s="5"/>
      <c r="BA20" s="5"/>
      <c r="BB20" s="5"/>
      <c r="BC20" s="5"/>
    </row>
    <row r="21" spans="1:55" ht="12" customHeight="1">
      <c r="A21" s="73">
        <v>2.2857142857142798</v>
      </c>
      <c r="B21" s="77"/>
      <c r="C21" s="77">
        <v>1.33</v>
      </c>
      <c r="D21" s="77">
        <v>2</v>
      </c>
      <c r="E21" s="129">
        <f t="shared" si="4"/>
        <v>17</v>
      </c>
      <c r="F21" s="129">
        <f t="shared" si="1"/>
        <v>1.33</v>
      </c>
      <c r="G21" s="117">
        <v>1.33</v>
      </c>
      <c r="H21" s="117">
        <v>2</v>
      </c>
      <c r="I21" s="127">
        <v>2.333333333333</v>
      </c>
      <c r="J21" s="407">
        <v>18.9785379400994</v>
      </c>
      <c r="K21" s="127">
        <v>2.333333333333</v>
      </c>
      <c r="L21" s="127">
        <v>296.56035969091198</v>
      </c>
      <c r="M21" s="81">
        <v>2.333333333333</v>
      </c>
      <c r="N21" s="82">
        <v>-257.67378109867798</v>
      </c>
      <c r="O21" s="82">
        <v>-5130.4952244859096</v>
      </c>
      <c r="P21" s="82">
        <v>-2317.0461954625798</v>
      </c>
      <c r="Q21" s="82">
        <v>-57438.842447966999</v>
      </c>
      <c r="R21" s="78">
        <v>31</v>
      </c>
      <c r="S21" s="78">
        <v>40</v>
      </c>
      <c r="T21" s="78">
        <v>41</v>
      </c>
      <c r="U21" s="78"/>
      <c r="V21" s="84">
        <v>16</v>
      </c>
      <c r="W21" s="85">
        <v>0</v>
      </c>
      <c r="X21" s="86">
        <v>5</v>
      </c>
      <c r="Y21" s="86">
        <v>6</v>
      </c>
      <c r="Z21" s="100" t="s">
        <v>44</v>
      </c>
      <c r="AA21" s="87">
        <v>1007</v>
      </c>
      <c r="AB21" s="88">
        <v>36.299999999999997</v>
      </c>
      <c r="AC21" s="92" t="s">
        <v>47</v>
      </c>
      <c r="AD21" s="9" t="str">
        <f t="shared" si="2"/>
        <v>7,6</v>
      </c>
      <c r="AE21" s="45">
        <f t="shared" si="5"/>
        <v>35.984210526315813</v>
      </c>
      <c r="AF21" s="45"/>
      <c r="AG21" s="45"/>
      <c r="AH21" s="402"/>
      <c r="AI21" s="402"/>
      <c r="AJ21" s="402"/>
      <c r="AK21" s="402"/>
      <c r="AL21" s="402"/>
      <c r="AM21" s="402"/>
      <c r="AN21" s="402"/>
      <c r="AO21" s="402"/>
      <c r="AP21" s="402"/>
      <c r="AQ21" s="402"/>
      <c r="AR21" s="402"/>
      <c r="AS21" s="5"/>
      <c r="AT21" s="5"/>
      <c r="AU21" s="5"/>
      <c r="AV21" s="5"/>
      <c r="AW21" s="5"/>
      <c r="AX21" s="5"/>
      <c r="AY21" s="5"/>
      <c r="AZ21" s="5"/>
      <c r="BA21" s="5"/>
      <c r="BB21" s="5"/>
      <c r="BC21" s="5"/>
    </row>
    <row r="22" spans="1:55" ht="12" customHeight="1">
      <c r="A22" s="73">
        <v>2.3613445378151199</v>
      </c>
      <c r="B22" s="77"/>
      <c r="C22" s="77">
        <v>1.486</v>
      </c>
      <c r="D22" s="77">
        <v>-2.4</v>
      </c>
      <c r="E22" s="129">
        <f t="shared" si="4"/>
        <v>18</v>
      </c>
      <c r="F22" s="129">
        <f t="shared" si="1"/>
        <v>1.48599999999999</v>
      </c>
      <c r="G22" s="117">
        <v>1.48599999999999</v>
      </c>
      <c r="H22" s="117">
        <v>-2.3999999999999901</v>
      </c>
      <c r="I22" s="127">
        <v>2.416666666667</v>
      </c>
      <c r="J22" s="407">
        <v>19.121009496099902</v>
      </c>
      <c r="K22" s="127">
        <v>2.416666666667</v>
      </c>
      <c r="L22" s="127">
        <v>297.76527402154397</v>
      </c>
      <c r="M22" s="81">
        <v>2.416666666667</v>
      </c>
      <c r="N22" s="82">
        <v>-269.90711241872998</v>
      </c>
      <c r="O22" s="82">
        <v>-5846.5376792468996</v>
      </c>
      <c r="P22" s="82">
        <v>-2500.6154293395898</v>
      </c>
      <c r="Q22" s="82">
        <v>-68177.039614756097</v>
      </c>
      <c r="R22" s="80"/>
      <c r="S22" s="80"/>
      <c r="T22" s="80"/>
      <c r="U22" s="80"/>
      <c r="V22" s="84">
        <v>17</v>
      </c>
      <c r="W22" s="85">
        <v>0</v>
      </c>
      <c r="X22" s="86">
        <v>6</v>
      </c>
      <c r="Y22" s="86">
        <v>7</v>
      </c>
      <c r="Z22" s="100" t="s">
        <v>44</v>
      </c>
      <c r="AA22" s="87">
        <v>1008</v>
      </c>
      <c r="AB22" s="88">
        <v>36.200000000000003</v>
      </c>
      <c r="AC22" s="92"/>
      <c r="AD22" s="9" t="str">
        <f t="shared" si="2"/>
        <v>8,7</v>
      </c>
      <c r="AE22" s="45">
        <f t="shared" si="5"/>
        <v>35.989473684210552</v>
      </c>
      <c r="AF22" s="45"/>
      <c r="AG22" s="45"/>
      <c r="AH22" s="397"/>
      <c r="AI22" s="11">
        <f>ROW()</f>
        <v>22</v>
      </c>
      <c r="AJ22" s="11">
        <f>ROW()</f>
        <v>22</v>
      </c>
      <c r="AK22" s="11">
        <f>ROW()</f>
        <v>22</v>
      </c>
      <c r="AL22" s="11">
        <f>ROW()</f>
        <v>22</v>
      </c>
      <c r="AM22" s="11">
        <f>ROW()</f>
        <v>22</v>
      </c>
      <c r="AN22" s="11">
        <f>ROW()</f>
        <v>22</v>
      </c>
      <c r="AO22" s="11">
        <f>ROW()</f>
        <v>22</v>
      </c>
      <c r="AP22" s="11">
        <f>ROW()</f>
        <v>22</v>
      </c>
      <c r="AQ22" s="11">
        <f>ROW()</f>
        <v>22</v>
      </c>
      <c r="AR22" s="11">
        <f>ROW()</f>
        <v>22</v>
      </c>
      <c r="AS22" s="5"/>
      <c r="AT22" s="5"/>
      <c r="AU22" s="5"/>
      <c r="AV22" s="5"/>
      <c r="AW22" s="5"/>
      <c r="AX22" s="5"/>
      <c r="AY22" s="5"/>
      <c r="AZ22" s="5"/>
      <c r="BA22" s="5"/>
      <c r="BB22" s="5"/>
      <c r="BC22" s="5"/>
    </row>
    <row r="23" spans="1:55" ht="12" customHeight="1">
      <c r="A23" s="73">
        <v>2.4369747899159599</v>
      </c>
      <c r="B23" s="77"/>
      <c r="C23" s="77">
        <v>1.536</v>
      </c>
      <c r="D23" s="77">
        <v>-2.8</v>
      </c>
      <c r="E23" s="129">
        <f t="shared" si="4"/>
        <v>19</v>
      </c>
      <c r="F23" s="129">
        <f t="shared" si="1"/>
        <v>1.536</v>
      </c>
      <c r="G23" s="117">
        <v>1.536</v>
      </c>
      <c r="H23" s="117">
        <v>-2.7999999999999901</v>
      </c>
      <c r="I23" s="127">
        <v>2.5</v>
      </c>
      <c r="J23" s="407">
        <v>18.936400784912301</v>
      </c>
      <c r="K23" s="127">
        <v>2.5</v>
      </c>
      <c r="L23" s="127">
        <v>299.01442063044601</v>
      </c>
      <c r="M23" s="81">
        <v>2.5</v>
      </c>
      <c r="N23" s="82">
        <v>-293.33117099006603</v>
      </c>
      <c r="O23" s="82">
        <v>-6710.3824992032896</v>
      </c>
      <c r="P23" s="82">
        <v>-2852.6645159177901</v>
      </c>
      <c r="Q23" s="82">
        <v>-81137.360908814197</v>
      </c>
      <c r="R23" s="80"/>
      <c r="S23" s="80"/>
      <c r="T23" s="80"/>
      <c r="U23" s="80"/>
      <c r="V23" s="84">
        <v>18</v>
      </c>
      <c r="W23" s="85">
        <v>0</v>
      </c>
      <c r="X23" s="86">
        <v>6</v>
      </c>
      <c r="Y23" s="86">
        <v>8</v>
      </c>
      <c r="Z23" s="100" t="s">
        <v>44</v>
      </c>
      <c r="AA23" s="87">
        <v>1009</v>
      </c>
      <c r="AB23" s="88">
        <v>36.1</v>
      </c>
      <c r="AC23" s="92"/>
      <c r="AD23" s="9" t="str">
        <f t="shared" si="2"/>
        <v>9,7</v>
      </c>
      <c r="AE23" s="45">
        <f t="shared" si="5"/>
        <v>35.99473684210529</v>
      </c>
      <c r="AF23" s="45"/>
      <c r="AG23" s="45"/>
      <c r="AH23" s="11">
        <f>COLUMN()</f>
        <v>34</v>
      </c>
      <c r="AI23" s="403" t="str">
        <f t="shared" ref="AI23:AR37" si="7">_xlfn.CONCAT(COLUMN()-$AH23,",",ROW()-AI$22)</f>
        <v>1,1</v>
      </c>
      <c r="AJ23" s="403" t="str">
        <f t="shared" si="7"/>
        <v>2,1</v>
      </c>
      <c r="AK23" s="403" t="str">
        <f t="shared" si="7"/>
        <v>3,1</v>
      </c>
      <c r="AL23" s="403" t="str">
        <f t="shared" si="7"/>
        <v>4,1</v>
      </c>
      <c r="AM23" s="403" t="str">
        <f t="shared" si="7"/>
        <v>5,1</v>
      </c>
      <c r="AN23" s="403" t="str">
        <f t="shared" si="7"/>
        <v>6,1</v>
      </c>
      <c r="AO23" s="403" t="str">
        <f t="shared" si="7"/>
        <v>7,1</v>
      </c>
      <c r="AP23" s="403" t="str">
        <f t="shared" si="7"/>
        <v>8,1</v>
      </c>
      <c r="AQ23" s="403" t="str">
        <f t="shared" si="7"/>
        <v>9,1</v>
      </c>
      <c r="AR23" s="403" t="str">
        <f t="shared" si="7"/>
        <v>10,1</v>
      </c>
      <c r="AS23" s="5"/>
      <c r="AT23" s="5"/>
      <c r="AU23" s="5"/>
      <c r="AV23" s="5"/>
      <c r="AW23" s="5"/>
      <c r="AX23" s="5"/>
      <c r="AY23" s="5"/>
      <c r="AZ23" s="5"/>
      <c r="BA23" s="5"/>
      <c r="BB23" s="5"/>
      <c r="BC23" s="5"/>
    </row>
    <row r="24" spans="1:55" ht="12" customHeight="1">
      <c r="A24" s="73">
        <v>2.5126050420168</v>
      </c>
      <c r="B24" s="77"/>
      <c r="C24" s="77">
        <v>1.5860000000000001</v>
      </c>
      <c r="D24" s="77">
        <v>-2.4</v>
      </c>
      <c r="E24" s="129">
        <f t="shared" si="4"/>
        <v>20</v>
      </c>
      <c r="F24" s="129">
        <f t="shared" si="1"/>
        <v>1.5860000000000001</v>
      </c>
      <c r="G24" s="117">
        <v>1.5860000000000001</v>
      </c>
      <c r="H24" s="117">
        <v>-2.3999999999999901</v>
      </c>
      <c r="I24" s="127">
        <v>2.583333333333</v>
      </c>
      <c r="J24" s="407">
        <v>18.5786749535811</v>
      </c>
      <c r="K24" s="127">
        <v>2.583333333333</v>
      </c>
      <c r="L24" s="127">
        <v>300.30757676688501</v>
      </c>
      <c r="M24" s="81">
        <v>2.583333333333</v>
      </c>
      <c r="N24" s="82">
        <v>-307.57491512700102</v>
      </c>
      <c r="O24" s="82">
        <v>-6985.1656996784504</v>
      </c>
      <c r="P24" s="82">
        <v>-3067.05615744139</v>
      </c>
      <c r="Q24" s="82">
        <v>-85263.243620523805</v>
      </c>
      <c r="R24" s="109" t="s">
        <v>80</v>
      </c>
      <c r="S24" s="109"/>
      <c r="T24" s="109"/>
      <c r="U24" s="120" t="s">
        <v>85</v>
      </c>
      <c r="V24" s="84">
        <v>19</v>
      </c>
      <c r="W24" s="85">
        <v>0</v>
      </c>
      <c r="X24" s="86">
        <v>6</v>
      </c>
      <c r="Y24" s="86">
        <v>9</v>
      </c>
      <c r="Z24" s="100" t="s">
        <v>44</v>
      </c>
      <c r="AA24" s="87">
        <v>1010</v>
      </c>
      <c r="AB24" s="99">
        <v>36</v>
      </c>
      <c r="AC24" s="92"/>
      <c r="AD24" s="9" t="str">
        <f t="shared" si="2"/>
        <v>10,7</v>
      </c>
      <c r="AE24" s="98">
        <f t="shared" si="5"/>
        <v>36.000000000000028</v>
      </c>
      <c r="AF24" s="45"/>
      <c r="AG24" s="45"/>
      <c r="AH24" s="11">
        <f>COLUMN()</f>
        <v>34</v>
      </c>
      <c r="AI24" s="403" t="str">
        <f t="shared" si="7"/>
        <v>1,2</v>
      </c>
      <c r="AJ24" s="403" t="str">
        <f t="shared" si="7"/>
        <v>2,2</v>
      </c>
      <c r="AK24" s="403" t="str">
        <f t="shared" si="7"/>
        <v>3,2</v>
      </c>
      <c r="AL24" s="403" t="str">
        <f t="shared" si="7"/>
        <v>4,2</v>
      </c>
      <c r="AM24" s="403" t="str">
        <f t="shared" si="7"/>
        <v>5,2</v>
      </c>
      <c r="AN24" s="403" t="str">
        <f t="shared" si="7"/>
        <v>6,2</v>
      </c>
      <c r="AO24" s="403" t="str">
        <f t="shared" si="7"/>
        <v>7,2</v>
      </c>
      <c r="AP24" s="403" t="str">
        <f t="shared" si="7"/>
        <v>8,2</v>
      </c>
      <c r="AQ24" s="403" t="str">
        <f t="shared" si="7"/>
        <v>9,2</v>
      </c>
      <c r="AR24" s="403" t="str">
        <f t="shared" si="7"/>
        <v>10,2</v>
      </c>
      <c r="AS24" s="5"/>
      <c r="AT24" s="5"/>
      <c r="AU24" s="5"/>
      <c r="AV24" s="5"/>
      <c r="AW24" s="5"/>
      <c r="AX24" s="5"/>
      <c r="AY24" s="5"/>
      <c r="AZ24" s="5"/>
      <c r="BA24" s="5"/>
      <c r="BB24" s="5"/>
      <c r="BC24" s="5"/>
    </row>
    <row r="25" spans="1:55" ht="12" customHeight="1">
      <c r="A25" s="73">
        <v>2.5882352941176401</v>
      </c>
      <c r="B25" s="77"/>
      <c r="C25" s="77">
        <v>1.742</v>
      </c>
      <c r="D25" s="77">
        <v>2.4</v>
      </c>
      <c r="E25" s="129">
        <f t="shared" si="4"/>
        <v>21</v>
      </c>
      <c r="F25" s="129">
        <f t="shared" si="1"/>
        <v>1.74199999999999</v>
      </c>
      <c r="G25" s="117">
        <v>1.74199999999999</v>
      </c>
      <c r="H25" s="117">
        <v>2.3999999999999901</v>
      </c>
      <c r="I25" s="127">
        <v>2.666666666667</v>
      </c>
      <c r="J25" s="407">
        <v>18.389154362583898</v>
      </c>
      <c r="K25" s="127">
        <v>2.666666666667</v>
      </c>
      <c r="L25" s="127">
        <v>301.64456138682999</v>
      </c>
      <c r="M25" s="81">
        <v>2.666666666667</v>
      </c>
      <c r="N25" s="82">
        <v>-297.12087684925302</v>
      </c>
      <c r="O25" s="82">
        <v>-6311.4617665247497</v>
      </c>
      <c r="P25" s="82">
        <v>-2910.3442886095299</v>
      </c>
      <c r="Q25" s="82">
        <v>-75157.793016621203</v>
      </c>
      <c r="R25" s="78">
        <v>0</v>
      </c>
      <c r="S25" s="78">
        <v>1.5E-3</v>
      </c>
      <c r="T25" s="118">
        <v>1.6000000000000001E-3</v>
      </c>
      <c r="U25" s="118">
        <v>1.6999999999999999E-3</v>
      </c>
      <c r="V25" s="53"/>
      <c r="W25" s="53"/>
      <c r="X25" s="53"/>
      <c r="Y25" s="53"/>
      <c r="Z25" s="101"/>
      <c r="AA25" s="53"/>
      <c r="AB25" s="53"/>
      <c r="AC25" s="53"/>
      <c r="AD25" s="53"/>
      <c r="AE25" s="94">
        <f>AB24</f>
        <v>36</v>
      </c>
      <c r="AF25" s="45"/>
      <c r="AG25" s="45"/>
      <c r="AH25" s="11">
        <f>COLUMN()</f>
        <v>34</v>
      </c>
      <c r="AI25" s="403" t="str">
        <f t="shared" si="7"/>
        <v>1,3</v>
      </c>
      <c r="AJ25" s="403" t="str">
        <f t="shared" si="7"/>
        <v>2,3</v>
      </c>
      <c r="AK25" s="403" t="str">
        <f t="shared" si="7"/>
        <v>3,3</v>
      </c>
      <c r="AL25" s="403" t="str">
        <f t="shared" si="7"/>
        <v>4,3</v>
      </c>
      <c r="AM25" s="403" t="str">
        <f t="shared" si="7"/>
        <v>5,3</v>
      </c>
      <c r="AN25" s="403" t="str">
        <f t="shared" si="7"/>
        <v>6,3</v>
      </c>
      <c r="AO25" s="403" t="str">
        <f t="shared" si="7"/>
        <v>7,3</v>
      </c>
      <c r="AP25" s="403" t="str">
        <f t="shared" si="7"/>
        <v>8,3</v>
      </c>
      <c r="AQ25" s="403" t="str">
        <f t="shared" si="7"/>
        <v>9,3</v>
      </c>
      <c r="AR25" s="403" t="str">
        <f t="shared" si="7"/>
        <v>10,3</v>
      </c>
      <c r="AS25" s="5"/>
      <c r="AT25" s="5"/>
      <c r="AU25" s="5"/>
      <c r="AV25" s="5"/>
      <c r="AW25" s="5"/>
      <c r="AX25" s="5"/>
      <c r="AY25" s="5"/>
      <c r="AZ25" s="5"/>
      <c r="BA25" s="5"/>
      <c r="BB25" s="5"/>
      <c r="BC25" s="5"/>
    </row>
    <row r="26" spans="1:55" ht="12" customHeight="1">
      <c r="A26" s="73">
        <v>2.6638655462184802</v>
      </c>
      <c r="B26" s="77"/>
      <c r="C26" s="77">
        <v>1.792</v>
      </c>
      <c r="D26" s="77">
        <v>2.8</v>
      </c>
      <c r="E26" s="129">
        <f t="shared" si="4"/>
        <v>22</v>
      </c>
      <c r="F26" s="129">
        <f t="shared" si="1"/>
        <v>1.792</v>
      </c>
      <c r="G26" s="117">
        <v>1.792</v>
      </c>
      <c r="H26" s="117">
        <v>2.7999999999999901</v>
      </c>
      <c r="I26" s="127">
        <v>2.75</v>
      </c>
      <c r="J26" s="407">
        <v>18.556609459577299</v>
      </c>
      <c r="K26" s="127">
        <v>2.75</v>
      </c>
      <c r="L26" s="127">
        <v>303.02525285288499</v>
      </c>
      <c r="M26" s="81">
        <v>2.75</v>
      </c>
      <c r="N26" s="82">
        <v>-271.68904055658902</v>
      </c>
      <c r="O26" s="82">
        <v>-5337.9766148958797</v>
      </c>
      <c r="P26" s="82">
        <v>-2528.2575005948402</v>
      </c>
      <c r="Q26" s="82">
        <v>-60549.806295814298</v>
      </c>
      <c r="R26" s="78">
        <v>1</v>
      </c>
      <c r="S26" s="78">
        <v>1E-3</v>
      </c>
      <c r="T26" s="118">
        <v>1.8E-3</v>
      </c>
      <c r="U26" s="118">
        <v>2E-3</v>
      </c>
      <c r="V26" s="53"/>
      <c r="W26" s="53"/>
      <c r="X26" s="53"/>
      <c r="Y26" s="53"/>
      <c r="Z26" s="95" t="s">
        <v>94</v>
      </c>
      <c r="AA26" s="95"/>
      <c r="AB26" s="95"/>
      <c r="AC26" s="95"/>
      <c r="AD26" s="95"/>
      <c r="AE26" s="95"/>
      <c r="AF26" s="95"/>
      <c r="AG26" s="101"/>
      <c r="AH26" s="11">
        <f>COLUMN()</f>
        <v>34</v>
      </c>
      <c r="AI26" s="403" t="str">
        <f t="shared" si="7"/>
        <v>1,4</v>
      </c>
      <c r="AJ26" s="403" t="str">
        <f t="shared" si="7"/>
        <v>2,4</v>
      </c>
      <c r="AK26" s="403" t="str">
        <f t="shared" si="7"/>
        <v>3,4</v>
      </c>
      <c r="AL26" s="403" t="str">
        <f t="shared" si="7"/>
        <v>4,4</v>
      </c>
      <c r="AM26" s="403" t="str">
        <f t="shared" si="7"/>
        <v>5,4</v>
      </c>
      <c r="AN26" s="403" t="str">
        <f t="shared" si="7"/>
        <v>6,4</v>
      </c>
      <c r="AO26" s="403" t="str">
        <f t="shared" si="7"/>
        <v>7,4</v>
      </c>
      <c r="AP26" s="403" t="str">
        <f t="shared" si="7"/>
        <v>8,4</v>
      </c>
      <c r="AQ26" s="403" t="str">
        <f t="shared" si="7"/>
        <v>9,4</v>
      </c>
      <c r="AR26" s="403" t="str">
        <f t="shared" si="7"/>
        <v>10,4</v>
      </c>
      <c r="AS26" s="5"/>
      <c r="AT26" s="5"/>
      <c r="AU26" s="5"/>
      <c r="AV26" s="5"/>
      <c r="AW26" s="5"/>
      <c r="AX26" s="5"/>
      <c r="AY26" s="5"/>
      <c r="AZ26" s="5"/>
      <c r="BA26" s="5"/>
      <c r="BB26" s="5"/>
      <c r="BC26" s="5"/>
    </row>
    <row r="27" spans="1:55" ht="12" customHeight="1">
      <c r="A27" s="73">
        <v>2.7394957983193202</v>
      </c>
      <c r="B27" s="77"/>
      <c r="C27" s="77">
        <v>1.8420000000000001</v>
      </c>
      <c r="D27" s="77">
        <v>2.4</v>
      </c>
      <c r="E27" s="129">
        <f t="shared" si="4"/>
        <v>23</v>
      </c>
      <c r="F27" s="129">
        <f t="shared" si="1"/>
        <v>1.8420000000000001</v>
      </c>
      <c r="G27" s="117">
        <v>1.8420000000000001</v>
      </c>
      <c r="H27" s="117">
        <v>2.3999999999999901</v>
      </c>
      <c r="I27" s="127">
        <v>2.833333333333</v>
      </c>
      <c r="J27" s="407">
        <v>18.936728809066</v>
      </c>
      <c r="K27" s="127">
        <v>2.833333333333</v>
      </c>
      <c r="L27" s="127">
        <v>304.44955144961898</v>
      </c>
      <c r="M27" s="81">
        <v>2.833333333333</v>
      </c>
      <c r="N27" s="82">
        <v>-254.75719307492801</v>
      </c>
      <c r="O27" s="82">
        <v>-4970.0779751916598</v>
      </c>
      <c r="P27" s="82">
        <v>-2273.5608650589702</v>
      </c>
      <c r="Q27" s="82">
        <v>-55023.4223845788</v>
      </c>
      <c r="R27" s="78">
        <v>11</v>
      </c>
      <c r="S27" s="78">
        <v>1.5E-3</v>
      </c>
      <c r="T27" s="118">
        <v>1.9E-3</v>
      </c>
      <c r="U27" s="118">
        <v>1.6999999999999999E-3</v>
      </c>
      <c r="V27" s="53"/>
      <c r="W27" s="53"/>
      <c r="X27" s="53"/>
      <c r="Y27" s="123" t="s">
        <v>90</v>
      </c>
      <c r="Z27" s="85" t="s">
        <v>93</v>
      </c>
      <c r="AA27" s="85">
        <v>0</v>
      </c>
      <c r="AB27" s="85">
        <v>1</v>
      </c>
      <c r="AC27" s="85">
        <v>2</v>
      </c>
      <c r="AD27" s="85">
        <v>3</v>
      </c>
      <c r="AE27" s="85">
        <v>4</v>
      </c>
      <c r="AF27" s="9"/>
      <c r="AG27" s="53"/>
      <c r="AH27" s="11">
        <f>COLUMN()</f>
        <v>34</v>
      </c>
      <c r="AI27" s="403" t="str">
        <f t="shared" si="7"/>
        <v>1,5</v>
      </c>
      <c r="AJ27" s="403" t="str">
        <f t="shared" si="7"/>
        <v>2,5</v>
      </c>
      <c r="AK27" s="403" t="str">
        <f t="shared" si="7"/>
        <v>3,5</v>
      </c>
      <c r="AL27" s="403" t="str">
        <f t="shared" si="7"/>
        <v>4,5</v>
      </c>
      <c r="AM27" s="403" t="str">
        <f t="shared" si="7"/>
        <v>5,5</v>
      </c>
      <c r="AN27" s="403" t="str">
        <f t="shared" si="7"/>
        <v>6,5</v>
      </c>
      <c r="AO27" s="403" t="str">
        <f t="shared" si="7"/>
        <v>7,5</v>
      </c>
      <c r="AP27" s="403" t="str">
        <f t="shared" si="7"/>
        <v>8,5</v>
      </c>
      <c r="AQ27" s="403" t="str">
        <f t="shared" si="7"/>
        <v>9,5</v>
      </c>
      <c r="AR27" s="403" t="str">
        <f t="shared" si="7"/>
        <v>10,5</v>
      </c>
      <c r="AS27" s="5"/>
      <c r="AT27" s="5"/>
      <c r="AU27" s="5"/>
      <c r="AV27" s="5"/>
      <c r="AW27" s="5"/>
      <c r="AX27" s="5"/>
      <c r="AY27" s="5"/>
      <c r="AZ27" s="5"/>
      <c r="BA27" s="5"/>
      <c r="BB27" s="5"/>
      <c r="BC27" s="5"/>
    </row>
    <row r="28" spans="1:55" ht="12" customHeight="1">
      <c r="A28" s="73">
        <v>2.8151260504201598</v>
      </c>
      <c r="B28" s="77"/>
      <c r="C28" s="77">
        <v>1.998</v>
      </c>
      <c r="D28" s="77">
        <v>-2.1</v>
      </c>
      <c r="E28" s="129">
        <f t="shared" si="4"/>
        <v>24</v>
      </c>
      <c r="F28" s="129">
        <f t="shared" si="1"/>
        <v>1.99799999999999</v>
      </c>
      <c r="G28" s="117">
        <v>1.99799999999999</v>
      </c>
      <c r="H28" s="117">
        <v>-2.1</v>
      </c>
      <c r="I28" s="127">
        <v>2.916666666667</v>
      </c>
      <c r="J28" s="407">
        <v>19.170775119149202</v>
      </c>
      <c r="K28" s="127">
        <v>2.916666666667</v>
      </c>
      <c r="L28" s="127">
        <v>305.917319475927</v>
      </c>
      <c r="M28" s="81">
        <v>2.916666666667</v>
      </c>
      <c r="N28" s="82">
        <v>-263.34337132019698</v>
      </c>
      <c r="O28" s="82">
        <v>-5605.0114593553299</v>
      </c>
      <c r="P28" s="82">
        <v>-2402.2668492892299</v>
      </c>
      <c r="Q28" s="82">
        <v>-64543.227477745102</v>
      </c>
      <c r="R28" s="78">
        <v>21</v>
      </c>
      <c r="S28" s="78">
        <v>2.5000000000000001E-3</v>
      </c>
      <c r="T28" s="118">
        <v>1.6000000000000001E-3</v>
      </c>
      <c r="U28" s="118">
        <v>1.8E-3</v>
      </c>
      <c r="V28" s="53"/>
      <c r="W28" s="53"/>
      <c r="X28" s="53"/>
      <c r="Y28" s="53"/>
      <c r="Z28" s="118">
        <v>0</v>
      </c>
      <c r="AA28" s="118">
        <v>0</v>
      </c>
      <c r="AB28" s="118">
        <v>11</v>
      </c>
      <c r="AC28" s="118">
        <v>2</v>
      </c>
      <c r="AD28" s="118">
        <v>-50</v>
      </c>
      <c r="AE28" s="118"/>
      <c r="AF28" s="50" t="str">
        <f t="shared" ref="AF28:AF37" si="8">_xlfn.CONCAT(AC28+1,",",AB28+1)</f>
        <v>3,12</v>
      </c>
      <c r="AG28" s="101"/>
      <c r="AH28" s="11">
        <f>COLUMN()</f>
        <v>34</v>
      </c>
      <c r="AI28" s="403" t="str">
        <f t="shared" si="7"/>
        <v>1,6</v>
      </c>
      <c r="AJ28" s="403" t="str">
        <f t="shared" si="7"/>
        <v>2,6</v>
      </c>
      <c r="AK28" s="403" t="str">
        <f t="shared" si="7"/>
        <v>3,6</v>
      </c>
      <c r="AL28" s="403" t="str">
        <f t="shared" si="7"/>
        <v>4,6</v>
      </c>
      <c r="AM28" s="403" t="str">
        <f t="shared" si="7"/>
        <v>5,6</v>
      </c>
      <c r="AN28" s="403" t="str">
        <f t="shared" si="7"/>
        <v>6,6</v>
      </c>
      <c r="AO28" s="403" t="str">
        <f t="shared" si="7"/>
        <v>7,6</v>
      </c>
      <c r="AP28" s="403" t="str">
        <f t="shared" si="7"/>
        <v>8,6</v>
      </c>
      <c r="AQ28" s="403" t="str">
        <f t="shared" si="7"/>
        <v>9,6</v>
      </c>
      <c r="AR28" s="403" t="str">
        <f t="shared" si="7"/>
        <v>10,6</v>
      </c>
      <c r="AS28" s="5"/>
      <c r="AT28" s="5"/>
      <c r="AU28" s="5"/>
      <c r="AV28" s="5"/>
      <c r="AW28" s="5"/>
      <c r="AX28" s="5"/>
      <c r="AY28" s="5"/>
      <c r="AZ28" s="5"/>
      <c r="BA28" s="5"/>
      <c r="BB28" s="5"/>
      <c r="BC28" s="5"/>
    </row>
    <row r="29" spans="1:55" ht="12" customHeight="1">
      <c r="A29" s="73">
        <v>2.8907563025209999</v>
      </c>
      <c r="B29" s="77"/>
      <c r="C29" s="77">
        <v>2.048</v>
      </c>
      <c r="D29" s="77">
        <v>-2.5</v>
      </c>
      <c r="E29" s="129">
        <f t="shared" si="4"/>
        <v>25</v>
      </c>
      <c r="F29" s="129">
        <f t="shared" si="1"/>
        <v>2.048</v>
      </c>
      <c r="G29" s="117">
        <v>2.048</v>
      </c>
      <c r="H29" s="117">
        <v>-2.5</v>
      </c>
      <c r="I29" s="127">
        <v>3</v>
      </c>
      <c r="J29" s="407">
        <v>19.0583902795501</v>
      </c>
      <c r="K29" s="127">
        <v>3</v>
      </c>
      <c r="L29" s="127">
        <v>307.42836043223701</v>
      </c>
      <c r="M29" s="81">
        <v>3</v>
      </c>
      <c r="N29" s="82">
        <v>-287.06981905043801</v>
      </c>
      <c r="O29" s="82">
        <v>-6544.9736580595199</v>
      </c>
      <c r="P29" s="82">
        <v>-2758.7912791045401</v>
      </c>
      <c r="Q29" s="82">
        <v>-78644.115495784004</v>
      </c>
      <c r="R29" s="78">
        <v>31</v>
      </c>
      <c r="S29" s="78">
        <v>1.5E-3</v>
      </c>
      <c r="T29" s="118">
        <v>1.8E-3</v>
      </c>
      <c r="U29" s="118">
        <v>2E-3</v>
      </c>
      <c r="V29" s="53"/>
      <c r="W29" s="53"/>
      <c r="X29" s="53"/>
      <c r="Y29" s="53"/>
      <c r="Z29" s="118">
        <v>1</v>
      </c>
      <c r="AA29" s="118">
        <v>2</v>
      </c>
      <c r="AB29" s="118">
        <v>4</v>
      </c>
      <c r="AC29" s="118">
        <v>7</v>
      </c>
      <c r="AD29" s="118" t="s">
        <v>86</v>
      </c>
      <c r="AE29" s="118" t="s">
        <v>87</v>
      </c>
      <c r="AF29" s="50" t="str">
        <f t="shared" si="8"/>
        <v>8,5</v>
      </c>
      <c r="AG29" s="101"/>
      <c r="AH29" s="11">
        <f>COLUMN()</f>
        <v>34</v>
      </c>
      <c r="AI29" s="403" t="str">
        <f t="shared" si="7"/>
        <v>1,7</v>
      </c>
      <c r="AJ29" s="403" t="str">
        <f t="shared" si="7"/>
        <v>2,7</v>
      </c>
      <c r="AK29" s="403" t="str">
        <f t="shared" si="7"/>
        <v>3,7</v>
      </c>
      <c r="AL29" s="403" t="str">
        <f t="shared" si="7"/>
        <v>4,7</v>
      </c>
      <c r="AM29" s="403" t="str">
        <f t="shared" si="7"/>
        <v>5,7</v>
      </c>
      <c r="AN29" s="403" t="str">
        <f t="shared" si="7"/>
        <v>6,7</v>
      </c>
      <c r="AO29" s="403" t="str">
        <f t="shared" si="7"/>
        <v>7,7</v>
      </c>
      <c r="AP29" s="403" t="str">
        <f t="shared" si="7"/>
        <v>8,7</v>
      </c>
      <c r="AQ29" s="403" t="str">
        <f t="shared" si="7"/>
        <v>9,7</v>
      </c>
      <c r="AR29" s="403" t="str">
        <f t="shared" si="7"/>
        <v>10,7</v>
      </c>
      <c r="AS29" s="5"/>
      <c r="AT29" s="5"/>
      <c r="AU29" s="5"/>
      <c r="AV29" s="5"/>
      <c r="AW29" s="5"/>
      <c r="AX29" s="5"/>
      <c r="AY29" s="5"/>
      <c r="AZ29" s="5"/>
      <c r="BA29" s="5"/>
      <c r="BB29" s="5"/>
      <c r="BC29" s="5"/>
    </row>
    <row r="30" spans="1:55" ht="12" customHeight="1">
      <c r="A30" s="73">
        <v>2.96638655462184</v>
      </c>
      <c r="B30" s="77"/>
      <c r="C30" s="77">
        <v>2.0979999999999999</v>
      </c>
      <c r="D30" s="77">
        <v>-2.1</v>
      </c>
      <c r="E30" s="129">
        <f t="shared" si="4"/>
        <v>26</v>
      </c>
      <c r="F30" s="129">
        <f t="shared" si="1"/>
        <v>2.0979999999999901</v>
      </c>
      <c r="G30" s="117">
        <v>2.0979999999999901</v>
      </c>
      <c r="H30" s="117">
        <v>-2.1</v>
      </c>
      <c r="I30" s="127">
        <v>3.083333333333</v>
      </c>
      <c r="J30" s="407">
        <v>18.717115513301501</v>
      </c>
      <c r="K30" s="127">
        <v>3.083333333333</v>
      </c>
      <c r="L30" s="127">
        <v>309.18194809575402</v>
      </c>
      <c r="M30" s="81">
        <v>3.083333333333</v>
      </c>
      <c r="N30" s="82">
        <v>-304.37792765286099</v>
      </c>
      <c r="O30" s="82">
        <v>-6960.3625357127903</v>
      </c>
      <c r="P30" s="82">
        <v>-3019.2149179276698</v>
      </c>
      <c r="Q30" s="82">
        <v>-84878.748498491594</v>
      </c>
      <c r="R30" s="80"/>
      <c r="S30" s="80"/>
      <c r="T30" s="120" t="s">
        <v>63</v>
      </c>
      <c r="U30" s="120" t="s">
        <v>64</v>
      </c>
      <c r="V30" s="53"/>
      <c r="W30" s="53"/>
      <c r="X30" s="53"/>
      <c r="Y30" s="53"/>
      <c r="Z30" s="118">
        <v>2</v>
      </c>
      <c r="AA30" s="118">
        <v>2</v>
      </c>
      <c r="AB30" s="118">
        <v>3</v>
      </c>
      <c r="AC30" s="118">
        <v>2</v>
      </c>
      <c r="AD30" s="118" t="s">
        <v>88</v>
      </c>
      <c r="AE30" s="118" t="s">
        <v>89</v>
      </c>
      <c r="AF30" s="50" t="str">
        <f t="shared" si="8"/>
        <v>3,4</v>
      </c>
      <c r="AG30" s="101"/>
      <c r="AH30" s="11">
        <f>COLUMN()</f>
        <v>34</v>
      </c>
      <c r="AI30" s="403" t="str">
        <f t="shared" si="7"/>
        <v>1,8</v>
      </c>
      <c r="AJ30" s="403" t="str">
        <f t="shared" si="7"/>
        <v>2,8</v>
      </c>
      <c r="AK30" s="403" t="str">
        <f t="shared" si="7"/>
        <v>3,8</v>
      </c>
      <c r="AL30" s="403" t="str">
        <f t="shared" si="7"/>
        <v>4,8</v>
      </c>
      <c r="AM30" s="403" t="str">
        <f t="shared" si="7"/>
        <v>5,8</v>
      </c>
      <c r="AN30" s="403" t="str">
        <f t="shared" si="7"/>
        <v>6,8</v>
      </c>
      <c r="AO30" s="403" t="str">
        <f t="shared" si="7"/>
        <v>7,8</v>
      </c>
      <c r="AP30" s="403" t="str">
        <f t="shared" si="7"/>
        <v>8,8</v>
      </c>
      <c r="AQ30" s="403" t="str">
        <f t="shared" si="7"/>
        <v>9,8</v>
      </c>
      <c r="AR30" s="403" t="str">
        <f t="shared" si="7"/>
        <v>10,8</v>
      </c>
      <c r="AS30" s="5"/>
      <c r="AT30" s="5"/>
      <c r="AU30" s="5"/>
      <c r="AV30" s="5"/>
      <c r="AW30" s="5"/>
      <c r="AX30" s="5"/>
      <c r="AY30" s="5"/>
      <c r="AZ30" s="5"/>
      <c r="BA30" s="5"/>
      <c r="BB30" s="5"/>
      <c r="BC30" s="5"/>
    </row>
    <row r="31" spans="1:55" ht="12" customHeight="1">
      <c r="A31" s="73">
        <v>3.04201680672268</v>
      </c>
      <c r="B31" s="77"/>
      <c r="C31" s="77">
        <v>2.254</v>
      </c>
      <c r="D31" s="77">
        <v>2.1</v>
      </c>
      <c r="E31" s="129">
        <f t="shared" si="4"/>
        <v>27</v>
      </c>
      <c r="F31" s="129">
        <f t="shared" si="1"/>
        <v>2.254</v>
      </c>
      <c r="G31" s="117">
        <v>2.254</v>
      </c>
      <c r="H31" s="117">
        <v>2.1</v>
      </c>
      <c r="I31" s="127">
        <v>3.166666666667</v>
      </c>
      <c r="J31" s="407">
        <v>18.485423679443599</v>
      </c>
      <c r="K31" s="127">
        <v>3.166666666667</v>
      </c>
      <c r="L31" s="127">
        <v>310.90363389173098</v>
      </c>
      <c r="M31" s="81">
        <v>3.166666666667</v>
      </c>
      <c r="N31" s="82">
        <v>-297.94596160494501</v>
      </c>
      <c r="O31" s="82">
        <v>-6418.4290851966798</v>
      </c>
      <c r="P31" s="82">
        <v>-2922.9791878647002</v>
      </c>
      <c r="Q31" s="82">
        <v>-76750.273324781607</v>
      </c>
      <c r="R31" s="53"/>
      <c r="S31" s="53"/>
      <c r="T31" s="53"/>
      <c r="U31" s="53"/>
      <c r="V31" s="53"/>
      <c r="W31" s="53"/>
      <c r="X31" s="53"/>
      <c r="Y31" s="123" t="s">
        <v>91</v>
      </c>
      <c r="Z31" s="78">
        <v>0</v>
      </c>
      <c r="AA31" s="78">
        <v>2</v>
      </c>
      <c r="AB31" s="78">
        <v>3</v>
      </c>
      <c r="AC31" s="78">
        <v>2</v>
      </c>
      <c r="AD31" s="78" t="s">
        <v>88</v>
      </c>
      <c r="AE31" s="78" t="s">
        <v>89</v>
      </c>
      <c r="AF31" s="50" t="str">
        <f t="shared" si="8"/>
        <v>3,4</v>
      </c>
      <c r="AG31" s="101"/>
      <c r="AH31" s="11">
        <f>COLUMN()</f>
        <v>34</v>
      </c>
      <c r="AI31" s="403" t="str">
        <f t="shared" si="7"/>
        <v>1,9</v>
      </c>
      <c r="AJ31" s="403" t="str">
        <f t="shared" si="7"/>
        <v>2,9</v>
      </c>
      <c r="AK31" s="403" t="str">
        <f t="shared" si="7"/>
        <v>3,9</v>
      </c>
      <c r="AL31" s="403" t="str">
        <f t="shared" si="7"/>
        <v>4,9</v>
      </c>
      <c r="AM31" s="403" t="str">
        <f t="shared" si="7"/>
        <v>5,9</v>
      </c>
      <c r="AN31" s="403" t="str">
        <f t="shared" si="7"/>
        <v>6,9</v>
      </c>
      <c r="AO31" s="403" t="str">
        <f t="shared" si="7"/>
        <v>7,9</v>
      </c>
      <c r="AP31" s="403" t="str">
        <f t="shared" si="7"/>
        <v>8,9</v>
      </c>
      <c r="AQ31" s="403" t="str">
        <f t="shared" si="7"/>
        <v>9,9</v>
      </c>
      <c r="AR31" s="403" t="str">
        <f t="shared" si="7"/>
        <v>10,9</v>
      </c>
      <c r="AS31" s="5"/>
      <c r="AT31" s="5"/>
      <c r="AU31" s="5"/>
      <c r="AV31" s="5"/>
      <c r="AW31" s="5"/>
      <c r="AX31" s="5"/>
      <c r="AY31" s="5"/>
      <c r="AZ31" s="5"/>
      <c r="BA31" s="5"/>
      <c r="BB31" s="5"/>
      <c r="BC31" s="5"/>
    </row>
    <row r="32" spans="1:55" ht="12" customHeight="1">
      <c r="A32" s="73">
        <v>3.1176470588235201</v>
      </c>
      <c r="B32" s="77"/>
      <c r="C32" s="77">
        <v>2.3039999999999998</v>
      </c>
      <c r="D32" s="77">
        <v>2.5</v>
      </c>
      <c r="E32" s="129">
        <f t="shared" si="4"/>
        <v>28</v>
      </c>
      <c r="F32" s="129">
        <f t="shared" si="1"/>
        <v>2.3039999999999901</v>
      </c>
      <c r="G32" s="117">
        <v>2.3039999999999901</v>
      </c>
      <c r="H32" s="117">
        <v>2.5</v>
      </c>
      <c r="I32" s="127">
        <v>3.25</v>
      </c>
      <c r="J32" s="407">
        <v>18.5723971990599</v>
      </c>
      <c r="K32" s="127">
        <v>3.25</v>
      </c>
      <c r="L32" s="127">
        <v>312.59356299282598</v>
      </c>
      <c r="M32" s="81">
        <v>3.25</v>
      </c>
      <c r="N32" s="82">
        <v>-276.04802597137399</v>
      </c>
      <c r="O32" s="82">
        <v>-5529.6102670487599</v>
      </c>
      <c r="P32" s="82">
        <v>-2594.0657222575201</v>
      </c>
      <c r="Q32" s="82">
        <v>-63413.092383990799</v>
      </c>
      <c r="R32" s="133" t="s">
        <v>70</v>
      </c>
      <c r="S32" s="133"/>
      <c r="T32" s="133"/>
      <c r="U32" s="133"/>
      <c r="V32" s="133">
        <v>50</v>
      </c>
      <c r="W32" s="133">
        <v>-1</v>
      </c>
      <c r="X32" s="53"/>
      <c r="Y32" s="53"/>
      <c r="Z32" s="78">
        <v>1</v>
      </c>
      <c r="AA32" s="78">
        <v>2</v>
      </c>
      <c r="AB32" s="78">
        <v>4</v>
      </c>
      <c r="AC32" s="78">
        <v>7</v>
      </c>
      <c r="AD32" s="78" t="s">
        <v>86</v>
      </c>
      <c r="AE32" s="78" t="s">
        <v>87</v>
      </c>
      <c r="AF32" s="50" t="str">
        <f t="shared" si="8"/>
        <v>8,5</v>
      </c>
      <c r="AG32" s="101"/>
      <c r="AH32" s="11">
        <f>COLUMN()</f>
        <v>34</v>
      </c>
      <c r="AI32" s="403" t="str">
        <f t="shared" si="7"/>
        <v>1,10</v>
      </c>
      <c r="AJ32" s="403" t="str">
        <f t="shared" si="7"/>
        <v>2,10</v>
      </c>
      <c r="AK32" s="403" t="str">
        <f t="shared" si="7"/>
        <v>3,10</v>
      </c>
      <c r="AL32" s="403" t="str">
        <f t="shared" si="7"/>
        <v>4,10</v>
      </c>
      <c r="AM32" s="403" t="str">
        <f t="shared" si="7"/>
        <v>5,10</v>
      </c>
      <c r="AN32" s="403" t="str">
        <f t="shared" si="7"/>
        <v>6,10</v>
      </c>
      <c r="AO32" s="403" t="str">
        <f t="shared" si="7"/>
        <v>7,10</v>
      </c>
      <c r="AP32" s="403" t="str">
        <f t="shared" si="7"/>
        <v>8,10</v>
      </c>
      <c r="AQ32" s="403" t="str">
        <f t="shared" si="7"/>
        <v>9,10</v>
      </c>
      <c r="AR32" s="403" t="str">
        <f t="shared" si="7"/>
        <v>10,10</v>
      </c>
      <c r="AS32" s="5"/>
      <c r="AT32" s="5"/>
      <c r="AU32" s="5"/>
      <c r="AV32" s="5"/>
      <c r="AW32" s="5"/>
      <c r="AX32" s="5"/>
      <c r="AY32" s="5"/>
      <c r="AZ32" s="5"/>
      <c r="BA32" s="5"/>
      <c r="BB32" s="5"/>
      <c r="BC32" s="5"/>
    </row>
    <row r="33" spans="1:55" ht="12" customHeight="1">
      <c r="A33" s="73">
        <v>3.1932773109243602</v>
      </c>
      <c r="B33" s="77"/>
      <c r="C33" s="77">
        <v>2.3540000000000001</v>
      </c>
      <c r="D33" s="77">
        <v>2</v>
      </c>
      <c r="E33" s="129">
        <f t="shared" si="4"/>
        <v>29</v>
      </c>
      <c r="F33" s="129">
        <f t="shared" si="1"/>
        <v>2.3540000000000001</v>
      </c>
      <c r="G33" s="117">
        <v>2.3540000000000001</v>
      </c>
      <c r="H33" s="117">
        <v>2</v>
      </c>
      <c r="I33" s="127">
        <v>3.333333333333</v>
      </c>
      <c r="J33" s="407">
        <v>18.889127796202899</v>
      </c>
      <c r="K33" s="127">
        <v>3.333333333333</v>
      </c>
      <c r="L33" s="127">
        <v>314.25190858672102</v>
      </c>
      <c r="M33" s="81">
        <v>3.333333333333</v>
      </c>
      <c r="N33" s="82">
        <v>-258.74688032696997</v>
      </c>
      <c r="O33" s="82">
        <v>-5087.1190346796402</v>
      </c>
      <c r="P33" s="82">
        <v>-2333.8999062258199</v>
      </c>
      <c r="Q33" s="82">
        <v>-56768.1614301628</v>
      </c>
      <c r="R33" s="133" t="s">
        <v>101</v>
      </c>
      <c r="S33" s="133"/>
      <c r="T33" s="133"/>
      <c r="U33" s="133"/>
      <c r="V33" s="133"/>
      <c r="W33" s="50"/>
      <c r="X33" s="53"/>
      <c r="Y33" s="123" t="s">
        <v>92</v>
      </c>
      <c r="Z33" s="118">
        <v>0</v>
      </c>
      <c r="AA33" s="118">
        <v>2</v>
      </c>
      <c r="AB33" s="118">
        <v>4</v>
      </c>
      <c r="AC33" s="118">
        <v>7</v>
      </c>
      <c r="AD33" s="118" t="s">
        <v>86</v>
      </c>
      <c r="AE33" s="118" t="s">
        <v>87</v>
      </c>
      <c r="AF33" s="50" t="str">
        <f t="shared" si="8"/>
        <v>8,5</v>
      </c>
      <c r="AG33" s="101"/>
      <c r="AH33" s="11">
        <f>COLUMN()</f>
        <v>34</v>
      </c>
      <c r="AI33" s="403" t="str">
        <f t="shared" si="7"/>
        <v>1,11</v>
      </c>
      <c r="AJ33" s="403" t="str">
        <f t="shared" si="7"/>
        <v>2,11</v>
      </c>
      <c r="AK33" s="403" t="str">
        <f t="shared" si="7"/>
        <v>3,11</v>
      </c>
      <c r="AL33" s="403" t="str">
        <f t="shared" si="7"/>
        <v>4,11</v>
      </c>
      <c r="AM33" s="403" t="str">
        <f t="shared" si="7"/>
        <v>5,11</v>
      </c>
      <c r="AN33" s="403" t="str">
        <f t="shared" si="7"/>
        <v>6,11</v>
      </c>
      <c r="AO33" s="403" t="str">
        <f t="shared" si="7"/>
        <v>7,11</v>
      </c>
      <c r="AP33" s="403" t="str">
        <f t="shared" si="7"/>
        <v>8,11</v>
      </c>
      <c r="AQ33" s="403" t="str">
        <f t="shared" si="7"/>
        <v>9,11</v>
      </c>
      <c r="AR33" s="403" t="str">
        <f t="shared" si="7"/>
        <v>10,11</v>
      </c>
      <c r="AS33" s="5"/>
      <c r="AT33" s="5"/>
      <c r="AU33" s="5"/>
      <c r="AV33" s="5"/>
      <c r="AW33" s="5"/>
      <c r="AX33" s="5"/>
      <c r="AY33" s="5"/>
      <c r="AZ33" s="5"/>
      <c r="BA33" s="5"/>
      <c r="BB33" s="5"/>
      <c r="BC33" s="5"/>
    </row>
    <row r="34" spans="1:55" ht="12" customHeight="1">
      <c r="A34" s="73">
        <v>3.26890756302521</v>
      </c>
      <c r="B34" s="77"/>
      <c r="C34" s="77">
        <v>2.5099999999999998</v>
      </c>
      <c r="D34" s="77">
        <v>-2.4</v>
      </c>
      <c r="E34" s="129">
        <f t="shared" si="4"/>
        <v>30</v>
      </c>
      <c r="F34" s="129">
        <f t="shared" si="1"/>
        <v>2.50999999999999</v>
      </c>
      <c r="G34" s="117">
        <v>2.50999999999999</v>
      </c>
      <c r="H34" s="117">
        <v>-2.3999999999999901</v>
      </c>
      <c r="I34" s="127">
        <v>3.416666666667</v>
      </c>
      <c r="J34" s="407">
        <v>19.113660795732098</v>
      </c>
      <c r="K34" s="127">
        <v>3.416666666667</v>
      </c>
      <c r="L34" s="127">
        <v>315.87881421592903</v>
      </c>
      <c r="M34" s="81">
        <v>3.416666666667</v>
      </c>
      <c r="N34" s="82">
        <v>-264.19761288306398</v>
      </c>
      <c r="O34" s="82">
        <v>-5581.2547374227097</v>
      </c>
      <c r="P34" s="82">
        <v>-2415.5231953406501</v>
      </c>
      <c r="Q34" s="82">
        <v>-64175.492140313101</v>
      </c>
      <c r="R34" s="111" t="s">
        <v>35</v>
      </c>
      <c r="S34" s="112" t="s">
        <v>36</v>
      </c>
      <c r="T34" s="111" t="s">
        <v>37</v>
      </c>
      <c r="U34" s="111" t="s">
        <v>38</v>
      </c>
      <c r="V34" s="113" t="s">
        <v>39</v>
      </c>
      <c r="W34" s="50"/>
      <c r="X34" s="53"/>
      <c r="Y34" s="53"/>
      <c r="Z34" s="118">
        <v>1</v>
      </c>
      <c r="AA34" s="118">
        <v>2</v>
      </c>
      <c r="AB34" s="118">
        <v>3</v>
      </c>
      <c r="AC34" s="118">
        <v>2</v>
      </c>
      <c r="AD34" s="118" t="s">
        <v>88</v>
      </c>
      <c r="AE34" s="118" t="s">
        <v>89</v>
      </c>
      <c r="AF34" s="50" t="str">
        <f t="shared" si="8"/>
        <v>3,4</v>
      </c>
      <c r="AG34" s="101"/>
      <c r="AH34" s="11">
        <f>COLUMN()</f>
        <v>34</v>
      </c>
      <c r="AI34" s="403" t="str">
        <f t="shared" si="7"/>
        <v>1,12</v>
      </c>
      <c r="AJ34" s="403" t="str">
        <f t="shared" si="7"/>
        <v>2,12</v>
      </c>
      <c r="AK34" s="403" t="str">
        <f t="shared" si="7"/>
        <v>3,12</v>
      </c>
      <c r="AL34" s="403" t="str">
        <f t="shared" si="7"/>
        <v>4,12</v>
      </c>
      <c r="AM34" s="403" t="str">
        <f t="shared" si="7"/>
        <v>5,12</v>
      </c>
      <c r="AN34" s="403" t="str">
        <f t="shared" si="7"/>
        <v>6,12</v>
      </c>
      <c r="AO34" s="403" t="str">
        <f t="shared" si="7"/>
        <v>7,12</v>
      </c>
      <c r="AP34" s="403" t="str">
        <f t="shared" si="7"/>
        <v>8,12</v>
      </c>
      <c r="AQ34" s="403" t="str">
        <f t="shared" si="7"/>
        <v>9,12</v>
      </c>
      <c r="AR34" s="403" t="str">
        <f t="shared" si="7"/>
        <v>10,12</v>
      </c>
      <c r="AS34" s="5"/>
      <c r="AT34" s="5"/>
      <c r="AU34" s="5"/>
      <c r="AV34" s="5"/>
      <c r="AW34" s="5"/>
      <c r="AX34" s="5"/>
      <c r="AY34" s="5"/>
      <c r="AZ34" s="5"/>
      <c r="BA34" s="5"/>
      <c r="BB34" s="5"/>
      <c r="BC34" s="5"/>
    </row>
    <row r="35" spans="1:55" ht="12" customHeight="1">
      <c r="A35" s="73">
        <v>3.3445378151260501</v>
      </c>
      <c r="B35" s="77"/>
      <c r="C35" s="77">
        <v>2.56</v>
      </c>
      <c r="D35" s="77">
        <v>-2.8</v>
      </c>
      <c r="E35" s="129">
        <f t="shared" si="4"/>
        <v>31</v>
      </c>
      <c r="F35" s="129">
        <f t="shared" si="1"/>
        <v>2.56</v>
      </c>
      <c r="G35" s="117">
        <v>2.56</v>
      </c>
      <c r="H35" s="117">
        <v>-2.7999999999999901</v>
      </c>
      <c r="I35" s="127">
        <v>3.5</v>
      </c>
      <c r="J35" s="407">
        <v>19.018207733479301</v>
      </c>
      <c r="K35" s="127">
        <v>3.5</v>
      </c>
      <c r="L35" s="127">
        <v>317.47436502044502</v>
      </c>
      <c r="M35" s="81">
        <v>3.5</v>
      </c>
      <c r="N35" s="82">
        <v>-286.78000532046298</v>
      </c>
      <c r="O35" s="82">
        <v>-6505.0233813579498</v>
      </c>
      <c r="P35" s="82">
        <v>-2754.8281689841001</v>
      </c>
      <c r="Q35" s="82">
        <v>-78032.811036108702</v>
      </c>
      <c r="R35" s="135" t="str">
        <f t="array" ref="R35:R38">TRANSPOSE(S34:V34)</f>
        <v>GHB_2_6_10</v>
      </c>
      <c r="S35" s="135"/>
      <c r="T35" s="136">
        <v>2</v>
      </c>
      <c r="U35" s="136">
        <v>6</v>
      </c>
      <c r="V35" s="136">
        <v>10</v>
      </c>
      <c r="W35" s="50" t="str">
        <f>_xlfn.CONCAT(V35,",",U35)</f>
        <v>10,6</v>
      </c>
      <c r="X35" s="53"/>
      <c r="Y35" s="53"/>
      <c r="Z35" s="118">
        <v>2</v>
      </c>
      <c r="AA35" s="118">
        <v>0</v>
      </c>
      <c r="AB35" s="118">
        <v>11</v>
      </c>
      <c r="AC35" s="118">
        <v>2</v>
      </c>
      <c r="AD35" s="118">
        <v>-10</v>
      </c>
      <c r="AE35" s="118"/>
      <c r="AF35" s="50" t="str">
        <f t="shared" si="8"/>
        <v>3,12</v>
      </c>
      <c r="AG35" s="101"/>
      <c r="AH35" s="11">
        <f>COLUMN()</f>
        <v>34</v>
      </c>
      <c r="AI35" s="403" t="str">
        <f t="shared" si="7"/>
        <v>1,13</v>
      </c>
      <c r="AJ35" s="403" t="str">
        <f t="shared" si="7"/>
        <v>2,13</v>
      </c>
      <c r="AK35" s="403" t="str">
        <f t="shared" si="7"/>
        <v>3,13</v>
      </c>
      <c r="AL35" s="403" t="str">
        <f t="shared" si="7"/>
        <v>4,13</v>
      </c>
      <c r="AM35" s="403" t="str">
        <f t="shared" si="7"/>
        <v>5,13</v>
      </c>
      <c r="AN35" s="403" t="str">
        <f t="shared" si="7"/>
        <v>6,13</v>
      </c>
      <c r="AO35" s="403" t="str">
        <f t="shared" si="7"/>
        <v>7,13</v>
      </c>
      <c r="AP35" s="403" t="str">
        <f t="shared" si="7"/>
        <v>8,13</v>
      </c>
      <c r="AQ35" s="403" t="str">
        <f t="shared" si="7"/>
        <v>9,13</v>
      </c>
      <c r="AR35" s="403" t="str">
        <f t="shared" si="7"/>
        <v>10,13</v>
      </c>
      <c r="AS35" s="5"/>
      <c r="AT35" s="5"/>
      <c r="AU35" s="5"/>
      <c r="AV35" s="5"/>
      <c r="AW35" s="5"/>
      <c r="AX35" s="5"/>
      <c r="AY35" s="5"/>
      <c r="AZ35" s="5"/>
      <c r="BA35" s="5"/>
      <c r="BB35" s="5"/>
      <c r="BC35" s="5"/>
    </row>
    <row r="36" spans="1:55" ht="12" customHeight="1">
      <c r="A36" s="73">
        <v>3.4201680672268902</v>
      </c>
      <c r="B36" s="77"/>
      <c r="C36" s="77">
        <v>2.61</v>
      </c>
      <c r="D36" s="77">
        <v>-2.4</v>
      </c>
      <c r="E36" s="129">
        <f t="shared" si="4"/>
        <v>32</v>
      </c>
      <c r="F36" s="129">
        <f t="shared" si="1"/>
        <v>2.6099999999999901</v>
      </c>
      <c r="G36" s="117">
        <v>2.6099999999999901</v>
      </c>
      <c r="H36" s="117">
        <v>-2.3999999999999901</v>
      </c>
      <c r="I36" s="127">
        <v>3.583333333333</v>
      </c>
      <c r="J36" s="407">
        <v>18.677401097644101</v>
      </c>
      <c r="K36" s="127">
        <v>3.583333333333</v>
      </c>
      <c r="L36" s="127">
        <v>319.03861494410199</v>
      </c>
      <c r="M36" s="81">
        <v>3.583333333333</v>
      </c>
      <c r="N36" s="82">
        <v>-305.71537630394897</v>
      </c>
      <c r="O36" s="82">
        <v>-7006.0820436996</v>
      </c>
      <c r="P36" s="82">
        <v>-3039.6670654446398</v>
      </c>
      <c r="Q36" s="82">
        <v>-85552.444361453294</v>
      </c>
      <c r="R36" s="135" t="str">
        <v>GHB_3_6_10</v>
      </c>
      <c r="S36" s="135"/>
      <c r="T36" s="136">
        <v>6</v>
      </c>
      <c r="U36" s="136">
        <v>6</v>
      </c>
      <c r="V36" s="136">
        <v>10</v>
      </c>
      <c r="W36" s="50" t="str">
        <f>_xlfn.CONCAT(V36,",",U36)</f>
        <v>10,6</v>
      </c>
      <c r="X36" s="53"/>
      <c r="Y36" s="53"/>
      <c r="Z36" s="118">
        <v>3</v>
      </c>
      <c r="AA36" s="118">
        <v>0</v>
      </c>
      <c r="AB36" s="118">
        <v>2</v>
      </c>
      <c r="AC36" s="118">
        <v>4</v>
      </c>
      <c r="AD36" s="118">
        <v>-20</v>
      </c>
      <c r="AE36" s="118"/>
      <c r="AF36" s="50" t="str">
        <f t="shared" si="8"/>
        <v>5,3</v>
      </c>
      <c r="AG36" s="101"/>
      <c r="AH36" s="11">
        <f>COLUMN()</f>
        <v>34</v>
      </c>
      <c r="AI36" s="403" t="str">
        <f t="shared" si="7"/>
        <v>1,14</v>
      </c>
      <c r="AJ36" s="403" t="str">
        <f t="shared" si="7"/>
        <v>2,14</v>
      </c>
      <c r="AK36" s="403" t="str">
        <f t="shared" si="7"/>
        <v>3,14</v>
      </c>
      <c r="AL36" s="403" t="str">
        <f t="shared" si="7"/>
        <v>4,14</v>
      </c>
      <c r="AM36" s="403" t="str">
        <f t="shared" si="7"/>
        <v>5,14</v>
      </c>
      <c r="AN36" s="403" t="str">
        <f t="shared" si="7"/>
        <v>6,14</v>
      </c>
      <c r="AO36" s="403" t="str">
        <f t="shared" si="7"/>
        <v>7,14</v>
      </c>
      <c r="AP36" s="403" t="str">
        <f t="shared" si="7"/>
        <v>8,14</v>
      </c>
      <c r="AQ36" s="403" t="str">
        <f t="shared" si="7"/>
        <v>9,14</v>
      </c>
      <c r="AR36" s="403" t="str">
        <f t="shared" si="7"/>
        <v>10,14</v>
      </c>
      <c r="AS36" s="5"/>
      <c r="AT36" s="5"/>
      <c r="AU36" s="5"/>
      <c r="AV36" s="5"/>
      <c r="AW36" s="5"/>
      <c r="AX36" s="5"/>
      <c r="AY36" s="5"/>
      <c r="AZ36" s="5"/>
      <c r="BA36" s="5"/>
      <c r="BB36" s="5"/>
      <c r="BC36" s="5"/>
    </row>
    <row r="37" spans="1:55" ht="12" customHeight="1">
      <c r="A37" s="73">
        <v>3.4957983193277302</v>
      </c>
      <c r="B37" s="77"/>
      <c r="C37" s="77">
        <v>2.766</v>
      </c>
      <c r="D37" s="77">
        <v>2.4</v>
      </c>
      <c r="E37" s="129">
        <f t="shared" si="4"/>
        <v>33</v>
      </c>
      <c r="F37" s="129">
        <f t="shared" si="1"/>
        <v>2.766</v>
      </c>
      <c r="G37" s="117">
        <v>2.766</v>
      </c>
      <c r="H37" s="117">
        <v>2.3999999999999901</v>
      </c>
      <c r="I37" s="127">
        <v>3.666666666667</v>
      </c>
      <c r="J37" s="407">
        <v>18.405736964844198</v>
      </c>
      <c r="K37" s="127">
        <v>3.666666666667</v>
      </c>
      <c r="L37" s="127">
        <v>320.57164527946799</v>
      </c>
      <c r="M37" s="81">
        <v>3.666666666667</v>
      </c>
      <c r="N37" s="82">
        <v>-302.71149847165702</v>
      </c>
      <c r="O37" s="82">
        <v>-6587.3737109643498</v>
      </c>
      <c r="P37" s="82">
        <v>-2994.94243027006</v>
      </c>
      <c r="Q37" s="82">
        <v>-79273.092078861693</v>
      </c>
      <c r="R37" s="135" t="str">
        <v>ESTUARY2</v>
      </c>
      <c r="S37" s="135"/>
      <c r="T37" s="136" t="s">
        <v>103</v>
      </c>
      <c r="U37" s="136" t="s">
        <v>29</v>
      </c>
      <c r="V37" s="136" t="s">
        <v>29</v>
      </c>
      <c r="W37" s="50" t="str">
        <f>_xlfn.CONCAT(V37,",",U37)</f>
        <v>-,-</v>
      </c>
      <c r="X37" s="53"/>
      <c r="Y37" s="53"/>
      <c r="Z37" s="118">
        <v>4</v>
      </c>
      <c r="AA37" s="118">
        <v>0</v>
      </c>
      <c r="AB37" s="118">
        <v>13</v>
      </c>
      <c r="AC37" s="118">
        <v>5</v>
      </c>
      <c r="AD37" s="118">
        <v>-40</v>
      </c>
      <c r="AE37" s="118"/>
      <c r="AF37" s="50" t="str">
        <f t="shared" si="8"/>
        <v>6,14</v>
      </c>
      <c r="AG37" s="101"/>
      <c r="AH37" s="11">
        <f>COLUMN()</f>
        <v>34</v>
      </c>
      <c r="AI37" s="403" t="str">
        <f t="shared" si="7"/>
        <v>1,15</v>
      </c>
      <c r="AJ37" s="403" t="str">
        <f t="shared" si="7"/>
        <v>2,15</v>
      </c>
      <c r="AK37" s="403" t="str">
        <f t="shared" si="7"/>
        <v>3,15</v>
      </c>
      <c r="AL37" s="403" t="str">
        <f t="shared" si="7"/>
        <v>4,15</v>
      </c>
      <c r="AM37" s="403" t="str">
        <f t="shared" si="7"/>
        <v>5,15</v>
      </c>
      <c r="AN37" s="403" t="str">
        <f t="shared" si="7"/>
        <v>6,15</v>
      </c>
      <c r="AO37" s="403" t="str">
        <f t="shared" si="7"/>
        <v>7,15</v>
      </c>
      <c r="AP37" s="403" t="str">
        <f t="shared" si="7"/>
        <v>8,15</v>
      </c>
      <c r="AQ37" s="403" t="str">
        <f t="shared" si="7"/>
        <v>9,15</v>
      </c>
      <c r="AR37" s="403" t="str">
        <f t="shared" si="7"/>
        <v>10,15</v>
      </c>
      <c r="AS37" s="5"/>
      <c r="AT37" s="5"/>
      <c r="AU37" s="5"/>
      <c r="AV37" s="5"/>
      <c r="AW37" s="5"/>
      <c r="AX37" s="5"/>
      <c r="AY37" s="5"/>
      <c r="AZ37" s="5"/>
      <c r="BA37" s="5"/>
      <c r="BB37" s="5"/>
      <c r="BC37" s="5"/>
    </row>
    <row r="38" spans="1:55" ht="12" customHeight="1">
      <c r="A38" s="73">
        <v>3.5714285714285698</v>
      </c>
      <c r="B38" s="77"/>
      <c r="C38" s="77">
        <v>2.8159999999999998</v>
      </c>
      <c r="D38" s="77">
        <v>2.8</v>
      </c>
      <c r="E38" s="129">
        <f t="shared" si="4"/>
        <v>34</v>
      </c>
      <c r="F38" s="129">
        <f t="shared" si="1"/>
        <v>2.8159999999999901</v>
      </c>
      <c r="G38" s="117">
        <v>2.8159999999999901</v>
      </c>
      <c r="H38" s="117">
        <v>2.7999999999999901</v>
      </c>
      <c r="I38" s="127">
        <v>3.75</v>
      </c>
      <c r="J38" s="407">
        <v>18.473670974578901</v>
      </c>
      <c r="K38" s="127">
        <v>3.75</v>
      </c>
      <c r="L38" s="127">
        <v>322.07360062397601</v>
      </c>
      <c r="M38" s="81">
        <v>3.75</v>
      </c>
      <c r="N38" s="82">
        <v>-278.92569147816403</v>
      </c>
      <c r="O38" s="82">
        <v>-5580.1755586057898</v>
      </c>
      <c r="P38" s="82">
        <v>-2637.7044707238501</v>
      </c>
      <c r="Q38" s="82">
        <v>-64160.5003560275</v>
      </c>
      <c r="R38" s="135" t="str">
        <v>ESTUARY3</v>
      </c>
      <c r="S38" s="135"/>
      <c r="T38" s="136" t="s">
        <v>104</v>
      </c>
      <c r="U38" s="136" t="s">
        <v>29</v>
      </c>
      <c r="V38" s="136" t="s">
        <v>29</v>
      </c>
      <c r="W38" s="50" t="str">
        <f>_xlfn.CONCAT(V38,",",U38)</f>
        <v>-,-</v>
      </c>
      <c r="X38" s="53"/>
      <c r="Y38" s="53"/>
      <c r="Z38" s="53"/>
      <c r="AA38" s="53"/>
      <c r="AB38" s="53"/>
      <c r="AC38" s="53"/>
      <c r="AD38" s="53"/>
      <c r="AE38" s="53"/>
      <c r="AF38" s="53"/>
      <c r="AG38" s="101"/>
      <c r="AH38" s="402"/>
      <c r="AI38" s="402"/>
      <c r="AJ38" s="402"/>
      <c r="AK38" s="402"/>
      <c r="AL38" s="402"/>
      <c r="AM38" s="402"/>
      <c r="AN38" s="402"/>
      <c r="AO38" s="402"/>
      <c r="AP38" s="402"/>
      <c r="AQ38" s="402"/>
      <c r="AR38" s="402"/>
      <c r="AS38" s="5"/>
      <c r="AT38" s="5"/>
      <c r="AU38" s="5"/>
      <c r="AV38" s="5"/>
      <c r="AW38" s="5"/>
      <c r="AX38" s="5"/>
      <c r="AY38" s="5"/>
      <c r="AZ38" s="5"/>
      <c r="BA38" s="5"/>
      <c r="BB38" s="5"/>
      <c r="BC38" s="5"/>
    </row>
    <row r="39" spans="1:55" ht="12" customHeight="1">
      <c r="A39" s="73">
        <v>3.6470588235294099</v>
      </c>
      <c r="B39" s="77"/>
      <c r="C39" s="77">
        <v>2.8660000000000001</v>
      </c>
      <c r="D39" s="77">
        <v>2.4</v>
      </c>
      <c r="E39" s="129">
        <f t="shared" si="4"/>
        <v>35</v>
      </c>
      <c r="F39" s="129">
        <f t="shared" si="1"/>
        <v>2.8660000000000001</v>
      </c>
      <c r="G39" s="117">
        <v>2.8660000000000001</v>
      </c>
      <c r="H39" s="117">
        <v>2.3999999999999901</v>
      </c>
      <c r="I39" s="127">
        <v>3.833333333333</v>
      </c>
      <c r="J39" s="407">
        <v>18.826238950054801</v>
      </c>
      <c r="K39" s="127">
        <v>3.833333333333</v>
      </c>
      <c r="L39" s="127">
        <v>323.544663537291</v>
      </c>
      <c r="M39" s="81">
        <v>3.833333333333</v>
      </c>
      <c r="N39" s="82">
        <v>-257.37333427632097</v>
      </c>
      <c r="O39" s="82">
        <v>-4977.7620194208703</v>
      </c>
      <c r="P39" s="82">
        <v>-2313.64968843424</v>
      </c>
      <c r="Q39" s="82">
        <v>-55116.141301007599</v>
      </c>
      <c r="R39" s="138"/>
      <c r="S39" s="138"/>
      <c r="T39" s="138"/>
      <c r="U39" s="138"/>
      <c r="V39" s="138"/>
      <c r="W39" s="138"/>
      <c r="X39" s="138"/>
      <c r="Y39" s="138"/>
      <c r="Z39" s="138"/>
      <c r="AA39" s="53"/>
      <c r="AB39" s="53"/>
      <c r="AC39" s="53"/>
      <c r="AD39" s="53"/>
      <c r="AE39" s="53"/>
      <c r="AF39" s="53"/>
      <c r="AG39" s="101"/>
      <c r="AH39" s="394">
        <f>AJ2</f>
        <v>10</v>
      </c>
      <c r="AI39" s="404">
        <v>1</v>
      </c>
      <c r="AJ39" s="404">
        <f>AI39+1</f>
        <v>2</v>
      </c>
      <c r="AK39" s="404">
        <f t="shared" ref="AK39:AR39" si="9">AJ39+1</f>
        <v>3</v>
      </c>
      <c r="AL39" s="404">
        <f t="shared" si="9"/>
        <v>4</v>
      </c>
      <c r="AM39" s="404">
        <f t="shared" si="9"/>
        <v>5</v>
      </c>
      <c r="AN39" s="404">
        <f t="shared" si="9"/>
        <v>6</v>
      </c>
      <c r="AO39" s="404">
        <f t="shared" si="9"/>
        <v>7</v>
      </c>
      <c r="AP39" s="404">
        <f t="shared" si="9"/>
        <v>8</v>
      </c>
      <c r="AQ39" s="404">
        <f t="shared" si="9"/>
        <v>9</v>
      </c>
      <c r="AR39" s="404">
        <f t="shared" si="9"/>
        <v>10</v>
      </c>
      <c r="AS39" s="5"/>
      <c r="AT39" s="5"/>
      <c r="AU39" s="5"/>
      <c r="AV39" s="1"/>
      <c r="AW39" s="5"/>
      <c r="AX39" s="5"/>
      <c r="AY39" s="5"/>
      <c r="AZ39" s="5"/>
      <c r="BA39" s="5"/>
      <c r="BB39" s="5"/>
      <c r="BC39" s="5"/>
    </row>
    <row r="40" spans="1:55" ht="12" customHeight="1">
      <c r="A40" s="73">
        <v>3.72268907563025</v>
      </c>
      <c r="B40" s="77"/>
      <c r="C40" s="77">
        <v>3.0219999999999998</v>
      </c>
      <c r="D40" s="77">
        <v>-2.1</v>
      </c>
      <c r="E40" s="129">
        <f t="shared" si="4"/>
        <v>36</v>
      </c>
      <c r="F40" s="129">
        <f t="shared" si="1"/>
        <v>3.02199999999999</v>
      </c>
      <c r="G40" s="117">
        <v>3.02199999999999</v>
      </c>
      <c r="H40" s="117">
        <v>-2.1</v>
      </c>
      <c r="I40" s="127">
        <v>3.916666666667</v>
      </c>
      <c r="J40" s="407">
        <v>19.1367134607998</v>
      </c>
      <c r="K40" s="127">
        <v>3.916666666667</v>
      </c>
      <c r="L40" s="127">
        <v>324.98499143197301</v>
      </c>
      <c r="M40" s="81">
        <v>3.916666666667</v>
      </c>
      <c r="N40" s="82">
        <v>-258.31593154362201</v>
      </c>
      <c r="O40" s="82">
        <v>-5345.5347970336597</v>
      </c>
      <c r="P40" s="82">
        <v>-2327.4705267336899</v>
      </c>
      <c r="Q40" s="82">
        <v>-60626.821401475201</v>
      </c>
      <c r="R40" s="137"/>
      <c r="S40" s="137">
        <v>0</v>
      </c>
      <c r="T40" s="137"/>
      <c r="U40" s="139"/>
      <c r="V40" s="106" t="str">
        <f>AI3</f>
        <v>nrow</v>
      </c>
      <c r="W40" s="138"/>
      <c r="X40" s="107">
        <f>AJ3</f>
        <v>15</v>
      </c>
      <c r="Y40" s="138"/>
      <c r="Z40" s="137">
        <v>-2</v>
      </c>
      <c r="AA40" s="124" t="s">
        <v>95</v>
      </c>
      <c r="AB40" s="124"/>
      <c r="AC40" s="125"/>
      <c r="AD40" s="124"/>
      <c r="AE40" s="124"/>
      <c r="AF40" s="124"/>
      <c r="AG40" s="101"/>
      <c r="AH40" s="394">
        <f>AJ3</f>
        <v>15</v>
      </c>
      <c r="AI40" s="402" t="str">
        <f>IF(SUM(AI41:AI55)&lt;&gt;0,AI39,"")</f>
        <v/>
      </c>
      <c r="AJ40" s="402" t="str">
        <f t="shared" ref="AJ40:AR40" si="10">IF(SUM(AJ41:AJ55)&lt;&gt;0,AJ39,"")</f>
        <v/>
      </c>
      <c r="AK40" s="402" t="str">
        <f t="shared" si="10"/>
        <v/>
      </c>
      <c r="AL40" s="402" t="str">
        <f t="shared" si="10"/>
        <v/>
      </c>
      <c r="AM40" s="402" t="str">
        <f t="shared" si="10"/>
        <v/>
      </c>
      <c r="AN40" s="402" t="str">
        <f t="shared" si="10"/>
        <v/>
      </c>
      <c r="AO40" s="402" t="str">
        <f t="shared" si="10"/>
        <v/>
      </c>
      <c r="AP40" s="402" t="str">
        <f t="shared" si="10"/>
        <v/>
      </c>
      <c r="AQ40" s="402" t="str">
        <f t="shared" si="10"/>
        <v/>
      </c>
      <c r="AR40" s="402">
        <f t="shared" si="10"/>
        <v>10</v>
      </c>
      <c r="AS40" s="5"/>
      <c r="AT40" s="5"/>
      <c r="AU40" s="5"/>
      <c r="AV40" s="1"/>
      <c r="AW40" s="5"/>
      <c r="AX40" s="5"/>
      <c r="AY40" s="5"/>
      <c r="AZ40" s="5"/>
      <c r="BA40" s="5"/>
      <c r="BB40" s="5"/>
      <c r="BC40" s="5"/>
    </row>
    <row r="41" spans="1:55" ht="12" customHeight="1">
      <c r="A41" s="73">
        <v>3.79831932773109</v>
      </c>
      <c r="B41" s="77"/>
      <c r="C41" s="77">
        <v>3.0720000000000001</v>
      </c>
      <c r="D41" s="77">
        <v>-2.5</v>
      </c>
      <c r="E41" s="129">
        <f t="shared" si="4"/>
        <v>37</v>
      </c>
      <c r="F41" s="129">
        <f t="shared" si="1"/>
        <v>3.0720000000000001</v>
      </c>
      <c r="G41" s="117">
        <v>3.0720000000000001</v>
      </c>
      <c r="H41" s="117">
        <v>-2.5</v>
      </c>
      <c r="I41" s="127">
        <v>4</v>
      </c>
      <c r="J41" s="407">
        <v>19.122752367483201</v>
      </c>
      <c r="K41" s="127">
        <v>4</v>
      </c>
      <c r="L41" s="127">
        <v>326.39467686405402</v>
      </c>
      <c r="M41" s="81">
        <v>4</v>
      </c>
      <c r="N41" s="82">
        <v>-280.20511080653102</v>
      </c>
      <c r="O41" s="82">
        <v>-6312.0883690295796</v>
      </c>
      <c r="P41" s="82">
        <v>-2656.2693796028998</v>
      </c>
      <c r="Q41" s="82">
        <v>-75125.058266699401</v>
      </c>
      <c r="R41" s="137">
        <v>0</v>
      </c>
      <c r="S41" s="115" t="s">
        <v>105</v>
      </c>
      <c r="T41" s="115"/>
      <c r="U41" s="115"/>
      <c r="V41" s="115"/>
      <c r="W41" s="116">
        <v>15</v>
      </c>
      <c r="X41" s="116">
        <v>0</v>
      </c>
      <c r="Y41" s="116">
        <v>9</v>
      </c>
      <c r="Z41" s="50" t="str">
        <f>_xlfn.CONCAT(Y41+1,",",X41+1)</f>
        <v>10,1</v>
      </c>
      <c r="AA41" s="131"/>
      <c r="AB41" s="131" t="s">
        <v>0</v>
      </c>
      <c r="AC41" s="131" t="s">
        <v>62</v>
      </c>
      <c r="AD41" s="131" t="s">
        <v>56</v>
      </c>
      <c r="AE41" s="131" t="s">
        <v>83</v>
      </c>
      <c r="AF41" s="131" t="s">
        <v>84</v>
      </c>
      <c r="AG41" s="53">
        <v>1</v>
      </c>
      <c r="AH41" s="402">
        <f t="shared" ref="AH41:AH55" si="11">IF(SUM(AI41:AR41)&lt;&gt;0,AG41,"")</f>
        <v>1</v>
      </c>
      <c r="AI41" s="397">
        <f t="shared" ref="AI41:AV55" si="12">IF(AI23="","",IF(ISNUMBER(MATCH(AI23,$AF$27:$AF$37,0)),$Z$27,IF(ISNUMBER(MATCH(AI23,$W$35:$W$38,0)),$V$32,IF(ISNUMBER(MATCH(AI23,$Z$41:$Z$70,0)),$Z$40,$AH$3))))</f>
        <v>0</v>
      </c>
      <c r="AJ41" s="397">
        <f t="shared" si="12"/>
        <v>0</v>
      </c>
      <c r="AK41" s="397">
        <f t="shared" si="12"/>
        <v>0</v>
      </c>
      <c r="AL41" s="397">
        <f t="shared" si="12"/>
        <v>0</v>
      </c>
      <c r="AM41" s="397">
        <f t="shared" si="12"/>
        <v>0</v>
      </c>
      <c r="AN41" s="397">
        <f t="shared" si="12"/>
        <v>0</v>
      </c>
      <c r="AO41" s="397">
        <f t="shared" si="12"/>
        <v>0</v>
      </c>
      <c r="AP41" s="397">
        <f t="shared" si="12"/>
        <v>0</v>
      </c>
      <c r="AQ41" s="397">
        <f t="shared" si="12"/>
        <v>0</v>
      </c>
      <c r="AR41" s="397">
        <f t="shared" si="12"/>
        <v>-2</v>
      </c>
      <c r="AS41" s="40" t="str">
        <f t="shared" si="12"/>
        <v/>
      </c>
      <c r="AT41" s="40" t="str">
        <f t="shared" si="12"/>
        <v/>
      </c>
      <c r="AU41" s="40" t="str">
        <f t="shared" si="12"/>
        <v/>
      </c>
      <c r="AV41" s="40" t="str">
        <f t="shared" si="12"/>
        <v/>
      </c>
      <c r="AW41" s="5"/>
      <c r="AX41" s="5"/>
      <c r="AY41" s="5"/>
      <c r="AZ41" s="5"/>
      <c r="BA41" s="5"/>
      <c r="BB41" s="5"/>
      <c r="BC41" s="5"/>
    </row>
    <row r="42" spans="1:55" ht="12" customHeight="1">
      <c r="A42" s="73">
        <v>3.8739495798319301</v>
      </c>
      <c r="B42" s="77"/>
      <c r="C42" s="77">
        <v>3.1219999999999999</v>
      </c>
      <c r="D42" s="77">
        <v>-2.1</v>
      </c>
      <c r="E42" s="129">
        <f t="shared" si="4"/>
        <v>38</v>
      </c>
      <c r="F42" s="129">
        <f t="shared" si="1"/>
        <v>3.1219999999999901</v>
      </c>
      <c r="G42" s="117">
        <v>3.1219999999999901</v>
      </c>
      <c r="H42" s="117">
        <v>-2.1</v>
      </c>
      <c r="I42" s="127">
        <v>4.083333333333</v>
      </c>
      <c r="J42" s="407">
        <v>18.817987497440999</v>
      </c>
      <c r="K42" s="127">
        <v>4.083333333333</v>
      </c>
      <c r="L42" s="127">
        <v>327.83921809275699</v>
      </c>
      <c r="M42" s="81">
        <v>4.083333333333</v>
      </c>
      <c r="N42" s="82">
        <v>-301.291314281045</v>
      </c>
      <c r="O42" s="82">
        <v>-6930.87706629902</v>
      </c>
      <c r="P42" s="82">
        <v>-2973.3777050208801</v>
      </c>
      <c r="Q42" s="82">
        <v>-84410.599412802505</v>
      </c>
      <c r="R42" s="137">
        <v>1</v>
      </c>
      <c r="S42" s="115" t="s">
        <v>106</v>
      </c>
      <c r="T42" s="115"/>
      <c r="U42" s="115"/>
      <c r="V42" s="115"/>
      <c r="W42" s="116">
        <f>W41</f>
        <v>15</v>
      </c>
      <c r="X42" s="116">
        <f>X41+1</f>
        <v>1</v>
      </c>
      <c r="Y42" s="116">
        <v>9</v>
      </c>
      <c r="Z42" s="50" t="str">
        <f t="shared" ref="Z42:Z70" si="13">_xlfn.CONCAT(Y42+1,",",X42+1)</f>
        <v>10,2</v>
      </c>
      <c r="AA42" s="131">
        <v>1</v>
      </c>
      <c r="AB42" s="115" t="s">
        <v>71</v>
      </c>
      <c r="AC42" s="115" t="s">
        <v>72</v>
      </c>
      <c r="AD42" s="115" t="s">
        <v>73</v>
      </c>
      <c r="AE42" s="115"/>
      <c r="AF42" s="115"/>
      <c r="AG42" s="53">
        <f>AG41+1</f>
        <v>2</v>
      </c>
      <c r="AH42" s="402">
        <f t="shared" si="11"/>
        <v>2</v>
      </c>
      <c r="AI42" s="397">
        <f t="shared" si="12"/>
        <v>0</v>
      </c>
      <c r="AJ42" s="397">
        <f t="shared" si="12"/>
        <v>0</v>
      </c>
      <c r="AK42" s="397">
        <f t="shared" si="12"/>
        <v>0</v>
      </c>
      <c r="AL42" s="397">
        <f t="shared" si="12"/>
        <v>0</v>
      </c>
      <c r="AM42" s="397">
        <f t="shared" si="12"/>
        <v>0</v>
      </c>
      <c r="AN42" s="397">
        <f t="shared" si="12"/>
        <v>0</v>
      </c>
      <c r="AO42" s="397">
        <f t="shared" si="12"/>
        <v>0</v>
      </c>
      <c r="AP42" s="397">
        <f t="shared" si="12"/>
        <v>0</v>
      </c>
      <c r="AQ42" s="397">
        <f t="shared" si="12"/>
        <v>0</v>
      </c>
      <c r="AR42" s="397">
        <f t="shared" si="12"/>
        <v>-2</v>
      </c>
      <c r="AS42" s="40" t="str">
        <f t="shared" si="12"/>
        <v/>
      </c>
      <c r="AT42" s="40" t="str">
        <f t="shared" si="12"/>
        <v/>
      </c>
      <c r="AU42" s="40" t="str">
        <f t="shared" si="12"/>
        <v/>
      </c>
      <c r="AV42" s="40" t="str">
        <f t="shared" si="12"/>
        <v/>
      </c>
      <c r="AW42" s="5"/>
      <c r="AX42" s="5"/>
      <c r="AY42" s="5"/>
      <c r="AZ42" s="5"/>
      <c r="BA42" s="5"/>
      <c r="BB42" s="5"/>
      <c r="BC42" s="5"/>
    </row>
    <row r="43" spans="1:55" ht="12" customHeight="1">
      <c r="A43" s="73">
        <v>3.9495798319327702</v>
      </c>
      <c r="B43" s="77"/>
      <c r="C43" s="77">
        <v>3.278</v>
      </c>
      <c r="D43" s="77">
        <v>2.1</v>
      </c>
      <c r="E43" s="129">
        <f t="shared" si="4"/>
        <v>39</v>
      </c>
      <c r="F43" s="129">
        <f t="shared" si="1"/>
        <v>3.278</v>
      </c>
      <c r="G43" s="117">
        <v>3.278</v>
      </c>
      <c r="H43" s="117">
        <v>2.1</v>
      </c>
      <c r="I43" s="127">
        <v>4.166666666667</v>
      </c>
      <c r="J43" s="407">
        <v>18.520691378978398</v>
      </c>
      <c r="K43" s="127">
        <v>4.166666666667</v>
      </c>
      <c r="L43" s="127">
        <v>329.26531516721298</v>
      </c>
      <c r="M43" s="81">
        <v>4.166666666667</v>
      </c>
      <c r="N43" s="82">
        <v>-302.31515806265799</v>
      </c>
      <c r="O43" s="82">
        <v>-6659.2696193157599</v>
      </c>
      <c r="P43" s="82">
        <v>-2989.1777145747601</v>
      </c>
      <c r="Q43" s="82">
        <v>-80338.590536894801</v>
      </c>
      <c r="R43" s="137">
        <v>2</v>
      </c>
      <c r="S43" s="115" t="s">
        <v>107</v>
      </c>
      <c r="T43" s="115"/>
      <c r="U43" s="115"/>
      <c r="V43" s="115"/>
      <c r="W43" s="116">
        <f t="shared" ref="W43:W70" si="14">W42</f>
        <v>15</v>
      </c>
      <c r="X43" s="116">
        <f>X42+1</f>
        <v>2</v>
      </c>
      <c r="Y43" s="116">
        <v>9</v>
      </c>
      <c r="Z43" s="50" t="str">
        <f t="shared" si="13"/>
        <v>10,3</v>
      </c>
      <c r="AA43" s="131">
        <v>2</v>
      </c>
      <c r="AB43" s="115" t="s">
        <v>73</v>
      </c>
      <c r="AC43" s="115" t="s">
        <v>72</v>
      </c>
      <c r="AD43" s="115"/>
      <c r="AE43" s="115"/>
      <c r="AF43" s="115"/>
      <c r="AG43" s="53">
        <f t="shared" ref="AG43:AG55" si="15">AG42+1</f>
        <v>3</v>
      </c>
      <c r="AH43" s="402">
        <f t="shared" si="11"/>
        <v>3</v>
      </c>
      <c r="AI43" s="397">
        <f t="shared" si="12"/>
        <v>0</v>
      </c>
      <c r="AJ43" s="397">
        <f t="shared" si="12"/>
        <v>0</v>
      </c>
      <c r="AK43" s="397">
        <f t="shared" si="12"/>
        <v>0</v>
      </c>
      <c r="AL43" s="397">
        <f t="shared" si="12"/>
        <v>0</v>
      </c>
      <c r="AM43" s="397" t="str">
        <f t="shared" si="12"/>
        <v>W</v>
      </c>
      <c r="AN43" s="397">
        <f t="shared" si="12"/>
        <v>0</v>
      </c>
      <c r="AO43" s="397">
        <f t="shared" si="12"/>
        <v>0</v>
      </c>
      <c r="AP43" s="397">
        <f t="shared" si="12"/>
        <v>0</v>
      </c>
      <c r="AQ43" s="397">
        <f t="shared" si="12"/>
        <v>0</v>
      </c>
      <c r="AR43" s="397">
        <f t="shared" si="12"/>
        <v>-2</v>
      </c>
      <c r="AS43" s="40" t="str">
        <f t="shared" si="12"/>
        <v/>
      </c>
      <c r="AT43" s="40" t="str">
        <f t="shared" si="12"/>
        <v/>
      </c>
      <c r="AU43" s="40" t="str">
        <f t="shared" si="12"/>
        <v/>
      </c>
      <c r="AV43" s="40" t="str">
        <f t="shared" si="12"/>
        <v/>
      </c>
      <c r="AW43" s="5"/>
      <c r="AX43" s="5"/>
      <c r="AY43" s="5"/>
      <c r="AZ43" s="5"/>
      <c r="BA43" s="5"/>
      <c r="BB43" s="5"/>
      <c r="BC43" s="5"/>
    </row>
    <row r="44" spans="1:55" ht="12" customHeight="1">
      <c r="A44" s="73">
        <v>4.0252100840336098</v>
      </c>
      <c r="B44" s="77"/>
      <c r="C44" s="77">
        <v>3.3279999999999998</v>
      </c>
      <c r="D44" s="77">
        <v>2.5</v>
      </c>
      <c r="E44" s="129">
        <f t="shared" si="4"/>
        <v>40</v>
      </c>
      <c r="F44" s="129">
        <f t="shared" si="1"/>
        <v>3.3279999999999901</v>
      </c>
      <c r="G44" s="117">
        <v>3.3279999999999901</v>
      </c>
      <c r="H44" s="117">
        <v>2.5</v>
      </c>
      <c r="I44" s="127">
        <v>4.25</v>
      </c>
      <c r="J44" s="407">
        <v>18.514801432565601</v>
      </c>
      <c r="K44" s="127">
        <v>4.25</v>
      </c>
      <c r="L44" s="127">
        <v>330.67305207034002</v>
      </c>
      <c r="M44" s="81">
        <v>4.25</v>
      </c>
      <c r="N44" s="82">
        <v>-282.51311505920802</v>
      </c>
      <c r="O44" s="82">
        <v>-5759.76412511744</v>
      </c>
      <c r="P44" s="82">
        <v>-2691.8504255377702</v>
      </c>
      <c r="Q44" s="82">
        <v>-66842.741729309302</v>
      </c>
      <c r="R44" s="137">
        <v>3</v>
      </c>
      <c r="S44" s="115" t="s">
        <v>108</v>
      </c>
      <c r="T44" s="115"/>
      <c r="U44" s="115"/>
      <c r="V44" s="115"/>
      <c r="W44" s="116">
        <f t="shared" si="14"/>
        <v>15</v>
      </c>
      <c r="X44" s="116">
        <f>X43+1</f>
        <v>3</v>
      </c>
      <c r="Y44" s="116">
        <v>9</v>
      </c>
      <c r="Z44" s="50" t="str">
        <f t="shared" si="13"/>
        <v>10,4</v>
      </c>
      <c r="AA44" s="131">
        <v>3</v>
      </c>
      <c r="AB44" s="115" t="s">
        <v>72</v>
      </c>
      <c r="AC44" s="115" t="s">
        <v>73</v>
      </c>
      <c r="AD44" s="115" t="s">
        <v>74</v>
      </c>
      <c r="AE44" s="115" t="s">
        <v>75</v>
      </c>
      <c r="AF44" s="115" t="s">
        <v>76</v>
      </c>
      <c r="AG44" s="53">
        <f t="shared" si="15"/>
        <v>4</v>
      </c>
      <c r="AH44" s="402">
        <f t="shared" si="11"/>
        <v>4</v>
      </c>
      <c r="AI44" s="397">
        <f t="shared" si="12"/>
        <v>0</v>
      </c>
      <c r="AJ44" s="397">
        <f t="shared" si="12"/>
        <v>0</v>
      </c>
      <c r="AK44" s="397" t="str">
        <f t="shared" si="12"/>
        <v>W</v>
      </c>
      <c r="AL44" s="397">
        <f t="shared" si="12"/>
        <v>0</v>
      </c>
      <c r="AM44" s="397">
        <f t="shared" si="12"/>
        <v>0</v>
      </c>
      <c r="AN44" s="397">
        <f t="shared" si="12"/>
        <v>0</v>
      </c>
      <c r="AO44" s="397">
        <f t="shared" si="12"/>
        <v>0</v>
      </c>
      <c r="AP44" s="397">
        <f t="shared" si="12"/>
        <v>0</v>
      </c>
      <c r="AQ44" s="397">
        <f t="shared" si="12"/>
        <v>0</v>
      </c>
      <c r="AR44" s="397">
        <f t="shared" si="12"/>
        <v>-2</v>
      </c>
      <c r="AS44" s="40" t="str">
        <f t="shared" si="12"/>
        <v/>
      </c>
      <c r="AT44" s="40" t="str">
        <f t="shared" si="12"/>
        <v/>
      </c>
      <c r="AU44" s="40" t="str">
        <f t="shared" si="12"/>
        <v/>
      </c>
      <c r="AV44" s="40" t="str">
        <f t="shared" si="12"/>
        <v/>
      </c>
      <c r="AW44" s="5"/>
      <c r="AX44" s="5"/>
      <c r="AY44" s="5"/>
      <c r="AZ44" s="5"/>
      <c r="BA44" s="5"/>
      <c r="BB44" s="5"/>
      <c r="BC44" s="5"/>
    </row>
    <row r="45" spans="1:55" ht="12" customHeight="1">
      <c r="A45" s="73">
        <v>4.1008403361344499</v>
      </c>
      <c r="B45" s="77"/>
      <c r="C45" s="77">
        <v>3.3780000000000001</v>
      </c>
      <c r="D45" s="77">
        <v>2</v>
      </c>
      <c r="E45" s="129">
        <f t="shared" si="4"/>
        <v>41</v>
      </c>
      <c r="F45" s="129">
        <f t="shared" si="1"/>
        <v>3.3780000000000001</v>
      </c>
      <c r="G45" s="117">
        <v>3.3780000000000001</v>
      </c>
      <c r="H45" s="117">
        <v>2</v>
      </c>
      <c r="I45" s="127">
        <v>4.333333333333</v>
      </c>
      <c r="J45" s="407">
        <v>18.790441635084701</v>
      </c>
      <c r="K45" s="127">
        <v>4.333333333333</v>
      </c>
      <c r="L45" s="127">
        <v>332.06255622835897</v>
      </c>
      <c r="M45" s="81">
        <v>4.333333333333</v>
      </c>
      <c r="N45" s="82">
        <v>-262.14726896028702</v>
      </c>
      <c r="O45" s="82">
        <v>-5141.1420252634698</v>
      </c>
      <c r="P45" s="82">
        <v>-2385.6947630295399</v>
      </c>
      <c r="Q45" s="82">
        <v>-57556.376349042002</v>
      </c>
      <c r="R45" s="137">
        <v>4</v>
      </c>
      <c r="S45" s="115" t="s">
        <v>109</v>
      </c>
      <c r="T45" s="115"/>
      <c r="U45" s="115"/>
      <c r="V45" s="115"/>
      <c r="W45" s="116">
        <f t="shared" si="14"/>
        <v>15</v>
      </c>
      <c r="X45" s="116">
        <f>X44+1</f>
        <v>4</v>
      </c>
      <c r="Y45" s="116">
        <v>9</v>
      </c>
      <c r="Z45" s="50" t="str">
        <f t="shared" si="13"/>
        <v>10,5</v>
      </c>
      <c r="AA45" s="53"/>
      <c r="AB45" s="53"/>
      <c r="AC45" s="53"/>
      <c r="AD45" s="53"/>
      <c r="AE45" s="53"/>
      <c r="AF45" s="53"/>
      <c r="AG45" s="53">
        <f t="shared" si="15"/>
        <v>5</v>
      </c>
      <c r="AH45" s="402">
        <f t="shared" si="11"/>
        <v>5</v>
      </c>
      <c r="AI45" s="397">
        <f t="shared" si="12"/>
        <v>0</v>
      </c>
      <c r="AJ45" s="397">
        <f t="shared" si="12"/>
        <v>0</v>
      </c>
      <c r="AK45" s="397">
        <f t="shared" si="12"/>
        <v>0</v>
      </c>
      <c r="AL45" s="397">
        <f t="shared" si="12"/>
        <v>0</v>
      </c>
      <c r="AM45" s="397">
        <f t="shared" si="12"/>
        <v>0</v>
      </c>
      <c r="AN45" s="397">
        <f t="shared" si="12"/>
        <v>0</v>
      </c>
      <c r="AO45" s="397">
        <f t="shared" si="12"/>
        <v>0</v>
      </c>
      <c r="AP45" s="397" t="str">
        <f t="shared" si="12"/>
        <v>W</v>
      </c>
      <c r="AQ45" s="397">
        <f t="shared" si="12"/>
        <v>0</v>
      </c>
      <c r="AR45" s="397">
        <f t="shared" si="12"/>
        <v>-2</v>
      </c>
      <c r="AS45" s="40" t="str">
        <f t="shared" si="12"/>
        <v/>
      </c>
      <c r="AT45" s="40" t="str">
        <f t="shared" si="12"/>
        <v/>
      </c>
      <c r="AU45" s="40" t="str">
        <f t="shared" si="12"/>
        <v/>
      </c>
      <c r="AV45" s="40" t="str">
        <f t="shared" si="12"/>
        <v/>
      </c>
      <c r="AW45" s="5"/>
      <c r="AX45" s="5"/>
      <c r="AY45" s="5"/>
      <c r="AZ45" s="5"/>
      <c r="BA45" s="5"/>
      <c r="BB45" s="5"/>
      <c r="BC45" s="5"/>
    </row>
    <row r="46" spans="1:55" ht="12" customHeight="1">
      <c r="A46" s="73">
        <v>4.1764705882352899</v>
      </c>
      <c r="B46" s="77"/>
      <c r="C46" s="77">
        <v>3.5339999999999998</v>
      </c>
      <c r="D46" s="77">
        <v>-2.4</v>
      </c>
      <c r="E46" s="129">
        <f t="shared" si="4"/>
        <v>42</v>
      </c>
      <c r="F46" s="129">
        <f t="shared" si="1"/>
        <v>3.53399999999999</v>
      </c>
      <c r="G46" s="117">
        <v>3.53399999999999</v>
      </c>
      <c r="H46" s="117">
        <v>-2.3999999999999901</v>
      </c>
      <c r="I46" s="127">
        <v>4.416666666667</v>
      </c>
      <c r="J46" s="407">
        <v>19.077006211779398</v>
      </c>
      <c r="K46" s="127">
        <v>4.416666666667</v>
      </c>
      <c r="L46" s="127">
        <v>333.43394141966701</v>
      </c>
      <c r="M46" s="81">
        <v>4.416666666667</v>
      </c>
      <c r="N46" s="82">
        <v>-259.94679525452699</v>
      </c>
      <c r="O46" s="82">
        <v>-5348.7796989408798</v>
      </c>
      <c r="P46" s="82">
        <v>-2352.33186512562</v>
      </c>
      <c r="Q46" s="82">
        <v>-60665.1387642677</v>
      </c>
      <c r="R46" s="137">
        <v>5</v>
      </c>
      <c r="S46" s="115" t="s">
        <v>110</v>
      </c>
      <c r="T46" s="115"/>
      <c r="U46" s="115"/>
      <c r="V46" s="115"/>
      <c r="W46" s="116">
        <f t="shared" si="14"/>
        <v>15</v>
      </c>
      <c r="X46" s="116">
        <f t="shared" ref="X46:X70" si="16">X45+1</f>
        <v>5</v>
      </c>
      <c r="Y46" s="116">
        <v>9</v>
      </c>
      <c r="Z46" s="50" t="str">
        <f t="shared" si="13"/>
        <v>10,6</v>
      </c>
      <c r="AA46" s="133" t="s">
        <v>96</v>
      </c>
      <c r="AB46" s="133"/>
      <c r="AC46" s="133"/>
      <c r="AD46" s="133"/>
      <c r="AE46" s="53"/>
      <c r="AF46" s="53"/>
      <c r="AG46" s="53">
        <f t="shared" si="15"/>
        <v>6</v>
      </c>
      <c r="AH46" s="402">
        <f t="shared" si="11"/>
        <v>6</v>
      </c>
      <c r="AI46" s="397">
        <f t="shared" si="12"/>
        <v>0</v>
      </c>
      <c r="AJ46" s="397">
        <f t="shared" si="12"/>
        <v>0</v>
      </c>
      <c r="AK46" s="397">
        <f t="shared" si="12"/>
        <v>0</v>
      </c>
      <c r="AL46" s="397">
        <f t="shared" si="12"/>
        <v>0</v>
      </c>
      <c r="AM46" s="397">
        <f t="shared" si="12"/>
        <v>0</v>
      </c>
      <c r="AN46" s="397">
        <f t="shared" si="12"/>
        <v>0</v>
      </c>
      <c r="AO46" s="397">
        <f t="shared" si="12"/>
        <v>0</v>
      </c>
      <c r="AP46" s="397">
        <f t="shared" si="12"/>
        <v>0</v>
      </c>
      <c r="AQ46" s="397">
        <f t="shared" si="12"/>
        <v>0</v>
      </c>
      <c r="AR46" s="397">
        <f t="shared" si="12"/>
        <v>50</v>
      </c>
      <c r="AS46" s="40" t="str">
        <f t="shared" si="12"/>
        <v/>
      </c>
      <c r="AT46" s="40" t="str">
        <f t="shared" si="12"/>
        <v/>
      </c>
      <c r="AU46" s="40" t="str">
        <f t="shared" si="12"/>
        <v/>
      </c>
      <c r="AV46" s="40" t="str">
        <f t="shared" si="12"/>
        <v/>
      </c>
      <c r="AW46" s="5"/>
      <c r="AX46" s="5"/>
      <c r="AY46" s="5"/>
      <c r="AZ46" s="5"/>
      <c r="BA46" s="5"/>
      <c r="BB46" s="5"/>
      <c r="BC46" s="5"/>
    </row>
    <row r="47" spans="1:55" ht="12" customHeight="1">
      <c r="A47" s="73">
        <v>4.25210084033613</v>
      </c>
      <c r="B47" s="77"/>
      <c r="C47" s="77">
        <v>3.5840000000000001</v>
      </c>
      <c r="D47" s="77">
        <v>-2.8</v>
      </c>
      <c r="E47" s="129">
        <f t="shared" si="4"/>
        <v>43</v>
      </c>
      <c r="F47" s="129">
        <f t="shared" si="1"/>
        <v>3.5840000000000001</v>
      </c>
      <c r="G47" s="117">
        <v>3.5840000000000001</v>
      </c>
      <c r="H47" s="117">
        <v>-2.7999999999999901</v>
      </c>
      <c r="I47" s="127">
        <v>4.5</v>
      </c>
      <c r="J47" s="407">
        <v>19.076983228816999</v>
      </c>
      <c r="K47" s="127">
        <v>4.5</v>
      </c>
      <c r="L47" s="127">
        <v>334.78726164085998</v>
      </c>
      <c r="M47" s="81">
        <v>4.5</v>
      </c>
      <c r="N47" s="82">
        <v>-279.97705536881301</v>
      </c>
      <c r="O47" s="82">
        <v>-6264.8369498006796</v>
      </c>
      <c r="P47" s="82">
        <v>-2653.17386413348</v>
      </c>
      <c r="Q47" s="82">
        <v>-74405.562400329407</v>
      </c>
      <c r="R47" s="137">
        <v>6</v>
      </c>
      <c r="S47" s="115" t="s">
        <v>111</v>
      </c>
      <c r="T47" s="115"/>
      <c r="U47" s="115"/>
      <c r="V47" s="115"/>
      <c r="W47" s="116">
        <f t="shared" si="14"/>
        <v>15</v>
      </c>
      <c r="X47" s="116">
        <f t="shared" si="16"/>
        <v>6</v>
      </c>
      <c r="Y47" s="116">
        <v>9</v>
      </c>
      <c r="Z47" s="50" t="str">
        <f t="shared" si="13"/>
        <v>10,7</v>
      </c>
      <c r="AA47" s="131"/>
      <c r="AB47" s="132" t="s">
        <v>65</v>
      </c>
      <c r="AC47" s="132"/>
      <c r="AD47" s="132"/>
      <c r="AE47" s="53"/>
      <c r="AF47" s="53"/>
      <c r="AG47" s="53">
        <f t="shared" si="15"/>
        <v>7</v>
      </c>
      <c r="AH47" s="402">
        <f t="shared" si="11"/>
        <v>7</v>
      </c>
      <c r="AI47" s="397">
        <f t="shared" si="12"/>
        <v>0</v>
      </c>
      <c r="AJ47" s="397">
        <f t="shared" si="12"/>
        <v>0</v>
      </c>
      <c r="AK47" s="397">
        <f t="shared" si="12"/>
        <v>0</v>
      </c>
      <c r="AL47" s="397">
        <f t="shared" si="12"/>
        <v>0</v>
      </c>
      <c r="AM47" s="397">
        <f t="shared" si="12"/>
        <v>0</v>
      </c>
      <c r="AN47" s="397">
        <f t="shared" si="12"/>
        <v>0</v>
      </c>
      <c r="AO47" s="397">
        <f t="shared" si="12"/>
        <v>0</v>
      </c>
      <c r="AP47" s="397">
        <f t="shared" si="12"/>
        <v>0</v>
      </c>
      <c r="AQ47" s="397">
        <f t="shared" si="12"/>
        <v>0</v>
      </c>
      <c r="AR47" s="397">
        <f t="shared" si="12"/>
        <v>-2</v>
      </c>
      <c r="AS47" s="40" t="str">
        <f t="shared" si="12"/>
        <v/>
      </c>
      <c r="AT47" s="40" t="str">
        <f t="shared" si="12"/>
        <v/>
      </c>
      <c r="AU47" s="40" t="str">
        <f t="shared" si="12"/>
        <v/>
      </c>
      <c r="AV47" s="40" t="str">
        <f t="shared" si="12"/>
        <v/>
      </c>
      <c r="AW47" s="5"/>
      <c r="AX47" s="5"/>
      <c r="AY47" s="5"/>
      <c r="AZ47" s="5"/>
      <c r="BA47" s="5"/>
      <c r="BB47" s="5"/>
      <c r="BC47" s="5"/>
    </row>
    <row r="48" spans="1:55" ht="12" customHeight="1">
      <c r="A48" s="73">
        <v>4.3277310924369701</v>
      </c>
      <c r="B48" s="77"/>
      <c r="C48" s="77">
        <v>3.6339999999999999</v>
      </c>
      <c r="D48" s="77">
        <v>-2.4</v>
      </c>
      <c r="E48" s="129">
        <f t="shared" si="4"/>
        <v>44</v>
      </c>
      <c r="F48" s="129">
        <f t="shared" si="1"/>
        <v>3.6339999999999901</v>
      </c>
      <c r="G48" s="117">
        <v>3.6339999999999901</v>
      </c>
      <c r="H48" s="117">
        <v>-2.3999999999999901</v>
      </c>
      <c r="I48" s="127">
        <v>4.583333333333</v>
      </c>
      <c r="J48" s="407">
        <v>18.7824528725988</v>
      </c>
      <c r="K48" s="127">
        <v>4.583333333333</v>
      </c>
      <c r="L48" s="127">
        <v>336.12252486015598</v>
      </c>
      <c r="M48" s="81">
        <v>4.583333333333</v>
      </c>
      <c r="N48" s="82">
        <v>-301.79866126587399</v>
      </c>
      <c r="O48" s="82">
        <v>-6939.9989345753402</v>
      </c>
      <c r="P48" s="82">
        <v>-2981.2938763995398</v>
      </c>
      <c r="Q48" s="82">
        <v>-84536.613123417294</v>
      </c>
      <c r="R48" s="137">
        <v>7</v>
      </c>
      <c r="S48" s="115" t="s">
        <v>112</v>
      </c>
      <c r="T48" s="115"/>
      <c r="U48" s="115"/>
      <c r="V48" s="115"/>
      <c r="W48" s="116">
        <f t="shared" si="14"/>
        <v>15</v>
      </c>
      <c r="X48" s="116">
        <f t="shared" si="16"/>
        <v>7</v>
      </c>
      <c r="Y48" s="116">
        <v>9</v>
      </c>
      <c r="Z48" s="50" t="str">
        <f t="shared" si="13"/>
        <v>10,8</v>
      </c>
      <c r="AA48" s="131">
        <v>0</v>
      </c>
      <c r="AB48" s="115" t="s">
        <v>66</v>
      </c>
      <c r="AC48" s="115"/>
      <c r="AD48" s="115"/>
      <c r="AE48" s="53"/>
      <c r="AF48" s="53"/>
      <c r="AG48" s="53">
        <f t="shared" si="15"/>
        <v>8</v>
      </c>
      <c r="AH48" s="402">
        <f t="shared" si="11"/>
        <v>8</v>
      </c>
      <c r="AI48" s="397">
        <f t="shared" si="12"/>
        <v>0</v>
      </c>
      <c r="AJ48" s="397">
        <f t="shared" si="12"/>
        <v>0</v>
      </c>
      <c r="AK48" s="397">
        <f t="shared" si="12"/>
        <v>0</v>
      </c>
      <c r="AL48" s="397">
        <f t="shared" si="12"/>
        <v>0</v>
      </c>
      <c r="AM48" s="397">
        <f t="shared" si="12"/>
        <v>0</v>
      </c>
      <c r="AN48" s="397">
        <f t="shared" si="12"/>
        <v>0</v>
      </c>
      <c r="AO48" s="397">
        <f t="shared" si="12"/>
        <v>0</v>
      </c>
      <c r="AP48" s="397">
        <f t="shared" si="12"/>
        <v>0</v>
      </c>
      <c r="AQ48" s="397">
        <f t="shared" si="12"/>
        <v>0</v>
      </c>
      <c r="AR48" s="397">
        <f t="shared" si="12"/>
        <v>-2</v>
      </c>
      <c r="AS48" s="40" t="str">
        <f t="shared" si="12"/>
        <v/>
      </c>
      <c r="AT48" s="40" t="str">
        <f t="shared" si="12"/>
        <v/>
      </c>
      <c r="AU48" s="40" t="str">
        <f t="shared" si="12"/>
        <v/>
      </c>
      <c r="AV48" s="40" t="str">
        <f t="shared" si="12"/>
        <v/>
      </c>
      <c r="AW48" s="5"/>
      <c r="AX48" s="5"/>
      <c r="AY48" s="5"/>
      <c r="AZ48" s="5"/>
      <c r="BA48" s="5"/>
      <c r="BB48" s="5"/>
      <c r="BC48" s="5"/>
    </row>
    <row r="49" spans="1:55" ht="12" customHeight="1">
      <c r="A49" s="73">
        <v>4.4033613445378101</v>
      </c>
      <c r="B49" s="77"/>
      <c r="C49" s="77">
        <v>3.79</v>
      </c>
      <c r="D49" s="77">
        <v>2.4</v>
      </c>
      <c r="E49" s="129">
        <f t="shared" si="4"/>
        <v>45</v>
      </c>
      <c r="F49" s="129">
        <f t="shared" si="1"/>
        <v>3.79</v>
      </c>
      <c r="G49" s="117">
        <v>3.79</v>
      </c>
      <c r="H49" s="117">
        <v>2.3999999999999901</v>
      </c>
      <c r="I49" s="127">
        <v>4.666666666667</v>
      </c>
      <c r="J49" s="407">
        <v>18.454906953015001</v>
      </c>
      <c r="K49" s="127">
        <v>4.666666666667</v>
      </c>
      <c r="L49" s="127">
        <v>337.43974971703301</v>
      </c>
      <c r="M49" s="81">
        <v>4.666666666667</v>
      </c>
      <c r="N49" s="82">
        <v>-306.27358412995198</v>
      </c>
      <c r="O49" s="82">
        <v>-6804.6353965076596</v>
      </c>
      <c r="P49" s="82">
        <v>-3048.9398023640501</v>
      </c>
      <c r="Q49" s="82">
        <v>-82508.919624498405</v>
      </c>
      <c r="R49" s="137">
        <v>8</v>
      </c>
      <c r="S49" s="115" t="s">
        <v>113</v>
      </c>
      <c r="T49" s="115"/>
      <c r="U49" s="115"/>
      <c r="V49" s="115"/>
      <c r="W49" s="116">
        <f t="shared" si="14"/>
        <v>15</v>
      </c>
      <c r="X49" s="116">
        <f t="shared" si="16"/>
        <v>8</v>
      </c>
      <c r="Y49" s="116">
        <v>9</v>
      </c>
      <c r="Z49" s="50" t="str">
        <f t="shared" si="13"/>
        <v>10,9</v>
      </c>
      <c r="AA49" s="131">
        <v>1</v>
      </c>
      <c r="AB49" s="115" t="s">
        <v>67</v>
      </c>
      <c r="AC49" s="115"/>
      <c r="AD49" s="115"/>
      <c r="AE49" s="53"/>
      <c r="AF49" s="53"/>
      <c r="AG49" s="53">
        <f t="shared" si="15"/>
        <v>9</v>
      </c>
      <c r="AH49" s="402">
        <f t="shared" si="11"/>
        <v>9</v>
      </c>
      <c r="AI49" s="397">
        <f t="shared" si="12"/>
        <v>0</v>
      </c>
      <c r="AJ49" s="397">
        <f t="shared" si="12"/>
        <v>0</v>
      </c>
      <c r="AK49" s="397">
        <f t="shared" si="12"/>
        <v>0</v>
      </c>
      <c r="AL49" s="397">
        <f t="shared" si="12"/>
        <v>0</v>
      </c>
      <c r="AM49" s="397">
        <f t="shared" si="12"/>
        <v>0</v>
      </c>
      <c r="AN49" s="397">
        <f t="shared" si="12"/>
        <v>0</v>
      </c>
      <c r="AO49" s="397">
        <f t="shared" si="12"/>
        <v>0</v>
      </c>
      <c r="AP49" s="397">
        <f t="shared" si="12"/>
        <v>0</v>
      </c>
      <c r="AQ49" s="397">
        <f t="shared" si="12"/>
        <v>0</v>
      </c>
      <c r="AR49" s="397">
        <f t="shared" si="12"/>
        <v>-2</v>
      </c>
      <c r="AS49" s="40" t="str">
        <f t="shared" si="12"/>
        <v/>
      </c>
      <c r="AT49" s="40" t="str">
        <f t="shared" si="12"/>
        <v/>
      </c>
      <c r="AU49" s="40" t="str">
        <f t="shared" si="12"/>
        <v/>
      </c>
      <c r="AV49" s="40" t="str">
        <f t="shared" si="12"/>
        <v/>
      </c>
      <c r="AW49" s="5"/>
      <c r="AX49" s="5"/>
      <c r="AY49" s="5"/>
      <c r="AZ49" s="5"/>
      <c r="BA49" s="5"/>
      <c r="BB49" s="5"/>
      <c r="BC49" s="5"/>
    </row>
    <row r="50" spans="1:55" ht="12" customHeight="1">
      <c r="A50" s="73">
        <v>4.4789915966386502</v>
      </c>
      <c r="B50" s="77"/>
      <c r="C50" s="77">
        <v>3.84</v>
      </c>
      <c r="D50" s="77">
        <v>2.8</v>
      </c>
      <c r="E50" s="129">
        <f t="shared" si="4"/>
        <v>46</v>
      </c>
      <c r="F50" s="129">
        <f t="shared" si="1"/>
        <v>3.8399999999999901</v>
      </c>
      <c r="G50" s="117">
        <v>3.8399999999999901</v>
      </c>
      <c r="H50" s="117">
        <v>2.7999999999999901</v>
      </c>
      <c r="I50" s="127">
        <v>4.75</v>
      </c>
      <c r="J50" s="407">
        <v>18.4171483268717</v>
      </c>
      <c r="K50" s="127">
        <v>4.75</v>
      </c>
      <c r="L50" s="127">
        <v>338.73901676877398</v>
      </c>
      <c r="M50" s="81">
        <v>4.75</v>
      </c>
      <c r="N50" s="82">
        <v>-286.47416146723498</v>
      </c>
      <c r="O50" s="82">
        <v>-5865.06079770222</v>
      </c>
      <c r="P50" s="82">
        <v>-2751.69151549554</v>
      </c>
      <c r="Q50" s="82">
        <v>-68412.569513288297</v>
      </c>
      <c r="R50" s="137">
        <v>9</v>
      </c>
      <c r="S50" s="115" t="s">
        <v>114</v>
      </c>
      <c r="T50" s="115"/>
      <c r="U50" s="115"/>
      <c r="V50" s="115"/>
      <c r="W50" s="116">
        <f t="shared" si="14"/>
        <v>15</v>
      </c>
      <c r="X50" s="116">
        <f t="shared" si="16"/>
        <v>9</v>
      </c>
      <c r="Y50" s="116">
        <v>9</v>
      </c>
      <c r="Z50" s="50" t="str">
        <f t="shared" si="13"/>
        <v>10,10</v>
      </c>
      <c r="AA50" s="131">
        <v>2</v>
      </c>
      <c r="AB50" s="115" t="s">
        <v>68</v>
      </c>
      <c r="AC50" s="115"/>
      <c r="AD50" s="115"/>
      <c r="AE50" s="53"/>
      <c r="AF50" s="53"/>
      <c r="AG50" s="53">
        <f t="shared" si="15"/>
        <v>10</v>
      </c>
      <c r="AH50" s="402">
        <f t="shared" si="11"/>
        <v>10</v>
      </c>
      <c r="AI50" s="397">
        <f t="shared" si="12"/>
        <v>0</v>
      </c>
      <c r="AJ50" s="397">
        <f t="shared" si="12"/>
        <v>0</v>
      </c>
      <c r="AK50" s="397">
        <f t="shared" si="12"/>
        <v>0</v>
      </c>
      <c r="AL50" s="397">
        <f t="shared" si="12"/>
        <v>0</v>
      </c>
      <c r="AM50" s="397">
        <f t="shared" si="12"/>
        <v>0</v>
      </c>
      <c r="AN50" s="397">
        <f t="shared" si="12"/>
        <v>0</v>
      </c>
      <c r="AO50" s="397">
        <f t="shared" si="12"/>
        <v>0</v>
      </c>
      <c r="AP50" s="397">
        <f t="shared" si="12"/>
        <v>0</v>
      </c>
      <c r="AQ50" s="397">
        <f t="shared" si="12"/>
        <v>0</v>
      </c>
      <c r="AR50" s="397">
        <f t="shared" si="12"/>
        <v>-2</v>
      </c>
      <c r="AS50" s="40" t="str">
        <f t="shared" si="12"/>
        <v/>
      </c>
      <c r="AT50" s="40" t="str">
        <f t="shared" si="12"/>
        <v/>
      </c>
      <c r="AU50" s="40" t="str">
        <f t="shared" si="12"/>
        <v/>
      </c>
      <c r="AV50" s="40" t="str">
        <f t="shared" si="12"/>
        <v/>
      </c>
      <c r="AW50" s="5"/>
      <c r="AX50" s="5"/>
      <c r="AY50" s="5"/>
      <c r="AZ50" s="5"/>
      <c r="BA50" s="5"/>
      <c r="BB50" s="5"/>
      <c r="BC50" s="5"/>
    </row>
    <row r="51" spans="1:55" ht="12" customHeight="1">
      <c r="A51" s="73">
        <v>4.5546218487394903</v>
      </c>
      <c r="B51" s="77"/>
      <c r="C51" s="77">
        <v>3.89</v>
      </c>
      <c r="D51" s="77">
        <v>2.4</v>
      </c>
      <c r="E51" s="129">
        <f t="shared" si="4"/>
        <v>47</v>
      </c>
      <c r="F51" s="129">
        <f t="shared" si="1"/>
        <v>3.89</v>
      </c>
      <c r="G51" s="117">
        <v>3.89</v>
      </c>
      <c r="H51" s="117">
        <v>2.3999999999999901</v>
      </c>
      <c r="I51" s="127">
        <v>4.833333333333</v>
      </c>
      <c r="J51" s="407">
        <v>18.712365986623698</v>
      </c>
      <c r="K51" s="127">
        <v>4.833333333333</v>
      </c>
      <c r="L51" s="127">
        <v>340.02045975731198</v>
      </c>
      <c r="M51" s="81">
        <v>4.833333333333</v>
      </c>
      <c r="N51" s="82">
        <v>-262.004159424683</v>
      </c>
      <c r="O51" s="82">
        <v>-5071.5227537266101</v>
      </c>
      <c r="P51" s="82">
        <v>-2383.8824369844401</v>
      </c>
      <c r="Q51" s="82">
        <v>-56502.066784498697</v>
      </c>
      <c r="R51" s="137">
        <v>10</v>
      </c>
      <c r="S51" s="115" t="s">
        <v>115</v>
      </c>
      <c r="T51" s="115"/>
      <c r="U51" s="115"/>
      <c r="V51" s="115"/>
      <c r="W51" s="116">
        <f t="shared" si="14"/>
        <v>15</v>
      </c>
      <c r="X51" s="116">
        <f t="shared" si="16"/>
        <v>10</v>
      </c>
      <c r="Y51" s="116">
        <v>9</v>
      </c>
      <c r="Z51" s="50" t="str">
        <f t="shared" si="13"/>
        <v>10,11</v>
      </c>
      <c r="AA51" s="131">
        <v>3</v>
      </c>
      <c r="AB51" s="115" t="s">
        <v>69</v>
      </c>
      <c r="AC51" s="115"/>
      <c r="AD51" s="115"/>
      <c r="AE51" s="53"/>
      <c r="AF51" s="53"/>
      <c r="AG51" s="53">
        <f t="shared" si="15"/>
        <v>11</v>
      </c>
      <c r="AH51" s="402">
        <f t="shared" si="11"/>
        <v>11</v>
      </c>
      <c r="AI51" s="397">
        <f t="shared" si="12"/>
        <v>0</v>
      </c>
      <c r="AJ51" s="397">
        <f t="shared" si="12"/>
        <v>0</v>
      </c>
      <c r="AK51" s="397">
        <f t="shared" si="12"/>
        <v>0</v>
      </c>
      <c r="AL51" s="397">
        <f t="shared" si="12"/>
        <v>0</v>
      </c>
      <c r="AM51" s="397">
        <f t="shared" si="12"/>
        <v>0</v>
      </c>
      <c r="AN51" s="397">
        <f t="shared" si="12"/>
        <v>0</v>
      </c>
      <c r="AO51" s="397">
        <f t="shared" si="12"/>
        <v>0</v>
      </c>
      <c r="AP51" s="397">
        <f t="shared" si="12"/>
        <v>0</v>
      </c>
      <c r="AQ51" s="397">
        <f t="shared" si="12"/>
        <v>0</v>
      </c>
      <c r="AR51" s="397">
        <f t="shared" si="12"/>
        <v>-2</v>
      </c>
      <c r="AS51" s="40" t="str">
        <f t="shared" si="12"/>
        <v/>
      </c>
      <c r="AT51" s="40" t="str">
        <f t="shared" si="12"/>
        <v/>
      </c>
      <c r="AU51" s="40" t="str">
        <f t="shared" si="12"/>
        <v/>
      </c>
      <c r="AV51" s="40" t="str">
        <f t="shared" si="12"/>
        <v/>
      </c>
      <c r="AW51" s="5"/>
      <c r="AX51" s="5"/>
      <c r="AY51" s="5"/>
      <c r="AZ51" s="5"/>
      <c r="BA51" s="5"/>
      <c r="BB51" s="5"/>
      <c r="BC51" s="5"/>
    </row>
    <row r="52" spans="1:55" ht="12" customHeight="1">
      <c r="A52" s="73">
        <v>4.6302521008403303</v>
      </c>
      <c r="B52" s="77"/>
      <c r="C52" s="77">
        <v>4.0460000000000003</v>
      </c>
      <c r="D52" s="77">
        <v>-2.1</v>
      </c>
      <c r="E52" s="129">
        <f t="shared" si="4"/>
        <v>48</v>
      </c>
      <c r="F52" s="129">
        <f t="shared" si="1"/>
        <v>4.0460000000000003</v>
      </c>
      <c r="G52" s="117">
        <v>4.0460000000000003</v>
      </c>
      <c r="H52" s="117">
        <v>-2.1</v>
      </c>
      <c r="I52" s="127">
        <v>4.916666666667</v>
      </c>
      <c r="J52" s="407">
        <v>19.070964018217001</v>
      </c>
      <c r="K52" s="127">
        <v>4.916666666667</v>
      </c>
      <c r="L52" s="127">
        <v>341.28420534378898</v>
      </c>
      <c r="M52" s="81">
        <v>4.916666666667</v>
      </c>
      <c r="N52" s="82">
        <v>-255.43591420220599</v>
      </c>
      <c r="O52" s="82">
        <v>-5150.0106138422598</v>
      </c>
      <c r="P52" s="82">
        <v>-2284.8404191547202</v>
      </c>
      <c r="Q52" s="82">
        <v>-57672.474704549597</v>
      </c>
      <c r="R52" s="137">
        <v>11</v>
      </c>
      <c r="S52" s="115" t="s">
        <v>116</v>
      </c>
      <c r="T52" s="115"/>
      <c r="U52" s="115"/>
      <c r="V52" s="115"/>
      <c r="W52" s="116">
        <f t="shared" si="14"/>
        <v>15</v>
      </c>
      <c r="X52" s="116">
        <f t="shared" si="16"/>
        <v>11</v>
      </c>
      <c r="Y52" s="116">
        <v>9</v>
      </c>
      <c r="Z52" s="50" t="str">
        <f t="shared" si="13"/>
        <v>10,12</v>
      </c>
      <c r="AA52" s="53"/>
      <c r="AB52" s="53"/>
      <c r="AC52" s="53"/>
      <c r="AD52" s="53"/>
      <c r="AE52" s="53"/>
      <c r="AF52" s="53"/>
      <c r="AG52" s="53">
        <f t="shared" si="15"/>
        <v>12</v>
      </c>
      <c r="AH52" s="402">
        <f t="shared" si="11"/>
        <v>12</v>
      </c>
      <c r="AI52" s="397">
        <f t="shared" si="12"/>
        <v>0</v>
      </c>
      <c r="AJ52" s="397">
        <f t="shared" si="12"/>
        <v>0</v>
      </c>
      <c r="AK52" s="397" t="str">
        <f t="shared" si="12"/>
        <v>W</v>
      </c>
      <c r="AL52" s="397">
        <f t="shared" si="12"/>
        <v>0</v>
      </c>
      <c r="AM52" s="397">
        <f t="shared" si="12"/>
        <v>0</v>
      </c>
      <c r="AN52" s="397">
        <f t="shared" si="12"/>
        <v>0</v>
      </c>
      <c r="AO52" s="397">
        <f t="shared" si="12"/>
        <v>0</v>
      </c>
      <c r="AP52" s="397">
        <f t="shared" si="12"/>
        <v>0</v>
      </c>
      <c r="AQ52" s="397">
        <f t="shared" si="12"/>
        <v>0</v>
      </c>
      <c r="AR52" s="397">
        <f t="shared" si="12"/>
        <v>-2</v>
      </c>
      <c r="AS52" s="40" t="str">
        <f t="shared" si="12"/>
        <v/>
      </c>
      <c r="AT52" s="40" t="str">
        <f t="shared" si="12"/>
        <v/>
      </c>
      <c r="AU52" s="40" t="str">
        <f t="shared" si="12"/>
        <v/>
      </c>
      <c r="AV52" s="40" t="str">
        <f t="shared" si="12"/>
        <v/>
      </c>
      <c r="AW52" s="1"/>
      <c r="AX52" s="5"/>
      <c r="AY52" s="5"/>
      <c r="AZ52" s="5"/>
      <c r="BA52" s="5"/>
      <c r="BB52" s="5"/>
      <c r="BC52" s="5"/>
    </row>
    <row r="53" spans="1:55" ht="12" customHeight="1">
      <c r="A53" s="73">
        <v>4.7058823529411704</v>
      </c>
      <c r="B53" s="77"/>
      <c r="C53" s="77">
        <v>4.0960000000000001</v>
      </c>
      <c r="D53" s="77">
        <v>-2.5</v>
      </c>
      <c r="E53" s="129">
        <f t="shared" si="4"/>
        <v>49</v>
      </c>
      <c r="F53" s="129">
        <f t="shared" si="1"/>
        <v>4.0960000000000001</v>
      </c>
      <c r="G53" s="117">
        <v>4.0960000000000001</v>
      </c>
      <c r="H53" s="117">
        <v>-2.5</v>
      </c>
      <c r="I53" s="127">
        <v>5</v>
      </c>
      <c r="J53" s="407">
        <v>19.161033326741101</v>
      </c>
      <c r="K53" s="127">
        <v>5</v>
      </c>
      <c r="L53" s="127">
        <v>342.53031794103202</v>
      </c>
      <c r="M53" s="81">
        <v>5</v>
      </c>
      <c r="N53" s="82">
        <v>-273.02171393367797</v>
      </c>
      <c r="O53" s="82">
        <v>-6034.7824107005399</v>
      </c>
      <c r="P53" s="82">
        <v>-2548.8723915993901</v>
      </c>
      <c r="Q53" s="82">
        <v>-70942.460654230701</v>
      </c>
      <c r="R53" s="137">
        <v>12</v>
      </c>
      <c r="S53" s="115" t="s">
        <v>117</v>
      </c>
      <c r="T53" s="115"/>
      <c r="U53" s="115"/>
      <c r="V53" s="115"/>
      <c r="W53" s="116">
        <f t="shared" si="14"/>
        <v>15</v>
      </c>
      <c r="X53" s="116">
        <f t="shared" si="16"/>
        <v>12</v>
      </c>
      <c r="Y53" s="116">
        <v>9</v>
      </c>
      <c r="Z53" s="50" t="str">
        <f t="shared" si="13"/>
        <v>10,13</v>
      </c>
      <c r="AA53" s="53"/>
      <c r="AB53" s="53"/>
      <c r="AC53" s="53"/>
      <c r="AD53" s="53"/>
      <c r="AE53" s="53"/>
      <c r="AF53" s="53"/>
      <c r="AG53" s="53">
        <f t="shared" si="15"/>
        <v>13</v>
      </c>
      <c r="AH53" s="402">
        <f t="shared" si="11"/>
        <v>13</v>
      </c>
      <c r="AI53" s="397">
        <f t="shared" si="12"/>
        <v>0</v>
      </c>
      <c r="AJ53" s="397">
        <f t="shared" si="12"/>
        <v>0</v>
      </c>
      <c r="AK53" s="397">
        <f t="shared" si="12"/>
        <v>0</v>
      </c>
      <c r="AL53" s="397">
        <f t="shared" si="12"/>
        <v>0</v>
      </c>
      <c r="AM53" s="397">
        <f t="shared" si="12"/>
        <v>0</v>
      </c>
      <c r="AN53" s="397">
        <f t="shared" si="12"/>
        <v>0</v>
      </c>
      <c r="AO53" s="397">
        <f t="shared" si="12"/>
        <v>0</v>
      </c>
      <c r="AP53" s="397">
        <f t="shared" si="12"/>
        <v>0</v>
      </c>
      <c r="AQ53" s="397">
        <f t="shared" si="12"/>
        <v>0</v>
      </c>
      <c r="AR53" s="397">
        <f t="shared" si="12"/>
        <v>-2</v>
      </c>
      <c r="AS53" s="40" t="str">
        <f t="shared" si="12"/>
        <v/>
      </c>
      <c r="AT53" s="40" t="str">
        <f t="shared" si="12"/>
        <v/>
      </c>
      <c r="AU53" s="40" t="str">
        <f t="shared" si="12"/>
        <v/>
      </c>
      <c r="AV53" s="40" t="str">
        <f t="shared" si="12"/>
        <v/>
      </c>
      <c r="AW53" s="1"/>
      <c r="AX53" s="5"/>
      <c r="AY53" s="5"/>
      <c r="AZ53" s="5"/>
      <c r="BA53" s="5"/>
      <c r="BB53" s="5"/>
      <c r="BC53" s="5"/>
    </row>
    <row r="54" spans="1:55" ht="12" customHeight="1">
      <c r="A54" s="73">
        <v>4.7815126050420096</v>
      </c>
      <c r="B54" s="77"/>
      <c r="C54" s="77">
        <v>4.1459999999999999</v>
      </c>
      <c r="D54" s="77">
        <v>-2.1</v>
      </c>
      <c r="E54" s="129">
        <f t="shared" si="4"/>
        <v>50</v>
      </c>
      <c r="F54" s="129">
        <f t="shared" si="1"/>
        <v>4.1459999999999901</v>
      </c>
      <c r="G54" s="117">
        <v>4.1459999999999901</v>
      </c>
      <c r="H54" s="117">
        <v>-2.1</v>
      </c>
      <c r="I54" s="127">
        <v>5.083333333333</v>
      </c>
      <c r="J54" s="407">
        <v>18.9192026475977</v>
      </c>
      <c r="K54" s="127">
        <v>5.083333333333</v>
      </c>
      <c r="L54" s="127">
        <v>343.75880482897799</v>
      </c>
      <c r="M54" s="81">
        <v>5.083333333333</v>
      </c>
      <c r="N54" s="82">
        <v>-296.50020695399201</v>
      </c>
      <c r="O54" s="82">
        <v>-6826.8420882567798</v>
      </c>
      <c r="P54" s="82">
        <v>-2901.8203831363498</v>
      </c>
      <c r="Q54" s="82">
        <v>-82826.608617831793</v>
      </c>
      <c r="R54" s="137">
        <v>13</v>
      </c>
      <c r="S54" s="115" t="s">
        <v>118</v>
      </c>
      <c r="T54" s="115"/>
      <c r="U54" s="115"/>
      <c r="V54" s="115"/>
      <c r="W54" s="116">
        <f t="shared" si="14"/>
        <v>15</v>
      </c>
      <c r="X54" s="116">
        <f t="shared" si="16"/>
        <v>13</v>
      </c>
      <c r="Y54" s="116">
        <v>9</v>
      </c>
      <c r="Z54" s="50" t="str">
        <f t="shared" si="13"/>
        <v>10,14</v>
      </c>
      <c r="AA54" s="53"/>
      <c r="AB54" s="53"/>
      <c r="AC54" s="53"/>
      <c r="AD54" s="53"/>
      <c r="AE54" s="53"/>
      <c r="AF54" s="53"/>
      <c r="AG54" s="53">
        <f t="shared" si="15"/>
        <v>14</v>
      </c>
      <c r="AH54" s="402">
        <f t="shared" si="11"/>
        <v>14</v>
      </c>
      <c r="AI54" s="397">
        <f t="shared" si="12"/>
        <v>0</v>
      </c>
      <c r="AJ54" s="397">
        <f t="shared" si="12"/>
        <v>0</v>
      </c>
      <c r="AK54" s="397">
        <f t="shared" si="12"/>
        <v>0</v>
      </c>
      <c r="AL54" s="397">
        <f t="shared" si="12"/>
        <v>0</v>
      </c>
      <c r="AM54" s="397">
        <f t="shared" si="12"/>
        <v>0</v>
      </c>
      <c r="AN54" s="397" t="str">
        <f t="shared" si="12"/>
        <v>W</v>
      </c>
      <c r="AO54" s="397">
        <f t="shared" si="12"/>
        <v>0</v>
      </c>
      <c r="AP54" s="397">
        <f t="shared" si="12"/>
        <v>0</v>
      </c>
      <c r="AQ54" s="397">
        <f t="shared" si="12"/>
        <v>0</v>
      </c>
      <c r="AR54" s="397">
        <f t="shared" si="12"/>
        <v>-2</v>
      </c>
      <c r="AS54" s="40" t="str">
        <f t="shared" si="12"/>
        <v/>
      </c>
      <c r="AT54" s="40" t="str">
        <f t="shared" si="12"/>
        <v/>
      </c>
      <c r="AU54" s="40" t="str">
        <f t="shared" si="12"/>
        <v/>
      </c>
      <c r="AV54" s="40" t="str">
        <f t="shared" si="12"/>
        <v/>
      </c>
      <c r="AW54" s="40" t="str">
        <f t="shared" ref="AW54:AZ69" si="17">IF(AW23="","",IF(ISNUMBER(MATCH(AW23,$AF$27:$AF$37,0)),$Z$27,$AH$3))</f>
        <v/>
      </c>
      <c r="AX54" s="40" t="str">
        <f t="shared" si="17"/>
        <v/>
      </c>
      <c r="AY54" s="40" t="str">
        <f t="shared" si="17"/>
        <v/>
      </c>
      <c r="AZ54" s="40" t="str">
        <f t="shared" si="17"/>
        <v/>
      </c>
      <c r="BA54" s="5"/>
      <c r="BB54" s="5"/>
      <c r="BC54" s="5"/>
    </row>
    <row r="55" spans="1:55" ht="12" customHeight="1">
      <c r="A55" s="73">
        <v>4.8571428571428497</v>
      </c>
      <c r="B55" s="77"/>
      <c r="C55" s="77">
        <v>4.3019999999999996</v>
      </c>
      <c r="D55" s="77">
        <v>2.1</v>
      </c>
      <c r="E55" s="129">
        <f t="shared" si="4"/>
        <v>51</v>
      </c>
      <c r="F55" s="129">
        <f t="shared" si="1"/>
        <v>4.3019999999999898</v>
      </c>
      <c r="G55" s="117">
        <v>4.3019999999999898</v>
      </c>
      <c r="H55" s="117">
        <v>2.1</v>
      </c>
      <c r="I55" s="127">
        <v>5.166666666667</v>
      </c>
      <c r="J55" s="407">
        <v>18.5852403391855</v>
      </c>
      <c r="K55" s="127">
        <v>5.166666666667</v>
      </c>
      <c r="L55" s="127">
        <v>344.96967327028699</v>
      </c>
      <c r="M55" s="81">
        <v>5.166666666667</v>
      </c>
      <c r="N55" s="82">
        <v>-304.48184052431202</v>
      </c>
      <c r="O55" s="82">
        <v>-6829.66875788584</v>
      </c>
      <c r="P55" s="82">
        <v>-3022.14785841405</v>
      </c>
      <c r="Q55" s="82">
        <v>-82872.308928608996</v>
      </c>
      <c r="R55" s="137">
        <v>14</v>
      </c>
      <c r="S55" s="115" t="s">
        <v>119</v>
      </c>
      <c r="T55" s="115"/>
      <c r="U55" s="115"/>
      <c r="V55" s="115"/>
      <c r="W55" s="116">
        <f t="shared" si="14"/>
        <v>15</v>
      </c>
      <c r="X55" s="116">
        <f t="shared" si="16"/>
        <v>14</v>
      </c>
      <c r="Y55" s="116">
        <v>9</v>
      </c>
      <c r="Z55" s="50" t="str">
        <f t="shared" si="13"/>
        <v>10,15</v>
      </c>
      <c r="AA55" s="53"/>
      <c r="AB55" s="53"/>
      <c r="AC55" s="53"/>
      <c r="AD55" s="53"/>
      <c r="AE55" s="53"/>
      <c r="AF55" s="53"/>
      <c r="AG55" s="53">
        <f t="shared" si="15"/>
        <v>15</v>
      </c>
      <c r="AH55" s="402">
        <f t="shared" si="11"/>
        <v>15</v>
      </c>
      <c r="AI55" s="397">
        <f t="shared" si="12"/>
        <v>0</v>
      </c>
      <c r="AJ55" s="397">
        <f t="shared" si="12"/>
        <v>0</v>
      </c>
      <c r="AK55" s="397">
        <f t="shared" si="12"/>
        <v>0</v>
      </c>
      <c r="AL55" s="397">
        <f t="shared" si="12"/>
        <v>0</v>
      </c>
      <c r="AM55" s="397">
        <f t="shared" si="12"/>
        <v>0</v>
      </c>
      <c r="AN55" s="397">
        <f t="shared" si="12"/>
        <v>0</v>
      </c>
      <c r="AO55" s="397">
        <f t="shared" si="12"/>
        <v>0</v>
      </c>
      <c r="AP55" s="397">
        <f t="shared" si="12"/>
        <v>0</v>
      </c>
      <c r="AQ55" s="397">
        <f t="shared" si="12"/>
        <v>0</v>
      </c>
      <c r="AR55" s="397">
        <f t="shared" si="12"/>
        <v>-2</v>
      </c>
      <c r="AS55" s="40" t="str">
        <f t="shared" si="12"/>
        <v/>
      </c>
      <c r="AT55" s="40" t="str">
        <f t="shared" si="12"/>
        <v/>
      </c>
      <c r="AU55" s="40" t="str">
        <f t="shared" si="12"/>
        <v/>
      </c>
      <c r="AV55" s="40" t="str">
        <f t="shared" si="12"/>
        <v/>
      </c>
      <c r="AW55" s="40" t="str">
        <f t="shared" si="17"/>
        <v/>
      </c>
      <c r="AX55" s="40" t="str">
        <f t="shared" si="17"/>
        <v/>
      </c>
      <c r="AY55" s="40" t="str">
        <f t="shared" si="17"/>
        <v/>
      </c>
      <c r="AZ55" s="40" t="str">
        <f t="shared" si="17"/>
        <v/>
      </c>
      <c r="BA55" s="5"/>
      <c r="BB55" s="5"/>
      <c r="BC55" s="5"/>
    </row>
    <row r="56" spans="1:55" ht="12" customHeight="1">
      <c r="A56" s="73">
        <v>4.9327731092436897</v>
      </c>
      <c r="B56" s="77"/>
      <c r="C56" s="77">
        <v>4.3520000000000003</v>
      </c>
      <c r="D56" s="77">
        <v>2.5</v>
      </c>
      <c r="E56" s="129">
        <f t="shared" si="4"/>
        <v>52</v>
      </c>
      <c r="F56" s="129">
        <f t="shared" si="1"/>
        <v>4.3520000000000003</v>
      </c>
      <c r="G56" s="117">
        <v>4.3520000000000003</v>
      </c>
      <c r="H56" s="117">
        <v>2.5</v>
      </c>
      <c r="I56" s="127">
        <v>5.25</v>
      </c>
      <c r="J56" s="407">
        <v>18.481925769607599</v>
      </c>
      <c r="K56" s="127">
        <v>5.25</v>
      </c>
      <c r="L56" s="127">
        <v>346.16298686225201</v>
      </c>
      <c r="M56" s="81">
        <v>5.25</v>
      </c>
      <c r="N56" s="82">
        <v>-289.27884842400198</v>
      </c>
      <c r="O56" s="82">
        <v>-6032.4435626714903</v>
      </c>
      <c r="P56" s="82">
        <v>-2794.0026634248602</v>
      </c>
      <c r="Q56" s="82">
        <v>-70912.497094610502</v>
      </c>
      <c r="R56" s="107">
        <v>15</v>
      </c>
      <c r="S56" s="115" t="s">
        <v>120</v>
      </c>
      <c r="T56" s="115"/>
      <c r="U56" s="115"/>
      <c r="V56" s="115"/>
      <c r="W56" s="116">
        <v>1500</v>
      </c>
      <c r="X56" s="116">
        <v>0</v>
      </c>
      <c r="Y56" s="116">
        <v>9</v>
      </c>
      <c r="Z56" s="50" t="str">
        <f t="shared" si="13"/>
        <v>10,1</v>
      </c>
      <c r="AA56" s="53"/>
      <c r="AB56" s="53"/>
      <c r="AC56" s="53"/>
      <c r="AD56" s="53"/>
      <c r="AE56" s="53"/>
      <c r="AF56" s="53"/>
      <c r="AG56" s="53"/>
      <c r="AH56" s="402"/>
      <c r="AI56" s="402"/>
      <c r="AJ56" s="402"/>
      <c r="AK56" s="402"/>
      <c r="AL56" s="402"/>
      <c r="AM56" s="402"/>
      <c r="AN56" s="402"/>
      <c r="AO56" s="402"/>
      <c r="AP56" s="402"/>
      <c r="AQ56" s="402"/>
      <c r="AR56" s="402"/>
      <c r="AS56" s="5"/>
      <c r="AT56" s="5"/>
      <c r="AU56" s="5"/>
      <c r="AV56" s="5"/>
      <c r="AW56" s="5"/>
      <c r="AX56" s="5"/>
      <c r="AY56" s="40" t="str">
        <f t="shared" si="17"/>
        <v/>
      </c>
      <c r="AZ56" s="40" t="str">
        <f t="shared" si="17"/>
        <v/>
      </c>
      <c r="BA56" s="5"/>
      <c r="BB56" s="5"/>
      <c r="BC56" s="5"/>
    </row>
    <row r="57" spans="1:55" ht="12" customHeight="1">
      <c r="A57" s="73">
        <v>5.0084033613445298</v>
      </c>
      <c r="B57" s="77"/>
      <c r="C57" s="77">
        <v>4.4020000000000001</v>
      </c>
      <c r="D57" s="77">
        <v>2</v>
      </c>
      <c r="E57" s="129">
        <f t="shared" si="4"/>
        <v>53</v>
      </c>
      <c r="F57" s="129">
        <f t="shared" si="1"/>
        <v>4.4020000000000001</v>
      </c>
      <c r="G57" s="117">
        <v>4.4020000000000001</v>
      </c>
      <c r="H57" s="117">
        <v>2</v>
      </c>
      <c r="I57" s="127">
        <v>5.333333333333</v>
      </c>
      <c r="J57" s="407">
        <v>18.6930934362416</v>
      </c>
      <c r="K57" s="127">
        <v>5.333333333333</v>
      </c>
      <c r="L57" s="127">
        <v>347.33886579221399</v>
      </c>
      <c r="M57" s="81">
        <v>5.333333333333</v>
      </c>
      <c r="N57" s="82">
        <v>-267.01855838984198</v>
      </c>
      <c r="O57" s="82">
        <v>-5259.7824951079501</v>
      </c>
      <c r="P57" s="82">
        <v>-2459.4687508809102</v>
      </c>
      <c r="Q57" s="82">
        <v>-59316.460951281901</v>
      </c>
      <c r="R57" s="107">
        <v>16</v>
      </c>
      <c r="S57" s="115" t="s">
        <v>121</v>
      </c>
      <c r="T57" s="115"/>
      <c r="U57" s="115"/>
      <c r="V57" s="115"/>
      <c r="W57" s="116">
        <f t="shared" si="14"/>
        <v>1500</v>
      </c>
      <c r="X57" s="116">
        <f t="shared" si="16"/>
        <v>1</v>
      </c>
      <c r="Y57" s="116">
        <v>9</v>
      </c>
      <c r="Z57" s="50" t="str">
        <f t="shared" si="13"/>
        <v>10,2</v>
      </c>
      <c r="AA57" s="101"/>
      <c r="AB57" s="53"/>
      <c r="AC57" s="53"/>
      <c r="AD57" s="53"/>
      <c r="AE57" s="53"/>
      <c r="AF57" s="53"/>
      <c r="AG57" s="53"/>
      <c r="AH57" s="402"/>
      <c r="AI57" s="402"/>
      <c r="AJ57" s="402"/>
      <c r="AK57" s="402"/>
      <c r="AL57" s="402"/>
      <c r="AM57" s="402"/>
      <c r="AN57" s="402"/>
      <c r="AO57" s="402"/>
      <c r="AP57" s="402"/>
      <c r="AQ57" s="402"/>
      <c r="AR57" s="402"/>
      <c r="AS57" s="5"/>
      <c r="AT57" s="5"/>
      <c r="AU57" s="5"/>
      <c r="AV57" s="5"/>
      <c r="AW57" s="5"/>
      <c r="AX57" s="5"/>
      <c r="AY57" s="40" t="str">
        <f t="shared" si="17"/>
        <v/>
      </c>
      <c r="AZ57" s="40" t="str">
        <f t="shared" si="17"/>
        <v/>
      </c>
      <c r="BA57" s="5"/>
      <c r="BB57" s="5"/>
      <c r="BC57" s="5"/>
    </row>
    <row r="58" spans="1:55" ht="12" customHeight="1">
      <c r="A58" s="73">
        <v>5.0840336134453699</v>
      </c>
      <c r="B58" s="77"/>
      <c r="C58" s="77">
        <v>4.5579999999999998</v>
      </c>
      <c r="D58" s="77">
        <v>-2.4</v>
      </c>
      <c r="E58" s="129">
        <f t="shared" si="4"/>
        <v>54</v>
      </c>
      <c r="F58" s="129">
        <f t="shared" si="1"/>
        <v>4.5579999999999901</v>
      </c>
      <c r="G58" s="117">
        <v>4.5579999999999901</v>
      </c>
      <c r="H58" s="117">
        <v>-2.3999999999999901</v>
      </c>
      <c r="I58" s="127">
        <v>5.416666666667</v>
      </c>
      <c r="J58" s="407">
        <v>19.011638037207799</v>
      </c>
      <c r="K58" s="127">
        <v>5.416666666667</v>
      </c>
      <c r="L58" s="127">
        <v>348.49743512110899</v>
      </c>
      <c r="M58" s="81">
        <v>5.416666666667</v>
      </c>
      <c r="N58" s="82">
        <v>-258.029417006269</v>
      </c>
      <c r="O58" s="82">
        <v>-5193.96326882008</v>
      </c>
      <c r="P58" s="82">
        <v>-2324.1072914950701</v>
      </c>
      <c r="Q58" s="82">
        <v>-58322.661301531502</v>
      </c>
      <c r="R58" s="107">
        <v>17</v>
      </c>
      <c r="S58" s="115" t="s">
        <v>122</v>
      </c>
      <c r="T58" s="115"/>
      <c r="U58" s="115"/>
      <c r="V58" s="115"/>
      <c r="W58" s="116">
        <f t="shared" si="14"/>
        <v>1500</v>
      </c>
      <c r="X58" s="116">
        <f t="shared" si="16"/>
        <v>2</v>
      </c>
      <c r="Y58" s="116">
        <v>9</v>
      </c>
      <c r="Z58" s="50" t="str">
        <f t="shared" si="13"/>
        <v>10,3</v>
      </c>
      <c r="AA58" s="101"/>
      <c r="AB58" s="53"/>
      <c r="AC58" s="53"/>
      <c r="AD58" s="53"/>
      <c r="AE58" s="53"/>
      <c r="AF58" s="53"/>
      <c r="AG58" s="53"/>
      <c r="AH58" s="402"/>
      <c r="AI58" s="402"/>
      <c r="AJ58" s="402"/>
      <c r="AK58" s="402"/>
      <c r="AL58" s="402"/>
      <c r="AM58" s="402"/>
      <c r="AN58" s="402"/>
      <c r="AO58" s="402"/>
      <c r="AP58" s="402"/>
      <c r="AQ58" s="402"/>
      <c r="AR58" s="402"/>
      <c r="AS58" s="5"/>
      <c r="AT58" s="5"/>
      <c r="AU58" s="5"/>
      <c r="AV58" s="5"/>
      <c r="AW58" s="5"/>
      <c r="AX58" s="5"/>
      <c r="AY58" s="40" t="str">
        <f t="shared" si="17"/>
        <v/>
      </c>
      <c r="AZ58" s="40" t="str">
        <f t="shared" si="17"/>
        <v/>
      </c>
      <c r="BA58" s="5"/>
      <c r="BB58" s="5"/>
      <c r="BC58" s="5"/>
    </row>
    <row r="59" spans="1:55" ht="12" customHeight="1">
      <c r="A59" s="73">
        <v>5.1596638655462099</v>
      </c>
      <c r="B59" s="77"/>
      <c r="C59" s="77">
        <v>4.6079999999999997</v>
      </c>
      <c r="D59" s="77">
        <v>-2.8</v>
      </c>
      <c r="E59" s="129">
        <f t="shared" si="4"/>
        <v>55</v>
      </c>
      <c r="F59" s="129">
        <f t="shared" si="1"/>
        <v>4.6079999999999899</v>
      </c>
      <c r="G59" s="117">
        <v>4.6079999999999899</v>
      </c>
      <c r="H59" s="117">
        <v>-2.7999999999999901</v>
      </c>
      <c r="I59" s="127">
        <v>5.5</v>
      </c>
      <c r="J59" s="407">
        <v>19.110297999123201</v>
      </c>
      <c r="K59" s="127">
        <v>5.5</v>
      </c>
      <c r="L59" s="127">
        <v>349.63876627364402</v>
      </c>
      <c r="M59" s="81">
        <v>5.5</v>
      </c>
      <c r="N59" s="82">
        <v>-272.95508294864999</v>
      </c>
      <c r="O59" s="82">
        <v>-5984.0209584308504</v>
      </c>
      <c r="P59" s="82">
        <v>-2548.15742051998</v>
      </c>
      <c r="Q59" s="82">
        <v>-70171.630898415606</v>
      </c>
      <c r="R59" s="107">
        <v>18</v>
      </c>
      <c r="S59" s="115" t="s">
        <v>123</v>
      </c>
      <c r="T59" s="115"/>
      <c r="U59" s="115"/>
      <c r="V59" s="115"/>
      <c r="W59" s="116">
        <f t="shared" si="14"/>
        <v>1500</v>
      </c>
      <c r="X59" s="116">
        <f t="shared" si="16"/>
        <v>3</v>
      </c>
      <c r="Y59" s="116">
        <v>9</v>
      </c>
      <c r="Z59" s="50" t="str">
        <f t="shared" si="13"/>
        <v>10,4</v>
      </c>
      <c r="AA59" s="101"/>
      <c r="AB59" s="53"/>
      <c r="AC59" s="53"/>
      <c r="AD59" s="53"/>
      <c r="AE59" s="53"/>
      <c r="AF59" s="53"/>
      <c r="AG59" s="53"/>
      <c r="AH59" s="402"/>
      <c r="AI59" s="402"/>
      <c r="AJ59" s="402"/>
      <c r="AK59" s="402"/>
      <c r="AL59" s="402"/>
      <c r="AM59" s="402"/>
      <c r="AN59" s="402"/>
      <c r="AO59" s="402"/>
      <c r="AP59" s="402"/>
      <c r="AQ59" s="402"/>
      <c r="AR59" s="402"/>
      <c r="AS59" s="5"/>
      <c r="AT59" s="5"/>
      <c r="AU59" s="5"/>
      <c r="AV59" s="5"/>
      <c r="AW59" s="5"/>
      <c r="AX59" s="5"/>
      <c r="AY59" s="40" t="str">
        <f t="shared" si="17"/>
        <v/>
      </c>
      <c r="AZ59" s="40" t="str">
        <f t="shared" si="17"/>
        <v/>
      </c>
      <c r="BA59" s="5"/>
      <c r="BB59" s="5"/>
      <c r="BC59" s="5"/>
    </row>
    <row r="60" spans="1:55" ht="12" customHeight="1">
      <c r="A60" s="73">
        <v>5.23529411764705</v>
      </c>
      <c r="B60" s="77"/>
      <c r="C60" s="77">
        <v>4.6580000000000004</v>
      </c>
      <c r="D60" s="77">
        <v>-2.4</v>
      </c>
      <c r="E60" s="129">
        <f t="shared" si="4"/>
        <v>56</v>
      </c>
      <c r="F60" s="129">
        <f t="shared" si="1"/>
        <v>4.6580000000000004</v>
      </c>
      <c r="G60" s="117">
        <v>4.6580000000000004</v>
      </c>
      <c r="H60" s="117">
        <v>-2.3999999999999901</v>
      </c>
      <c r="I60" s="127">
        <v>5.583333333333</v>
      </c>
      <c r="J60" s="407">
        <v>18.886072750913598</v>
      </c>
      <c r="K60" s="127">
        <v>5.583333333333</v>
      </c>
      <c r="L60" s="127">
        <v>350.76287239927399</v>
      </c>
      <c r="M60" s="81">
        <v>5.583333333333</v>
      </c>
      <c r="N60" s="82">
        <v>-296.340994936794</v>
      </c>
      <c r="O60" s="82">
        <v>-6804.7964449433903</v>
      </c>
      <c r="P60" s="82">
        <v>-2899.6720213931999</v>
      </c>
      <c r="Q60" s="82">
        <v>-82486.285368134806</v>
      </c>
      <c r="R60" s="107">
        <v>19</v>
      </c>
      <c r="S60" s="115" t="s">
        <v>124</v>
      </c>
      <c r="T60" s="115"/>
      <c r="U60" s="115"/>
      <c r="V60" s="115"/>
      <c r="W60" s="116">
        <f t="shared" si="14"/>
        <v>1500</v>
      </c>
      <c r="X60" s="116">
        <f t="shared" si="16"/>
        <v>4</v>
      </c>
      <c r="Y60" s="116">
        <v>9</v>
      </c>
      <c r="Z60" s="50" t="str">
        <f t="shared" si="13"/>
        <v>10,5</v>
      </c>
      <c r="AA60" s="101"/>
      <c r="AB60" s="53"/>
      <c r="AC60" s="53"/>
      <c r="AD60" s="53"/>
      <c r="AE60" s="53"/>
      <c r="AF60" s="53"/>
      <c r="AG60" s="53"/>
      <c r="AH60" s="402"/>
      <c r="AI60" s="402"/>
      <c r="AJ60" s="402"/>
      <c r="AK60" s="402"/>
      <c r="AL60" s="402"/>
      <c r="AM60" s="402"/>
      <c r="AN60" s="402"/>
      <c r="AO60" s="402"/>
      <c r="AP60" s="402"/>
      <c r="AQ60" s="402"/>
      <c r="AR60" s="402"/>
      <c r="AS60" s="5"/>
      <c r="AT60" s="5"/>
      <c r="AU60" s="5"/>
      <c r="AV60" s="5"/>
      <c r="AW60" s="40" t="str">
        <f t="shared" ref="AW60:AZ70" si="18">IF(AW29="","",IF(ISNUMBER(MATCH(AW29,$AF$27:$AF$37,0)),$Z$27,$AH$3))</f>
        <v/>
      </c>
      <c r="AX60" s="40" t="str">
        <f t="shared" si="18"/>
        <v/>
      </c>
      <c r="AY60" s="40" t="str">
        <f t="shared" si="17"/>
        <v/>
      </c>
      <c r="AZ60" s="40" t="str">
        <f t="shared" si="17"/>
        <v/>
      </c>
      <c r="BA60" s="5"/>
      <c r="BB60" s="5"/>
      <c r="BC60" s="5"/>
    </row>
    <row r="61" spans="1:55" ht="12" customHeight="1">
      <c r="A61" s="73">
        <v>5.3109243697478901</v>
      </c>
      <c r="B61" s="77"/>
      <c r="C61" s="77">
        <v>4.8140000000000001</v>
      </c>
      <c r="D61" s="77">
        <v>2.4</v>
      </c>
      <c r="E61" s="129">
        <f t="shared" si="4"/>
        <v>57</v>
      </c>
      <c r="F61" s="129">
        <f t="shared" si="1"/>
        <v>4.8140000000000001</v>
      </c>
      <c r="G61" s="117">
        <v>4.8140000000000001</v>
      </c>
      <c r="H61" s="117">
        <v>2.3999999999999901</v>
      </c>
      <c r="I61" s="127">
        <v>5.666666666667</v>
      </c>
      <c r="J61" s="407">
        <v>18.5326419022545</v>
      </c>
      <c r="K61" s="127">
        <v>5.666666666667</v>
      </c>
      <c r="L61" s="127">
        <v>351.86975829616398</v>
      </c>
      <c r="M61" s="81">
        <v>5.666666666667</v>
      </c>
      <c r="N61" s="82">
        <v>-307.52674186611301</v>
      </c>
      <c r="O61" s="82">
        <v>-6945.0565480650603</v>
      </c>
      <c r="P61" s="82">
        <v>-3068.1222492022398</v>
      </c>
      <c r="Q61" s="82">
        <v>-84593.990506255897</v>
      </c>
      <c r="R61" s="107">
        <v>20</v>
      </c>
      <c r="S61" s="115" t="s">
        <v>125</v>
      </c>
      <c r="T61" s="115"/>
      <c r="U61" s="115"/>
      <c r="V61" s="115"/>
      <c r="W61" s="116">
        <f t="shared" si="14"/>
        <v>1500</v>
      </c>
      <c r="X61" s="116">
        <f t="shared" si="16"/>
        <v>5</v>
      </c>
      <c r="Y61" s="116">
        <v>9</v>
      </c>
      <c r="Z61" s="50" t="str">
        <f t="shared" si="13"/>
        <v>10,6</v>
      </c>
      <c r="AA61" s="101"/>
      <c r="AB61" s="53"/>
      <c r="AC61" s="53"/>
      <c r="AD61" s="53"/>
      <c r="AE61" s="53"/>
      <c r="AF61" s="53"/>
      <c r="AG61" s="53"/>
      <c r="AH61" s="402"/>
      <c r="AI61" s="402"/>
      <c r="AJ61" s="402"/>
      <c r="AK61" s="402"/>
      <c r="AL61" s="402"/>
      <c r="AM61" s="402"/>
      <c r="AN61" s="402"/>
      <c r="AO61" s="402"/>
      <c r="AP61" s="402"/>
      <c r="AQ61" s="402"/>
      <c r="AR61" s="402"/>
      <c r="AS61" s="5"/>
      <c r="AT61" s="5"/>
      <c r="AU61" s="5"/>
      <c r="AV61" s="5"/>
      <c r="AW61" s="40" t="str">
        <f t="shared" si="18"/>
        <v/>
      </c>
      <c r="AX61" s="40" t="str">
        <f t="shared" si="18"/>
        <v/>
      </c>
      <c r="AY61" s="40" t="str">
        <f t="shared" si="17"/>
        <v/>
      </c>
      <c r="AZ61" s="40" t="str">
        <f t="shared" si="17"/>
        <v/>
      </c>
      <c r="BA61" s="5"/>
      <c r="BB61" s="5"/>
      <c r="BC61" s="5"/>
    </row>
    <row r="62" spans="1:55" ht="12" customHeight="1">
      <c r="A62" s="73">
        <v>5.3865546218487301</v>
      </c>
      <c r="B62" s="77"/>
      <c r="C62" s="77">
        <v>4.8639999999999999</v>
      </c>
      <c r="D62" s="77">
        <v>2.8</v>
      </c>
      <c r="E62" s="129">
        <f t="shared" si="4"/>
        <v>58</v>
      </c>
      <c r="F62" s="129">
        <f t="shared" si="1"/>
        <v>4.8639999999999901</v>
      </c>
      <c r="G62" s="117">
        <v>4.8639999999999901</v>
      </c>
      <c r="H62" s="117">
        <v>2.7999999999999901</v>
      </c>
      <c r="I62" s="127">
        <v>5.75</v>
      </c>
      <c r="J62" s="407">
        <v>18.388414078418499</v>
      </c>
      <c r="K62" s="127">
        <v>5.75</v>
      </c>
      <c r="L62" s="127">
        <v>352.95948202714902</v>
      </c>
      <c r="M62" s="81">
        <v>5.75</v>
      </c>
      <c r="N62" s="82">
        <v>-294.00655566658298</v>
      </c>
      <c r="O62" s="82">
        <v>-6180.5217589212198</v>
      </c>
      <c r="P62" s="82">
        <v>-2865.2935626928502</v>
      </c>
      <c r="Q62" s="82">
        <v>-73125.281198020399</v>
      </c>
      <c r="R62" s="107">
        <v>21</v>
      </c>
      <c r="S62" s="115" t="s">
        <v>126</v>
      </c>
      <c r="T62" s="115"/>
      <c r="U62" s="115"/>
      <c r="V62" s="115"/>
      <c r="W62" s="116">
        <f t="shared" si="14"/>
        <v>1500</v>
      </c>
      <c r="X62" s="116">
        <f t="shared" si="16"/>
        <v>6</v>
      </c>
      <c r="Y62" s="116">
        <v>9</v>
      </c>
      <c r="Z62" s="50" t="str">
        <f t="shared" si="13"/>
        <v>10,7</v>
      </c>
      <c r="AA62" s="101"/>
      <c r="AB62" s="53"/>
      <c r="AC62" s="53"/>
      <c r="AD62" s="53"/>
      <c r="AE62" s="53"/>
      <c r="AF62" s="53"/>
      <c r="AG62" s="53"/>
      <c r="AH62" s="402"/>
      <c r="AI62" s="402"/>
      <c r="AJ62" s="402"/>
      <c r="AK62" s="402"/>
      <c r="AL62" s="402"/>
      <c r="AM62" s="402"/>
      <c r="AN62" s="402"/>
      <c r="AO62" s="402"/>
      <c r="AP62" s="402"/>
      <c r="AQ62" s="402"/>
      <c r="AR62" s="402"/>
      <c r="AS62" s="5"/>
      <c r="AT62" s="5"/>
      <c r="AU62" s="5"/>
      <c r="AV62" s="5"/>
      <c r="AW62" s="40" t="str">
        <f t="shared" si="18"/>
        <v/>
      </c>
      <c r="AX62" s="40" t="str">
        <f t="shared" si="18"/>
        <v/>
      </c>
      <c r="AY62" s="40" t="str">
        <f t="shared" si="17"/>
        <v/>
      </c>
      <c r="AZ62" s="40" t="str">
        <f t="shared" si="17"/>
        <v/>
      </c>
      <c r="BA62" s="5"/>
      <c r="BB62" s="5"/>
      <c r="BC62" s="5"/>
    </row>
    <row r="63" spans="1:55" ht="12" customHeight="1">
      <c r="A63" s="73">
        <v>5.4621848739495702</v>
      </c>
      <c r="B63" s="77"/>
      <c r="C63" s="77">
        <v>4.9139999999999997</v>
      </c>
      <c r="D63" s="77">
        <v>2.4</v>
      </c>
      <c r="E63" s="129">
        <f t="shared" si="4"/>
        <v>59</v>
      </c>
      <c r="F63" s="129">
        <f t="shared" si="1"/>
        <v>4.9139999999999899</v>
      </c>
      <c r="G63" s="117">
        <v>4.9139999999999899</v>
      </c>
      <c r="H63" s="117">
        <v>2.3999999999999901</v>
      </c>
      <c r="I63" s="127">
        <v>5.833333333333</v>
      </c>
      <c r="J63" s="407">
        <v>18.6003224246694</v>
      </c>
      <c r="K63" s="127">
        <v>5.833333333333</v>
      </c>
      <c r="L63" s="127">
        <v>354.032166824706</v>
      </c>
      <c r="M63" s="81">
        <v>5.833333333333</v>
      </c>
      <c r="N63" s="82">
        <v>-268.35766946157202</v>
      </c>
      <c r="O63" s="82">
        <v>-5243.7006507297001</v>
      </c>
      <c r="P63" s="82">
        <v>-2479.8769099086398</v>
      </c>
      <c r="Q63" s="82">
        <v>-59066.750111653702</v>
      </c>
      <c r="R63" s="107">
        <v>22</v>
      </c>
      <c r="S63" s="115" t="s">
        <v>127</v>
      </c>
      <c r="T63" s="115"/>
      <c r="U63" s="115"/>
      <c r="V63" s="115"/>
      <c r="W63" s="116">
        <f t="shared" si="14"/>
        <v>1500</v>
      </c>
      <c r="X63" s="116">
        <f t="shared" si="16"/>
        <v>7</v>
      </c>
      <c r="Y63" s="116">
        <v>9</v>
      </c>
      <c r="Z63" s="50" t="str">
        <f t="shared" si="13"/>
        <v>10,8</v>
      </c>
      <c r="AA63" s="101"/>
      <c r="AB63" s="53"/>
      <c r="AC63" s="53"/>
      <c r="AD63" s="53"/>
      <c r="AE63" s="53"/>
      <c r="AF63" s="53"/>
      <c r="AG63" s="53"/>
      <c r="AH63" s="402"/>
      <c r="AI63" s="402"/>
      <c r="AJ63" s="402"/>
      <c r="AK63" s="402"/>
      <c r="AL63" s="402"/>
      <c r="AM63" s="402"/>
      <c r="AN63" s="402"/>
      <c r="AO63" s="402"/>
      <c r="AP63" s="402"/>
      <c r="AQ63" s="402"/>
      <c r="AR63" s="402"/>
      <c r="AS63" s="5"/>
      <c r="AT63" s="5"/>
      <c r="AU63" s="5"/>
      <c r="AV63" s="5"/>
      <c r="AW63" s="40" t="str">
        <f t="shared" si="18"/>
        <v/>
      </c>
      <c r="AX63" s="40" t="str">
        <f t="shared" si="18"/>
        <v/>
      </c>
      <c r="AY63" s="40" t="str">
        <f t="shared" si="17"/>
        <v/>
      </c>
      <c r="AZ63" s="40" t="str">
        <f t="shared" si="17"/>
        <v/>
      </c>
      <c r="BA63" s="5"/>
      <c r="BB63" s="5"/>
      <c r="BC63" s="5"/>
    </row>
    <row r="64" spans="1:55" ht="12" customHeight="1">
      <c r="A64" s="73">
        <v>5.53781512605042</v>
      </c>
      <c r="B64" s="77"/>
      <c r="C64" s="77">
        <v>5.07</v>
      </c>
      <c r="D64" s="77">
        <v>-2.1</v>
      </c>
      <c r="E64" s="129">
        <f t="shared" si="4"/>
        <v>60</v>
      </c>
      <c r="F64" s="129">
        <f t="shared" si="1"/>
        <v>5.07</v>
      </c>
      <c r="G64" s="117">
        <v>5.07</v>
      </c>
      <c r="H64" s="117">
        <v>-2.1</v>
      </c>
      <c r="I64" s="127">
        <v>5.916666666667</v>
      </c>
      <c r="J64" s="407">
        <v>18.980382936115799</v>
      </c>
      <c r="K64" s="127">
        <v>5.916666666667</v>
      </c>
      <c r="L64" s="127">
        <v>355.08795024942401</v>
      </c>
      <c r="M64" s="81">
        <v>5.916666666667</v>
      </c>
      <c r="N64" s="82">
        <v>-254.48932903799701</v>
      </c>
      <c r="O64" s="82">
        <v>-5014.6514161395398</v>
      </c>
      <c r="P64" s="82">
        <v>-2271.1692368028598</v>
      </c>
      <c r="Q64" s="82">
        <v>-55623.4921851525</v>
      </c>
      <c r="R64" s="107">
        <v>23</v>
      </c>
      <c r="S64" s="115" t="s">
        <v>128</v>
      </c>
      <c r="T64" s="115"/>
      <c r="U64" s="115"/>
      <c r="V64" s="115"/>
      <c r="W64" s="116">
        <f t="shared" si="14"/>
        <v>1500</v>
      </c>
      <c r="X64" s="116">
        <f t="shared" si="16"/>
        <v>8</v>
      </c>
      <c r="Y64" s="116">
        <v>9</v>
      </c>
      <c r="Z64" s="50" t="str">
        <f t="shared" si="13"/>
        <v>10,9</v>
      </c>
      <c r="AA64" s="101"/>
      <c r="AB64" s="53"/>
      <c r="AC64" s="53"/>
      <c r="AD64" s="53"/>
      <c r="AE64" s="53"/>
      <c r="AF64" s="53"/>
      <c r="AG64" s="53"/>
      <c r="AH64" s="402"/>
      <c r="AI64" s="402"/>
      <c r="AJ64" s="402"/>
      <c r="AK64" s="402"/>
      <c r="AL64" s="402"/>
      <c r="AM64" s="402"/>
      <c r="AN64" s="402"/>
      <c r="AO64" s="402"/>
      <c r="AP64" s="402"/>
      <c r="AQ64" s="402"/>
      <c r="AR64" s="402"/>
      <c r="AS64" s="5"/>
      <c r="AT64" s="5"/>
      <c r="AU64" s="5"/>
      <c r="AV64" s="5"/>
      <c r="AW64" s="40" t="str">
        <f t="shared" si="18"/>
        <v/>
      </c>
      <c r="AX64" s="40" t="str">
        <f t="shared" si="18"/>
        <v/>
      </c>
      <c r="AY64" s="40" t="str">
        <f t="shared" si="17"/>
        <v/>
      </c>
      <c r="AZ64" s="40" t="str">
        <f t="shared" si="17"/>
        <v/>
      </c>
      <c r="BA64" s="5"/>
      <c r="BB64" s="5"/>
      <c r="BC64" s="5"/>
    </row>
    <row r="65" spans="1:55" ht="12" customHeight="1">
      <c r="A65" s="73">
        <v>5.6134453781512601</v>
      </c>
      <c r="B65" s="77"/>
      <c r="C65" s="77">
        <v>5.12</v>
      </c>
      <c r="D65" s="77">
        <v>-2.5</v>
      </c>
      <c r="E65" s="129">
        <f t="shared" si="4"/>
        <v>61</v>
      </c>
      <c r="F65" s="129">
        <f t="shared" si="1"/>
        <v>5.12</v>
      </c>
      <c r="G65" s="117">
        <v>5.12</v>
      </c>
      <c r="H65" s="117">
        <v>-2.5</v>
      </c>
      <c r="I65" s="127">
        <v>6</v>
      </c>
      <c r="J65" s="407">
        <v>19.171969013085199</v>
      </c>
      <c r="K65" s="127">
        <v>6</v>
      </c>
      <c r="L65" s="127">
        <v>356.12691682339198</v>
      </c>
      <c r="M65" s="81">
        <v>6</v>
      </c>
      <c r="N65" s="82">
        <v>-266.15362674413899</v>
      </c>
      <c r="O65" s="82">
        <v>-5742.2264113454403</v>
      </c>
      <c r="P65" s="82">
        <v>-2446.1353726238099</v>
      </c>
      <c r="Q65" s="82">
        <v>-66533.951131923604</v>
      </c>
      <c r="R65" s="107">
        <v>24</v>
      </c>
      <c r="S65" s="115" t="s">
        <v>129</v>
      </c>
      <c r="T65" s="115"/>
      <c r="U65" s="115"/>
      <c r="V65" s="115"/>
      <c r="W65" s="116">
        <f t="shared" si="14"/>
        <v>1500</v>
      </c>
      <c r="X65" s="116">
        <f t="shared" si="16"/>
        <v>9</v>
      </c>
      <c r="Y65" s="116">
        <v>9</v>
      </c>
      <c r="Z65" s="50" t="str">
        <f t="shared" si="13"/>
        <v>10,10</v>
      </c>
      <c r="AA65" s="101"/>
      <c r="AB65" s="53"/>
      <c r="AC65" s="53"/>
      <c r="AD65" s="53"/>
      <c r="AE65" s="53"/>
      <c r="AF65" s="53"/>
      <c r="AG65" s="53"/>
      <c r="AH65" s="402"/>
      <c r="AI65" s="402"/>
      <c r="AJ65" s="402"/>
      <c r="AK65" s="402"/>
      <c r="AL65" s="402"/>
      <c r="AM65" s="402"/>
      <c r="AN65" s="402"/>
      <c r="AO65" s="402"/>
      <c r="AP65" s="402"/>
      <c r="AQ65" s="402"/>
      <c r="AR65" s="402"/>
      <c r="AS65" s="5"/>
      <c r="AT65" s="5"/>
      <c r="AU65" s="5"/>
      <c r="AV65" s="5"/>
      <c r="AW65" s="40" t="str">
        <f t="shared" si="18"/>
        <v/>
      </c>
      <c r="AX65" s="40" t="str">
        <f t="shared" si="18"/>
        <v/>
      </c>
      <c r="AY65" s="40" t="str">
        <f t="shared" si="17"/>
        <v/>
      </c>
      <c r="AZ65" s="40" t="str">
        <f t="shared" si="17"/>
        <v/>
      </c>
      <c r="BA65" s="5"/>
      <c r="BB65" s="5"/>
      <c r="BC65" s="5"/>
    </row>
    <row r="66" spans="1:55" ht="12" customHeight="1">
      <c r="A66" s="73">
        <v>5.6890756302521002</v>
      </c>
      <c r="B66" s="77"/>
      <c r="C66" s="77">
        <v>5.17</v>
      </c>
      <c r="D66" s="77">
        <v>-2.1</v>
      </c>
      <c r="E66" s="129">
        <f t="shared" si="4"/>
        <v>62</v>
      </c>
      <c r="F66" s="129">
        <f t="shared" si="1"/>
        <v>5.1699999999999902</v>
      </c>
      <c r="G66" s="117">
        <v>5.1699999999999902</v>
      </c>
      <c r="H66" s="117">
        <v>-2.1</v>
      </c>
      <c r="I66" s="127">
        <v>6.083333333333</v>
      </c>
      <c r="J66" s="407">
        <v>19.015628542130202</v>
      </c>
      <c r="K66" s="127">
        <v>6.083333333333</v>
      </c>
      <c r="L66" s="127">
        <v>357.18091013704202</v>
      </c>
      <c r="M66" s="81">
        <v>6.083333333333</v>
      </c>
      <c r="N66" s="82">
        <v>-290.222586542633</v>
      </c>
      <c r="O66" s="82">
        <v>-6650.8943668311404</v>
      </c>
      <c r="P66" s="82">
        <v>-2807.8363314030398</v>
      </c>
      <c r="Q66" s="82">
        <v>-80166.340473645803</v>
      </c>
      <c r="R66" s="107">
        <v>25</v>
      </c>
      <c r="S66" s="115" t="s">
        <v>130</v>
      </c>
      <c r="T66" s="115"/>
      <c r="U66" s="115"/>
      <c r="V66" s="115"/>
      <c r="W66" s="116">
        <f t="shared" si="14"/>
        <v>1500</v>
      </c>
      <c r="X66" s="116">
        <f t="shared" si="16"/>
        <v>10</v>
      </c>
      <c r="Y66" s="116">
        <v>9</v>
      </c>
      <c r="Z66" s="50" t="str">
        <f t="shared" si="13"/>
        <v>10,11</v>
      </c>
      <c r="AA66" s="101"/>
      <c r="AB66" s="53"/>
      <c r="AC66" s="53"/>
      <c r="AD66" s="53"/>
      <c r="AE66" s="53"/>
      <c r="AF66" s="53"/>
      <c r="AG66" s="53"/>
      <c r="AH66" s="402"/>
      <c r="AI66" s="402"/>
      <c r="AJ66" s="402"/>
      <c r="AK66" s="402"/>
      <c r="AL66" s="402"/>
      <c r="AM66" s="402"/>
      <c r="AN66" s="402"/>
      <c r="AO66" s="402"/>
      <c r="AP66" s="402"/>
      <c r="AQ66" s="402"/>
      <c r="AR66" s="402"/>
      <c r="AS66" s="5"/>
      <c r="AT66" s="5"/>
      <c r="AU66" s="5"/>
      <c r="AV66" s="5"/>
      <c r="AW66" s="40" t="str">
        <f t="shared" si="18"/>
        <v/>
      </c>
      <c r="AX66" s="40" t="str">
        <f t="shared" si="18"/>
        <v/>
      </c>
      <c r="AY66" s="40" t="str">
        <f t="shared" si="17"/>
        <v/>
      </c>
      <c r="AZ66" s="40" t="str">
        <f t="shared" si="17"/>
        <v/>
      </c>
      <c r="BA66" s="5"/>
      <c r="BB66" s="5"/>
      <c r="BC66" s="5"/>
    </row>
    <row r="67" spans="1:55" ht="12" customHeight="1">
      <c r="A67" s="73">
        <v>5.7647058823529402</v>
      </c>
      <c r="B67" s="77"/>
      <c r="C67" s="77">
        <v>5.3259999999999996</v>
      </c>
      <c r="D67" s="77">
        <v>2.1</v>
      </c>
      <c r="E67" s="129">
        <f t="shared" si="4"/>
        <v>63</v>
      </c>
      <c r="F67" s="129">
        <f t="shared" si="1"/>
        <v>5.3259999999999899</v>
      </c>
      <c r="G67" s="117">
        <v>5.3259999999999899</v>
      </c>
      <c r="H67" s="117">
        <v>2.1</v>
      </c>
      <c r="I67" s="127">
        <v>6.166666666667</v>
      </c>
      <c r="J67" s="407">
        <v>18.669064189341899</v>
      </c>
      <c r="K67" s="127">
        <v>6.166666666667</v>
      </c>
      <c r="L67" s="127">
        <v>358.22209569284502</v>
      </c>
      <c r="M67" s="81">
        <v>6.166666666667</v>
      </c>
      <c r="N67" s="82">
        <v>-304.96709139076</v>
      </c>
      <c r="O67" s="82">
        <v>-6945.8452717455002</v>
      </c>
      <c r="P67" s="82">
        <v>-3029.7347105313002</v>
      </c>
      <c r="Q67" s="82">
        <v>-84594.749281162702</v>
      </c>
      <c r="R67" s="107">
        <v>26</v>
      </c>
      <c r="S67" s="115" t="s">
        <v>131</v>
      </c>
      <c r="T67" s="115"/>
      <c r="U67" s="115"/>
      <c r="V67" s="115"/>
      <c r="W67" s="116">
        <f t="shared" si="14"/>
        <v>1500</v>
      </c>
      <c r="X67" s="116">
        <f t="shared" si="16"/>
        <v>11</v>
      </c>
      <c r="Y67" s="116">
        <v>9</v>
      </c>
      <c r="Z67" s="50" t="str">
        <f t="shared" si="13"/>
        <v>10,12</v>
      </c>
      <c r="AA67" s="101"/>
      <c r="AB67" s="53"/>
      <c r="AC67" s="53"/>
      <c r="AD67" s="53"/>
      <c r="AE67" s="53"/>
      <c r="AF67" s="53"/>
      <c r="AG67" s="53"/>
      <c r="AH67" s="402"/>
      <c r="AI67" s="402"/>
      <c r="AJ67" s="402"/>
      <c r="AK67" s="402"/>
      <c r="AL67" s="402"/>
      <c r="AM67" s="402"/>
      <c r="AN67" s="402"/>
      <c r="AO67" s="402"/>
      <c r="AP67" s="402"/>
      <c r="AQ67" s="402"/>
      <c r="AR67" s="402"/>
      <c r="AS67" s="5"/>
      <c r="AT67" s="5"/>
      <c r="AU67" s="5"/>
      <c r="AV67" s="5"/>
      <c r="AW67" s="40" t="str">
        <f t="shared" si="18"/>
        <v/>
      </c>
      <c r="AX67" s="40" t="str">
        <f t="shared" si="18"/>
        <v/>
      </c>
      <c r="AY67" s="40" t="str">
        <f t="shared" si="17"/>
        <v/>
      </c>
      <c r="AZ67" s="40" t="str">
        <f t="shared" si="17"/>
        <v/>
      </c>
      <c r="BA67" s="5"/>
      <c r="BB67" s="5"/>
      <c r="BC67" s="5"/>
    </row>
    <row r="68" spans="1:55" ht="12" customHeight="1">
      <c r="A68" s="73">
        <v>5.8403361344537803</v>
      </c>
      <c r="B68" s="77"/>
      <c r="C68" s="77">
        <v>5.3760000000000003</v>
      </c>
      <c r="D68" s="77">
        <v>2.5</v>
      </c>
      <c r="E68" s="129">
        <f t="shared" si="4"/>
        <v>64</v>
      </c>
      <c r="F68" s="129">
        <f t="shared" si="1"/>
        <v>5.3760000000000003</v>
      </c>
      <c r="G68" s="117">
        <v>5.3760000000000003</v>
      </c>
      <c r="H68" s="117">
        <v>2.5</v>
      </c>
      <c r="I68" s="127">
        <v>6.25</v>
      </c>
      <c r="J68" s="407">
        <v>18.474920591170701</v>
      </c>
      <c r="K68" s="127">
        <v>6.25</v>
      </c>
      <c r="L68" s="127">
        <v>359.25049924915498</v>
      </c>
      <c r="M68" s="81">
        <v>6.25</v>
      </c>
      <c r="N68" s="82">
        <v>-295.42472689610503</v>
      </c>
      <c r="O68" s="82">
        <v>-6303.6240144695603</v>
      </c>
      <c r="P68" s="82">
        <v>-2886.7097755802802</v>
      </c>
      <c r="Q68" s="82">
        <v>-74961.800439672195</v>
      </c>
      <c r="R68" s="107">
        <v>27</v>
      </c>
      <c r="S68" s="115" t="s">
        <v>132</v>
      </c>
      <c r="T68" s="115"/>
      <c r="U68" s="115"/>
      <c r="V68" s="115"/>
      <c r="W68" s="116">
        <f t="shared" si="14"/>
        <v>1500</v>
      </c>
      <c r="X68" s="116">
        <f t="shared" si="16"/>
        <v>12</v>
      </c>
      <c r="Y68" s="116">
        <v>9</v>
      </c>
      <c r="Z68" s="50" t="str">
        <f t="shared" si="13"/>
        <v>10,13</v>
      </c>
      <c r="AA68" s="101"/>
      <c r="AB68" s="53"/>
      <c r="AC68" s="53"/>
      <c r="AD68" s="53"/>
      <c r="AE68" s="53"/>
      <c r="AF68" s="53"/>
      <c r="AG68" s="53"/>
      <c r="AH68" s="402"/>
      <c r="AI68" s="402"/>
      <c r="AJ68" s="402"/>
      <c r="AK68" s="402"/>
      <c r="AL68" s="402"/>
      <c r="AM68" s="402"/>
      <c r="AN68" s="402"/>
      <c r="AO68" s="402"/>
      <c r="AP68" s="402"/>
      <c r="AQ68" s="402"/>
      <c r="AR68" s="402"/>
      <c r="AS68" s="5"/>
      <c r="AT68" s="5"/>
      <c r="AU68" s="5"/>
      <c r="AV68" s="5"/>
      <c r="AW68" s="40" t="str">
        <f t="shared" si="18"/>
        <v/>
      </c>
      <c r="AX68" s="40" t="str">
        <f t="shared" si="18"/>
        <v/>
      </c>
      <c r="AY68" s="40" t="str">
        <f t="shared" si="17"/>
        <v/>
      </c>
      <c r="AZ68" s="40" t="str">
        <f t="shared" si="17"/>
        <v/>
      </c>
      <c r="BA68" s="5"/>
      <c r="BB68" s="5"/>
      <c r="BC68" s="5"/>
    </row>
    <row r="69" spans="1:55" ht="12" customHeight="1">
      <c r="A69" s="73">
        <v>5.9159663865546204</v>
      </c>
      <c r="B69" s="77"/>
      <c r="C69" s="77">
        <v>5.4260000000000002</v>
      </c>
      <c r="D69" s="77">
        <v>2</v>
      </c>
      <c r="E69" s="129">
        <f t="shared" si="4"/>
        <v>65</v>
      </c>
      <c r="F69" s="129">
        <f t="shared" si="1"/>
        <v>5.4260000000000002</v>
      </c>
      <c r="G69" s="117">
        <v>5.4260000000000002</v>
      </c>
      <c r="H69" s="117">
        <v>2</v>
      </c>
      <c r="I69" s="127">
        <v>6.333333333333</v>
      </c>
      <c r="J69" s="407">
        <v>18.603527710981101</v>
      </c>
      <c r="K69" s="127">
        <v>6.333333333333</v>
      </c>
      <c r="L69" s="127">
        <v>360.26621223557601</v>
      </c>
      <c r="M69" s="81">
        <v>6.333333333333</v>
      </c>
      <c r="N69" s="82">
        <v>-273.079232075748</v>
      </c>
      <c r="O69" s="82">
        <v>-5440.1482976527795</v>
      </c>
      <c r="P69" s="82">
        <v>-2550.9924926664899</v>
      </c>
      <c r="Q69" s="82">
        <v>-62004.784871474403</v>
      </c>
      <c r="R69" s="107">
        <v>28</v>
      </c>
      <c r="S69" s="115" t="s">
        <v>133</v>
      </c>
      <c r="T69" s="115"/>
      <c r="U69" s="115"/>
      <c r="V69" s="115"/>
      <c r="W69" s="116">
        <f t="shared" si="14"/>
        <v>1500</v>
      </c>
      <c r="X69" s="116">
        <f t="shared" si="16"/>
        <v>13</v>
      </c>
      <c r="Y69" s="116">
        <v>9</v>
      </c>
      <c r="Z69" s="50" t="str">
        <f t="shared" si="13"/>
        <v>10,14</v>
      </c>
      <c r="AA69" s="101"/>
      <c r="AB69" s="53"/>
      <c r="AC69" s="53"/>
      <c r="AD69" s="53"/>
      <c r="AE69" s="53"/>
      <c r="AF69" s="53"/>
      <c r="AG69" s="53"/>
      <c r="AH69" s="402"/>
      <c r="AI69" s="402"/>
      <c r="AJ69" s="402"/>
      <c r="AK69" s="402"/>
      <c r="AL69" s="402"/>
      <c r="AM69" s="402"/>
      <c r="AN69" s="402"/>
      <c r="AO69" s="402"/>
      <c r="AP69" s="402"/>
      <c r="AQ69" s="402"/>
      <c r="AR69" s="402"/>
      <c r="AS69" s="5"/>
      <c r="AT69" s="5"/>
      <c r="AU69" s="5"/>
      <c r="AV69" s="5"/>
      <c r="AW69" s="40" t="str">
        <f t="shared" si="18"/>
        <v/>
      </c>
      <c r="AX69" s="40" t="str">
        <f t="shared" si="18"/>
        <v/>
      </c>
      <c r="AY69" s="40" t="str">
        <f t="shared" si="17"/>
        <v/>
      </c>
      <c r="AZ69" s="40" t="str">
        <f t="shared" si="17"/>
        <v/>
      </c>
      <c r="BA69" s="5"/>
      <c r="BB69" s="5"/>
      <c r="BC69" s="5"/>
    </row>
    <row r="70" spans="1:55" ht="12" customHeight="1">
      <c r="A70" s="73">
        <v>5.9915966386554604</v>
      </c>
      <c r="B70" s="77"/>
      <c r="C70" s="77">
        <v>5.5819999999999999</v>
      </c>
      <c r="D70" s="77">
        <v>-2.4</v>
      </c>
      <c r="E70" s="129">
        <f t="shared" si="4"/>
        <v>66</v>
      </c>
      <c r="F70" s="129">
        <f t="shared" ref="F70:F133" si="19">IF(E70&lt;=$H$3,G70,"")</f>
        <v>5.5819999999999901</v>
      </c>
      <c r="G70" s="117">
        <v>5.5819999999999901</v>
      </c>
      <c r="H70" s="117">
        <v>-2.3999999999999901</v>
      </c>
      <c r="I70" s="127">
        <v>6.416666666667</v>
      </c>
      <c r="J70" s="407">
        <v>18.9290451352975</v>
      </c>
      <c r="K70" s="127">
        <v>6.416666666667</v>
      </c>
      <c r="L70" s="127">
        <v>361.26935097613102</v>
      </c>
      <c r="M70" s="81">
        <v>6.416666666667</v>
      </c>
      <c r="N70" s="82">
        <v>-257.89948705262299</v>
      </c>
      <c r="O70" s="82">
        <v>-5100.9988526167499</v>
      </c>
      <c r="P70" s="82">
        <v>-2322.6479619380998</v>
      </c>
      <c r="Q70" s="82">
        <v>-56910.646022807297</v>
      </c>
      <c r="R70" s="107">
        <v>29</v>
      </c>
      <c r="S70" s="115" t="s">
        <v>134</v>
      </c>
      <c r="T70" s="115"/>
      <c r="U70" s="115"/>
      <c r="V70" s="115"/>
      <c r="W70" s="116">
        <f t="shared" si="14"/>
        <v>1500</v>
      </c>
      <c r="X70" s="116">
        <f t="shared" si="16"/>
        <v>14</v>
      </c>
      <c r="Y70" s="116">
        <v>9</v>
      </c>
      <c r="Z70" s="50" t="str">
        <f t="shared" si="13"/>
        <v>10,15</v>
      </c>
      <c r="AA70" s="101"/>
      <c r="AB70" s="53"/>
      <c r="AC70" s="53"/>
      <c r="AD70" s="53"/>
      <c r="AE70" s="53"/>
      <c r="AF70" s="53"/>
      <c r="AG70" s="53"/>
      <c r="AH70" s="402"/>
      <c r="AI70" s="402"/>
      <c r="AJ70" s="402"/>
      <c r="AK70" s="402"/>
      <c r="AL70" s="402"/>
      <c r="AM70" s="402"/>
      <c r="AN70" s="402"/>
      <c r="AO70" s="402"/>
      <c r="AP70" s="402"/>
      <c r="AQ70" s="402"/>
      <c r="AR70" s="402"/>
      <c r="AS70" s="5"/>
      <c r="AT70" s="5"/>
      <c r="AU70" s="5"/>
      <c r="AV70" s="5"/>
      <c r="AW70" s="40" t="str">
        <f t="shared" si="18"/>
        <v/>
      </c>
      <c r="AX70" s="40" t="str">
        <f t="shared" si="18"/>
        <v/>
      </c>
      <c r="AY70" s="40" t="str">
        <f t="shared" si="18"/>
        <v/>
      </c>
      <c r="AZ70" s="40" t="str">
        <f t="shared" si="18"/>
        <v/>
      </c>
      <c r="BA70" s="5"/>
      <c r="BB70" s="5"/>
      <c r="BC70" s="5"/>
    </row>
    <row r="71" spans="1:55" ht="12" customHeight="1">
      <c r="A71" s="73">
        <v>6.0672268907562996</v>
      </c>
      <c r="B71" s="77"/>
      <c r="C71" s="77">
        <v>5.6319999999999997</v>
      </c>
      <c r="D71" s="77">
        <v>-2.8</v>
      </c>
      <c r="E71" s="129">
        <f t="shared" ref="E71:E134" si="20">E70+1</f>
        <v>67</v>
      </c>
      <c r="F71" s="129">
        <f t="shared" si="19"/>
        <v>5.6319999999999899</v>
      </c>
      <c r="G71" s="117">
        <v>5.6319999999999899</v>
      </c>
      <c r="H71" s="117">
        <v>-2.7999999999999901</v>
      </c>
      <c r="I71" s="127">
        <v>6.5</v>
      </c>
      <c r="J71" s="407">
        <v>19.116730653746199</v>
      </c>
      <c r="K71" s="127">
        <v>6.5</v>
      </c>
      <c r="L71" s="127">
        <v>362.25998949621999</v>
      </c>
      <c r="M71" s="81">
        <v>6.5</v>
      </c>
      <c r="N71" s="82">
        <v>-266.76469556421199</v>
      </c>
      <c r="O71" s="82">
        <v>-5712.5416471060298</v>
      </c>
      <c r="P71" s="82">
        <v>-2455.5651230358299</v>
      </c>
      <c r="Q71" s="82">
        <v>-66080.424295997902</v>
      </c>
      <c r="R71" s="53"/>
      <c r="S71" s="53"/>
      <c r="T71" s="53"/>
      <c r="U71" s="53"/>
      <c r="V71" s="53"/>
      <c r="W71" s="53"/>
      <c r="X71" s="53"/>
      <c r="Y71" s="53"/>
      <c r="Z71" s="53"/>
      <c r="AA71" s="101"/>
      <c r="AB71" s="53"/>
      <c r="AC71" s="53"/>
      <c r="AD71" s="53"/>
      <c r="AE71" s="53"/>
      <c r="AF71" s="53"/>
      <c r="AG71" s="53"/>
      <c r="AH71" s="402"/>
      <c r="AI71" s="402"/>
      <c r="AJ71" s="402"/>
      <c r="AK71" s="402"/>
      <c r="AL71" s="402"/>
      <c r="AM71" s="402"/>
      <c r="AN71" s="402"/>
      <c r="AO71" s="402"/>
      <c r="AP71" s="402"/>
      <c r="AQ71" s="402"/>
      <c r="AR71" s="402"/>
      <c r="AS71" s="5"/>
      <c r="AT71" s="5"/>
      <c r="AU71" s="5"/>
      <c r="AV71" s="5"/>
      <c r="AW71" s="5"/>
      <c r="AX71" s="5"/>
      <c r="AY71" s="5"/>
      <c r="AZ71" s="5"/>
      <c r="BA71" s="5"/>
      <c r="BB71" s="5"/>
      <c r="BC71" s="5"/>
    </row>
    <row r="72" spans="1:55" ht="12" customHeight="1">
      <c r="A72" s="73">
        <v>6.1428571428571397</v>
      </c>
      <c r="B72" s="77"/>
      <c r="C72" s="77">
        <v>5.6820000000000004</v>
      </c>
      <c r="D72" s="77">
        <v>-2.4</v>
      </c>
      <c r="E72" s="129">
        <f t="shared" si="20"/>
        <v>68</v>
      </c>
      <c r="F72" s="129">
        <f t="shared" si="19"/>
        <v>5.6820000000000004</v>
      </c>
      <c r="G72" s="117">
        <v>5.6820000000000004</v>
      </c>
      <c r="H72" s="117">
        <v>-2.3999999999999901</v>
      </c>
      <c r="I72" s="127">
        <v>6.583333333333</v>
      </c>
      <c r="J72" s="407">
        <v>18.978310236623201</v>
      </c>
      <c r="K72" s="127">
        <v>6.583333333333</v>
      </c>
      <c r="L72" s="127">
        <v>363.23813559394102</v>
      </c>
      <c r="M72" s="81">
        <v>6.583333333333</v>
      </c>
      <c r="N72" s="82">
        <v>-289.89923832662902</v>
      </c>
      <c r="O72" s="82">
        <v>-6613.0296083538897</v>
      </c>
      <c r="P72" s="82">
        <v>-2803.1905074738502</v>
      </c>
      <c r="Q72" s="82">
        <v>-79589.7662614211</v>
      </c>
      <c r="R72" s="53"/>
      <c r="S72" s="53"/>
      <c r="T72" s="53"/>
      <c r="U72" s="53"/>
      <c r="V72" s="53"/>
      <c r="W72" s="53"/>
      <c r="X72" s="53"/>
      <c r="Y72" s="53"/>
      <c r="Z72" s="53"/>
      <c r="AA72" s="101"/>
      <c r="AB72" s="53"/>
      <c r="AC72" s="53"/>
      <c r="AD72" s="53"/>
      <c r="AE72" s="53"/>
      <c r="AF72" s="53"/>
      <c r="AG72" s="53"/>
      <c r="AH72" s="402"/>
      <c r="AI72" s="402"/>
      <c r="AJ72" s="402"/>
      <c r="AK72" s="402"/>
      <c r="AL72" s="402"/>
      <c r="AM72" s="402"/>
      <c r="AN72" s="402"/>
      <c r="AO72" s="402"/>
      <c r="AP72" s="402"/>
      <c r="AQ72" s="402"/>
      <c r="AR72" s="402"/>
      <c r="AS72" s="5"/>
      <c r="AT72" s="5"/>
      <c r="AU72" s="5"/>
      <c r="AV72" s="5"/>
      <c r="AW72" s="5"/>
      <c r="AX72" s="5"/>
      <c r="AY72" s="5"/>
      <c r="AZ72" s="5"/>
      <c r="BA72" s="5"/>
      <c r="BB72" s="5"/>
      <c r="BC72" s="5"/>
    </row>
    <row r="73" spans="1:55" ht="12" customHeight="1">
      <c r="A73" s="73">
        <v>6.2184873949579798</v>
      </c>
      <c r="B73" s="77"/>
      <c r="C73" s="77">
        <v>5.8380000000000001</v>
      </c>
      <c r="D73" s="77">
        <v>2.4</v>
      </c>
      <c r="E73" s="129">
        <f t="shared" si="20"/>
        <v>69</v>
      </c>
      <c r="F73" s="129">
        <f t="shared" si="19"/>
        <v>5.8380000000000001</v>
      </c>
      <c r="G73" s="117">
        <v>5.8380000000000001</v>
      </c>
      <c r="H73" s="117">
        <v>2.3999999999999901</v>
      </c>
      <c r="I73" s="127">
        <v>6.666666666667</v>
      </c>
      <c r="J73" s="407">
        <v>18.625107857239101</v>
      </c>
      <c r="K73" s="127">
        <v>6.666666666667</v>
      </c>
      <c r="L73" s="127">
        <v>364.20376901545001</v>
      </c>
      <c r="M73" s="81">
        <v>6.666666666667</v>
      </c>
      <c r="N73" s="82">
        <v>-306.92313865497698</v>
      </c>
      <c r="O73" s="82">
        <v>-7017.1604769727601</v>
      </c>
      <c r="P73" s="82">
        <v>-3059.3095483574002</v>
      </c>
      <c r="Q73" s="82">
        <v>-85656.101188635294</v>
      </c>
      <c r="R73" s="53"/>
      <c r="S73" s="53"/>
      <c r="T73" s="53"/>
      <c r="U73" s="53"/>
      <c r="V73" s="53"/>
      <c r="W73" s="53"/>
      <c r="X73" s="53"/>
      <c r="Y73" s="53"/>
      <c r="Z73" s="53"/>
      <c r="AA73" s="101"/>
      <c r="AB73" s="53"/>
      <c r="AC73" s="53"/>
      <c r="AD73" s="53"/>
      <c r="AE73" s="53"/>
      <c r="AF73" s="53"/>
      <c r="AG73" s="53"/>
      <c r="AH73" s="402"/>
      <c r="AI73" s="402"/>
      <c r="AJ73" s="402"/>
      <c r="AK73" s="402"/>
      <c r="AL73" s="402"/>
      <c r="AM73" s="402"/>
      <c r="AN73" s="402"/>
      <c r="AO73" s="402"/>
      <c r="AP73" s="402"/>
      <c r="AQ73" s="402"/>
      <c r="AR73" s="402"/>
      <c r="AS73" s="5"/>
      <c r="AT73" s="5"/>
      <c r="AU73" s="5"/>
      <c r="AV73" s="5"/>
      <c r="AW73" s="5"/>
      <c r="AX73" s="5"/>
      <c r="AY73" s="5"/>
      <c r="AZ73" s="5"/>
      <c r="BA73" s="5"/>
      <c r="BB73" s="5"/>
      <c r="BC73" s="5"/>
    </row>
    <row r="74" spans="1:55" ht="12" customHeight="1">
      <c r="A74" s="73">
        <v>6.2941176470588198</v>
      </c>
      <c r="B74" s="77"/>
      <c r="C74" s="77">
        <v>5.8879999999999999</v>
      </c>
      <c r="D74" s="77">
        <v>2.8</v>
      </c>
      <c r="E74" s="129">
        <f t="shared" si="20"/>
        <v>70</v>
      </c>
      <c r="F74" s="129">
        <f t="shared" si="19"/>
        <v>5.8879999999999901</v>
      </c>
      <c r="G74" s="117">
        <v>5.8879999999999901</v>
      </c>
      <c r="H74" s="117">
        <v>2.7999999999999901</v>
      </c>
      <c r="I74" s="127">
        <v>6.75</v>
      </c>
      <c r="J74" s="407">
        <v>18.389905789187999</v>
      </c>
      <c r="K74" s="127">
        <v>6.75</v>
      </c>
      <c r="L74" s="127">
        <v>365.15690950294902</v>
      </c>
      <c r="M74" s="81">
        <v>6.75</v>
      </c>
      <c r="N74" s="82">
        <v>-300.23909408482803</v>
      </c>
      <c r="O74" s="82">
        <v>-6467.3470684305203</v>
      </c>
      <c r="P74" s="82">
        <v>-2959.24908712468</v>
      </c>
      <c r="Q74" s="82">
        <v>-77410.031464197105</v>
      </c>
      <c r="R74" s="53"/>
      <c r="S74" s="53"/>
      <c r="T74" s="53"/>
      <c r="U74" s="53"/>
      <c r="V74" s="53"/>
      <c r="W74" s="53"/>
      <c r="X74" s="53"/>
      <c r="Y74" s="53"/>
      <c r="Z74" s="53"/>
      <c r="AA74" s="101"/>
      <c r="AB74" s="53"/>
      <c r="AC74" s="53"/>
      <c r="AD74" s="53"/>
      <c r="AE74" s="53"/>
      <c r="AF74" s="53"/>
      <c r="AG74" s="53"/>
      <c r="AH74" s="402"/>
      <c r="AI74" s="402"/>
      <c r="AJ74" s="402"/>
      <c r="AK74" s="402"/>
      <c r="AL74" s="402"/>
      <c r="AM74" s="402"/>
      <c r="AN74" s="402"/>
      <c r="AO74" s="402"/>
      <c r="AP74" s="402"/>
      <c r="AQ74" s="402"/>
      <c r="AR74" s="402"/>
      <c r="AS74" s="5"/>
      <c r="AT74" s="5"/>
      <c r="AU74" s="5"/>
      <c r="AV74" s="5"/>
      <c r="AW74" s="5"/>
      <c r="AX74" s="5"/>
      <c r="AY74" s="5"/>
      <c r="AZ74" s="5"/>
      <c r="BA74" s="5"/>
      <c r="BB74" s="5"/>
      <c r="BC74" s="5"/>
    </row>
    <row r="75" spans="1:55" ht="12" customHeight="1">
      <c r="A75" s="73">
        <v>6.3697478991596599</v>
      </c>
      <c r="B75" s="77"/>
      <c r="C75" s="77">
        <v>5.9379999999999997</v>
      </c>
      <c r="D75" s="77">
        <v>2.4</v>
      </c>
      <c r="E75" s="129">
        <f t="shared" si="20"/>
        <v>71</v>
      </c>
      <c r="F75" s="129">
        <f t="shared" si="19"/>
        <v>5.93799999999999</v>
      </c>
      <c r="G75" s="117">
        <v>5.93799999999999</v>
      </c>
      <c r="H75" s="117">
        <v>2.3999999999999901</v>
      </c>
      <c r="I75" s="127">
        <v>6.833333333333</v>
      </c>
      <c r="J75" s="407">
        <v>18.505755187150999</v>
      </c>
      <c r="K75" s="127">
        <v>6.833333333333</v>
      </c>
      <c r="L75" s="127">
        <v>366.09764880547198</v>
      </c>
      <c r="M75" s="81">
        <v>6.833333333333</v>
      </c>
      <c r="N75" s="82">
        <v>-275.47562773979502</v>
      </c>
      <c r="O75" s="82">
        <v>-5468.5833196244903</v>
      </c>
      <c r="P75" s="82">
        <v>-2587.2433688732399</v>
      </c>
      <c r="Q75" s="82">
        <v>-62423.8124989973</v>
      </c>
      <c r="R75" s="53"/>
      <c r="S75" s="53"/>
      <c r="T75" s="53"/>
      <c r="U75" s="53"/>
      <c r="V75" s="53"/>
      <c r="W75" s="53"/>
      <c r="X75" s="53"/>
      <c r="Y75" s="53"/>
      <c r="Z75" s="53"/>
      <c r="AA75" s="101"/>
      <c r="AB75" s="53"/>
      <c r="AC75" s="53"/>
      <c r="AD75" s="53"/>
      <c r="AE75" s="53"/>
      <c r="AF75" s="53"/>
      <c r="AG75" s="53"/>
      <c r="AH75" s="402"/>
      <c r="AI75" s="402"/>
      <c r="AJ75" s="402"/>
      <c r="AK75" s="402"/>
      <c r="AL75" s="402"/>
      <c r="AM75" s="402"/>
      <c r="AN75" s="402"/>
      <c r="AO75" s="402"/>
      <c r="AP75" s="402"/>
      <c r="AQ75" s="402"/>
      <c r="AR75" s="402"/>
      <c r="AS75" s="5"/>
      <c r="AT75" s="5"/>
      <c r="AU75" s="5"/>
      <c r="AV75" s="5"/>
      <c r="AW75" s="5"/>
      <c r="AX75" s="5"/>
      <c r="AY75" s="5"/>
      <c r="AZ75" s="5"/>
      <c r="BA75" s="5"/>
      <c r="BB75" s="5"/>
      <c r="BC75" s="5"/>
    </row>
    <row r="76" spans="1:55" ht="12" customHeight="1">
      <c r="A76" s="73">
        <v>6.4453781512605</v>
      </c>
      <c r="B76" s="77"/>
      <c r="C76" s="77">
        <v>6.0940000000000003</v>
      </c>
      <c r="D76" s="77">
        <v>-2.1</v>
      </c>
      <c r="E76" s="129">
        <f t="shared" si="20"/>
        <v>72</v>
      </c>
      <c r="F76" s="129">
        <f t="shared" si="19"/>
        <v>6.0940000000000003</v>
      </c>
      <c r="G76" s="117">
        <v>6.0940000000000003</v>
      </c>
      <c r="H76" s="117">
        <v>-2.1</v>
      </c>
      <c r="I76" s="127">
        <v>6.916666666667</v>
      </c>
      <c r="J76" s="407">
        <v>18.8758602175322</v>
      </c>
      <c r="K76" s="127">
        <v>6.916666666667</v>
      </c>
      <c r="L76" s="127">
        <v>367.02611369555899</v>
      </c>
      <c r="M76" s="81">
        <v>6.916666666667</v>
      </c>
      <c r="N76" s="82">
        <v>-255.80563844378401</v>
      </c>
      <c r="O76" s="82">
        <v>-4967.4152127474499</v>
      </c>
      <c r="P76" s="82">
        <v>-2291.4144527652902</v>
      </c>
      <c r="Q76" s="82">
        <v>-54898.5933339291</v>
      </c>
      <c r="R76" s="53"/>
      <c r="S76" s="53"/>
      <c r="T76" s="53"/>
      <c r="U76" s="53"/>
      <c r="V76" s="53"/>
      <c r="W76" s="53"/>
      <c r="X76" s="53"/>
      <c r="Y76" s="53"/>
      <c r="Z76" s="53"/>
      <c r="AA76" s="101"/>
      <c r="AB76" s="53"/>
      <c r="AC76" s="53"/>
      <c r="AD76" s="53"/>
      <c r="AE76" s="53"/>
      <c r="AF76" s="53"/>
      <c r="AG76" s="53"/>
      <c r="AH76" s="402"/>
      <c r="AI76" s="402"/>
      <c r="AJ76" s="402"/>
      <c r="AK76" s="402"/>
      <c r="AL76" s="402"/>
      <c r="AM76" s="402"/>
      <c r="AN76" s="402"/>
      <c r="AO76" s="402"/>
      <c r="AP76" s="402"/>
      <c r="AQ76" s="402"/>
      <c r="AR76" s="402"/>
      <c r="AS76" s="5"/>
      <c r="AT76" s="5"/>
      <c r="AU76" s="5"/>
      <c r="AV76" s="5"/>
      <c r="AW76" s="5"/>
      <c r="AX76" s="5"/>
      <c r="AY76" s="5"/>
      <c r="AZ76" s="5"/>
      <c r="BA76" s="5"/>
      <c r="BB76" s="5"/>
      <c r="BC76" s="5"/>
    </row>
    <row r="77" spans="1:55" ht="12" customHeight="1">
      <c r="A77" s="73">
        <v>6.52100840336134</v>
      </c>
      <c r="B77" s="77"/>
      <c r="C77" s="77">
        <v>6.1440000000000001</v>
      </c>
      <c r="D77" s="77">
        <v>-2.5</v>
      </c>
      <c r="E77" s="129">
        <f t="shared" si="20"/>
        <v>73</v>
      </c>
      <c r="F77" s="129">
        <f t="shared" si="19"/>
        <v>6.1440000000000001</v>
      </c>
      <c r="G77" s="117">
        <v>6.1440000000000001</v>
      </c>
      <c r="H77" s="117">
        <v>-2.5</v>
      </c>
      <c r="I77" s="127">
        <v>7</v>
      </c>
      <c r="J77" s="407">
        <v>19.152724435705501</v>
      </c>
      <c r="K77" s="127">
        <v>7</v>
      </c>
      <c r="L77" s="127">
        <v>367.94239266534697</v>
      </c>
      <c r="M77" s="81">
        <v>7</v>
      </c>
      <c r="N77" s="82">
        <v>-260.51505494405501</v>
      </c>
      <c r="O77" s="82">
        <v>-5471.78598098773</v>
      </c>
      <c r="P77" s="82">
        <v>-2361.8213590687801</v>
      </c>
      <c r="Q77" s="82">
        <v>-62459.4709792676</v>
      </c>
      <c r="R77" s="53"/>
      <c r="S77" s="53"/>
      <c r="T77" s="53"/>
      <c r="U77" s="53"/>
      <c r="V77" s="53"/>
      <c r="W77" s="53"/>
      <c r="X77" s="53"/>
      <c r="Y77" s="53"/>
      <c r="Z77" s="53"/>
      <c r="AA77" s="101"/>
      <c r="AB77" s="53"/>
      <c r="AC77" s="53"/>
      <c r="AD77" s="53"/>
      <c r="AE77" s="53"/>
      <c r="AF77" s="53"/>
      <c r="AG77" s="53"/>
      <c r="AH77" s="402"/>
      <c r="AI77" s="402"/>
      <c r="AJ77" s="402"/>
      <c r="AK77" s="402"/>
      <c r="AL77" s="402"/>
      <c r="AM77" s="402"/>
      <c r="AN77" s="402"/>
      <c r="AO77" s="402"/>
      <c r="AP77" s="402"/>
      <c r="AQ77" s="402"/>
      <c r="AR77" s="402"/>
      <c r="AS77" s="5"/>
      <c r="AT77" s="5"/>
      <c r="AU77" s="5"/>
      <c r="AV77" s="5"/>
      <c r="AW77" s="5"/>
      <c r="AX77" s="5"/>
      <c r="AY77" s="5"/>
      <c r="AZ77" s="5"/>
      <c r="BA77" s="5"/>
      <c r="BB77" s="5"/>
      <c r="BC77" s="5"/>
    </row>
    <row r="78" spans="1:55" ht="12" customHeight="1">
      <c r="A78" s="73">
        <v>6.5966386554621801</v>
      </c>
      <c r="B78" s="77"/>
      <c r="C78" s="77">
        <v>6.194</v>
      </c>
      <c r="D78" s="77">
        <v>-2.1</v>
      </c>
      <c r="E78" s="129">
        <f t="shared" si="20"/>
        <v>74</v>
      </c>
      <c r="F78" s="129">
        <f t="shared" si="19"/>
        <v>6.1939999999999902</v>
      </c>
      <c r="G78" s="117">
        <v>6.1939999999999902</v>
      </c>
      <c r="H78" s="117">
        <v>-2.1</v>
      </c>
      <c r="I78" s="127">
        <v>7.083333333333</v>
      </c>
      <c r="J78" s="407">
        <v>19.091413387802099</v>
      </c>
      <c r="K78" s="127">
        <v>7.083333333333</v>
      </c>
      <c r="L78" s="127">
        <v>368.84650014351598</v>
      </c>
      <c r="M78" s="81">
        <v>7.083333333333</v>
      </c>
      <c r="N78" s="82">
        <v>-283.47974828887902</v>
      </c>
      <c r="O78" s="82">
        <v>-6433.5241096505897</v>
      </c>
      <c r="P78" s="82">
        <v>-2706.8109205976698</v>
      </c>
      <c r="Q78" s="82">
        <v>-76886.698948964695</v>
      </c>
      <c r="R78" s="53"/>
      <c r="S78" s="53"/>
      <c r="T78" s="53"/>
      <c r="U78" s="53"/>
      <c r="V78" s="53"/>
      <c r="W78" s="53"/>
      <c r="X78" s="53"/>
      <c r="Y78" s="53"/>
      <c r="Z78" s="53"/>
      <c r="AA78" s="101"/>
      <c r="AB78" s="53"/>
      <c r="AC78" s="53"/>
      <c r="AD78" s="53"/>
      <c r="AE78" s="53"/>
      <c r="AF78" s="53"/>
      <c r="AG78" s="53"/>
      <c r="AH78" s="402"/>
      <c r="AI78" s="402"/>
      <c r="AJ78" s="402"/>
      <c r="AK78" s="402"/>
      <c r="AL78" s="402"/>
      <c r="AM78" s="402"/>
      <c r="AN78" s="402"/>
      <c r="AO78" s="402"/>
      <c r="AP78" s="402"/>
      <c r="AQ78" s="402"/>
      <c r="AR78" s="402"/>
      <c r="AS78" s="5"/>
      <c r="AT78" s="5"/>
      <c r="AU78" s="5"/>
      <c r="AV78" s="5"/>
      <c r="AW78" s="5"/>
      <c r="AX78" s="5"/>
      <c r="AY78" s="5"/>
      <c r="AZ78" s="5"/>
      <c r="BA78" s="5"/>
      <c r="BB78" s="5"/>
      <c r="BC78" s="5"/>
    </row>
    <row r="79" spans="1:55" ht="12" customHeight="1">
      <c r="A79" s="73">
        <v>6.6722689075630202</v>
      </c>
      <c r="B79" s="77"/>
      <c r="C79" s="77">
        <v>6.35</v>
      </c>
      <c r="D79" s="77">
        <v>2.1</v>
      </c>
      <c r="E79" s="129">
        <f t="shared" si="20"/>
        <v>75</v>
      </c>
      <c r="F79" s="129">
        <f t="shared" si="19"/>
        <v>6.3499999999999899</v>
      </c>
      <c r="G79" s="117">
        <v>6.3499999999999899</v>
      </c>
      <c r="H79" s="117">
        <v>2.1</v>
      </c>
      <c r="I79" s="127">
        <v>7.166666666667</v>
      </c>
      <c r="J79" s="407">
        <v>18.765696961488398</v>
      </c>
      <c r="K79" s="127">
        <v>7.166666666667</v>
      </c>
      <c r="L79" s="127">
        <v>369.73841002993498</v>
      </c>
      <c r="M79" s="81">
        <v>7.166666666667</v>
      </c>
      <c r="N79" s="82">
        <v>-303.00491911360098</v>
      </c>
      <c r="O79" s="82">
        <v>-6962.5550417262903</v>
      </c>
      <c r="P79" s="82">
        <v>-3000.4746343255301</v>
      </c>
      <c r="Q79" s="82">
        <v>-84826.542079393694</v>
      </c>
      <c r="R79" s="53"/>
      <c r="S79" s="53"/>
      <c r="T79" s="53"/>
      <c r="U79" s="53"/>
      <c r="V79" s="53"/>
      <c r="W79" s="53"/>
      <c r="X79" s="53"/>
      <c r="Y79" s="53"/>
      <c r="Z79" s="53"/>
      <c r="AA79" s="101"/>
      <c r="AB79" s="53"/>
      <c r="AC79" s="53"/>
      <c r="AD79" s="53"/>
      <c r="AE79" s="53"/>
      <c r="AF79" s="53"/>
      <c r="AG79" s="53"/>
      <c r="AH79" s="402"/>
      <c r="AI79" s="402"/>
      <c r="AJ79" s="402"/>
      <c r="AK79" s="402"/>
      <c r="AL79" s="402"/>
      <c r="AM79" s="402"/>
      <c r="AN79" s="402"/>
      <c r="AO79" s="402"/>
      <c r="AP79" s="402"/>
      <c r="AQ79" s="402"/>
      <c r="AR79" s="402"/>
      <c r="AS79" s="5"/>
      <c r="AT79" s="5"/>
      <c r="AU79" s="5"/>
      <c r="AV79" s="5"/>
      <c r="AW79" s="5"/>
      <c r="AX79" s="5"/>
      <c r="AY79" s="5"/>
      <c r="AZ79" s="5"/>
      <c r="BA79" s="5"/>
      <c r="BB79" s="5"/>
      <c r="BC79" s="5"/>
    </row>
    <row r="80" spans="1:55" ht="12" customHeight="1">
      <c r="A80" s="73">
        <v>6.7478991596638602</v>
      </c>
      <c r="B80" s="77"/>
      <c r="C80" s="77">
        <v>6.4</v>
      </c>
      <c r="D80" s="77">
        <v>2.5</v>
      </c>
      <c r="E80" s="129">
        <f t="shared" si="20"/>
        <v>76</v>
      </c>
      <c r="F80" s="129">
        <f t="shared" si="19"/>
        <v>6.4</v>
      </c>
      <c r="G80" s="117">
        <v>6.4</v>
      </c>
      <c r="H80" s="117">
        <v>2.5</v>
      </c>
      <c r="I80" s="127">
        <v>7.25</v>
      </c>
      <c r="J80" s="407">
        <v>18.496349143214299</v>
      </c>
      <c r="K80" s="127">
        <v>7.25</v>
      </c>
      <c r="L80" s="127">
        <v>370.61812657064797</v>
      </c>
      <c r="M80" s="81">
        <v>7.25</v>
      </c>
      <c r="N80" s="82">
        <v>-300.47870255678498</v>
      </c>
      <c r="O80" s="82">
        <v>-6558.6613075054902</v>
      </c>
      <c r="P80" s="82">
        <v>-2962.9026846589099</v>
      </c>
      <c r="Q80" s="82">
        <v>-78770.146266622804</v>
      </c>
      <c r="R80" s="53"/>
      <c r="S80" s="53"/>
      <c r="T80" s="53"/>
      <c r="U80" s="53"/>
      <c r="V80" s="53"/>
      <c r="W80" s="53"/>
      <c r="X80" s="53"/>
      <c r="Y80" s="53"/>
      <c r="Z80" s="53"/>
      <c r="AA80" s="101"/>
      <c r="AB80" s="53"/>
      <c r="AC80" s="53"/>
      <c r="AD80" s="53"/>
      <c r="AE80" s="53"/>
      <c r="AF80" s="53"/>
      <c r="AG80" s="53"/>
      <c r="AH80" s="402"/>
      <c r="AI80" s="402"/>
      <c r="AJ80" s="402"/>
      <c r="AK80" s="402"/>
      <c r="AL80" s="402"/>
      <c r="AM80" s="402"/>
      <c r="AN80" s="402"/>
      <c r="AO80" s="402"/>
      <c r="AP80" s="402"/>
      <c r="AQ80" s="402"/>
      <c r="AR80" s="402"/>
      <c r="AS80" s="5"/>
      <c r="AT80" s="5"/>
      <c r="AU80" s="5"/>
      <c r="AV80" s="5"/>
      <c r="AW80" s="5"/>
      <c r="AX80" s="5"/>
      <c r="AY80" s="5"/>
      <c r="AZ80" s="5"/>
      <c r="BA80" s="5"/>
      <c r="BB80" s="5"/>
      <c r="BC80" s="5"/>
    </row>
    <row r="81" spans="1:55" ht="12" customHeight="1">
      <c r="A81" s="73">
        <v>6.8235294117647003</v>
      </c>
      <c r="B81" s="77"/>
      <c r="C81" s="77">
        <v>6.45</v>
      </c>
      <c r="D81" s="77">
        <v>2</v>
      </c>
      <c r="E81" s="129">
        <f t="shared" si="20"/>
        <v>77</v>
      </c>
      <c r="F81" s="129">
        <f t="shared" si="19"/>
        <v>6.45</v>
      </c>
      <c r="G81" s="117">
        <v>6.45</v>
      </c>
      <c r="H81" s="117">
        <v>2</v>
      </c>
      <c r="I81" s="127">
        <v>7.333333333333</v>
      </c>
      <c r="J81" s="407">
        <v>18.535008253908401</v>
      </c>
      <c r="K81" s="127">
        <v>7.333333333333</v>
      </c>
      <c r="L81" s="127">
        <v>371.48572389895298</v>
      </c>
      <c r="M81" s="81">
        <v>7.333333333333</v>
      </c>
      <c r="N81" s="82">
        <v>-279.42569556487001</v>
      </c>
      <c r="O81" s="82">
        <v>-5652.98918239677</v>
      </c>
      <c r="P81" s="82">
        <v>-2646.7066277049098</v>
      </c>
      <c r="Q81" s="82">
        <v>-65181.628770401803</v>
      </c>
      <c r="R81" s="53"/>
      <c r="S81" s="53"/>
      <c r="T81" s="53"/>
      <c r="U81" s="53"/>
      <c r="V81" s="53"/>
      <c r="W81" s="53"/>
      <c r="X81" s="53"/>
      <c r="Y81" s="53"/>
      <c r="Z81" s="53"/>
      <c r="AA81" s="101"/>
      <c r="AB81" s="53"/>
      <c r="AC81" s="53"/>
      <c r="AD81" s="53"/>
      <c r="AE81" s="53"/>
      <c r="AF81" s="53"/>
      <c r="AG81" s="53"/>
      <c r="AH81" s="402"/>
      <c r="AI81" s="402"/>
      <c r="AJ81" s="402"/>
      <c r="AK81" s="402"/>
      <c r="AL81" s="402"/>
      <c r="AM81" s="402"/>
      <c r="AN81" s="402"/>
      <c r="AO81" s="402"/>
      <c r="AP81" s="402"/>
      <c r="AQ81" s="402"/>
      <c r="AR81" s="402"/>
      <c r="AS81" s="5"/>
      <c r="AT81" s="5"/>
      <c r="AU81" s="5"/>
      <c r="AV81" s="5"/>
      <c r="AW81" s="5"/>
      <c r="AX81" s="5"/>
      <c r="AY81" s="5"/>
      <c r="AZ81" s="5"/>
      <c r="BA81" s="5"/>
      <c r="BB81" s="5"/>
      <c r="BC81" s="5"/>
    </row>
    <row r="82" spans="1:55" ht="12" customHeight="1">
      <c r="A82" s="73">
        <v>6.8991596638655404</v>
      </c>
      <c r="B82" s="77"/>
      <c r="C82" s="77">
        <v>6.6059999999999999</v>
      </c>
      <c r="D82" s="77">
        <v>-2.4</v>
      </c>
      <c r="E82" s="129">
        <f t="shared" si="20"/>
        <v>78</v>
      </c>
      <c r="F82" s="129">
        <f t="shared" si="19"/>
        <v>6.6059999999999901</v>
      </c>
      <c r="G82" s="117">
        <v>6.6059999999999901</v>
      </c>
      <c r="H82" s="117">
        <v>-2.3999999999999901</v>
      </c>
      <c r="I82" s="127">
        <v>7.416666666667</v>
      </c>
      <c r="J82" s="407">
        <v>18.833064527621001</v>
      </c>
      <c r="K82" s="127">
        <v>7.416666666667</v>
      </c>
      <c r="L82" s="127">
        <v>372.34131844314601</v>
      </c>
      <c r="M82" s="81">
        <v>7.416666666667</v>
      </c>
      <c r="N82" s="82">
        <v>-260.349295893131</v>
      </c>
      <c r="O82" s="82">
        <v>-5113.9320512664999</v>
      </c>
      <c r="P82" s="82">
        <v>-2359.8666072759002</v>
      </c>
      <c r="Q82" s="82">
        <v>-57089.0640436631</v>
      </c>
      <c r="R82" s="53"/>
      <c r="S82" s="53"/>
      <c r="T82" s="53"/>
      <c r="U82" s="53"/>
      <c r="V82" s="53"/>
      <c r="W82" s="53"/>
      <c r="X82" s="53"/>
      <c r="Y82" s="53"/>
      <c r="Z82" s="53"/>
      <c r="AA82" s="101"/>
      <c r="AB82" s="53"/>
      <c r="AC82" s="53"/>
      <c r="AD82" s="53"/>
      <c r="AE82" s="53"/>
      <c r="AF82" s="53"/>
      <c r="AG82" s="53"/>
      <c r="AH82" s="402"/>
      <c r="AI82" s="402"/>
      <c r="AJ82" s="402"/>
      <c r="AK82" s="402"/>
      <c r="AL82" s="402"/>
      <c r="AM82" s="402"/>
      <c r="AN82" s="402"/>
      <c r="AO82" s="402"/>
      <c r="AP82" s="402"/>
      <c r="AQ82" s="402"/>
      <c r="AR82" s="402"/>
      <c r="AS82" s="5"/>
      <c r="AT82" s="5"/>
      <c r="AU82" s="5"/>
      <c r="AV82" s="5"/>
      <c r="AW82" s="5"/>
      <c r="AX82" s="5"/>
      <c r="AY82" s="5"/>
      <c r="AZ82" s="5"/>
      <c r="BA82" s="5"/>
    </row>
    <row r="83" spans="1:55" ht="12" customHeight="1">
      <c r="A83" s="73">
        <v>6.9747899159663804</v>
      </c>
      <c r="B83" s="77"/>
      <c r="C83" s="77">
        <v>6.6559999999999997</v>
      </c>
      <c r="D83" s="77">
        <v>-2.8</v>
      </c>
      <c r="E83" s="129">
        <f t="shared" si="20"/>
        <v>79</v>
      </c>
      <c r="F83" s="129">
        <f t="shared" si="19"/>
        <v>6.6559999999999899</v>
      </c>
      <c r="G83" s="117">
        <v>6.6559999999999899</v>
      </c>
      <c r="H83" s="117">
        <v>-2.7999999999999901</v>
      </c>
      <c r="I83" s="127">
        <v>7.5</v>
      </c>
      <c r="J83" s="407">
        <v>19.094044391528499</v>
      </c>
      <c r="K83" s="127">
        <v>7.5</v>
      </c>
      <c r="L83" s="127">
        <v>373.18500172932301</v>
      </c>
      <c r="M83" s="81">
        <v>7.5</v>
      </c>
      <c r="N83" s="82">
        <v>-261.66498728119899</v>
      </c>
      <c r="O83" s="82">
        <v>-5455.6415575238098</v>
      </c>
      <c r="P83" s="82">
        <v>-2379.31523629394</v>
      </c>
      <c r="Q83" s="82">
        <v>-62209.997546545797</v>
      </c>
      <c r="R83" s="53"/>
      <c r="S83" s="53"/>
      <c r="T83" s="53"/>
      <c r="U83" s="53"/>
      <c r="V83" s="53"/>
      <c r="W83" s="53"/>
      <c r="X83" s="53"/>
      <c r="Y83" s="53"/>
      <c r="Z83" s="53"/>
      <c r="AA83" s="101"/>
      <c r="AB83" s="53"/>
      <c r="AC83" s="53"/>
      <c r="AD83" s="53"/>
      <c r="AE83" s="53"/>
      <c r="AF83" s="53"/>
      <c r="AG83" s="53"/>
      <c r="AH83" s="402"/>
      <c r="AI83" s="402"/>
      <c r="AJ83" s="402"/>
      <c r="AK83" s="402"/>
      <c r="AL83" s="402"/>
      <c r="AM83" s="402"/>
      <c r="AN83" s="402"/>
      <c r="AO83" s="402"/>
      <c r="AP83" s="402"/>
      <c r="AQ83" s="402"/>
      <c r="AR83" s="402"/>
      <c r="AS83" s="5"/>
      <c r="AT83" s="5"/>
      <c r="AU83" s="5"/>
      <c r="AV83" s="5"/>
      <c r="AW83" s="5"/>
      <c r="AX83" s="5"/>
      <c r="AY83" s="5"/>
      <c r="AZ83" s="5"/>
      <c r="BA83" s="5"/>
    </row>
    <row r="84" spans="1:55" ht="12" customHeight="1">
      <c r="A84" s="73">
        <v>7.0504201680672196</v>
      </c>
      <c r="B84" s="77"/>
      <c r="C84" s="77">
        <v>6.7060000000000004</v>
      </c>
      <c r="D84" s="77">
        <v>-2.4</v>
      </c>
      <c r="E84" s="129">
        <f t="shared" si="20"/>
        <v>80</v>
      </c>
      <c r="F84" s="129">
        <f t="shared" si="19"/>
        <v>6.7060000000000004</v>
      </c>
      <c r="G84" s="117">
        <v>6.7060000000000004</v>
      </c>
      <c r="H84" s="117">
        <v>-2.3999999999999901</v>
      </c>
      <c r="I84" s="127">
        <v>7.583333333333</v>
      </c>
      <c r="J84" s="407">
        <v>19.048361094146699</v>
      </c>
      <c r="K84" s="127">
        <v>7.583333333333</v>
      </c>
      <c r="L84" s="127">
        <v>374.01679622730302</v>
      </c>
      <c r="M84" s="81">
        <v>7.583333333333</v>
      </c>
      <c r="N84" s="82">
        <v>-283.23122295147499</v>
      </c>
      <c r="O84" s="82">
        <v>-6390.3986157357604</v>
      </c>
      <c r="P84" s="82">
        <v>-2703.2596543229702</v>
      </c>
      <c r="Q84" s="82">
        <v>-76232.153064782498</v>
      </c>
      <c r="R84" s="53"/>
      <c r="S84" s="53"/>
      <c r="T84" s="53"/>
      <c r="U84" s="53"/>
      <c r="V84" s="53"/>
      <c r="W84" s="53"/>
      <c r="X84" s="53"/>
      <c r="Y84" s="53"/>
      <c r="Z84" s="53"/>
      <c r="AA84" s="101"/>
      <c r="AB84" s="53"/>
      <c r="AC84" s="53"/>
      <c r="AD84" s="53"/>
      <c r="AE84" s="53"/>
      <c r="AF84" s="53"/>
      <c r="AG84" s="53"/>
      <c r="AH84" s="402"/>
      <c r="AI84" s="402"/>
      <c r="AJ84" s="402"/>
      <c r="AK84" s="402"/>
      <c r="AL84" s="402"/>
      <c r="AM84" s="402"/>
      <c r="AN84" s="402"/>
      <c r="AO84" s="402"/>
      <c r="AP84" s="402"/>
      <c r="AQ84" s="402"/>
      <c r="AR84" s="402"/>
      <c r="AS84" s="5"/>
      <c r="AT84" s="5"/>
      <c r="AU84" s="5"/>
      <c r="AV84" s="5"/>
      <c r="AW84" s="5"/>
      <c r="AX84" s="5"/>
      <c r="AY84" s="5"/>
      <c r="AZ84" s="5"/>
      <c r="BA84" s="5"/>
    </row>
    <row r="85" spans="1:55" ht="12" customHeight="1">
      <c r="A85" s="73">
        <v>7.1260504201680597</v>
      </c>
      <c r="B85" s="77"/>
      <c r="C85" s="77">
        <v>6.8620000000000001</v>
      </c>
      <c r="D85" s="77">
        <v>2.4</v>
      </c>
      <c r="E85" s="129">
        <f t="shared" si="20"/>
        <v>81</v>
      </c>
      <c r="F85" s="129">
        <f t="shared" si="19"/>
        <v>6.8620000000000001</v>
      </c>
      <c r="G85" s="117">
        <v>6.8620000000000001</v>
      </c>
      <c r="H85" s="117">
        <v>2.3999999999999901</v>
      </c>
      <c r="I85" s="127">
        <v>7.666666666667</v>
      </c>
      <c r="J85" s="407">
        <v>18.7289557603054</v>
      </c>
      <c r="K85" s="127">
        <v>7.666666666667</v>
      </c>
      <c r="L85" s="127">
        <v>374.83667939367001</v>
      </c>
      <c r="M85" s="81">
        <v>7.666666666667</v>
      </c>
      <c r="N85" s="82">
        <v>-303.84064175927699</v>
      </c>
      <c r="O85" s="82">
        <v>-6986.0821194564096</v>
      </c>
      <c r="P85" s="82">
        <v>-3013.18154384737</v>
      </c>
      <c r="Q85" s="82">
        <v>-85171.769779711205</v>
      </c>
      <c r="R85" s="53"/>
      <c r="S85" s="53"/>
      <c r="T85" s="53"/>
      <c r="U85" s="53"/>
      <c r="V85" s="53"/>
      <c r="W85" s="53"/>
      <c r="X85" s="53"/>
      <c r="Y85" s="53"/>
      <c r="Z85" s="53"/>
      <c r="AA85" s="101"/>
      <c r="AB85" s="53"/>
      <c r="AC85" s="53"/>
      <c r="AD85" s="53"/>
      <c r="AE85" s="53"/>
      <c r="AF85" s="53"/>
      <c r="AG85" s="53"/>
      <c r="AH85" s="402"/>
      <c r="AI85" s="402"/>
      <c r="AJ85" s="402"/>
      <c r="AK85" s="402"/>
      <c r="AL85" s="402"/>
      <c r="AM85" s="402"/>
      <c r="AN85" s="402"/>
      <c r="AO85" s="402"/>
      <c r="AP85" s="402"/>
      <c r="AQ85" s="402"/>
      <c r="AR85" s="402"/>
      <c r="AS85" s="5"/>
      <c r="AT85" s="5"/>
      <c r="AU85" s="5"/>
      <c r="AV85" s="5"/>
      <c r="AW85" s="5"/>
      <c r="AX85" s="5"/>
      <c r="AY85" s="5"/>
      <c r="AZ85" s="5"/>
      <c r="BA85" s="5"/>
    </row>
    <row r="86" spans="1:55" ht="12" customHeight="1">
      <c r="A86" s="73">
        <v>7.2016806722688997</v>
      </c>
      <c r="B86" s="77"/>
      <c r="C86" s="77">
        <v>6.9119999999999999</v>
      </c>
      <c r="D86" s="77">
        <v>2.8</v>
      </c>
      <c r="E86" s="129">
        <f t="shared" si="20"/>
        <v>82</v>
      </c>
      <c r="F86" s="129">
        <f t="shared" si="19"/>
        <v>6.9119999999999902</v>
      </c>
      <c r="G86" s="117">
        <v>6.9119999999999902</v>
      </c>
      <c r="H86" s="117">
        <v>2.7999999999999901</v>
      </c>
      <c r="I86" s="127">
        <v>7.75</v>
      </c>
      <c r="J86" s="407">
        <v>18.423632209650599</v>
      </c>
      <c r="K86" s="127">
        <v>7.75</v>
      </c>
      <c r="L86" s="127">
        <v>375.64465024337301</v>
      </c>
      <c r="M86" s="81">
        <v>7.75</v>
      </c>
      <c r="N86" s="82">
        <v>-304.92240502274501</v>
      </c>
      <c r="O86" s="82">
        <v>-6719.5922051524403</v>
      </c>
      <c r="P86" s="82">
        <v>-3029.8205317673001</v>
      </c>
      <c r="Q86" s="82">
        <v>-81177.154203774102</v>
      </c>
      <c r="R86" s="53"/>
      <c r="S86" s="53"/>
      <c r="T86" s="53"/>
      <c r="U86" s="53"/>
      <c r="V86" s="53"/>
      <c r="W86" s="53"/>
      <c r="X86" s="53"/>
      <c r="Y86" s="53"/>
      <c r="Z86" s="53"/>
      <c r="AA86" s="101"/>
      <c r="AB86" s="53"/>
      <c r="AC86" s="53"/>
      <c r="AD86" s="53"/>
      <c r="AE86" s="53"/>
      <c r="AF86" s="53"/>
      <c r="AG86" s="53"/>
      <c r="AH86" s="402"/>
      <c r="AI86" s="402"/>
      <c r="AJ86" s="402"/>
      <c r="AK86" s="402"/>
      <c r="AL86" s="402"/>
      <c r="AM86" s="402"/>
      <c r="AN86" s="402"/>
      <c r="AO86" s="402"/>
      <c r="AP86" s="402"/>
      <c r="AQ86" s="402"/>
      <c r="AR86" s="402"/>
      <c r="AS86" s="5"/>
      <c r="AT86" s="5"/>
      <c r="AU86" s="5"/>
      <c r="AV86" s="5"/>
      <c r="AW86" s="5"/>
      <c r="AX86" s="5"/>
      <c r="AY86" s="5"/>
      <c r="AZ86" s="5"/>
      <c r="BA86" s="5"/>
    </row>
    <row r="87" spans="1:55" ht="12" customHeight="1">
      <c r="A87" s="73">
        <v>7.2773109243697398</v>
      </c>
      <c r="B87" s="77"/>
      <c r="C87" s="77">
        <v>6.9619999999999997</v>
      </c>
      <c r="D87" s="77">
        <v>2.4</v>
      </c>
      <c r="E87" s="129">
        <f t="shared" si="20"/>
        <v>83</v>
      </c>
      <c r="F87" s="129">
        <f t="shared" si="19"/>
        <v>6.96199999999999</v>
      </c>
      <c r="G87" s="117">
        <v>6.96199999999999</v>
      </c>
      <c r="H87" s="117">
        <v>2.3999999999999901</v>
      </c>
      <c r="I87" s="127">
        <v>7.833333333333</v>
      </c>
      <c r="J87" s="407">
        <v>18.4363853358497</v>
      </c>
      <c r="K87" s="127">
        <v>7.833333333333</v>
      </c>
      <c r="L87" s="127">
        <v>376.440780351922</v>
      </c>
      <c r="M87" s="81">
        <v>7.833333333333</v>
      </c>
      <c r="N87" s="82">
        <v>-282.86704510880099</v>
      </c>
      <c r="O87" s="82">
        <v>-5730.6814759286099</v>
      </c>
      <c r="P87" s="82">
        <v>-2698.6092668995502</v>
      </c>
      <c r="Q87" s="82">
        <v>-66340.435962195203</v>
      </c>
      <c r="R87" s="53"/>
      <c r="S87" s="53"/>
      <c r="T87" s="53"/>
      <c r="U87" s="53"/>
      <c r="V87" s="53"/>
      <c r="W87" s="53"/>
      <c r="X87" s="53"/>
      <c r="Y87" s="53"/>
      <c r="Z87" s="53"/>
      <c r="AA87" s="101"/>
      <c r="AB87" s="53"/>
      <c r="AC87" s="53"/>
      <c r="AD87" s="53"/>
      <c r="AE87" s="53"/>
      <c r="AF87" s="53"/>
      <c r="AG87" s="53"/>
      <c r="AH87" s="402"/>
      <c r="AI87" s="402"/>
      <c r="AJ87" s="402"/>
      <c r="AK87" s="402"/>
      <c r="AL87" s="402"/>
      <c r="AM87" s="402"/>
      <c r="AN87" s="402"/>
      <c r="AO87" s="402"/>
      <c r="AP87" s="402"/>
      <c r="AQ87" s="402"/>
      <c r="AR87" s="402"/>
      <c r="AS87" s="5"/>
      <c r="AT87" s="5"/>
      <c r="AU87" s="5"/>
      <c r="AV87" s="5"/>
      <c r="AW87" s="5"/>
      <c r="AX87" s="5"/>
      <c r="AY87" s="5"/>
      <c r="AZ87" s="5"/>
      <c r="BA87" s="5"/>
    </row>
    <row r="88" spans="1:55" ht="12" customHeight="1">
      <c r="A88" s="73">
        <v>7.3529411764705799</v>
      </c>
      <c r="B88" s="77"/>
      <c r="C88" s="77">
        <v>7.1180000000000003</v>
      </c>
      <c r="D88" s="77">
        <v>-2.1</v>
      </c>
      <c r="E88" s="129">
        <f t="shared" si="20"/>
        <v>84</v>
      </c>
      <c r="F88" s="129">
        <f t="shared" si="19"/>
        <v>7.1180000000000003</v>
      </c>
      <c r="G88" s="117">
        <v>7.1180000000000003</v>
      </c>
      <c r="H88" s="117">
        <v>-2.1</v>
      </c>
      <c r="I88" s="127">
        <v>7.916666666667</v>
      </c>
      <c r="J88" s="407">
        <v>18.762028989812901</v>
      </c>
      <c r="K88" s="127">
        <v>7.916666666667</v>
      </c>
      <c r="L88" s="127">
        <v>377.22519392816002</v>
      </c>
      <c r="M88" s="81">
        <v>7.916666666667</v>
      </c>
      <c r="N88" s="82">
        <v>-259.60464823106503</v>
      </c>
      <c r="O88" s="82">
        <v>-5024.0795305411202</v>
      </c>
      <c r="P88" s="82">
        <v>-2348.8762769014202</v>
      </c>
      <c r="Q88" s="82">
        <v>-55734.147701215901</v>
      </c>
      <c r="R88" s="53"/>
      <c r="S88" s="53"/>
      <c r="T88" s="53"/>
      <c r="U88" s="53"/>
      <c r="V88" s="53"/>
      <c r="W88" s="53"/>
      <c r="X88" s="53"/>
      <c r="Y88" s="53"/>
      <c r="Z88" s="53"/>
      <c r="AA88" s="101"/>
      <c r="AB88" s="53"/>
      <c r="AC88" s="53"/>
      <c r="AD88" s="53"/>
      <c r="AE88" s="53"/>
      <c r="AF88" s="53"/>
      <c r="AG88" s="53"/>
      <c r="AH88" s="402"/>
      <c r="AI88" s="402"/>
      <c r="AJ88" s="402"/>
      <c r="AK88" s="402"/>
      <c r="AL88" s="402"/>
      <c r="AM88" s="402"/>
      <c r="AN88" s="402"/>
      <c r="AO88" s="402"/>
      <c r="AP88" s="402"/>
      <c r="AQ88" s="402"/>
      <c r="AR88" s="402"/>
      <c r="AS88" s="5"/>
      <c r="AT88" s="5"/>
      <c r="AU88" s="5"/>
      <c r="AV88" s="5"/>
      <c r="AW88" s="5"/>
      <c r="AX88" s="5"/>
      <c r="AY88" s="5"/>
      <c r="AZ88" s="5"/>
      <c r="BA88" s="5"/>
    </row>
    <row r="89" spans="1:55" ht="12" customHeight="1">
      <c r="A89" s="73">
        <v>7.4285714285714199</v>
      </c>
      <c r="B89" s="77"/>
      <c r="C89" s="77">
        <v>7.1680000000000001</v>
      </c>
      <c r="D89" s="77">
        <v>-2.5</v>
      </c>
      <c r="E89" s="129">
        <f t="shared" si="20"/>
        <v>85</v>
      </c>
      <c r="F89" s="129">
        <f t="shared" si="19"/>
        <v>7.1680000000000001</v>
      </c>
      <c r="G89" s="117">
        <v>7.1680000000000001</v>
      </c>
      <c r="H89" s="117">
        <v>-2.5</v>
      </c>
      <c r="I89" s="127">
        <v>8</v>
      </c>
      <c r="J89" s="407">
        <v>19.10191076393</v>
      </c>
      <c r="K89" s="127">
        <v>8</v>
      </c>
      <c r="L89" s="127">
        <v>377.99799689671102</v>
      </c>
      <c r="M89" s="81">
        <v>8</v>
      </c>
      <c r="N89" s="82">
        <v>-256.48863699869599</v>
      </c>
      <c r="O89" s="82">
        <v>-5238.4056940273704</v>
      </c>
      <c r="P89" s="82">
        <v>-2301.6811449509501</v>
      </c>
      <c r="Q89" s="82">
        <v>-58943.1071822167</v>
      </c>
      <c r="R89" s="53"/>
      <c r="S89" s="53"/>
      <c r="T89" s="53"/>
      <c r="U89" s="53"/>
      <c r="V89" s="53"/>
      <c r="W89" s="53"/>
      <c r="X89" s="53"/>
      <c r="Y89" s="53"/>
      <c r="Z89" s="53"/>
      <c r="AA89" s="101"/>
      <c r="AB89" s="53"/>
      <c r="AC89" s="53"/>
      <c r="AD89" s="53"/>
      <c r="AE89" s="53"/>
      <c r="AF89" s="53"/>
      <c r="AG89" s="53"/>
      <c r="AH89" s="402"/>
      <c r="AI89" s="402"/>
      <c r="AJ89" s="402"/>
      <c r="AK89" s="402"/>
      <c r="AL89" s="402"/>
      <c r="AM89" s="402"/>
      <c r="AN89" s="402"/>
      <c r="AO89" s="402"/>
      <c r="AP89" s="402"/>
      <c r="AQ89" s="402"/>
      <c r="AR89" s="402"/>
      <c r="AS89" s="5"/>
      <c r="AT89" s="5"/>
      <c r="AU89" s="5"/>
      <c r="AV89" s="5"/>
      <c r="AW89" s="5"/>
      <c r="AX89" s="5"/>
      <c r="AY89" s="5"/>
      <c r="AZ89" s="5"/>
      <c r="BA89" s="5"/>
    </row>
    <row r="90" spans="1:55" ht="12" customHeight="1">
      <c r="A90" s="73">
        <v>7.50420168067226</v>
      </c>
      <c r="B90" s="77"/>
      <c r="C90" s="77">
        <v>7.218</v>
      </c>
      <c r="D90" s="77">
        <v>-2.1</v>
      </c>
      <c r="E90" s="129">
        <f t="shared" si="20"/>
        <v>86</v>
      </c>
      <c r="F90" s="129">
        <f t="shared" si="19"/>
        <v>7.2179999999999902</v>
      </c>
      <c r="G90" s="117">
        <v>7.2179999999999902</v>
      </c>
      <c r="H90" s="117">
        <v>-2.1</v>
      </c>
      <c r="I90" s="127">
        <v>8.083333333333</v>
      </c>
      <c r="J90" s="407">
        <v>19.1422362289129</v>
      </c>
      <c r="K90" s="127">
        <v>8.083333333333</v>
      </c>
      <c r="L90" s="127">
        <v>378.759221926934</v>
      </c>
      <c r="M90" s="81">
        <v>8.083333333333</v>
      </c>
      <c r="N90" s="82">
        <v>-276.45931484424398</v>
      </c>
      <c r="O90" s="82">
        <v>-6177.8238016462101</v>
      </c>
      <c r="P90" s="82">
        <v>-2601.5692434481198</v>
      </c>
      <c r="Q90" s="82">
        <v>-73034.0942382793</v>
      </c>
      <c r="R90" s="53"/>
      <c r="S90" s="53"/>
      <c r="T90" s="53"/>
      <c r="U90" s="53"/>
      <c r="V90" s="53"/>
      <c r="W90" s="53"/>
      <c r="X90" s="53"/>
      <c r="Y90" s="53"/>
      <c r="Z90" s="101"/>
      <c r="AA90" s="53"/>
      <c r="AB90" s="53"/>
      <c r="AC90" s="53"/>
      <c r="AD90" s="53"/>
      <c r="AE90" s="53"/>
      <c r="AF90" s="53"/>
      <c r="AG90" s="53"/>
      <c r="AH90" s="402"/>
      <c r="AI90" s="402"/>
      <c r="AJ90" s="402"/>
      <c r="AK90" s="402"/>
      <c r="AL90" s="402"/>
      <c r="AM90" s="402"/>
      <c r="AN90" s="402"/>
      <c r="AO90" s="402"/>
      <c r="AP90" s="402"/>
      <c r="AQ90" s="402"/>
      <c r="AR90" s="402"/>
      <c r="AS90" s="5"/>
      <c r="AT90" s="5"/>
      <c r="AU90" s="5"/>
      <c r="AV90" s="5"/>
      <c r="AW90" s="5"/>
      <c r="AX90" s="5"/>
      <c r="AY90" s="5"/>
      <c r="AZ90" s="5"/>
      <c r="BA90" s="5"/>
    </row>
    <row r="91" spans="1:55" ht="12" customHeight="1">
      <c r="A91" s="73">
        <v>7.5798319327731001</v>
      </c>
      <c r="B91" s="77"/>
      <c r="C91" s="77">
        <v>7.3739999999999997</v>
      </c>
      <c r="D91" s="77">
        <v>2.1</v>
      </c>
      <c r="E91" s="129">
        <f t="shared" si="20"/>
        <v>87</v>
      </c>
      <c r="F91" s="129">
        <f t="shared" si="19"/>
        <v>7.3739999999999899</v>
      </c>
      <c r="G91" s="117">
        <v>7.3739999999999899</v>
      </c>
      <c r="H91" s="117">
        <v>2.1</v>
      </c>
      <c r="I91" s="127">
        <v>8.166666666667</v>
      </c>
      <c r="J91" s="407">
        <v>18.8675356405606</v>
      </c>
      <c r="K91" s="127">
        <v>8.166666666667</v>
      </c>
      <c r="L91" s="127">
        <v>379.50884454342003</v>
      </c>
      <c r="M91" s="81">
        <v>8.166666666667</v>
      </c>
      <c r="N91" s="82">
        <v>-298.96249526248903</v>
      </c>
      <c r="O91" s="82">
        <v>-6890.7329056343497</v>
      </c>
      <c r="P91" s="82">
        <v>-2939.88972919773</v>
      </c>
      <c r="Q91" s="82">
        <v>-83731.822272722304</v>
      </c>
      <c r="R91" s="53"/>
      <c r="S91" s="53"/>
      <c r="T91" s="53"/>
      <c r="U91" s="53"/>
      <c r="V91" s="53"/>
      <c r="W91" s="53"/>
      <c r="X91" s="53"/>
      <c r="Y91" s="53"/>
      <c r="Z91" s="101"/>
      <c r="AA91" s="53"/>
      <c r="AB91" s="53"/>
      <c r="AC91" s="53"/>
      <c r="AD91" s="53"/>
      <c r="AE91" s="53"/>
      <c r="AF91" s="53"/>
      <c r="AG91" s="53"/>
      <c r="AH91" s="402"/>
      <c r="AI91" s="402"/>
      <c r="AJ91" s="402"/>
      <c r="AK91" s="402"/>
      <c r="AL91" s="402"/>
      <c r="AM91" s="402"/>
      <c r="AN91" s="402"/>
      <c r="AO91" s="402"/>
      <c r="AP91" s="402"/>
      <c r="AQ91" s="402"/>
      <c r="AR91" s="402"/>
      <c r="AS91" s="5"/>
      <c r="AT91" s="5"/>
      <c r="AU91" s="5"/>
      <c r="AV91" s="5"/>
      <c r="AW91" s="5"/>
      <c r="AX91" s="5"/>
      <c r="AY91" s="5"/>
      <c r="AZ91" s="5"/>
      <c r="BA91" s="5"/>
    </row>
    <row r="92" spans="1:55" ht="12" customHeight="1">
      <c r="A92" s="73">
        <v>7.6554621848739401</v>
      </c>
      <c r="B92" s="77"/>
      <c r="C92" s="77">
        <v>7.4240000000000004</v>
      </c>
      <c r="D92" s="77">
        <v>2.5</v>
      </c>
      <c r="E92" s="129">
        <f t="shared" si="20"/>
        <v>88</v>
      </c>
      <c r="F92" s="129">
        <f t="shared" si="19"/>
        <v>7.4240000000000004</v>
      </c>
      <c r="G92" s="117">
        <v>7.4240000000000004</v>
      </c>
      <c r="H92" s="117">
        <v>2.5</v>
      </c>
      <c r="I92" s="127">
        <v>8.25</v>
      </c>
      <c r="J92" s="407">
        <v>18.547113018687099</v>
      </c>
      <c r="K92" s="127">
        <v>8.25</v>
      </c>
      <c r="L92" s="127">
        <v>380.24685053995802</v>
      </c>
      <c r="M92" s="81">
        <v>8.25</v>
      </c>
      <c r="N92" s="82">
        <v>-303.74871836736003</v>
      </c>
      <c r="O92" s="82">
        <v>-6764.6367947326498</v>
      </c>
      <c r="P92" s="82">
        <v>-3012.19008849495</v>
      </c>
      <c r="Q92" s="82">
        <v>-81843.735682769504</v>
      </c>
      <c r="R92" s="53"/>
      <c r="S92" s="53"/>
      <c r="T92" s="53"/>
      <c r="U92" s="53"/>
      <c r="V92" s="53"/>
      <c r="W92" s="53"/>
      <c r="X92" s="53"/>
      <c r="Y92" s="53"/>
      <c r="Z92" s="101"/>
      <c r="AA92" s="53"/>
      <c r="AB92" s="53"/>
      <c r="AC92" s="53"/>
      <c r="AD92" s="53"/>
      <c r="AE92" s="53"/>
      <c r="AF92" s="53"/>
      <c r="AG92" s="53"/>
      <c r="AH92" s="402"/>
      <c r="AI92" s="402"/>
      <c r="AJ92" s="402"/>
      <c r="AK92" s="402"/>
      <c r="AL92" s="402"/>
      <c r="AM92" s="402"/>
      <c r="AN92" s="402"/>
      <c r="AO92" s="402"/>
      <c r="AP92" s="402"/>
      <c r="AQ92" s="402"/>
      <c r="AR92" s="402"/>
      <c r="AS92" s="5"/>
      <c r="AT92" s="5"/>
      <c r="AU92" s="5"/>
      <c r="AV92" s="5"/>
      <c r="AW92" s="5"/>
      <c r="AX92" s="5"/>
      <c r="AY92" s="5"/>
      <c r="AZ92" s="5"/>
      <c r="BA92" s="5"/>
    </row>
    <row r="93" spans="1:55" ht="12" customHeight="1">
      <c r="A93" s="73">
        <v>7.7310924369747802</v>
      </c>
      <c r="B93" s="77"/>
      <c r="C93" s="77">
        <v>7.4740000000000002</v>
      </c>
      <c r="D93" s="77">
        <v>2</v>
      </c>
      <c r="E93" s="129">
        <f t="shared" si="20"/>
        <v>89</v>
      </c>
      <c r="F93" s="129">
        <f t="shared" si="19"/>
        <v>7.4740000000000002</v>
      </c>
      <c r="G93" s="117">
        <v>7.4740000000000002</v>
      </c>
      <c r="H93" s="117">
        <v>2</v>
      </c>
      <c r="I93" s="127">
        <v>8.333333333333</v>
      </c>
      <c r="J93" s="407">
        <v>18.490258491640201</v>
      </c>
      <c r="K93" s="127">
        <v>8.333333333333</v>
      </c>
      <c r="L93" s="127">
        <v>380.97329280683601</v>
      </c>
      <c r="M93" s="81">
        <v>8.333333333333</v>
      </c>
      <c r="N93" s="82">
        <v>-286.053992045494</v>
      </c>
      <c r="O93" s="82">
        <v>-5904.3592867673196</v>
      </c>
      <c r="P93" s="82">
        <v>-2746.5457268189498</v>
      </c>
      <c r="Q93" s="82">
        <v>-68937.805856965701</v>
      </c>
      <c r="R93" s="53"/>
      <c r="S93" s="53"/>
      <c r="T93" s="53"/>
      <c r="U93" s="53"/>
      <c r="V93" s="53"/>
      <c r="W93" s="53"/>
      <c r="X93" s="53"/>
      <c r="Y93" s="53"/>
      <c r="Z93" s="101"/>
      <c r="AA93" s="53"/>
      <c r="AB93" s="53"/>
      <c r="AC93" s="53"/>
      <c r="AD93" s="53"/>
      <c r="AE93" s="53"/>
      <c r="AF93" s="53"/>
      <c r="AG93" s="53"/>
      <c r="AH93" s="402"/>
      <c r="AI93" s="402"/>
      <c r="AJ93" s="402"/>
      <c r="AK93" s="402"/>
      <c r="AL93" s="402"/>
      <c r="AM93" s="402"/>
      <c r="AN93" s="402"/>
      <c r="AO93" s="402"/>
      <c r="AP93" s="402"/>
      <c r="AQ93" s="402"/>
      <c r="AR93" s="402"/>
      <c r="AS93" s="5"/>
      <c r="AT93" s="5"/>
      <c r="AU93" s="5"/>
      <c r="AV93" s="5"/>
      <c r="AW93" s="5"/>
      <c r="AX93" s="5"/>
      <c r="AY93" s="5"/>
      <c r="AZ93" s="5"/>
      <c r="BA93" s="5"/>
    </row>
    <row r="94" spans="1:55" ht="12" customHeight="1">
      <c r="A94" s="73">
        <v>7.8067226890756301</v>
      </c>
      <c r="B94" s="77"/>
      <c r="C94" s="77">
        <v>7.63</v>
      </c>
      <c r="D94" s="77">
        <v>-2.4</v>
      </c>
      <c r="E94" s="129">
        <f t="shared" si="20"/>
        <v>90</v>
      </c>
      <c r="F94" s="129">
        <f t="shared" si="19"/>
        <v>7.6299999999999901</v>
      </c>
      <c r="G94" s="117">
        <v>7.6299999999999901</v>
      </c>
      <c r="H94" s="117">
        <v>-2.3999999999999901</v>
      </c>
      <c r="I94" s="127">
        <v>8.416666666667</v>
      </c>
      <c r="J94" s="407">
        <v>18.7347303974705</v>
      </c>
      <c r="K94" s="127">
        <v>8.416666666667</v>
      </c>
      <c r="L94" s="127">
        <v>381.68828132208199</v>
      </c>
      <c r="M94" s="81">
        <v>8.416666666667</v>
      </c>
      <c r="N94" s="82">
        <v>-264.54127678492301</v>
      </c>
      <c r="O94" s="82">
        <v>-5201.5746214247201</v>
      </c>
      <c r="P94" s="82">
        <v>-2423.1761903225301</v>
      </c>
      <c r="Q94" s="82">
        <v>-58389.978384940398</v>
      </c>
      <c r="R94" s="53"/>
      <c r="S94" s="53"/>
      <c r="T94" s="53"/>
      <c r="U94" s="53"/>
      <c r="V94" s="53"/>
      <c r="W94" s="53"/>
      <c r="X94" s="53"/>
      <c r="Y94" s="53"/>
      <c r="Z94" s="101"/>
      <c r="AA94" s="53"/>
      <c r="AB94" s="53"/>
      <c r="AC94" s="53"/>
      <c r="AD94" s="53"/>
      <c r="AE94" s="53"/>
      <c r="AF94" s="53"/>
      <c r="AG94" s="53"/>
      <c r="AH94" s="402"/>
      <c r="AI94" s="402"/>
      <c r="AJ94" s="402"/>
      <c r="AK94" s="402"/>
      <c r="AL94" s="402"/>
      <c r="AM94" s="402"/>
      <c r="AN94" s="402"/>
      <c r="AO94" s="402"/>
      <c r="AP94" s="402"/>
      <c r="AQ94" s="402"/>
      <c r="AR94" s="402"/>
      <c r="AS94" s="5"/>
      <c r="AT94" s="5"/>
      <c r="AU94" s="5"/>
      <c r="AV94" s="5"/>
      <c r="AW94" s="5"/>
      <c r="AX94" s="5"/>
      <c r="AY94" s="5"/>
      <c r="AZ94" s="5"/>
      <c r="BA94" s="5"/>
    </row>
    <row r="95" spans="1:55" ht="12" customHeight="1">
      <c r="A95" s="73">
        <v>7.8823529411764701</v>
      </c>
      <c r="B95" s="77"/>
      <c r="C95" s="77">
        <v>7.68</v>
      </c>
      <c r="D95" s="77">
        <v>-2.8</v>
      </c>
      <c r="E95" s="129">
        <f t="shared" si="20"/>
        <v>91</v>
      </c>
      <c r="F95" s="129">
        <f t="shared" si="19"/>
        <v>7.6799999999999899</v>
      </c>
      <c r="G95" s="117">
        <v>7.6799999999999899</v>
      </c>
      <c r="H95" s="117">
        <v>-2.7999999999999901</v>
      </c>
      <c r="I95" s="127">
        <v>8.5</v>
      </c>
      <c r="J95" s="407">
        <v>19.041552362597798</v>
      </c>
      <c r="K95" s="127">
        <v>8.5</v>
      </c>
      <c r="L95" s="127">
        <v>382.39192129750501</v>
      </c>
      <c r="M95" s="81">
        <v>8.5</v>
      </c>
      <c r="N95" s="82">
        <v>-258.68262445135298</v>
      </c>
      <c r="O95" s="82">
        <v>-5264.4722437930604</v>
      </c>
      <c r="P95" s="82">
        <v>-2334.8223578649199</v>
      </c>
      <c r="Q95" s="82">
        <v>-59327.758017780703</v>
      </c>
      <c r="R95" s="53"/>
      <c r="S95" s="53"/>
      <c r="T95" s="53"/>
      <c r="U95" s="53"/>
      <c r="V95" s="53"/>
      <c r="W95" s="53"/>
      <c r="X95" s="53"/>
      <c r="Y95" s="53"/>
      <c r="Z95" s="101"/>
      <c r="AA95" s="53"/>
      <c r="AB95" s="53"/>
      <c r="AC95" s="53"/>
      <c r="AD95" s="53"/>
      <c r="AE95" s="53"/>
      <c r="AF95" s="53"/>
      <c r="AG95" s="53"/>
      <c r="AH95" s="402"/>
      <c r="AI95" s="402"/>
      <c r="AJ95" s="402"/>
      <c r="AK95" s="402"/>
      <c r="AL95" s="402"/>
      <c r="AM95" s="402"/>
      <c r="AN95" s="402"/>
      <c r="AO95" s="402"/>
      <c r="AP95" s="402"/>
      <c r="AQ95" s="402"/>
      <c r="AR95" s="402"/>
      <c r="AS95" s="5"/>
      <c r="AT95" s="5"/>
      <c r="AU95" s="5"/>
      <c r="AV95" s="5"/>
      <c r="AW95" s="5"/>
      <c r="AX95" s="5"/>
      <c r="AY95" s="5"/>
      <c r="AZ95" s="5"/>
      <c r="BA95" s="5"/>
    </row>
    <row r="96" spans="1:55" ht="12" customHeight="1">
      <c r="A96" s="73">
        <v>7.9579831932773102</v>
      </c>
      <c r="B96" s="77"/>
      <c r="C96" s="77">
        <v>7.73</v>
      </c>
      <c r="D96" s="77">
        <v>-2.4</v>
      </c>
      <c r="E96" s="129">
        <f t="shared" si="20"/>
        <v>92</v>
      </c>
      <c r="F96" s="129">
        <f t="shared" si="19"/>
        <v>7.73</v>
      </c>
      <c r="G96" s="117">
        <v>7.73</v>
      </c>
      <c r="H96" s="117">
        <v>-2.3999999999999901</v>
      </c>
      <c r="I96" s="127">
        <v>8.583333333333</v>
      </c>
      <c r="J96" s="407">
        <v>19.093692195184499</v>
      </c>
      <c r="K96" s="127">
        <v>8.583333333333</v>
      </c>
      <c r="L96" s="127">
        <v>383.08425358410301</v>
      </c>
      <c r="M96" s="81">
        <v>8.583333333333</v>
      </c>
      <c r="N96" s="82">
        <v>-276.25748009230102</v>
      </c>
      <c r="O96" s="82">
        <v>-6125.1880673400901</v>
      </c>
      <c r="P96" s="82">
        <v>-2598.6948332912202</v>
      </c>
      <c r="Q96" s="82">
        <v>-72237.844340617798</v>
      </c>
      <c r="R96" s="53"/>
      <c r="S96" s="53"/>
      <c r="T96" s="53"/>
      <c r="U96" s="53"/>
      <c r="V96" s="53"/>
      <c r="W96" s="53"/>
      <c r="X96" s="53"/>
      <c r="Y96" s="53"/>
      <c r="Z96" s="101"/>
      <c r="AA96" s="53"/>
      <c r="AB96" s="53"/>
      <c r="AC96" s="53"/>
      <c r="AD96" s="53"/>
      <c r="AE96" s="53"/>
      <c r="AF96" s="53"/>
      <c r="AG96" s="53"/>
      <c r="AH96" s="402"/>
      <c r="AI96" s="402"/>
      <c r="AJ96" s="402"/>
      <c r="AK96" s="402"/>
      <c r="AL96" s="402"/>
      <c r="AM96" s="402"/>
      <c r="AN96" s="402"/>
      <c r="AO96" s="402"/>
      <c r="AP96" s="402"/>
      <c r="AQ96" s="402"/>
      <c r="AR96" s="402"/>
      <c r="AS96" s="5"/>
      <c r="AT96" s="5"/>
      <c r="AU96" s="5"/>
      <c r="AV96" s="5"/>
      <c r="AW96" s="5"/>
      <c r="AX96" s="5"/>
      <c r="AY96" s="5"/>
      <c r="AZ96" s="5"/>
      <c r="BA96" s="5"/>
    </row>
    <row r="97" spans="1:53" ht="12" customHeight="1">
      <c r="A97" s="73">
        <v>8.0336134453781494</v>
      </c>
      <c r="B97" s="77"/>
      <c r="C97" s="77">
        <v>7.8860000000000001</v>
      </c>
      <c r="D97" s="77">
        <v>2.4</v>
      </c>
      <c r="E97" s="129">
        <f t="shared" si="20"/>
        <v>93</v>
      </c>
      <c r="F97" s="129">
        <f t="shared" si="19"/>
        <v>7.8860000000000001</v>
      </c>
      <c r="G97" s="117">
        <v>7.8860000000000001</v>
      </c>
      <c r="H97" s="117">
        <v>2.3999999999999901</v>
      </c>
      <c r="I97" s="127">
        <v>8.666666666667</v>
      </c>
      <c r="J97" s="407">
        <v>18.8333321058685</v>
      </c>
      <c r="K97" s="127">
        <v>8.666666666667</v>
      </c>
      <c r="L97" s="127">
        <v>383.76525985420102</v>
      </c>
      <c r="M97" s="81">
        <v>8.666666666667</v>
      </c>
      <c r="N97" s="82">
        <v>-299.11740786046403</v>
      </c>
      <c r="O97" s="82">
        <v>-6883.39058405587</v>
      </c>
      <c r="P97" s="82">
        <v>-2942.3356376120701</v>
      </c>
      <c r="Q97" s="82">
        <v>-83614.784134418704</v>
      </c>
      <c r="R97" s="53"/>
      <c r="S97" s="53"/>
      <c r="T97" s="53"/>
      <c r="U97" s="53"/>
      <c r="V97" s="53"/>
      <c r="W97" s="53"/>
      <c r="X97" s="53"/>
      <c r="Y97" s="53"/>
      <c r="Z97" s="101"/>
      <c r="AA97" s="53"/>
      <c r="AB97" s="53"/>
      <c r="AC97" s="53"/>
      <c r="AD97" s="53"/>
      <c r="AE97" s="53"/>
      <c r="AF97" s="53"/>
      <c r="AG97" s="53"/>
      <c r="AH97" s="402"/>
      <c r="AI97" s="402"/>
      <c r="AJ97" s="402"/>
      <c r="AK97" s="402"/>
      <c r="AL97" s="402"/>
      <c r="AM97" s="402"/>
      <c r="AN97" s="402"/>
      <c r="AO97" s="402"/>
      <c r="AP97" s="402"/>
      <c r="AQ97" s="402"/>
      <c r="AR97" s="402"/>
      <c r="AS97" s="5"/>
      <c r="AT97" s="5"/>
      <c r="AU97" s="5"/>
      <c r="AV97" s="5"/>
      <c r="AW97" s="5"/>
      <c r="AX97" s="5"/>
      <c r="AY97" s="5"/>
      <c r="AZ97" s="5"/>
      <c r="BA97" s="5"/>
    </row>
    <row r="98" spans="1:53" ht="12" customHeight="1">
      <c r="A98" s="73">
        <v>8.1092436974789894</v>
      </c>
      <c r="B98" s="77"/>
      <c r="C98" s="77">
        <v>7.9359999999999999</v>
      </c>
      <c r="D98" s="77">
        <v>2.8</v>
      </c>
      <c r="E98" s="129">
        <f t="shared" si="20"/>
        <v>94</v>
      </c>
      <c r="F98" s="129">
        <f t="shared" si="19"/>
        <v>7.9359999999999902</v>
      </c>
      <c r="G98" s="117">
        <v>7.9359999999999902</v>
      </c>
      <c r="H98" s="117">
        <v>2.7999999999999901</v>
      </c>
      <c r="I98" s="127">
        <v>8.75</v>
      </c>
      <c r="J98" s="407">
        <v>18.489514879685199</v>
      </c>
      <c r="K98" s="127">
        <v>8.75</v>
      </c>
      <c r="L98" s="127">
        <v>384.43492303501</v>
      </c>
      <c r="M98" s="81">
        <v>8.75</v>
      </c>
      <c r="N98" s="82">
        <v>-307.11525941732202</v>
      </c>
      <c r="O98" s="82">
        <v>-6889.5550076714098</v>
      </c>
      <c r="P98" s="82">
        <v>-3062.8793633711002</v>
      </c>
      <c r="Q98" s="82">
        <v>-83711.133701544299</v>
      </c>
      <c r="R98" s="53"/>
      <c r="S98" s="53"/>
      <c r="T98" s="53"/>
      <c r="U98" s="53"/>
      <c r="V98" s="53"/>
      <c r="W98" s="53"/>
      <c r="X98" s="53"/>
      <c r="Y98" s="53"/>
      <c r="Z98" s="101"/>
      <c r="AA98" s="53"/>
      <c r="AB98" s="53"/>
      <c r="AC98" s="53"/>
      <c r="AD98" s="53"/>
      <c r="AE98" s="53"/>
      <c r="AF98" s="53"/>
      <c r="AG98" s="53"/>
      <c r="AH98" s="402"/>
      <c r="AI98" s="402"/>
      <c r="AJ98" s="402"/>
      <c r="AK98" s="402"/>
      <c r="AL98" s="402"/>
      <c r="AM98" s="402"/>
      <c r="AN98" s="402"/>
      <c r="AO98" s="402"/>
      <c r="AP98" s="402"/>
      <c r="AQ98" s="402"/>
      <c r="AR98" s="402"/>
      <c r="AS98" s="5"/>
      <c r="AT98" s="5"/>
      <c r="AU98" s="5"/>
      <c r="AV98" s="5"/>
      <c r="AW98" s="5"/>
      <c r="AX98" s="5"/>
      <c r="AY98" s="5"/>
      <c r="AZ98" s="5"/>
      <c r="BA98" s="5"/>
    </row>
    <row r="99" spans="1:53" ht="12" customHeight="1">
      <c r="A99" s="73">
        <v>8.1848739495798295</v>
      </c>
      <c r="B99" s="77"/>
      <c r="C99" s="77">
        <v>7.9859999999999998</v>
      </c>
      <c r="D99" s="77">
        <v>2.4</v>
      </c>
      <c r="E99" s="129">
        <f t="shared" si="20"/>
        <v>95</v>
      </c>
      <c r="F99" s="129">
        <f t="shared" si="19"/>
        <v>7.98599999999999</v>
      </c>
      <c r="G99" s="117">
        <v>7.98599999999999</v>
      </c>
      <c r="H99" s="117">
        <v>2.3999999999999901</v>
      </c>
      <c r="I99" s="127">
        <v>8.833333333333</v>
      </c>
      <c r="J99" s="407">
        <v>18.3942768286465</v>
      </c>
      <c r="K99" s="127">
        <v>8.833333333333</v>
      </c>
      <c r="L99" s="127">
        <v>385.09329067767698</v>
      </c>
      <c r="M99" s="81">
        <v>8.833333333333</v>
      </c>
      <c r="N99" s="82">
        <v>-290.58067042646599</v>
      </c>
      <c r="O99" s="82">
        <v>-6039.5169468150598</v>
      </c>
      <c r="P99" s="82">
        <v>-2814.70217610282</v>
      </c>
      <c r="Q99" s="82">
        <v>-70959.445834817394</v>
      </c>
      <c r="R99" s="53"/>
      <c r="S99" s="53"/>
      <c r="T99" s="53"/>
      <c r="U99" s="53"/>
      <c r="V99" s="53"/>
      <c r="W99" s="53"/>
      <c r="X99" s="53"/>
      <c r="Y99" s="53"/>
      <c r="Z99" s="101"/>
      <c r="AA99" s="53"/>
      <c r="AB99" s="53"/>
      <c r="AC99" s="53"/>
      <c r="AD99" s="53"/>
      <c r="AE99" s="53"/>
      <c r="AF99" s="53"/>
      <c r="AG99" s="53"/>
      <c r="AH99" s="402"/>
      <c r="AI99" s="402"/>
      <c r="AJ99" s="402"/>
      <c r="AK99" s="402"/>
      <c r="AL99" s="402"/>
      <c r="AM99" s="402"/>
      <c r="AN99" s="402"/>
      <c r="AO99" s="402"/>
      <c r="AP99" s="402"/>
      <c r="AQ99" s="402"/>
      <c r="AR99" s="402"/>
      <c r="AS99" s="5"/>
      <c r="AT99" s="5"/>
      <c r="AU99" s="5"/>
      <c r="AV99" s="5"/>
      <c r="AW99" s="5"/>
      <c r="AX99" s="5"/>
      <c r="AY99" s="5"/>
      <c r="AZ99" s="5"/>
      <c r="BA99" s="5"/>
    </row>
    <row r="100" spans="1:53" ht="12" customHeight="1">
      <c r="A100" s="73">
        <v>8.2605042016806696</v>
      </c>
      <c r="B100" s="77"/>
      <c r="C100" s="77">
        <v>8.1419999999999995</v>
      </c>
      <c r="D100" s="77">
        <v>-2.1</v>
      </c>
      <c r="E100" s="129">
        <f t="shared" si="20"/>
        <v>96</v>
      </c>
      <c r="F100" s="129">
        <f t="shared" si="19"/>
        <v>8.1419999999999906</v>
      </c>
      <c r="G100" s="117">
        <v>8.1419999999999906</v>
      </c>
      <c r="H100" s="117">
        <v>-2.1</v>
      </c>
      <c r="I100" s="127">
        <v>8.916666666667</v>
      </c>
      <c r="J100" s="407">
        <v>18.6484157510912</v>
      </c>
      <c r="K100" s="127">
        <v>8.916666666667</v>
      </c>
      <c r="L100" s="127">
        <v>385.74047726454398</v>
      </c>
      <c r="M100" s="81">
        <v>8.916666666667</v>
      </c>
      <c r="N100" s="82">
        <v>-265.14938735792498</v>
      </c>
      <c r="O100" s="82">
        <v>-5157.1135289849099</v>
      </c>
      <c r="P100" s="82">
        <v>-2432.4824439588801</v>
      </c>
      <c r="Q100" s="82">
        <v>-57717.0589735592</v>
      </c>
      <c r="R100" s="53"/>
      <c r="S100" s="53"/>
      <c r="T100" s="53"/>
      <c r="U100" s="53"/>
      <c r="V100" s="53"/>
      <c r="W100" s="53"/>
      <c r="X100" s="53"/>
      <c r="Y100" s="53"/>
      <c r="Z100" s="101"/>
      <c r="AA100" s="53"/>
      <c r="AB100" s="53"/>
      <c r="AC100" s="53"/>
      <c r="AD100" s="53"/>
      <c r="AE100" s="53"/>
      <c r="AF100" s="53"/>
      <c r="AG100" s="53"/>
      <c r="AH100" s="402"/>
      <c r="AI100" s="402"/>
      <c r="AJ100" s="402"/>
      <c r="AK100" s="402"/>
      <c r="AL100" s="402"/>
      <c r="AM100" s="402"/>
      <c r="AN100" s="402"/>
      <c r="AO100" s="402"/>
      <c r="AP100" s="402"/>
      <c r="AQ100" s="402"/>
      <c r="AR100" s="402"/>
      <c r="AS100" s="5"/>
      <c r="AT100" s="5"/>
      <c r="AU100" s="5"/>
      <c r="AV100" s="5"/>
      <c r="AW100" s="5"/>
      <c r="AX100" s="5"/>
      <c r="AY100" s="5"/>
      <c r="AZ100" s="5"/>
      <c r="BA100" s="5"/>
    </row>
    <row r="101" spans="1:53" ht="12" customHeight="1">
      <c r="A101" s="73">
        <v>8.3361344537815096</v>
      </c>
      <c r="B101" s="77"/>
      <c r="C101" s="77">
        <v>8.1920000000000002</v>
      </c>
      <c r="D101" s="77">
        <v>-2.5</v>
      </c>
      <c r="E101" s="129">
        <f t="shared" si="20"/>
        <v>97</v>
      </c>
      <c r="F101" s="129">
        <f t="shared" si="19"/>
        <v>8.1920000000000002</v>
      </c>
      <c r="G101" s="117">
        <v>8.1920000000000002</v>
      </c>
      <c r="H101" s="117">
        <v>-2.5</v>
      </c>
      <c r="I101" s="127">
        <v>9</v>
      </c>
      <c r="J101" s="407">
        <v>19.0207519174098</v>
      </c>
      <c r="K101" s="127">
        <v>9</v>
      </c>
      <c r="L101" s="127">
        <v>386.37660144061698</v>
      </c>
      <c r="M101" s="81">
        <v>9</v>
      </c>
      <c r="N101" s="82">
        <v>-254.79198020194099</v>
      </c>
      <c r="O101" s="82">
        <v>-5079.7557819308604</v>
      </c>
      <c r="P101" s="82">
        <v>-2276.4909247098799</v>
      </c>
      <c r="Q101" s="82">
        <v>-56549.932422799</v>
      </c>
      <c r="R101" s="53"/>
      <c r="S101" s="53"/>
      <c r="T101" s="53"/>
      <c r="U101" s="53"/>
      <c r="V101" s="53"/>
      <c r="W101" s="53"/>
      <c r="X101" s="53"/>
      <c r="Y101" s="53"/>
      <c r="Z101" s="101"/>
      <c r="AA101" s="53"/>
      <c r="AB101" s="53"/>
      <c r="AC101" s="53"/>
      <c r="AD101" s="53"/>
      <c r="AE101" s="53"/>
      <c r="AF101" s="53"/>
      <c r="AG101" s="53"/>
      <c r="AH101" s="402"/>
      <c r="AI101" s="402"/>
      <c r="AJ101" s="402"/>
      <c r="AK101" s="402"/>
      <c r="AL101" s="402"/>
      <c r="AM101" s="402"/>
      <c r="AN101" s="402"/>
      <c r="AO101" s="402"/>
      <c r="AP101" s="402"/>
      <c r="AQ101" s="402"/>
      <c r="AR101" s="402"/>
      <c r="AS101" s="5"/>
      <c r="AT101" s="5"/>
      <c r="AU101" s="5"/>
      <c r="AV101" s="5"/>
      <c r="AW101" s="5"/>
      <c r="AX101" s="5"/>
      <c r="AY101" s="5"/>
      <c r="AZ101" s="5"/>
      <c r="BA101" s="5"/>
    </row>
    <row r="102" spans="1:53" ht="12" customHeight="1">
      <c r="A102" s="73">
        <v>8.4117647058823497</v>
      </c>
      <c r="B102" s="77"/>
      <c r="C102" s="77">
        <v>8.2420000000000009</v>
      </c>
      <c r="D102" s="77">
        <v>-2.1</v>
      </c>
      <c r="E102" s="129">
        <f t="shared" si="20"/>
        <v>98</v>
      </c>
      <c r="F102" s="129">
        <f t="shared" si="19"/>
        <v>8.2420000000000009</v>
      </c>
      <c r="G102" s="117">
        <v>8.2420000000000009</v>
      </c>
      <c r="H102" s="117">
        <v>-2.1</v>
      </c>
      <c r="I102" s="127">
        <v>9.083333333333</v>
      </c>
      <c r="J102" s="407">
        <v>19.166115369959002</v>
      </c>
      <c r="K102" s="127">
        <v>9.083333333333</v>
      </c>
      <c r="L102" s="127">
        <v>386.79045015063599</v>
      </c>
      <c r="M102" s="81">
        <v>9.083333333333</v>
      </c>
      <c r="N102" s="82">
        <v>-269.24103553015402</v>
      </c>
      <c r="O102" s="82">
        <v>-5881.5810411193897</v>
      </c>
      <c r="P102" s="82">
        <v>-2493.3118889853199</v>
      </c>
      <c r="Q102" s="82">
        <v>-68575.468165857703</v>
      </c>
      <c r="R102" s="53"/>
      <c r="S102" s="53"/>
      <c r="T102" s="53"/>
      <c r="U102" s="53"/>
      <c r="V102" s="53"/>
      <c r="W102" s="53"/>
      <c r="X102" s="53"/>
      <c r="Y102" s="53"/>
      <c r="Z102" s="101"/>
      <c r="AA102" s="53"/>
      <c r="AB102" s="53"/>
      <c r="AC102" s="53"/>
      <c r="AD102" s="53"/>
      <c r="AE102" s="53"/>
      <c r="AF102" s="53"/>
      <c r="AG102" s="53"/>
      <c r="AH102" s="402"/>
      <c r="AI102" s="402"/>
      <c r="AJ102" s="402"/>
      <c r="AK102" s="402"/>
      <c r="AL102" s="402"/>
      <c r="AM102" s="402"/>
      <c r="AN102" s="402"/>
      <c r="AO102" s="402"/>
      <c r="AP102" s="402"/>
      <c r="AQ102" s="402"/>
      <c r="AR102" s="402"/>
      <c r="AS102" s="5"/>
      <c r="AT102" s="5"/>
      <c r="AU102" s="5"/>
      <c r="AV102" s="5"/>
      <c r="AW102" s="5"/>
      <c r="AX102" s="5"/>
      <c r="AY102" s="5"/>
      <c r="AZ102" s="5"/>
      <c r="BA102" s="5"/>
    </row>
    <row r="103" spans="1:53" ht="12" customHeight="1">
      <c r="A103" s="73">
        <v>8.4873949579831898</v>
      </c>
      <c r="B103" s="77"/>
      <c r="C103" s="77">
        <v>8.3979999999999997</v>
      </c>
      <c r="D103" s="77">
        <v>2.1</v>
      </c>
      <c r="E103" s="129">
        <f t="shared" si="20"/>
        <v>99</v>
      </c>
      <c r="F103" s="129">
        <f t="shared" si="19"/>
        <v>8.3979999999999908</v>
      </c>
      <c r="G103" s="117">
        <v>8.3979999999999908</v>
      </c>
      <c r="H103" s="117">
        <v>2.1</v>
      </c>
      <c r="I103" s="127">
        <v>9.166666666667</v>
      </c>
      <c r="J103" s="407">
        <v>18.967434255598</v>
      </c>
      <c r="K103" s="127">
        <v>9.166666666667</v>
      </c>
      <c r="L103" s="127">
        <v>387.19007100049902</v>
      </c>
      <c r="M103" s="81">
        <v>9.166666666667</v>
      </c>
      <c r="N103" s="82">
        <v>-293.32639830269801</v>
      </c>
      <c r="O103" s="82">
        <v>-6747.1875618849099</v>
      </c>
      <c r="P103" s="82">
        <v>-2855.2833722727801</v>
      </c>
      <c r="Q103" s="82">
        <v>-81563.076124558094</v>
      </c>
      <c r="R103" s="53"/>
      <c r="S103" s="53"/>
      <c r="T103" s="53"/>
      <c r="U103" s="53"/>
      <c r="V103" s="53"/>
      <c r="W103" s="53"/>
      <c r="X103" s="53"/>
      <c r="Y103" s="53"/>
      <c r="Z103" s="101"/>
      <c r="AA103" s="53"/>
      <c r="AB103" s="53"/>
      <c r="AC103" s="53"/>
      <c r="AD103" s="53"/>
      <c r="AE103" s="53"/>
      <c r="AF103" s="53"/>
      <c r="AG103" s="53"/>
      <c r="AH103" s="402"/>
      <c r="AI103" s="402"/>
      <c r="AJ103" s="402"/>
      <c r="AK103" s="402"/>
      <c r="AL103" s="402"/>
      <c r="AM103" s="402"/>
      <c r="AN103" s="402"/>
      <c r="AO103" s="402"/>
      <c r="AP103" s="402"/>
      <c r="AQ103" s="402"/>
      <c r="AR103" s="402"/>
      <c r="AS103" s="5"/>
      <c r="AT103" s="5"/>
      <c r="AU103" s="5"/>
      <c r="AV103" s="5"/>
      <c r="AW103" s="5"/>
      <c r="AX103" s="5"/>
      <c r="AY103" s="5"/>
      <c r="AZ103" s="5"/>
      <c r="BA103" s="5"/>
    </row>
    <row r="104" spans="1:53" ht="12" customHeight="1">
      <c r="A104" s="73">
        <v>8.5630252100840298</v>
      </c>
      <c r="B104" s="77"/>
      <c r="C104" s="77">
        <v>8.4480000000000004</v>
      </c>
      <c r="D104" s="77">
        <v>2.5</v>
      </c>
      <c r="E104" s="129">
        <f t="shared" si="20"/>
        <v>100</v>
      </c>
      <c r="F104" s="129">
        <f t="shared" si="19"/>
        <v>8.4480000000000004</v>
      </c>
      <c r="G104" s="117">
        <v>8.4480000000000004</v>
      </c>
      <c r="H104" s="117">
        <v>2.5</v>
      </c>
      <c r="I104" s="127">
        <v>9.25</v>
      </c>
      <c r="J104" s="407">
        <v>18.623684257971199</v>
      </c>
      <c r="K104" s="127">
        <v>9.25</v>
      </c>
      <c r="L104" s="127">
        <v>387.57544932234498</v>
      </c>
      <c r="M104" s="81">
        <v>9.25</v>
      </c>
      <c r="N104" s="82">
        <v>-304.95757019721202</v>
      </c>
      <c r="O104" s="82">
        <v>-6903.9731289537804</v>
      </c>
      <c r="P104" s="82">
        <v>-3030.3956759627099</v>
      </c>
      <c r="Q104" s="82">
        <v>-83919.380250635004</v>
      </c>
      <c r="R104" s="53"/>
      <c r="S104" s="53"/>
      <c r="T104" s="53"/>
      <c r="U104" s="53"/>
      <c r="V104" s="53"/>
      <c r="W104" s="53"/>
      <c r="X104" s="53"/>
      <c r="Y104" s="53"/>
      <c r="Z104" s="101"/>
      <c r="AA104" s="53"/>
      <c r="AB104" s="53"/>
      <c r="AC104" s="53"/>
      <c r="AD104" s="53"/>
      <c r="AE104" s="53"/>
      <c r="AF104" s="53"/>
      <c r="AG104" s="53"/>
      <c r="AH104" s="402"/>
      <c r="AI104" s="402"/>
      <c r="AJ104" s="402"/>
      <c r="AK104" s="402"/>
      <c r="AL104" s="402"/>
      <c r="AM104" s="402"/>
      <c r="AN104" s="402"/>
      <c r="AO104" s="402"/>
      <c r="AP104" s="402"/>
      <c r="AQ104" s="402"/>
      <c r="AR104" s="402"/>
      <c r="AS104" s="5"/>
      <c r="AT104" s="5"/>
      <c r="AU104" s="5"/>
      <c r="AV104" s="5"/>
      <c r="AW104" s="5"/>
      <c r="AX104" s="5"/>
      <c r="AY104" s="5"/>
      <c r="AZ104" s="5"/>
      <c r="BA104" s="5"/>
    </row>
    <row r="105" spans="1:53" ht="12" customHeight="1">
      <c r="A105" s="73">
        <v>8.6386554621848699</v>
      </c>
      <c r="B105" s="77"/>
      <c r="C105" s="77">
        <v>8.4979999999999993</v>
      </c>
      <c r="D105" s="77">
        <v>2</v>
      </c>
      <c r="E105" s="129">
        <f t="shared" si="20"/>
        <v>101</v>
      </c>
      <c r="F105" s="129">
        <f t="shared" si="19"/>
        <v>8.4979999999999905</v>
      </c>
      <c r="G105" s="117">
        <v>8.4979999999999905</v>
      </c>
      <c r="H105" s="117">
        <v>2</v>
      </c>
      <c r="I105" s="127">
        <v>9.333333333333</v>
      </c>
      <c r="J105" s="407">
        <v>18.470666565624899</v>
      </c>
      <c r="K105" s="127">
        <v>9.333333333333</v>
      </c>
      <c r="L105" s="127">
        <v>387.94662803858103</v>
      </c>
      <c r="M105" s="81">
        <v>9.333333333333</v>
      </c>
      <c r="N105" s="82">
        <v>-292.66930132441001</v>
      </c>
      <c r="O105" s="82">
        <v>-6183.5990987719997</v>
      </c>
      <c r="P105" s="82">
        <v>-2846.05257721711</v>
      </c>
      <c r="Q105" s="82">
        <v>-73114.049091159395</v>
      </c>
      <c r="R105" s="53"/>
      <c r="S105" s="53"/>
      <c r="T105" s="53"/>
      <c r="U105" s="53"/>
      <c r="V105" s="53"/>
      <c r="W105" s="53"/>
      <c r="X105" s="53"/>
      <c r="Y105" s="53"/>
      <c r="Z105" s="101"/>
      <c r="AA105" s="53"/>
      <c r="AB105" s="53"/>
      <c r="AC105" s="53"/>
      <c r="AD105" s="53"/>
      <c r="AE105" s="53"/>
      <c r="AF105" s="53"/>
      <c r="AG105" s="53"/>
      <c r="AH105" s="402"/>
      <c r="AI105" s="402"/>
      <c r="AJ105" s="402"/>
      <c r="AK105" s="402"/>
      <c r="AL105" s="402"/>
      <c r="AM105" s="402"/>
      <c r="AN105" s="402"/>
      <c r="AO105" s="402"/>
      <c r="AP105" s="402"/>
      <c r="AQ105" s="402"/>
      <c r="AR105" s="402"/>
      <c r="AS105" s="5"/>
      <c r="AT105" s="5"/>
      <c r="AU105" s="5"/>
      <c r="AV105" s="5"/>
      <c r="AW105" s="5"/>
      <c r="AX105" s="5"/>
      <c r="AY105" s="5"/>
      <c r="AZ105" s="5"/>
      <c r="BA105" s="5"/>
    </row>
    <row r="106" spans="1:53" ht="12" customHeight="1">
      <c r="A106" s="73">
        <v>8.71428571428571</v>
      </c>
      <c r="B106" s="77"/>
      <c r="C106" s="77">
        <v>8.6539999999999999</v>
      </c>
      <c r="D106" s="77">
        <v>-2.4</v>
      </c>
      <c r="E106" s="129">
        <f t="shared" si="20"/>
        <v>102</v>
      </c>
      <c r="F106" s="129">
        <f t="shared" si="19"/>
        <v>8.6539999999999893</v>
      </c>
      <c r="G106" s="117">
        <v>8.6539999999999893</v>
      </c>
      <c r="H106" s="117">
        <v>-2.3999999999999901</v>
      </c>
      <c r="I106" s="127">
        <v>9.416666666667</v>
      </c>
      <c r="J106" s="407">
        <v>18.639365867402901</v>
      </c>
      <c r="K106" s="127">
        <v>9.416666666667</v>
      </c>
      <c r="L106" s="127">
        <v>388.30371829294899</v>
      </c>
      <c r="M106" s="81">
        <v>9.416666666667</v>
      </c>
      <c r="N106" s="82">
        <v>-270.16515899337998</v>
      </c>
      <c r="O106" s="82">
        <v>-5355.1892561570603</v>
      </c>
      <c r="P106" s="82">
        <v>-2507.8756926874998</v>
      </c>
      <c r="Q106" s="82">
        <v>-60683.1567508156</v>
      </c>
      <c r="R106" s="53"/>
      <c r="S106" s="53"/>
      <c r="T106" s="53"/>
      <c r="U106" s="53"/>
      <c r="V106" s="53"/>
      <c r="W106" s="53"/>
      <c r="X106" s="53"/>
      <c r="Y106" s="53"/>
      <c r="Z106" s="101"/>
      <c r="AA106" s="53"/>
      <c r="AB106" s="53"/>
      <c r="AC106" s="53"/>
      <c r="AD106" s="53"/>
      <c r="AE106" s="53"/>
      <c r="AF106" s="53"/>
      <c r="AG106" s="53"/>
      <c r="AH106" s="402"/>
      <c r="AI106" s="402"/>
      <c r="AJ106" s="402"/>
      <c r="AK106" s="402"/>
      <c r="AL106" s="402"/>
      <c r="AM106" s="402"/>
      <c r="AN106" s="402"/>
      <c r="AO106" s="402"/>
      <c r="AP106" s="402"/>
      <c r="AQ106" s="402"/>
      <c r="AR106" s="402"/>
      <c r="AS106" s="5"/>
      <c r="AT106" s="5"/>
      <c r="AU106" s="5"/>
      <c r="AV106" s="5"/>
      <c r="AW106" s="5"/>
      <c r="AX106" s="5"/>
      <c r="AY106" s="5"/>
      <c r="AZ106" s="5"/>
      <c r="BA106" s="5"/>
    </row>
    <row r="107" spans="1:53" ht="12" customHeight="1">
      <c r="A107" s="73">
        <v>8.78991596638655</v>
      </c>
      <c r="B107" s="77"/>
      <c r="C107" s="77">
        <v>8.7040000000000006</v>
      </c>
      <c r="D107" s="77">
        <v>-2.8</v>
      </c>
      <c r="E107" s="129">
        <f t="shared" si="20"/>
        <v>103</v>
      </c>
      <c r="F107" s="129">
        <f t="shared" si="19"/>
        <v>8.7040000000000006</v>
      </c>
      <c r="G107" s="117">
        <v>8.7040000000000006</v>
      </c>
      <c r="H107" s="117">
        <v>-2.7999999999999901</v>
      </c>
      <c r="I107" s="127">
        <v>9.5</v>
      </c>
      <c r="J107" s="407">
        <v>18.965632507512002</v>
      </c>
      <c r="K107" s="127">
        <v>9.5</v>
      </c>
      <c r="L107" s="127">
        <v>388.64684822844498</v>
      </c>
      <c r="M107" s="81">
        <v>9.5</v>
      </c>
      <c r="N107" s="82">
        <v>-257.66083400164001</v>
      </c>
      <c r="O107" s="82">
        <v>-5137.5443167712501</v>
      </c>
      <c r="P107" s="82">
        <v>-2319.6820348461802</v>
      </c>
      <c r="Q107" s="82">
        <v>-57412.454622105397</v>
      </c>
      <c r="R107" s="53"/>
      <c r="S107" s="53"/>
      <c r="T107" s="53"/>
      <c r="U107" s="53"/>
      <c r="V107" s="53"/>
      <c r="W107" s="53"/>
      <c r="X107" s="53"/>
      <c r="Y107" s="53"/>
      <c r="Z107" s="101"/>
      <c r="AA107" s="53"/>
      <c r="AB107" s="53"/>
      <c r="AC107" s="53"/>
      <c r="AD107" s="53"/>
      <c r="AE107" s="53"/>
      <c r="AF107" s="53"/>
      <c r="AG107" s="53"/>
      <c r="AH107" s="402"/>
      <c r="AI107" s="402"/>
      <c r="AJ107" s="402"/>
      <c r="AK107" s="402"/>
      <c r="AL107" s="402"/>
      <c r="AM107" s="402"/>
      <c r="AN107" s="402"/>
      <c r="AO107" s="402"/>
      <c r="AP107" s="402"/>
      <c r="AQ107" s="402"/>
      <c r="AR107" s="402"/>
      <c r="AS107" s="5"/>
      <c r="AT107" s="5"/>
      <c r="AU107" s="5"/>
      <c r="AV107" s="5"/>
      <c r="AW107" s="5"/>
      <c r="AX107" s="5"/>
      <c r="AY107" s="5"/>
      <c r="AZ107" s="5"/>
      <c r="BA107" s="5"/>
    </row>
    <row r="108" spans="1:53" ht="12" customHeight="1">
      <c r="A108" s="73">
        <v>8.8655462184873901</v>
      </c>
      <c r="B108" s="77"/>
      <c r="C108" s="77">
        <v>8.7539999999999996</v>
      </c>
      <c r="D108" s="77">
        <v>-2.4</v>
      </c>
      <c r="E108" s="129">
        <f t="shared" si="20"/>
        <v>104</v>
      </c>
      <c r="F108" s="129">
        <f t="shared" si="19"/>
        <v>8.7539999999999907</v>
      </c>
      <c r="G108" s="117">
        <v>8.7539999999999907</v>
      </c>
      <c r="H108" s="117">
        <v>-2.3999999999999901</v>
      </c>
      <c r="I108" s="127">
        <v>9.583333333333</v>
      </c>
      <c r="J108" s="407">
        <v>19.113064964407101</v>
      </c>
      <c r="K108" s="127">
        <v>9.583333333333</v>
      </c>
      <c r="L108" s="127">
        <v>388.97609282941897</v>
      </c>
      <c r="M108" s="81">
        <v>9.583333333333</v>
      </c>
      <c r="N108" s="82">
        <v>-269.562471805445</v>
      </c>
      <c r="O108" s="82">
        <v>-5843.8439844793602</v>
      </c>
      <c r="P108" s="82">
        <v>-2498.2220889768901</v>
      </c>
      <c r="Q108" s="82">
        <v>-68005.029104596106</v>
      </c>
      <c r="R108" s="53"/>
      <c r="S108" s="53"/>
      <c r="T108" s="53"/>
      <c r="U108" s="53"/>
      <c r="V108" s="53"/>
      <c r="W108" s="53"/>
      <c r="X108" s="53"/>
      <c r="Y108" s="53"/>
      <c r="Z108" s="101"/>
      <c r="AA108" s="53"/>
      <c r="AB108" s="53"/>
      <c r="AC108" s="53"/>
      <c r="AD108" s="53"/>
      <c r="AE108" s="53"/>
      <c r="AF108" s="53"/>
      <c r="AG108" s="53"/>
      <c r="AH108" s="402"/>
      <c r="AI108" s="402"/>
      <c r="AJ108" s="402"/>
      <c r="AK108" s="402"/>
      <c r="AL108" s="402"/>
      <c r="AM108" s="402"/>
      <c r="AN108" s="402"/>
      <c r="AO108" s="402"/>
      <c r="AP108" s="402"/>
      <c r="AQ108" s="402"/>
      <c r="AR108" s="402"/>
      <c r="AS108" s="5"/>
      <c r="AT108" s="5"/>
      <c r="AU108" s="5"/>
      <c r="AV108" s="5"/>
      <c r="AW108" s="5"/>
      <c r="AX108" s="5"/>
      <c r="AY108" s="5"/>
      <c r="AZ108" s="5"/>
      <c r="BA108" s="5"/>
    </row>
    <row r="109" spans="1:53" ht="12" customHeight="1">
      <c r="A109" s="73">
        <v>8.9411764705882302</v>
      </c>
      <c r="B109" s="77"/>
      <c r="C109" s="77">
        <v>8.91</v>
      </c>
      <c r="D109" s="77">
        <v>2.4</v>
      </c>
      <c r="E109" s="129">
        <f t="shared" si="20"/>
        <v>105</v>
      </c>
      <c r="F109" s="129">
        <f t="shared" si="19"/>
        <v>8.91</v>
      </c>
      <c r="G109" s="117">
        <v>8.91</v>
      </c>
      <c r="H109" s="117">
        <v>2.3999999999999901</v>
      </c>
      <c r="I109" s="127">
        <v>9.666666666667</v>
      </c>
      <c r="J109" s="407">
        <v>18.9332267420832</v>
      </c>
      <c r="K109" s="127">
        <v>9.666666666667</v>
      </c>
      <c r="L109" s="127">
        <v>389.291458212343</v>
      </c>
      <c r="M109" s="81">
        <v>9.666666666667</v>
      </c>
      <c r="N109" s="82">
        <v>-292.97287405047302</v>
      </c>
      <c r="O109" s="82">
        <v>-6711.9931807926896</v>
      </c>
      <c r="P109" s="82">
        <v>-2850.0152205602399</v>
      </c>
      <c r="Q109" s="82">
        <v>-81030.563491741006</v>
      </c>
      <c r="R109" s="53"/>
      <c r="S109" s="53"/>
      <c r="T109" s="53"/>
      <c r="U109" s="53"/>
      <c r="V109" s="53"/>
      <c r="W109" s="53"/>
      <c r="X109" s="53"/>
      <c r="Y109" s="53"/>
      <c r="Z109" s="101"/>
      <c r="AA109" s="53"/>
      <c r="AB109" s="53"/>
      <c r="AC109" s="53"/>
      <c r="AD109" s="53"/>
      <c r="AE109" s="53"/>
      <c r="AF109" s="53"/>
      <c r="AG109" s="53"/>
      <c r="AH109" s="402"/>
      <c r="AI109" s="402"/>
      <c r="AJ109" s="402"/>
      <c r="AK109" s="402"/>
      <c r="AL109" s="402"/>
      <c r="AM109" s="402"/>
      <c r="AN109" s="402"/>
      <c r="AO109" s="402"/>
      <c r="AP109" s="402"/>
      <c r="AQ109" s="402"/>
      <c r="AR109" s="402"/>
      <c r="AS109" s="5"/>
      <c r="AT109" s="5"/>
      <c r="AU109" s="5"/>
      <c r="AV109" s="5"/>
      <c r="AW109" s="5"/>
      <c r="AX109" s="5"/>
      <c r="AY109" s="5"/>
      <c r="AZ109" s="5"/>
      <c r="BA109" s="5"/>
    </row>
    <row r="110" spans="1:53" ht="12" customHeight="1">
      <c r="A110" s="73">
        <v>9.0168067226890702</v>
      </c>
      <c r="B110" s="77"/>
      <c r="C110" s="77">
        <v>8.9600000000000009</v>
      </c>
      <c r="D110" s="77">
        <v>2.8</v>
      </c>
      <c r="E110" s="129">
        <f t="shared" si="20"/>
        <v>106</v>
      </c>
      <c r="F110" s="129">
        <f t="shared" si="19"/>
        <v>8.9600000000000009</v>
      </c>
      <c r="G110" s="117">
        <v>8.9600000000000009</v>
      </c>
      <c r="H110" s="117">
        <v>2.7999999999999901</v>
      </c>
      <c r="I110" s="127">
        <v>9.75</v>
      </c>
      <c r="J110" s="407">
        <v>18.575511411827399</v>
      </c>
      <c r="K110" s="127">
        <v>9.75</v>
      </c>
      <c r="L110" s="127">
        <v>389.59292991172202</v>
      </c>
      <c r="M110" s="81">
        <v>9.75</v>
      </c>
      <c r="N110" s="82">
        <v>-307.54176790243201</v>
      </c>
      <c r="O110" s="82">
        <v>-7001.3474725510596</v>
      </c>
      <c r="P110" s="82">
        <v>-3069.2429309838699</v>
      </c>
      <c r="Q110" s="82">
        <v>-85375.838201127597</v>
      </c>
      <c r="R110" s="53"/>
      <c r="S110" s="53"/>
      <c r="T110" s="53"/>
      <c r="U110" s="53"/>
      <c r="V110" s="53"/>
      <c r="W110" s="53"/>
      <c r="X110" s="53"/>
      <c r="Y110" s="53"/>
      <c r="Z110" s="101"/>
      <c r="AA110" s="53"/>
      <c r="AB110" s="53"/>
      <c r="AC110" s="53"/>
      <c r="AD110" s="53"/>
      <c r="AE110" s="53"/>
      <c r="AF110" s="53"/>
      <c r="AG110" s="53"/>
      <c r="AH110" s="402"/>
      <c r="AI110" s="402"/>
      <c r="AJ110" s="402"/>
      <c r="AK110" s="402"/>
      <c r="AL110" s="402"/>
      <c r="AM110" s="402"/>
      <c r="AN110" s="402"/>
      <c r="AO110" s="402"/>
      <c r="AP110" s="402"/>
      <c r="AQ110" s="402"/>
      <c r="AR110" s="402"/>
      <c r="AS110" s="5"/>
      <c r="AT110" s="5"/>
      <c r="AU110" s="5"/>
      <c r="AV110" s="5"/>
      <c r="AW110" s="5"/>
      <c r="AX110" s="5"/>
      <c r="AY110" s="5"/>
      <c r="AZ110" s="5"/>
      <c r="BA110" s="5"/>
    </row>
    <row r="111" spans="1:53" ht="12" customHeight="1">
      <c r="A111" s="73">
        <v>9.0924369747899103</v>
      </c>
      <c r="B111" s="77"/>
      <c r="C111" s="77">
        <v>9.01</v>
      </c>
      <c r="D111" s="77">
        <v>2.4</v>
      </c>
      <c r="E111" s="129">
        <f t="shared" si="20"/>
        <v>107</v>
      </c>
      <c r="F111" s="129">
        <f t="shared" si="19"/>
        <v>9.0099999999999891</v>
      </c>
      <c r="G111" s="117">
        <v>9.0099999999999891</v>
      </c>
      <c r="H111" s="117">
        <v>2.3999999999999901</v>
      </c>
      <c r="I111" s="127">
        <v>9.833333333333</v>
      </c>
      <c r="J111" s="407">
        <v>18.380934375953402</v>
      </c>
      <c r="K111" s="127">
        <v>9.833333333333</v>
      </c>
      <c r="L111" s="127">
        <v>389.88054478319202</v>
      </c>
      <c r="M111" s="81">
        <v>9.833333333333</v>
      </c>
      <c r="N111" s="82">
        <v>-297.46786273273398</v>
      </c>
      <c r="O111" s="82">
        <v>-6339.4593382585999</v>
      </c>
      <c r="P111" s="82">
        <v>-2918.1984373287901</v>
      </c>
      <c r="Q111" s="82">
        <v>-75448.591225788507</v>
      </c>
      <c r="R111" s="53"/>
      <c r="S111" s="53"/>
      <c r="T111" s="53"/>
      <c r="U111" s="53"/>
      <c r="V111" s="53"/>
      <c r="W111" s="53"/>
      <c r="X111" s="53"/>
      <c r="Y111" s="53"/>
      <c r="Z111" s="101"/>
      <c r="AA111" s="53"/>
      <c r="AB111" s="53"/>
      <c r="AC111" s="53"/>
      <c r="AD111" s="53"/>
      <c r="AE111" s="53"/>
      <c r="AF111" s="53"/>
      <c r="AG111" s="53"/>
      <c r="AH111" s="402"/>
      <c r="AI111" s="402"/>
      <c r="AJ111" s="402"/>
      <c r="AK111" s="402"/>
      <c r="AL111" s="402"/>
      <c r="AM111" s="402"/>
      <c r="AN111" s="402"/>
      <c r="AO111" s="402"/>
      <c r="AP111" s="402"/>
      <c r="AQ111" s="402"/>
      <c r="AR111" s="402"/>
      <c r="AS111" s="5"/>
      <c r="AT111" s="5"/>
      <c r="AU111" s="5"/>
      <c r="AV111" s="5"/>
      <c r="AW111" s="5"/>
      <c r="AX111" s="5"/>
      <c r="AY111" s="5"/>
      <c r="AZ111" s="5"/>
      <c r="BA111" s="5"/>
    </row>
    <row r="112" spans="1:53" ht="12" customHeight="1">
      <c r="A112" s="73">
        <v>9.1680672268907504</v>
      </c>
      <c r="B112" s="77"/>
      <c r="C112" s="77">
        <v>9.1660000000000004</v>
      </c>
      <c r="D112" s="77">
        <v>-2.1</v>
      </c>
      <c r="E112" s="129">
        <f t="shared" si="20"/>
        <v>108</v>
      </c>
      <c r="F112" s="129">
        <f t="shared" si="19"/>
        <v>9.1660000000000004</v>
      </c>
      <c r="G112" s="117">
        <v>9.1660000000000004</v>
      </c>
      <c r="H112" s="117">
        <v>-2.1</v>
      </c>
      <c r="I112" s="127">
        <v>9.916666666667</v>
      </c>
      <c r="J112" s="407">
        <v>18.543049218583</v>
      </c>
      <c r="K112" s="127">
        <v>9.916666666667</v>
      </c>
      <c r="L112" s="127">
        <v>390.15441509787598</v>
      </c>
      <c r="M112" s="81">
        <v>9.916666666667</v>
      </c>
      <c r="N112" s="82">
        <v>-272.08564896507602</v>
      </c>
      <c r="O112" s="82">
        <v>-5362.4227802278301</v>
      </c>
      <c r="P112" s="82">
        <v>-2536.8153969185</v>
      </c>
      <c r="Q112" s="82">
        <v>-60788.339465573597</v>
      </c>
      <c r="R112" s="53"/>
      <c r="S112" s="53"/>
      <c r="T112" s="53"/>
      <c r="U112" s="53"/>
      <c r="V112" s="53"/>
      <c r="W112" s="53"/>
      <c r="X112" s="53"/>
      <c r="Y112" s="53"/>
      <c r="Z112" s="101"/>
      <c r="AA112" s="53"/>
      <c r="AB112" s="53"/>
      <c r="AC112" s="53"/>
      <c r="AD112" s="53"/>
      <c r="AE112" s="53"/>
      <c r="AF112" s="53"/>
      <c r="AG112" s="53"/>
      <c r="AH112" s="402"/>
      <c r="AI112" s="402"/>
      <c r="AJ112" s="402"/>
      <c r="AK112" s="402"/>
      <c r="AL112" s="402"/>
      <c r="AM112" s="402"/>
      <c r="AN112" s="402"/>
      <c r="AO112" s="402"/>
      <c r="AP112" s="402"/>
      <c r="AQ112" s="402"/>
      <c r="AR112" s="402"/>
      <c r="AS112" s="5"/>
      <c r="AT112" s="5"/>
      <c r="AU112" s="5"/>
      <c r="AV112" s="5"/>
      <c r="AW112" s="5"/>
      <c r="AX112" s="5"/>
      <c r="AY112" s="5"/>
      <c r="AZ112" s="5"/>
      <c r="BA112" s="5"/>
    </row>
    <row r="113" spans="1:53" ht="12" customHeight="1">
      <c r="A113" s="73">
        <v>9.2436974789915904</v>
      </c>
      <c r="B113" s="77"/>
      <c r="C113" s="77">
        <v>9.2159999999999993</v>
      </c>
      <c r="D113" s="77">
        <v>-2.5</v>
      </c>
      <c r="E113" s="129">
        <f t="shared" si="20"/>
        <v>109</v>
      </c>
      <c r="F113" s="129">
        <f t="shared" si="19"/>
        <v>9.2159999999999904</v>
      </c>
      <c r="G113" s="117">
        <v>9.2159999999999904</v>
      </c>
      <c r="H113" s="117">
        <v>-2.5</v>
      </c>
      <c r="I113" s="127">
        <v>10</v>
      </c>
      <c r="J113" s="407">
        <v>18.922610051090199</v>
      </c>
      <c r="K113" s="127">
        <v>10</v>
      </c>
      <c r="L113" s="127">
        <v>390.41468064588202</v>
      </c>
      <c r="M113" s="81">
        <v>10</v>
      </c>
      <c r="N113" s="82">
        <v>-254.831853628094</v>
      </c>
      <c r="O113" s="82">
        <v>-4979.2871194537402</v>
      </c>
      <c r="P113" s="82">
        <v>-2277.2344958936101</v>
      </c>
      <c r="Q113" s="82">
        <v>-55034.380781411703</v>
      </c>
      <c r="R113" s="53"/>
      <c r="S113" s="53"/>
      <c r="T113" s="53"/>
      <c r="U113" s="53"/>
      <c r="V113" s="53"/>
      <c r="W113" s="53"/>
      <c r="X113" s="53"/>
      <c r="Y113" s="53"/>
      <c r="Z113" s="101"/>
      <c r="AA113" s="53"/>
      <c r="AB113" s="53"/>
      <c r="AC113" s="53"/>
      <c r="AD113" s="53"/>
      <c r="AE113" s="53"/>
      <c r="AF113" s="53"/>
      <c r="AG113" s="53"/>
      <c r="AH113" s="402"/>
      <c r="AI113" s="402"/>
      <c r="AJ113" s="402"/>
      <c r="AK113" s="402"/>
      <c r="AL113" s="402"/>
      <c r="AM113" s="402"/>
      <c r="AN113" s="402"/>
      <c r="AO113" s="402"/>
      <c r="AP113" s="402"/>
      <c r="AQ113" s="402"/>
      <c r="AR113" s="402"/>
      <c r="AS113" s="5"/>
      <c r="AT113" s="5"/>
      <c r="AU113" s="5"/>
      <c r="AV113" s="5"/>
      <c r="AW113" s="5"/>
      <c r="AX113" s="5"/>
      <c r="AY113" s="5"/>
      <c r="AZ113" s="5"/>
      <c r="BA113" s="5"/>
    </row>
    <row r="114" spans="1:53" ht="12" customHeight="1">
      <c r="A114" s="73">
        <v>9.3193277310924305</v>
      </c>
      <c r="B114" s="77"/>
      <c r="C114" s="77">
        <v>9.266</v>
      </c>
      <c r="D114" s="77">
        <v>-2.1</v>
      </c>
      <c r="E114" s="129">
        <f t="shared" si="20"/>
        <v>110</v>
      </c>
      <c r="F114" s="129">
        <f t="shared" si="19"/>
        <v>9.266</v>
      </c>
      <c r="G114" s="117">
        <v>9.266</v>
      </c>
      <c r="H114" s="117">
        <v>-2.1</v>
      </c>
      <c r="I114" s="127">
        <v>10.08333333333</v>
      </c>
      <c r="J114" s="407">
        <v>19.161387026762998</v>
      </c>
      <c r="K114" s="127">
        <v>10.08333333333</v>
      </c>
      <c r="L114" s="127">
        <v>390.66143111763199</v>
      </c>
      <c r="M114" s="81">
        <v>10.08333333333</v>
      </c>
      <c r="N114" s="82">
        <v>-263.03197002988401</v>
      </c>
      <c r="O114" s="82">
        <v>-5601.6910263023301</v>
      </c>
      <c r="P114" s="82">
        <v>-2400.0834429956999</v>
      </c>
      <c r="Q114" s="82">
        <v>-64367.230049374899</v>
      </c>
      <c r="R114" s="53"/>
      <c r="S114" s="53"/>
      <c r="T114" s="53"/>
      <c r="U114" s="53"/>
      <c r="V114" s="53"/>
      <c r="W114" s="53"/>
      <c r="X114" s="53"/>
      <c r="Y114" s="53"/>
      <c r="Z114" s="101"/>
      <c r="AA114" s="53"/>
      <c r="AB114" s="53"/>
      <c r="AC114" s="53"/>
      <c r="AD114" s="53"/>
      <c r="AE114" s="53"/>
      <c r="AF114" s="53"/>
      <c r="AG114" s="53"/>
      <c r="AH114" s="402"/>
      <c r="AI114" s="402"/>
      <c r="AJ114" s="402"/>
      <c r="AK114" s="402"/>
      <c r="AL114" s="402"/>
      <c r="AM114" s="402"/>
      <c r="AN114" s="402"/>
      <c r="AO114" s="402"/>
      <c r="AP114" s="402"/>
      <c r="AQ114" s="402"/>
      <c r="AR114" s="402"/>
      <c r="AS114" s="5"/>
      <c r="AT114" s="5"/>
      <c r="AU114" s="5"/>
      <c r="AV114" s="5"/>
      <c r="AW114" s="5"/>
      <c r="AX114" s="5"/>
      <c r="AY114" s="5"/>
      <c r="AZ114" s="5"/>
      <c r="BA114" s="5"/>
    </row>
    <row r="115" spans="1:53" ht="12" customHeight="1">
      <c r="A115" s="73">
        <v>9.3949579831932706</v>
      </c>
      <c r="B115" s="77"/>
      <c r="C115" s="77">
        <v>9.4220000000000006</v>
      </c>
      <c r="D115" s="77">
        <v>2.1</v>
      </c>
      <c r="E115" s="129">
        <f t="shared" si="20"/>
        <v>111</v>
      </c>
      <c r="F115" s="129">
        <f t="shared" si="19"/>
        <v>9.4220000000000006</v>
      </c>
      <c r="G115" s="117">
        <v>9.4220000000000006</v>
      </c>
      <c r="H115" s="117">
        <v>2.1</v>
      </c>
      <c r="I115" s="127">
        <v>10.16666666667</v>
      </c>
      <c r="J115" s="407">
        <v>19.054273411106301</v>
      </c>
      <c r="K115" s="127">
        <v>10.16666666667</v>
      </c>
      <c r="L115" s="127">
        <v>390.89467847136802</v>
      </c>
      <c r="M115" s="81">
        <v>10.16666666667</v>
      </c>
      <c r="N115" s="82">
        <v>-286.69734186457401</v>
      </c>
      <c r="O115" s="82">
        <v>-6544.4615716267699</v>
      </c>
      <c r="P115" s="82">
        <v>-2755.62728812972</v>
      </c>
      <c r="Q115" s="82">
        <v>-78511.338865212398</v>
      </c>
      <c r="R115" s="53"/>
      <c r="S115" s="53"/>
      <c r="T115" s="53"/>
      <c r="U115" s="53"/>
      <c r="V115" s="53"/>
      <c r="W115" s="53"/>
      <c r="X115" s="53"/>
      <c r="Y115" s="53"/>
      <c r="Z115" s="101"/>
      <c r="AA115" s="53"/>
      <c r="AB115" s="53"/>
      <c r="AC115" s="53"/>
      <c r="AD115" s="53"/>
      <c r="AE115" s="53"/>
      <c r="AF115" s="53"/>
      <c r="AG115" s="53"/>
      <c r="AH115" s="402"/>
      <c r="AI115" s="402"/>
      <c r="AJ115" s="402"/>
      <c r="AK115" s="402"/>
      <c r="AL115" s="402"/>
      <c r="AM115" s="402"/>
      <c r="AN115" s="402"/>
      <c r="AO115" s="402"/>
      <c r="AP115" s="402"/>
      <c r="AQ115" s="402"/>
      <c r="AR115" s="402"/>
      <c r="AS115" s="5"/>
      <c r="AT115" s="5"/>
      <c r="AU115" s="5"/>
      <c r="AV115" s="5"/>
      <c r="AW115" s="5"/>
      <c r="AX115" s="5"/>
      <c r="AY115" s="5"/>
      <c r="AZ115" s="5"/>
      <c r="BA115" s="5"/>
    </row>
    <row r="116" spans="1:53" ht="12" customHeight="1">
      <c r="A116" s="73">
        <v>9.4705882352941106</v>
      </c>
      <c r="B116" s="77"/>
      <c r="C116" s="77">
        <v>9.4719999999999995</v>
      </c>
      <c r="D116" s="77">
        <v>2.5</v>
      </c>
      <c r="E116" s="129">
        <f t="shared" si="20"/>
        <v>112</v>
      </c>
      <c r="F116" s="129">
        <f t="shared" si="19"/>
        <v>9.4719999999999906</v>
      </c>
      <c r="G116" s="117">
        <v>9.4719999999999906</v>
      </c>
      <c r="H116" s="117">
        <v>2.5</v>
      </c>
      <c r="I116" s="127">
        <v>10.25</v>
      </c>
      <c r="J116" s="407">
        <v>18.714148500238998</v>
      </c>
      <c r="K116" s="127">
        <v>10.25</v>
      </c>
      <c r="L116" s="127">
        <v>391.11440066599403</v>
      </c>
      <c r="M116" s="81">
        <v>10.25</v>
      </c>
      <c r="N116" s="82">
        <v>-304.27107366099199</v>
      </c>
      <c r="O116" s="82">
        <v>-6972.6897420392897</v>
      </c>
      <c r="P116" s="82">
        <v>-3019.9729752018002</v>
      </c>
      <c r="Q116" s="82">
        <v>-84939.9123621826</v>
      </c>
      <c r="R116" s="53"/>
      <c r="S116" s="53"/>
      <c r="T116" s="53"/>
      <c r="U116" s="53"/>
      <c r="V116" s="53"/>
      <c r="W116" s="53"/>
      <c r="X116" s="53"/>
      <c r="Y116" s="53"/>
      <c r="Z116" s="101"/>
      <c r="AA116" s="53"/>
      <c r="AB116" s="53"/>
      <c r="AC116" s="53"/>
      <c r="AD116" s="53"/>
      <c r="AE116" s="53"/>
      <c r="AF116" s="53"/>
      <c r="AG116" s="53"/>
      <c r="AH116" s="402"/>
      <c r="AI116" s="402"/>
      <c r="AJ116" s="402"/>
      <c r="AK116" s="402"/>
      <c r="AL116" s="402"/>
      <c r="AM116" s="402"/>
      <c r="AN116" s="402"/>
      <c r="AO116" s="402"/>
      <c r="AP116" s="402"/>
      <c r="AQ116" s="402"/>
      <c r="AR116" s="402"/>
      <c r="AS116" s="5"/>
      <c r="AT116" s="5"/>
      <c r="AU116" s="5"/>
      <c r="AV116" s="5"/>
      <c r="AW116" s="5"/>
      <c r="AX116" s="5"/>
      <c r="AY116" s="5"/>
      <c r="AZ116" s="5"/>
      <c r="BA116" s="5"/>
    </row>
    <row r="117" spans="1:53" ht="12" customHeight="1">
      <c r="A117" s="73">
        <v>9.5462184873949507</v>
      </c>
      <c r="B117" s="77"/>
      <c r="C117" s="77">
        <v>9.5220000000000002</v>
      </c>
      <c r="D117" s="77">
        <v>2</v>
      </c>
      <c r="E117" s="129">
        <f t="shared" si="20"/>
        <v>113</v>
      </c>
      <c r="F117" s="129">
        <f t="shared" si="19"/>
        <v>9.5220000000000002</v>
      </c>
      <c r="G117" s="117">
        <v>9.5220000000000002</v>
      </c>
      <c r="H117" s="117">
        <v>2</v>
      </c>
      <c r="I117" s="127">
        <v>10.33333333333</v>
      </c>
      <c r="J117" s="407">
        <v>18.478266375262201</v>
      </c>
      <c r="K117" s="127">
        <v>10.33333333333</v>
      </c>
      <c r="L117" s="127">
        <v>391.32061750499997</v>
      </c>
      <c r="M117" s="81">
        <v>10.33333333333</v>
      </c>
      <c r="N117" s="82">
        <v>-298.22913441875801</v>
      </c>
      <c r="O117" s="82">
        <v>-6443.83350549645</v>
      </c>
      <c r="P117" s="82">
        <v>-2929.5352024588101</v>
      </c>
      <c r="Q117" s="82">
        <v>-77009.128656458997</v>
      </c>
      <c r="R117" s="53"/>
      <c r="S117" s="53"/>
      <c r="T117" s="53"/>
      <c r="U117" s="53"/>
      <c r="V117" s="53"/>
      <c r="W117" s="53"/>
      <c r="X117" s="53"/>
      <c r="Y117" s="53"/>
      <c r="Z117" s="101"/>
      <c r="AA117" s="53"/>
      <c r="AB117" s="53"/>
      <c r="AC117" s="53"/>
      <c r="AD117" s="53"/>
      <c r="AE117" s="53"/>
      <c r="AF117" s="53"/>
      <c r="AG117" s="53"/>
      <c r="AH117" s="402"/>
      <c r="AI117" s="402"/>
      <c r="AJ117" s="402"/>
      <c r="AK117" s="402"/>
      <c r="AL117" s="402"/>
      <c r="AM117" s="402"/>
      <c r="AN117" s="402"/>
      <c r="AO117" s="402"/>
      <c r="AP117" s="402"/>
      <c r="AQ117" s="402"/>
      <c r="AR117" s="402"/>
      <c r="AS117" s="5"/>
      <c r="AT117" s="5"/>
      <c r="AU117" s="5"/>
      <c r="AV117" s="5"/>
      <c r="AW117" s="5"/>
      <c r="AX117" s="5"/>
      <c r="AY117" s="5"/>
      <c r="AZ117" s="5"/>
      <c r="BA117" s="5"/>
    </row>
    <row r="118" spans="1:53" ht="12" customHeight="1">
      <c r="A118" s="73">
        <v>9.6218487394957908</v>
      </c>
      <c r="B118" s="77"/>
      <c r="C118" s="77">
        <v>9.6780000000000008</v>
      </c>
      <c r="D118" s="77">
        <v>-2.4</v>
      </c>
      <c r="E118" s="129">
        <f t="shared" si="20"/>
        <v>114</v>
      </c>
      <c r="F118" s="129">
        <f t="shared" si="19"/>
        <v>9.6780000000000008</v>
      </c>
      <c r="G118" s="117">
        <v>9.6780000000000008</v>
      </c>
      <c r="H118" s="117">
        <v>-2.3999999999999901</v>
      </c>
      <c r="I118" s="127">
        <v>10.41666666667</v>
      </c>
      <c r="J118" s="407">
        <v>18.5602292702232</v>
      </c>
      <c r="K118" s="127">
        <v>10.41666666667</v>
      </c>
      <c r="L118" s="127">
        <v>391.51342239833002</v>
      </c>
      <c r="M118" s="81">
        <v>10.41666666667</v>
      </c>
      <c r="N118" s="82">
        <v>-276.40285758147502</v>
      </c>
      <c r="O118" s="82">
        <v>-5552.4866630024799</v>
      </c>
      <c r="P118" s="82">
        <v>-2601.6420708266</v>
      </c>
      <c r="Q118" s="82">
        <v>-63635.586914669097</v>
      </c>
      <c r="R118" s="53"/>
      <c r="S118" s="53"/>
      <c r="T118" s="53"/>
      <c r="U118" s="53"/>
      <c r="V118" s="53"/>
      <c r="W118" s="53"/>
      <c r="X118" s="53"/>
      <c r="Y118" s="53"/>
      <c r="Z118" s="101"/>
      <c r="AA118" s="53"/>
      <c r="AB118" s="53"/>
      <c r="AC118" s="53"/>
      <c r="AD118" s="53"/>
      <c r="AE118" s="53"/>
      <c r="AF118" s="53"/>
      <c r="AG118" s="53"/>
      <c r="AH118" s="402"/>
      <c r="AI118" s="402"/>
      <c r="AJ118" s="402"/>
      <c r="AK118" s="402"/>
      <c r="AL118" s="402"/>
      <c r="AM118" s="402"/>
      <c r="AN118" s="402"/>
      <c r="AO118" s="402"/>
      <c r="AP118" s="402"/>
      <c r="AQ118" s="402"/>
      <c r="AR118" s="402"/>
      <c r="AS118" s="5"/>
      <c r="AT118" s="5"/>
      <c r="AU118" s="5"/>
      <c r="AV118" s="5"/>
      <c r="AW118" s="5"/>
      <c r="AX118" s="5"/>
      <c r="AY118" s="5"/>
      <c r="AZ118" s="5"/>
      <c r="BA118" s="5"/>
    </row>
    <row r="119" spans="1:53" ht="12" customHeight="1">
      <c r="A119" s="73">
        <v>9.6974789915966308</v>
      </c>
      <c r="B119" s="77"/>
      <c r="C119" s="77">
        <v>9.7279999999999998</v>
      </c>
      <c r="D119" s="77">
        <v>-2.8</v>
      </c>
      <c r="E119" s="129">
        <f t="shared" si="20"/>
        <v>115</v>
      </c>
      <c r="F119" s="129">
        <f t="shared" si="19"/>
        <v>9.7279999999999909</v>
      </c>
      <c r="G119" s="117">
        <v>9.7279999999999909</v>
      </c>
      <c r="H119" s="117">
        <v>-2.7999999999999901</v>
      </c>
      <c r="I119" s="127">
        <v>10.5</v>
      </c>
      <c r="J119" s="407">
        <v>18.8753834144701</v>
      </c>
      <c r="K119" s="127">
        <v>10.5</v>
      </c>
      <c r="L119" s="127">
        <v>391.69294537092702</v>
      </c>
      <c r="M119" s="81">
        <v>10.5</v>
      </c>
      <c r="N119" s="82">
        <v>-258.88854052180398</v>
      </c>
      <c r="O119" s="82">
        <v>-5098.8442140999496</v>
      </c>
      <c r="P119" s="82">
        <v>-2338.2154364797798</v>
      </c>
      <c r="Q119" s="82">
        <v>-56824.887328720797</v>
      </c>
      <c r="R119" s="53"/>
      <c r="S119" s="53"/>
      <c r="T119" s="53"/>
      <c r="U119" s="53"/>
      <c r="V119" s="53"/>
      <c r="W119" s="53"/>
      <c r="X119" s="53"/>
      <c r="Y119" s="53"/>
      <c r="Z119" s="101"/>
      <c r="AA119" s="53"/>
      <c r="AB119" s="53"/>
      <c r="AC119" s="53"/>
      <c r="AD119" s="53"/>
      <c r="AE119" s="53"/>
      <c r="AF119" s="53"/>
      <c r="AG119" s="53"/>
      <c r="AH119" s="402"/>
      <c r="AI119" s="402"/>
      <c r="AJ119" s="402"/>
      <c r="AK119" s="402"/>
      <c r="AL119" s="402"/>
      <c r="AM119" s="402"/>
      <c r="AN119" s="402"/>
      <c r="AO119" s="402"/>
      <c r="AP119" s="402"/>
      <c r="AQ119" s="402"/>
      <c r="AR119" s="402"/>
      <c r="AS119" s="5"/>
      <c r="AT119" s="5"/>
      <c r="AU119" s="5"/>
      <c r="AV119" s="5"/>
      <c r="AW119" s="5"/>
      <c r="AX119" s="5"/>
      <c r="AY119" s="5"/>
      <c r="AZ119" s="5"/>
      <c r="BA119" s="5"/>
    </row>
    <row r="120" spans="1:53" ht="12" customHeight="1">
      <c r="A120" s="73">
        <v>9.7731092436974691</v>
      </c>
      <c r="B120" s="77"/>
      <c r="C120" s="77">
        <v>9.7780000000000005</v>
      </c>
      <c r="D120" s="77">
        <v>-2.4</v>
      </c>
      <c r="E120" s="129">
        <f t="shared" si="20"/>
        <v>116</v>
      </c>
      <c r="F120" s="129">
        <f t="shared" si="19"/>
        <v>9.7780000000000005</v>
      </c>
      <c r="G120" s="117">
        <v>9.7780000000000005</v>
      </c>
      <c r="H120" s="117">
        <v>-2.3999999999999901</v>
      </c>
      <c r="I120" s="127">
        <v>10.58333333333</v>
      </c>
      <c r="J120" s="407">
        <v>19.104010643917601</v>
      </c>
      <c r="K120" s="127">
        <v>10.58333333333</v>
      </c>
      <c r="L120" s="127">
        <v>391.85928003466898</v>
      </c>
      <c r="M120" s="81">
        <v>10.58333333333</v>
      </c>
      <c r="N120" s="82">
        <v>-263.91269660176403</v>
      </c>
      <c r="O120" s="82">
        <v>-5577.4893563944497</v>
      </c>
      <c r="P120" s="82">
        <v>-2413.3665204993299</v>
      </c>
      <c r="Q120" s="82">
        <v>-64001.279868035897</v>
      </c>
      <c r="R120" s="53"/>
      <c r="S120" s="53"/>
      <c r="T120" s="53"/>
      <c r="U120" s="53"/>
      <c r="V120" s="53"/>
      <c r="W120" s="53"/>
      <c r="X120" s="53"/>
      <c r="Y120" s="53"/>
      <c r="Z120" s="101"/>
      <c r="AA120" s="53"/>
      <c r="AB120" s="53"/>
      <c r="AC120" s="53"/>
      <c r="AD120" s="53"/>
      <c r="AE120" s="53"/>
      <c r="AF120" s="53"/>
      <c r="AG120" s="53"/>
      <c r="AH120" s="402"/>
      <c r="AI120" s="402"/>
      <c r="AJ120" s="402"/>
      <c r="AK120" s="402"/>
      <c r="AL120" s="402"/>
      <c r="AM120" s="402"/>
      <c r="AN120" s="402"/>
      <c r="AO120" s="402"/>
      <c r="AP120" s="402"/>
      <c r="AQ120" s="402"/>
      <c r="AR120" s="402"/>
      <c r="AS120" s="5"/>
      <c r="AT120" s="5"/>
      <c r="AU120" s="5"/>
      <c r="AV120" s="5"/>
      <c r="AW120" s="5"/>
      <c r="AX120" s="5"/>
      <c r="AY120" s="5"/>
      <c r="AZ120" s="5"/>
      <c r="BA120" s="5"/>
    </row>
    <row r="121" spans="1:53" ht="12" customHeight="1">
      <c r="A121" s="73">
        <v>9.8487394957983092</v>
      </c>
      <c r="B121" s="77"/>
      <c r="C121" s="77">
        <v>9.9339999999999993</v>
      </c>
      <c r="D121" s="77">
        <v>2.4</v>
      </c>
      <c r="E121" s="129">
        <f t="shared" si="20"/>
        <v>117</v>
      </c>
      <c r="F121" s="129">
        <f t="shared" si="19"/>
        <v>9.9339999999999904</v>
      </c>
      <c r="G121" s="117">
        <v>9.9339999999999904</v>
      </c>
      <c r="H121" s="117">
        <v>2.3999999999999901</v>
      </c>
      <c r="I121" s="127">
        <v>10.66666666667</v>
      </c>
      <c r="J121" s="407">
        <v>19.013695648988101</v>
      </c>
      <c r="K121" s="127">
        <v>10.66666666667</v>
      </c>
      <c r="L121" s="127">
        <v>392.01244698547202</v>
      </c>
      <c r="M121" s="81">
        <v>10.66666666667</v>
      </c>
      <c r="N121" s="82">
        <v>-286.41195167717001</v>
      </c>
      <c r="O121" s="82">
        <v>-6503.2113038677699</v>
      </c>
      <c r="P121" s="82">
        <v>-2751.3545676963799</v>
      </c>
      <c r="Q121" s="82">
        <v>-77889.335554896606</v>
      </c>
      <c r="R121" s="53"/>
      <c r="S121" s="53"/>
      <c r="T121" s="53"/>
      <c r="U121" s="53"/>
      <c r="V121" s="53"/>
      <c r="W121" s="53"/>
      <c r="X121" s="53"/>
      <c r="Y121" s="53"/>
      <c r="Z121" s="101"/>
      <c r="AA121" s="53"/>
      <c r="AB121" s="53"/>
      <c r="AC121" s="53"/>
      <c r="AD121" s="53"/>
      <c r="AE121" s="53"/>
      <c r="AF121" s="53"/>
      <c r="AG121" s="53"/>
      <c r="AH121" s="402"/>
      <c r="AI121" s="402"/>
      <c r="AJ121" s="402"/>
      <c r="AK121" s="402"/>
      <c r="AL121" s="402"/>
      <c r="AM121" s="402"/>
      <c r="AN121" s="402"/>
      <c r="AO121" s="402"/>
      <c r="AP121" s="402"/>
      <c r="AQ121" s="402"/>
      <c r="AR121" s="402"/>
      <c r="AS121" s="5"/>
      <c r="AT121" s="5"/>
      <c r="AU121" s="5"/>
      <c r="AV121" s="5"/>
      <c r="AW121" s="5"/>
      <c r="AX121" s="5"/>
      <c r="AY121" s="5"/>
      <c r="AZ121" s="5"/>
      <c r="BA121" s="5"/>
    </row>
    <row r="122" spans="1:53" ht="12" customHeight="1">
      <c r="A122" s="73">
        <v>9.9243697478991493</v>
      </c>
      <c r="B122" s="77"/>
      <c r="C122" s="77">
        <v>9.984</v>
      </c>
      <c r="D122" s="77">
        <v>2.8</v>
      </c>
      <c r="E122" s="129">
        <f t="shared" si="20"/>
        <v>118</v>
      </c>
      <c r="F122" s="129">
        <f t="shared" si="19"/>
        <v>9.9839999999999893</v>
      </c>
      <c r="G122" s="117">
        <v>9.9839999999999893</v>
      </c>
      <c r="H122" s="117">
        <v>2.7999999999999901</v>
      </c>
      <c r="I122" s="127">
        <v>10.75</v>
      </c>
      <c r="J122" s="407">
        <v>18.674809059571</v>
      </c>
      <c r="K122" s="127">
        <v>10.75</v>
      </c>
      <c r="L122" s="127">
        <v>392.15242738010102</v>
      </c>
      <c r="M122" s="81">
        <v>10.75</v>
      </c>
      <c r="N122" s="82">
        <v>-305.53991594928101</v>
      </c>
      <c r="O122" s="82">
        <v>-7014.44647662036</v>
      </c>
      <c r="P122" s="82">
        <v>-3039.0226424341099</v>
      </c>
      <c r="Q122" s="82">
        <v>-85563.121623491199</v>
      </c>
      <c r="R122" s="53"/>
      <c r="S122" s="53"/>
      <c r="T122" s="53"/>
      <c r="U122" s="53"/>
      <c r="V122" s="53"/>
      <c r="W122" s="53"/>
      <c r="X122" s="53"/>
      <c r="Y122" s="53"/>
      <c r="Z122" s="101"/>
      <c r="AA122" s="53"/>
      <c r="AB122" s="53"/>
      <c r="AC122" s="53"/>
      <c r="AD122" s="53"/>
      <c r="AE122" s="53"/>
      <c r="AF122" s="53"/>
      <c r="AG122" s="53"/>
      <c r="AH122" s="402"/>
      <c r="AI122" s="402"/>
      <c r="AJ122" s="402"/>
      <c r="AK122" s="402"/>
      <c r="AL122" s="402"/>
      <c r="AM122" s="402"/>
      <c r="AN122" s="402"/>
      <c r="AO122" s="402"/>
      <c r="AP122" s="402"/>
      <c r="AQ122" s="402"/>
      <c r="AR122" s="402"/>
      <c r="AS122" s="5"/>
      <c r="AT122" s="5"/>
      <c r="AU122" s="5"/>
      <c r="AV122" s="5"/>
      <c r="AW122" s="5"/>
      <c r="AX122" s="5"/>
      <c r="AY122" s="5"/>
      <c r="AZ122" s="5"/>
      <c r="BA122" s="5"/>
    </row>
    <row r="123" spans="1:53" ht="12" customHeight="1">
      <c r="A123" s="73">
        <v>10</v>
      </c>
      <c r="B123" s="77"/>
      <c r="C123" s="77">
        <v>10.034000000000001</v>
      </c>
      <c r="D123" s="77">
        <v>2.4</v>
      </c>
      <c r="E123" s="129">
        <f t="shared" si="20"/>
        <v>119</v>
      </c>
      <c r="F123" s="129">
        <f t="shared" si="19"/>
        <v>10.034000000000001</v>
      </c>
      <c r="G123" s="117">
        <v>10.034000000000001</v>
      </c>
      <c r="H123" s="117">
        <v>2.3999999999999901</v>
      </c>
      <c r="I123" s="127">
        <v>10.83333333333</v>
      </c>
      <c r="J123" s="407">
        <v>18.399148951236899</v>
      </c>
      <c r="K123" s="127">
        <v>10.83333333333</v>
      </c>
      <c r="L123" s="127">
        <v>392.27923521422002</v>
      </c>
      <c r="M123" s="81">
        <v>10.83333333333</v>
      </c>
      <c r="N123" s="82">
        <v>-302.98069958723698</v>
      </c>
      <c r="O123" s="82">
        <v>-6611.8944267822999</v>
      </c>
      <c r="P123" s="82">
        <v>-3000.92091035165</v>
      </c>
      <c r="Q123" s="82">
        <v>-79527.695307297297</v>
      </c>
      <c r="R123" s="53"/>
      <c r="S123" s="53"/>
      <c r="T123" s="53"/>
      <c r="U123" s="53"/>
      <c r="V123" s="53"/>
      <c r="W123" s="53"/>
      <c r="X123" s="53"/>
      <c r="Y123" s="53"/>
      <c r="Z123" s="101"/>
      <c r="AA123" s="53"/>
      <c r="AB123" s="53"/>
      <c r="AC123" s="53"/>
      <c r="AD123" s="53"/>
      <c r="AE123" s="53"/>
      <c r="AF123" s="53"/>
      <c r="AG123" s="53"/>
      <c r="AH123" s="402"/>
      <c r="AI123" s="402"/>
      <c r="AJ123" s="402"/>
      <c r="AK123" s="402"/>
      <c r="AL123" s="402"/>
      <c r="AM123" s="402"/>
      <c r="AN123" s="402"/>
      <c r="AO123" s="402"/>
      <c r="AP123" s="402"/>
      <c r="AQ123" s="402"/>
      <c r="AR123" s="402"/>
      <c r="AS123" s="5"/>
      <c r="AT123" s="5"/>
      <c r="AU123" s="5"/>
      <c r="AV123" s="5"/>
      <c r="AW123" s="5"/>
      <c r="AX123" s="5"/>
      <c r="AY123" s="5"/>
      <c r="AZ123" s="5"/>
      <c r="BA123" s="5"/>
    </row>
    <row r="124" spans="1:53" ht="12" customHeight="1">
      <c r="B124" s="77"/>
      <c r="C124" s="77">
        <v>10.19</v>
      </c>
      <c r="D124" s="77">
        <v>-2.1</v>
      </c>
      <c r="E124" s="129">
        <f t="shared" si="20"/>
        <v>120</v>
      </c>
      <c r="F124" s="129">
        <f t="shared" si="19"/>
        <v>10.1899999999999</v>
      </c>
      <c r="G124" s="117">
        <v>10.1899999999999</v>
      </c>
      <c r="H124" s="117">
        <v>-2.1</v>
      </c>
      <c r="I124" s="127">
        <v>10.91666666667</v>
      </c>
      <c r="J124" s="407">
        <v>18.4613201072363</v>
      </c>
      <c r="K124" s="127">
        <v>10.91666666667</v>
      </c>
      <c r="L124" s="127">
        <v>392.39296211454803</v>
      </c>
      <c r="M124" s="81">
        <v>10.91666666667</v>
      </c>
      <c r="N124" s="82">
        <v>-279.337622560429</v>
      </c>
      <c r="O124" s="82">
        <v>-5604.6315692317603</v>
      </c>
      <c r="P124" s="82">
        <v>-2645.77633533159</v>
      </c>
      <c r="Q124" s="82">
        <v>-64415.689423339099</v>
      </c>
      <c r="R124" s="53"/>
      <c r="S124" s="53"/>
      <c r="T124" s="53"/>
      <c r="U124" s="53"/>
      <c r="V124" s="53"/>
      <c r="W124" s="53"/>
      <c r="X124" s="53"/>
      <c r="Y124" s="53"/>
      <c r="Z124" s="101"/>
      <c r="AA124" s="53"/>
      <c r="AB124" s="53"/>
      <c r="AC124" s="53"/>
      <c r="AD124" s="53"/>
      <c r="AE124" s="53"/>
      <c r="AF124" s="53"/>
      <c r="AG124" s="53"/>
      <c r="AH124" s="402"/>
      <c r="AI124" s="402"/>
      <c r="AJ124" s="402"/>
      <c r="AK124" s="402"/>
      <c r="AL124" s="402"/>
      <c r="AM124" s="402"/>
      <c r="AN124" s="402"/>
      <c r="AO124" s="402"/>
      <c r="AP124" s="402"/>
      <c r="AQ124" s="402"/>
      <c r="AR124" s="402"/>
      <c r="AS124" s="5"/>
      <c r="AT124" s="5"/>
      <c r="AU124" s="5"/>
      <c r="AV124" s="5"/>
      <c r="AW124" s="5"/>
      <c r="AX124" s="5"/>
      <c r="AY124" s="5"/>
      <c r="AZ124" s="5"/>
      <c r="BA124" s="5"/>
    </row>
    <row r="125" spans="1:53" ht="12" customHeight="1">
      <c r="B125" s="77"/>
      <c r="C125" s="77">
        <v>10.24</v>
      </c>
      <c r="D125" s="77">
        <v>-2.5</v>
      </c>
      <c r="E125" s="129">
        <f t="shared" si="20"/>
        <v>121</v>
      </c>
      <c r="F125" s="129" t="str">
        <f t="shared" si="19"/>
        <v/>
      </c>
      <c r="G125" s="117">
        <v>10.24</v>
      </c>
      <c r="H125" s="117">
        <v>-2.5</v>
      </c>
      <c r="I125" s="127">
        <v>11</v>
      </c>
      <c r="J125" s="407">
        <v>18.811385477678002</v>
      </c>
      <c r="K125" s="127">
        <v>11</v>
      </c>
      <c r="L125" s="127">
        <v>392.493746618844</v>
      </c>
      <c r="M125" s="81">
        <v>11</v>
      </c>
      <c r="N125" s="82">
        <v>-257.58721015985498</v>
      </c>
      <c r="O125" s="82">
        <v>-4990.7437423146903</v>
      </c>
      <c r="P125" s="82">
        <v>-2318.6937397843299</v>
      </c>
      <c r="Q125" s="82">
        <v>-55200.673764672603</v>
      </c>
      <c r="R125" s="53"/>
      <c r="S125" s="53"/>
      <c r="T125" s="53"/>
      <c r="U125" s="53"/>
      <c r="V125" s="53"/>
      <c r="W125" s="53"/>
      <c r="X125" s="53"/>
      <c r="Y125" s="53"/>
      <c r="Z125" s="101"/>
      <c r="AA125" s="53"/>
      <c r="AB125" s="53"/>
      <c r="AC125" s="53"/>
      <c r="AD125" s="53"/>
      <c r="AE125" s="53"/>
      <c r="AF125" s="53"/>
      <c r="AG125" s="53"/>
      <c r="AH125" s="402"/>
      <c r="AI125" s="402"/>
      <c r="AJ125" s="402"/>
      <c r="AK125" s="402"/>
      <c r="AL125" s="402"/>
      <c r="AM125" s="402"/>
      <c r="AN125" s="402"/>
      <c r="AO125" s="402"/>
      <c r="AP125" s="402"/>
      <c r="AQ125" s="402"/>
      <c r="AR125" s="402"/>
      <c r="AS125" s="5"/>
      <c r="AT125" s="5"/>
      <c r="AU125" s="5"/>
      <c r="AV125" s="5"/>
      <c r="AW125" s="5"/>
      <c r="AX125" s="5"/>
      <c r="AY125" s="5"/>
      <c r="AZ125" s="5"/>
      <c r="BA125" s="5"/>
    </row>
    <row r="126" spans="1:53" ht="12" customHeight="1">
      <c r="B126" s="77"/>
      <c r="C126" s="77">
        <v>10.29</v>
      </c>
      <c r="D126" s="77">
        <v>-2.1</v>
      </c>
      <c r="E126" s="129">
        <f t="shared" si="20"/>
        <v>122</v>
      </c>
      <c r="F126" s="129" t="str">
        <f t="shared" si="19"/>
        <v/>
      </c>
      <c r="G126" s="117">
        <v>10.2899999999999</v>
      </c>
      <c r="H126" s="117">
        <v>-2.1</v>
      </c>
      <c r="I126" s="127">
        <v>11.08333333333</v>
      </c>
      <c r="J126" s="407">
        <v>19.1252706901439</v>
      </c>
      <c r="K126" s="127">
        <v>11.08333333333</v>
      </c>
      <c r="L126" s="127">
        <v>392.32092466408199</v>
      </c>
      <c r="M126" s="81">
        <v>11.08333333333</v>
      </c>
      <c r="N126" s="82">
        <v>-257.96694948846198</v>
      </c>
      <c r="O126" s="82">
        <v>-5308.07021561085</v>
      </c>
      <c r="P126" s="82">
        <v>-2325.2499381154098</v>
      </c>
      <c r="Q126" s="82">
        <v>-60292.858043391898</v>
      </c>
      <c r="R126" s="53"/>
      <c r="S126" s="53"/>
      <c r="T126" s="53"/>
      <c r="U126" s="53"/>
      <c r="V126" s="53"/>
      <c r="W126" s="53"/>
      <c r="X126" s="53"/>
      <c r="Y126" s="53"/>
      <c r="Z126" s="101"/>
      <c r="AA126" s="53"/>
      <c r="AB126" s="53"/>
      <c r="AC126" s="53"/>
      <c r="AD126" s="53"/>
      <c r="AE126" s="53"/>
      <c r="AF126" s="53"/>
      <c r="AG126" s="53"/>
      <c r="AH126" s="402"/>
      <c r="AI126" s="402"/>
      <c r="AJ126" s="402"/>
      <c r="AK126" s="402"/>
      <c r="AL126" s="402"/>
      <c r="AM126" s="402"/>
      <c r="AN126" s="402"/>
      <c r="AO126" s="402"/>
      <c r="AP126" s="402"/>
      <c r="AQ126" s="402"/>
      <c r="AR126" s="402"/>
      <c r="AS126" s="5"/>
      <c r="AT126" s="5"/>
      <c r="AU126" s="5"/>
      <c r="AV126" s="5"/>
      <c r="AW126" s="5"/>
      <c r="AX126" s="5"/>
      <c r="AY126" s="5"/>
      <c r="AZ126" s="5"/>
      <c r="BA126" s="5"/>
    </row>
    <row r="127" spans="1:53" ht="12" customHeight="1">
      <c r="B127" s="77"/>
      <c r="C127" s="77">
        <v>10.446</v>
      </c>
      <c r="D127" s="77">
        <v>2.1</v>
      </c>
      <c r="E127" s="129">
        <f t="shared" si="20"/>
        <v>123</v>
      </c>
      <c r="F127" s="129" t="str">
        <f t="shared" si="19"/>
        <v/>
      </c>
      <c r="G127" s="117">
        <v>10.4459999999999</v>
      </c>
      <c r="H127" s="117">
        <v>2.1</v>
      </c>
      <c r="I127" s="127">
        <v>11.16666666667</v>
      </c>
      <c r="J127" s="407">
        <v>19.1166587946398</v>
      </c>
      <c r="K127" s="127">
        <v>11.16666666667</v>
      </c>
      <c r="L127" s="127">
        <v>392.14800787502298</v>
      </c>
      <c r="M127" s="81">
        <v>11.16666666667</v>
      </c>
      <c r="N127" s="82">
        <v>-279.57113323481298</v>
      </c>
      <c r="O127" s="82">
        <v>-6245.0175136493499</v>
      </c>
      <c r="P127" s="82">
        <v>-2650.8808418172598</v>
      </c>
      <c r="Q127" s="82">
        <v>-74622.815200662095</v>
      </c>
      <c r="R127" s="53"/>
      <c r="S127" s="53"/>
      <c r="T127" s="53"/>
      <c r="U127" s="53"/>
      <c r="V127" s="53"/>
      <c r="W127" s="53"/>
      <c r="X127" s="53"/>
      <c r="Y127" s="53"/>
      <c r="Z127" s="101"/>
      <c r="AA127" s="53"/>
      <c r="AB127" s="53"/>
      <c r="AC127" s="53"/>
      <c r="AD127" s="53"/>
      <c r="AE127" s="53"/>
      <c r="AF127" s="53"/>
      <c r="AG127" s="53"/>
      <c r="AH127" s="402"/>
      <c r="AI127" s="402"/>
      <c r="AJ127" s="402"/>
      <c r="AK127" s="402"/>
      <c r="AL127" s="402"/>
      <c r="AM127" s="402"/>
      <c r="AN127" s="402"/>
      <c r="AO127" s="402"/>
      <c r="AP127" s="402"/>
      <c r="AQ127" s="402"/>
      <c r="AR127" s="402"/>
      <c r="AS127" s="5"/>
      <c r="AT127" s="5"/>
      <c r="AU127" s="5"/>
      <c r="AV127" s="5"/>
      <c r="AW127" s="5"/>
      <c r="AX127" s="5"/>
      <c r="AY127" s="5"/>
      <c r="AZ127" s="5"/>
      <c r="BA127" s="5"/>
    </row>
    <row r="128" spans="1:53" ht="12" customHeight="1">
      <c r="B128" s="77"/>
      <c r="C128" s="77">
        <v>10.496</v>
      </c>
      <c r="D128" s="77">
        <v>2.5</v>
      </c>
      <c r="E128" s="129">
        <f t="shared" si="20"/>
        <v>124</v>
      </c>
      <c r="F128" s="129" t="str">
        <f t="shared" si="19"/>
        <v/>
      </c>
      <c r="G128" s="117">
        <v>10.496</v>
      </c>
      <c r="H128" s="117">
        <v>2.5</v>
      </c>
      <c r="I128" s="127">
        <v>11.25</v>
      </c>
      <c r="J128" s="407">
        <v>18.814219294174901</v>
      </c>
      <c r="K128" s="127">
        <v>11.25</v>
      </c>
      <c r="L128" s="127">
        <v>391.97472579616903</v>
      </c>
      <c r="M128" s="81">
        <v>11.25</v>
      </c>
      <c r="N128" s="82">
        <v>-300.74505229331203</v>
      </c>
      <c r="O128" s="82">
        <v>-6856.7762906123598</v>
      </c>
      <c r="P128" s="82">
        <v>-2969.9753403920399</v>
      </c>
      <c r="Q128" s="82">
        <v>-83961.879403445593</v>
      </c>
      <c r="R128" s="53"/>
      <c r="S128" s="53"/>
      <c r="T128" s="53"/>
      <c r="U128" s="53"/>
      <c r="V128" s="53"/>
      <c r="W128" s="53"/>
      <c r="X128" s="53"/>
      <c r="Y128" s="53"/>
      <c r="Z128" s="101"/>
      <c r="AA128" s="53"/>
      <c r="AB128" s="53"/>
      <c r="AC128" s="53"/>
      <c r="AD128" s="53"/>
      <c r="AE128" s="53"/>
      <c r="AF128" s="53"/>
      <c r="AG128" s="53"/>
      <c r="AH128" s="402"/>
      <c r="AI128" s="402"/>
      <c r="AJ128" s="402"/>
      <c r="AK128" s="402"/>
      <c r="AL128" s="402"/>
      <c r="AM128" s="402"/>
      <c r="AN128" s="402"/>
      <c r="AO128" s="402"/>
      <c r="AP128" s="402"/>
      <c r="AQ128" s="402"/>
      <c r="AR128" s="402"/>
      <c r="AS128" s="5"/>
      <c r="AT128" s="5"/>
      <c r="AU128" s="5"/>
      <c r="AV128" s="5"/>
      <c r="AW128" s="5"/>
      <c r="AX128" s="5"/>
      <c r="AY128" s="5"/>
      <c r="AZ128" s="5"/>
      <c r="BA128" s="5"/>
    </row>
    <row r="129" spans="2:53" ht="12" customHeight="1">
      <c r="B129" s="77"/>
      <c r="C129" s="77">
        <v>10.545999999999999</v>
      </c>
      <c r="D129" s="77">
        <v>2</v>
      </c>
      <c r="E129" s="129">
        <f t="shared" si="20"/>
        <v>125</v>
      </c>
      <c r="F129" s="129" t="str">
        <f t="shared" si="19"/>
        <v/>
      </c>
      <c r="G129" s="117">
        <v>10.5459999999999</v>
      </c>
      <c r="H129" s="117">
        <v>2</v>
      </c>
      <c r="I129" s="127">
        <v>11.33333333333</v>
      </c>
      <c r="J129" s="407">
        <v>18.5134285381693</v>
      </c>
      <c r="K129" s="127">
        <v>11.33333333333</v>
      </c>
      <c r="L129" s="127">
        <v>391.80092382795402</v>
      </c>
      <c r="M129" s="81">
        <v>11.33333333333</v>
      </c>
      <c r="N129" s="82">
        <v>-302.13074892355701</v>
      </c>
      <c r="O129" s="82">
        <v>-6590.8498773384799</v>
      </c>
      <c r="P129" s="82">
        <v>-2991.5493000248198</v>
      </c>
      <c r="Q129" s="82">
        <v>-80059.089744937999</v>
      </c>
      <c r="R129" s="53"/>
      <c r="S129" s="53"/>
      <c r="T129" s="53"/>
      <c r="U129" s="53"/>
      <c r="V129" s="53"/>
      <c r="W129" s="53"/>
      <c r="X129" s="53"/>
      <c r="Y129" s="53"/>
      <c r="Z129" s="101"/>
      <c r="AA129" s="53"/>
      <c r="AB129" s="53"/>
      <c r="AC129" s="53"/>
      <c r="AD129" s="53"/>
      <c r="AE129" s="53"/>
      <c r="AF129" s="53"/>
      <c r="AG129" s="53"/>
      <c r="AH129" s="402"/>
      <c r="AI129" s="402"/>
      <c r="AJ129" s="402"/>
      <c r="AK129" s="402"/>
      <c r="AL129" s="402"/>
      <c r="AM129" s="402"/>
      <c r="AN129" s="402"/>
      <c r="AO129" s="402"/>
      <c r="AP129" s="402"/>
      <c r="AQ129" s="402"/>
      <c r="AR129" s="402"/>
      <c r="AS129" s="5"/>
      <c r="AT129" s="5"/>
      <c r="AU129" s="5"/>
      <c r="AV129" s="5"/>
      <c r="AW129" s="5"/>
      <c r="AX129" s="5"/>
      <c r="AY129" s="5"/>
      <c r="AZ129" s="5"/>
      <c r="BA129" s="5"/>
    </row>
    <row r="130" spans="2:53" ht="12" customHeight="1">
      <c r="B130" s="77"/>
      <c r="C130" s="77">
        <v>10.702</v>
      </c>
      <c r="D130" s="77">
        <v>-2.4</v>
      </c>
      <c r="E130" s="129">
        <f t="shared" si="20"/>
        <v>126</v>
      </c>
      <c r="F130" s="129" t="str">
        <f t="shared" si="19"/>
        <v/>
      </c>
      <c r="G130" s="117">
        <v>10.7019999999999</v>
      </c>
      <c r="H130" s="117">
        <v>-2.3999999999999901</v>
      </c>
      <c r="I130" s="127">
        <v>11.41666666667</v>
      </c>
      <c r="J130" s="407">
        <v>18.501510668628001</v>
      </c>
      <c r="K130" s="127">
        <v>11.41666666667</v>
      </c>
      <c r="L130" s="127">
        <v>391.62657795917102</v>
      </c>
      <c r="M130" s="81">
        <v>11.41666666667</v>
      </c>
      <c r="N130" s="82">
        <v>-282.49059593535998</v>
      </c>
      <c r="O130" s="82">
        <v>-5688.2712971966102</v>
      </c>
      <c r="P130" s="82">
        <v>-2696.8077398733599</v>
      </c>
      <c r="Q130" s="82">
        <v>-66561.693613975105</v>
      </c>
      <c r="R130" s="53"/>
      <c r="S130" s="53"/>
      <c r="T130" s="53"/>
      <c r="U130" s="53"/>
      <c r="V130" s="53"/>
      <c r="W130" s="53"/>
      <c r="X130" s="53"/>
      <c r="Y130" s="53"/>
      <c r="Z130" s="101"/>
      <c r="AA130" s="53"/>
      <c r="AB130" s="53"/>
      <c r="AC130" s="53"/>
      <c r="AD130" s="53"/>
      <c r="AE130" s="53"/>
      <c r="AF130" s="53"/>
      <c r="AG130" s="53"/>
      <c r="AH130" s="402"/>
      <c r="AI130" s="402"/>
      <c r="AJ130" s="402"/>
      <c r="AK130" s="402"/>
      <c r="AL130" s="402"/>
      <c r="AM130" s="402"/>
      <c r="AN130" s="402"/>
      <c r="AO130" s="402"/>
      <c r="AP130" s="402"/>
      <c r="AQ130" s="402"/>
      <c r="AR130" s="402"/>
      <c r="AS130" s="5"/>
      <c r="AT130" s="5"/>
      <c r="AU130" s="5"/>
      <c r="AV130" s="5"/>
      <c r="AW130" s="5"/>
      <c r="AX130" s="5"/>
      <c r="AY130" s="5"/>
      <c r="AZ130" s="5"/>
      <c r="BA130" s="5"/>
    </row>
    <row r="131" spans="2:53" ht="12" customHeight="1">
      <c r="B131" s="77"/>
      <c r="C131" s="77">
        <v>10.752000000000001</v>
      </c>
      <c r="D131" s="77">
        <v>-2.8</v>
      </c>
      <c r="E131" s="129">
        <f t="shared" si="20"/>
        <v>127</v>
      </c>
      <c r="F131" s="129" t="str">
        <f t="shared" si="19"/>
        <v/>
      </c>
      <c r="G131" s="117">
        <v>10.752000000000001</v>
      </c>
      <c r="H131" s="117">
        <v>-2.7999999999999901</v>
      </c>
      <c r="I131" s="127">
        <v>11.5</v>
      </c>
      <c r="J131" s="407">
        <v>18.7734600857689</v>
      </c>
      <c r="K131" s="127">
        <v>11.5</v>
      </c>
      <c r="L131" s="127">
        <v>391.45174219924002</v>
      </c>
      <c r="M131" s="81">
        <v>11.5</v>
      </c>
      <c r="N131" s="82">
        <v>-261.975562597318</v>
      </c>
      <c r="O131" s="82">
        <v>-5057.1984934449201</v>
      </c>
      <c r="P131" s="82">
        <v>-2388.4654482318801</v>
      </c>
      <c r="Q131" s="82">
        <v>-57113.176777398701</v>
      </c>
      <c r="R131" s="53"/>
      <c r="S131" s="53"/>
      <c r="T131" s="53"/>
      <c r="U131" s="53"/>
      <c r="V131" s="53"/>
      <c r="W131" s="53"/>
      <c r="X131" s="53"/>
      <c r="Y131" s="53"/>
      <c r="Z131" s="101"/>
      <c r="AA131" s="53"/>
      <c r="AB131" s="53"/>
      <c r="AC131" s="53"/>
      <c r="AD131" s="53"/>
      <c r="AE131" s="53"/>
      <c r="AF131" s="53"/>
      <c r="AG131" s="53"/>
      <c r="AH131" s="402"/>
      <c r="AI131" s="402"/>
      <c r="AJ131" s="402"/>
      <c r="AK131" s="402"/>
      <c r="AL131" s="402"/>
      <c r="AM131" s="402"/>
      <c r="AN131" s="402"/>
      <c r="AO131" s="402"/>
      <c r="AP131" s="402"/>
      <c r="AQ131" s="402"/>
      <c r="AR131" s="402"/>
      <c r="AS131" s="5"/>
      <c r="AT131" s="5"/>
      <c r="AU131" s="5"/>
      <c r="AV131" s="5"/>
      <c r="AW131" s="5"/>
      <c r="AX131" s="5"/>
      <c r="AY131" s="5"/>
      <c r="AZ131" s="5"/>
      <c r="BA131" s="5"/>
    </row>
    <row r="132" spans="2:53" ht="12" customHeight="1">
      <c r="B132" s="77"/>
      <c r="C132" s="77">
        <v>10.802</v>
      </c>
      <c r="D132" s="77">
        <v>-2.4</v>
      </c>
      <c r="E132" s="129">
        <f t="shared" si="20"/>
        <v>128</v>
      </c>
      <c r="F132" s="129" t="str">
        <f t="shared" si="19"/>
        <v/>
      </c>
      <c r="G132" s="117">
        <v>10.8019999999999</v>
      </c>
      <c r="H132" s="117">
        <v>-2.3999999999999901</v>
      </c>
      <c r="I132" s="127">
        <v>11.58333333333</v>
      </c>
      <c r="J132" s="407">
        <v>19.061913972506801</v>
      </c>
      <c r="K132" s="127">
        <v>11.58333333333</v>
      </c>
      <c r="L132" s="127">
        <v>391.276465528963</v>
      </c>
      <c r="M132" s="81">
        <v>11.58333333333</v>
      </c>
      <c r="N132" s="82">
        <v>-259.368656355844</v>
      </c>
      <c r="O132" s="82">
        <v>-5247.2263186502496</v>
      </c>
      <c r="P132" s="82">
        <v>-2348.9959746650602</v>
      </c>
      <c r="Q132" s="82">
        <v>-59972.1732881067</v>
      </c>
      <c r="R132" s="53"/>
      <c r="S132" s="53"/>
      <c r="T132" s="53"/>
      <c r="U132" s="53"/>
      <c r="V132" s="53"/>
      <c r="W132" s="53"/>
      <c r="X132" s="53"/>
      <c r="Y132" s="53"/>
      <c r="Z132" s="101"/>
      <c r="AA132" s="53"/>
      <c r="AB132" s="53"/>
      <c r="AC132" s="53"/>
      <c r="AD132" s="53"/>
      <c r="AE132" s="53"/>
      <c r="AF132" s="53"/>
      <c r="AG132" s="53"/>
      <c r="AH132" s="402"/>
      <c r="AI132" s="402"/>
      <c r="AJ132" s="402"/>
      <c r="AK132" s="402"/>
      <c r="AL132" s="402"/>
      <c r="AM132" s="402"/>
      <c r="AN132" s="402"/>
      <c r="AO132" s="402"/>
      <c r="AP132" s="402"/>
      <c r="AQ132" s="402"/>
      <c r="AR132" s="402"/>
      <c r="AS132" s="5"/>
      <c r="AT132" s="5"/>
      <c r="AU132" s="5"/>
      <c r="AV132" s="5"/>
      <c r="AW132" s="5"/>
      <c r="AX132" s="5"/>
      <c r="AY132" s="5"/>
      <c r="AZ132" s="5"/>
      <c r="BA132" s="5"/>
    </row>
    <row r="133" spans="2:53" ht="12" customHeight="1">
      <c r="B133" s="77"/>
      <c r="C133" s="77">
        <v>10.958</v>
      </c>
      <c r="D133" s="77">
        <v>2.4</v>
      </c>
      <c r="E133" s="129">
        <f t="shared" si="20"/>
        <v>129</v>
      </c>
      <c r="F133" s="129" t="str">
        <f t="shared" si="19"/>
        <v/>
      </c>
      <c r="G133" s="117">
        <v>10.958</v>
      </c>
      <c r="H133" s="117">
        <v>2.3999999999999901</v>
      </c>
      <c r="I133" s="127">
        <v>11.66666666667</v>
      </c>
      <c r="J133" s="407">
        <v>19.066750559109501</v>
      </c>
      <c r="K133" s="127">
        <v>11.66666666667</v>
      </c>
      <c r="L133" s="127">
        <v>391.10073086178699</v>
      </c>
      <c r="M133" s="81">
        <v>11.66666666667</v>
      </c>
      <c r="N133" s="82">
        <v>-279.17271386590897</v>
      </c>
      <c r="O133" s="82">
        <v>-6157.7574778841299</v>
      </c>
      <c r="P133" s="82">
        <v>-2646.4076321975399</v>
      </c>
      <c r="Q133" s="82">
        <v>-73638.721117668305</v>
      </c>
      <c r="R133" s="53"/>
      <c r="S133" s="53"/>
      <c r="T133" s="53"/>
      <c r="U133" s="53"/>
      <c r="V133" s="53"/>
      <c r="W133" s="53"/>
      <c r="X133" s="53"/>
      <c r="Y133" s="53"/>
      <c r="Z133" s="101"/>
      <c r="AA133" s="53"/>
      <c r="AB133" s="53"/>
      <c r="AC133" s="53"/>
      <c r="AD133" s="53"/>
      <c r="AE133" s="53"/>
      <c r="AF133" s="53"/>
      <c r="AG133" s="53"/>
      <c r="AH133" s="402"/>
      <c r="AI133" s="402"/>
      <c r="AJ133" s="402"/>
      <c r="AK133" s="402"/>
      <c r="AL133" s="402"/>
      <c r="AM133" s="402"/>
      <c r="AN133" s="402"/>
      <c r="AO133" s="402"/>
      <c r="AP133" s="402"/>
      <c r="AQ133" s="402"/>
      <c r="AR133" s="402"/>
      <c r="AS133" s="5"/>
      <c r="AT133" s="5"/>
      <c r="AU133" s="5"/>
      <c r="AV133" s="5"/>
      <c r="AW133" s="5"/>
      <c r="AX133" s="5"/>
      <c r="AY133" s="5"/>
      <c r="AZ133" s="5"/>
      <c r="BA133" s="5"/>
    </row>
    <row r="134" spans="2:53" ht="12" customHeight="1">
      <c r="B134" s="77"/>
      <c r="C134" s="77">
        <v>11.007999999999999</v>
      </c>
      <c r="D134" s="77">
        <v>2.8</v>
      </c>
      <c r="E134" s="129">
        <f t="shared" si="20"/>
        <v>130</v>
      </c>
      <c r="F134" s="129" t="str">
        <f t="shared" ref="F134:F197" si="21">IF(E134&lt;=$H$3,G134,"")</f>
        <v/>
      </c>
      <c r="G134" s="117">
        <v>11.0079999999999</v>
      </c>
      <c r="H134" s="117">
        <v>2.7999999999999901</v>
      </c>
      <c r="I134" s="127">
        <v>11.75</v>
      </c>
      <c r="J134" s="407">
        <v>18.775016856396999</v>
      </c>
      <c r="K134" s="127">
        <v>11.75</v>
      </c>
      <c r="L134" s="127">
        <v>390.92446851296501</v>
      </c>
      <c r="M134" s="81">
        <v>11.75</v>
      </c>
      <c r="N134" s="82">
        <v>-301.11689232298102</v>
      </c>
      <c r="O134" s="82">
        <v>-6840.9595646037596</v>
      </c>
      <c r="P134" s="82">
        <v>-2976.32404407169</v>
      </c>
      <c r="Q134" s="82">
        <v>-83896.511631882604</v>
      </c>
      <c r="R134" s="53"/>
      <c r="S134" s="53"/>
      <c r="T134" s="53"/>
      <c r="U134" s="53"/>
      <c r="V134" s="53"/>
      <c r="W134" s="53"/>
      <c r="X134" s="53"/>
      <c r="Y134" s="53"/>
      <c r="Z134" s="101"/>
      <c r="AA134" s="53"/>
      <c r="AB134" s="53"/>
      <c r="AC134" s="53"/>
      <c r="AD134" s="53"/>
      <c r="AE134" s="53"/>
      <c r="AF134" s="53"/>
      <c r="AG134" s="53"/>
      <c r="AH134" s="402"/>
      <c r="AI134" s="402"/>
      <c r="AJ134" s="402"/>
      <c r="AK134" s="402"/>
      <c r="AL134" s="402"/>
      <c r="AM134" s="402"/>
      <c r="AN134" s="402"/>
      <c r="AO134" s="402"/>
      <c r="AP134" s="402"/>
      <c r="AQ134" s="402"/>
      <c r="AR134" s="402"/>
      <c r="AS134" s="5"/>
      <c r="AT134" s="5"/>
      <c r="AU134" s="5"/>
      <c r="AV134" s="5"/>
      <c r="AW134" s="5"/>
      <c r="AX134" s="5"/>
      <c r="AY134" s="5"/>
      <c r="AZ134" s="5"/>
      <c r="BA134" s="5"/>
    </row>
    <row r="135" spans="2:53" ht="12" customHeight="1">
      <c r="B135" s="77"/>
      <c r="C135" s="77">
        <v>11.058</v>
      </c>
      <c r="D135" s="77">
        <v>2.4</v>
      </c>
      <c r="E135" s="129">
        <f t="shared" ref="E135:E198" si="22">E134+1</f>
        <v>131</v>
      </c>
      <c r="F135" s="129" t="str">
        <f t="shared" si="21"/>
        <v/>
      </c>
      <c r="G135" s="117">
        <v>11.0579999999999</v>
      </c>
      <c r="H135" s="117">
        <v>2.3999999999999901</v>
      </c>
      <c r="I135" s="127">
        <v>11.83333333333</v>
      </c>
      <c r="J135" s="407">
        <v>18.444951454671902</v>
      </c>
      <c r="K135" s="127">
        <v>11.83333333333</v>
      </c>
      <c r="L135" s="127">
        <v>390.747621496953</v>
      </c>
      <c r="M135" s="81">
        <v>11.83333333333</v>
      </c>
      <c r="N135" s="82">
        <v>-305.97354851947603</v>
      </c>
      <c r="O135" s="82">
        <v>-6719.9703055870596</v>
      </c>
      <c r="P135" s="82">
        <v>-3049.6580157939902</v>
      </c>
      <c r="Q135" s="82">
        <v>-82088.972789566003</v>
      </c>
      <c r="R135" s="53"/>
      <c r="S135" s="53"/>
      <c r="T135" s="53"/>
      <c r="U135" s="53"/>
      <c r="V135" s="53"/>
      <c r="W135" s="53"/>
      <c r="X135" s="53"/>
      <c r="Y135" s="53"/>
      <c r="Z135" s="101"/>
      <c r="AA135" s="53"/>
      <c r="AB135" s="53"/>
      <c r="AC135" s="53"/>
      <c r="AD135" s="53"/>
      <c r="AE135" s="53"/>
      <c r="AF135" s="53"/>
      <c r="AG135" s="53"/>
      <c r="AH135" s="402"/>
      <c r="AI135" s="402"/>
      <c r="AJ135" s="402"/>
      <c r="AK135" s="402"/>
      <c r="AL135" s="402"/>
      <c r="AM135" s="402"/>
      <c r="AN135" s="402"/>
      <c r="AO135" s="402"/>
      <c r="AP135" s="402"/>
      <c r="AQ135" s="402"/>
      <c r="AR135" s="402"/>
      <c r="AS135" s="5"/>
      <c r="AT135" s="5"/>
      <c r="AU135" s="5"/>
      <c r="AV135" s="5"/>
      <c r="AW135" s="5"/>
      <c r="AX135" s="5"/>
      <c r="AY135" s="5"/>
      <c r="AZ135" s="5"/>
      <c r="BA135" s="5"/>
    </row>
    <row r="136" spans="2:53" ht="12" customHeight="1">
      <c r="B136" s="77"/>
      <c r="C136" s="77">
        <v>11.214</v>
      </c>
      <c r="D136" s="77">
        <v>-2.1</v>
      </c>
      <c r="E136" s="129">
        <f t="shared" si="22"/>
        <v>132</v>
      </c>
      <c r="F136" s="129" t="str">
        <f t="shared" si="21"/>
        <v/>
      </c>
      <c r="G136" s="117">
        <v>11.214</v>
      </c>
      <c r="H136" s="117">
        <v>-2.1</v>
      </c>
      <c r="I136" s="127">
        <v>11.91666666667</v>
      </c>
      <c r="J136" s="407">
        <v>18.400865636183301</v>
      </c>
      <c r="K136" s="127">
        <v>11.91666666667</v>
      </c>
      <c r="L136" s="127">
        <v>390.57020495107503</v>
      </c>
      <c r="M136" s="81">
        <v>11.91666666667</v>
      </c>
      <c r="N136" s="82">
        <v>-286.48305685386998</v>
      </c>
      <c r="O136" s="82">
        <v>-5787.6807607254004</v>
      </c>
      <c r="P136" s="82">
        <v>-2757.00588903784</v>
      </c>
      <c r="Q136" s="82">
        <v>-68105.464772189298</v>
      </c>
      <c r="R136" s="53"/>
      <c r="S136" s="53"/>
      <c r="T136" s="53"/>
      <c r="U136" s="53"/>
      <c r="V136" s="53"/>
      <c r="W136" s="53"/>
      <c r="X136" s="53"/>
      <c r="Y136" s="53"/>
      <c r="Z136" s="101"/>
      <c r="AA136" s="53"/>
      <c r="AB136" s="53"/>
      <c r="AC136" s="53"/>
      <c r="AD136" s="53"/>
      <c r="AE136" s="53"/>
      <c r="AF136" s="53"/>
      <c r="AG136" s="53"/>
      <c r="AH136" s="402"/>
      <c r="AI136" s="402"/>
      <c r="AJ136" s="402"/>
      <c r="AK136" s="402"/>
      <c r="AL136" s="402"/>
      <c r="AM136" s="402"/>
      <c r="AN136" s="402"/>
      <c r="AO136" s="402"/>
      <c r="AP136" s="402"/>
      <c r="AQ136" s="402"/>
      <c r="AR136" s="402"/>
      <c r="AS136" s="5"/>
      <c r="AT136" s="5"/>
      <c r="AU136" s="5"/>
      <c r="AV136" s="5"/>
      <c r="AW136" s="5"/>
      <c r="AX136" s="5"/>
      <c r="AY136" s="5"/>
      <c r="AZ136" s="5"/>
      <c r="BA136" s="5"/>
    </row>
    <row r="137" spans="2:53" ht="12" customHeight="1">
      <c r="B137" s="77"/>
      <c r="C137" s="77">
        <v>11.263999999999999</v>
      </c>
      <c r="D137" s="77">
        <v>-2.5</v>
      </c>
      <c r="E137" s="129">
        <f t="shared" si="22"/>
        <v>133</v>
      </c>
      <c r="F137" s="129" t="str">
        <f t="shared" si="21"/>
        <v/>
      </c>
      <c r="G137" s="117">
        <v>11.2639999999999</v>
      </c>
      <c r="H137" s="117">
        <v>-2.5</v>
      </c>
      <c r="I137" s="127">
        <v>12</v>
      </c>
      <c r="J137" s="407">
        <v>18.691867565667099</v>
      </c>
      <c r="K137" s="127">
        <v>12</v>
      </c>
      <c r="L137" s="127">
        <v>390.39229622790401</v>
      </c>
      <c r="M137" s="81">
        <v>12</v>
      </c>
      <c r="N137" s="82">
        <v>-261.89110333140599</v>
      </c>
      <c r="O137" s="82">
        <v>-4983.8543870081803</v>
      </c>
      <c r="P137" s="82">
        <v>-2387.3181413949101</v>
      </c>
      <c r="Q137" s="82">
        <v>-56043.510016534499</v>
      </c>
      <c r="R137" s="53"/>
      <c r="S137" s="53"/>
      <c r="T137" s="53"/>
      <c r="U137" s="53"/>
      <c r="V137" s="53"/>
      <c r="W137" s="53"/>
      <c r="X137" s="53"/>
      <c r="Y137" s="53"/>
      <c r="Z137" s="101"/>
      <c r="AA137" s="53"/>
      <c r="AB137" s="53"/>
      <c r="AC137" s="53"/>
      <c r="AD137" s="53"/>
      <c r="AE137" s="53"/>
      <c r="AF137" s="53"/>
      <c r="AG137" s="53"/>
      <c r="AH137" s="402"/>
      <c r="AI137" s="402"/>
      <c r="AJ137" s="402"/>
      <c r="AK137" s="402"/>
      <c r="AL137" s="402"/>
      <c r="AM137" s="402"/>
      <c r="AN137" s="402"/>
      <c r="AO137" s="402"/>
      <c r="AP137" s="402"/>
      <c r="AQ137" s="402"/>
      <c r="AR137" s="402"/>
      <c r="AS137" s="5"/>
      <c r="AT137" s="5"/>
      <c r="AU137" s="5"/>
      <c r="AV137" s="5"/>
      <c r="AW137" s="5"/>
      <c r="AX137" s="5"/>
      <c r="AY137" s="5"/>
      <c r="AZ137" s="5"/>
      <c r="BA137" s="5"/>
    </row>
    <row r="138" spans="2:53" ht="12" customHeight="1">
      <c r="B138" s="77"/>
      <c r="C138" s="77">
        <v>11.314</v>
      </c>
      <c r="D138" s="77">
        <v>-2.1</v>
      </c>
      <c r="E138" s="129">
        <f t="shared" si="22"/>
        <v>134</v>
      </c>
      <c r="F138" s="129" t="str">
        <f t="shared" si="21"/>
        <v/>
      </c>
      <c r="G138" s="117">
        <v>11.314</v>
      </c>
      <c r="H138" s="117">
        <v>-2.1</v>
      </c>
      <c r="I138" s="127">
        <v>12.08333333333</v>
      </c>
      <c r="J138" s="407">
        <v>19.0520139002839</v>
      </c>
      <c r="K138" s="127">
        <v>12.08333333333</v>
      </c>
      <c r="L138" s="127">
        <v>390.21396535016402</v>
      </c>
      <c r="M138" s="81">
        <v>12.08333333333</v>
      </c>
      <c r="N138" s="82">
        <v>-254.92829019105901</v>
      </c>
      <c r="O138" s="82">
        <v>-5046.0797556789303</v>
      </c>
      <c r="P138" s="82">
        <v>-2282.2946658820601</v>
      </c>
      <c r="Q138" s="82">
        <v>-56972.355153235403</v>
      </c>
      <c r="R138" s="53"/>
      <c r="S138" s="53"/>
      <c r="T138" s="53"/>
      <c r="U138" s="53"/>
      <c r="V138" s="53"/>
      <c r="W138" s="53"/>
      <c r="X138" s="53"/>
      <c r="Y138" s="53"/>
      <c r="Z138" s="101"/>
      <c r="AA138" s="53"/>
      <c r="AB138" s="53"/>
      <c r="AC138" s="53"/>
      <c r="AD138" s="53"/>
      <c r="AE138" s="53"/>
      <c r="AF138" s="53"/>
      <c r="AG138" s="53"/>
      <c r="AH138" s="402"/>
      <c r="AI138" s="402"/>
      <c r="AJ138" s="402"/>
      <c r="AK138" s="402"/>
      <c r="AL138" s="402"/>
      <c r="AM138" s="402"/>
      <c r="AN138" s="402"/>
      <c r="AO138" s="402"/>
      <c r="AP138" s="402"/>
      <c r="AQ138" s="402"/>
      <c r="AR138" s="402"/>
      <c r="AS138" s="5"/>
      <c r="AT138" s="5"/>
      <c r="AU138" s="5"/>
      <c r="AV138" s="5"/>
      <c r="AW138" s="5"/>
      <c r="AX138" s="5"/>
      <c r="AY138" s="5"/>
      <c r="AZ138" s="5"/>
      <c r="BA138" s="5"/>
    </row>
    <row r="139" spans="2:53" ht="12" customHeight="1">
      <c r="B139" s="77"/>
      <c r="C139" s="77">
        <v>11.47</v>
      </c>
      <c r="D139" s="77">
        <v>2.1</v>
      </c>
      <c r="E139" s="129">
        <f t="shared" si="22"/>
        <v>135</v>
      </c>
      <c r="F139" s="129" t="str">
        <f t="shared" si="21"/>
        <v/>
      </c>
      <c r="G139" s="117">
        <v>11.47</v>
      </c>
      <c r="H139" s="117">
        <v>2.1</v>
      </c>
      <c r="I139" s="127">
        <v>12.16666666667</v>
      </c>
      <c r="J139" s="407">
        <v>19.147877530355</v>
      </c>
      <c r="K139" s="127">
        <v>12.16666666667</v>
      </c>
      <c r="L139" s="127">
        <v>390.03521137894501</v>
      </c>
      <c r="M139" s="81">
        <v>12.16666666667</v>
      </c>
      <c r="N139" s="82">
        <v>-272.19271701232299</v>
      </c>
      <c r="O139" s="82">
        <v>-5922.2193539124301</v>
      </c>
      <c r="P139" s="82">
        <v>-2541.4381710255002</v>
      </c>
      <c r="Q139" s="82">
        <v>-70114.928742600707</v>
      </c>
      <c r="R139" s="53"/>
      <c r="S139" s="53"/>
      <c r="T139" s="53"/>
      <c r="U139" s="53"/>
      <c r="V139" s="53"/>
      <c r="W139" s="53"/>
      <c r="X139" s="53"/>
      <c r="Y139" s="53"/>
      <c r="Z139" s="101"/>
      <c r="AA139" s="53"/>
      <c r="AB139" s="53"/>
      <c r="AC139" s="53"/>
      <c r="AD139" s="53"/>
      <c r="AE139" s="53"/>
      <c r="AF139" s="53"/>
      <c r="AG139" s="53"/>
      <c r="AH139" s="402"/>
      <c r="AI139" s="402"/>
      <c r="AJ139" s="402"/>
      <c r="AK139" s="402"/>
      <c r="AL139" s="402"/>
      <c r="AM139" s="402"/>
      <c r="AN139" s="402"/>
      <c r="AO139" s="402"/>
      <c r="AP139" s="402"/>
      <c r="AQ139" s="402"/>
      <c r="AR139" s="402"/>
      <c r="AS139" s="5"/>
      <c r="AT139" s="5"/>
      <c r="AU139" s="5"/>
      <c r="AV139" s="5"/>
      <c r="AW139" s="5"/>
      <c r="AX139" s="5"/>
      <c r="AY139" s="5"/>
      <c r="AZ139" s="5"/>
      <c r="BA139" s="5"/>
    </row>
    <row r="140" spans="2:53" ht="12" customHeight="1">
      <c r="B140" s="77"/>
      <c r="C140" s="77">
        <v>11.52</v>
      </c>
      <c r="D140" s="77">
        <v>2.5</v>
      </c>
      <c r="E140" s="129">
        <f t="shared" si="22"/>
        <v>136</v>
      </c>
      <c r="F140" s="129" t="str">
        <f t="shared" si="21"/>
        <v/>
      </c>
      <c r="G140" s="117">
        <v>11.5199999999999</v>
      </c>
      <c r="H140" s="117">
        <v>2.5</v>
      </c>
      <c r="I140" s="127">
        <v>12.25</v>
      </c>
      <c r="J140" s="407">
        <v>18.910196789455298</v>
      </c>
      <c r="K140" s="127">
        <v>12.25</v>
      </c>
      <c r="L140" s="127">
        <v>389.85596785879397</v>
      </c>
      <c r="M140" s="81">
        <v>12.25</v>
      </c>
      <c r="N140" s="82">
        <v>-295.768652414315</v>
      </c>
      <c r="O140" s="82">
        <v>-6722.9971388116401</v>
      </c>
      <c r="P140" s="82">
        <v>-2895.7888552159902</v>
      </c>
      <c r="Q140" s="82">
        <v>-82131.802085019604</v>
      </c>
      <c r="R140" s="53"/>
      <c r="S140" s="53"/>
      <c r="T140" s="53"/>
      <c r="U140" s="53"/>
      <c r="V140" s="53"/>
      <c r="W140" s="53"/>
      <c r="X140" s="53"/>
      <c r="Y140" s="53"/>
      <c r="Z140" s="101"/>
      <c r="AA140" s="53"/>
      <c r="AB140" s="53"/>
      <c r="AC140" s="53"/>
      <c r="AD140" s="53"/>
      <c r="AE140" s="53"/>
      <c r="AF140" s="53"/>
      <c r="AG140" s="53"/>
      <c r="AH140" s="402"/>
      <c r="AI140" s="402"/>
      <c r="AJ140" s="402"/>
      <c r="AK140" s="402"/>
      <c r="AL140" s="402"/>
      <c r="AM140" s="402"/>
      <c r="AN140" s="402"/>
      <c r="AO140" s="402"/>
      <c r="AP140" s="402"/>
      <c r="AQ140" s="402"/>
      <c r="AR140" s="402"/>
      <c r="AS140" s="5"/>
      <c r="AT140" s="5"/>
      <c r="AU140" s="5"/>
      <c r="AV140" s="5"/>
      <c r="AW140" s="5"/>
      <c r="AX140" s="5"/>
      <c r="AY140" s="5"/>
      <c r="AZ140" s="5"/>
      <c r="BA140" s="5"/>
    </row>
    <row r="141" spans="2:53" ht="12" customHeight="1">
      <c r="B141" s="77"/>
      <c r="C141" s="77">
        <v>11.57</v>
      </c>
      <c r="D141" s="77">
        <v>2</v>
      </c>
      <c r="E141" s="129">
        <f t="shared" si="22"/>
        <v>137</v>
      </c>
      <c r="F141" s="129" t="str">
        <f t="shared" si="21"/>
        <v/>
      </c>
      <c r="G141" s="117">
        <v>11.57</v>
      </c>
      <c r="H141" s="117">
        <v>2</v>
      </c>
      <c r="I141" s="127">
        <v>12.33333333333</v>
      </c>
      <c r="J141" s="407">
        <v>18.5749259088428</v>
      </c>
      <c r="K141" s="127">
        <v>12.33333333333</v>
      </c>
      <c r="L141" s="127">
        <v>389.67616784322303</v>
      </c>
      <c r="M141" s="81">
        <v>12.33333333333</v>
      </c>
      <c r="N141" s="82">
        <v>-304.12681582588601</v>
      </c>
      <c r="O141" s="82">
        <v>-6741.0653120004799</v>
      </c>
      <c r="P141" s="82">
        <v>-3021.7178239217601</v>
      </c>
      <c r="Q141" s="82">
        <v>-82408.048666524104</v>
      </c>
      <c r="R141" s="53"/>
      <c r="S141" s="53"/>
      <c r="T141" s="53"/>
      <c r="U141" s="53"/>
      <c r="V141" s="53"/>
      <c r="W141" s="53"/>
      <c r="X141" s="53"/>
      <c r="Y141" s="53"/>
      <c r="Z141" s="101"/>
      <c r="AA141" s="53"/>
      <c r="AB141" s="53"/>
      <c r="AC141" s="53"/>
      <c r="AD141" s="53"/>
      <c r="AE141" s="53"/>
      <c r="AF141" s="53"/>
      <c r="AG141" s="53"/>
      <c r="AH141" s="402"/>
      <c r="AI141" s="402"/>
      <c r="AJ141" s="402"/>
      <c r="AK141" s="402"/>
      <c r="AL141" s="402"/>
      <c r="AM141" s="402"/>
      <c r="AN141" s="402"/>
      <c r="AO141" s="402"/>
      <c r="AP141" s="402"/>
      <c r="AQ141" s="402"/>
      <c r="AR141" s="402"/>
      <c r="AS141" s="5"/>
      <c r="AT141" s="5"/>
      <c r="AU141" s="5"/>
      <c r="AV141" s="5"/>
      <c r="AW141" s="5"/>
      <c r="AX141" s="5"/>
      <c r="AY141" s="5"/>
      <c r="AZ141" s="5"/>
      <c r="BA141" s="5"/>
    </row>
    <row r="142" spans="2:53" ht="12" customHeight="1">
      <c r="B142" s="77"/>
      <c r="C142" s="77">
        <v>11.726000000000001</v>
      </c>
      <c r="D142" s="77">
        <v>-2.4</v>
      </c>
      <c r="E142" s="129">
        <f t="shared" si="22"/>
        <v>138</v>
      </c>
      <c r="F142" s="129" t="str">
        <f t="shared" si="21"/>
        <v/>
      </c>
      <c r="G142" s="117">
        <v>11.726000000000001</v>
      </c>
      <c r="H142" s="117">
        <v>-2.3999999999999901</v>
      </c>
      <c r="I142" s="127">
        <v>12.41666666667</v>
      </c>
      <c r="J142" s="407">
        <v>18.466190418031101</v>
      </c>
      <c r="K142" s="127">
        <v>12.41666666667</v>
      </c>
      <c r="L142" s="127">
        <v>389.49580812547498</v>
      </c>
      <c r="M142" s="81">
        <v>12.41666666667</v>
      </c>
      <c r="N142" s="82">
        <v>-289.23399022078098</v>
      </c>
      <c r="O142" s="82">
        <v>-5951.7891187177402</v>
      </c>
      <c r="P142" s="82">
        <v>-2798.1835448674501</v>
      </c>
      <c r="Q142" s="82">
        <v>-70569.344368246893</v>
      </c>
      <c r="R142" s="53"/>
      <c r="S142" s="53"/>
      <c r="T142" s="53"/>
      <c r="U142" s="53"/>
      <c r="V142" s="53"/>
      <c r="W142" s="53"/>
      <c r="X142" s="53"/>
      <c r="Y142" s="53"/>
      <c r="Z142" s="101"/>
      <c r="AA142" s="53"/>
      <c r="AB142" s="53"/>
      <c r="AC142" s="53"/>
      <c r="AD142" s="53"/>
      <c r="AE142" s="53"/>
      <c r="AF142" s="53"/>
      <c r="AG142" s="53"/>
      <c r="AH142" s="402"/>
      <c r="AI142" s="402"/>
      <c r="AJ142" s="402"/>
      <c r="AK142" s="402"/>
      <c r="AL142" s="402"/>
      <c r="AM142" s="402"/>
      <c r="AN142" s="402"/>
      <c r="AO142" s="402"/>
      <c r="AP142" s="402"/>
      <c r="AQ142" s="402"/>
      <c r="AR142" s="402"/>
      <c r="AS142" s="5"/>
      <c r="AT142" s="5"/>
      <c r="AU142" s="5"/>
      <c r="AV142" s="5"/>
      <c r="AW142" s="5"/>
      <c r="AX142" s="5"/>
      <c r="AY142" s="5"/>
      <c r="AZ142" s="5"/>
      <c r="BA142" s="5"/>
    </row>
    <row r="143" spans="2:53" ht="12" customHeight="1">
      <c r="B143" s="77"/>
      <c r="C143" s="77">
        <v>11.776</v>
      </c>
      <c r="D143" s="77">
        <v>-2.8</v>
      </c>
      <c r="E143" s="129">
        <f t="shared" si="22"/>
        <v>139</v>
      </c>
      <c r="F143" s="129" t="str">
        <f t="shared" si="21"/>
        <v/>
      </c>
      <c r="G143" s="117">
        <v>11.7759999999999</v>
      </c>
      <c r="H143" s="117">
        <v>-2.7999999999999901</v>
      </c>
      <c r="I143" s="127">
        <v>12.5</v>
      </c>
      <c r="J143" s="407">
        <v>18.673119004229999</v>
      </c>
      <c r="K143" s="127">
        <v>12.5</v>
      </c>
      <c r="L143" s="127">
        <v>389.314949904706</v>
      </c>
      <c r="M143" s="81">
        <v>12.5</v>
      </c>
      <c r="N143" s="82">
        <v>-266.91649570788502</v>
      </c>
      <c r="O143" s="82">
        <v>-5171.7369780561003</v>
      </c>
      <c r="P143" s="82">
        <v>-2462.7428064184601</v>
      </c>
      <c r="Q143" s="82">
        <v>-58864.192385650102</v>
      </c>
      <c r="R143" s="53"/>
      <c r="S143" s="53"/>
      <c r="T143" s="53"/>
      <c r="U143" s="53"/>
      <c r="V143" s="53"/>
      <c r="W143" s="53"/>
      <c r="X143" s="53"/>
      <c r="Y143" s="53"/>
      <c r="Z143" s="101"/>
      <c r="AA143" s="53"/>
      <c r="AB143" s="53"/>
      <c r="AC143" s="53"/>
      <c r="AD143" s="53"/>
      <c r="AE143" s="53"/>
      <c r="AF143" s="53"/>
      <c r="AG143" s="53"/>
      <c r="AH143" s="402"/>
      <c r="AI143" s="402"/>
      <c r="AJ143" s="402"/>
      <c r="AK143" s="402"/>
      <c r="AL143" s="402"/>
      <c r="AM143" s="402"/>
      <c r="AN143" s="402"/>
      <c r="AO143" s="402"/>
      <c r="AP143" s="402"/>
      <c r="AQ143" s="402"/>
      <c r="AR143" s="402"/>
      <c r="AS143" s="5"/>
      <c r="AT143" s="5"/>
      <c r="AU143" s="5"/>
      <c r="AV143" s="5"/>
      <c r="AW143" s="5"/>
      <c r="AX143" s="5"/>
      <c r="AY143" s="5"/>
      <c r="AZ143" s="5"/>
      <c r="BA143" s="5"/>
    </row>
    <row r="144" spans="2:53" ht="12" customHeight="1">
      <c r="B144" s="77"/>
      <c r="C144" s="77">
        <v>11.826000000000001</v>
      </c>
      <c r="D144" s="77">
        <v>-2.4</v>
      </c>
      <c r="E144" s="129">
        <f t="shared" si="22"/>
        <v>140</v>
      </c>
      <c r="F144" s="129" t="str">
        <f t="shared" si="21"/>
        <v/>
      </c>
      <c r="G144" s="117">
        <v>11.826000000000001</v>
      </c>
      <c r="H144" s="117">
        <v>-2.3999999999999901</v>
      </c>
      <c r="I144" s="127">
        <v>12.58333333333</v>
      </c>
      <c r="J144" s="407">
        <v>18.9927843402672</v>
      </c>
      <c r="K144" s="127">
        <v>12.58333333333</v>
      </c>
      <c r="L144" s="127">
        <v>389.13366068645303</v>
      </c>
      <c r="M144" s="81">
        <v>12.58333333333</v>
      </c>
      <c r="N144" s="82">
        <v>-257.55587085367398</v>
      </c>
      <c r="O144" s="82">
        <v>-5090.0255098924599</v>
      </c>
      <c r="P144" s="82">
        <v>-2321.7484627955</v>
      </c>
      <c r="Q144" s="82">
        <v>-57633.609214056603</v>
      </c>
      <c r="R144" s="53"/>
      <c r="S144" s="53"/>
      <c r="T144" s="53"/>
      <c r="U144" s="53"/>
      <c r="V144" s="53"/>
      <c r="W144" s="53"/>
      <c r="X144" s="53"/>
      <c r="Y144" s="53"/>
      <c r="Z144" s="101"/>
      <c r="AA144" s="53"/>
      <c r="AB144" s="53"/>
      <c r="AC144" s="53"/>
      <c r="AD144" s="53"/>
      <c r="AE144" s="53"/>
      <c r="AF144" s="53"/>
      <c r="AG144" s="53"/>
      <c r="AH144" s="402"/>
      <c r="AI144" s="402"/>
      <c r="AJ144" s="402"/>
      <c r="AK144" s="402"/>
      <c r="AL144" s="402"/>
      <c r="AM144" s="402"/>
      <c r="AN144" s="402"/>
      <c r="AO144" s="402"/>
      <c r="AP144" s="402"/>
      <c r="AQ144" s="402"/>
      <c r="AR144" s="402"/>
      <c r="AS144" s="5"/>
      <c r="AT144" s="5"/>
      <c r="AU144" s="5"/>
      <c r="AV144" s="5"/>
      <c r="AW144" s="5"/>
      <c r="AX144" s="5"/>
      <c r="AY144" s="5"/>
      <c r="AZ144" s="5"/>
      <c r="BA144" s="5"/>
    </row>
    <row r="145" spans="2:53" ht="12" customHeight="1">
      <c r="B145" s="77"/>
      <c r="C145" s="77">
        <v>11.981999999999999</v>
      </c>
      <c r="D145" s="77">
        <v>2.4</v>
      </c>
      <c r="E145" s="129">
        <f t="shared" si="22"/>
        <v>141</v>
      </c>
      <c r="F145" s="129" t="str">
        <f t="shared" si="21"/>
        <v/>
      </c>
      <c r="G145" s="117">
        <v>11.9819999999999</v>
      </c>
      <c r="H145" s="117">
        <v>2.3999999999999901</v>
      </c>
      <c r="I145" s="127">
        <v>12.66666666667</v>
      </c>
      <c r="J145" s="407">
        <v>19.0967814208487</v>
      </c>
      <c r="K145" s="127">
        <v>12.66666666667</v>
      </c>
      <c r="L145" s="127">
        <v>388.951948366446</v>
      </c>
      <c r="M145" s="81">
        <v>12.66666666667</v>
      </c>
      <c r="N145" s="82">
        <v>-272.16930323161398</v>
      </c>
      <c r="O145" s="82">
        <v>-5871.4434353833904</v>
      </c>
      <c r="P145" s="82">
        <v>-2541.0502588529098</v>
      </c>
      <c r="Q145" s="82">
        <v>-69354.496128405706</v>
      </c>
      <c r="R145" s="53"/>
      <c r="S145" s="53"/>
      <c r="T145" s="53"/>
      <c r="U145" s="53"/>
      <c r="V145" s="53"/>
      <c r="W145" s="53"/>
      <c r="X145" s="53"/>
      <c r="Y145" s="53"/>
      <c r="Z145" s="101"/>
      <c r="AA145" s="53"/>
      <c r="AB145" s="53"/>
      <c r="AC145" s="53"/>
      <c r="AD145" s="53"/>
      <c r="AE145" s="53"/>
      <c r="AF145" s="53"/>
      <c r="AG145" s="53"/>
      <c r="AH145" s="402"/>
      <c r="AI145" s="402"/>
      <c r="AJ145" s="402"/>
      <c r="AK145" s="402"/>
      <c r="AL145" s="402"/>
      <c r="AM145" s="402"/>
      <c r="AN145" s="402"/>
      <c r="AO145" s="402"/>
      <c r="AP145" s="402"/>
      <c r="AQ145" s="402"/>
      <c r="AR145" s="402"/>
      <c r="AS145" s="5"/>
      <c r="AT145" s="5"/>
      <c r="AU145" s="5"/>
      <c r="AV145" s="5"/>
      <c r="AW145" s="5"/>
      <c r="AX145" s="5"/>
      <c r="AY145" s="5"/>
      <c r="AZ145" s="5"/>
      <c r="BA145" s="5"/>
    </row>
    <row r="146" spans="2:53" ht="12" customHeight="1">
      <c r="B146" s="77"/>
      <c r="C146" s="77">
        <v>12.032</v>
      </c>
      <c r="D146" s="77">
        <v>2.8</v>
      </c>
      <c r="E146" s="129">
        <f t="shared" si="22"/>
        <v>142</v>
      </c>
      <c r="F146" s="129" t="str">
        <f t="shared" si="21"/>
        <v/>
      </c>
      <c r="G146" s="117">
        <v>12.032</v>
      </c>
      <c r="H146" s="117">
        <v>2.7999999999999901</v>
      </c>
      <c r="I146" s="127">
        <v>12.75</v>
      </c>
      <c r="J146" s="407">
        <v>18.8771712966122</v>
      </c>
      <c r="K146" s="127">
        <v>12.75</v>
      </c>
      <c r="L146" s="127">
        <v>388.76975567935801</v>
      </c>
      <c r="M146" s="81">
        <v>12.75</v>
      </c>
      <c r="N146" s="82">
        <v>-295.57817633110301</v>
      </c>
      <c r="O146" s="82">
        <v>-6697.8062523081999</v>
      </c>
      <c r="P146" s="82">
        <v>-2892.8517590224601</v>
      </c>
      <c r="Q146" s="82">
        <v>-81754.485143552098</v>
      </c>
      <c r="R146" s="53"/>
      <c r="S146" s="53"/>
      <c r="T146" s="53"/>
      <c r="U146" s="53"/>
      <c r="V146" s="53"/>
      <c r="W146" s="53"/>
      <c r="X146" s="53"/>
      <c r="Y146" s="53"/>
      <c r="Z146" s="101"/>
      <c r="AA146" s="53"/>
      <c r="AB146" s="53"/>
      <c r="AC146" s="53"/>
      <c r="AD146" s="53"/>
      <c r="AE146" s="53"/>
      <c r="AF146" s="53"/>
      <c r="AG146" s="53"/>
      <c r="AH146" s="402"/>
      <c r="AI146" s="402"/>
      <c r="AJ146" s="402"/>
      <c r="AK146" s="402"/>
      <c r="AL146" s="402"/>
      <c r="AM146" s="402"/>
      <c r="AN146" s="402"/>
      <c r="AO146" s="402"/>
      <c r="AP146" s="402"/>
      <c r="AQ146" s="402"/>
      <c r="AR146" s="402"/>
      <c r="AS146" s="5"/>
      <c r="AT146" s="5"/>
      <c r="AU146" s="5"/>
      <c r="AV146" s="5"/>
      <c r="AW146" s="5"/>
      <c r="AX146" s="5"/>
      <c r="AY146" s="5"/>
      <c r="AZ146" s="5"/>
      <c r="BA146" s="5"/>
    </row>
    <row r="147" spans="2:53" ht="12" customHeight="1">
      <c r="B147" s="77"/>
      <c r="C147" s="77">
        <v>12.082000000000001</v>
      </c>
      <c r="D147" s="77">
        <v>2.4</v>
      </c>
      <c r="E147" s="129">
        <f t="shared" si="22"/>
        <v>143</v>
      </c>
      <c r="F147" s="129" t="str">
        <f t="shared" si="21"/>
        <v/>
      </c>
      <c r="G147" s="117">
        <v>12.082000000000001</v>
      </c>
      <c r="H147" s="117">
        <v>2.3999999999999901</v>
      </c>
      <c r="I147" s="127">
        <v>12.83333333333</v>
      </c>
      <c r="J147" s="407">
        <v>18.868337111813901</v>
      </c>
      <c r="K147" s="127">
        <v>12.83333333333</v>
      </c>
      <c r="L147" s="127">
        <v>388.587071929687</v>
      </c>
      <c r="M147" s="81">
        <v>12.83333333333</v>
      </c>
      <c r="N147" s="82">
        <v>-274.13702113084503</v>
      </c>
      <c r="O147" s="82">
        <v>-5552.6014726264902</v>
      </c>
      <c r="P147" s="82">
        <v>-2571.0152906455401</v>
      </c>
      <c r="Q147" s="82">
        <v>-64575.825666655197</v>
      </c>
      <c r="R147" s="53"/>
      <c r="S147" s="53"/>
      <c r="T147" s="53"/>
      <c r="U147" s="53"/>
      <c r="V147" s="53"/>
      <c r="W147" s="53"/>
      <c r="X147" s="53"/>
      <c r="Y147" s="53"/>
      <c r="Z147" s="101"/>
      <c r="AA147" s="53"/>
      <c r="AB147" s="53"/>
      <c r="AC147" s="53"/>
      <c r="AD147" s="53"/>
      <c r="AE147" s="53"/>
      <c r="AF147" s="53"/>
      <c r="AG147" s="53"/>
      <c r="AH147" s="402"/>
      <c r="AI147" s="402"/>
      <c r="AJ147" s="402"/>
      <c r="AK147" s="402"/>
      <c r="AL147" s="402"/>
      <c r="AM147" s="402"/>
      <c r="AN147" s="402"/>
      <c r="AO147" s="402"/>
      <c r="AP147" s="402"/>
      <c r="AQ147" s="402"/>
      <c r="AR147" s="402"/>
      <c r="AS147" s="5"/>
      <c r="AT147" s="5"/>
      <c r="AU147" s="5"/>
      <c r="AV147" s="5"/>
      <c r="AW147" s="5"/>
      <c r="AX147" s="5"/>
      <c r="AY147" s="5"/>
      <c r="AZ147" s="5"/>
      <c r="BA147" s="5"/>
    </row>
    <row r="148" spans="2:53" ht="12" customHeight="1">
      <c r="B148" s="77"/>
      <c r="C148" s="77">
        <v>12.238</v>
      </c>
      <c r="D148" s="77">
        <v>-2.1</v>
      </c>
      <c r="E148" s="129">
        <f t="shared" si="22"/>
        <v>144</v>
      </c>
      <c r="F148" s="129" t="str">
        <f t="shared" si="21"/>
        <v/>
      </c>
      <c r="G148" s="117">
        <v>12.2379999999999</v>
      </c>
      <c r="H148" s="117">
        <v>-2.1</v>
      </c>
      <c r="I148" s="127">
        <v>12.91666666667</v>
      </c>
      <c r="J148" s="407">
        <v>18.689305836649499</v>
      </c>
      <c r="K148" s="127">
        <v>12.91666666667</v>
      </c>
      <c r="L148" s="127">
        <v>388.40387127161199</v>
      </c>
      <c r="M148" s="81">
        <v>12.91666666667</v>
      </c>
      <c r="N148" s="82">
        <v>-295.881509183042</v>
      </c>
      <c r="O148" s="82">
        <v>-6566.5645898892799</v>
      </c>
      <c r="P148" s="82">
        <v>-2897.57350416588</v>
      </c>
      <c r="Q148" s="82">
        <v>-79788.105488347894</v>
      </c>
      <c r="R148" s="53"/>
      <c r="S148" s="53"/>
      <c r="T148" s="53"/>
      <c r="U148" s="53"/>
      <c r="V148" s="53"/>
      <c r="W148" s="53"/>
      <c r="X148" s="53"/>
      <c r="Y148" s="53"/>
      <c r="Z148" s="101"/>
      <c r="AA148" s="53"/>
      <c r="AB148" s="53"/>
      <c r="AC148" s="53"/>
      <c r="AD148" s="53"/>
      <c r="AE148" s="53"/>
      <c r="AF148" s="53"/>
      <c r="AG148" s="53"/>
      <c r="AH148" s="402"/>
      <c r="AI148" s="402"/>
      <c r="AJ148" s="402"/>
      <c r="AK148" s="402"/>
      <c r="AL148" s="402"/>
      <c r="AM148" s="402"/>
      <c r="AN148" s="402"/>
      <c r="AO148" s="402"/>
      <c r="AP148" s="402"/>
      <c r="AQ148" s="402"/>
      <c r="AR148" s="402"/>
      <c r="AS148" s="5"/>
      <c r="AT148" s="5"/>
      <c r="AU148" s="5"/>
      <c r="AV148" s="5"/>
      <c r="AW148" s="5"/>
      <c r="AX148" s="5"/>
      <c r="AY148" s="5"/>
      <c r="AZ148" s="5"/>
      <c r="BA148" s="5"/>
    </row>
    <row r="149" spans="2:53" ht="12" customHeight="1">
      <c r="B149" s="77"/>
      <c r="C149" s="77">
        <v>12.288</v>
      </c>
      <c r="D149" s="77">
        <v>-2.5</v>
      </c>
      <c r="E149" s="129">
        <f t="shared" si="22"/>
        <v>145</v>
      </c>
      <c r="F149" s="129" t="str">
        <f t="shared" si="21"/>
        <v/>
      </c>
      <c r="G149" s="117">
        <v>12.288</v>
      </c>
      <c r="H149" s="117">
        <v>-2.5</v>
      </c>
      <c r="I149" s="127">
        <v>13</v>
      </c>
      <c r="J149" s="407">
        <v>18.789670835398901</v>
      </c>
      <c r="K149" s="127">
        <v>13</v>
      </c>
      <c r="L149" s="127">
        <v>388.22018124434402</v>
      </c>
      <c r="M149" s="81">
        <v>13</v>
      </c>
      <c r="N149" s="82">
        <v>-269.49935582242603</v>
      </c>
      <c r="O149" s="82">
        <v>-5310.0194226742997</v>
      </c>
      <c r="P149" s="82">
        <v>-2501.3787438262202</v>
      </c>
      <c r="Q149" s="82">
        <v>-60937.3622400682</v>
      </c>
      <c r="R149" s="53"/>
      <c r="S149" s="53"/>
      <c r="T149" s="53"/>
      <c r="U149" s="53"/>
      <c r="V149" s="53"/>
      <c r="W149" s="53"/>
      <c r="X149" s="53"/>
      <c r="Y149" s="53"/>
      <c r="Z149" s="101"/>
      <c r="AA149" s="53"/>
      <c r="AB149" s="53"/>
      <c r="AC149" s="53"/>
      <c r="AD149" s="53"/>
      <c r="AE149" s="53"/>
      <c r="AF149" s="53"/>
      <c r="AG149" s="53"/>
      <c r="AH149" s="402"/>
      <c r="AI149" s="402"/>
      <c r="AJ149" s="402"/>
      <c r="AK149" s="402"/>
      <c r="AL149" s="402"/>
      <c r="AM149" s="402"/>
      <c r="AN149" s="402"/>
      <c r="AO149" s="402"/>
      <c r="AP149" s="402"/>
      <c r="AQ149" s="402"/>
      <c r="AR149" s="402"/>
      <c r="AS149" s="5"/>
      <c r="AT149" s="5"/>
      <c r="AU149" s="5"/>
      <c r="AV149" s="5"/>
      <c r="AW149" s="5"/>
      <c r="AX149" s="5"/>
      <c r="AY149" s="5"/>
      <c r="AZ149" s="5"/>
      <c r="BA149" s="5"/>
    </row>
    <row r="150" spans="2:53" ht="12" customHeight="1">
      <c r="B150" s="77"/>
      <c r="C150" s="77">
        <v>12.337999999999999</v>
      </c>
      <c r="D150" s="77">
        <v>-2.1</v>
      </c>
      <c r="E150" s="129">
        <f t="shared" si="22"/>
        <v>146</v>
      </c>
      <c r="F150" s="129" t="str">
        <f t="shared" si="21"/>
        <v/>
      </c>
      <c r="G150" s="117">
        <v>12.3379999999999</v>
      </c>
      <c r="H150" s="117">
        <v>-2.1</v>
      </c>
      <c r="I150" s="127">
        <v>13.08333333333</v>
      </c>
      <c r="J150" s="407">
        <v>19.089412391320501</v>
      </c>
      <c r="K150" s="127">
        <v>13.08333333333</v>
      </c>
      <c r="L150" s="127">
        <v>388.036061154457</v>
      </c>
      <c r="M150" s="81">
        <v>13.08333333333</v>
      </c>
      <c r="N150" s="82">
        <v>-254.40753803866301</v>
      </c>
      <c r="O150" s="82">
        <v>-4958.89160425309</v>
      </c>
      <c r="P150" s="82">
        <v>-2274.3468540324302</v>
      </c>
      <c r="Q150" s="82">
        <v>-55665.386826888804</v>
      </c>
      <c r="R150" s="53"/>
      <c r="S150" s="53"/>
      <c r="T150" s="53"/>
      <c r="U150" s="53"/>
      <c r="V150" s="53"/>
      <c r="W150" s="53"/>
      <c r="X150" s="53"/>
      <c r="Y150" s="53"/>
      <c r="Z150" s="101"/>
      <c r="AA150" s="53"/>
      <c r="AB150" s="53"/>
      <c r="AC150" s="53"/>
      <c r="AD150" s="53"/>
      <c r="AE150" s="53"/>
      <c r="AF150" s="53"/>
      <c r="AG150" s="53"/>
      <c r="AH150" s="402"/>
      <c r="AI150" s="402"/>
      <c r="AJ150" s="402"/>
      <c r="AK150" s="402"/>
      <c r="AL150" s="402"/>
      <c r="AM150" s="402"/>
      <c r="AN150" s="402"/>
      <c r="AO150" s="402"/>
      <c r="AP150" s="402"/>
      <c r="AQ150" s="402"/>
      <c r="AR150" s="402"/>
      <c r="AS150" s="5"/>
      <c r="AT150" s="5"/>
      <c r="AU150" s="5"/>
      <c r="AV150" s="5"/>
      <c r="AW150" s="5"/>
      <c r="AX150" s="5"/>
      <c r="AY150" s="5"/>
      <c r="AZ150" s="5"/>
      <c r="BA150" s="5"/>
    </row>
    <row r="151" spans="2:53" ht="12" customHeight="1">
      <c r="B151" s="77"/>
      <c r="C151" s="77">
        <v>12.494</v>
      </c>
      <c r="D151" s="77">
        <v>2.1</v>
      </c>
      <c r="E151" s="129">
        <f t="shared" si="22"/>
        <v>147</v>
      </c>
      <c r="F151" s="129" t="str">
        <f t="shared" si="21"/>
        <v/>
      </c>
      <c r="G151" s="117">
        <v>12.4939999999999</v>
      </c>
      <c r="H151" s="117">
        <v>2.1</v>
      </c>
      <c r="I151" s="127">
        <v>13.16666666667</v>
      </c>
      <c r="J151" s="407">
        <v>19.23624938191</v>
      </c>
      <c r="K151" s="127">
        <v>13.16666666667</v>
      </c>
      <c r="L151" s="127">
        <v>387.85152811070901</v>
      </c>
      <c r="M151" s="81">
        <v>13.16666666667</v>
      </c>
      <c r="N151" s="82">
        <v>-265.52549201545497</v>
      </c>
      <c r="O151" s="82">
        <v>-5649.96292602414</v>
      </c>
      <c r="P151" s="82">
        <v>-2441.0803597535</v>
      </c>
      <c r="Q151" s="82">
        <v>-66030.102284417997</v>
      </c>
      <c r="R151" s="53"/>
      <c r="S151" s="53"/>
      <c r="T151" s="53"/>
      <c r="U151" s="53"/>
      <c r="V151" s="53"/>
      <c r="W151" s="53"/>
      <c r="X151" s="53"/>
      <c r="Y151" s="53"/>
      <c r="Z151" s="101"/>
      <c r="AA151" s="53"/>
      <c r="AB151" s="53"/>
      <c r="AC151" s="53"/>
      <c r="AD151" s="53"/>
      <c r="AE151" s="53"/>
      <c r="AF151" s="53"/>
      <c r="AG151" s="53"/>
      <c r="AH151" s="402"/>
      <c r="AI151" s="402"/>
      <c r="AJ151" s="402"/>
      <c r="AK151" s="402"/>
      <c r="AL151" s="402"/>
      <c r="AM151" s="402"/>
      <c r="AN151" s="402"/>
      <c r="AO151" s="402"/>
      <c r="AP151" s="402"/>
      <c r="AQ151" s="402"/>
      <c r="AR151" s="402"/>
      <c r="AS151" s="5"/>
      <c r="AT151" s="5"/>
      <c r="AU151" s="5"/>
      <c r="AV151" s="5"/>
      <c r="AW151" s="5"/>
      <c r="AX151" s="5"/>
      <c r="AY151" s="5"/>
      <c r="AZ151" s="5"/>
      <c r="BA151" s="5"/>
    </row>
    <row r="152" spans="2:53" ht="12" customHeight="1">
      <c r="B152" s="77"/>
      <c r="C152" s="77">
        <v>12.544</v>
      </c>
      <c r="D152" s="77">
        <v>2.5</v>
      </c>
      <c r="E152" s="129">
        <f t="shared" si="22"/>
        <v>148</v>
      </c>
      <c r="F152" s="129" t="str">
        <f t="shared" si="21"/>
        <v/>
      </c>
      <c r="G152" s="117">
        <v>12.544</v>
      </c>
      <c r="H152" s="117">
        <v>2.5</v>
      </c>
      <c r="I152" s="127">
        <v>13.25</v>
      </c>
      <c r="J152" s="407">
        <v>19.0553926950384</v>
      </c>
      <c r="K152" s="127">
        <v>13.25</v>
      </c>
      <c r="L152" s="127">
        <v>387.66653249900298</v>
      </c>
      <c r="M152" s="81">
        <v>13.25</v>
      </c>
      <c r="N152" s="82">
        <v>-289.509418308455</v>
      </c>
      <c r="O152" s="82">
        <v>-6552.8934300970304</v>
      </c>
      <c r="P152" s="82">
        <v>-2801.45723365807</v>
      </c>
      <c r="Q152" s="82">
        <v>-79578.035157267703</v>
      </c>
      <c r="R152" s="53"/>
      <c r="S152" s="53"/>
      <c r="T152" s="53"/>
      <c r="U152" s="53"/>
      <c r="V152" s="53"/>
      <c r="W152" s="53"/>
      <c r="X152" s="53"/>
      <c r="Y152" s="53"/>
      <c r="Z152" s="101"/>
      <c r="AA152" s="53"/>
      <c r="AB152" s="53"/>
      <c r="AC152" s="53"/>
      <c r="AD152" s="53"/>
      <c r="AE152" s="53"/>
      <c r="AF152" s="53"/>
      <c r="AG152" s="53"/>
      <c r="AH152" s="402"/>
      <c r="AI152" s="402"/>
      <c r="AJ152" s="402"/>
      <c r="AK152" s="402"/>
      <c r="AL152" s="402"/>
      <c r="AM152" s="402"/>
      <c r="AN152" s="402"/>
      <c r="AO152" s="402"/>
      <c r="AP152" s="402"/>
      <c r="AQ152" s="402"/>
      <c r="AR152" s="402"/>
      <c r="AS152" s="5"/>
      <c r="AT152" s="5"/>
      <c r="AU152" s="5"/>
      <c r="AV152" s="5"/>
      <c r="AW152" s="5"/>
      <c r="AX152" s="5"/>
      <c r="AY152" s="5"/>
      <c r="AZ152" s="5"/>
      <c r="BA152" s="5"/>
    </row>
    <row r="153" spans="2:53" ht="12" customHeight="1">
      <c r="B153" s="77"/>
      <c r="C153" s="77">
        <v>12.593999999999999</v>
      </c>
      <c r="D153" s="77">
        <v>2</v>
      </c>
      <c r="E153" s="129">
        <f t="shared" si="22"/>
        <v>149</v>
      </c>
      <c r="F153" s="129" t="str">
        <f t="shared" si="21"/>
        <v/>
      </c>
      <c r="G153" s="117">
        <v>12.5939999999999</v>
      </c>
      <c r="H153" s="117">
        <v>2</v>
      </c>
      <c r="I153" s="127">
        <v>13.33333333333</v>
      </c>
      <c r="J153" s="407">
        <v>18.691375879122699</v>
      </c>
      <c r="K153" s="127">
        <v>13.33333333333</v>
      </c>
      <c r="L153" s="127">
        <v>387.48100363565999</v>
      </c>
      <c r="M153" s="81">
        <v>13.33333333333</v>
      </c>
      <c r="N153" s="82">
        <v>-304.56000425790302</v>
      </c>
      <c r="O153" s="82">
        <v>-6858.1353996282696</v>
      </c>
      <c r="P153" s="82">
        <v>-3027.9065222194999</v>
      </c>
      <c r="Q153" s="82">
        <v>-84162.404248908104</v>
      </c>
      <c r="R153" s="53"/>
      <c r="S153" s="53"/>
      <c r="T153" s="53"/>
      <c r="U153" s="53"/>
      <c r="V153" s="53"/>
      <c r="W153" s="53"/>
      <c r="X153" s="53"/>
      <c r="Y153" s="53"/>
      <c r="Z153" s="101"/>
      <c r="AA153" s="53"/>
      <c r="AB153" s="53"/>
      <c r="AC153" s="53"/>
      <c r="AD153" s="53"/>
      <c r="AE153" s="53"/>
      <c r="AF153" s="53"/>
      <c r="AG153" s="53"/>
      <c r="AH153" s="402"/>
      <c r="AI153" s="402"/>
      <c r="AJ153" s="402"/>
      <c r="AK153" s="402"/>
      <c r="AL153" s="402"/>
      <c r="AM153" s="402"/>
      <c r="AN153" s="402"/>
      <c r="AO153" s="402"/>
      <c r="AP153" s="402"/>
      <c r="AQ153" s="402"/>
      <c r="AR153" s="402"/>
      <c r="AS153" s="5"/>
      <c r="AT153" s="5"/>
      <c r="AU153" s="5"/>
      <c r="AV153" s="5"/>
      <c r="AW153" s="5"/>
      <c r="AX153" s="5"/>
      <c r="AY153" s="5"/>
      <c r="AZ153" s="5"/>
      <c r="BA153" s="5"/>
    </row>
    <row r="154" spans="2:53" ht="12" customHeight="1">
      <c r="B154" s="77"/>
      <c r="C154" s="77">
        <v>12.75</v>
      </c>
      <c r="D154" s="77">
        <v>-2.4</v>
      </c>
      <c r="E154" s="129">
        <f t="shared" si="22"/>
        <v>150</v>
      </c>
      <c r="F154" s="129" t="str">
        <f t="shared" si="21"/>
        <v/>
      </c>
      <c r="G154" s="117">
        <v>12.75</v>
      </c>
      <c r="H154" s="117">
        <v>-2.3999999999999901</v>
      </c>
      <c r="I154" s="127">
        <v>13.41666666667</v>
      </c>
      <c r="J154" s="407">
        <v>18.481878251351901</v>
      </c>
      <c r="K154" s="127">
        <v>13.41666666667</v>
      </c>
      <c r="L154" s="127">
        <v>387.29492083828501</v>
      </c>
      <c r="M154" s="81">
        <v>13.41666666667</v>
      </c>
      <c r="N154" s="82">
        <v>-295.35326640236099</v>
      </c>
      <c r="O154" s="82">
        <v>-6223.9094924842302</v>
      </c>
      <c r="P154" s="82">
        <v>-2889.8813636579198</v>
      </c>
      <c r="Q154" s="82">
        <v>-74650.983616249505</v>
      </c>
      <c r="R154" s="53"/>
      <c r="S154" s="53"/>
      <c r="T154" s="53"/>
      <c r="U154" s="53"/>
      <c r="V154" s="53"/>
      <c r="W154" s="53"/>
      <c r="X154" s="53"/>
      <c r="Y154" s="53"/>
      <c r="Z154" s="101"/>
      <c r="AA154" s="53"/>
      <c r="AB154" s="53"/>
      <c r="AC154" s="53"/>
      <c r="AD154" s="53"/>
      <c r="AE154" s="53"/>
      <c r="AF154" s="53"/>
      <c r="AG154" s="53"/>
      <c r="AH154" s="402"/>
      <c r="AI154" s="402"/>
      <c r="AJ154" s="402"/>
      <c r="AK154" s="402"/>
      <c r="AL154" s="402"/>
      <c r="AM154" s="402"/>
      <c r="AN154" s="402"/>
      <c r="AO154" s="402"/>
      <c r="AP154" s="402"/>
      <c r="AQ154" s="402"/>
      <c r="AR154" s="402"/>
      <c r="AS154" s="5"/>
      <c r="AT154" s="5"/>
      <c r="AU154" s="5"/>
      <c r="AV154" s="5"/>
      <c r="AW154" s="5"/>
      <c r="AX154" s="5"/>
      <c r="AY154" s="5"/>
      <c r="AZ154" s="5"/>
      <c r="BA154" s="5"/>
    </row>
    <row r="155" spans="2:53" ht="12" customHeight="1">
      <c r="B155" s="77"/>
      <c r="C155" s="77">
        <v>12.8</v>
      </c>
      <c r="D155" s="77">
        <v>2.8</v>
      </c>
      <c r="E155" s="129">
        <f t="shared" si="22"/>
        <v>151</v>
      </c>
      <c r="F155" s="129" t="str">
        <f t="shared" si="21"/>
        <v/>
      </c>
      <c r="G155" s="117">
        <v>12.8</v>
      </c>
      <c r="H155" s="117">
        <v>2.7999999999999901</v>
      </c>
      <c r="I155" s="127">
        <v>13.5</v>
      </c>
      <c r="J155" s="407">
        <v>18.598964102776101</v>
      </c>
      <c r="K155" s="127">
        <v>13.5</v>
      </c>
      <c r="L155" s="127">
        <v>387.108334050221</v>
      </c>
      <c r="M155" s="81">
        <v>13.5</v>
      </c>
      <c r="N155" s="82">
        <v>-273.03962232903501</v>
      </c>
      <c r="O155" s="82">
        <v>-5355.3467541476703</v>
      </c>
      <c r="P155" s="82">
        <v>-2554.6020381663602</v>
      </c>
      <c r="Q155" s="82">
        <v>-61619.195646939697</v>
      </c>
      <c r="R155" s="53"/>
      <c r="S155" s="53"/>
      <c r="T155" s="53"/>
      <c r="U155" s="53"/>
      <c r="V155" s="53"/>
      <c r="W155" s="53"/>
      <c r="X155" s="53"/>
      <c r="Y155" s="53"/>
      <c r="Z155" s="101"/>
      <c r="AA155" s="53"/>
      <c r="AB155" s="53"/>
      <c r="AC155" s="53"/>
      <c r="AD155" s="53"/>
      <c r="AE155" s="53"/>
      <c r="AF155" s="53"/>
      <c r="AG155" s="53"/>
      <c r="AH155" s="402"/>
      <c r="AI155" s="402"/>
      <c r="AJ155" s="402"/>
      <c r="AK155" s="402"/>
      <c r="AL155" s="402"/>
      <c r="AM155" s="402"/>
      <c r="AN155" s="402"/>
      <c r="AO155" s="402"/>
      <c r="AP155" s="402"/>
      <c r="AQ155" s="402"/>
      <c r="AR155" s="402"/>
      <c r="AS155" s="5"/>
      <c r="AT155" s="5"/>
      <c r="AU155" s="5"/>
      <c r="AV155" s="5"/>
      <c r="AW155" s="5"/>
      <c r="AX155" s="5"/>
      <c r="AY155" s="5"/>
      <c r="AZ155" s="5"/>
      <c r="BA155" s="5"/>
    </row>
    <row r="156" spans="2:53" ht="12" customHeight="1">
      <c r="B156" s="77"/>
      <c r="C156" s="77">
        <v>12.85</v>
      </c>
      <c r="D156" s="77">
        <v>-2.4</v>
      </c>
      <c r="E156" s="129">
        <f t="shared" si="22"/>
        <v>152</v>
      </c>
      <c r="F156" s="129" t="str">
        <f t="shared" si="21"/>
        <v/>
      </c>
      <c r="G156" s="117">
        <v>12.8499999999999</v>
      </c>
      <c r="H156" s="117">
        <v>-2.3999999999999901</v>
      </c>
      <c r="I156" s="127">
        <v>13.58333333333</v>
      </c>
      <c r="J156" s="407">
        <v>18.9195947488491</v>
      </c>
      <c r="K156" s="127">
        <v>13.58333333333</v>
      </c>
      <c r="L156" s="127">
        <v>386.92131983101899</v>
      </c>
      <c r="M156" s="81">
        <v>13.58333333333</v>
      </c>
      <c r="N156" s="82">
        <v>-257.57855006737202</v>
      </c>
      <c r="O156" s="82">
        <v>-5002.0638266608703</v>
      </c>
      <c r="P156" s="82">
        <v>-2321.9869420268901</v>
      </c>
      <c r="Q156" s="82">
        <v>-56314.477429945102</v>
      </c>
      <c r="R156" s="53"/>
      <c r="S156" s="53"/>
      <c r="T156" s="53"/>
      <c r="U156" s="53"/>
      <c r="V156" s="53"/>
      <c r="W156" s="53"/>
      <c r="X156" s="53"/>
      <c r="Y156" s="53"/>
      <c r="Z156" s="101"/>
      <c r="AA156" s="53"/>
      <c r="AB156" s="53"/>
      <c r="AC156" s="53"/>
      <c r="AD156" s="53"/>
      <c r="AE156" s="53"/>
      <c r="AF156" s="53"/>
      <c r="AG156" s="53"/>
      <c r="AH156" s="402"/>
      <c r="AI156" s="402"/>
      <c r="AJ156" s="402"/>
      <c r="AK156" s="402"/>
      <c r="AL156" s="402"/>
      <c r="AM156" s="402"/>
      <c r="AN156" s="402"/>
      <c r="AO156" s="402"/>
      <c r="AP156" s="402"/>
      <c r="AQ156" s="402"/>
      <c r="AR156" s="402"/>
      <c r="AS156" s="5"/>
      <c r="AT156" s="5"/>
      <c r="AU156" s="5"/>
      <c r="AV156" s="5"/>
      <c r="AW156" s="5"/>
      <c r="AX156" s="5"/>
      <c r="AY156" s="5"/>
      <c r="AZ156" s="5"/>
      <c r="BA156" s="5"/>
    </row>
    <row r="157" spans="2:53" ht="12" customHeight="1">
      <c r="B157" s="77"/>
      <c r="C157" s="77">
        <v>13.006</v>
      </c>
      <c r="D157" s="77">
        <v>2.4</v>
      </c>
      <c r="E157" s="129">
        <f t="shared" si="22"/>
        <v>153</v>
      </c>
      <c r="F157" s="129" t="str">
        <f t="shared" si="21"/>
        <v/>
      </c>
      <c r="G157" s="117">
        <v>13.006</v>
      </c>
      <c r="H157" s="117">
        <v>2.3999999999999901</v>
      </c>
      <c r="I157" s="127">
        <v>13.66666666667</v>
      </c>
      <c r="J157" s="407">
        <v>19.109023057638101</v>
      </c>
      <c r="K157" s="127">
        <v>13.66666666667</v>
      </c>
      <c r="L157" s="127">
        <v>386.73390914761399</v>
      </c>
      <c r="M157" s="81">
        <v>13.66666666667</v>
      </c>
      <c r="N157" s="82">
        <v>-266.060240466084</v>
      </c>
      <c r="O157" s="82">
        <v>-5600.2635943961304</v>
      </c>
      <c r="P157" s="82">
        <v>-2449.09290507885</v>
      </c>
      <c r="Q157" s="82">
        <v>-65285.444224831401</v>
      </c>
      <c r="R157" s="53"/>
      <c r="S157" s="53"/>
      <c r="T157" s="53"/>
      <c r="U157" s="53"/>
      <c r="V157" s="53"/>
      <c r="W157" s="53"/>
      <c r="X157" s="53"/>
      <c r="Y157" s="53"/>
      <c r="Z157" s="101"/>
      <c r="AA157" s="53"/>
      <c r="AB157" s="53"/>
      <c r="AC157" s="53"/>
      <c r="AD157" s="53"/>
      <c r="AE157" s="53"/>
      <c r="AF157" s="53"/>
      <c r="AG157" s="53"/>
      <c r="AH157" s="402"/>
      <c r="AI157" s="402"/>
      <c r="AJ157" s="402"/>
      <c r="AK157" s="402"/>
      <c r="AL157" s="402"/>
      <c r="AM157" s="402"/>
      <c r="AN157" s="402"/>
      <c r="AO157" s="402"/>
      <c r="AP157" s="402"/>
      <c r="AQ157" s="402"/>
      <c r="AR157" s="402"/>
      <c r="AS157" s="5"/>
      <c r="AT157" s="5"/>
      <c r="AU157" s="5"/>
      <c r="AV157" s="5"/>
      <c r="AW157" s="5"/>
      <c r="AX157" s="5"/>
      <c r="AY157" s="5"/>
      <c r="AZ157" s="5"/>
      <c r="BA157" s="5"/>
    </row>
    <row r="158" spans="2:53" ht="12" customHeight="1">
      <c r="B158" s="77"/>
      <c r="C158" s="77">
        <v>13.055999999999999</v>
      </c>
      <c r="D158" s="77">
        <v>2.8</v>
      </c>
      <c r="E158" s="129">
        <f t="shared" si="22"/>
        <v>154</v>
      </c>
      <c r="F158" s="129" t="str">
        <f t="shared" si="21"/>
        <v/>
      </c>
      <c r="G158" s="117">
        <v>13.0559999999999</v>
      </c>
      <c r="H158" s="117">
        <v>2.7999999999999901</v>
      </c>
      <c r="I158" s="127">
        <v>13.75</v>
      </c>
      <c r="J158" s="407">
        <v>18.973757447411099</v>
      </c>
      <c r="K158" s="127">
        <v>13.75</v>
      </c>
      <c r="L158" s="127">
        <v>386.54606146677799</v>
      </c>
      <c r="M158" s="81">
        <v>13.75</v>
      </c>
      <c r="N158" s="82">
        <v>-289.143639648636</v>
      </c>
      <c r="O158" s="82">
        <v>-6503.4514069688103</v>
      </c>
      <c r="P158" s="82">
        <v>-2795.8979983839999</v>
      </c>
      <c r="Q158" s="82">
        <v>-78836.626979145498</v>
      </c>
      <c r="R158" s="53"/>
      <c r="S158" s="53"/>
      <c r="T158" s="53"/>
      <c r="U158" s="53"/>
      <c r="V158" s="53"/>
      <c r="W158" s="53"/>
      <c r="X158" s="53"/>
      <c r="Y158" s="53"/>
      <c r="Z158" s="101"/>
      <c r="AA158" s="53"/>
      <c r="AB158" s="53"/>
      <c r="AC158" s="53"/>
      <c r="AD158" s="53"/>
      <c r="AE158" s="53"/>
      <c r="AF158" s="53"/>
      <c r="AG158" s="53"/>
      <c r="AH158" s="402"/>
      <c r="AI158" s="402"/>
      <c r="AJ158" s="402"/>
      <c r="AK158" s="402"/>
      <c r="AL158" s="402"/>
      <c r="AM158" s="402"/>
      <c r="AN158" s="402"/>
      <c r="AO158" s="402"/>
      <c r="AP158" s="402"/>
      <c r="AQ158" s="402"/>
      <c r="AR158" s="402"/>
      <c r="AS158" s="5"/>
      <c r="AT158" s="5"/>
      <c r="AU158" s="5"/>
      <c r="AV158" s="5"/>
      <c r="AW158" s="5"/>
      <c r="AX158" s="5"/>
      <c r="AY158" s="5"/>
      <c r="AZ158" s="5"/>
      <c r="BA158" s="5"/>
    </row>
    <row r="159" spans="2:53" ht="12" customHeight="1">
      <c r="B159" s="77"/>
      <c r="C159" s="77">
        <v>13.106</v>
      </c>
      <c r="D159" s="77">
        <v>2.4</v>
      </c>
      <c r="E159" s="129">
        <f t="shared" si="22"/>
        <v>155</v>
      </c>
      <c r="F159" s="129" t="str">
        <f t="shared" si="21"/>
        <v/>
      </c>
      <c r="G159" s="117">
        <v>13.1059999999999</v>
      </c>
      <c r="H159" s="117">
        <v>2.3999999999999901</v>
      </c>
      <c r="I159" s="127">
        <v>13.83333333333</v>
      </c>
      <c r="J159" s="407">
        <v>18.6203980938235</v>
      </c>
      <c r="K159" s="127">
        <v>13.83333333333</v>
      </c>
      <c r="L159" s="127">
        <v>386.35770554067199</v>
      </c>
      <c r="M159" s="81">
        <v>13.83333333333</v>
      </c>
      <c r="N159" s="82">
        <v>-306.42063788003799</v>
      </c>
      <c r="O159" s="82">
        <v>-6919.5248934444999</v>
      </c>
      <c r="P159" s="82">
        <v>-3055.7715555333698</v>
      </c>
      <c r="Q159" s="82">
        <v>-85083.511167617005</v>
      </c>
      <c r="R159" s="53"/>
      <c r="S159" s="53"/>
      <c r="T159" s="53"/>
      <c r="U159" s="53"/>
      <c r="V159" s="53"/>
      <c r="W159" s="53"/>
      <c r="X159" s="53"/>
      <c r="Y159" s="53"/>
      <c r="Z159" s="101"/>
      <c r="AA159" s="53"/>
      <c r="AB159" s="53"/>
      <c r="AC159" s="53"/>
      <c r="AD159" s="53"/>
      <c r="AE159" s="53"/>
      <c r="AF159" s="53"/>
      <c r="AG159" s="53"/>
      <c r="AH159" s="402"/>
      <c r="AI159" s="402"/>
      <c r="AJ159" s="402"/>
      <c r="AK159" s="402"/>
      <c r="AL159" s="402"/>
      <c r="AM159" s="402"/>
      <c r="AN159" s="402"/>
      <c r="AO159" s="402"/>
      <c r="AP159" s="402"/>
      <c r="AQ159" s="402"/>
      <c r="AR159" s="402"/>
      <c r="AS159" s="5"/>
      <c r="AT159" s="5"/>
      <c r="AU159" s="5"/>
      <c r="AV159" s="5"/>
      <c r="AW159" s="5"/>
      <c r="AX159" s="5"/>
      <c r="AY159" s="5"/>
      <c r="AZ159" s="5"/>
      <c r="BA159" s="5"/>
    </row>
    <row r="160" spans="2:53" ht="12" customHeight="1">
      <c r="B160" s="77"/>
      <c r="C160" s="77">
        <v>13.262</v>
      </c>
      <c r="D160" s="77">
        <v>-2.1</v>
      </c>
      <c r="E160" s="129">
        <f t="shared" si="22"/>
        <v>156</v>
      </c>
      <c r="F160" s="129" t="str">
        <f t="shared" si="21"/>
        <v/>
      </c>
      <c r="G160" s="117">
        <v>13.262</v>
      </c>
      <c r="H160" s="117">
        <v>-2.1</v>
      </c>
      <c r="I160" s="127">
        <v>13.91666666667</v>
      </c>
      <c r="J160" s="407">
        <v>18.379887196472001</v>
      </c>
      <c r="K160" s="127">
        <v>13.91666666667</v>
      </c>
      <c r="L160" s="127">
        <v>386.16881197894497</v>
      </c>
      <c r="M160" s="81">
        <v>13.91666666667</v>
      </c>
      <c r="N160" s="82">
        <v>-300.15495373245699</v>
      </c>
      <c r="O160" s="82">
        <v>-6383.8449059691802</v>
      </c>
      <c r="P160" s="82">
        <v>-2961.9544838419101</v>
      </c>
      <c r="Q160" s="82">
        <v>-77050.918372463799</v>
      </c>
      <c r="R160" s="53"/>
      <c r="S160" s="53"/>
      <c r="T160" s="53"/>
      <c r="U160" s="53"/>
      <c r="V160" s="53"/>
      <c r="W160" s="53"/>
      <c r="X160" s="53"/>
      <c r="Y160" s="53"/>
      <c r="Z160" s="101"/>
      <c r="AA160" s="53"/>
      <c r="AB160" s="53"/>
      <c r="AC160" s="53"/>
      <c r="AD160" s="53"/>
      <c r="AE160" s="53"/>
      <c r="AF160" s="53"/>
      <c r="AG160" s="53"/>
      <c r="AH160" s="402"/>
      <c r="AI160" s="402"/>
      <c r="AJ160" s="402"/>
      <c r="AK160" s="402"/>
      <c r="AL160" s="402"/>
      <c r="AM160" s="402"/>
      <c r="AN160" s="402"/>
      <c r="AO160" s="402"/>
      <c r="AP160" s="402"/>
      <c r="AQ160" s="402"/>
      <c r="AR160" s="402"/>
      <c r="AS160" s="5"/>
      <c r="AT160" s="5"/>
      <c r="AU160" s="5"/>
      <c r="AV160" s="5"/>
      <c r="AW160" s="5"/>
      <c r="AX160" s="5"/>
      <c r="AY160" s="5"/>
      <c r="AZ160" s="5"/>
      <c r="BA160" s="5"/>
    </row>
    <row r="161" spans="2:53" ht="12" customHeight="1">
      <c r="B161" s="77"/>
      <c r="C161" s="77">
        <v>13.311999999999999</v>
      </c>
      <c r="D161" s="77">
        <v>-2.5</v>
      </c>
      <c r="E161" s="129">
        <f t="shared" si="22"/>
        <v>157</v>
      </c>
      <c r="F161" s="129" t="str">
        <f t="shared" si="21"/>
        <v/>
      </c>
      <c r="G161" s="117">
        <v>13.3119999999999</v>
      </c>
      <c r="H161" s="117">
        <v>-2.5</v>
      </c>
      <c r="I161" s="127">
        <v>14</v>
      </c>
      <c r="J161" s="407">
        <v>18.489652438085798</v>
      </c>
      <c r="K161" s="127">
        <v>14</v>
      </c>
      <c r="L161" s="127">
        <v>385.97942773876503</v>
      </c>
      <c r="M161" s="81">
        <v>14</v>
      </c>
      <c r="N161" s="82">
        <v>-275.48849778224701</v>
      </c>
      <c r="O161" s="82">
        <v>-5383.1448025006503</v>
      </c>
      <c r="P161" s="82">
        <v>-2591.3684632570998</v>
      </c>
      <c r="Q161" s="82">
        <v>-62037.100445471602</v>
      </c>
      <c r="R161" s="53"/>
      <c r="S161" s="53"/>
      <c r="T161" s="53"/>
      <c r="U161" s="53"/>
      <c r="V161" s="53"/>
      <c r="W161" s="53"/>
      <c r="X161" s="53"/>
      <c r="Y161" s="53"/>
      <c r="Z161" s="101"/>
      <c r="AA161" s="53"/>
      <c r="AB161" s="53"/>
      <c r="AC161" s="53"/>
      <c r="AD161" s="53"/>
      <c r="AE161" s="53"/>
      <c r="AF161" s="53"/>
      <c r="AG161" s="53"/>
      <c r="AH161" s="402"/>
      <c r="AI161" s="402"/>
      <c r="AJ161" s="402"/>
      <c r="AK161" s="402"/>
      <c r="AL161" s="402"/>
      <c r="AM161" s="402"/>
      <c r="AN161" s="402"/>
      <c r="AO161" s="402"/>
      <c r="AP161" s="402"/>
      <c r="AQ161" s="402"/>
      <c r="AR161" s="402"/>
      <c r="AS161" s="5"/>
      <c r="AT161" s="5"/>
      <c r="AU161" s="5"/>
      <c r="AV161" s="5"/>
      <c r="AW161" s="5"/>
      <c r="AX161" s="5"/>
      <c r="AY161" s="5"/>
      <c r="AZ161" s="5"/>
      <c r="BA161" s="5"/>
    </row>
    <row r="162" spans="2:53" ht="12" customHeight="1">
      <c r="B162" s="77"/>
      <c r="C162" s="77">
        <v>13.362</v>
      </c>
      <c r="D162" s="77">
        <v>-2.1</v>
      </c>
      <c r="E162" s="129">
        <f t="shared" si="22"/>
        <v>158</v>
      </c>
      <c r="F162" s="129" t="str">
        <f t="shared" si="21"/>
        <v/>
      </c>
      <c r="G162" s="117">
        <v>13.362</v>
      </c>
      <c r="H162" s="117">
        <v>-2.1</v>
      </c>
      <c r="I162" s="127">
        <v>14.08333333333</v>
      </c>
      <c r="J162" s="407">
        <v>18.8577340684215</v>
      </c>
      <c r="K162" s="127">
        <v>14.08333333333</v>
      </c>
      <c r="L162" s="127">
        <v>385.78963725680399</v>
      </c>
      <c r="M162" s="81">
        <v>14.08333333333</v>
      </c>
      <c r="N162" s="82">
        <v>-255.57308288536899</v>
      </c>
      <c r="O162" s="82">
        <v>-4869.0936574421703</v>
      </c>
      <c r="P162" s="82">
        <v>-2291.8119051192898</v>
      </c>
      <c r="Q162" s="82">
        <v>-54319.986500424202</v>
      </c>
      <c r="R162" s="53"/>
      <c r="S162" s="53"/>
      <c r="T162" s="53"/>
      <c r="U162" s="53"/>
      <c r="V162" s="53"/>
      <c r="W162" s="53"/>
      <c r="X162" s="53"/>
      <c r="Y162" s="53"/>
      <c r="Z162" s="101"/>
      <c r="AA162" s="53"/>
      <c r="AB162" s="53"/>
      <c r="AC162" s="53"/>
      <c r="AD162" s="53"/>
      <c r="AE162" s="53"/>
      <c r="AF162" s="53"/>
      <c r="AG162" s="53"/>
      <c r="AH162" s="402"/>
      <c r="AI162" s="402"/>
      <c r="AJ162" s="402"/>
      <c r="AK162" s="402"/>
      <c r="AL162" s="402"/>
      <c r="AM162" s="402"/>
      <c r="AN162" s="402"/>
      <c r="AO162" s="402"/>
      <c r="AP162" s="402"/>
      <c r="AQ162" s="402"/>
      <c r="AR162" s="402"/>
      <c r="AS162" s="5"/>
      <c r="AT162" s="5"/>
      <c r="AU162" s="5"/>
      <c r="AV162" s="5"/>
      <c r="AW162" s="5"/>
      <c r="AX162" s="5"/>
      <c r="AY162" s="5"/>
      <c r="AZ162" s="5"/>
      <c r="BA162" s="5"/>
    </row>
    <row r="163" spans="2:53" ht="12" customHeight="1">
      <c r="B163" s="77"/>
      <c r="C163" s="77">
        <v>13.518000000000001</v>
      </c>
      <c r="D163" s="77">
        <v>2.1</v>
      </c>
      <c r="E163" s="129">
        <f t="shared" si="22"/>
        <v>159</v>
      </c>
      <c r="F163" s="129" t="str">
        <f t="shared" si="21"/>
        <v/>
      </c>
      <c r="G163" s="117">
        <v>13.518000000000001</v>
      </c>
      <c r="H163" s="117">
        <v>2.1</v>
      </c>
      <c r="I163" s="127">
        <v>14.16666666667</v>
      </c>
      <c r="J163" s="407">
        <v>19.1385971404837</v>
      </c>
      <c r="K163" s="127">
        <v>14.16666666667</v>
      </c>
      <c r="L163" s="127">
        <v>385.599485184022</v>
      </c>
      <c r="M163" s="81">
        <v>14.16666666667</v>
      </c>
      <c r="N163" s="82">
        <v>-259.84840726016103</v>
      </c>
      <c r="O163" s="82">
        <v>-5357.8879777748598</v>
      </c>
      <c r="P163" s="82">
        <v>-2355.6513245839001</v>
      </c>
      <c r="Q163" s="82">
        <v>-61648.470795077897</v>
      </c>
      <c r="R163" s="53"/>
      <c r="S163" s="53"/>
      <c r="T163" s="53"/>
      <c r="U163" s="53"/>
      <c r="V163" s="53"/>
      <c r="W163" s="53"/>
      <c r="X163" s="53"/>
      <c r="Y163" s="53"/>
      <c r="Z163" s="101"/>
      <c r="AA163" s="53"/>
      <c r="AB163" s="53"/>
      <c r="AC163" s="53"/>
      <c r="AD163" s="53"/>
      <c r="AE163" s="53"/>
      <c r="AF163" s="53"/>
      <c r="AG163" s="53"/>
      <c r="AH163" s="402"/>
      <c r="AI163" s="402"/>
      <c r="AJ163" s="402"/>
      <c r="AK163" s="402"/>
      <c r="AL163" s="402"/>
      <c r="AM163" s="402"/>
      <c r="AN163" s="402"/>
      <c r="AO163" s="402"/>
      <c r="AP163" s="402"/>
      <c r="AQ163" s="402"/>
      <c r="AR163" s="402"/>
      <c r="AS163" s="5"/>
      <c r="AT163" s="5"/>
      <c r="AU163" s="5"/>
      <c r="AV163" s="5"/>
      <c r="AW163" s="5"/>
      <c r="AX163" s="5"/>
      <c r="AY163" s="5"/>
      <c r="AZ163" s="5"/>
      <c r="BA163" s="5"/>
    </row>
    <row r="164" spans="2:53" ht="12" customHeight="1">
      <c r="B164" s="77"/>
      <c r="C164" s="77">
        <v>13.568</v>
      </c>
      <c r="D164" s="77">
        <v>2.5</v>
      </c>
      <c r="E164" s="129">
        <f t="shared" si="22"/>
        <v>160</v>
      </c>
      <c r="F164" s="129" t="str">
        <f t="shared" si="21"/>
        <v/>
      </c>
      <c r="G164" s="117">
        <v>13.5679999999999</v>
      </c>
      <c r="H164" s="117">
        <v>2.5</v>
      </c>
      <c r="I164" s="127">
        <v>14.25</v>
      </c>
      <c r="J164" s="407">
        <v>19.082647047089001</v>
      </c>
      <c r="K164" s="127">
        <v>14.25</v>
      </c>
      <c r="L164" s="127">
        <v>385.40893830126703</v>
      </c>
      <c r="M164" s="81">
        <v>14.25</v>
      </c>
      <c r="N164" s="82">
        <v>-282.71049528752098</v>
      </c>
      <c r="O164" s="82">
        <v>-6320.9528339998997</v>
      </c>
      <c r="P164" s="82">
        <v>-2699.0500084062701</v>
      </c>
      <c r="Q164" s="82">
        <v>-76096.855526960993</v>
      </c>
      <c r="R164" s="53"/>
      <c r="S164" s="53"/>
      <c r="T164" s="53"/>
      <c r="U164" s="53"/>
      <c r="V164" s="53"/>
      <c r="W164" s="53"/>
      <c r="X164" s="53"/>
      <c r="Y164" s="53"/>
      <c r="Z164" s="101"/>
      <c r="AA164" s="53"/>
      <c r="AB164" s="53"/>
      <c r="AC164" s="53"/>
      <c r="AD164" s="53"/>
      <c r="AE164" s="53"/>
      <c r="AF164" s="53"/>
      <c r="AG164" s="53"/>
      <c r="AH164" s="402"/>
      <c r="AI164" s="402"/>
      <c r="AJ164" s="402"/>
      <c r="AK164" s="402"/>
      <c r="AL164" s="402"/>
      <c r="AM164" s="402"/>
      <c r="AN164" s="402"/>
      <c r="AO164" s="402"/>
      <c r="AP164" s="402"/>
      <c r="AQ164" s="402"/>
      <c r="AR164" s="402"/>
      <c r="AS164" s="5"/>
      <c r="AT164" s="5"/>
      <c r="AU164" s="5"/>
      <c r="AV164" s="5"/>
      <c r="AW164" s="5"/>
      <c r="AX164" s="5"/>
      <c r="AY164" s="5"/>
      <c r="AZ164" s="5"/>
      <c r="BA164" s="5"/>
    </row>
    <row r="165" spans="2:53" ht="12" customHeight="1">
      <c r="B165" s="77"/>
      <c r="C165" s="77">
        <v>13.618</v>
      </c>
      <c r="D165" s="77">
        <v>2</v>
      </c>
      <c r="E165" s="129">
        <f t="shared" si="22"/>
        <v>161</v>
      </c>
      <c r="F165" s="129" t="str">
        <f t="shared" si="21"/>
        <v/>
      </c>
      <c r="G165" s="117">
        <v>13.618</v>
      </c>
      <c r="H165" s="117">
        <v>2</v>
      </c>
      <c r="I165" s="127">
        <v>14.33333333333</v>
      </c>
      <c r="J165" s="407">
        <v>18.7590361511735</v>
      </c>
      <c r="K165" s="127">
        <v>14.33333333333</v>
      </c>
      <c r="L165" s="127">
        <v>385.21792055594699</v>
      </c>
      <c r="M165" s="81">
        <v>14.33333333333</v>
      </c>
      <c r="N165" s="82">
        <v>-302.43518741478198</v>
      </c>
      <c r="O165" s="82">
        <v>-6860.7189498033604</v>
      </c>
      <c r="P165" s="82">
        <v>-2995.66548695148</v>
      </c>
      <c r="Q165" s="82">
        <v>-84199.046722272004</v>
      </c>
      <c r="R165" s="53"/>
      <c r="S165" s="53"/>
      <c r="T165" s="53"/>
      <c r="U165" s="53"/>
      <c r="V165" s="53"/>
      <c r="W165" s="53"/>
      <c r="X165" s="53"/>
      <c r="Y165" s="53"/>
      <c r="Z165" s="101"/>
      <c r="AA165" s="53"/>
      <c r="AB165" s="53"/>
      <c r="AC165" s="53"/>
      <c r="AD165" s="53"/>
      <c r="AE165" s="53"/>
      <c r="AF165" s="53"/>
      <c r="AG165" s="53"/>
      <c r="AH165" s="402"/>
      <c r="AI165" s="402"/>
      <c r="AJ165" s="402"/>
      <c r="AK165" s="402"/>
      <c r="AL165" s="402"/>
      <c r="AM165" s="402"/>
      <c r="AN165" s="402"/>
      <c r="AO165" s="402"/>
      <c r="AP165" s="402"/>
      <c r="AQ165" s="402"/>
      <c r="AR165" s="402"/>
      <c r="AS165" s="5"/>
      <c r="AT165" s="5"/>
      <c r="AU165" s="5"/>
      <c r="AV165" s="5"/>
      <c r="AW165" s="5"/>
      <c r="AX165" s="5"/>
      <c r="AY165" s="5"/>
      <c r="AZ165" s="5"/>
      <c r="BA165" s="5"/>
    </row>
    <row r="166" spans="2:53" ht="12" customHeight="1">
      <c r="B166" s="77"/>
      <c r="C166" s="77">
        <v>13.773999999999999</v>
      </c>
      <c r="D166" s="77">
        <v>-2.4</v>
      </c>
      <c r="E166" s="129">
        <f t="shared" si="22"/>
        <v>162</v>
      </c>
      <c r="F166" s="129" t="str">
        <f t="shared" si="21"/>
        <v/>
      </c>
      <c r="G166" s="117">
        <v>13.7739999999999</v>
      </c>
      <c r="H166" s="117">
        <v>-2.3999999999999901</v>
      </c>
      <c r="I166" s="127">
        <v>14.41666666667</v>
      </c>
      <c r="J166" s="407">
        <v>18.486022531238401</v>
      </c>
      <c r="K166" s="127">
        <v>14.41666666667</v>
      </c>
      <c r="L166" s="127">
        <v>385.02638712888103</v>
      </c>
      <c r="M166" s="81">
        <v>14.41666666667</v>
      </c>
      <c r="N166" s="82">
        <v>-300.33679833988498</v>
      </c>
      <c r="O166" s="82">
        <v>-6472.34350185936</v>
      </c>
      <c r="P166" s="82">
        <v>-2964.4811581202398</v>
      </c>
      <c r="Q166" s="82">
        <v>-78376.823019905903</v>
      </c>
      <c r="R166" s="53"/>
      <c r="S166" s="53"/>
      <c r="T166" s="53"/>
      <c r="U166" s="53"/>
      <c r="V166" s="53"/>
      <c r="W166" s="53"/>
      <c r="X166" s="53"/>
      <c r="Y166" s="53"/>
      <c r="Z166" s="101"/>
      <c r="AA166" s="53"/>
      <c r="AB166" s="53"/>
      <c r="AC166" s="53"/>
      <c r="AD166" s="53"/>
      <c r="AE166" s="53"/>
      <c r="AF166" s="53"/>
      <c r="AG166" s="53"/>
      <c r="AH166" s="402"/>
      <c r="AI166" s="402"/>
      <c r="AJ166" s="402"/>
      <c r="AK166" s="402"/>
      <c r="AL166" s="402"/>
      <c r="AM166" s="402"/>
      <c r="AN166" s="402"/>
      <c r="AO166" s="402"/>
      <c r="AP166" s="402"/>
      <c r="AQ166" s="402"/>
      <c r="AR166" s="402"/>
      <c r="AS166" s="5"/>
      <c r="AT166" s="5"/>
      <c r="AU166" s="5"/>
      <c r="AV166" s="5"/>
      <c r="AW166" s="5"/>
      <c r="AX166" s="5"/>
      <c r="AY166" s="5"/>
      <c r="AZ166" s="5"/>
      <c r="BA166" s="5"/>
    </row>
    <row r="167" spans="2:53" ht="12" customHeight="1">
      <c r="B167" s="77"/>
      <c r="C167" s="77">
        <v>13.824</v>
      </c>
      <c r="D167" s="77">
        <v>-2.8</v>
      </c>
      <c r="E167" s="129">
        <f t="shared" si="22"/>
        <v>163</v>
      </c>
      <c r="F167" s="129" t="str">
        <f t="shared" si="21"/>
        <v/>
      </c>
      <c r="G167" s="117">
        <v>13.8239999999999</v>
      </c>
      <c r="H167" s="117">
        <v>-2.7999999999999901</v>
      </c>
      <c r="I167" s="127">
        <v>14.5</v>
      </c>
      <c r="J167" s="407">
        <v>18.5195003333099</v>
      </c>
      <c r="K167" s="127">
        <v>14.5</v>
      </c>
      <c r="L167" s="127">
        <v>384.83436616561698</v>
      </c>
      <c r="M167" s="81">
        <v>14.5</v>
      </c>
      <c r="N167" s="82">
        <v>-279.40098505618801</v>
      </c>
      <c r="O167" s="82">
        <v>-5565.8296997195303</v>
      </c>
      <c r="P167" s="82">
        <v>-2650.0106774374999</v>
      </c>
      <c r="Q167" s="82">
        <v>-64777.060829402602</v>
      </c>
      <c r="R167" s="53"/>
      <c r="S167" s="53"/>
      <c r="T167" s="53"/>
      <c r="U167" s="53"/>
      <c r="V167" s="53"/>
      <c r="W167" s="53"/>
      <c r="X167" s="53"/>
      <c r="Y167" s="53"/>
      <c r="Z167" s="101"/>
      <c r="AA167" s="53"/>
      <c r="AB167" s="53"/>
      <c r="AC167" s="53"/>
      <c r="AD167" s="53"/>
      <c r="AE167" s="53"/>
      <c r="AF167" s="53"/>
      <c r="AG167" s="53"/>
      <c r="AH167" s="402"/>
      <c r="AI167" s="402"/>
      <c r="AJ167" s="402"/>
      <c r="AK167" s="402"/>
      <c r="AL167" s="402"/>
      <c r="AM167" s="402"/>
      <c r="AN167" s="402"/>
      <c r="AO167" s="402"/>
      <c r="AP167" s="402"/>
      <c r="AQ167" s="402"/>
      <c r="AR167" s="402"/>
      <c r="AS167" s="5"/>
      <c r="AT167" s="5"/>
      <c r="AU167" s="5"/>
      <c r="AV167" s="5"/>
      <c r="AW167" s="5"/>
      <c r="AX167" s="5"/>
      <c r="AY167" s="5"/>
      <c r="AZ167" s="5"/>
      <c r="BA167" s="5"/>
    </row>
    <row r="168" spans="2:53" ht="12" customHeight="1">
      <c r="B168" s="77"/>
      <c r="C168" s="77">
        <v>13.874000000000001</v>
      </c>
      <c r="D168" s="77">
        <v>-2.4</v>
      </c>
      <c r="E168" s="129">
        <f t="shared" si="22"/>
        <v>164</v>
      </c>
      <c r="F168" s="129" t="str">
        <f t="shared" si="21"/>
        <v/>
      </c>
      <c r="G168" s="117">
        <v>13.874000000000001</v>
      </c>
      <c r="H168" s="117">
        <v>-2.3999999999999901</v>
      </c>
      <c r="I168" s="127">
        <v>14.58333333333</v>
      </c>
      <c r="J168" s="407">
        <v>18.815217669141301</v>
      </c>
      <c r="K168" s="127">
        <v>14.58333333333</v>
      </c>
      <c r="L168" s="127">
        <v>384.64193026989102</v>
      </c>
      <c r="M168" s="81">
        <v>14.58333333333</v>
      </c>
      <c r="N168" s="82">
        <v>-260.16111143107099</v>
      </c>
      <c r="O168" s="82">
        <v>-5017.0583104080097</v>
      </c>
      <c r="P168" s="82">
        <v>-2360.6773959346601</v>
      </c>
      <c r="Q168" s="82">
        <v>-56540.085022225503</v>
      </c>
      <c r="R168" s="53"/>
      <c r="S168" s="53"/>
      <c r="T168" s="53"/>
      <c r="U168" s="53"/>
      <c r="V168" s="53"/>
      <c r="W168" s="53"/>
      <c r="X168" s="53"/>
      <c r="Y168" s="53"/>
      <c r="Z168" s="101"/>
      <c r="AA168" s="53"/>
      <c r="AB168" s="53"/>
      <c r="AC168" s="53"/>
      <c r="AD168" s="53"/>
      <c r="AE168" s="53"/>
      <c r="AF168" s="53"/>
      <c r="AG168" s="53"/>
      <c r="AH168" s="402"/>
      <c r="AI168" s="402"/>
      <c r="AJ168" s="402"/>
      <c r="AK168" s="402"/>
      <c r="AL168" s="402"/>
      <c r="AM168" s="402"/>
      <c r="AN168" s="402"/>
      <c r="AO168" s="402"/>
      <c r="AP168" s="402"/>
      <c r="AQ168" s="402"/>
      <c r="AR168" s="402"/>
      <c r="AS168" s="5"/>
      <c r="AT168" s="5"/>
      <c r="AU168" s="5"/>
      <c r="AV168" s="5"/>
      <c r="AW168" s="5"/>
      <c r="AX168" s="5"/>
      <c r="AY168" s="5"/>
      <c r="AZ168" s="5"/>
      <c r="BA168" s="5"/>
    </row>
    <row r="169" spans="2:53" ht="12" customHeight="1">
      <c r="B169" s="77"/>
      <c r="C169" s="77">
        <v>14.03</v>
      </c>
      <c r="D169" s="77">
        <v>2.4</v>
      </c>
      <c r="E169" s="129">
        <f t="shared" si="22"/>
        <v>165</v>
      </c>
      <c r="F169" s="129" t="str">
        <f t="shared" si="21"/>
        <v/>
      </c>
      <c r="G169" s="117">
        <v>14.0299999999999</v>
      </c>
      <c r="H169" s="117">
        <v>2.3999999999999901</v>
      </c>
      <c r="I169" s="127">
        <v>14.66666666667</v>
      </c>
      <c r="J169" s="407">
        <v>19.079619442831099</v>
      </c>
      <c r="K169" s="127">
        <v>14.66666666667</v>
      </c>
      <c r="L169" s="127">
        <v>384.44912697261998</v>
      </c>
      <c r="M169" s="81">
        <v>14.66666666667</v>
      </c>
      <c r="N169" s="82">
        <v>-261.05234866536802</v>
      </c>
      <c r="O169" s="82">
        <v>-5342.6296780268904</v>
      </c>
      <c r="P169" s="82">
        <v>-2373.7074404298901</v>
      </c>
      <c r="Q169" s="82">
        <v>-61420.149044338898</v>
      </c>
      <c r="R169" s="53"/>
      <c r="S169" s="53"/>
      <c r="T169" s="53"/>
      <c r="U169" s="53"/>
      <c r="V169" s="53"/>
      <c r="W169" s="53"/>
      <c r="X169" s="53"/>
      <c r="Y169" s="53"/>
      <c r="Z169" s="101"/>
      <c r="AA169" s="53"/>
      <c r="AB169" s="53"/>
      <c r="AC169" s="53"/>
      <c r="AD169" s="53"/>
      <c r="AE169" s="53"/>
      <c r="AF169" s="53"/>
      <c r="AG169" s="53"/>
      <c r="AH169" s="402"/>
      <c r="AI169" s="402"/>
      <c r="AJ169" s="402"/>
      <c r="AK169" s="402"/>
      <c r="AL169" s="402"/>
      <c r="AM169" s="402"/>
      <c r="AN169" s="402"/>
      <c r="AO169" s="402"/>
      <c r="AP169" s="402"/>
      <c r="AQ169" s="402"/>
      <c r="AR169" s="402"/>
      <c r="AS169" s="5"/>
      <c r="AT169" s="5"/>
      <c r="AU169" s="5"/>
      <c r="AV169" s="5"/>
      <c r="AW169" s="5"/>
      <c r="AX169" s="5"/>
      <c r="AY169" s="5"/>
      <c r="AZ169" s="5"/>
      <c r="BA169" s="5"/>
    </row>
    <row r="170" spans="2:53" ht="12" customHeight="1">
      <c r="B170" s="77"/>
      <c r="C170" s="77">
        <v>14.08</v>
      </c>
      <c r="D170" s="77">
        <v>2.8</v>
      </c>
      <c r="E170" s="129">
        <f t="shared" si="22"/>
        <v>166</v>
      </c>
      <c r="F170" s="129" t="str">
        <f t="shared" si="21"/>
        <v/>
      </c>
      <c r="G170" s="117">
        <v>14.08</v>
      </c>
      <c r="H170" s="117">
        <v>2.7999999999999901</v>
      </c>
      <c r="I170" s="127">
        <v>14.75</v>
      </c>
      <c r="J170" s="407">
        <v>19.0393169666307</v>
      </c>
      <c r="K170" s="127">
        <v>14.75</v>
      </c>
      <c r="L170" s="127">
        <v>384.25593263729201</v>
      </c>
      <c r="M170" s="81">
        <v>14.75</v>
      </c>
      <c r="N170" s="82">
        <v>-282.47138920701701</v>
      </c>
      <c r="O170" s="82">
        <v>-6276.5589360511503</v>
      </c>
      <c r="P170" s="82">
        <v>-2695.3946619446001</v>
      </c>
      <c r="Q170" s="82">
        <v>-75431.078294533698</v>
      </c>
      <c r="R170" s="53"/>
      <c r="S170" s="53"/>
      <c r="T170" s="53"/>
      <c r="U170" s="53"/>
      <c r="V170" s="53"/>
      <c r="W170" s="53"/>
      <c r="X170" s="53"/>
      <c r="Y170" s="53"/>
      <c r="Z170" s="101"/>
      <c r="AA170" s="53"/>
      <c r="AB170" s="53"/>
      <c r="AC170" s="53"/>
      <c r="AD170" s="53"/>
      <c r="AE170" s="53"/>
      <c r="AF170" s="53"/>
      <c r="AG170" s="53"/>
      <c r="AH170" s="402"/>
      <c r="AI170" s="402"/>
      <c r="AJ170" s="402"/>
      <c r="AK170" s="402"/>
      <c r="AL170" s="402"/>
      <c r="AM170" s="402"/>
      <c r="AN170" s="402"/>
      <c r="AO170" s="402"/>
      <c r="AP170" s="402"/>
      <c r="AQ170" s="402"/>
      <c r="AR170" s="402"/>
      <c r="AS170" s="5"/>
      <c r="AT170" s="5"/>
      <c r="AU170" s="5"/>
      <c r="AV170" s="5"/>
      <c r="AW170" s="5"/>
      <c r="AX170" s="5"/>
      <c r="AY170" s="5"/>
      <c r="AZ170" s="5"/>
      <c r="BA170" s="5"/>
    </row>
    <row r="171" spans="2:53" ht="12" customHeight="1">
      <c r="B171" s="77"/>
      <c r="C171" s="77">
        <v>14.13</v>
      </c>
      <c r="D171" s="77">
        <v>2.4</v>
      </c>
      <c r="E171" s="129">
        <f t="shared" si="22"/>
        <v>167</v>
      </c>
      <c r="F171" s="129" t="str">
        <f t="shared" si="21"/>
        <v/>
      </c>
      <c r="G171" s="117">
        <v>14.13</v>
      </c>
      <c r="H171" s="117">
        <v>2.3999999999999901</v>
      </c>
      <c r="I171" s="127">
        <v>14.83333333333</v>
      </c>
      <c r="J171" s="407">
        <v>18.722626804475802</v>
      </c>
      <c r="K171" s="127">
        <v>14.83333333333</v>
      </c>
      <c r="L171" s="127">
        <v>384.06227701006202</v>
      </c>
      <c r="M171" s="81">
        <v>14.83333333333</v>
      </c>
      <c r="N171" s="82">
        <v>-303.23839492745299</v>
      </c>
      <c r="O171" s="82">
        <v>-6881.7106619956203</v>
      </c>
      <c r="P171" s="82">
        <v>-3007.6410115243798</v>
      </c>
      <c r="Q171" s="82">
        <v>-84513.964642980005</v>
      </c>
      <c r="R171" s="53"/>
      <c r="S171" s="53"/>
      <c r="T171" s="53"/>
      <c r="U171" s="53"/>
      <c r="V171" s="53"/>
      <c r="W171" s="53"/>
      <c r="X171" s="53"/>
      <c r="Y171" s="53"/>
      <c r="Z171" s="101"/>
      <c r="AA171" s="53"/>
      <c r="AB171" s="53"/>
      <c r="AC171" s="53"/>
      <c r="AD171" s="53"/>
      <c r="AE171" s="53"/>
      <c r="AF171" s="53"/>
      <c r="AG171" s="53"/>
      <c r="AH171" s="402"/>
      <c r="AI171" s="402"/>
      <c r="AJ171" s="402"/>
      <c r="AK171" s="402"/>
      <c r="AL171" s="402"/>
      <c r="AM171" s="402"/>
      <c r="AN171" s="402"/>
      <c r="AO171" s="402"/>
      <c r="AP171" s="402"/>
      <c r="AQ171" s="402"/>
      <c r="AR171" s="402"/>
      <c r="AS171" s="5"/>
      <c r="AT171" s="5"/>
      <c r="AU171" s="5"/>
      <c r="AV171" s="5"/>
      <c r="AW171" s="5"/>
      <c r="AX171" s="5"/>
      <c r="AY171" s="5"/>
      <c r="AZ171" s="5"/>
      <c r="BA171" s="5"/>
    </row>
    <row r="172" spans="2:53" ht="12" customHeight="1">
      <c r="B172" s="77"/>
      <c r="C172" s="77">
        <v>14.286</v>
      </c>
      <c r="D172" s="77">
        <v>-2.1</v>
      </c>
      <c r="E172" s="129">
        <f t="shared" si="22"/>
        <v>168</v>
      </c>
      <c r="F172" s="129" t="str">
        <f t="shared" si="21"/>
        <v/>
      </c>
      <c r="G172" s="117">
        <v>14.2859999999999</v>
      </c>
      <c r="H172" s="117">
        <v>-2.1</v>
      </c>
      <c r="I172" s="127">
        <v>14.91666666667</v>
      </c>
      <c r="J172" s="407">
        <v>18.414377883824201</v>
      </c>
      <c r="K172" s="127">
        <v>14.91666666667</v>
      </c>
      <c r="L172" s="127">
        <v>383.86811153852898</v>
      </c>
      <c r="M172" s="81">
        <v>14.91666666667</v>
      </c>
      <c r="N172" s="82">
        <v>-304.73327335206102</v>
      </c>
      <c r="O172" s="82">
        <v>-6630.7736995961704</v>
      </c>
      <c r="P172" s="82">
        <v>-3030.448936147</v>
      </c>
      <c r="Q172" s="82">
        <v>-80753.968682383595</v>
      </c>
      <c r="R172" s="53"/>
      <c r="S172" s="53"/>
      <c r="T172" s="53"/>
      <c r="U172" s="53"/>
      <c r="V172" s="53"/>
      <c r="W172" s="53"/>
      <c r="X172" s="53"/>
      <c r="Y172" s="53"/>
      <c r="Z172" s="101"/>
      <c r="AA172" s="53"/>
      <c r="AB172" s="53"/>
      <c r="AC172" s="53"/>
      <c r="AD172" s="53"/>
      <c r="AE172" s="53"/>
      <c r="AF172" s="53"/>
      <c r="AG172" s="53"/>
      <c r="AH172" s="402"/>
      <c r="AI172" s="402"/>
      <c r="AJ172" s="402"/>
      <c r="AK172" s="402"/>
      <c r="AL172" s="402"/>
      <c r="AM172" s="402"/>
      <c r="AN172" s="402"/>
      <c r="AO172" s="402"/>
      <c r="AP172" s="402"/>
      <c r="AQ172" s="402"/>
      <c r="AR172" s="402"/>
      <c r="AS172" s="5"/>
      <c r="AT172" s="5"/>
      <c r="AU172" s="5"/>
      <c r="AV172" s="5"/>
      <c r="AW172" s="5"/>
      <c r="AX172" s="5"/>
      <c r="AY172" s="5"/>
      <c r="AZ172" s="5"/>
      <c r="BA172" s="5"/>
    </row>
    <row r="173" spans="2:53" ht="12" customHeight="1">
      <c r="B173" s="77"/>
      <c r="C173" s="77">
        <v>14.336</v>
      </c>
      <c r="D173" s="77">
        <v>-2.5</v>
      </c>
      <c r="E173" s="129">
        <f t="shared" si="22"/>
        <v>169</v>
      </c>
      <c r="F173" s="129" t="str">
        <f t="shared" si="21"/>
        <v/>
      </c>
      <c r="G173" s="117">
        <v>14.336</v>
      </c>
      <c r="H173" s="117">
        <v>-2.5</v>
      </c>
      <c r="I173" s="127">
        <v>15</v>
      </c>
      <c r="J173" s="407">
        <v>18.4213257160465</v>
      </c>
      <c r="K173" s="127">
        <v>15</v>
      </c>
      <c r="L173" s="127">
        <v>383.67346195475602</v>
      </c>
      <c r="M173" s="81">
        <v>15</v>
      </c>
      <c r="N173" s="82">
        <v>-282.90972886397498</v>
      </c>
      <c r="O173" s="82">
        <v>-5645.9331060976401</v>
      </c>
      <c r="P173" s="82">
        <v>-2702.68793205358</v>
      </c>
      <c r="Q173" s="82">
        <v>-65979.635808891297</v>
      </c>
      <c r="R173" s="53"/>
      <c r="S173" s="53"/>
      <c r="T173" s="53"/>
      <c r="U173" s="53"/>
      <c r="V173" s="53"/>
      <c r="W173" s="53"/>
      <c r="X173" s="53"/>
      <c r="Y173" s="53"/>
      <c r="Z173" s="101"/>
      <c r="AA173" s="53"/>
      <c r="AB173" s="53"/>
      <c r="AC173" s="53"/>
      <c r="AD173" s="53"/>
      <c r="AE173" s="53"/>
      <c r="AF173" s="53"/>
      <c r="AG173" s="53"/>
      <c r="AH173" s="402"/>
      <c r="AI173" s="402"/>
      <c r="AJ173" s="402"/>
      <c r="AK173" s="402"/>
      <c r="AL173" s="402"/>
      <c r="AM173" s="402"/>
      <c r="AN173" s="402"/>
      <c r="AO173" s="402"/>
      <c r="AP173" s="402"/>
      <c r="AQ173" s="402"/>
      <c r="AR173" s="402"/>
      <c r="AS173" s="5"/>
      <c r="AT173" s="5"/>
      <c r="AU173" s="5"/>
      <c r="AV173" s="5"/>
      <c r="AW173" s="5"/>
      <c r="AX173" s="5"/>
      <c r="AY173" s="5"/>
      <c r="AZ173" s="5"/>
      <c r="BA173" s="5"/>
    </row>
    <row r="174" spans="2:53" ht="12" customHeight="1">
      <c r="B174" s="77"/>
      <c r="C174" s="77">
        <v>14.385999999999999</v>
      </c>
      <c r="D174" s="77">
        <v>-2.1</v>
      </c>
      <c r="E174" s="129">
        <f t="shared" si="22"/>
        <v>170</v>
      </c>
      <c r="F174" s="129" t="str">
        <f t="shared" si="21"/>
        <v/>
      </c>
      <c r="G174" s="117">
        <v>14.3859999999999</v>
      </c>
      <c r="H174" s="117">
        <v>-2.1</v>
      </c>
      <c r="I174" s="127">
        <v>15.08333333333</v>
      </c>
      <c r="J174" s="407">
        <v>18.743785925752199</v>
      </c>
      <c r="K174" s="127">
        <v>15.08333333333</v>
      </c>
      <c r="L174" s="127">
        <v>383.47840825937999</v>
      </c>
      <c r="M174" s="81">
        <v>15.08333333333</v>
      </c>
      <c r="N174" s="82">
        <v>-259.49057368465498</v>
      </c>
      <c r="O174" s="82">
        <v>-4928.6801958671404</v>
      </c>
      <c r="P174" s="82">
        <v>-2350.5667148143302</v>
      </c>
      <c r="Q174" s="82">
        <v>-55214.837030171599</v>
      </c>
      <c r="R174" s="53"/>
      <c r="S174" s="53"/>
      <c r="T174" s="53"/>
      <c r="U174" s="53"/>
      <c r="V174" s="53"/>
      <c r="W174" s="53"/>
      <c r="X174" s="53"/>
      <c r="Y174" s="53"/>
      <c r="Z174" s="101"/>
      <c r="AA174" s="53"/>
      <c r="AB174" s="53"/>
      <c r="AC174" s="53"/>
      <c r="AD174" s="53"/>
      <c r="AE174" s="53"/>
      <c r="AF174" s="53"/>
      <c r="AG174" s="53"/>
      <c r="AH174" s="402"/>
      <c r="AI174" s="402"/>
      <c r="AJ174" s="402"/>
      <c r="AK174" s="402"/>
      <c r="AL174" s="402"/>
      <c r="AM174" s="402"/>
      <c r="AN174" s="402"/>
      <c r="AO174" s="402"/>
      <c r="AP174" s="402"/>
      <c r="AQ174" s="402"/>
      <c r="AR174" s="402"/>
      <c r="AS174" s="5"/>
      <c r="AT174" s="5"/>
      <c r="AU174" s="5"/>
      <c r="AV174" s="5"/>
      <c r="AW174" s="5"/>
      <c r="AX174" s="5"/>
      <c r="AY174" s="5"/>
      <c r="AZ174" s="5"/>
      <c r="BA174" s="5"/>
    </row>
    <row r="175" spans="2:53" ht="12" customHeight="1">
      <c r="B175" s="77"/>
      <c r="C175" s="77">
        <v>14.542</v>
      </c>
      <c r="D175" s="77">
        <v>2.1</v>
      </c>
      <c r="E175" s="129">
        <f t="shared" si="22"/>
        <v>171</v>
      </c>
      <c r="F175" s="129" t="str">
        <f t="shared" si="21"/>
        <v/>
      </c>
      <c r="G175" s="117">
        <v>14.5419999999999</v>
      </c>
      <c r="H175" s="117">
        <v>2.1</v>
      </c>
      <c r="I175" s="127">
        <v>15.16666666667</v>
      </c>
      <c r="J175" s="407">
        <v>19.0863305949816</v>
      </c>
      <c r="K175" s="127">
        <v>15.16666666667</v>
      </c>
      <c r="L175" s="127">
        <v>383.28301251833602</v>
      </c>
      <c r="M175" s="81">
        <v>15.16666666667</v>
      </c>
      <c r="N175" s="82">
        <v>-255.960741184917</v>
      </c>
      <c r="O175" s="82">
        <v>-5126.8406479630303</v>
      </c>
      <c r="P175" s="82">
        <v>-2297.1162229029601</v>
      </c>
      <c r="Q175" s="82">
        <v>-58182.460075737501</v>
      </c>
      <c r="R175" s="53"/>
      <c r="S175" s="53"/>
      <c r="T175" s="53"/>
      <c r="U175" s="53"/>
      <c r="V175" s="53"/>
      <c r="W175" s="53"/>
      <c r="X175" s="53"/>
      <c r="Y175" s="53"/>
      <c r="Z175" s="101"/>
      <c r="AA175" s="53"/>
      <c r="AB175" s="53"/>
      <c r="AC175" s="53"/>
      <c r="AD175" s="53"/>
      <c r="AE175" s="53"/>
      <c r="AF175" s="53"/>
      <c r="AG175" s="53"/>
      <c r="AH175" s="402"/>
      <c r="AI175" s="402"/>
      <c r="AJ175" s="402"/>
      <c r="AK175" s="402"/>
      <c r="AL175" s="402"/>
      <c r="AM175" s="402"/>
      <c r="AN175" s="402"/>
      <c r="AO175" s="402"/>
      <c r="AP175" s="402"/>
      <c r="AQ175" s="402"/>
      <c r="AR175" s="402"/>
      <c r="AS175" s="5"/>
      <c r="AT175" s="5"/>
      <c r="AU175" s="5"/>
      <c r="AV175" s="5"/>
      <c r="AW175" s="5"/>
      <c r="AX175" s="5"/>
      <c r="AY175" s="5"/>
      <c r="AZ175" s="5"/>
      <c r="BA175" s="5"/>
    </row>
    <row r="176" spans="2:53" ht="12" customHeight="1">
      <c r="B176" s="77"/>
      <c r="C176" s="77">
        <v>14.592000000000001</v>
      </c>
      <c r="D176" s="77">
        <v>2.5</v>
      </c>
      <c r="E176" s="129">
        <f t="shared" si="22"/>
        <v>172</v>
      </c>
      <c r="F176" s="129" t="str">
        <f t="shared" si="21"/>
        <v/>
      </c>
      <c r="G176" s="117">
        <v>14.592000000000001</v>
      </c>
      <c r="H176" s="117">
        <v>2.5</v>
      </c>
      <c r="I176" s="127">
        <v>15.25</v>
      </c>
      <c r="J176" s="407">
        <v>19.132542049580799</v>
      </c>
      <c r="K176" s="127">
        <v>15.25</v>
      </c>
      <c r="L176" s="127">
        <v>383.08726262990302</v>
      </c>
      <c r="M176" s="81">
        <v>15.25</v>
      </c>
      <c r="N176" s="82">
        <v>-275.68467908542601</v>
      </c>
      <c r="O176" s="82">
        <v>-6061.20611683475</v>
      </c>
      <c r="P176" s="82">
        <v>-2593.2547695145199</v>
      </c>
      <c r="Q176" s="82">
        <v>-72198.772250383903</v>
      </c>
      <c r="R176" s="53"/>
      <c r="S176" s="53"/>
      <c r="T176" s="53"/>
      <c r="U176" s="53"/>
      <c r="V176" s="53"/>
      <c r="W176" s="53"/>
      <c r="X176" s="53"/>
      <c r="Y176" s="53"/>
      <c r="Z176" s="101"/>
      <c r="AA176" s="53"/>
      <c r="AB176" s="53"/>
      <c r="AC176" s="53"/>
      <c r="AD176" s="53"/>
      <c r="AE176" s="53"/>
      <c r="AF176" s="53"/>
      <c r="AG176" s="53"/>
      <c r="AH176" s="402"/>
      <c r="AI176" s="402"/>
      <c r="AJ176" s="402"/>
      <c r="AK176" s="402"/>
      <c r="AL176" s="402"/>
      <c r="AM176" s="402"/>
      <c r="AN176" s="402"/>
      <c r="AO176" s="402"/>
      <c r="AP176" s="402"/>
      <c r="AQ176" s="402"/>
      <c r="AR176" s="402"/>
      <c r="AS176" s="5"/>
      <c r="AT176" s="5"/>
      <c r="AU176" s="5"/>
      <c r="AV176" s="5"/>
      <c r="AW176" s="5"/>
      <c r="AX176" s="5"/>
      <c r="AY176" s="5"/>
      <c r="AZ176" s="5"/>
      <c r="BA176" s="5"/>
    </row>
    <row r="177" spans="2:53" ht="12" customHeight="1">
      <c r="B177" s="77"/>
      <c r="C177" s="77">
        <v>14.641999999999999</v>
      </c>
      <c r="D177" s="77">
        <v>2</v>
      </c>
      <c r="E177" s="129">
        <f t="shared" si="22"/>
        <v>173</v>
      </c>
      <c r="F177" s="129" t="str">
        <f t="shared" si="21"/>
        <v/>
      </c>
      <c r="G177" s="117">
        <v>14.6419999999999</v>
      </c>
      <c r="H177" s="117">
        <v>2</v>
      </c>
      <c r="I177" s="127">
        <v>15.33333333333</v>
      </c>
      <c r="J177" s="407">
        <v>18.861509150235801</v>
      </c>
      <c r="K177" s="127">
        <v>15.33333333333</v>
      </c>
      <c r="L177" s="127">
        <v>382.89108830433202</v>
      </c>
      <c r="M177" s="81">
        <v>15.33333333333</v>
      </c>
      <c r="N177" s="82">
        <v>-298.31799202073199</v>
      </c>
      <c r="O177" s="82">
        <v>-6783.56418853174</v>
      </c>
      <c r="P177" s="82">
        <v>-2933.4891000122998</v>
      </c>
      <c r="Q177" s="82">
        <v>-83039.4026177013</v>
      </c>
      <c r="R177" s="53"/>
      <c r="S177" s="53"/>
      <c r="T177" s="53"/>
      <c r="U177" s="53"/>
      <c r="V177" s="53"/>
      <c r="W177" s="53"/>
      <c r="X177" s="53"/>
      <c r="Y177" s="53"/>
      <c r="Z177" s="101"/>
      <c r="AA177" s="53"/>
      <c r="AB177" s="53"/>
      <c r="AC177" s="53"/>
      <c r="AD177" s="53"/>
      <c r="AE177" s="53"/>
      <c r="AF177" s="53"/>
      <c r="AG177" s="53"/>
      <c r="AH177" s="402"/>
      <c r="AI177" s="402"/>
      <c r="AJ177" s="402"/>
      <c r="AK177" s="402"/>
      <c r="AL177" s="402"/>
      <c r="AM177" s="402"/>
      <c r="AN177" s="402"/>
      <c r="AO177" s="402"/>
      <c r="AP177" s="402"/>
      <c r="AQ177" s="402"/>
      <c r="AR177" s="402"/>
      <c r="AS177" s="5"/>
      <c r="AT177" s="5"/>
      <c r="AU177" s="5"/>
      <c r="AV177" s="5"/>
      <c r="AW177" s="5"/>
      <c r="AX177" s="5"/>
      <c r="AY177" s="5"/>
      <c r="AZ177" s="5"/>
      <c r="BA177" s="5"/>
    </row>
    <row r="178" spans="2:53" ht="12" customHeight="1">
      <c r="B178" s="77"/>
      <c r="C178" s="77">
        <v>14.798</v>
      </c>
      <c r="D178" s="77">
        <v>-2.4</v>
      </c>
      <c r="E178" s="129">
        <f t="shared" si="22"/>
        <v>174</v>
      </c>
      <c r="F178" s="129" t="str">
        <f t="shared" si="21"/>
        <v/>
      </c>
      <c r="G178" s="117">
        <v>14.798</v>
      </c>
      <c r="H178" s="117">
        <v>-2.3999999999999901</v>
      </c>
      <c r="I178" s="127">
        <v>15.41666666667</v>
      </c>
      <c r="J178" s="407">
        <v>18.5392473769346</v>
      </c>
      <c r="K178" s="127">
        <v>15.41666666667</v>
      </c>
      <c r="L178" s="127">
        <v>382.69442919648702</v>
      </c>
      <c r="M178" s="81">
        <v>15.41666666667</v>
      </c>
      <c r="N178" s="82">
        <v>-303.488681207676</v>
      </c>
      <c r="O178" s="82">
        <v>-6672.5528185601297</v>
      </c>
      <c r="P178" s="82">
        <v>-3011.5301283221602</v>
      </c>
      <c r="Q178" s="82">
        <v>-81378.835891762094</v>
      </c>
      <c r="R178" s="53"/>
      <c r="S178" s="53"/>
      <c r="T178" s="53"/>
      <c r="U178" s="53"/>
      <c r="V178" s="53"/>
      <c r="W178" s="53"/>
      <c r="X178" s="53"/>
      <c r="Y178" s="53"/>
      <c r="Z178" s="101"/>
      <c r="AA178" s="53"/>
      <c r="AB178" s="53"/>
      <c r="AC178" s="53"/>
      <c r="AD178" s="53"/>
      <c r="AE178" s="53"/>
      <c r="AF178" s="53"/>
      <c r="AG178" s="53"/>
      <c r="AH178" s="402"/>
      <c r="AI178" s="402"/>
      <c r="AJ178" s="402"/>
      <c r="AK178" s="402"/>
      <c r="AL178" s="402"/>
      <c r="AM178" s="402"/>
      <c r="AN178" s="402"/>
      <c r="AO178" s="402"/>
      <c r="AP178" s="402"/>
      <c r="AQ178" s="402"/>
      <c r="AR178" s="402"/>
      <c r="AS178" s="5"/>
      <c r="AT178" s="5"/>
      <c r="AU178" s="5"/>
      <c r="AV178" s="5"/>
      <c r="AW178" s="5"/>
      <c r="AX178" s="5"/>
      <c r="AY178" s="5"/>
      <c r="AZ178" s="5"/>
      <c r="BA178" s="5"/>
    </row>
    <row r="179" spans="2:53" ht="12" customHeight="1">
      <c r="B179" s="77"/>
      <c r="C179" s="77">
        <v>14.848000000000001</v>
      </c>
      <c r="D179" s="77">
        <v>-2.8</v>
      </c>
      <c r="E179" s="129">
        <f t="shared" si="22"/>
        <v>175</v>
      </c>
      <c r="F179" s="129" t="str">
        <f t="shared" si="21"/>
        <v/>
      </c>
      <c r="G179" s="117">
        <v>14.848000000000001</v>
      </c>
      <c r="H179" s="117">
        <v>-2.7999999999999901</v>
      </c>
      <c r="I179" s="127">
        <v>15.5</v>
      </c>
      <c r="J179" s="407">
        <v>18.4770544738304</v>
      </c>
      <c r="K179" s="127">
        <v>15.5</v>
      </c>
      <c r="L179" s="127">
        <v>382.49729256543998</v>
      </c>
      <c r="M179" s="81">
        <v>15.5</v>
      </c>
      <c r="N179" s="82">
        <v>-286.06037300524298</v>
      </c>
      <c r="O179" s="82">
        <v>-5818.3012501514104</v>
      </c>
      <c r="P179" s="82">
        <v>-2749.85815785348</v>
      </c>
      <c r="Q179" s="82">
        <v>-68564.565614314299</v>
      </c>
      <c r="R179" s="53"/>
      <c r="S179" s="53"/>
      <c r="T179" s="53"/>
      <c r="U179" s="53"/>
      <c r="V179" s="53"/>
      <c r="W179" s="53"/>
      <c r="X179" s="53"/>
      <c r="Y179" s="53"/>
      <c r="Z179" s="101"/>
      <c r="AA179" s="53"/>
      <c r="AB179" s="53"/>
      <c r="AC179" s="53"/>
      <c r="AD179" s="53"/>
      <c r="AE179" s="53"/>
      <c r="AF179" s="53"/>
      <c r="AG179" s="53"/>
      <c r="AH179" s="402"/>
      <c r="AI179" s="402"/>
      <c r="AJ179" s="402"/>
      <c r="AK179" s="402"/>
      <c r="AL179" s="402"/>
      <c r="AM179" s="402"/>
      <c r="AN179" s="402"/>
      <c r="AO179" s="402"/>
      <c r="AP179" s="402"/>
      <c r="AQ179" s="402"/>
      <c r="AR179" s="402"/>
      <c r="AS179" s="5"/>
      <c r="AT179" s="5"/>
      <c r="AU179" s="5"/>
      <c r="AV179" s="5"/>
      <c r="AW179" s="5"/>
      <c r="AX179" s="5"/>
      <c r="AY179" s="5"/>
      <c r="AZ179" s="5"/>
      <c r="BA179" s="5"/>
    </row>
    <row r="180" spans="2:53" ht="12" customHeight="1">
      <c r="B180" s="77"/>
      <c r="C180" s="77">
        <v>14.898</v>
      </c>
      <c r="D180" s="77">
        <v>-2.4</v>
      </c>
      <c r="E180" s="129">
        <f t="shared" si="22"/>
        <v>176</v>
      </c>
      <c r="F180" s="129" t="str">
        <f t="shared" si="21"/>
        <v/>
      </c>
      <c r="G180" s="117">
        <v>14.8979999999999</v>
      </c>
      <c r="H180" s="117">
        <v>-2.3999999999999901</v>
      </c>
      <c r="I180" s="127">
        <v>15.58333333333</v>
      </c>
      <c r="J180" s="407">
        <v>18.7179692715766</v>
      </c>
      <c r="K180" s="127">
        <v>15.58333333333</v>
      </c>
      <c r="L180" s="127">
        <v>382.29974360179</v>
      </c>
      <c r="M180" s="81">
        <v>15.58333333333</v>
      </c>
      <c r="N180" s="82">
        <v>-264.44606970381898</v>
      </c>
      <c r="O180" s="82">
        <v>-5106.8621417004597</v>
      </c>
      <c r="P180" s="82">
        <v>-2424.9323446214598</v>
      </c>
      <c r="Q180" s="82">
        <v>-57888.125911048599</v>
      </c>
      <c r="R180" s="53"/>
      <c r="S180" s="53"/>
      <c r="T180" s="53"/>
      <c r="U180" s="53"/>
      <c r="V180" s="53"/>
      <c r="W180" s="53"/>
      <c r="X180" s="53"/>
      <c r="Y180" s="53"/>
      <c r="Z180" s="101"/>
      <c r="AA180" s="53"/>
      <c r="AB180" s="53"/>
      <c r="AC180" s="53"/>
      <c r="AD180" s="53"/>
      <c r="AE180" s="53"/>
      <c r="AF180" s="53"/>
      <c r="AG180" s="53"/>
      <c r="AH180" s="402"/>
      <c r="AI180" s="402"/>
      <c r="AJ180" s="402"/>
      <c r="AK180" s="402"/>
      <c r="AL180" s="402"/>
      <c r="AM180" s="402"/>
      <c r="AN180" s="402"/>
      <c r="AO180" s="402"/>
      <c r="AP180" s="402"/>
      <c r="AQ180" s="402"/>
      <c r="AR180" s="402"/>
      <c r="AS180" s="5"/>
      <c r="AT180" s="5"/>
      <c r="AU180" s="5"/>
      <c r="AV180" s="5"/>
      <c r="AW180" s="5"/>
      <c r="AX180" s="5"/>
      <c r="AY180" s="5"/>
      <c r="AZ180" s="5"/>
      <c r="BA180" s="5"/>
    </row>
    <row r="181" spans="2:53" ht="12" customHeight="1">
      <c r="B181" s="77"/>
      <c r="C181" s="77">
        <v>15.054</v>
      </c>
      <c r="D181" s="77">
        <v>2.4</v>
      </c>
      <c r="E181" s="129">
        <f t="shared" si="22"/>
        <v>177</v>
      </c>
      <c r="F181" s="129" t="str">
        <f t="shared" si="21"/>
        <v/>
      </c>
      <c r="G181" s="117">
        <v>15.054</v>
      </c>
      <c r="H181" s="117">
        <v>2.3999999999999901</v>
      </c>
      <c r="I181" s="127">
        <v>15.66666666667</v>
      </c>
      <c r="J181" s="407">
        <v>19.0265115930363</v>
      </c>
      <c r="K181" s="127">
        <v>15.66666666667</v>
      </c>
      <c r="L181" s="127">
        <v>382.10184342893399</v>
      </c>
      <c r="M181" s="81">
        <v>15.66666666667</v>
      </c>
      <c r="N181" s="82">
        <v>-258.22008004515999</v>
      </c>
      <c r="O181" s="82">
        <v>-5154.7508904057304</v>
      </c>
      <c r="P181" s="82">
        <v>-2331.02518374597</v>
      </c>
      <c r="Q181" s="82">
        <v>-58601.877326756701</v>
      </c>
      <c r="R181" s="53"/>
      <c r="S181" s="53"/>
      <c r="T181" s="53"/>
      <c r="U181" s="53"/>
      <c r="V181" s="53"/>
      <c r="W181" s="53"/>
      <c r="X181" s="53"/>
      <c r="Y181" s="53"/>
      <c r="Z181" s="101"/>
      <c r="AA181" s="53"/>
      <c r="AB181" s="53"/>
      <c r="AC181" s="53"/>
      <c r="AD181" s="53"/>
      <c r="AE181" s="53"/>
      <c r="AF181" s="53"/>
      <c r="AG181" s="53"/>
      <c r="AH181" s="402"/>
      <c r="AI181" s="402"/>
      <c r="AJ181" s="402"/>
      <c r="AK181" s="402"/>
      <c r="AL181" s="402"/>
      <c r="AM181" s="402"/>
      <c r="AN181" s="402"/>
      <c r="AO181" s="402"/>
      <c r="AP181" s="402"/>
      <c r="AQ181" s="402"/>
      <c r="AR181" s="402"/>
      <c r="AS181" s="5"/>
      <c r="AT181" s="5"/>
      <c r="AU181" s="5"/>
      <c r="AV181" s="5"/>
      <c r="AW181" s="5"/>
      <c r="AX181" s="5"/>
      <c r="AY181" s="5"/>
      <c r="AZ181" s="5"/>
      <c r="BA181" s="5"/>
    </row>
    <row r="182" spans="2:53" ht="12" customHeight="1">
      <c r="B182" s="77"/>
      <c r="C182" s="77">
        <v>15.103999999999999</v>
      </c>
      <c r="D182" s="77">
        <v>2.8</v>
      </c>
      <c r="E182" s="129">
        <f t="shared" si="22"/>
        <v>178</v>
      </c>
      <c r="F182" s="129" t="str">
        <f t="shared" si="21"/>
        <v/>
      </c>
      <c r="G182" s="117">
        <v>15.1039999999999</v>
      </c>
      <c r="H182" s="117">
        <v>2.7999999999999901</v>
      </c>
      <c r="I182" s="127">
        <v>15.75</v>
      </c>
      <c r="J182" s="407">
        <v>19.084312269270502</v>
      </c>
      <c r="K182" s="127">
        <v>15.75</v>
      </c>
      <c r="L182" s="127">
        <v>381.90358916147301</v>
      </c>
      <c r="M182" s="81">
        <v>15.75</v>
      </c>
      <c r="N182" s="82">
        <v>-275.49212823604802</v>
      </c>
      <c r="O182" s="82">
        <v>-6007.4408847039704</v>
      </c>
      <c r="P182" s="82">
        <v>-2590.3094690057001</v>
      </c>
      <c r="Q182" s="82">
        <v>-71392.6295786806</v>
      </c>
      <c r="R182" s="53"/>
      <c r="S182" s="53"/>
      <c r="T182" s="53"/>
      <c r="U182" s="53"/>
      <c r="V182" s="53"/>
      <c r="W182" s="53"/>
      <c r="X182" s="53"/>
      <c r="Y182" s="53"/>
      <c r="Z182" s="101"/>
      <c r="AA182" s="53"/>
      <c r="AB182" s="53"/>
      <c r="AC182" s="53"/>
      <c r="AD182" s="53"/>
      <c r="AE182" s="53"/>
      <c r="AF182" s="53"/>
      <c r="AG182" s="53"/>
      <c r="AH182" s="402"/>
      <c r="AI182" s="402"/>
      <c r="AJ182" s="402"/>
      <c r="AK182" s="402"/>
      <c r="AL182" s="402"/>
      <c r="AM182" s="402"/>
      <c r="AN182" s="402"/>
      <c r="AO182" s="402"/>
      <c r="AP182" s="402"/>
      <c r="AQ182" s="402"/>
      <c r="AR182" s="402"/>
      <c r="AS182" s="5"/>
      <c r="AT182" s="5"/>
      <c r="AU182" s="5"/>
      <c r="AV182" s="5"/>
      <c r="AW182" s="5"/>
      <c r="AX182" s="5"/>
      <c r="AY182" s="5"/>
      <c r="AZ182" s="5"/>
      <c r="BA182" s="5"/>
    </row>
    <row r="183" spans="2:53" ht="12" customHeight="1">
      <c r="B183" s="77"/>
      <c r="C183" s="77">
        <v>15.154</v>
      </c>
      <c r="D183" s="77">
        <v>2.4</v>
      </c>
      <c r="E183" s="129">
        <f t="shared" si="22"/>
        <v>179</v>
      </c>
      <c r="F183" s="129" t="str">
        <f t="shared" si="21"/>
        <v/>
      </c>
      <c r="G183" s="117">
        <v>15.1539999999999</v>
      </c>
      <c r="H183" s="117">
        <v>2.3999999999999901</v>
      </c>
      <c r="I183" s="127">
        <v>15.83333333333</v>
      </c>
      <c r="J183" s="407">
        <v>18.828041326878601</v>
      </c>
      <c r="K183" s="127">
        <v>15.83333333333</v>
      </c>
      <c r="L183" s="127">
        <v>381.704918606425</v>
      </c>
      <c r="M183" s="81">
        <v>15.83333333333</v>
      </c>
      <c r="N183" s="82">
        <v>-298.44290929877002</v>
      </c>
      <c r="O183" s="82">
        <v>-6773.9444676406001</v>
      </c>
      <c r="P183" s="82">
        <v>-2935.2765173005801</v>
      </c>
      <c r="Q183" s="82">
        <v>-82895.182106999899</v>
      </c>
      <c r="R183" s="53"/>
      <c r="S183" s="53"/>
      <c r="T183" s="53"/>
      <c r="U183" s="53"/>
      <c r="V183" s="53"/>
      <c r="W183" s="53"/>
      <c r="X183" s="53"/>
      <c r="Y183" s="53"/>
      <c r="Z183" s="101"/>
      <c r="AA183" s="53"/>
      <c r="AB183" s="53"/>
      <c r="AC183" s="53"/>
      <c r="AD183" s="53"/>
      <c r="AE183" s="53"/>
      <c r="AF183" s="53"/>
      <c r="AG183" s="53"/>
      <c r="AH183" s="402"/>
      <c r="AI183" s="402"/>
      <c r="AJ183" s="402"/>
      <c r="AK183" s="402"/>
      <c r="AL183" s="402"/>
      <c r="AM183" s="402"/>
      <c r="AN183" s="402"/>
      <c r="AO183" s="402"/>
      <c r="AP183" s="402"/>
      <c r="AQ183" s="402"/>
      <c r="AR183" s="402"/>
      <c r="AS183" s="5"/>
      <c r="AT183" s="5"/>
      <c r="AU183" s="5"/>
      <c r="AV183" s="5"/>
      <c r="AW183" s="5"/>
      <c r="AX183" s="5"/>
      <c r="AY183" s="5"/>
      <c r="AZ183" s="5"/>
      <c r="BA183" s="5"/>
    </row>
    <row r="184" spans="2:53" ht="12" customHeight="1">
      <c r="B184" s="77"/>
      <c r="C184" s="77">
        <v>15.31</v>
      </c>
      <c r="D184" s="77">
        <v>-2.1</v>
      </c>
      <c r="E184" s="129">
        <f t="shared" si="22"/>
        <v>180</v>
      </c>
      <c r="F184" s="129" t="str">
        <f t="shared" si="21"/>
        <v/>
      </c>
      <c r="G184" s="117">
        <v>15.31</v>
      </c>
      <c r="H184" s="117">
        <v>-2.1</v>
      </c>
      <c r="I184" s="127">
        <v>15.91666666667</v>
      </c>
      <c r="J184" s="407">
        <v>18.482993614561298</v>
      </c>
      <c r="K184" s="127">
        <v>15.91666666667</v>
      </c>
      <c r="L184" s="127">
        <v>381.50577036190299</v>
      </c>
      <c r="M184" s="81">
        <v>15.91666666667</v>
      </c>
      <c r="N184" s="82">
        <v>-306.80994127847401</v>
      </c>
      <c r="O184" s="82">
        <v>-6795.1625389368</v>
      </c>
      <c r="P184" s="82">
        <v>-3061.3335301460902</v>
      </c>
      <c r="Q184" s="82">
        <v>-83218.514536733797</v>
      </c>
      <c r="R184" s="53"/>
      <c r="S184" s="53"/>
      <c r="T184" s="53"/>
      <c r="U184" s="53"/>
      <c r="V184" s="53"/>
      <c r="W184" s="53"/>
      <c r="X184" s="53"/>
      <c r="Y184" s="53"/>
      <c r="Z184" s="101"/>
      <c r="AA184" s="53"/>
      <c r="AB184" s="53"/>
      <c r="AC184" s="53"/>
      <c r="AD184" s="53"/>
      <c r="AE184" s="53"/>
      <c r="AF184" s="53"/>
      <c r="AG184" s="53"/>
      <c r="AH184" s="402"/>
      <c r="AI184" s="402"/>
      <c r="AJ184" s="402"/>
      <c r="AK184" s="402"/>
      <c r="AL184" s="402"/>
      <c r="AM184" s="402"/>
      <c r="AN184" s="402"/>
      <c r="AO184" s="402"/>
      <c r="AP184" s="402"/>
      <c r="AQ184" s="402"/>
      <c r="AR184" s="402"/>
      <c r="AS184" s="5"/>
      <c r="AT184" s="5"/>
      <c r="AU184" s="5"/>
      <c r="AV184" s="5"/>
      <c r="AW184" s="5"/>
      <c r="AX184" s="5"/>
      <c r="AY184" s="5"/>
      <c r="AZ184" s="5"/>
      <c r="BA184" s="5"/>
    </row>
    <row r="185" spans="2:53" ht="12" customHeight="1">
      <c r="B185" s="77"/>
      <c r="C185" s="77">
        <v>15.36</v>
      </c>
      <c r="D185" s="77">
        <v>-2.5</v>
      </c>
      <c r="E185" s="129">
        <f t="shared" si="22"/>
        <v>181</v>
      </c>
      <c r="F185" s="129" t="str">
        <f t="shared" si="21"/>
        <v/>
      </c>
      <c r="G185" s="117">
        <v>15.3599999999999</v>
      </c>
      <c r="H185" s="117">
        <v>-2.5</v>
      </c>
      <c r="I185" s="127">
        <v>16</v>
      </c>
      <c r="J185" s="407">
        <v>18.381910589400999</v>
      </c>
      <c r="K185" s="127">
        <v>16</v>
      </c>
      <c r="L185" s="127">
        <v>381.306147017657</v>
      </c>
      <c r="M185" s="81">
        <v>16</v>
      </c>
      <c r="N185" s="82">
        <v>-290.63628805063001</v>
      </c>
      <c r="O185" s="82">
        <v>-5955.2543628831099</v>
      </c>
      <c r="P185" s="82">
        <v>-2818.5512707145199</v>
      </c>
      <c r="Q185" s="82">
        <v>-70619.996455401997</v>
      </c>
      <c r="R185" s="53"/>
      <c r="S185" s="53"/>
      <c r="T185" s="53"/>
      <c r="U185" s="53"/>
      <c r="V185" s="53"/>
      <c r="W185" s="53"/>
      <c r="X185" s="53"/>
      <c r="Y185" s="53"/>
      <c r="Z185" s="101"/>
      <c r="AA185" s="53"/>
      <c r="AB185" s="53"/>
      <c r="AC185" s="53"/>
      <c r="AD185" s="53"/>
      <c r="AE185" s="53"/>
      <c r="AF185" s="53"/>
      <c r="AG185" s="53"/>
      <c r="AH185" s="402"/>
      <c r="AI185" s="402"/>
      <c r="AJ185" s="402"/>
      <c r="AK185" s="402"/>
      <c r="AL185" s="402"/>
      <c r="AM185" s="402"/>
      <c r="AN185" s="402"/>
      <c r="AO185" s="402"/>
      <c r="AP185" s="402"/>
      <c r="AQ185" s="402"/>
      <c r="AR185" s="402"/>
      <c r="AS185" s="5"/>
      <c r="AT185" s="5"/>
      <c r="AU185" s="5"/>
      <c r="AV185" s="5"/>
      <c r="AW185" s="5"/>
      <c r="AX185" s="5"/>
      <c r="AY185" s="5"/>
      <c r="AZ185" s="5"/>
      <c r="BA185" s="5"/>
    </row>
    <row r="186" spans="2:53" ht="12" customHeight="1">
      <c r="B186" s="77"/>
      <c r="C186" s="77">
        <v>15.41</v>
      </c>
      <c r="D186" s="77">
        <v>-2.1</v>
      </c>
      <c r="E186" s="129">
        <f t="shared" si="22"/>
        <v>182</v>
      </c>
      <c r="F186" s="129" t="str">
        <f t="shared" si="21"/>
        <v/>
      </c>
      <c r="G186" s="117">
        <v>15.41</v>
      </c>
      <c r="H186" s="117">
        <v>-2.1</v>
      </c>
      <c r="I186" s="127">
        <v>16.08333333333</v>
      </c>
      <c r="J186" s="407">
        <v>18.6314162232987</v>
      </c>
      <c r="K186" s="127">
        <v>16.08333333333</v>
      </c>
      <c r="L186" s="127">
        <v>381.10611797276198</v>
      </c>
      <c r="M186" s="81">
        <v>16.08333333333</v>
      </c>
      <c r="N186" s="82">
        <v>-265.14546144415499</v>
      </c>
      <c r="O186" s="82">
        <v>-5064.8802029982198</v>
      </c>
      <c r="P186" s="82">
        <v>-2435.4107189515198</v>
      </c>
      <c r="Q186" s="82">
        <v>-57259.209666629897</v>
      </c>
      <c r="R186" s="53"/>
      <c r="S186" s="53"/>
      <c r="T186" s="53"/>
      <c r="U186" s="53"/>
      <c r="V186" s="53"/>
      <c r="W186" s="53"/>
      <c r="X186" s="53"/>
      <c r="Y186" s="53"/>
      <c r="Z186" s="101"/>
      <c r="AA186" s="53"/>
      <c r="AB186" s="53"/>
      <c r="AC186" s="53"/>
      <c r="AD186" s="53"/>
      <c r="AE186" s="53"/>
      <c r="AF186" s="53"/>
      <c r="AG186" s="53"/>
      <c r="AH186" s="402"/>
      <c r="AI186" s="402"/>
      <c r="AJ186" s="402"/>
      <c r="AK186" s="402"/>
      <c r="AL186" s="402"/>
      <c r="AM186" s="402"/>
      <c r="AN186" s="402"/>
      <c r="AO186" s="402"/>
      <c r="AP186" s="402"/>
      <c r="AQ186" s="402"/>
      <c r="AR186" s="402"/>
      <c r="AS186" s="5"/>
      <c r="AT186" s="5"/>
      <c r="AU186" s="5"/>
      <c r="AV186" s="5"/>
      <c r="AW186" s="5"/>
      <c r="AX186" s="5"/>
      <c r="AY186" s="5"/>
      <c r="AZ186" s="5"/>
      <c r="BA186" s="5"/>
    </row>
    <row r="187" spans="2:53" ht="12" customHeight="1">
      <c r="B187" s="77"/>
      <c r="C187" s="77">
        <v>15.566000000000001</v>
      </c>
      <c r="D187" s="77">
        <v>2.1</v>
      </c>
      <c r="E187" s="129">
        <f t="shared" si="22"/>
        <v>183</v>
      </c>
      <c r="F187" s="129" t="str">
        <f t="shared" si="21"/>
        <v/>
      </c>
      <c r="G187" s="117">
        <v>15.566000000000001</v>
      </c>
      <c r="H187" s="117">
        <v>2.1</v>
      </c>
      <c r="I187" s="127">
        <v>16.16666666667</v>
      </c>
      <c r="J187" s="407">
        <v>19.005008527008901</v>
      </c>
      <c r="K187" s="127">
        <v>16.16666666667</v>
      </c>
      <c r="L187" s="127">
        <v>380.90575753918</v>
      </c>
      <c r="M187" s="81">
        <v>16.16666666667</v>
      </c>
      <c r="N187" s="82">
        <v>-254.37822263141999</v>
      </c>
      <c r="O187" s="82">
        <v>-4970.0416535763798</v>
      </c>
      <c r="P187" s="82">
        <v>-2273.23097631274</v>
      </c>
      <c r="Q187" s="82">
        <v>-55830.918360284901</v>
      </c>
      <c r="R187" s="53"/>
      <c r="S187" s="53"/>
      <c r="T187" s="53"/>
      <c r="U187" s="53"/>
      <c r="V187" s="53"/>
      <c r="W187" s="53"/>
      <c r="X187" s="53"/>
      <c r="Y187" s="53"/>
      <c r="Z187" s="101"/>
      <c r="AA187" s="53"/>
      <c r="AB187" s="53"/>
      <c r="AC187" s="53"/>
      <c r="AD187" s="53"/>
      <c r="AE187" s="53"/>
      <c r="AF187" s="53"/>
      <c r="AG187" s="53"/>
      <c r="AH187" s="402"/>
      <c r="AI187" s="402"/>
      <c r="AJ187" s="402"/>
      <c r="AK187" s="402"/>
      <c r="AL187" s="402"/>
      <c r="AM187" s="402"/>
      <c r="AN187" s="402"/>
      <c r="AO187" s="402"/>
      <c r="AP187" s="402"/>
      <c r="AQ187" s="402"/>
      <c r="AR187" s="402"/>
      <c r="AS187" s="5"/>
      <c r="AT187" s="5"/>
      <c r="AU187" s="5"/>
      <c r="AV187" s="5"/>
      <c r="AW187" s="5"/>
      <c r="AX187" s="5"/>
      <c r="AY187" s="5"/>
      <c r="AZ187" s="5"/>
      <c r="BA187" s="5"/>
    </row>
    <row r="188" spans="2:53" ht="12" customHeight="1">
      <c r="B188" s="77"/>
      <c r="C188" s="77">
        <v>15.616</v>
      </c>
      <c r="D188" s="77">
        <v>2.5</v>
      </c>
      <c r="E188" s="129">
        <f t="shared" si="22"/>
        <v>184</v>
      </c>
      <c r="F188" s="129" t="str">
        <f t="shared" si="21"/>
        <v/>
      </c>
      <c r="G188" s="117">
        <v>15.6159999999999</v>
      </c>
      <c r="H188" s="117">
        <v>2.5</v>
      </c>
      <c r="I188" s="127">
        <v>16.25</v>
      </c>
      <c r="J188" s="407">
        <v>19.156081363077501</v>
      </c>
      <c r="K188" s="127">
        <v>16.25</v>
      </c>
      <c r="L188" s="127">
        <v>380.70507702667601</v>
      </c>
      <c r="M188" s="81">
        <v>16.25</v>
      </c>
      <c r="N188" s="82">
        <v>-268.50148220523198</v>
      </c>
      <c r="O188" s="82">
        <v>-5763.1643473981703</v>
      </c>
      <c r="P188" s="82">
        <v>-2485.1281732890202</v>
      </c>
      <c r="Q188" s="82">
        <v>-67726.809647900605</v>
      </c>
      <c r="R188" s="53"/>
      <c r="S188" s="53"/>
      <c r="T188" s="53"/>
      <c r="U188" s="53"/>
      <c r="V188" s="53"/>
      <c r="W188" s="53"/>
      <c r="X188" s="53"/>
      <c r="Y188" s="53"/>
      <c r="Z188" s="101"/>
      <c r="AA188" s="53"/>
      <c r="AB188" s="53"/>
      <c r="AC188" s="53"/>
      <c r="AD188" s="53"/>
      <c r="AE188" s="53"/>
      <c r="AF188" s="53"/>
      <c r="AG188" s="53"/>
      <c r="AH188" s="402"/>
      <c r="AI188" s="402"/>
      <c r="AJ188" s="402"/>
      <c r="AK188" s="402"/>
      <c r="AL188" s="402"/>
      <c r="AM188" s="402"/>
      <c r="AN188" s="402"/>
      <c r="AO188" s="402"/>
      <c r="AP188" s="402"/>
      <c r="AQ188" s="402"/>
      <c r="AR188" s="402"/>
      <c r="AS188" s="5"/>
      <c r="AT188" s="5"/>
      <c r="AU188" s="5"/>
      <c r="AV188" s="5"/>
      <c r="AW188" s="5"/>
      <c r="AX188" s="5"/>
      <c r="AY188" s="5"/>
      <c r="AZ188" s="5"/>
      <c r="BA188" s="5"/>
    </row>
    <row r="189" spans="2:53" ht="12" customHeight="1">
      <c r="B189" s="77"/>
      <c r="C189" s="77">
        <v>15.666</v>
      </c>
      <c r="D189" s="77">
        <v>2</v>
      </c>
      <c r="E189" s="129">
        <f t="shared" si="22"/>
        <v>185</v>
      </c>
      <c r="F189" s="129" t="str">
        <f t="shared" si="21"/>
        <v/>
      </c>
      <c r="G189" s="117">
        <v>15.666</v>
      </c>
      <c r="H189" s="117">
        <v>2</v>
      </c>
      <c r="I189" s="127">
        <v>16.33333333333</v>
      </c>
      <c r="J189" s="407">
        <v>18.962401150953401</v>
      </c>
      <c r="K189" s="127">
        <v>16.33333333333</v>
      </c>
      <c r="L189" s="127">
        <v>380.50401822486498</v>
      </c>
      <c r="M189" s="81">
        <v>16.33333333333</v>
      </c>
      <c r="N189" s="82">
        <v>-292.60424701188998</v>
      </c>
      <c r="O189" s="82">
        <v>-6634.5058483038301</v>
      </c>
      <c r="P189" s="82">
        <v>-2847.33271885367</v>
      </c>
      <c r="Q189" s="82">
        <v>-80801.294236546004</v>
      </c>
      <c r="R189" s="53"/>
      <c r="S189" s="53"/>
      <c r="T189" s="53"/>
      <c r="U189" s="53"/>
      <c r="V189" s="53"/>
      <c r="W189" s="53"/>
      <c r="X189" s="53"/>
      <c r="Y189" s="53"/>
      <c r="Z189" s="101"/>
      <c r="AA189" s="53"/>
      <c r="AB189" s="53"/>
      <c r="AC189" s="53"/>
      <c r="AD189" s="53"/>
      <c r="AE189" s="53"/>
      <c r="AF189" s="53"/>
      <c r="AG189" s="53"/>
      <c r="AH189" s="402"/>
      <c r="AI189" s="402"/>
      <c r="AJ189" s="402"/>
      <c r="AK189" s="402"/>
      <c r="AL189" s="402"/>
      <c r="AM189" s="402"/>
      <c r="AN189" s="402"/>
      <c r="AO189" s="402"/>
      <c r="AP189" s="402"/>
      <c r="AQ189" s="402"/>
      <c r="AR189" s="402"/>
      <c r="AS189" s="5"/>
      <c r="AT189" s="5"/>
      <c r="AU189" s="5"/>
      <c r="AV189" s="5"/>
      <c r="AW189" s="5"/>
      <c r="AX189" s="5"/>
      <c r="AY189" s="5"/>
      <c r="AZ189" s="5"/>
      <c r="BA189" s="5"/>
    </row>
    <row r="190" spans="2:53" ht="12" customHeight="1">
      <c r="B190" s="77"/>
      <c r="C190" s="77">
        <v>15.821999999999999</v>
      </c>
      <c r="D190" s="77">
        <v>-2.4</v>
      </c>
      <c r="E190" s="129">
        <f t="shared" si="22"/>
        <v>186</v>
      </c>
      <c r="F190" s="129" t="str">
        <f t="shared" si="21"/>
        <v/>
      </c>
      <c r="G190" s="117">
        <v>15.8219999999999</v>
      </c>
      <c r="H190" s="117">
        <v>-2.3999999999999901</v>
      </c>
      <c r="I190" s="127">
        <v>16.41666666667</v>
      </c>
      <c r="J190" s="407">
        <v>18.618015670170099</v>
      </c>
      <c r="K190" s="127">
        <v>16.41666666667</v>
      </c>
      <c r="L190" s="127">
        <v>380.30251039129701</v>
      </c>
      <c r="M190" s="81">
        <v>16.41666666667</v>
      </c>
      <c r="N190" s="82">
        <v>-304.63052566230601</v>
      </c>
      <c r="O190" s="82">
        <v>-6808.3619219638103</v>
      </c>
      <c r="P190" s="82">
        <v>-3028.3576491551698</v>
      </c>
      <c r="Q190" s="82">
        <v>-83414.557503977005</v>
      </c>
      <c r="R190" s="53"/>
      <c r="S190" s="53"/>
      <c r="T190" s="53"/>
      <c r="U190" s="53"/>
      <c r="V190" s="53"/>
      <c r="W190" s="53"/>
      <c r="X190" s="53"/>
      <c r="Y190" s="53"/>
      <c r="Z190" s="101"/>
      <c r="AA190" s="53"/>
      <c r="AB190" s="53"/>
      <c r="AC190" s="53"/>
      <c r="AD190" s="53"/>
      <c r="AE190" s="53"/>
      <c r="AF190" s="53"/>
      <c r="AG190" s="53"/>
      <c r="AH190" s="402"/>
      <c r="AI190" s="402"/>
      <c r="AJ190" s="402"/>
      <c r="AK190" s="402"/>
      <c r="AL190" s="402"/>
      <c r="AM190" s="402"/>
      <c r="AN190" s="402"/>
      <c r="AO190" s="402"/>
      <c r="AP190" s="402"/>
      <c r="AQ190" s="402"/>
      <c r="AR190" s="402"/>
      <c r="AS190" s="5"/>
      <c r="AT190" s="5"/>
      <c r="AU190" s="5"/>
      <c r="AV190" s="5"/>
      <c r="AW190" s="5"/>
      <c r="AX190" s="5"/>
      <c r="AY190" s="5"/>
      <c r="AZ190" s="5"/>
      <c r="BA190" s="5"/>
    </row>
    <row r="191" spans="2:53" ht="12" customHeight="1">
      <c r="B191" s="77"/>
      <c r="C191" s="77">
        <v>15.872</v>
      </c>
      <c r="D191" s="77">
        <v>-2.8</v>
      </c>
      <c r="E191" s="129">
        <f t="shared" si="22"/>
        <v>187</v>
      </c>
      <c r="F191" s="129" t="str">
        <f t="shared" si="21"/>
        <v/>
      </c>
      <c r="G191" s="117">
        <v>15.8719999999999</v>
      </c>
      <c r="H191" s="117">
        <v>-2.7999999999999901</v>
      </c>
      <c r="I191" s="127">
        <v>16.5</v>
      </c>
      <c r="J191" s="407">
        <v>18.460082953381399</v>
      </c>
      <c r="K191" s="127">
        <v>16.5</v>
      </c>
      <c r="L191" s="127">
        <v>380.10053860288502</v>
      </c>
      <c r="M191" s="81">
        <v>16.5</v>
      </c>
      <c r="N191" s="82">
        <v>-292.64818919416098</v>
      </c>
      <c r="O191" s="82">
        <v>-6095.99627595931</v>
      </c>
      <c r="P191" s="82">
        <v>-2848.5937784975899</v>
      </c>
      <c r="Q191" s="82">
        <v>-72730.267805230906</v>
      </c>
      <c r="R191" s="53"/>
      <c r="S191" s="53"/>
      <c r="T191" s="53"/>
      <c r="U191" s="53"/>
      <c r="V191" s="53"/>
      <c r="W191" s="53"/>
      <c r="X191" s="53"/>
      <c r="Y191" s="53"/>
      <c r="Z191" s="101"/>
      <c r="AA191" s="53"/>
      <c r="AB191" s="53"/>
      <c r="AC191" s="53"/>
      <c r="AD191" s="53"/>
      <c r="AE191" s="53"/>
      <c r="AF191" s="53"/>
      <c r="AG191" s="53"/>
      <c r="AH191" s="402"/>
      <c r="AI191" s="402"/>
      <c r="AJ191" s="402"/>
      <c r="AK191" s="402"/>
      <c r="AL191" s="402"/>
      <c r="AM191" s="402"/>
      <c r="AN191" s="402"/>
      <c r="AO191" s="402"/>
      <c r="AP191" s="402"/>
      <c r="AQ191" s="402"/>
      <c r="AR191" s="402"/>
      <c r="AS191" s="5"/>
      <c r="AT191" s="5"/>
      <c r="AU191" s="5"/>
      <c r="AV191" s="5"/>
      <c r="AW191" s="5"/>
      <c r="AX191" s="5"/>
      <c r="AY191" s="5"/>
      <c r="AZ191" s="5"/>
      <c r="BA191" s="5"/>
    </row>
    <row r="192" spans="2:53" ht="12" customHeight="1">
      <c r="B192" s="77"/>
      <c r="C192" s="77">
        <v>15.922000000000001</v>
      </c>
      <c r="D192" s="77">
        <v>-2.4</v>
      </c>
      <c r="E192" s="129">
        <f t="shared" si="22"/>
        <v>188</v>
      </c>
      <c r="F192" s="129" t="str">
        <f t="shared" si="21"/>
        <v/>
      </c>
      <c r="G192" s="117">
        <v>15.922000000000001</v>
      </c>
      <c r="H192" s="117">
        <v>-2.3999999999999901</v>
      </c>
      <c r="I192" s="127">
        <v>16.58333333333</v>
      </c>
      <c r="J192" s="407">
        <v>18.624251820365</v>
      </c>
      <c r="K192" s="127">
        <v>16.58333333333</v>
      </c>
      <c r="L192" s="127">
        <v>379.89815520356598</v>
      </c>
      <c r="M192" s="81">
        <v>16.58333333333</v>
      </c>
      <c r="N192" s="82">
        <v>-270.14891980377598</v>
      </c>
      <c r="O192" s="82">
        <v>-5262.8814300942104</v>
      </c>
      <c r="P192" s="82">
        <v>-2510.4740238412301</v>
      </c>
      <c r="Q192" s="82">
        <v>-60229.6570171977</v>
      </c>
      <c r="R192" s="53"/>
      <c r="S192" s="53"/>
      <c r="T192" s="53"/>
      <c r="U192" s="53"/>
      <c r="V192" s="53"/>
      <c r="W192" s="53"/>
      <c r="X192" s="53"/>
      <c r="Y192" s="53"/>
      <c r="Z192" s="101"/>
      <c r="AA192" s="53"/>
      <c r="AB192" s="53"/>
      <c r="AC192" s="53"/>
      <c r="AD192" s="53"/>
      <c r="AE192" s="53"/>
      <c r="AF192" s="53"/>
      <c r="AG192" s="53"/>
      <c r="AH192" s="402"/>
      <c r="AI192" s="402"/>
      <c r="AJ192" s="402"/>
      <c r="AK192" s="402"/>
      <c r="AL192" s="402"/>
      <c r="AM192" s="402"/>
      <c r="AN192" s="402"/>
      <c r="AO192" s="402"/>
      <c r="AP192" s="402"/>
      <c r="AQ192" s="402"/>
      <c r="AR192" s="402"/>
      <c r="AS192" s="5"/>
      <c r="AT192" s="5"/>
      <c r="AU192" s="5"/>
      <c r="AV192" s="5"/>
      <c r="AW192" s="5"/>
      <c r="AX192" s="5"/>
      <c r="AY192" s="5"/>
      <c r="AZ192" s="5"/>
      <c r="BA192" s="5"/>
    </row>
    <row r="193" spans="2:53" ht="12" customHeight="1">
      <c r="B193" s="77"/>
      <c r="C193" s="77">
        <v>16.077999999999999</v>
      </c>
      <c r="D193" s="77">
        <v>2.4</v>
      </c>
      <c r="E193" s="129">
        <f t="shared" si="22"/>
        <v>189</v>
      </c>
      <c r="F193" s="129" t="str">
        <f t="shared" si="21"/>
        <v/>
      </c>
      <c r="G193" s="117">
        <v>16.0779999999999</v>
      </c>
      <c r="H193" s="117">
        <v>2.3999999999999901</v>
      </c>
      <c r="I193" s="127">
        <v>16.66666666667</v>
      </c>
      <c r="J193" s="407">
        <v>18.950953273171901</v>
      </c>
      <c r="K193" s="127">
        <v>16.66666666667</v>
      </c>
      <c r="L193" s="127">
        <v>379.69543006397402</v>
      </c>
      <c r="M193" s="81">
        <v>16.66666666667</v>
      </c>
      <c r="N193" s="82">
        <v>-257.302314822212</v>
      </c>
      <c r="O193" s="82">
        <v>-5029.93003048637</v>
      </c>
      <c r="P193" s="82">
        <v>-2317.1184690467999</v>
      </c>
      <c r="Q193" s="82">
        <v>-56730.102691573004</v>
      </c>
      <c r="R193" s="53"/>
      <c r="S193" s="53"/>
      <c r="T193" s="53"/>
      <c r="U193" s="53"/>
      <c r="V193" s="53"/>
      <c r="W193" s="53"/>
      <c r="X193" s="53"/>
      <c r="Y193" s="53"/>
      <c r="Z193" s="101"/>
      <c r="AA193" s="53"/>
      <c r="AB193" s="53"/>
      <c r="AC193" s="53"/>
      <c r="AD193" s="53"/>
      <c r="AE193" s="53"/>
      <c r="AF193" s="53"/>
      <c r="AG193" s="53"/>
      <c r="AH193" s="402"/>
      <c r="AI193" s="402"/>
      <c r="AJ193" s="402"/>
      <c r="AK193" s="402"/>
      <c r="AL193" s="402"/>
      <c r="AM193" s="402"/>
      <c r="AN193" s="402"/>
      <c r="AO193" s="402"/>
      <c r="AP193" s="402"/>
      <c r="AQ193" s="402"/>
      <c r="AR193" s="402"/>
      <c r="AS193" s="5"/>
      <c r="AT193" s="5"/>
      <c r="AU193" s="5"/>
      <c r="AV193" s="5"/>
      <c r="AW193" s="5"/>
      <c r="AX193" s="5"/>
      <c r="AY193" s="5"/>
      <c r="AZ193" s="5"/>
      <c r="BA193" s="5"/>
    </row>
    <row r="194" spans="2:53" ht="12" customHeight="1">
      <c r="B194" s="77"/>
      <c r="C194" s="77">
        <v>16.128</v>
      </c>
      <c r="D194" s="77">
        <v>2.8</v>
      </c>
      <c r="E194" s="129">
        <f t="shared" si="22"/>
        <v>190</v>
      </c>
      <c r="F194" s="129" t="str">
        <f t="shared" si="21"/>
        <v/>
      </c>
      <c r="G194" s="117">
        <v>16.128</v>
      </c>
      <c r="H194" s="117">
        <v>2.7999999999999901</v>
      </c>
      <c r="I194" s="127">
        <v>16.75</v>
      </c>
      <c r="J194" s="407">
        <v>19.103404241522401</v>
      </c>
      <c r="K194" s="127">
        <v>16.75</v>
      </c>
      <c r="L194" s="127">
        <v>379.492381676923</v>
      </c>
      <c r="M194" s="81">
        <v>16.75</v>
      </c>
      <c r="N194" s="82">
        <v>-268.86755056527397</v>
      </c>
      <c r="O194" s="82">
        <v>-5726.1905424618099</v>
      </c>
      <c r="P194" s="82">
        <v>-2490.5800793650701</v>
      </c>
      <c r="Q194" s="82">
        <v>-67172.759433273794</v>
      </c>
      <c r="R194" s="53"/>
      <c r="S194" s="53"/>
      <c r="T194" s="53"/>
      <c r="U194" s="53"/>
      <c r="V194" s="53"/>
      <c r="W194" s="53"/>
      <c r="X194" s="53"/>
      <c r="Y194" s="53"/>
      <c r="Z194" s="101"/>
      <c r="AA194" s="53"/>
      <c r="AB194" s="53"/>
      <c r="AC194" s="53"/>
      <c r="AD194" s="53"/>
      <c r="AE194" s="53"/>
      <c r="AF194" s="53"/>
      <c r="AG194" s="53"/>
      <c r="AH194" s="402"/>
      <c r="AI194" s="402"/>
      <c r="AJ194" s="402"/>
      <c r="AK194" s="402"/>
      <c r="AL194" s="402"/>
      <c r="AM194" s="402"/>
      <c r="AN194" s="402"/>
      <c r="AO194" s="402"/>
      <c r="AP194" s="402"/>
      <c r="AQ194" s="402"/>
      <c r="AR194" s="402"/>
      <c r="AS194" s="5"/>
      <c r="AT194" s="5"/>
      <c r="AU194" s="5"/>
      <c r="AV194" s="5"/>
      <c r="AW194" s="5"/>
      <c r="AX194" s="5"/>
      <c r="AY194" s="5"/>
      <c r="AZ194" s="5"/>
      <c r="BA194" s="5"/>
    </row>
    <row r="195" spans="2:53" ht="12" customHeight="1">
      <c r="B195" s="77"/>
      <c r="C195" s="77">
        <v>16.178000000000001</v>
      </c>
      <c r="D195" s="77">
        <v>2.4</v>
      </c>
      <c r="E195" s="129">
        <f t="shared" si="22"/>
        <v>191</v>
      </c>
      <c r="F195" s="129" t="str">
        <f t="shared" si="21"/>
        <v/>
      </c>
      <c r="G195" s="117">
        <v>16.178000000000001</v>
      </c>
      <c r="H195" s="117">
        <v>2.3999999999999901</v>
      </c>
      <c r="I195" s="127">
        <v>16.83333333333</v>
      </c>
      <c r="J195" s="407">
        <v>18.928465002300701</v>
      </c>
      <c r="K195" s="127">
        <v>16.83333333333</v>
      </c>
      <c r="L195" s="127">
        <v>379.28896118076199</v>
      </c>
      <c r="M195" s="81">
        <v>16.83333333333</v>
      </c>
      <c r="N195" s="82">
        <v>-292.26100937196099</v>
      </c>
      <c r="O195" s="82">
        <v>-6598.5491368753201</v>
      </c>
      <c r="P195" s="82">
        <v>-2842.0935434858202</v>
      </c>
      <c r="Q195" s="82">
        <v>-80262.117317772994</v>
      </c>
      <c r="R195" s="53"/>
      <c r="S195" s="53"/>
      <c r="T195" s="53"/>
      <c r="U195" s="53"/>
      <c r="V195" s="53"/>
      <c r="W195" s="53"/>
      <c r="X195" s="53"/>
      <c r="Y195" s="53"/>
      <c r="Z195" s="101"/>
      <c r="AA195" s="53"/>
      <c r="AB195" s="53"/>
      <c r="AC195" s="53"/>
      <c r="AD195" s="53"/>
      <c r="AE195" s="53"/>
      <c r="AF195" s="53"/>
      <c r="AG195" s="53"/>
      <c r="AH195" s="402"/>
      <c r="AI195" s="402"/>
      <c r="AJ195" s="402"/>
      <c r="AK195" s="402"/>
      <c r="AL195" s="402"/>
      <c r="AM195" s="402"/>
      <c r="AN195" s="402"/>
      <c r="AO195" s="402"/>
      <c r="AP195" s="402"/>
      <c r="AQ195" s="402"/>
      <c r="AR195" s="402"/>
      <c r="AS195" s="5"/>
      <c r="AT195" s="5"/>
      <c r="AU195" s="5"/>
      <c r="AV195" s="5"/>
      <c r="AW195" s="5"/>
      <c r="AX195" s="5"/>
      <c r="AY195" s="5"/>
      <c r="AZ195" s="5"/>
      <c r="BA195" s="5"/>
    </row>
    <row r="196" spans="2:53" ht="12" customHeight="1">
      <c r="B196" s="77"/>
      <c r="C196" s="77">
        <v>16.334</v>
      </c>
      <c r="D196" s="77">
        <v>-2.1</v>
      </c>
      <c r="E196" s="129">
        <f t="shared" si="22"/>
        <v>192</v>
      </c>
      <c r="F196" s="129" t="str">
        <f t="shared" si="21"/>
        <v/>
      </c>
      <c r="G196" s="117">
        <v>16.3339999999999</v>
      </c>
      <c r="H196" s="117">
        <v>-2.1</v>
      </c>
      <c r="I196" s="127">
        <v>16.91666666667</v>
      </c>
      <c r="J196" s="407">
        <v>18.570978639934498</v>
      </c>
      <c r="K196" s="127">
        <v>16.91666666667</v>
      </c>
      <c r="L196" s="127">
        <v>379.085099073957</v>
      </c>
      <c r="M196" s="81">
        <v>16.91666666667</v>
      </c>
      <c r="N196" s="82">
        <v>-307.14812923957601</v>
      </c>
      <c r="O196" s="82">
        <v>-6902.27025574652</v>
      </c>
      <c r="P196" s="82">
        <v>-3066.0815332593402</v>
      </c>
      <c r="Q196" s="82">
        <v>-84823.648711265399</v>
      </c>
      <c r="R196" s="53"/>
      <c r="S196" s="53"/>
      <c r="T196" s="53"/>
      <c r="U196" s="53"/>
      <c r="V196" s="53"/>
      <c r="W196" s="53"/>
      <c r="X196" s="53"/>
      <c r="Y196" s="53"/>
      <c r="Z196" s="101"/>
      <c r="AA196" s="53"/>
      <c r="AB196" s="53"/>
      <c r="AC196" s="53"/>
      <c r="AD196" s="53"/>
      <c r="AE196" s="53"/>
      <c r="AF196" s="53"/>
      <c r="AG196" s="53"/>
      <c r="AH196" s="402"/>
      <c r="AI196" s="402"/>
      <c r="AJ196" s="402"/>
      <c r="AK196" s="402"/>
      <c r="AL196" s="402"/>
      <c r="AM196" s="402"/>
      <c r="AN196" s="402"/>
      <c r="AO196" s="402"/>
      <c r="AP196" s="402"/>
      <c r="AQ196" s="402"/>
      <c r="AR196" s="402"/>
      <c r="AS196" s="5"/>
      <c r="AT196" s="5"/>
      <c r="AU196" s="5"/>
      <c r="AV196" s="5"/>
      <c r="AW196" s="5"/>
      <c r="AX196" s="5"/>
      <c r="AY196" s="5"/>
      <c r="AZ196" s="5"/>
      <c r="BA196" s="5"/>
    </row>
    <row r="197" spans="2:53" ht="12" customHeight="1">
      <c r="B197" s="77"/>
      <c r="C197" s="77">
        <v>16.384</v>
      </c>
      <c r="D197" s="77">
        <v>-2.5</v>
      </c>
      <c r="E197" s="129">
        <f t="shared" si="22"/>
        <v>193</v>
      </c>
      <c r="F197" s="129" t="str">
        <f t="shared" si="21"/>
        <v/>
      </c>
      <c r="G197" s="117">
        <v>16.384</v>
      </c>
      <c r="H197" s="117">
        <v>-2.5</v>
      </c>
      <c r="I197" s="127">
        <v>17</v>
      </c>
      <c r="J197" s="407">
        <v>18.371514409366601</v>
      </c>
      <c r="K197" s="127">
        <v>17</v>
      </c>
      <c r="L197" s="127">
        <v>378.88077542435502</v>
      </c>
      <c r="M197" s="81">
        <v>17</v>
      </c>
      <c r="N197" s="82">
        <v>-297.459120254857</v>
      </c>
      <c r="O197" s="82">
        <v>-6252.5158095554698</v>
      </c>
      <c r="P197" s="82">
        <v>-2920.8047747318201</v>
      </c>
      <c r="Q197" s="82">
        <v>-75079.214094770301</v>
      </c>
      <c r="R197" s="53"/>
      <c r="S197" s="53"/>
      <c r="T197" s="53"/>
      <c r="U197" s="53"/>
      <c r="V197" s="53"/>
      <c r="W197" s="53"/>
      <c r="X197" s="53"/>
      <c r="Y197" s="53"/>
      <c r="Z197" s="101"/>
      <c r="AA197" s="53"/>
      <c r="AB197" s="53"/>
      <c r="AC197" s="53"/>
      <c r="AD197" s="53"/>
      <c r="AE197" s="53"/>
      <c r="AF197" s="53"/>
      <c r="AG197" s="53"/>
      <c r="AH197" s="402"/>
      <c r="AI197" s="402"/>
      <c r="AJ197" s="402"/>
      <c r="AK197" s="402"/>
      <c r="AL197" s="402"/>
      <c r="AM197" s="402"/>
      <c r="AN197" s="402"/>
      <c r="AO197" s="402"/>
      <c r="AP197" s="402"/>
      <c r="AQ197" s="402"/>
      <c r="AR197" s="402"/>
      <c r="AS197" s="5"/>
      <c r="AT197" s="5"/>
      <c r="AU197" s="5"/>
      <c r="AV197" s="5"/>
      <c r="AW197" s="5"/>
      <c r="AX197" s="5"/>
      <c r="AY197" s="5"/>
      <c r="AZ197" s="5"/>
      <c r="BA197" s="5"/>
    </row>
    <row r="198" spans="2:53" ht="12" customHeight="1">
      <c r="B198" s="77"/>
      <c r="C198" s="77">
        <v>16.434000000000001</v>
      </c>
      <c r="D198" s="77">
        <v>-2.1</v>
      </c>
      <c r="E198" s="129">
        <f t="shared" si="22"/>
        <v>194</v>
      </c>
      <c r="F198" s="129" t="str">
        <f t="shared" ref="F198:F261" si="23">IF(E198&lt;=$H$3,G198,"")</f>
        <v/>
      </c>
      <c r="G198" s="117">
        <v>16.434000000000001</v>
      </c>
      <c r="H198" s="117">
        <v>-2.1</v>
      </c>
      <c r="I198" s="127">
        <v>17.08333333333</v>
      </c>
      <c r="J198" s="407">
        <v>18.528380430302199</v>
      </c>
      <c r="K198" s="127">
        <v>17.08333333333</v>
      </c>
      <c r="L198" s="127">
        <v>378.67604397673801</v>
      </c>
      <c r="M198" s="81">
        <v>17.08333333333</v>
      </c>
      <c r="N198" s="82">
        <v>-272.132350741511</v>
      </c>
      <c r="O198" s="82">
        <v>-5272.1751463828496</v>
      </c>
      <c r="P198" s="82">
        <v>-2540.2423606252901</v>
      </c>
      <c r="Q198" s="82">
        <v>-60370.1696372636</v>
      </c>
      <c r="R198" s="53"/>
      <c r="S198" s="53"/>
      <c r="T198" s="53"/>
      <c r="U198" s="53"/>
      <c r="V198" s="53"/>
      <c r="W198" s="53"/>
      <c r="X198" s="53"/>
      <c r="Y198" s="53"/>
      <c r="Z198" s="101"/>
      <c r="AA198" s="53"/>
      <c r="AB198" s="53"/>
      <c r="AC198" s="53"/>
      <c r="AD198" s="53"/>
      <c r="AE198" s="53"/>
      <c r="AF198" s="53"/>
      <c r="AG198" s="53"/>
      <c r="AH198" s="402"/>
      <c r="AI198" s="402"/>
      <c r="AJ198" s="402"/>
      <c r="AK198" s="402"/>
      <c r="AL198" s="402"/>
      <c r="AM198" s="402"/>
      <c r="AN198" s="402"/>
      <c r="AO198" s="402"/>
      <c r="AP198" s="402"/>
      <c r="AQ198" s="402"/>
      <c r="AR198" s="402"/>
      <c r="AS198" s="5"/>
      <c r="AT198" s="5"/>
      <c r="AU198" s="5"/>
      <c r="AV198" s="5"/>
      <c r="AW198" s="5"/>
      <c r="AX198" s="5"/>
      <c r="AY198" s="5"/>
      <c r="AZ198" s="5"/>
      <c r="BA198" s="5"/>
    </row>
    <row r="199" spans="2:53" ht="12" customHeight="1">
      <c r="B199" s="77"/>
      <c r="C199" s="77">
        <v>16.59</v>
      </c>
      <c r="D199" s="77">
        <v>2.1</v>
      </c>
      <c r="E199" s="129">
        <f t="shared" ref="E199:E262" si="24">E198+1</f>
        <v>195</v>
      </c>
      <c r="F199" s="129" t="str">
        <f t="shared" si="23"/>
        <v/>
      </c>
      <c r="G199" s="117">
        <v>16.5899999999999</v>
      </c>
      <c r="H199" s="117">
        <v>2.1</v>
      </c>
      <c r="I199" s="127">
        <v>17.16666666667</v>
      </c>
      <c r="J199" s="407">
        <v>18.907381256899701</v>
      </c>
      <c r="K199" s="127">
        <v>17.16666666667</v>
      </c>
      <c r="L199" s="127">
        <v>378.47098608561902</v>
      </c>
      <c r="M199" s="81">
        <v>17.16666666667</v>
      </c>
      <c r="N199" s="82">
        <v>-254.565547831706</v>
      </c>
      <c r="O199" s="82">
        <v>-4874.1330762261096</v>
      </c>
      <c r="P199" s="82">
        <v>-2275.9432693215799</v>
      </c>
      <c r="Q199" s="82">
        <v>-54393.278383701603</v>
      </c>
      <c r="R199" s="53"/>
      <c r="S199" s="53"/>
      <c r="T199" s="53"/>
      <c r="U199" s="53"/>
      <c r="V199" s="53"/>
      <c r="W199" s="53"/>
      <c r="X199" s="53"/>
      <c r="Y199" s="53"/>
      <c r="Z199" s="101"/>
      <c r="AA199" s="53"/>
      <c r="AB199" s="53"/>
      <c r="AC199" s="53"/>
      <c r="AD199" s="53"/>
      <c r="AE199" s="53"/>
      <c r="AF199" s="53"/>
      <c r="AG199" s="53"/>
      <c r="AH199" s="402"/>
      <c r="AI199" s="402"/>
      <c r="AJ199" s="402"/>
      <c r="AK199" s="402"/>
      <c r="AL199" s="402"/>
      <c r="AM199" s="402"/>
      <c r="AN199" s="402"/>
      <c r="AO199" s="402"/>
      <c r="AP199" s="402"/>
      <c r="AQ199" s="402"/>
      <c r="AR199" s="402"/>
      <c r="AS199" s="5"/>
      <c r="AT199" s="5"/>
      <c r="AU199" s="5"/>
      <c r="AV199" s="5"/>
      <c r="AW199" s="5"/>
      <c r="AX199" s="5"/>
      <c r="AY199" s="5"/>
      <c r="AZ199" s="5"/>
      <c r="BA199" s="5"/>
    </row>
    <row r="200" spans="2:53" ht="12" customHeight="1">
      <c r="B200" s="77"/>
      <c r="C200" s="77">
        <v>16.64</v>
      </c>
      <c r="D200" s="77">
        <v>2.5</v>
      </c>
      <c r="E200" s="129">
        <f t="shared" si="24"/>
        <v>196</v>
      </c>
      <c r="F200" s="129" t="str">
        <f t="shared" si="23"/>
        <v/>
      </c>
      <c r="G200" s="117">
        <v>16.64</v>
      </c>
      <c r="H200" s="117">
        <v>2.5</v>
      </c>
      <c r="I200" s="127">
        <v>17.25</v>
      </c>
      <c r="J200" s="407">
        <v>19.150953201739199</v>
      </c>
      <c r="K200" s="127">
        <v>17.25</v>
      </c>
      <c r="L200" s="127">
        <v>378.265635233745</v>
      </c>
      <c r="M200" s="81">
        <v>17.25</v>
      </c>
      <c r="N200" s="82">
        <v>-262.37542898139202</v>
      </c>
      <c r="O200" s="82">
        <v>-5483.7774264435102</v>
      </c>
      <c r="P200" s="82">
        <v>-2392.90865389381</v>
      </c>
      <c r="Q200" s="82">
        <v>-63535.310319601798</v>
      </c>
      <c r="R200" s="53"/>
      <c r="S200" s="53"/>
      <c r="T200" s="53"/>
      <c r="U200" s="53"/>
      <c r="V200" s="53"/>
      <c r="W200" s="53"/>
      <c r="X200" s="53"/>
      <c r="Y200" s="53"/>
      <c r="Z200" s="101"/>
      <c r="AA200" s="53"/>
      <c r="AB200" s="53"/>
      <c r="AC200" s="53"/>
      <c r="AD200" s="53"/>
      <c r="AE200" s="53"/>
      <c r="AF200" s="53"/>
      <c r="AG200" s="53"/>
      <c r="AH200" s="402"/>
      <c r="AI200" s="402"/>
      <c r="AJ200" s="402"/>
      <c r="AK200" s="402"/>
      <c r="AL200" s="402"/>
      <c r="AM200" s="402"/>
      <c r="AN200" s="402"/>
      <c r="AO200" s="402"/>
      <c r="AP200" s="402"/>
      <c r="AQ200" s="402"/>
      <c r="AR200" s="402"/>
      <c r="AS200" s="5"/>
      <c r="AT200" s="5"/>
      <c r="AU200" s="5"/>
      <c r="AV200" s="5"/>
      <c r="AW200" s="5"/>
      <c r="AX200" s="5"/>
      <c r="AY200" s="5"/>
      <c r="AZ200" s="5"/>
      <c r="BA200" s="5"/>
    </row>
    <row r="201" spans="2:53" ht="12" customHeight="1">
      <c r="B201" s="77"/>
      <c r="C201" s="77">
        <v>16.690000000000001</v>
      </c>
      <c r="D201" s="77">
        <v>2</v>
      </c>
      <c r="E201" s="129">
        <f t="shared" si="24"/>
        <v>197</v>
      </c>
      <c r="F201" s="129" t="str">
        <f t="shared" si="23"/>
        <v/>
      </c>
      <c r="G201" s="117">
        <v>16.690000000000001</v>
      </c>
      <c r="H201" s="117">
        <v>2</v>
      </c>
      <c r="I201" s="127">
        <v>17.33333333333</v>
      </c>
      <c r="J201" s="407">
        <v>19.0492538231201</v>
      </c>
      <c r="K201" s="127">
        <v>17.33333333333</v>
      </c>
      <c r="L201" s="127">
        <v>378.05994954586299</v>
      </c>
      <c r="M201" s="81">
        <v>17.33333333333</v>
      </c>
      <c r="N201" s="82">
        <v>-285.97623294852298</v>
      </c>
      <c r="O201" s="82">
        <v>-6429.3004462976496</v>
      </c>
      <c r="P201" s="82">
        <v>-2747.4599748547798</v>
      </c>
      <c r="Q201" s="82">
        <v>-77721.287037748203</v>
      </c>
      <c r="R201" s="53"/>
      <c r="S201" s="53"/>
      <c r="T201" s="53"/>
      <c r="U201" s="53"/>
      <c r="V201" s="53"/>
      <c r="W201" s="53"/>
      <c r="X201" s="53"/>
      <c r="Y201" s="53"/>
      <c r="Z201" s="101"/>
      <c r="AA201" s="53"/>
      <c r="AB201" s="53"/>
      <c r="AC201" s="53"/>
      <c r="AD201" s="53"/>
      <c r="AE201" s="53"/>
      <c r="AF201" s="53"/>
      <c r="AG201" s="53"/>
      <c r="AH201" s="402"/>
      <c r="AI201" s="402"/>
      <c r="AJ201" s="402"/>
      <c r="AK201" s="402"/>
      <c r="AL201" s="402"/>
      <c r="AM201" s="402"/>
      <c r="AN201" s="402"/>
      <c r="AO201" s="402"/>
      <c r="AP201" s="402"/>
      <c r="AQ201" s="402"/>
      <c r="AR201" s="402"/>
      <c r="AS201" s="5"/>
      <c r="AT201" s="5"/>
      <c r="AU201" s="5"/>
      <c r="AV201" s="5"/>
      <c r="AW201" s="5"/>
      <c r="AX201" s="5"/>
      <c r="AY201" s="5"/>
      <c r="AZ201" s="5"/>
      <c r="BA201" s="5"/>
    </row>
    <row r="202" spans="2:53" ht="12" customHeight="1">
      <c r="B202" s="77"/>
      <c r="C202" s="77">
        <v>16.846</v>
      </c>
      <c r="D202" s="77">
        <v>-2.4</v>
      </c>
      <c r="E202" s="129">
        <f t="shared" si="24"/>
        <v>198</v>
      </c>
      <c r="F202" s="129" t="str">
        <f t="shared" si="23"/>
        <v/>
      </c>
      <c r="G202" s="117">
        <v>16.846</v>
      </c>
      <c r="H202" s="117">
        <v>-2.3999999999999901</v>
      </c>
      <c r="I202" s="127">
        <v>17.41666666667</v>
      </c>
      <c r="J202" s="407">
        <v>18.7105137333062</v>
      </c>
      <c r="K202" s="127">
        <v>17.41666666667</v>
      </c>
      <c r="L202" s="127">
        <v>377.85385370518401</v>
      </c>
      <c r="M202" s="81">
        <v>17.41666666667</v>
      </c>
      <c r="N202" s="82">
        <v>-303.80906477209402</v>
      </c>
      <c r="O202" s="82">
        <v>-6870.2438680687801</v>
      </c>
      <c r="P202" s="82">
        <v>-3015.6799862435801</v>
      </c>
      <c r="Q202" s="82">
        <v>-84341.236079467199</v>
      </c>
      <c r="R202" s="53"/>
      <c r="S202" s="53"/>
      <c r="T202" s="53"/>
      <c r="U202" s="53"/>
      <c r="V202" s="53"/>
      <c r="W202" s="53"/>
      <c r="X202" s="53"/>
      <c r="Y202" s="53"/>
      <c r="Z202" s="101"/>
      <c r="AA202" s="53"/>
      <c r="AB202" s="53"/>
      <c r="AC202" s="53"/>
      <c r="AD202" s="53"/>
      <c r="AE202" s="53"/>
      <c r="AF202" s="53"/>
      <c r="AG202" s="53"/>
      <c r="AH202" s="402"/>
      <c r="AI202" s="402"/>
      <c r="AJ202" s="402"/>
      <c r="AK202" s="402"/>
      <c r="AL202" s="402"/>
      <c r="AM202" s="402"/>
      <c r="AN202" s="402"/>
      <c r="AO202" s="402"/>
      <c r="AP202" s="402"/>
      <c r="AQ202" s="402"/>
      <c r="AR202" s="402"/>
      <c r="AS202" s="5"/>
      <c r="AT202" s="5"/>
      <c r="AU202" s="5"/>
      <c r="AV202" s="5"/>
      <c r="AW202" s="5"/>
      <c r="AX202" s="5"/>
      <c r="AY202" s="5"/>
      <c r="AZ202" s="5"/>
      <c r="BA202" s="5"/>
    </row>
    <row r="203" spans="2:53" ht="12" customHeight="1">
      <c r="B203" s="77"/>
      <c r="C203" s="77">
        <v>16.896000000000001</v>
      </c>
      <c r="D203" s="77">
        <v>-2.8</v>
      </c>
      <c r="E203" s="129">
        <f t="shared" si="24"/>
        <v>199</v>
      </c>
      <c r="F203" s="129" t="str">
        <f t="shared" si="23"/>
        <v/>
      </c>
      <c r="G203" s="117">
        <v>16.896000000000001</v>
      </c>
      <c r="H203" s="117">
        <v>-2.7999999999999901</v>
      </c>
      <c r="I203" s="127">
        <v>17.5</v>
      </c>
      <c r="J203" s="407">
        <v>18.470615521747501</v>
      </c>
      <c r="K203" s="127">
        <v>17.5</v>
      </c>
      <c r="L203" s="127">
        <v>377.64731236029098</v>
      </c>
      <c r="M203" s="81">
        <v>17.5</v>
      </c>
      <c r="N203" s="82">
        <v>-298.16343536944902</v>
      </c>
      <c r="O203" s="82">
        <v>-6354.9059174153899</v>
      </c>
      <c r="P203" s="82">
        <v>-2931.1835930450102</v>
      </c>
      <c r="Q203" s="82">
        <v>-76613.936192157693</v>
      </c>
      <c r="R203" s="53"/>
      <c r="S203" s="53"/>
      <c r="T203" s="53"/>
      <c r="U203" s="53"/>
      <c r="V203" s="53"/>
      <c r="W203" s="53"/>
      <c r="X203" s="53"/>
      <c r="Y203" s="53"/>
      <c r="Z203" s="101"/>
      <c r="AA203" s="53"/>
      <c r="AB203" s="53"/>
      <c r="AC203" s="53"/>
      <c r="AD203" s="53"/>
      <c r="AE203" s="53"/>
      <c r="AF203" s="53"/>
      <c r="AG203" s="53"/>
      <c r="AH203" s="402"/>
      <c r="AI203" s="402"/>
      <c r="AJ203" s="402"/>
      <c r="AK203" s="402"/>
      <c r="AL203" s="402"/>
      <c r="AM203" s="402"/>
      <c r="AN203" s="402"/>
      <c r="AO203" s="402"/>
      <c r="AP203" s="402"/>
      <c r="AQ203" s="402"/>
      <c r="AR203" s="402"/>
      <c r="AS203" s="5"/>
      <c r="AT203" s="5"/>
      <c r="AU203" s="5"/>
      <c r="AV203" s="5"/>
      <c r="AW203" s="5"/>
      <c r="AX203" s="5"/>
      <c r="AY203" s="5"/>
      <c r="AZ203" s="5"/>
      <c r="BA203" s="5"/>
    </row>
    <row r="204" spans="2:53" ht="12" customHeight="1">
      <c r="B204" s="77"/>
      <c r="C204" s="77">
        <v>16.946000000000002</v>
      </c>
      <c r="D204" s="77">
        <v>-2.4</v>
      </c>
      <c r="E204" s="129">
        <f t="shared" si="24"/>
        <v>200</v>
      </c>
      <c r="F204" s="129" t="str">
        <f t="shared" si="23"/>
        <v/>
      </c>
      <c r="G204" s="117">
        <v>16.946000000000002</v>
      </c>
      <c r="H204" s="117">
        <v>-2.3999999999999901</v>
      </c>
      <c r="I204" s="127">
        <v>17.58333333333</v>
      </c>
      <c r="J204" s="407">
        <v>18.5476735759608</v>
      </c>
      <c r="K204" s="127">
        <v>17.58333333333</v>
      </c>
      <c r="L204" s="127">
        <v>377.44036152902697</v>
      </c>
      <c r="M204" s="81">
        <v>17.58333333333</v>
      </c>
      <c r="N204" s="82">
        <v>-276.414151754545</v>
      </c>
      <c r="O204" s="82">
        <v>-5461.3058591354802</v>
      </c>
      <c r="P204" s="82">
        <v>-2604.4377767477499</v>
      </c>
      <c r="Q204" s="82">
        <v>-63207.277737016397</v>
      </c>
      <c r="R204" s="53"/>
      <c r="S204" s="53"/>
      <c r="T204" s="53"/>
      <c r="U204" s="53"/>
      <c r="V204" s="53"/>
      <c r="W204" s="53"/>
      <c r="X204" s="53"/>
      <c r="Y204" s="53"/>
      <c r="Z204" s="101"/>
      <c r="AA204" s="53"/>
      <c r="AB204" s="53"/>
      <c r="AC204" s="53"/>
      <c r="AD204" s="53"/>
      <c r="AE204" s="53"/>
      <c r="AF204" s="53"/>
      <c r="AG204" s="53"/>
      <c r="AH204" s="402"/>
      <c r="AI204" s="402"/>
      <c r="AJ204" s="402"/>
      <c r="AK204" s="402"/>
      <c r="AL204" s="402"/>
      <c r="AM204" s="402"/>
      <c r="AN204" s="402"/>
      <c r="AO204" s="402"/>
      <c r="AP204" s="402"/>
      <c r="AQ204" s="402"/>
      <c r="AR204" s="402"/>
      <c r="AS204" s="5"/>
      <c r="AT204" s="5"/>
      <c r="AU204" s="5"/>
      <c r="AV204" s="5"/>
      <c r="AW204" s="5"/>
      <c r="AX204" s="5"/>
      <c r="AY204" s="5"/>
      <c r="AZ204" s="5"/>
      <c r="BA204" s="5"/>
    </row>
    <row r="205" spans="2:53" ht="12" customHeight="1">
      <c r="B205" s="77"/>
      <c r="C205" s="77">
        <v>17.102</v>
      </c>
      <c r="D205" s="77">
        <v>2.4</v>
      </c>
      <c r="E205" s="129">
        <f t="shared" si="24"/>
        <v>201</v>
      </c>
      <c r="F205" s="129" t="str">
        <f t="shared" si="23"/>
        <v/>
      </c>
      <c r="G205" s="117">
        <v>17.102</v>
      </c>
      <c r="H205" s="117">
        <v>2.3999999999999901</v>
      </c>
      <c r="I205" s="127">
        <v>17.66666666667</v>
      </c>
      <c r="J205" s="407">
        <v>18.861269792788001</v>
      </c>
      <c r="K205" s="127">
        <v>17.66666666667</v>
      </c>
      <c r="L205" s="127">
        <v>377.23307331656298</v>
      </c>
      <c r="M205" s="81">
        <v>17.66666666667</v>
      </c>
      <c r="N205" s="82">
        <v>-258.69571411293799</v>
      </c>
      <c r="O205" s="82">
        <v>-4996.9073302484803</v>
      </c>
      <c r="P205" s="82">
        <v>-2337.9322825662898</v>
      </c>
      <c r="Q205" s="82">
        <v>-56235.834579526199</v>
      </c>
      <c r="R205" s="53"/>
      <c r="S205" s="53"/>
      <c r="T205" s="53"/>
      <c r="U205" s="53"/>
      <c r="V205" s="53"/>
      <c r="W205" s="53"/>
      <c r="X205" s="53"/>
      <c r="Y205" s="53"/>
      <c r="Z205" s="101"/>
      <c r="AA205" s="53"/>
      <c r="AB205" s="53"/>
      <c r="AC205" s="53"/>
      <c r="AD205" s="53"/>
      <c r="AE205" s="53"/>
      <c r="AF205" s="53"/>
      <c r="AG205" s="53"/>
      <c r="AH205" s="402"/>
      <c r="AI205" s="402"/>
      <c r="AJ205" s="402"/>
      <c r="AK205" s="402"/>
      <c r="AL205" s="402"/>
      <c r="AM205" s="402"/>
      <c r="AN205" s="402"/>
      <c r="AO205" s="402"/>
      <c r="AP205" s="402"/>
      <c r="AQ205" s="402"/>
      <c r="AR205" s="402"/>
      <c r="AS205" s="5"/>
      <c r="AT205" s="5"/>
      <c r="AU205" s="5"/>
      <c r="AV205" s="5"/>
      <c r="AW205" s="5"/>
      <c r="AX205" s="5"/>
      <c r="AY205" s="5"/>
      <c r="AZ205" s="5"/>
      <c r="BA205" s="5"/>
    </row>
    <row r="206" spans="2:53" ht="12" customHeight="1">
      <c r="B206" s="77"/>
      <c r="C206" s="77">
        <v>17.152000000000001</v>
      </c>
      <c r="D206" s="77">
        <v>2.8</v>
      </c>
      <c r="E206" s="129">
        <f t="shared" si="24"/>
        <v>202</v>
      </c>
      <c r="F206" s="129" t="str">
        <f t="shared" si="23"/>
        <v/>
      </c>
      <c r="G206" s="117">
        <v>17.152000000000001</v>
      </c>
      <c r="H206" s="117">
        <v>2.7999999999999901</v>
      </c>
      <c r="I206" s="127">
        <v>17.75</v>
      </c>
      <c r="J206" s="407">
        <v>19.0940762690349</v>
      </c>
      <c r="K206" s="127">
        <v>17.75</v>
      </c>
      <c r="L206" s="127">
        <v>377.02548563795</v>
      </c>
      <c r="M206" s="81">
        <v>17.75</v>
      </c>
      <c r="N206" s="82">
        <v>-263.28941821557498</v>
      </c>
      <c r="O206" s="82">
        <v>-5459.8951086438601</v>
      </c>
      <c r="P206" s="82">
        <v>-2406.6000252643198</v>
      </c>
      <c r="Q206" s="82">
        <v>-63177.863693529704</v>
      </c>
    </row>
    <row r="207" spans="2:53" ht="12" customHeight="1">
      <c r="B207" s="77"/>
      <c r="C207" s="77">
        <v>17.202000000000002</v>
      </c>
      <c r="D207" s="77">
        <v>2.4</v>
      </c>
      <c r="E207" s="129">
        <f t="shared" si="24"/>
        <v>203</v>
      </c>
      <c r="F207" s="129" t="str">
        <f t="shared" si="23"/>
        <v/>
      </c>
      <c r="G207" s="117">
        <v>17.202000000000002</v>
      </c>
      <c r="H207" s="117">
        <v>2.3999999999999901</v>
      </c>
      <c r="I207" s="127">
        <v>17.83333333333</v>
      </c>
      <c r="J207" s="407">
        <v>19.009054798266199</v>
      </c>
      <c r="K207" s="127">
        <v>17.83333333333</v>
      </c>
      <c r="L207" s="127">
        <v>376.81756619469502</v>
      </c>
      <c r="M207" s="81">
        <v>17.83333333333</v>
      </c>
      <c r="N207" s="82">
        <v>-285.70302181899899</v>
      </c>
      <c r="O207" s="82">
        <v>-6387.5944411479304</v>
      </c>
      <c r="P207" s="82">
        <v>-2743.2818571784501</v>
      </c>
      <c r="Q207" s="82">
        <v>-77096.073077253197</v>
      </c>
    </row>
    <row r="208" spans="2:53" ht="12" customHeight="1">
      <c r="B208" s="77"/>
      <c r="C208" s="77">
        <v>17.358000000000001</v>
      </c>
      <c r="D208" s="77">
        <v>-2.1</v>
      </c>
      <c r="E208" s="129">
        <f t="shared" si="24"/>
        <v>204</v>
      </c>
      <c r="F208" s="129" t="str">
        <f t="shared" si="23"/>
        <v/>
      </c>
      <c r="G208" s="117">
        <v>17.358000000000001</v>
      </c>
      <c r="H208" s="117">
        <v>-2.1</v>
      </c>
      <c r="I208" s="127">
        <v>17.91666666667</v>
      </c>
      <c r="J208" s="407">
        <v>18.672295734864999</v>
      </c>
      <c r="K208" s="127">
        <v>17.91666666667</v>
      </c>
      <c r="L208" s="127">
        <v>376.60924431349298</v>
      </c>
      <c r="M208" s="81">
        <v>17.91666666667</v>
      </c>
      <c r="N208" s="82">
        <v>-305.02090584502599</v>
      </c>
      <c r="O208" s="82">
        <v>-6909.0501731091599</v>
      </c>
      <c r="P208" s="82">
        <v>-3033.7876309209</v>
      </c>
      <c r="Q208" s="82">
        <v>-84923.713703468893</v>
      </c>
    </row>
    <row r="209" spans="2:17" ht="12" customHeight="1">
      <c r="B209" s="77"/>
      <c r="C209" s="77">
        <v>17.408000000000001</v>
      </c>
      <c r="D209" s="77">
        <v>-2.5</v>
      </c>
      <c r="E209" s="129">
        <f t="shared" si="24"/>
        <v>205</v>
      </c>
      <c r="F209" s="129" t="str">
        <f t="shared" si="23"/>
        <v/>
      </c>
      <c r="G209" s="117">
        <v>17.408000000000001</v>
      </c>
      <c r="H209" s="117">
        <v>-2.5</v>
      </c>
      <c r="I209" s="127">
        <v>18</v>
      </c>
      <c r="J209" s="407">
        <v>18.3928765302845</v>
      </c>
      <c r="K209" s="127">
        <v>18</v>
      </c>
      <c r="L209" s="127">
        <v>376.40048024311199</v>
      </c>
      <c r="M209" s="81">
        <v>18</v>
      </c>
      <c r="N209" s="82">
        <v>-302.90422929576999</v>
      </c>
      <c r="O209" s="82">
        <v>-6522.7314563752798</v>
      </c>
      <c r="P209" s="82">
        <v>-3002.3240222076702</v>
      </c>
      <c r="Q209" s="82">
        <v>-79132.409396246803</v>
      </c>
    </row>
    <row r="210" spans="2:17" ht="12" customHeight="1">
      <c r="B210" s="77"/>
      <c r="C210" s="77">
        <v>17.457999999999998</v>
      </c>
      <c r="D210" s="77">
        <v>-2.1</v>
      </c>
      <c r="E210" s="129">
        <f t="shared" si="24"/>
        <v>206</v>
      </c>
      <c r="F210" s="129" t="str">
        <f t="shared" si="23"/>
        <v/>
      </c>
      <c r="G210" s="117">
        <v>17.457999999999899</v>
      </c>
      <c r="H210" s="117">
        <v>-2.1</v>
      </c>
      <c r="I210" s="127">
        <v>18.08333333333</v>
      </c>
      <c r="J210" s="407">
        <v>18.449406104661499</v>
      </c>
      <c r="K210" s="127">
        <v>18.08333333333</v>
      </c>
      <c r="L210" s="127">
        <v>376.19130886137998</v>
      </c>
      <c r="M210" s="81">
        <v>18.08333333333</v>
      </c>
      <c r="N210" s="82">
        <v>-279.414566674703</v>
      </c>
      <c r="O210" s="82">
        <v>-5515.9821515446902</v>
      </c>
      <c r="P210" s="82">
        <v>-2649.4781983885</v>
      </c>
      <c r="Q210" s="82">
        <v>-64028.717243838102</v>
      </c>
    </row>
    <row r="211" spans="2:17" ht="12" customHeight="1">
      <c r="B211" s="77"/>
      <c r="C211" s="77">
        <v>17.614000000000001</v>
      </c>
      <c r="D211" s="77">
        <v>2.1</v>
      </c>
      <c r="E211" s="129">
        <f t="shared" si="24"/>
        <v>207</v>
      </c>
      <c r="F211" s="129" t="str">
        <f t="shared" si="23"/>
        <v/>
      </c>
      <c r="G211" s="117">
        <v>17.614000000000001</v>
      </c>
      <c r="H211" s="117">
        <v>2.1</v>
      </c>
      <c r="I211" s="127">
        <v>18.16666666667</v>
      </c>
      <c r="J211" s="407">
        <v>18.797024413353402</v>
      </c>
      <c r="K211" s="127">
        <v>18.16666666667</v>
      </c>
      <c r="L211" s="127">
        <v>375.98181080938701</v>
      </c>
      <c r="M211" s="81">
        <v>18.16666666667</v>
      </c>
      <c r="N211" s="82">
        <v>-257.47179463728799</v>
      </c>
      <c r="O211" s="82">
        <v>-4890.8494998819497</v>
      </c>
      <c r="P211" s="82">
        <v>-2319.4973708193602</v>
      </c>
      <c r="Q211" s="82">
        <v>-54645.554028541599</v>
      </c>
    </row>
    <row r="212" spans="2:17" ht="12" customHeight="1">
      <c r="B212" s="77"/>
      <c r="C212" s="77">
        <v>17.664000000000001</v>
      </c>
      <c r="D212" s="77">
        <v>2.5</v>
      </c>
      <c r="E212" s="129">
        <f t="shared" si="24"/>
        <v>208</v>
      </c>
      <c r="F212" s="129" t="str">
        <f t="shared" si="23"/>
        <v/>
      </c>
      <c r="G212" s="117">
        <v>17.664000000000001</v>
      </c>
      <c r="H212" s="117">
        <v>2.5</v>
      </c>
      <c r="I212" s="127">
        <v>18.25</v>
      </c>
      <c r="J212" s="407">
        <v>19.114530023215998</v>
      </c>
      <c r="K212" s="127">
        <v>18.25</v>
      </c>
      <c r="L212" s="127">
        <v>375.77203893874901</v>
      </c>
      <c r="M212" s="81">
        <v>18.25</v>
      </c>
      <c r="N212" s="82">
        <v>-257.54355917933998</v>
      </c>
      <c r="O212" s="82">
        <v>-5226.0078722214503</v>
      </c>
      <c r="P212" s="82">
        <v>-2320.1641459268099</v>
      </c>
      <c r="Q212" s="82">
        <v>-59668.784743405398</v>
      </c>
    </row>
    <row r="213" spans="2:17" ht="12" customHeight="1">
      <c r="B213" s="77"/>
      <c r="C213" s="77">
        <v>17.713999999999999</v>
      </c>
      <c r="D213" s="77">
        <v>2</v>
      </c>
      <c r="E213" s="129">
        <f t="shared" si="24"/>
        <v>209</v>
      </c>
      <c r="F213" s="129" t="str">
        <f t="shared" si="23"/>
        <v/>
      </c>
      <c r="G213" s="117">
        <v>17.713999999999899</v>
      </c>
      <c r="H213" s="117">
        <v>2</v>
      </c>
      <c r="I213" s="127">
        <v>18.33333333333</v>
      </c>
      <c r="J213" s="407">
        <v>19.111977381802799</v>
      </c>
      <c r="K213" s="127">
        <v>18.33333333333</v>
      </c>
      <c r="L213" s="127">
        <v>375.56197090444903</v>
      </c>
      <c r="M213" s="81">
        <v>18.33333333333</v>
      </c>
      <c r="N213" s="82">
        <v>-279.09549208204402</v>
      </c>
      <c r="O213" s="82">
        <v>-6189.6599865669596</v>
      </c>
      <c r="P213" s="82">
        <v>-2643.8167704959601</v>
      </c>
      <c r="Q213" s="82">
        <v>-74125.230249141503</v>
      </c>
    </row>
    <row r="214" spans="2:17" ht="12" customHeight="1">
      <c r="B214" s="77"/>
      <c r="C214" s="77">
        <v>17.87</v>
      </c>
      <c r="D214" s="77">
        <v>-2.4</v>
      </c>
      <c r="E214" s="129">
        <f t="shared" si="24"/>
        <v>210</v>
      </c>
      <c r="F214" s="129" t="str">
        <f t="shared" si="23"/>
        <v/>
      </c>
      <c r="G214" s="117">
        <v>17.87</v>
      </c>
      <c r="H214" s="117">
        <v>-2.3999999999999901</v>
      </c>
      <c r="I214" s="127">
        <v>18.41666666667</v>
      </c>
      <c r="J214" s="407">
        <v>18.813050836449399</v>
      </c>
      <c r="K214" s="127">
        <v>18.41666666667</v>
      </c>
      <c r="L214" s="127">
        <v>375.35153420904402</v>
      </c>
      <c r="M214" s="81">
        <v>18.41666666667</v>
      </c>
      <c r="N214" s="82">
        <v>-300.50976636811401</v>
      </c>
      <c r="O214" s="82">
        <v>-6828.5930742043802</v>
      </c>
      <c r="P214" s="82">
        <v>-2965.7773003889001</v>
      </c>
      <c r="Q214" s="82">
        <v>-83714.808087130703</v>
      </c>
    </row>
    <row r="215" spans="2:17" ht="12" customHeight="1">
      <c r="B215" s="77"/>
      <c r="C215" s="77">
        <v>17.920000000000002</v>
      </c>
      <c r="D215" s="77">
        <v>-2.8</v>
      </c>
      <c r="E215" s="129">
        <f t="shared" si="24"/>
        <v>211</v>
      </c>
      <c r="F215" s="129" t="str">
        <f t="shared" si="23"/>
        <v/>
      </c>
      <c r="G215" s="117">
        <v>17.920000000000002</v>
      </c>
      <c r="H215" s="117">
        <v>-2.7999999999999901</v>
      </c>
      <c r="I215" s="127">
        <v>18.5</v>
      </c>
      <c r="J215" s="407">
        <v>18.510265488789699</v>
      </c>
      <c r="K215" s="127">
        <v>18.5</v>
      </c>
      <c r="L215" s="127">
        <v>375.14067610473199</v>
      </c>
      <c r="M215" s="81">
        <v>18.5</v>
      </c>
      <c r="N215" s="82">
        <v>-302.34482203185098</v>
      </c>
      <c r="O215" s="82">
        <v>-6587.6290973199202</v>
      </c>
      <c r="P215" s="82">
        <v>-2993.6996111231701</v>
      </c>
      <c r="Q215" s="82">
        <v>-80104.498932688803</v>
      </c>
    </row>
    <row r="216" spans="2:17" ht="12" customHeight="1">
      <c r="B216" s="77"/>
      <c r="C216" s="77">
        <v>17.97</v>
      </c>
      <c r="D216" s="77">
        <v>-2.4</v>
      </c>
      <c r="E216" s="129">
        <f t="shared" si="24"/>
        <v>212</v>
      </c>
      <c r="F216" s="129" t="str">
        <f t="shared" si="23"/>
        <v/>
      </c>
      <c r="G216" s="117">
        <v>17.969999999999899</v>
      </c>
      <c r="H216" s="117">
        <v>-2.3999999999999901</v>
      </c>
      <c r="I216" s="127">
        <v>18.58333333333</v>
      </c>
      <c r="J216" s="407">
        <v>18.493839790743099</v>
      </c>
      <c r="K216" s="127">
        <v>18.58333333333</v>
      </c>
      <c r="L216" s="127">
        <v>374.92941339940103</v>
      </c>
      <c r="M216" s="81">
        <v>18.58333333333</v>
      </c>
      <c r="N216" s="82">
        <v>-282.92539042748501</v>
      </c>
      <c r="O216" s="82">
        <v>-5693.3552546887604</v>
      </c>
      <c r="P216" s="82">
        <v>-2702.0659483146901</v>
      </c>
      <c r="Q216" s="82">
        <v>-66689.186162503902</v>
      </c>
    </row>
    <row r="217" spans="2:17" ht="12" customHeight="1">
      <c r="B217" s="77"/>
      <c r="C217" s="77">
        <v>18.126000000000001</v>
      </c>
      <c r="D217" s="77">
        <v>2.4</v>
      </c>
      <c r="E217" s="129">
        <f t="shared" si="24"/>
        <v>213</v>
      </c>
      <c r="F217" s="129" t="str">
        <f t="shared" si="23"/>
        <v/>
      </c>
      <c r="G217" s="117">
        <v>18.126000000000001</v>
      </c>
      <c r="H217" s="117">
        <v>2.3999999999999901</v>
      </c>
      <c r="I217" s="127">
        <v>18.66666666667</v>
      </c>
      <c r="J217" s="407">
        <v>18.763544947827899</v>
      </c>
      <c r="K217" s="127">
        <v>18.66666666667</v>
      </c>
      <c r="L217" s="127">
        <v>374.71781368800401</v>
      </c>
      <c r="M217" s="81">
        <v>18.66666666667</v>
      </c>
      <c r="N217" s="82">
        <v>-262.29348173212901</v>
      </c>
      <c r="O217" s="82">
        <v>-5056.4097054141002</v>
      </c>
      <c r="P217" s="82">
        <v>-2391.8565516644999</v>
      </c>
      <c r="Q217" s="82">
        <v>-57129.891514303898</v>
      </c>
    </row>
    <row r="218" spans="2:17" ht="12" customHeight="1">
      <c r="B218" s="77"/>
      <c r="C218" s="77">
        <v>18.175999999999998</v>
      </c>
      <c r="D218" s="77">
        <v>2.8</v>
      </c>
      <c r="E218" s="129">
        <f t="shared" si="24"/>
        <v>214</v>
      </c>
      <c r="F218" s="129" t="str">
        <f t="shared" si="23"/>
        <v/>
      </c>
      <c r="G218" s="117">
        <v>18.175999999999899</v>
      </c>
      <c r="H218" s="117">
        <v>2.7999999999999901</v>
      </c>
      <c r="I218" s="127">
        <v>18.75</v>
      </c>
      <c r="J218" s="407">
        <v>19.055195665580602</v>
      </c>
      <c r="K218" s="127">
        <v>18.75</v>
      </c>
      <c r="L218" s="127">
        <v>374.50593080299802</v>
      </c>
      <c r="M218" s="81">
        <v>18.75</v>
      </c>
      <c r="N218" s="82">
        <v>-259.300213262282</v>
      </c>
      <c r="O218" s="82">
        <v>-5232.94253070996</v>
      </c>
      <c r="P218" s="82">
        <v>-2346.51705587793</v>
      </c>
      <c r="Q218" s="82">
        <v>-59773.809052491801</v>
      </c>
    </row>
    <row r="219" spans="2:17" ht="12" customHeight="1">
      <c r="B219" s="77"/>
      <c r="C219" s="77">
        <v>18.225999999999999</v>
      </c>
      <c r="D219" s="77">
        <v>2.4</v>
      </c>
      <c r="E219" s="129">
        <f t="shared" si="24"/>
        <v>215</v>
      </c>
      <c r="F219" s="129" t="str">
        <f t="shared" si="23"/>
        <v/>
      </c>
      <c r="G219" s="117">
        <v>18.2259999999999</v>
      </c>
      <c r="H219" s="117">
        <v>2.3999999999999901</v>
      </c>
      <c r="I219" s="127">
        <v>18.83333333333</v>
      </c>
      <c r="J219" s="407">
        <v>19.066145344599299</v>
      </c>
      <c r="K219" s="127">
        <v>18.83333333333</v>
      </c>
      <c r="L219" s="127">
        <v>374.29375173463501</v>
      </c>
      <c r="M219" s="81">
        <v>18.83333333333</v>
      </c>
      <c r="N219" s="82">
        <v>-278.87947200639201</v>
      </c>
      <c r="O219" s="82">
        <v>-6140.1852818085699</v>
      </c>
      <c r="P219" s="82">
        <v>-2640.5082066622999</v>
      </c>
      <c r="Q219" s="82">
        <v>-73383.687210486401</v>
      </c>
    </row>
    <row r="220" spans="2:17" ht="12" customHeight="1">
      <c r="B220" s="77"/>
      <c r="C220" s="77">
        <v>18.382000000000001</v>
      </c>
      <c r="D220" s="77">
        <v>-2.1</v>
      </c>
      <c r="E220" s="129">
        <f t="shared" si="24"/>
        <v>216</v>
      </c>
      <c r="F220" s="129" t="str">
        <f t="shared" si="23"/>
        <v/>
      </c>
      <c r="G220" s="117">
        <v>18.382000000000001</v>
      </c>
      <c r="H220" s="117">
        <v>-2.1</v>
      </c>
      <c r="I220" s="127">
        <v>18.91666666667</v>
      </c>
      <c r="J220" s="407">
        <v>18.7783406007817</v>
      </c>
      <c r="K220" s="127">
        <v>18.91666666667</v>
      </c>
      <c r="L220" s="127">
        <v>374.081210979606</v>
      </c>
      <c r="M220" s="81">
        <v>18.91666666667</v>
      </c>
      <c r="N220" s="82">
        <v>-300.948521279636</v>
      </c>
      <c r="O220" s="82">
        <v>-6833.1531274970803</v>
      </c>
      <c r="P220" s="82">
        <v>-2972.2729207738498</v>
      </c>
      <c r="Q220" s="82">
        <v>-83783.604850033706</v>
      </c>
    </row>
    <row r="221" spans="2:17" ht="12" customHeight="1">
      <c r="B221" s="77"/>
      <c r="C221" s="77">
        <v>18.431999999999999</v>
      </c>
      <c r="D221" s="77">
        <v>-2.5</v>
      </c>
      <c r="E221" s="129">
        <f t="shared" si="24"/>
        <v>217</v>
      </c>
      <c r="F221" s="129" t="str">
        <f t="shared" si="23"/>
        <v/>
      </c>
      <c r="G221" s="117">
        <v>18.431999999999899</v>
      </c>
      <c r="H221" s="117">
        <v>-2.5</v>
      </c>
      <c r="I221" s="127">
        <v>19</v>
      </c>
      <c r="J221" s="407">
        <v>18.446737827982702</v>
      </c>
      <c r="K221" s="127">
        <v>19</v>
      </c>
      <c r="L221" s="127">
        <v>373.86825358882902</v>
      </c>
      <c r="M221" s="81">
        <v>19</v>
      </c>
      <c r="N221" s="82">
        <v>-306.18704833383998</v>
      </c>
      <c r="O221" s="82">
        <v>-6727.7334561554699</v>
      </c>
      <c r="P221" s="82">
        <v>-3051.3292367520098</v>
      </c>
      <c r="Q221" s="82">
        <v>-82207.011342278201</v>
      </c>
    </row>
    <row r="222" spans="2:17" ht="12" customHeight="1">
      <c r="B222" s="77"/>
      <c r="C222" s="77">
        <v>18.481999999999999</v>
      </c>
      <c r="D222" s="77">
        <v>-2.1</v>
      </c>
      <c r="E222" s="129">
        <f t="shared" si="24"/>
        <v>218</v>
      </c>
      <c r="F222" s="129" t="str">
        <f t="shared" si="23"/>
        <v/>
      </c>
      <c r="G222" s="117">
        <v>18.4819999999999</v>
      </c>
      <c r="H222" s="117">
        <v>-2.1</v>
      </c>
      <c r="I222" s="127">
        <v>19.08333333333</v>
      </c>
      <c r="J222" s="407">
        <v>18.3970255947618</v>
      </c>
      <c r="K222" s="127">
        <v>19.08333333333</v>
      </c>
      <c r="L222" s="127">
        <v>373.654892857513</v>
      </c>
      <c r="M222" s="81">
        <v>19.08333333333</v>
      </c>
      <c r="N222" s="82">
        <v>-287.01678754160798</v>
      </c>
      <c r="O222" s="82">
        <v>-5804.0787130131203</v>
      </c>
      <c r="P222" s="82">
        <v>-2763.4825033154402</v>
      </c>
      <c r="Q222" s="82">
        <v>-68351.461909560894</v>
      </c>
    </row>
    <row r="223" spans="2:17" ht="12" customHeight="1">
      <c r="B223" s="77"/>
      <c r="C223" s="77">
        <v>18.638000000000002</v>
      </c>
      <c r="D223" s="77">
        <v>2.1</v>
      </c>
      <c r="E223" s="129">
        <f t="shared" si="24"/>
        <v>219</v>
      </c>
      <c r="F223" s="129" t="str">
        <f t="shared" si="23"/>
        <v/>
      </c>
      <c r="G223" s="117">
        <v>18.638000000000002</v>
      </c>
      <c r="H223" s="117">
        <v>2.1</v>
      </c>
      <c r="I223" s="127">
        <v>19.16666666667</v>
      </c>
      <c r="J223" s="407">
        <v>18.684301625404402</v>
      </c>
      <c r="K223" s="127">
        <v>19.16666666667</v>
      </c>
      <c r="L223" s="127">
        <v>373.44120205171401</v>
      </c>
      <c r="M223" s="81">
        <v>19.16666666667</v>
      </c>
      <c r="N223" s="82">
        <v>-262.30814554004297</v>
      </c>
      <c r="O223" s="82">
        <v>-4990.7365492976596</v>
      </c>
      <c r="P223" s="82">
        <v>-2392.0389224024402</v>
      </c>
      <c r="Q223" s="82">
        <v>-56145.7563287007</v>
      </c>
    </row>
    <row r="224" spans="2:17" ht="12" customHeight="1">
      <c r="B224" s="77"/>
      <c r="C224" s="77">
        <v>18.687999999999999</v>
      </c>
      <c r="D224" s="77">
        <v>2.5</v>
      </c>
      <c r="E224" s="129">
        <f t="shared" si="24"/>
        <v>220</v>
      </c>
      <c r="F224" s="129" t="str">
        <f t="shared" si="23"/>
        <v/>
      </c>
      <c r="G224" s="117">
        <v>18.687999999999899</v>
      </c>
      <c r="H224" s="117">
        <v>2.5</v>
      </c>
      <c r="I224" s="127">
        <v>19.25</v>
      </c>
      <c r="J224" s="407">
        <v>19.046347497716699</v>
      </c>
      <c r="K224" s="127">
        <v>19.25</v>
      </c>
      <c r="L224" s="127">
        <v>373.227248377092</v>
      </c>
      <c r="M224" s="81">
        <v>19.25</v>
      </c>
      <c r="N224" s="82">
        <v>-254.953432396545</v>
      </c>
      <c r="O224" s="82">
        <v>-5037.2534505055901</v>
      </c>
      <c r="P224" s="82">
        <v>-2281.1213115209498</v>
      </c>
      <c r="Q224" s="82">
        <v>-56838.248970562199</v>
      </c>
    </row>
    <row r="225" spans="2:17" ht="12" customHeight="1">
      <c r="B225" s="77"/>
      <c r="C225" s="77">
        <v>18.738</v>
      </c>
      <c r="D225" s="77">
        <v>2</v>
      </c>
      <c r="E225" s="129">
        <f t="shared" si="24"/>
        <v>221</v>
      </c>
      <c r="F225" s="129" t="str">
        <f t="shared" si="23"/>
        <v/>
      </c>
      <c r="G225" s="117">
        <v>18.7379999999999</v>
      </c>
      <c r="H225" s="117">
        <v>2</v>
      </c>
      <c r="I225" s="127">
        <v>19.33333333333</v>
      </c>
      <c r="J225" s="407">
        <v>19.1483686529482</v>
      </c>
      <c r="K225" s="127">
        <v>19.33333333333</v>
      </c>
      <c r="L225" s="127">
        <v>373.01303163999802</v>
      </c>
      <c r="M225" s="81">
        <v>19.33333333333</v>
      </c>
      <c r="N225" s="82">
        <v>-271.88753506018497</v>
      </c>
      <c r="O225" s="82">
        <v>-5904.7913263731798</v>
      </c>
      <c r="P225" s="82">
        <v>-2535.29218691292</v>
      </c>
      <c r="Q225" s="82">
        <v>-69851.271997097298</v>
      </c>
    </row>
    <row r="226" spans="2:17" ht="12" customHeight="1">
      <c r="B226" s="77"/>
      <c r="C226" s="77">
        <v>18.893999999999998</v>
      </c>
      <c r="D226" s="77">
        <v>-2.4</v>
      </c>
      <c r="E226" s="129">
        <f t="shared" si="24"/>
        <v>222</v>
      </c>
      <c r="F226" s="129" t="str">
        <f t="shared" si="23"/>
        <v/>
      </c>
      <c r="G226" s="117">
        <v>18.893999999999899</v>
      </c>
      <c r="H226" s="117">
        <v>-2.3999999999999901</v>
      </c>
      <c r="I226" s="127">
        <v>19.41666666667</v>
      </c>
      <c r="J226" s="407">
        <v>18.915178589711299</v>
      </c>
      <c r="K226" s="127">
        <v>19.41666666667</v>
      </c>
      <c r="L226" s="127">
        <v>372.79848838858601</v>
      </c>
      <c r="M226" s="81">
        <v>19.41666666667</v>
      </c>
      <c r="N226" s="82">
        <v>-295.556499159883</v>
      </c>
      <c r="O226" s="82">
        <v>-6714.5723655707097</v>
      </c>
      <c r="P226" s="82">
        <v>-2891.03120616961</v>
      </c>
      <c r="Q226" s="82">
        <v>-82002.888046089603</v>
      </c>
    </row>
    <row r="227" spans="2:17" ht="12" customHeight="1">
      <c r="B227" s="77"/>
      <c r="C227" s="77">
        <v>18.943999999999999</v>
      </c>
      <c r="D227" s="77">
        <v>-2.8</v>
      </c>
      <c r="E227" s="129">
        <f t="shared" si="24"/>
        <v>223</v>
      </c>
      <c r="F227" s="129" t="str">
        <f t="shared" si="23"/>
        <v/>
      </c>
      <c r="G227" s="117">
        <v>18.9439999999999</v>
      </c>
      <c r="H227" s="117">
        <v>-2.7999999999999901</v>
      </c>
      <c r="I227" s="127">
        <v>19.5</v>
      </c>
      <c r="J227" s="407">
        <v>18.578843285581002</v>
      </c>
      <c r="K227" s="127">
        <v>19.5</v>
      </c>
      <c r="L227" s="127">
        <v>372.583553634623</v>
      </c>
      <c r="M227" s="81">
        <v>19.5</v>
      </c>
      <c r="N227" s="82">
        <v>-304.29217141059701</v>
      </c>
      <c r="O227" s="82">
        <v>-6748.3202367841996</v>
      </c>
      <c r="P227" s="82">
        <v>-3022.62830356523</v>
      </c>
      <c r="Q227" s="82">
        <v>-82514.229702387107</v>
      </c>
    </row>
    <row r="228" spans="2:17" ht="12" customHeight="1">
      <c r="B228" s="77"/>
      <c r="C228" s="77">
        <v>18.994</v>
      </c>
      <c r="D228" s="77">
        <v>-2.4</v>
      </c>
      <c r="E228" s="129">
        <f t="shared" si="24"/>
        <v>224</v>
      </c>
      <c r="F228" s="129" t="str">
        <f t="shared" si="23"/>
        <v/>
      </c>
      <c r="G228" s="117">
        <v>18.9939999999999</v>
      </c>
      <c r="H228" s="117">
        <v>-2.3999999999999901</v>
      </c>
      <c r="I228" s="127">
        <v>19.58333333333</v>
      </c>
      <c r="J228" s="407">
        <v>18.4648598808296</v>
      </c>
      <c r="K228" s="127">
        <v>19.58333333333</v>
      </c>
      <c r="L228" s="127">
        <v>372.36822278929901</v>
      </c>
      <c r="M228" s="81">
        <v>19.58333333333</v>
      </c>
      <c r="N228" s="82">
        <v>-289.70797636647598</v>
      </c>
      <c r="O228" s="82">
        <v>-5967.2290645405101</v>
      </c>
      <c r="P228" s="82">
        <v>-2803.73258995999</v>
      </c>
      <c r="Q228" s="82">
        <v>-70798.323231057802</v>
      </c>
    </row>
    <row r="229" spans="2:17" ht="12" customHeight="1">
      <c r="B229" s="77"/>
      <c r="C229" s="77">
        <v>19.149999999999999</v>
      </c>
      <c r="D229" s="77">
        <v>2.4</v>
      </c>
      <c r="E229" s="129">
        <f t="shared" si="24"/>
        <v>225</v>
      </c>
      <c r="F229" s="129" t="str">
        <f t="shared" si="23"/>
        <v/>
      </c>
      <c r="G229" s="117">
        <v>19.149999999999899</v>
      </c>
      <c r="H229" s="117">
        <v>2.3999999999999901</v>
      </c>
      <c r="I229" s="127">
        <v>19.66666666667</v>
      </c>
      <c r="J229" s="407">
        <v>18.667575376208202</v>
      </c>
      <c r="K229" s="127">
        <v>19.66666666667</v>
      </c>
      <c r="L229" s="127">
        <v>372.15255328675801</v>
      </c>
      <c r="M229" s="81">
        <v>19.66666666667</v>
      </c>
      <c r="N229" s="82">
        <v>-267.340746283859</v>
      </c>
      <c r="O229" s="82">
        <v>-5180.3571545328796</v>
      </c>
      <c r="P229" s="82">
        <v>-2467.5468869228698</v>
      </c>
      <c r="Q229" s="82">
        <v>-58990.907048856199</v>
      </c>
    </row>
    <row r="230" spans="2:17" ht="12" customHeight="1">
      <c r="B230" s="77"/>
      <c r="C230" s="77">
        <v>19.2</v>
      </c>
      <c r="D230" s="77">
        <v>2.8</v>
      </c>
      <c r="E230" s="129">
        <f t="shared" si="24"/>
        <v>226</v>
      </c>
      <c r="F230" s="129" t="str">
        <f t="shared" si="23"/>
        <v/>
      </c>
      <c r="G230" s="117">
        <v>19.1999999999999</v>
      </c>
      <c r="H230" s="117">
        <v>2.7999999999999901</v>
      </c>
      <c r="I230" s="127">
        <v>19.75</v>
      </c>
      <c r="J230" s="407">
        <v>18.988356169505501</v>
      </c>
      <c r="K230" s="127">
        <v>19.75</v>
      </c>
      <c r="L230" s="127">
        <v>371.93660960160599</v>
      </c>
      <c r="M230" s="81">
        <v>19.75</v>
      </c>
      <c r="N230" s="82">
        <v>-257.60635576658501</v>
      </c>
      <c r="O230" s="82">
        <v>-5082.8140041786401</v>
      </c>
      <c r="P230" s="82">
        <v>-2320.9350256233802</v>
      </c>
      <c r="Q230" s="82">
        <v>-57522.824334458099</v>
      </c>
    </row>
    <row r="231" spans="2:17" ht="12" customHeight="1">
      <c r="B231" s="77"/>
      <c r="C231" s="77">
        <v>19.25</v>
      </c>
      <c r="D231" s="77">
        <v>2.4</v>
      </c>
      <c r="E231" s="129">
        <f t="shared" si="24"/>
        <v>227</v>
      </c>
      <c r="F231" s="129" t="str">
        <f t="shared" si="23"/>
        <v/>
      </c>
      <c r="G231" s="117">
        <v>19.25</v>
      </c>
      <c r="H231" s="117">
        <v>2.3999999999999901</v>
      </c>
      <c r="I231" s="127">
        <v>19.83333333333</v>
      </c>
      <c r="J231" s="407">
        <v>19.097675081798702</v>
      </c>
      <c r="K231" s="127">
        <v>19.83333333333</v>
      </c>
      <c r="L231" s="127">
        <v>371.72039978757101</v>
      </c>
      <c r="M231" s="81">
        <v>19.83333333333</v>
      </c>
      <c r="N231" s="82">
        <v>-271.90615339230999</v>
      </c>
      <c r="O231" s="82">
        <v>-5855.7541097204503</v>
      </c>
      <c r="P231" s="82">
        <v>-2535.5177624252101</v>
      </c>
      <c r="Q231" s="82">
        <v>-69116.496803892398</v>
      </c>
    </row>
    <row r="232" spans="2:17" ht="12" customHeight="1">
      <c r="B232" s="77"/>
      <c r="C232" s="77">
        <v>19.405999999999999</v>
      </c>
      <c r="D232" s="77">
        <v>-2.1</v>
      </c>
      <c r="E232" s="129">
        <f t="shared" si="24"/>
        <v>228</v>
      </c>
      <c r="F232" s="129" t="str">
        <f t="shared" si="23"/>
        <v/>
      </c>
      <c r="G232" s="117">
        <v>19.405999999999899</v>
      </c>
      <c r="H232" s="117">
        <v>-2.1</v>
      </c>
      <c r="I232" s="127">
        <v>19.91666666667</v>
      </c>
      <c r="J232" s="407">
        <v>18.882721244522699</v>
      </c>
      <c r="K232" s="127">
        <v>19.91666666667</v>
      </c>
      <c r="L232" s="127">
        <v>371.50386924237301</v>
      </c>
      <c r="M232" s="81">
        <v>19.91666666667</v>
      </c>
      <c r="N232" s="82">
        <v>-295.33031270792702</v>
      </c>
      <c r="O232" s="82">
        <v>-6687.6198145028502</v>
      </c>
      <c r="P232" s="82">
        <v>-2887.54153227813</v>
      </c>
      <c r="Q232" s="82">
        <v>-81599.036934995005</v>
      </c>
    </row>
    <row r="233" spans="2:17" ht="12" customHeight="1">
      <c r="B233" s="77"/>
      <c r="C233" s="77">
        <v>19.456</v>
      </c>
      <c r="D233" s="77">
        <v>-2.5</v>
      </c>
      <c r="E233" s="129">
        <f t="shared" si="24"/>
        <v>229</v>
      </c>
      <c r="F233" s="129" t="str">
        <f t="shared" si="23"/>
        <v/>
      </c>
      <c r="G233" s="117">
        <v>19.4559999999999</v>
      </c>
      <c r="H233" s="117">
        <v>-2.5</v>
      </c>
      <c r="I233" s="127">
        <v>20</v>
      </c>
      <c r="J233" s="407">
        <v>18.5277018768152</v>
      </c>
      <c r="K233" s="127">
        <v>20</v>
      </c>
      <c r="L233" s="127">
        <v>371.286952950125</v>
      </c>
      <c r="M233" s="81">
        <v>20</v>
      </c>
      <c r="N233" s="82">
        <v>-307.28238524042098</v>
      </c>
      <c r="O233" s="82">
        <v>-6860.85347439013</v>
      </c>
      <c r="P233" s="82">
        <v>-3067.44888073533</v>
      </c>
      <c r="Q233" s="82">
        <v>-84203.059494996895</v>
      </c>
    </row>
    <row r="234" spans="2:17" ht="12" customHeight="1">
      <c r="B234" s="77"/>
      <c r="C234" s="77">
        <v>19.506</v>
      </c>
      <c r="D234" s="77">
        <v>-2.1</v>
      </c>
      <c r="E234" s="129">
        <f t="shared" si="24"/>
        <v>230</v>
      </c>
      <c r="F234" s="129" t="str">
        <f t="shared" si="23"/>
        <v/>
      </c>
      <c r="G234" s="117">
        <v>19.506</v>
      </c>
      <c r="H234" s="117">
        <v>-2.1</v>
      </c>
      <c r="I234" s="127">
        <v>20.08333333333</v>
      </c>
      <c r="J234" s="407">
        <v>18.372551480525399</v>
      </c>
      <c r="K234" s="127">
        <v>20.08333333333</v>
      </c>
      <c r="L234" s="127">
        <v>371.06964141367399</v>
      </c>
      <c r="M234" s="81">
        <v>20.08333333333</v>
      </c>
      <c r="N234" s="82">
        <v>-294.46076325466601</v>
      </c>
      <c r="O234" s="82">
        <v>-6115.9401831597997</v>
      </c>
      <c r="P234" s="82">
        <v>-2875.07208180413</v>
      </c>
      <c r="Q234" s="82">
        <v>-73030.480460050094</v>
      </c>
    </row>
    <row r="235" spans="2:17" ht="12" customHeight="1">
      <c r="B235" s="77"/>
      <c r="C235" s="77">
        <v>19.661999999999999</v>
      </c>
      <c r="D235" s="77">
        <v>2.1</v>
      </c>
      <c r="E235" s="129">
        <f t="shared" si="24"/>
        <v>231</v>
      </c>
      <c r="F235" s="129" t="str">
        <f t="shared" si="23"/>
        <v/>
      </c>
      <c r="G235" s="117">
        <v>19.6619999999999</v>
      </c>
      <c r="H235" s="117">
        <v>2.1</v>
      </c>
      <c r="I235" s="127">
        <v>20.16666666667</v>
      </c>
      <c r="J235" s="407">
        <v>18.574248438704199</v>
      </c>
      <c r="K235" s="127">
        <v>20.16666666667</v>
      </c>
      <c r="L235" s="127">
        <v>370.85199456069603</v>
      </c>
      <c r="M235" s="81">
        <v>20.16666666667</v>
      </c>
      <c r="N235" s="82">
        <v>-268.83182258356499</v>
      </c>
      <c r="O235" s="82">
        <v>-5169.1238221302701</v>
      </c>
      <c r="P235" s="82">
        <v>-2489.9151688752499</v>
      </c>
      <c r="Q235" s="82">
        <v>-58823.737833251696</v>
      </c>
    </row>
    <row r="236" spans="2:17" ht="12" customHeight="1">
      <c r="B236" s="77"/>
      <c r="C236" s="77">
        <v>19.712</v>
      </c>
      <c r="D236" s="77">
        <v>2.5</v>
      </c>
      <c r="E236" s="129">
        <f t="shared" si="24"/>
        <v>232</v>
      </c>
      <c r="F236" s="129" t="str">
        <f t="shared" si="23"/>
        <v/>
      </c>
      <c r="G236" s="117">
        <v>19.7119999999999</v>
      </c>
      <c r="H236" s="117">
        <v>2.5</v>
      </c>
      <c r="I236" s="127">
        <v>20.25</v>
      </c>
      <c r="J236" s="407">
        <v>18.955188362467201</v>
      </c>
      <c r="K236" s="127">
        <v>20.25</v>
      </c>
      <c r="L236" s="127">
        <v>370.63408922835799</v>
      </c>
      <c r="M236" s="81">
        <v>20.25</v>
      </c>
      <c r="N236" s="82">
        <v>-254.19181675114399</v>
      </c>
      <c r="O236" s="82">
        <v>-4905.5739822042297</v>
      </c>
      <c r="P236" s="82">
        <v>-2269.5662889100499</v>
      </c>
      <c r="Q236" s="82">
        <v>-54864.465652344603</v>
      </c>
    </row>
    <row r="237" spans="2:17" ht="12" customHeight="1">
      <c r="B237" s="77"/>
      <c r="C237" s="77">
        <v>19.762</v>
      </c>
      <c r="D237" s="77">
        <v>2</v>
      </c>
      <c r="E237" s="129">
        <f t="shared" si="24"/>
        <v>233</v>
      </c>
      <c r="F237" s="129" t="str">
        <f t="shared" si="23"/>
        <v/>
      </c>
      <c r="G237" s="117">
        <v>19.762</v>
      </c>
      <c r="H237" s="117">
        <v>2</v>
      </c>
      <c r="I237" s="127">
        <v>20.33333333333</v>
      </c>
      <c r="J237" s="407">
        <v>19.157215856578201</v>
      </c>
      <c r="K237" s="127">
        <v>20.33333333333</v>
      </c>
      <c r="L237" s="127">
        <v>370.41594785207701</v>
      </c>
      <c r="M237" s="81">
        <v>20.33333333333</v>
      </c>
      <c r="N237" s="82">
        <v>-265.16627189258799</v>
      </c>
      <c r="O237" s="82">
        <v>-5613.24020539511</v>
      </c>
      <c r="P237" s="82">
        <v>-2434.1084778322402</v>
      </c>
      <c r="Q237" s="82">
        <v>-65477.657467524899</v>
      </c>
    </row>
    <row r="238" spans="2:17" ht="12" customHeight="1">
      <c r="B238" s="77"/>
      <c r="C238" s="77">
        <v>19.917999999999999</v>
      </c>
      <c r="D238" s="77">
        <v>-2.4</v>
      </c>
      <c r="E238" s="129">
        <f t="shared" si="24"/>
        <v>234</v>
      </c>
      <c r="F238" s="129" t="str">
        <f t="shared" si="23"/>
        <v/>
      </c>
      <c r="G238" s="117">
        <v>19.9179999999999</v>
      </c>
      <c r="H238" s="117">
        <v>-2.3999999999999901</v>
      </c>
      <c r="I238" s="127">
        <v>20.41666666667</v>
      </c>
      <c r="J238" s="407">
        <v>19.011167754254501</v>
      </c>
      <c r="K238" s="127">
        <v>20.41666666667</v>
      </c>
      <c r="L238" s="127">
        <v>370.19752131320701</v>
      </c>
      <c r="M238" s="81">
        <v>20.41666666667</v>
      </c>
      <c r="N238" s="82">
        <v>-289.18460072553302</v>
      </c>
      <c r="O238" s="82">
        <v>-6530.1057974019504</v>
      </c>
      <c r="P238" s="82">
        <v>-2794.9858043151798</v>
      </c>
      <c r="Q238" s="82">
        <v>-79234.439267244699</v>
      </c>
    </row>
    <row r="239" spans="2:17" ht="12" customHeight="1">
      <c r="B239" s="77"/>
      <c r="C239" s="77">
        <v>19.968</v>
      </c>
      <c r="D239" s="77">
        <v>-2.8</v>
      </c>
      <c r="E239" s="129">
        <f t="shared" si="24"/>
        <v>235</v>
      </c>
      <c r="F239" s="129" t="str">
        <f t="shared" si="23"/>
        <v/>
      </c>
      <c r="G239" s="117">
        <v>19.9679999999999</v>
      </c>
      <c r="H239" s="117">
        <v>-2.7999999999999901</v>
      </c>
      <c r="I239" s="127">
        <v>20.5</v>
      </c>
      <c r="J239" s="407">
        <v>18.6652109078716</v>
      </c>
      <c r="K239" s="127">
        <v>20.5</v>
      </c>
      <c r="L239" s="127">
        <v>369.97873702999698</v>
      </c>
      <c r="M239" s="81">
        <v>20.5</v>
      </c>
      <c r="N239" s="82">
        <v>-304.58279404772998</v>
      </c>
      <c r="O239" s="82">
        <v>-6854.81724607041</v>
      </c>
      <c r="P239" s="82">
        <v>-3026.6505745802601</v>
      </c>
      <c r="Q239" s="82">
        <v>-84110.866203763901</v>
      </c>
    </row>
    <row r="240" spans="2:17" ht="12" customHeight="1">
      <c r="B240" s="77"/>
      <c r="C240" s="77">
        <v>20.018000000000001</v>
      </c>
      <c r="D240" s="77">
        <v>-2.4</v>
      </c>
      <c r="E240" s="129">
        <f t="shared" si="24"/>
        <v>236</v>
      </c>
      <c r="F240" s="129" t="str">
        <f t="shared" si="23"/>
        <v/>
      </c>
      <c r="G240" s="117">
        <v>20.018000000000001</v>
      </c>
      <c r="H240" s="117">
        <v>-2.3999999999999901</v>
      </c>
      <c r="I240" s="127">
        <v>20.58333333333</v>
      </c>
      <c r="J240" s="407">
        <v>18.4620035525014</v>
      </c>
      <c r="K240" s="127">
        <v>20.58333333333</v>
      </c>
      <c r="L240" s="127">
        <v>369.75956946643498</v>
      </c>
      <c r="M240" s="81">
        <v>20.58333333333</v>
      </c>
      <c r="N240" s="82">
        <v>-295.74044368775901</v>
      </c>
      <c r="O240" s="82">
        <v>-6234.0274360651902</v>
      </c>
      <c r="P240" s="82">
        <v>-2894.1001335809601</v>
      </c>
      <c r="Q240" s="82">
        <v>-74801.116636466904</v>
      </c>
    </row>
    <row r="241" spans="2:17" ht="12" customHeight="1">
      <c r="B241" s="77"/>
      <c r="C241" s="77">
        <v>20.173999999999999</v>
      </c>
      <c r="D241" s="77">
        <v>2.4</v>
      </c>
      <c r="E241" s="129">
        <f t="shared" si="24"/>
        <v>237</v>
      </c>
      <c r="F241" s="129" t="str">
        <f t="shared" si="23"/>
        <v/>
      </c>
      <c r="G241" s="117">
        <v>20.1739999999999</v>
      </c>
      <c r="H241" s="117">
        <v>2.3999999999999901</v>
      </c>
      <c r="I241" s="127">
        <v>20.66666666667</v>
      </c>
      <c r="J241" s="407">
        <v>18.5810465403435</v>
      </c>
      <c r="K241" s="127">
        <v>20.66666666667</v>
      </c>
      <c r="L241" s="127">
        <v>369.54006152112299</v>
      </c>
      <c r="M241" s="81">
        <v>20.66666666667</v>
      </c>
      <c r="N241" s="82">
        <v>-273.47533230480599</v>
      </c>
      <c r="O241" s="82">
        <v>-5363.5463885028603</v>
      </c>
      <c r="P241" s="82">
        <v>-2559.5524864773802</v>
      </c>
      <c r="Q241" s="82">
        <v>-61740.688682245098</v>
      </c>
    </row>
    <row r="242" spans="2:17" ht="12" customHeight="1">
      <c r="B242" s="77"/>
      <c r="C242" s="77">
        <v>20.224</v>
      </c>
      <c r="D242" s="77">
        <v>2.8</v>
      </c>
      <c r="E242" s="129">
        <f t="shared" si="24"/>
        <v>238</v>
      </c>
      <c r="F242" s="129" t="str">
        <f t="shared" si="23"/>
        <v/>
      </c>
      <c r="G242" s="117">
        <v>20.224</v>
      </c>
      <c r="H242" s="117">
        <v>2.7999999999999901</v>
      </c>
      <c r="I242" s="127">
        <v>20.75</v>
      </c>
      <c r="J242" s="407">
        <v>18.905312785718401</v>
      </c>
      <c r="K242" s="127">
        <v>20.75</v>
      </c>
      <c r="L242" s="127">
        <v>369.32028322833798</v>
      </c>
      <c r="M242" s="81">
        <v>20.75</v>
      </c>
      <c r="N242" s="82">
        <v>-257.74766231429402</v>
      </c>
      <c r="O242" s="82">
        <v>-4998.2808898668</v>
      </c>
      <c r="P242" s="82">
        <v>-2322.9313751168302</v>
      </c>
      <c r="Q242" s="82">
        <v>-56256.303110629597</v>
      </c>
    </row>
    <row r="243" spans="2:17" ht="12" customHeight="1">
      <c r="B243" s="77"/>
      <c r="C243" s="77">
        <v>20.274000000000001</v>
      </c>
      <c r="D243" s="77">
        <v>2.4</v>
      </c>
      <c r="E243" s="129">
        <f t="shared" si="24"/>
        <v>239</v>
      </c>
      <c r="F243" s="129" t="str">
        <f t="shared" si="23"/>
        <v/>
      </c>
      <c r="G243" s="117">
        <v>20.274000000000001</v>
      </c>
      <c r="H243" s="117">
        <v>2.3999999999999901</v>
      </c>
      <c r="I243" s="127">
        <v>20.83333333333</v>
      </c>
      <c r="J243" s="407">
        <v>19.102067761317901</v>
      </c>
      <c r="K243" s="127">
        <v>20.83333333333</v>
      </c>
      <c r="L243" s="127">
        <v>369.10026261555902</v>
      </c>
      <c r="M243" s="81">
        <v>20.83333333333</v>
      </c>
      <c r="N243" s="82">
        <v>-265.84449086891601</v>
      </c>
      <c r="O243" s="82">
        <v>-5584.0704441261096</v>
      </c>
      <c r="P243" s="82">
        <v>-2444.2499180561999</v>
      </c>
      <c r="Q243" s="82">
        <v>-65041.124417598498</v>
      </c>
    </row>
    <row r="244" spans="2:17" ht="12" customHeight="1">
      <c r="B244" s="77"/>
      <c r="C244" s="77">
        <v>20.43</v>
      </c>
      <c r="D244" s="77">
        <v>-2.1</v>
      </c>
      <c r="E244" s="129">
        <f t="shared" si="24"/>
        <v>240</v>
      </c>
      <c r="F244" s="129" t="str">
        <f t="shared" si="23"/>
        <v/>
      </c>
      <c r="G244" s="117">
        <v>20.4299999999999</v>
      </c>
      <c r="H244" s="117">
        <v>-2.1</v>
      </c>
      <c r="I244" s="127">
        <v>20.91666666667</v>
      </c>
      <c r="J244" s="407">
        <v>18.973711050717501</v>
      </c>
      <c r="K244" s="127">
        <v>20.91666666667</v>
      </c>
      <c r="L244" s="127">
        <v>368.87995986960902</v>
      </c>
      <c r="M244" s="81">
        <v>20.91666666667</v>
      </c>
      <c r="N244" s="82">
        <v>-288.87492020035</v>
      </c>
      <c r="O244" s="82">
        <v>-6490.68557471653</v>
      </c>
      <c r="P244" s="82">
        <v>-2790.2516489104</v>
      </c>
      <c r="Q244" s="82">
        <v>-78643.748731878106</v>
      </c>
    </row>
    <row r="245" spans="2:17" ht="12" customHeight="1">
      <c r="B245" s="77"/>
      <c r="C245" s="77">
        <v>20.48</v>
      </c>
      <c r="D245" s="77">
        <v>-2.5</v>
      </c>
      <c r="E245" s="129">
        <f t="shared" si="24"/>
        <v>241</v>
      </c>
      <c r="F245" s="129" t="str">
        <f t="shared" si="23"/>
        <v/>
      </c>
      <c r="G245" s="117">
        <v>20.48</v>
      </c>
      <c r="H245" s="117">
        <v>-2.5</v>
      </c>
      <c r="I245" s="127">
        <v>21</v>
      </c>
      <c r="J245" s="407">
        <v>18.622810113404601</v>
      </c>
      <c r="K245" s="127">
        <v>21</v>
      </c>
      <c r="L245" s="127">
        <v>368.65930546622201</v>
      </c>
      <c r="M245" s="81">
        <v>21</v>
      </c>
      <c r="N245" s="82">
        <v>-306.39833530207699</v>
      </c>
      <c r="O245" s="82">
        <v>-6919.0615032225796</v>
      </c>
      <c r="P245" s="82">
        <v>-3053.8234492143802</v>
      </c>
      <c r="Q245" s="82">
        <v>-85075.280751103506</v>
      </c>
    </row>
    <row r="246" spans="2:17" ht="12" customHeight="1">
      <c r="B246" s="77"/>
      <c r="C246" s="77">
        <v>20.53</v>
      </c>
      <c r="D246" s="77">
        <v>-2.1</v>
      </c>
      <c r="E246" s="129">
        <f t="shared" si="24"/>
        <v>242</v>
      </c>
      <c r="F246" s="129" t="str">
        <f t="shared" si="23"/>
        <v/>
      </c>
      <c r="G246" s="117">
        <v>20.53</v>
      </c>
      <c r="H246" s="117">
        <v>-2.1</v>
      </c>
      <c r="I246" s="127">
        <v>21.08333333333</v>
      </c>
      <c r="J246" s="407">
        <v>18.378927060209499</v>
      </c>
      <c r="K246" s="127">
        <v>21.08333333333</v>
      </c>
      <c r="L246" s="127">
        <v>368.441910881468</v>
      </c>
      <c r="M246" s="81">
        <v>21.08333333333</v>
      </c>
      <c r="N246" s="82">
        <v>-300.68496483944898</v>
      </c>
      <c r="O246" s="82">
        <v>-6432.2702340567903</v>
      </c>
      <c r="P246" s="82">
        <v>-2967.04797730981</v>
      </c>
      <c r="Q246" s="82">
        <v>-77439.7468587529</v>
      </c>
    </row>
    <row r="247" spans="2:17" ht="12" customHeight="1">
      <c r="B247" s="77"/>
      <c r="C247" s="77">
        <v>20.686</v>
      </c>
      <c r="D247" s="77">
        <v>2.1</v>
      </c>
      <c r="E247" s="129">
        <f t="shared" si="24"/>
        <v>243</v>
      </c>
      <c r="F247" s="129" t="str">
        <f t="shared" si="23"/>
        <v/>
      </c>
      <c r="G247" s="117">
        <v>20.6859999999999</v>
      </c>
      <c r="H247" s="117">
        <v>2.1</v>
      </c>
      <c r="I247" s="127">
        <v>21.16666666667</v>
      </c>
      <c r="J247" s="407">
        <v>18.484187752399102</v>
      </c>
      <c r="K247" s="127">
        <v>21.16666666667</v>
      </c>
      <c r="L247" s="127">
        <v>368.223569306939</v>
      </c>
      <c r="M247" s="81">
        <v>21.16666666667</v>
      </c>
      <c r="N247" s="82">
        <v>-276.24480097025503</v>
      </c>
      <c r="O247" s="82">
        <v>-5458.3742895681398</v>
      </c>
      <c r="P247" s="82">
        <v>-2598.6825669418399</v>
      </c>
      <c r="Q247" s="82">
        <v>-62554.565435810597</v>
      </c>
    </row>
    <row r="248" spans="2:17" ht="12" customHeight="1">
      <c r="B248" s="77"/>
      <c r="C248" s="77">
        <v>20.736000000000001</v>
      </c>
      <c r="D248" s="77">
        <v>2.5</v>
      </c>
      <c r="E248" s="129">
        <f t="shared" si="24"/>
        <v>244</v>
      </c>
      <c r="F248" s="129" t="str">
        <f t="shared" si="23"/>
        <v/>
      </c>
      <c r="G248" s="117">
        <v>20.736000000000001</v>
      </c>
      <c r="H248" s="117">
        <v>2.5</v>
      </c>
      <c r="I248" s="127">
        <v>21.25</v>
      </c>
      <c r="J248" s="407">
        <v>18.851611946287701</v>
      </c>
      <c r="K248" s="127">
        <v>21.25</v>
      </c>
      <c r="L248" s="127">
        <v>368.00454736510198</v>
      </c>
      <c r="M248" s="81">
        <v>21.25</v>
      </c>
      <c r="N248" s="82">
        <v>-256.173333854193</v>
      </c>
      <c r="O248" s="82">
        <v>-4948.9138097242903</v>
      </c>
      <c r="P248" s="82">
        <v>-2296.0465556398799</v>
      </c>
      <c r="Q248" s="82">
        <v>-54750.087553232399</v>
      </c>
    </row>
    <row r="249" spans="2:17" ht="12" customHeight="1">
      <c r="B249" s="77"/>
      <c r="C249" s="77">
        <v>20.786000000000001</v>
      </c>
      <c r="D249" s="77">
        <v>2</v>
      </c>
      <c r="E249" s="129">
        <f t="shared" si="24"/>
        <v>245</v>
      </c>
      <c r="F249" s="129" t="str">
        <f t="shared" si="23"/>
        <v/>
      </c>
      <c r="G249" s="117">
        <v>20.786000000000001</v>
      </c>
      <c r="H249" s="117">
        <v>2</v>
      </c>
      <c r="I249" s="127">
        <v>21.33333333333</v>
      </c>
      <c r="J249" s="407">
        <v>19.137819541205399</v>
      </c>
      <c r="K249" s="127">
        <v>21.33333333333</v>
      </c>
      <c r="L249" s="127">
        <v>367.78497954578398</v>
      </c>
      <c r="M249" s="81">
        <v>21.33333333333</v>
      </c>
      <c r="N249" s="82">
        <v>-260.05716688709202</v>
      </c>
      <c r="O249" s="82">
        <v>-5431.4781532981397</v>
      </c>
      <c r="P249" s="82">
        <v>-2353.60223499208</v>
      </c>
      <c r="Q249" s="82">
        <v>-61904.0196541041</v>
      </c>
    </row>
    <row r="250" spans="2:17" ht="12" customHeight="1">
      <c r="B250" s="77"/>
      <c r="C250" s="77">
        <v>20.942</v>
      </c>
      <c r="D250" s="77">
        <v>-2.4</v>
      </c>
      <c r="E250" s="129">
        <f t="shared" si="24"/>
        <v>246</v>
      </c>
      <c r="F250" s="129" t="str">
        <f t="shared" si="23"/>
        <v/>
      </c>
      <c r="G250" s="117">
        <v>20.942</v>
      </c>
      <c r="H250" s="117">
        <v>-2.3999999999999901</v>
      </c>
      <c r="I250" s="127">
        <v>21.41666666667</v>
      </c>
      <c r="J250" s="407">
        <v>19.088551254528699</v>
      </c>
      <c r="K250" s="127">
        <v>21.41666666667</v>
      </c>
      <c r="L250" s="127">
        <v>367.56487136416598</v>
      </c>
      <c r="M250" s="81">
        <v>21.41666666667</v>
      </c>
      <c r="N250" s="82">
        <v>-282.84000846542602</v>
      </c>
      <c r="O250" s="82">
        <v>-6401.1919997077002</v>
      </c>
      <c r="P250" s="82">
        <v>-2695.5953976822798</v>
      </c>
      <c r="Q250" s="82">
        <v>-76410.481986702303</v>
      </c>
    </row>
    <row r="251" spans="2:17" ht="12" customHeight="1">
      <c r="B251" s="77"/>
      <c r="C251" s="77">
        <v>20.992000000000001</v>
      </c>
      <c r="D251" s="77">
        <v>-2.8</v>
      </c>
      <c r="E251" s="129">
        <f t="shared" si="24"/>
        <v>247</v>
      </c>
      <c r="F251" s="129" t="str">
        <f t="shared" si="23"/>
        <v/>
      </c>
      <c r="G251" s="117">
        <v>20.992000000000001</v>
      </c>
      <c r="H251" s="117">
        <v>-2.7999999999999901</v>
      </c>
      <c r="I251" s="127">
        <v>21.5</v>
      </c>
      <c r="J251" s="407">
        <v>18.7682934597646</v>
      </c>
      <c r="K251" s="127">
        <v>21.5</v>
      </c>
      <c r="L251" s="127">
        <v>367.34416398583397</v>
      </c>
      <c r="M251" s="81">
        <v>21.5</v>
      </c>
      <c r="N251" s="82">
        <v>-302.77706238395501</v>
      </c>
      <c r="O251" s="82">
        <v>-6954.8204333600197</v>
      </c>
      <c r="P251" s="82">
        <v>-2995.2878359842498</v>
      </c>
      <c r="Q251" s="82">
        <v>-84698.770464704998</v>
      </c>
    </row>
    <row r="252" spans="2:17" ht="12" customHeight="1">
      <c r="B252" s="77"/>
      <c r="C252" s="77">
        <v>21.042000000000002</v>
      </c>
      <c r="D252" s="77">
        <v>-2.4</v>
      </c>
      <c r="E252" s="129">
        <f t="shared" si="24"/>
        <v>248</v>
      </c>
      <c r="F252" s="129" t="str">
        <f t="shared" si="23"/>
        <v/>
      </c>
      <c r="G252" s="117">
        <v>21.042000000000002</v>
      </c>
      <c r="H252" s="117">
        <v>-2.3999999999999901</v>
      </c>
      <c r="I252" s="127">
        <v>21.58333333333</v>
      </c>
      <c r="J252" s="407">
        <v>18.492738966141001</v>
      </c>
      <c r="K252" s="127">
        <v>21.58333333333</v>
      </c>
      <c r="L252" s="127">
        <v>367.122818971953</v>
      </c>
      <c r="M252" s="81">
        <v>21.58333333333</v>
      </c>
      <c r="N252" s="82">
        <v>-301.11502389210199</v>
      </c>
      <c r="O252" s="82">
        <v>-6583.9386486486601</v>
      </c>
      <c r="P252" s="82">
        <v>-2970.6003288042498</v>
      </c>
      <c r="Q252" s="82">
        <v>-79127.178230857302</v>
      </c>
    </row>
    <row r="253" spans="2:17" ht="12" customHeight="1">
      <c r="B253" s="77"/>
      <c r="C253" s="77">
        <v>21.198</v>
      </c>
      <c r="D253" s="77">
        <v>2.4</v>
      </c>
      <c r="E253" s="129">
        <f t="shared" si="24"/>
        <v>249</v>
      </c>
      <c r="F253" s="129" t="str">
        <f t="shared" si="23"/>
        <v/>
      </c>
      <c r="G253" s="117">
        <v>21.198</v>
      </c>
      <c r="H253" s="117">
        <v>2.3999999999999901</v>
      </c>
      <c r="I253" s="127">
        <v>21.66666666667</v>
      </c>
      <c r="J253" s="407">
        <v>18.521913987109599</v>
      </c>
      <c r="K253" s="127">
        <v>21.66666666667</v>
      </c>
      <c r="L253" s="127">
        <v>366.90086443075802</v>
      </c>
      <c r="M253" s="81">
        <v>21.66666666667</v>
      </c>
      <c r="N253" s="82">
        <v>-280.312370839739</v>
      </c>
      <c r="O253" s="82">
        <v>-5678.2755215974103</v>
      </c>
      <c r="P253" s="82">
        <v>-2658.1010971841802</v>
      </c>
      <c r="Q253" s="82">
        <v>-65533.5903925249</v>
      </c>
    </row>
    <row r="254" spans="2:17" ht="12" customHeight="1">
      <c r="B254" s="77"/>
      <c r="C254" s="77">
        <v>21.248000000000001</v>
      </c>
      <c r="D254" s="77">
        <v>2.8</v>
      </c>
      <c r="E254" s="129">
        <f t="shared" si="24"/>
        <v>250</v>
      </c>
      <c r="F254" s="129" t="str">
        <f t="shared" si="23"/>
        <v/>
      </c>
      <c r="G254" s="117">
        <v>21.248000000000001</v>
      </c>
      <c r="H254" s="117">
        <v>2.7999999999999901</v>
      </c>
      <c r="I254" s="127">
        <v>21.75</v>
      </c>
      <c r="J254" s="407">
        <v>18.815985602696401</v>
      </c>
      <c r="K254" s="127">
        <v>21.75</v>
      </c>
      <c r="L254" s="127">
        <v>366.67837052591398</v>
      </c>
      <c r="M254" s="81">
        <v>21.75</v>
      </c>
      <c r="N254" s="82">
        <v>-260.91822978949602</v>
      </c>
      <c r="O254" s="82">
        <v>-5120.7533006256299</v>
      </c>
      <c r="P254" s="82">
        <v>-2366.4318489278999</v>
      </c>
      <c r="Q254" s="82">
        <v>-57161.499726647198</v>
      </c>
    </row>
    <row r="255" spans="2:17" ht="12" customHeight="1">
      <c r="B255" s="77"/>
      <c r="C255" s="77">
        <v>21.297999999999998</v>
      </c>
      <c r="D255" s="77">
        <v>2.4</v>
      </c>
      <c r="E255" s="129">
        <f t="shared" si="24"/>
        <v>251</v>
      </c>
      <c r="F255" s="129" t="str">
        <f t="shared" si="23"/>
        <v/>
      </c>
      <c r="G255" s="117">
        <v>21.297999999999899</v>
      </c>
      <c r="H255" s="117">
        <v>2.3999999999999901</v>
      </c>
      <c r="I255" s="127">
        <v>21.83333333333</v>
      </c>
      <c r="J255" s="407">
        <v>19.084364151873899</v>
      </c>
      <c r="K255" s="127">
        <v>21.83333333333</v>
      </c>
      <c r="L255" s="127">
        <v>366.45538413733198</v>
      </c>
      <c r="M255" s="81">
        <v>21.83333333333</v>
      </c>
      <c r="N255" s="82">
        <v>-261.39277279854502</v>
      </c>
      <c r="O255" s="82">
        <v>-5430.9060776619699</v>
      </c>
      <c r="P255" s="82">
        <v>-2373.1863827052098</v>
      </c>
      <c r="Q255" s="82">
        <v>-61807.904336624902</v>
      </c>
    </row>
    <row r="256" spans="2:17" ht="12" customHeight="1">
      <c r="B256" s="77"/>
      <c r="C256" s="77">
        <v>21.454000000000001</v>
      </c>
      <c r="D256" s="77">
        <v>-2.1</v>
      </c>
      <c r="E256" s="129">
        <f t="shared" si="24"/>
        <v>252</v>
      </c>
      <c r="F256" s="129" t="str">
        <f t="shared" si="23"/>
        <v/>
      </c>
      <c r="G256" s="117">
        <v>21.454000000000001</v>
      </c>
      <c r="H256" s="117">
        <v>-2.1</v>
      </c>
      <c r="I256" s="127">
        <v>21.91666666667</v>
      </c>
      <c r="J256" s="407">
        <v>19.050012447070799</v>
      </c>
      <c r="K256" s="127">
        <v>21.91666666667</v>
      </c>
      <c r="L256" s="127">
        <v>366.23188435377301</v>
      </c>
      <c r="M256" s="81">
        <v>21.91666666667</v>
      </c>
      <c r="N256" s="82">
        <v>-282.65979607399203</v>
      </c>
      <c r="O256" s="82">
        <v>-6364.1085444074497</v>
      </c>
      <c r="P256" s="82">
        <v>-2692.5749420690199</v>
      </c>
      <c r="Q256" s="82">
        <v>-75806.4455834728</v>
      </c>
    </row>
    <row r="257" spans="2:17" ht="12" customHeight="1">
      <c r="B257" s="77"/>
      <c r="C257" s="77">
        <v>21.504000000000001</v>
      </c>
      <c r="D257" s="77">
        <v>-2.5</v>
      </c>
      <c r="E257" s="129">
        <f t="shared" si="24"/>
        <v>253</v>
      </c>
      <c r="F257" s="129" t="str">
        <f t="shared" si="23"/>
        <v/>
      </c>
      <c r="G257" s="117">
        <v>21.504000000000001</v>
      </c>
      <c r="H257" s="117">
        <v>-2.5</v>
      </c>
      <c r="I257" s="127">
        <v>22</v>
      </c>
      <c r="J257" s="407">
        <v>18.7365892772481</v>
      </c>
      <c r="K257" s="127">
        <v>22</v>
      </c>
      <c r="L257" s="127">
        <v>366.00780518004802</v>
      </c>
      <c r="M257" s="81">
        <v>22</v>
      </c>
      <c r="N257" s="82">
        <v>-303.584022328598</v>
      </c>
      <c r="O257" s="82">
        <v>-6979.0634110352703</v>
      </c>
      <c r="P257" s="82">
        <v>-3007.17341957599</v>
      </c>
      <c r="Q257" s="82">
        <v>-85035.491840723596</v>
      </c>
    </row>
    <row r="258" spans="2:17" ht="12" customHeight="1">
      <c r="B258" s="77"/>
      <c r="C258" s="77">
        <v>21.553999999999998</v>
      </c>
      <c r="D258" s="77">
        <v>-2.1</v>
      </c>
      <c r="E258" s="129">
        <f t="shared" si="24"/>
        <v>254</v>
      </c>
      <c r="F258" s="129" t="str">
        <f t="shared" si="23"/>
        <v/>
      </c>
      <c r="G258" s="117">
        <v>21.553999999999899</v>
      </c>
      <c r="H258" s="117">
        <v>-2.1</v>
      </c>
      <c r="I258" s="127">
        <v>22.08333333333</v>
      </c>
      <c r="J258" s="407">
        <v>18.4259306850537</v>
      </c>
      <c r="K258" s="127">
        <v>22.08333333333</v>
      </c>
      <c r="L258" s="127">
        <v>365.78310038515798</v>
      </c>
      <c r="M258" s="81">
        <v>22.08333333333</v>
      </c>
      <c r="N258" s="82">
        <v>-305.49165091729401</v>
      </c>
      <c r="O258" s="82">
        <v>-6743.9451307879099</v>
      </c>
      <c r="P258" s="82">
        <v>-3036.1787335682502</v>
      </c>
      <c r="Q258" s="82">
        <v>-81512.307686341897</v>
      </c>
    </row>
    <row r="259" spans="2:17" ht="12" customHeight="1">
      <c r="B259" s="77"/>
      <c r="C259" s="77">
        <v>21.71</v>
      </c>
      <c r="D259" s="77">
        <v>2.1</v>
      </c>
      <c r="E259" s="129">
        <f t="shared" si="24"/>
        <v>255</v>
      </c>
      <c r="F259" s="129" t="str">
        <f t="shared" si="23"/>
        <v/>
      </c>
      <c r="G259" s="117">
        <v>21.71</v>
      </c>
      <c r="H259" s="117">
        <v>2.1</v>
      </c>
      <c r="I259" s="127">
        <v>22.16666666667</v>
      </c>
      <c r="J259" s="407">
        <v>18.427419038331902</v>
      </c>
      <c r="K259" s="127">
        <v>22.16666666667</v>
      </c>
      <c r="L259" s="127">
        <v>365.55779423791301</v>
      </c>
      <c r="M259" s="81">
        <v>22.16666666667</v>
      </c>
      <c r="N259" s="82">
        <v>-283.912078213396</v>
      </c>
      <c r="O259" s="82">
        <v>-5763.8909410613996</v>
      </c>
      <c r="P259" s="82">
        <v>-2712.0844621954702</v>
      </c>
      <c r="Q259" s="82">
        <v>-66809.534357936995</v>
      </c>
    </row>
    <row r="260" spans="2:17" ht="12" customHeight="1">
      <c r="B260" s="77"/>
      <c r="C260" s="77">
        <v>21.76</v>
      </c>
      <c r="D260" s="77">
        <v>2.5</v>
      </c>
      <c r="E260" s="129">
        <f t="shared" si="24"/>
        <v>256</v>
      </c>
      <c r="F260" s="129" t="str">
        <f t="shared" si="23"/>
        <v/>
      </c>
      <c r="G260" s="117">
        <v>21.76</v>
      </c>
      <c r="H260" s="117">
        <v>2.5</v>
      </c>
      <c r="I260" s="127">
        <v>22.25</v>
      </c>
      <c r="J260" s="407">
        <v>18.7469325050292</v>
      </c>
      <c r="K260" s="127">
        <v>22.25</v>
      </c>
      <c r="L260" s="127">
        <v>365.33196334573103</v>
      </c>
      <c r="M260" s="81">
        <v>22.25</v>
      </c>
      <c r="N260" s="82">
        <v>-260.343174622812</v>
      </c>
      <c r="O260" s="82">
        <v>-5036.3221023796996</v>
      </c>
      <c r="P260" s="82">
        <v>-2357.7141877621102</v>
      </c>
      <c r="Q260" s="82">
        <v>-55889.829220402098</v>
      </c>
    </row>
    <row r="261" spans="2:17" ht="12" customHeight="1">
      <c r="B261" s="77"/>
      <c r="C261" s="77">
        <v>21.81</v>
      </c>
      <c r="D261" s="77">
        <v>2</v>
      </c>
      <c r="E261" s="129">
        <f t="shared" si="24"/>
        <v>257</v>
      </c>
      <c r="F261" s="129" t="str">
        <f t="shared" si="23"/>
        <v/>
      </c>
      <c r="G261" s="117">
        <v>21.809999999999899</v>
      </c>
      <c r="H261" s="117">
        <v>2</v>
      </c>
      <c r="I261" s="127">
        <v>22.33333333333</v>
      </c>
      <c r="J261" s="407">
        <v>19.092327548326601</v>
      </c>
      <c r="K261" s="127">
        <v>22.33333333333</v>
      </c>
      <c r="L261" s="127">
        <v>365.10566819336299</v>
      </c>
      <c r="M261" s="81">
        <v>22.33333333333</v>
      </c>
      <c r="N261" s="82">
        <v>-256.40454391615702</v>
      </c>
      <c r="O261" s="82">
        <v>-5218.5659422541203</v>
      </c>
      <c r="P261" s="82">
        <v>-2298.1178624586701</v>
      </c>
      <c r="Q261" s="82">
        <v>-58618.528733578401</v>
      </c>
    </row>
    <row r="262" spans="2:17" ht="12" customHeight="1">
      <c r="B262" s="77"/>
      <c r="C262" s="77">
        <v>21.966000000000001</v>
      </c>
      <c r="D262" s="77">
        <v>-2.4</v>
      </c>
      <c r="E262" s="129">
        <f t="shared" si="24"/>
        <v>258</v>
      </c>
      <c r="F262" s="129" t="str">
        <f t="shared" ref="F262:F325" si="25">IF(E262&lt;=$H$3,G262,"")</f>
        <v/>
      </c>
      <c r="G262" s="117">
        <v>21.966000000000001</v>
      </c>
      <c r="H262" s="117">
        <v>-2.3999999999999901</v>
      </c>
      <c r="I262" s="127">
        <v>22.41666666667</v>
      </c>
      <c r="J262" s="407">
        <v>19.14470088257</v>
      </c>
      <c r="K262" s="127">
        <v>22.41666666667</v>
      </c>
      <c r="L262" s="127">
        <v>364.878898944615</v>
      </c>
      <c r="M262" s="81">
        <v>22.41666666667</v>
      </c>
      <c r="N262" s="82">
        <v>-275.875571203748</v>
      </c>
      <c r="O262" s="82">
        <v>-6147.6955328984895</v>
      </c>
      <c r="P262" s="82">
        <v>-2590.4485221149098</v>
      </c>
      <c r="Q262" s="82">
        <v>-72556.156433270007</v>
      </c>
    </row>
    <row r="263" spans="2:17" ht="12" customHeight="1">
      <c r="B263" s="77"/>
      <c r="C263" s="77">
        <v>22.015999999999998</v>
      </c>
      <c r="D263" s="77">
        <v>-2.8</v>
      </c>
      <c r="E263" s="129">
        <f t="shared" ref="E263:E326" si="26">E262+1</f>
        <v>259</v>
      </c>
      <c r="F263" s="129" t="str">
        <f t="shared" si="25"/>
        <v/>
      </c>
      <c r="G263" s="117">
        <v>22.015999999999899</v>
      </c>
      <c r="H263" s="117">
        <v>-2.7999999999999901</v>
      </c>
      <c r="I263" s="127">
        <v>22.5</v>
      </c>
      <c r="J263" s="407">
        <v>18.877653345454899</v>
      </c>
      <c r="K263" s="127">
        <v>22.5</v>
      </c>
      <c r="L263" s="127">
        <v>364.65158973853403</v>
      </c>
      <c r="M263" s="81">
        <v>22.5</v>
      </c>
      <c r="N263" s="82">
        <v>-298.63768095312099</v>
      </c>
      <c r="O263" s="82">
        <v>-6879.6380479182399</v>
      </c>
      <c r="P263" s="82">
        <v>-2932.6108476837599</v>
      </c>
      <c r="Q263" s="82">
        <v>-83540.505247293506</v>
      </c>
    </row>
    <row r="264" spans="2:17" ht="12" customHeight="1">
      <c r="B264" s="77"/>
      <c r="C264" s="77">
        <v>22.065999999999999</v>
      </c>
      <c r="D264" s="77">
        <v>-2.4</v>
      </c>
      <c r="E264" s="129">
        <f t="shared" si="26"/>
        <v>260</v>
      </c>
      <c r="F264" s="129" t="str">
        <f t="shared" si="25"/>
        <v/>
      </c>
      <c r="G264" s="117">
        <v>22.065999999999899</v>
      </c>
      <c r="H264" s="117">
        <v>-2.3999999999999901</v>
      </c>
      <c r="I264" s="127">
        <v>22.58333333333</v>
      </c>
      <c r="J264" s="407">
        <v>18.5538707774244</v>
      </c>
      <c r="K264" s="127">
        <v>22.58333333333</v>
      </c>
      <c r="L264" s="127">
        <v>364.42368323282102</v>
      </c>
      <c r="M264" s="81">
        <v>22.58333333333</v>
      </c>
      <c r="N264" s="82">
        <v>-304.19290010874101</v>
      </c>
      <c r="O264" s="82">
        <v>-6783.8805277125102</v>
      </c>
      <c r="P264" s="82">
        <v>-3016.4271852166098</v>
      </c>
      <c r="Q264" s="82">
        <v>-82108.815629373901</v>
      </c>
    </row>
    <row r="265" spans="2:17" ht="12" customHeight="1">
      <c r="B265" s="77"/>
      <c r="C265" s="77">
        <v>22.222000000000001</v>
      </c>
      <c r="D265" s="77">
        <v>2.4</v>
      </c>
      <c r="E265" s="129">
        <f t="shared" si="26"/>
        <v>261</v>
      </c>
      <c r="F265" s="129" t="str">
        <f t="shared" si="25"/>
        <v/>
      </c>
      <c r="G265" s="117">
        <v>22.222000000000001</v>
      </c>
      <c r="H265" s="117">
        <v>2.3999999999999901</v>
      </c>
      <c r="I265" s="127">
        <v>22.66666666667</v>
      </c>
      <c r="J265" s="407">
        <v>18.486536387454901</v>
      </c>
      <c r="K265" s="127">
        <v>22.66666666667</v>
      </c>
      <c r="L265" s="127">
        <v>364.19518605167298</v>
      </c>
      <c r="M265" s="81">
        <v>22.66666666667</v>
      </c>
      <c r="N265" s="82">
        <v>-287.04179278299398</v>
      </c>
      <c r="O265" s="82">
        <v>-5936.2220452259398</v>
      </c>
      <c r="P265" s="82">
        <v>-2758.9224750111998</v>
      </c>
      <c r="Q265" s="82">
        <v>-69393.566753645398</v>
      </c>
    </row>
    <row r="266" spans="2:17" ht="12" customHeight="1">
      <c r="B266" s="77"/>
      <c r="C266" s="77">
        <v>22.271999999999998</v>
      </c>
      <c r="D266" s="77">
        <v>2.8</v>
      </c>
      <c r="E266" s="129">
        <f t="shared" si="26"/>
        <v>262</v>
      </c>
      <c r="F266" s="129" t="str">
        <f t="shared" si="25"/>
        <v/>
      </c>
      <c r="G266" s="117">
        <v>22.271999999999899</v>
      </c>
      <c r="H266" s="117">
        <v>2.7999999999999901</v>
      </c>
      <c r="I266" s="127">
        <v>22.75</v>
      </c>
      <c r="J266" s="407">
        <v>18.7240232057665</v>
      </c>
      <c r="K266" s="127">
        <v>22.75</v>
      </c>
      <c r="L266" s="127">
        <v>363.96616049653699</v>
      </c>
      <c r="M266" s="81">
        <v>22.75</v>
      </c>
      <c r="N266" s="82">
        <v>-265.33184802716301</v>
      </c>
      <c r="O266" s="82">
        <v>-5216.3674431545196</v>
      </c>
      <c r="P266" s="82">
        <v>-2432.5620693759302</v>
      </c>
      <c r="Q266" s="82">
        <v>-58590.981221612303</v>
      </c>
    </row>
    <row r="267" spans="2:17" ht="12" customHeight="1">
      <c r="B267" s="77"/>
      <c r="C267" s="77">
        <v>22.321999999999999</v>
      </c>
      <c r="D267" s="77">
        <v>2.4</v>
      </c>
      <c r="E267" s="129">
        <f t="shared" si="26"/>
        <v>263</v>
      </c>
      <c r="F267" s="129" t="str">
        <f t="shared" si="25"/>
        <v/>
      </c>
      <c r="G267" s="117">
        <v>22.3219999999999</v>
      </c>
      <c r="H267" s="117">
        <v>2.3999999999999901</v>
      </c>
      <c r="I267" s="127">
        <v>22.83333333333</v>
      </c>
      <c r="J267" s="407">
        <v>19.034386424788899</v>
      </c>
      <c r="K267" s="127">
        <v>22.83333333333</v>
      </c>
      <c r="L267" s="127">
        <v>363.73666592255699</v>
      </c>
      <c r="M267" s="81">
        <v>22.83333333333</v>
      </c>
      <c r="N267" s="82">
        <v>-258.74367480589098</v>
      </c>
      <c r="O267" s="82">
        <v>-5249.4658735356097</v>
      </c>
      <c r="P267" s="82">
        <v>-2333.2110618420502</v>
      </c>
      <c r="Q267" s="82">
        <v>-59082.885312478298</v>
      </c>
    </row>
    <row r="268" spans="2:17" ht="12" customHeight="1">
      <c r="B268" s="77"/>
      <c r="C268" s="77">
        <v>22.478000000000002</v>
      </c>
      <c r="D268" s="77">
        <v>-2.1</v>
      </c>
      <c r="E268" s="129">
        <f t="shared" si="26"/>
        <v>264</v>
      </c>
      <c r="F268" s="129" t="str">
        <f t="shared" si="25"/>
        <v/>
      </c>
      <c r="G268" s="117">
        <v>22.478000000000002</v>
      </c>
      <c r="H268" s="117">
        <v>-2.1</v>
      </c>
      <c r="I268" s="127">
        <v>22.91666666667</v>
      </c>
      <c r="J268" s="407">
        <v>19.0980414172477</v>
      </c>
      <c r="K268" s="127">
        <v>22.91666666667</v>
      </c>
      <c r="L268" s="127">
        <v>363.50670125233398</v>
      </c>
      <c r="M268" s="81">
        <v>22.91666666667</v>
      </c>
      <c r="N268" s="82">
        <v>-275.70776713033399</v>
      </c>
      <c r="O268" s="82">
        <v>-6093.9505335999002</v>
      </c>
      <c r="P268" s="82">
        <v>-2587.8618044693799</v>
      </c>
      <c r="Q268" s="82">
        <v>-71750.525888213393</v>
      </c>
    </row>
    <row r="269" spans="2:17" ht="12" customHeight="1">
      <c r="B269" s="77"/>
      <c r="C269" s="77">
        <v>22.527999999999999</v>
      </c>
      <c r="D269" s="77">
        <v>-2.5</v>
      </c>
      <c r="E269" s="129">
        <f t="shared" si="26"/>
        <v>265</v>
      </c>
      <c r="F269" s="129" t="str">
        <f t="shared" si="25"/>
        <v/>
      </c>
      <c r="G269" s="117">
        <v>22.527999999999899</v>
      </c>
      <c r="H269" s="117">
        <v>-2.5</v>
      </c>
      <c r="I269" s="127">
        <v>23</v>
      </c>
      <c r="J269" s="407">
        <v>18.8461141858071</v>
      </c>
      <c r="K269" s="127">
        <v>23</v>
      </c>
      <c r="L269" s="127">
        <v>363.276208483684</v>
      </c>
      <c r="M269" s="81">
        <v>23</v>
      </c>
      <c r="N269" s="82">
        <v>-298.74747090182501</v>
      </c>
      <c r="O269" s="82">
        <v>-6868.8249547468504</v>
      </c>
      <c r="P269" s="82">
        <v>-2934.1577665455702</v>
      </c>
      <c r="Q269" s="82">
        <v>-83378.663724383296</v>
      </c>
    </row>
    <row r="270" spans="2:17" ht="12" customHeight="1">
      <c r="B270" s="77"/>
      <c r="C270" s="77">
        <v>22.577999999999999</v>
      </c>
      <c r="D270" s="77">
        <v>-2.1</v>
      </c>
      <c r="E270" s="129">
        <f t="shared" si="26"/>
        <v>266</v>
      </c>
      <c r="F270" s="129" t="str">
        <f t="shared" si="25"/>
        <v/>
      </c>
      <c r="G270" s="117">
        <v>22.5779999999999</v>
      </c>
      <c r="H270" s="117">
        <v>-2.1</v>
      </c>
      <c r="I270" s="127">
        <v>23.08333333333</v>
      </c>
      <c r="J270" s="407">
        <v>18.500063090667702</v>
      </c>
      <c r="K270" s="127">
        <v>23.08333333333</v>
      </c>
      <c r="L270" s="127">
        <v>363.04512942062098</v>
      </c>
      <c r="M270" s="81">
        <v>23.08333333333</v>
      </c>
      <c r="N270" s="82">
        <v>-307.48773836841298</v>
      </c>
      <c r="O270" s="82">
        <v>-6905.4015344729596</v>
      </c>
      <c r="P270" s="82">
        <v>-3065.8201182964999</v>
      </c>
      <c r="Q270" s="82">
        <v>-83932.491523599296</v>
      </c>
    </row>
    <row r="271" spans="2:17" ht="12" customHeight="1">
      <c r="B271" s="77"/>
      <c r="C271" s="77">
        <v>22.734000000000002</v>
      </c>
      <c r="D271" s="77">
        <v>2.1</v>
      </c>
      <c r="E271" s="129">
        <f t="shared" si="26"/>
        <v>267</v>
      </c>
      <c r="F271" s="129" t="str">
        <f t="shared" si="25"/>
        <v/>
      </c>
      <c r="G271" s="117">
        <v>22.734000000000002</v>
      </c>
      <c r="H271" s="117">
        <v>2.1</v>
      </c>
      <c r="I271" s="127">
        <v>23.16666666667</v>
      </c>
      <c r="J271" s="407">
        <v>18.393354196198398</v>
      </c>
      <c r="K271" s="127">
        <v>23.16666666667</v>
      </c>
      <c r="L271" s="127">
        <v>362.81346616644799</v>
      </c>
      <c r="M271" s="81">
        <v>23.16666666667</v>
      </c>
      <c r="N271" s="82">
        <v>-291.67602846787901</v>
      </c>
      <c r="O271" s="82">
        <v>-6075.7373349836198</v>
      </c>
      <c r="P271" s="82">
        <v>-2828.4783200136098</v>
      </c>
      <c r="Q271" s="82">
        <v>-71487.809386231995</v>
      </c>
    </row>
    <row r="272" spans="2:17" ht="12" customHeight="1">
      <c r="B272" s="77"/>
      <c r="C272" s="77">
        <v>22.783999999999999</v>
      </c>
      <c r="D272" s="77">
        <v>2.5</v>
      </c>
      <c r="E272" s="129">
        <f t="shared" si="26"/>
        <v>268</v>
      </c>
      <c r="F272" s="129" t="str">
        <f t="shared" si="25"/>
        <v/>
      </c>
      <c r="G272" s="117">
        <v>22.783999999999899</v>
      </c>
      <c r="H272" s="117">
        <v>2.5</v>
      </c>
      <c r="I272" s="127">
        <v>23.25</v>
      </c>
      <c r="J272" s="407">
        <v>18.6383229907015</v>
      </c>
      <c r="K272" s="127">
        <v>23.25</v>
      </c>
      <c r="L272" s="127">
        <v>362.58128480767999</v>
      </c>
      <c r="M272" s="81">
        <v>23.25</v>
      </c>
      <c r="N272" s="82">
        <v>-266.13845211205398</v>
      </c>
      <c r="O272" s="82">
        <v>-5177.9839565798302</v>
      </c>
      <c r="P272" s="82">
        <v>-2444.6388541014999</v>
      </c>
      <c r="Q272" s="82">
        <v>-58016.467663488504</v>
      </c>
    </row>
    <row r="273" spans="2:17" ht="12" customHeight="1">
      <c r="B273" s="77"/>
      <c r="C273" s="77">
        <v>22.834</v>
      </c>
      <c r="D273" s="77">
        <v>2</v>
      </c>
      <c r="E273" s="129">
        <f t="shared" si="26"/>
        <v>269</v>
      </c>
      <c r="F273" s="129" t="str">
        <f t="shared" si="25"/>
        <v/>
      </c>
      <c r="G273" s="117">
        <v>22.8339999999999</v>
      </c>
      <c r="H273" s="117">
        <v>2</v>
      </c>
      <c r="I273" s="127">
        <v>23.33333333333</v>
      </c>
      <c r="J273" s="407">
        <v>19.013285234079301</v>
      </c>
      <c r="K273" s="127">
        <v>23.33333333333</v>
      </c>
      <c r="L273" s="127">
        <v>362.34865714995402</v>
      </c>
      <c r="M273" s="81">
        <v>23.33333333333</v>
      </c>
      <c r="N273" s="82">
        <v>-254.961238394894</v>
      </c>
      <c r="O273" s="82">
        <v>-5065.6087944828796</v>
      </c>
      <c r="P273" s="82">
        <v>-2276.2981778170201</v>
      </c>
      <c r="Q273" s="82">
        <v>-56325.158388480297</v>
      </c>
    </row>
    <row r="274" spans="2:17" ht="12" customHeight="1">
      <c r="B274" s="77"/>
      <c r="C274" s="77">
        <v>22.99</v>
      </c>
      <c r="D274" s="77">
        <v>-2.4</v>
      </c>
      <c r="E274" s="129">
        <f t="shared" si="26"/>
        <v>270</v>
      </c>
      <c r="F274" s="129" t="str">
        <f t="shared" si="25"/>
        <v/>
      </c>
      <c r="G274" s="117">
        <v>22.989999999999899</v>
      </c>
      <c r="H274" s="117">
        <v>-2.3999999999999901</v>
      </c>
      <c r="I274" s="127">
        <v>23.41666666667</v>
      </c>
      <c r="J274" s="407">
        <v>19.170190100619799</v>
      </c>
      <c r="K274" s="127">
        <v>23.41666666667</v>
      </c>
      <c r="L274" s="127">
        <v>362.115595624891</v>
      </c>
      <c r="M274" s="81">
        <v>23.41666666667</v>
      </c>
      <c r="N274" s="82">
        <v>-268.76203053347598</v>
      </c>
      <c r="O274" s="82">
        <v>-5850.2106810477098</v>
      </c>
      <c r="P274" s="82">
        <v>-2483.3435240828499</v>
      </c>
      <c r="Q274" s="82">
        <v>-68093.218421230107</v>
      </c>
    </row>
    <row r="275" spans="2:17" ht="12" customHeight="1">
      <c r="B275" s="77"/>
      <c r="C275" s="77">
        <v>23.04</v>
      </c>
      <c r="D275" s="77">
        <v>-2.8</v>
      </c>
      <c r="E275" s="129">
        <f t="shared" si="26"/>
        <v>271</v>
      </c>
      <c r="F275" s="129" t="str">
        <f t="shared" si="25"/>
        <v/>
      </c>
      <c r="G275" s="117">
        <v>23.0399999999999</v>
      </c>
      <c r="H275" s="117">
        <v>-2.7999999999999901</v>
      </c>
      <c r="I275" s="127">
        <v>23.5</v>
      </c>
      <c r="J275" s="407">
        <v>18.981701044336099</v>
      </c>
      <c r="K275" s="127">
        <v>23.5</v>
      </c>
      <c r="L275" s="127">
        <v>361.88204616542902</v>
      </c>
      <c r="M275" s="81">
        <v>23.5</v>
      </c>
      <c r="N275" s="82">
        <v>-292.87908346537</v>
      </c>
      <c r="O275" s="82">
        <v>-6727.1975770425497</v>
      </c>
      <c r="P275" s="82">
        <v>-2845.7553528825802</v>
      </c>
      <c r="Q275" s="82">
        <v>-81252.402646030096</v>
      </c>
    </row>
    <row r="276" spans="2:17" ht="12" customHeight="1">
      <c r="B276" s="77"/>
      <c r="C276" s="77">
        <v>23.09</v>
      </c>
      <c r="D276" s="77">
        <v>-2.4</v>
      </c>
      <c r="E276" s="129">
        <f t="shared" si="26"/>
        <v>272</v>
      </c>
      <c r="F276" s="129" t="str">
        <f t="shared" si="25"/>
        <v/>
      </c>
      <c r="G276" s="117">
        <v>23.0899999999999</v>
      </c>
      <c r="H276" s="117">
        <v>-2.3999999999999901</v>
      </c>
      <c r="I276" s="127">
        <v>23.58333333333</v>
      </c>
      <c r="J276" s="407">
        <v>18.636944991446999</v>
      </c>
      <c r="K276" s="127">
        <v>23.58333333333</v>
      </c>
      <c r="L276" s="127">
        <v>361.64794176911801</v>
      </c>
      <c r="M276" s="81">
        <v>23.58333333333</v>
      </c>
      <c r="N276" s="82">
        <v>-305.29623023021401</v>
      </c>
      <c r="O276" s="82">
        <v>-6918.0587275052203</v>
      </c>
      <c r="P276" s="82">
        <v>-3032.64966308974</v>
      </c>
      <c r="Q276" s="82">
        <v>-84120.861076633199</v>
      </c>
    </row>
    <row r="277" spans="2:17" ht="12" customHeight="1">
      <c r="B277" s="77"/>
      <c r="C277" s="77">
        <v>23.245999999999999</v>
      </c>
      <c r="D277" s="77">
        <v>2.4</v>
      </c>
      <c r="E277" s="129">
        <f t="shared" si="26"/>
        <v>273</v>
      </c>
      <c r="F277" s="129" t="str">
        <f t="shared" si="25"/>
        <v/>
      </c>
      <c r="G277" s="117">
        <v>23.245999999999899</v>
      </c>
      <c r="H277" s="117">
        <v>2.3999999999999901</v>
      </c>
      <c r="I277" s="127">
        <v>23.66666666667</v>
      </c>
      <c r="J277" s="407">
        <v>18.474304756028701</v>
      </c>
      <c r="K277" s="127">
        <v>23.66666666667</v>
      </c>
      <c r="L277" s="127">
        <v>361.41326794781799</v>
      </c>
      <c r="M277" s="81">
        <v>23.66666666667</v>
      </c>
      <c r="N277" s="82">
        <v>-293.62643197702101</v>
      </c>
      <c r="O277" s="82">
        <v>-6214.0955479776303</v>
      </c>
      <c r="P277" s="82">
        <v>-2857.58396508955</v>
      </c>
      <c r="Q277" s="82">
        <v>-73562.779372997</v>
      </c>
    </row>
    <row r="278" spans="2:17" ht="12" customHeight="1">
      <c r="B278" s="77"/>
      <c r="C278" s="77">
        <v>23.295999999999999</v>
      </c>
      <c r="D278" s="77">
        <v>2.8</v>
      </c>
      <c r="E278" s="129">
        <f t="shared" si="26"/>
        <v>274</v>
      </c>
      <c r="F278" s="129" t="str">
        <f t="shared" si="25"/>
        <v/>
      </c>
      <c r="G278" s="117">
        <v>23.2959999999999</v>
      </c>
      <c r="H278" s="117">
        <v>2.7999999999999901</v>
      </c>
      <c r="I278" s="127">
        <v>23.75</v>
      </c>
      <c r="J278" s="407">
        <v>18.6340807010662</v>
      </c>
      <c r="K278" s="127">
        <v>23.75</v>
      </c>
      <c r="L278" s="127">
        <v>361.17807447475002</v>
      </c>
      <c r="M278" s="81">
        <v>23.75</v>
      </c>
      <c r="N278" s="82">
        <v>-271.13837148838201</v>
      </c>
      <c r="O278" s="82">
        <v>-5376.5410413436903</v>
      </c>
      <c r="P278" s="82">
        <v>-2519.6356572218301</v>
      </c>
      <c r="Q278" s="82">
        <v>-60995.714897697202</v>
      </c>
    </row>
    <row r="279" spans="2:17" ht="12" customHeight="1">
      <c r="B279" s="77"/>
      <c r="C279" s="77">
        <v>23.346</v>
      </c>
      <c r="D279" s="77">
        <v>2.4</v>
      </c>
      <c r="E279" s="129">
        <f t="shared" si="26"/>
        <v>275</v>
      </c>
      <c r="F279" s="129" t="str">
        <f t="shared" si="25"/>
        <v/>
      </c>
      <c r="G279" s="117">
        <v>23.346</v>
      </c>
      <c r="H279" s="117">
        <v>2.3999999999999901</v>
      </c>
      <c r="I279" s="127">
        <v>23.83333333333</v>
      </c>
      <c r="J279" s="407">
        <v>18.961263824831001</v>
      </c>
      <c r="K279" s="127">
        <v>23.83333333333</v>
      </c>
      <c r="L279" s="127">
        <v>360.942428690751</v>
      </c>
      <c r="M279" s="81">
        <v>23.83333333333</v>
      </c>
      <c r="N279" s="82">
        <v>-257.95946061818302</v>
      </c>
      <c r="O279" s="82">
        <v>-5128.6580092776403</v>
      </c>
      <c r="P279" s="82">
        <v>-2321.2867232078102</v>
      </c>
      <c r="Q279" s="82">
        <v>-57272.238810926203</v>
      </c>
    </row>
    <row r="280" spans="2:17" ht="12" customHeight="1">
      <c r="B280" s="77"/>
      <c r="C280" s="77">
        <v>23.501999999999999</v>
      </c>
      <c r="D280" s="77">
        <v>-2.1</v>
      </c>
      <c r="E280" s="129">
        <f t="shared" si="26"/>
        <v>276</v>
      </c>
      <c r="F280" s="129" t="str">
        <f t="shared" si="25"/>
        <v/>
      </c>
      <c r="G280" s="117">
        <v>23.501999999999899</v>
      </c>
      <c r="H280" s="117">
        <v>-2.1</v>
      </c>
      <c r="I280" s="127">
        <v>23.91666666667</v>
      </c>
      <c r="J280" s="407">
        <v>19.118843010695802</v>
      </c>
      <c r="K280" s="127">
        <v>23.91666666667</v>
      </c>
      <c r="L280" s="127">
        <v>360.70634973410603</v>
      </c>
      <c r="M280" s="81">
        <v>23.91666666667</v>
      </c>
      <c r="N280" s="82">
        <v>-269.18530143889899</v>
      </c>
      <c r="O280" s="82">
        <v>-5814.6861007145098</v>
      </c>
      <c r="P280" s="82">
        <v>-2489.6433366491501</v>
      </c>
      <c r="Q280" s="82">
        <v>-67561.402425771899</v>
      </c>
    </row>
    <row r="281" spans="2:17" ht="12" customHeight="1">
      <c r="B281" s="77"/>
      <c r="C281" s="77">
        <v>23.552</v>
      </c>
      <c r="D281" s="77">
        <v>-2.5</v>
      </c>
      <c r="E281" s="129">
        <f t="shared" si="26"/>
        <v>277</v>
      </c>
      <c r="F281" s="129" t="str">
        <f t="shared" si="25"/>
        <v/>
      </c>
      <c r="G281" s="117">
        <v>23.5519999999999</v>
      </c>
      <c r="H281" s="117">
        <v>-2.5</v>
      </c>
      <c r="I281" s="127">
        <v>24</v>
      </c>
      <c r="J281" s="407">
        <v>18.948979548904902</v>
      </c>
      <c r="K281" s="127">
        <v>24</v>
      </c>
      <c r="L281" s="127">
        <v>360.46979248926499</v>
      </c>
      <c r="M281" s="81">
        <v>24</v>
      </c>
      <c r="N281" s="82">
        <v>-292.56016863162</v>
      </c>
      <c r="O281" s="82">
        <v>-6691.2464439387204</v>
      </c>
      <c r="P281" s="82">
        <v>-2840.8703208537599</v>
      </c>
      <c r="Q281" s="82">
        <v>-80713.806277406402</v>
      </c>
    </row>
    <row r="282" spans="2:17" ht="12" customHeight="1">
      <c r="B282" s="77"/>
      <c r="C282" s="77">
        <v>23.602</v>
      </c>
      <c r="D282" s="77">
        <v>-2.1</v>
      </c>
      <c r="E282" s="129">
        <f t="shared" si="26"/>
        <v>278</v>
      </c>
      <c r="F282" s="129" t="str">
        <f t="shared" si="25"/>
        <v/>
      </c>
      <c r="G282" s="117">
        <v>23.602</v>
      </c>
      <c r="H282" s="117">
        <v>-2.1</v>
      </c>
      <c r="I282" s="127">
        <v>24.08333333333</v>
      </c>
      <c r="J282" s="407">
        <v>18.591985245390902</v>
      </c>
      <c r="K282" s="127">
        <v>24.08333333333</v>
      </c>
      <c r="L282" s="127">
        <v>360.232691372087</v>
      </c>
      <c r="M282" s="81">
        <v>24.08333333333</v>
      </c>
      <c r="N282" s="82">
        <v>-307.76014573911198</v>
      </c>
      <c r="O282" s="82">
        <v>-7009.20265721535</v>
      </c>
      <c r="P282" s="82">
        <v>-3069.5553363690501</v>
      </c>
      <c r="Q282" s="82">
        <v>-85488.969296789393</v>
      </c>
    </row>
    <row r="283" spans="2:17" ht="12" customHeight="1">
      <c r="B283" s="77"/>
      <c r="C283" s="77">
        <v>23.757999999999999</v>
      </c>
      <c r="D283" s="77">
        <v>2.1</v>
      </c>
      <c r="E283" s="129">
        <f t="shared" si="26"/>
        <v>279</v>
      </c>
      <c r="F283" s="129" t="str">
        <f t="shared" si="25"/>
        <v/>
      </c>
      <c r="G283" s="117">
        <v>23.7579999999999</v>
      </c>
      <c r="H283" s="117">
        <v>2.1</v>
      </c>
      <c r="I283" s="127">
        <v>24.16666666667</v>
      </c>
      <c r="J283" s="407">
        <v>18.387844276233199</v>
      </c>
      <c r="K283" s="127">
        <v>24.16666666667</v>
      </c>
      <c r="L283" s="127">
        <v>359.99502717696998</v>
      </c>
      <c r="M283" s="81">
        <v>24.16666666667</v>
      </c>
      <c r="N283" s="82">
        <v>-298.46227226811999</v>
      </c>
      <c r="O283" s="82">
        <v>-6371.9596099028404</v>
      </c>
      <c r="P283" s="82">
        <v>-2930.1567181046298</v>
      </c>
      <c r="Q283" s="82">
        <v>-75932.381640620297</v>
      </c>
    </row>
    <row r="284" spans="2:17" ht="12" customHeight="1">
      <c r="B284" s="77"/>
      <c r="C284" s="77">
        <v>23.808</v>
      </c>
      <c r="D284" s="77">
        <v>2.5</v>
      </c>
      <c r="E284" s="129">
        <f t="shared" si="26"/>
        <v>280</v>
      </c>
      <c r="F284" s="129" t="str">
        <f t="shared" si="25"/>
        <v/>
      </c>
      <c r="G284" s="117">
        <v>23.8079999999999</v>
      </c>
      <c r="H284" s="117">
        <v>2.5</v>
      </c>
      <c r="I284" s="127">
        <v>24.25</v>
      </c>
      <c r="J284" s="407">
        <v>18.539591028274501</v>
      </c>
      <c r="K284" s="127">
        <v>24.25</v>
      </c>
      <c r="L284" s="127">
        <v>359.75685085196898</v>
      </c>
      <c r="M284" s="81">
        <v>24.25</v>
      </c>
      <c r="N284" s="82">
        <v>-273.198176709753</v>
      </c>
      <c r="O284" s="82">
        <v>-5388.6104993171202</v>
      </c>
      <c r="P284" s="82">
        <v>-2550.5396293102899</v>
      </c>
      <c r="Q284" s="82">
        <v>-61178.367086263599</v>
      </c>
    </row>
    <row r="285" spans="2:17" ht="12" customHeight="1">
      <c r="B285" s="77"/>
      <c r="C285" s="77">
        <v>23.858000000000001</v>
      </c>
      <c r="D285" s="77">
        <v>2</v>
      </c>
      <c r="E285" s="129">
        <f t="shared" si="26"/>
        <v>281</v>
      </c>
      <c r="F285" s="129" t="str">
        <f t="shared" si="25"/>
        <v/>
      </c>
      <c r="G285" s="117">
        <v>23.858000000000001</v>
      </c>
      <c r="H285" s="117">
        <v>2</v>
      </c>
      <c r="I285" s="127">
        <v>24.33333333333</v>
      </c>
      <c r="J285" s="407">
        <v>18.918065694220498</v>
      </c>
      <c r="K285" s="127">
        <v>24.33333333333</v>
      </c>
      <c r="L285" s="127">
        <v>359.51824043231801</v>
      </c>
      <c r="M285" s="81">
        <v>24.33333333333</v>
      </c>
      <c r="N285" s="82">
        <v>-255.328649960603</v>
      </c>
      <c r="O285" s="82">
        <v>-4976.0290337677798</v>
      </c>
      <c r="P285" s="82">
        <v>-2281.6924476079198</v>
      </c>
      <c r="Q285" s="82">
        <v>-54983.453800016701</v>
      </c>
    </row>
    <row r="286" spans="2:17" ht="12" customHeight="1">
      <c r="B286" s="77"/>
      <c r="C286" s="77">
        <v>24.013999999999999</v>
      </c>
      <c r="D286" s="77">
        <v>-2.4</v>
      </c>
      <c r="E286" s="129">
        <f t="shared" si="26"/>
        <v>282</v>
      </c>
      <c r="F286" s="129" t="str">
        <f t="shared" si="25"/>
        <v/>
      </c>
      <c r="G286" s="117">
        <v>24.0139999999999</v>
      </c>
      <c r="H286" s="117">
        <v>-2.3999999999999901</v>
      </c>
      <c r="I286" s="127">
        <v>24.41666666667</v>
      </c>
      <c r="J286" s="407">
        <v>19.166529663306601</v>
      </c>
      <c r="K286" s="127">
        <v>24.41666666667</v>
      </c>
      <c r="L286" s="127">
        <v>359.279229242322</v>
      </c>
      <c r="M286" s="81">
        <v>24.41666666667</v>
      </c>
      <c r="N286" s="82">
        <v>-262.74539450839501</v>
      </c>
      <c r="O286" s="82">
        <v>-5572.7067058443099</v>
      </c>
      <c r="P286" s="82">
        <v>-2392.7459631665702</v>
      </c>
      <c r="Q286" s="82">
        <v>-63930.979280341096</v>
      </c>
    </row>
    <row r="287" spans="2:17" ht="12" customHeight="1">
      <c r="B287" s="77"/>
      <c r="C287" s="77">
        <v>24.064</v>
      </c>
      <c r="D287" s="77">
        <v>-2.8</v>
      </c>
      <c r="E287" s="129">
        <f t="shared" si="26"/>
        <v>283</v>
      </c>
      <c r="F287" s="129" t="str">
        <f t="shared" si="25"/>
        <v/>
      </c>
      <c r="G287" s="117">
        <v>24.064</v>
      </c>
      <c r="H287" s="117">
        <v>-2.7999999999999901</v>
      </c>
      <c r="I287" s="127">
        <v>24.5</v>
      </c>
      <c r="J287" s="407">
        <v>19.070417833501601</v>
      </c>
      <c r="K287" s="127">
        <v>24.5</v>
      </c>
      <c r="L287" s="127">
        <v>359.039778903181</v>
      </c>
      <c r="M287" s="81">
        <v>24.5</v>
      </c>
      <c r="N287" s="82">
        <v>-286.27932850963902</v>
      </c>
      <c r="O287" s="82">
        <v>-6520.93482438296</v>
      </c>
      <c r="P287" s="82">
        <v>-2746.2849777862998</v>
      </c>
      <c r="Q287" s="82">
        <v>-78157.542511577398</v>
      </c>
    </row>
    <row r="288" spans="2:17" ht="12" customHeight="1">
      <c r="B288" s="77"/>
      <c r="C288" s="77">
        <v>24.114000000000001</v>
      </c>
      <c r="D288" s="77">
        <v>-2.4</v>
      </c>
      <c r="E288" s="129">
        <f t="shared" si="26"/>
        <v>284</v>
      </c>
      <c r="F288" s="129" t="str">
        <f t="shared" si="25"/>
        <v/>
      </c>
      <c r="G288" s="117">
        <v>24.114000000000001</v>
      </c>
      <c r="H288" s="117">
        <v>-2.3999999999999901</v>
      </c>
      <c r="I288" s="127">
        <v>24.58333333333</v>
      </c>
      <c r="J288" s="407">
        <v>18.733325301280299</v>
      </c>
      <c r="K288" s="127">
        <v>24.58333333333</v>
      </c>
      <c r="L288" s="127">
        <v>358.79981849288902</v>
      </c>
      <c r="M288" s="81">
        <v>24.58333333333</v>
      </c>
      <c r="N288" s="82">
        <v>-304.36576507939401</v>
      </c>
      <c r="O288" s="82">
        <v>-6974.4529961571097</v>
      </c>
      <c r="P288" s="82">
        <v>-3018.3110422335799</v>
      </c>
      <c r="Q288" s="82">
        <v>-84966.2010698534</v>
      </c>
    </row>
    <row r="289" spans="2:17" ht="12" customHeight="1">
      <c r="B289" s="77"/>
      <c r="C289" s="77">
        <v>24.27</v>
      </c>
      <c r="D289" s="77">
        <v>2.4</v>
      </c>
      <c r="E289" s="129">
        <f t="shared" si="26"/>
        <v>285</v>
      </c>
      <c r="F289" s="129" t="str">
        <f t="shared" si="25"/>
        <v/>
      </c>
      <c r="G289" s="117">
        <v>24.2699999999999</v>
      </c>
      <c r="H289" s="117">
        <v>2.3999999999999901</v>
      </c>
      <c r="I289" s="127">
        <v>24.66666666667</v>
      </c>
      <c r="J289" s="407">
        <v>18.489610303353501</v>
      </c>
      <c r="K289" s="127">
        <v>24.66666666667</v>
      </c>
      <c r="L289" s="127">
        <v>358.55931423423101</v>
      </c>
      <c r="M289" s="81">
        <v>24.66666666667</v>
      </c>
      <c r="N289" s="82">
        <v>-299.12366362974001</v>
      </c>
      <c r="O289" s="82">
        <v>-6473.0430086456199</v>
      </c>
      <c r="P289" s="82">
        <v>-2939.87810624342</v>
      </c>
      <c r="Q289" s="82">
        <v>-77447.988513235105</v>
      </c>
    </row>
    <row r="290" spans="2:17" ht="12" customHeight="1">
      <c r="B290" s="77"/>
      <c r="C290" s="77">
        <v>24.32</v>
      </c>
      <c r="D290" s="77">
        <v>2.8</v>
      </c>
      <c r="E290" s="129">
        <f t="shared" si="26"/>
        <v>286</v>
      </c>
      <c r="F290" s="129" t="str">
        <f t="shared" si="25"/>
        <v/>
      </c>
      <c r="G290" s="117">
        <v>24.32</v>
      </c>
      <c r="H290" s="117">
        <v>2.7999999999999901</v>
      </c>
      <c r="I290" s="127">
        <v>24.75</v>
      </c>
      <c r="J290" s="407">
        <v>18.561891655910099</v>
      </c>
      <c r="K290" s="127">
        <v>24.75</v>
      </c>
      <c r="L290" s="127">
        <v>358.31830017150702</v>
      </c>
      <c r="M290" s="81">
        <v>24.75</v>
      </c>
      <c r="N290" s="82">
        <v>-277.45759615027703</v>
      </c>
      <c r="O290" s="82">
        <v>-5577.42527785123</v>
      </c>
      <c r="P290" s="82">
        <v>-2614.3862239897799</v>
      </c>
      <c r="Q290" s="82">
        <v>-64011.222252003201</v>
      </c>
    </row>
    <row r="291" spans="2:17" ht="12" customHeight="1">
      <c r="B291" s="77"/>
      <c r="C291" s="77">
        <v>24.37</v>
      </c>
      <c r="D291" s="77">
        <v>2.4</v>
      </c>
      <c r="E291" s="129">
        <f t="shared" si="26"/>
        <v>287</v>
      </c>
      <c r="F291" s="129" t="str">
        <f t="shared" si="25"/>
        <v/>
      </c>
      <c r="G291" s="117">
        <v>24.37</v>
      </c>
      <c r="H291" s="117">
        <v>2.3999999999999901</v>
      </c>
      <c r="I291" s="127">
        <v>24.83333333333</v>
      </c>
      <c r="J291" s="407">
        <v>18.873968131610901</v>
      </c>
      <c r="K291" s="127">
        <v>24.83333333333</v>
      </c>
      <c r="L291" s="127">
        <v>358.07684528481002</v>
      </c>
      <c r="M291" s="81">
        <v>24.83333333333</v>
      </c>
      <c r="N291" s="82">
        <v>-259.54494956377903</v>
      </c>
      <c r="O291" s="82">
        <v>-5102.62146393902</v>
      </c>
      <c r="P291" s="82">
        <v>-2344.9634115666099</v>
      </c>
      <c r="Q291" s="82">
        <v>-56883.790136772797</v>
      </c>
    </row>
    <row r="292" spans="2:17" ht="12" customHeight="1">
      <c r="B292" s="77"/>
      <c r="C292" s="77">
        <v>24.526</v>
      </c>
      <c r="D292" s="77">
        <v>-2.1</v>
      </c>
      <c r="E292" s="129">
        <f t="shared" si="26"/>
        <v>288</v>
      </c>
      <c r="F292" s="129" t="str">
        <f t="shared" si="25"/>
        <v/>
      </c>
      <c r="G292" s="117">
        <v>24.5259999999999</v>
      </c>
      <c r="H292" s="117">
        <v>-2.1</v>
      </c>
      <c r="I292" s="127">
        <v>24.91666666667</v>
      </c>
      <c r="J292" s="407">
        <v>19.111055957444702</v>
      </c>
      <c r="K292" s="127">
        <v>24.91666666667</v>
      </c>
      <c r="L292" s="127">
        <v>357.83498697979701</v>
      </c>
      <c r="M292" s="81">
        <v>24.91666666667</v>
      </c>
      <c r="N292" s="82">
        <v>-263.70516096926502</v>
      </c>
      <c r="O292" s="82">
        <v>-5549.7358748608704</v>
      </c>
      <c r="P292" s="82">
        <v>-2407.1143907372398</v>
      </c>
      <c r="Q292" s="82">
        <v>-63587.720893561302</v>
      </c>
    </row>
    <row r="293" spans="2:17" ht="12" customHeight="1">
      <c r="B293" s="77"/>
      <c r="C293" s="77">
        <v>24.576000000000001</v>
      </c>
      <c r="D293" s="77">
        <v>-2.5</v>
      </c>
      <c r="E293" s="129">
        <f t="shared" si="26"/>
        <v>289</v>
      </c>
      <c r="F293" s="129" t="str">
        <f t="shared" si="25"/>
        <v/>
      </c>
      <c r="G293" s="117">
        <v>24.576000000000001</v>
      </c>
      <c r="H293" s="117">
        <v>-2.5</v>
      </c>
      <c r="I293" s="127">
        <v>25</v>
      </c>
      <c r="J293" s="407">
        <v>19.031498141862699</v>
      </c>
      <c r="K293" s="127">
        <v>25</v>
      </c>
      <c r="L293" s="127">
        <v>357.592696020809</v>
      </c>
      <c r="M293" s="81">
        <v>25</v>
      </c>
      <c r="N293" s="82">
        <v>-286.03140101858202</v>
      </c>
      <c r="O293" s="82">
        <v>-6479.38258732337</v>
      </c>
      <c r="P293" s="82">
        <v>-2742.4760451132001</v>
      </c>
      <c r="Q293" s="82">
        <v>-77535.150930723306</v>
      </c>
    </row>
    <row r="294" spans="2:17" ht="12" customHeight="1">
      <c r="B294" s="77"/>
      <c r="C294" s="77">
        <v>24.626000000000001</v>
      </c>
      <c r="D294" s="77">
        <v>-2.1</v>
      </c>
      <c r="E294" s="129">
        <f t="shared" si="26"/>
        <v>290</v>
      </c>
      <c r="F294" s="129" t="str">
        <f t="shared" si="25"/>
        <v/>
      </c>
      <c r="G294" s="117">
        <v>24.626000000000001</v>
      </c>
      <c r="H294" s="117">
        <v>-2.1</v>
      </c>
      <c r="I294" s="127">
        <v>25.08333333333</v>
      </c>
      <c r="J294" s="407">
        <v>18.697086573911498</v>
      </c>
      <c r="K294" s="127">
        <v>25.08333333333</v>
      </c>
      <c r="L294" s="127">
        <v>357.349906104063</v>
      </c>
      <c r="M294" s="81">
        <v>25.08333333333</v>
      </c>
      <c r="N294" s="82">
        <v>-305.53730237942199</v>
      </c>
      <c r="O294" s="82">
        <v>-7011.0450130716499</v>
      </c>
      <c r="P294" s="82">
        <v>-3035.80221747215</v>
      </c>
      <c r="Q294" s="82">
        <v>-85515.968019078704</v>
      </c>
    </row>
    <row r="295" spans="2:17" ht="12" customHeight="1">
      <c r="B295" s="77"/>
      <c r="C295" s="77">
        <v>24.782</v>
      </c>
      <c r="D295" s="77">
        <v>2.1</v>
      </c>
      <c r="E295" s="129">
        <f t="shared" si="26"/>
        <v>291</v>
      </c>
      <c r="F295" s="129" t="str">
        <f t="shared" si="25"/>
        <v/>
      </c>
      <c r="G295" s="117">
        <v>24.782</v>
      </c>
      <c r="H295" s="117">
        <v>2.1</v>
      </c>
      <c r="I295" s="127">
        <v>25.16666666667</v>
      </c>
      <c r="J295" s="407">
        <v>18.414155755796301</v>
      </c>
      <c r="K295" s="127">
        <v>25.16666666667</v>
      </c>
      <c r="L295" s="127">
        <v>357.106579377027</v>
      </c>
      <c r="M295" s="81">
        <v>25.16666666667</v>
      </c>
      <c r="N295" s="82">
        <v>-303.86179419484898</v>
      </c>
      <c r="O295" s="82">
        <v>-6640.9768743001796</v>
      </c>
      <c r="P295" s="82">
        <v>-3010.9668478311</v>
      </c>
      <c r="Q295" s="82">
        <v>-79968.588974384795</v>
      </c>
    </row>
    <row r="296" spans="2:17" ht="12" customHeight="1">
      <c r="B296" s="77"/>
      <c r="C296" s="77">
        <v>24.832000000000001</v>
      </c>
      <c r="D296" s="77">
        <v>2.5</v>
      </c>
      <c r="E296" s="129">
        <f t="shared" si="26"/>
        <v>292</v>
      </c>
      <c r="F296" s="129" t="str">
        <f t="shared" si="25"/>
        <v/>
      </c>
      <c r="G296" s="117">
        <v>24.832000000000001</v>
      </c>
      <c r="H296" s="117">
        <v>2.5</v>
      </c>
      <c r="I296" s="127">
        <v>25.25</v>
      </c>
      <c r="J296" s="407">
        <v>18.465174079745601</v>
      </c>
      <c r="K296" s="127">
        <v>25.25</v>
      </c>
      <c r="L296" s="127">
        <v>356.86274865893398</v>
      </c>
      <c r="M296" s="81">
        <v>25.25</v>
      </c>
      <c r="N296" s="82">
        <v>-280.53697373448898</v>
      </c>
      <c r="O296" s="82">
        <v>-5635.2592213281196</v>
      </c>
      <c r="P296" s="82">
        <v>-2660.60160032761</v>
      </c>
      <c r="Q296" s="82">
        <v>-64880.544796769304</v>
      </c>
    </row>
    <row r="297" spans="2:17" ht="12" customHeight="1">
      <c r="B297" s="77"/>
      <c r="C297" s="77">
        <v>24.882000000000001</v>
      </c>
      <c r="D297" s="77">
        <v>2</v>
      </c>
      <c r="E297" s="129">
        <f t="shared" si="26"/>
        <v>293</v>
      </c>
      <c r="F297" s="129" t="str">
        <f t="shared" si="25"/>
        <v/>
      </c>
      <c r="G297" s="117">
        <v>24.882000000000001</v>
      </c>
      <c r="H297" s="117">
        <v>2</v>
      </c>
      <c r="I297" s="127">
        <v>25.33333333333</v>
      </c>
      <c r="J297" s="407">
        <v>18.8104086883889</v>
      </c>
      <c r="K297" s="127">
        <v>25.33333333333</v>
      </c>
      <c r="L297" s="127">
        <v>356.61849083304497</v>
      </c>
      <c r="M297" s="81">
        <v>25.33333333333</v>
      </c>
      <c r="N297" s="82">
        <v>-258.40827661534797</v>
      </c>
      <c r="O297" s="82">
        <v>-4999.0505677470101</v>
      </c>
      <c r="P297" s="82">
        <v>-2327.8289695674998</v>
      </c>
      <c r="Q297" s="82">
        <v>-55331.3453983176</v>
      </c>
    </row>
    <row r="298" spans="2:17" ht="12" customHeight="1">
      <c r="B298" s="77"/>
      <c r="C298" s="77">
        <v>25.038</v>
      </c>
      <c r="D298" s="77">
        <v>-2.4</v>
      </c>
      <c r="E298" s="129">
        <f t="shared" si="26"/>
        <v>294</v>
      </c>
      <c r="F298" s="129" t="str">
        <f t="shared" si="25"/>
        <v/>
      </c>
      <c r="G298" s="117">
        <v>25.038</v>
      </c>
      <c r="H298" s="117">
        <v>-2.3999999999999901</v>
      </c>
      <c r="I298" s="127">
        <v>25.41666666667</v>
      </c>
      <c r="J298" s="407">
        <v>19.131497501993302</v>
      </c>
      <c r="K298" s="127">
        <v>25.41666666667</v>
      </c>
      <c r="L298" s="127">
        <v>356.37385733374299</v>
      </c>
      <c r="M298" s="81">
        <v>25.41666666667</v>
      </c>
      <c r="N298" s="82">
        <v>-258.05103503350199</v>
      </c>
      <c r="O298" s="82">
        <v>-5318.0892276353497</v>
      </c>
      <c r="P298" s="82">
        <v>-2322.0468099764198</v>
      </c>
      <c r="Q298" s="82">
        <v>-60112.791446266703</v>
      </c>
    </row>
    <row r="299" spans="2:17" ht="12" customHeight="1">
      <c r="B299" s="77"/>
      <c r="C299" s="77">
        <v>25.088000000000001</v>
      </c>
      <c r="D299" s="77">
        <v>-2.8</v>
      </c>
      <c r="E299" s="129">
        <f t="shared" si="26"/>
        <v>295</v>
      </c>
      <c r="F299" s="129" t="str">
        <f t="shared" si="25"/>
        <v/>
      </c>
      <c r="G299" s="117">
        <v>25.088000000000001</v>
      </c>
      <c r="H299" s="117">
        <v>-2.7999999999999901</v>
      </c>
      <c r="I299" s="127">
        <v>25.5</v>
      </c>
      <c r="J299" s="407">
        <v>19.134888848881701</v>
      </c>
      <c r="K299" s="127">
        <v>25.5</v>
      </c>
      <c r="L299" s="127">
        <v>356.12882845522302</v>
      </c>
      <c r="M299" s="81">
        <v>25.5</v>
      </c>
      <c r="N299" s="82">
        <v>-279.424014278237</v>
      </c>
      <c r="O299" s="82">
        <v>-6279.85254674307</v>
      </c>
      <c r="P299" s="82">
        <v>-2643.0032961835</v>
      </c>
      <c r="Q299" s="82">
        <v>-74540.903823476299</v>
      </c>
    </row>
    <row r="300" spans="2:17" ht="12" customHeight="1">
      <c r="B300" s="77"/>
      <c r="C300" s="77">
        <v>25.138000000000002</v>
      </c>
      <c r="D300" s="77">
        <v>-2.4</v>
      </c>
      <c r="E300" s="129">
        <f t="shared" si="26"/>
        <v>296</v>
      </c>
      <c r="F300" s="129" t="str">
        <f t="shared" si="25"/>
        <v/>
      </c>
      <c r="G300" s="117">
        <v>25.138000000000002</v>
      </c>
      <c r="H300" s="117">
        <v>-2.3999999999999901</v>
      </c>
      <c r="I300" s="127">
        <v>25.58333333333</v>
      </c>
      <c r="J300" s="407">
        <v>18.911782268708201</v>
      </c>
      <c r="K300" s="127">
        <v>25.58333333333</v>
      </c>
      <c r="L300" s="127">
        <v>355.88334713332603</v>
      </c>
      <c r="M300" s="81">
        <v>25.58333333333</v>
      </c>
      <c r="N300" s="82">
        <v>-294.06402624740599</v>
      </c>
      <c r="O300" s="82">
        <v>-6655.40981483219</v>
      </c>
      <c r="P300" s="82">
        <v>-2863.1716402869201</v>
      </c>
      <c r="Q300" s="82">
        <v>-80178.648069721297</v>
      </c>
    </row>
    <row r="301" spans="2:17" ht="12" customHeight="1">
      <c r="B301" s="77"/>
      <c r="C301" s="77">
        <v>25.294</v>
      </c>
      <c r="D301" s="77">
        <v>2.4</v>
      </c>
      <c r="E301" s="129">
        <f t="shared" si="26"/>
        <v>297</v>
      </c>
      <c r="F301" s="129" t="str">
        <f t="shared" si="25"/>
        <v/>
      </c>
      <c r="G301" s="117">
        <v>25.294</v>
      </c>
      <c r="H301" s="117">
        <v>2.3999999999999901</v>
      </c>
      <c r="I301" s="127">
        <v>25.66666666667</v>
      </c>
      <c r="J301" s="407">
        <v>18.850165754972</v>
      </c>
      <c r="K301" s="127">
        <v>25.66666666667</v>
      </c>
      <c r="L301" s="127">
        <v>355.63739707921002</v>
      </c>
      <c r="M301" s="81">
        <v>25.66666666667</v>
      </c>
      <c r="N301" s="82">
        <v>-279.77346251001302</v>
      </c>
      <c r="O301" s="82">
        <v>-5860.3067815571803</v>
      </c>
      <c r="P301" s="82">
        <v>-2648.7064200407599</v>
      </c>
      <c r="Q301" s="82">
        <v>-68252.472768021704</v>
      </c>
    </row>
    <row r="302" spans="2:17" ht="12" customHeight="1">
      <c r="B302" s="77"/>
      <c r="C302" s="77">
        <v>25.344000000000001</v>
      </c>
      <c r="D302" s="77">
        <v>2.8</v>
      </c>
      <c r="E302" s="129">
        <f t="shared" si="26"/>
        <v>298</v>
      </c>
      <c r="F302" s="129" t="str">
        <f t="shared" si="25"/>
        <v/>
      </c>
      <c r="G302" s="117">
        <v>25.344000000000001</v>
      </c>
      <c r="H302" s="117">
        <v>2.7999999999999901</v>
      </c>
      <c r="I302" s="127">
        <v>25.75</v>
      </c>
      <c r="J302" s="407">
        <v>18.770404403601301</v>
      </c>
      <c r="K302" s="127">
        <v>25.75</v>
      </c>
      <c r="L302" s="127">
        <v>355.39097294832999</v>
      </c>
      <c r="M302" s="81">
        <v>25.75</v>
      </c>
      <c r="N302" s="82">
        <v>-287.05028511136902</v>
      </c>
      <c r="O302" s="82">
        <v>-6237.4021209375796</v>
      </c>
      <c r="P302" s="82">
        <v>-2757.9453719524099</v>
      </c>
      <c r="Q302" s="82">
        <v>-73909.939045181804</v>
      </c>
    </row>
    <row r="303" spans="2:17" ht="12" customHeight="1">
      <c r="B303" s="77"/>
      <c r="C303" s="77">
        <v>25.393999999999998</v>
      </c>
      <c r="D303" s="77">
        <v>2.4</v>
      </c>
      <c r="E303" s="129">
        <f t="shared" si="26"/>
        <v>299</v>
      </c>
      <c r="F303" s="129" t="str">
        <f t="shared" si="25"/>
        <v/>
      </c>
      <c r="G303" s="117">
        <v>25.393999999999899</v>
      </c>
      <c r="H303" s="117">
        <v>2.3999999999999901</v>
      </c>
      <c r="I303" s="127">
        <v>25.83333333333</v>
      </c>
      <c r="J303" s="407">
        <v>18.945406290519202</v>
      </c>
      <c r="K303" s="127">
        <v>25.83333333333</v>
      </c>
      <c r="L303" s="127">
        <v>355.14411160370503</v>
      </c>
      <c r="M303" s="81">
        <v>25.83333333333</v>
      </c>
      <c r="N303" s="82">
        <v>-264.01482978865801</v>
      </c>
      <c r="O303" s="82">
        <v>-5263.6817833558098</v>
      </c>
      <c r="P303" s="82">
        <v>-2411.8693240729899</v>
      </c>
      <c r="Q303" s="82">
        <v>-59300.773342165201</v>
      </c>
    </row>
    <row r="304" spans="2:17" ht="12" customHeight="1">
      <c r="B304" s="77"/>
      <c r="C304" s="77">
        <v>25.55</v>
      </c>
      <c r="D304" s="77">
        <v>-2.1</v>
      </c>
      <c r="E304" s="129">
        <f t="shared" si="26"/>
        <v>300</v>
      </c>
      <c r="F304" s="129" t="str">
        <f t="shared" si="25"/>
        <v/>
      </c>
      <c r="G304" s="117">
        <v>25.55</v>
      </c>
      <c r="H304" s="117">
        <v>-2.1</v>
      </c>
      <c r="I304" s="127">
        <v>25.91666666667</v>
      </c>
      <c r="J304" s="407">
        <v>19.175118307844802</v>
      </c>
      <c r="K304" s="127">
        <v>25.91666666667</v>
      </c>
      <c r="L304" s="127">
        <v>354.89685141416402</v>
      </c>
      <c r="M304" s="81">
        <v>25.91666666667</v>
      </c>
      <c r="N304" s="82">
        <v>-260.11042260032298</v>
      </c>
      <c r="O304" s="82">
        <v>-5361.66848121564</v>
      </c>
      <c r="P304" s="82">
        <v>-2352.9069079045398</v>
      </c>
      <c r="Q304" s="82">
        <v>-60767.284897077603</v>
      </c>
    </row>
    <row r="305" spans="2:17" ht="12" customHeight="1">
      <c r="B305" s="77"/>
      <c r="C305" s="77">
        <v>25.6</v>
      </c>
      <c r="D305" s="77">
        <v>2.5</v>
      </c>
      <c r="E305" s="129">
        <f t="shared" si="26"/>
        <v>301</v>
      </c>
      <c r="F305" s="129" t="str">
        <f t="shared" si="25"/>
        <v/>
      </c>
      <c r="G305" s="117">
        <v>25.6</v>
      </c>
      <c r="H305" s="117">
        <v>2.5</v>
      </c>
      <c r="I305" s="127">
        <v>26</v>
      </c>
      <c r="J305" s="407">
        <v>19.152565795692801</v>
      </c>
      <c r="K305" s="127">
        <v>26</v>
      </c>
      <c r="L305" s="127">
        <v>354.64917889520098</v>
      </c>
      <c r="M305" s="81">
        <v>26</v>
      </c>
      <c r="N305" s="82">
        <v>-279.32109026649601</v>
      </c>
      <c r="O305" s="82">
        <v>-6246.12297451214</v>
      </c>
      <c r="P305" s="82">
        <v>-2641.3726646576902</v>
      </c>
      <c r="Q305" s="82">
        <v>-74035.674549538206</v>
      </c>
    </row>
    <row r="306" spans="2:17" ht="12" customHeight="1">
      <c r="B306" s="77"/>
      <c r="C306" s="77">
        <v>25.65</v>
      </c>
      <c r="D306" s="77">
        <v>-2.1</v>
      </c>
      <c r="E306" s="129">
        <f t="shared" si="26"/>
        <v>302</v>
      </c>
      <c r="F306" s="129" t="str">
        <f t="shared" si="25"/>
        <v/>
      </c>
      <c r="G306" s="117">
        <v>25.649999999999899</v>
      </c>
      <c r="H306" s="117">
        <v>-2.1</v>
      </c>
      <c r="I306" s="127">
        <v>26.08333333333</v>
      </c>
      <c r="J306" s="407">
        <v>18.845204586924101</v>
      </c>
      <c r="K306" s="127">
        <v>26.08333333333</v>
      </c>
      <c r="L306" s="127">
        <v>354.40103546092701</v>
      </c>
      <c r="M306" s="81">
        <v>26.08333333333</v>
      </c>
      <c r="N306" s="82">
        <v>-301.467478407226</v>
      </c>
      <c r="O306" s="82">
        <v>-6940.8895982424801</v>
      </c>
      <c r="P306" s="82">
        <v>-2974.2996292549201</v>
      </c>
      <c r="Q306" s="82">
        <v>-84462.791604383805</v>
      </c>
    </row>
    <row r="307" spans="2:17" ht="12" customHeight="1">
      <c r="B307" s="77"/>
      <c r="C307" s="77">
        <v>25.806000000000001</v>
      </c>
      <c r="D307" s="77">
        <v>2.1</v>
      </c>
      <c r="E307" s="129">
        <f t="shared" si="26"/>
        <v>303</v>
      </c>
      <c r="F307" s="129" t="str">
        <f t="shared" si="25"/>
        <v/>
      </c>
      <c r="G307" s="117">
        <v>25.806000000000001</v>
      </c>
      <c r="H307" s="117">
        <v>2.1</v>
      </c>
      <c r="I307" s="127">
        <v>26.16666666667</v>
      </c>
      <c r="J307" s="407">
        <v>18.497991803356499</v>
      </c>
      <c r="K307" s="127">
        <v>26.16666666667</v>
      </c>
      <c r="L307" s="127">
        <v>354.152373021757</v>
      </c>
      <c r="M307" s="81">
        <v>26.16666666667</v>
      </c>
      <c r="N307" s="82">
        <v>-307.06679235878403</v>
      </c>
      <c r="O307" s="82">
        <v>-6846.9748277214603</v>
      </c>
      <c r="P307" s="82">
        <v>-3058.7777994650301</v>
      </c>
      <c r="Q307" s="82">
        <v>-83059.003088649697</v>
      </c>
    </row>
    <row r="308" spans="2:17" ht="12" customHeight="1">
      <c r="B308" s="77"/>
      <c r="C308" s="77">
        <v>25.856000000000002</v>
      </c>
      <c r="D308" s="77">
        <v>2.5</v>
      </c>
      <c r="E308" s="129">
        <f t="shared" si="26"/>
        <v>304</v>
      </c>
      <c r="F308" s="129" t="str">
        <f t="shared" si="25"/>
        <v/>
      </c>
      <c r="G308" s="117">
        <v>25.856000000000002</v>
      </c>
      <c r="H308" s="117">
        <v>2.5</v>
      </c>
      <c r="I308" s="127">
        <v>26.25</v>
      </c>
      <c r="J308" s="407">
        <v>18.433921198457099</v>
      </c>
      <c r="K308" s="127">
        <v>26.25</v>
      </c>
      <c r="L308" s="127">
        <v>353.90320737552003</v>
      </c>
      <c r="M308" s="81">
        <v>26.25</v>
      </c>
      <c r="N308" s="82">
        <v>-288.21830667541502</v>
      </c>
      <c r="O308" s="82">
        <v>-5930.1396189797797</v>
      </c>
      <c r="P308" s="82">
        <v>-2775.7698317054201</v>
      </c>
      <c r="Q308" s="82">
        <v>-69305.988746659903</v>
      </c>
    </row>
    <row r="309" spans="2:17" ht="12" customHeight="1">
      <c r="B309" s="77"/>
      <c r="C309" s="77">
        <v>25.905999999999999</v>
      </c>
      <c r="D309" s="77">
        <v>2</v>
      </c>
      <c r="E309" s="129">
        <f t="shared" si="26"/>
        <v>305</v>
      </c>
      <c r="F309" s="129" t="str">
        <f t="shared" si="25"/>
        <v/>
      </c>
      <c r="G309" s="117">
        <v>25.905999999999899</v>
      </c>
      <c r="H309" s="117">
        <v>2</v>
      </c>
      <c r="I309" s="127">
        <v>26.33333333333</v>
      </c>
      <c r="J309" s="407">
        <v>18.711913016253799</v>
      </c>
      <c r="K309" s="127">
        <v>26.33333333333</v>
      </c>
      <c r="L309" s="127">
        <v>353.65361086998001</v>
      </c>
      <c r="M309" s="81">
        <v>26.33333333333</v>
      </c>
      <c r="N309" s="82">
        <v>-263.394202036389</v>
      </c>
      <c r="O309" s="82">
        <v>-5106.0274224141103</v>
      </c>
      <c r="P309" s="82">
        <v>-2402.5956308706</v>
      </c>
      <c r="Q309" s="82">
        <v>-56938.898628515897</v>
      </c>
    </row>
    <row r="310" spans="2:17" ht="12" customHeight="1">
      <c r="B310" s="77"/>
      <c r="C310" s="77">
        <v>26.062000000000001</v>
      </c>
      <c r="D310" s="77">
        <v>-2.4</v>
      </c>
      <c r="E310" s="129">
        <f t="shared" si="26"/>
        <v>306</v>
      </c>
      <c r="F310" s="129" t="str">
        <f t="shared" si="25"/>
        <v/>
      </c>
      <c r="G310" s="117">
        <v>26.062000000000001</v>
      </c>
      <c r="H310" s="117">
        <v>-2.3999999999999901</v>
      </c>
      <c r="I310" s="127">
        <v>26.41666666667</v>
      </c>
      <c r="J310" s="407">
        <v>19.0722862249036</v>
      </c>
      <c r="K310" s="127">
        <v>26.41666666667</v>
      </c>
      <c r="L310" s="127">
        <v>353.40365031252702</v>
      </c>
      <c r="M310" s="81">
        <v>26.41666666667</v>
      </c>
      <c r="N310" s="82">
        <v>-255.647113971008</v>
      </c>
      <c r="O310" s="82">
        <v>-5135.9417913419102</v>
      </c>
      <c r="P310" s="82">
        <v>-2285.7814410870501</v>
      </c>
      <c r="Q310" s="82">
        <v>-57382.412035799003</v>
      </c>
    </row>
    <row r="311" spans="2:17" ht="12" customHeight="1">
      <c r="B311" s="77"/>
      <c r="C311" s="77">
        <v>26.111999999999998</v>
      </c>
      <c r="D311" s="77">
        <v>-2.8</v>
      </c>
      <c r="E311" s="129">
        <f t="shared" si="26"/>
        <v>307</v>
      </c>
      <c r="F311" s="129" t="str">
        <f t="shared" si="25"/>
        <v/>
      </c>
      <c r="G311" s="117">
        <v>26.111999999999899</v>
      </c>
      <c r="H311" s="117">
        <v>-2.7999999999999901</v>
      </c>
      <c r="I311" s="127">
        <v>26.5</v>
      </c>
      <c r="J311" s="407">
        <v>19.178196141619502</v>
      </c>
      <c r="K311" s="127">
        <v>26.5</v>
      </c>
      <c r="L311" s="127">
        <v>353.15332862680799</v>
      </c>
      <c r="M311" s="81">
        <v>26.5</v>
      </c>
      <c r="N311" s="82">
        <v>-272.24791393830202</v>
      </c>
      <c r="O311" s="82">
        <v>-5994.1872955515601</v>
      </c>
      <c r="P311" s="82">
        <v>-2534.9383183240002</v>
      </c>
      <c r="Q311" s="82">
        <v>-70256.051045606</v>
      </c>
    </row>
    <row r="312" spans="2:17" ht="12" customHeight="1">
      <c r="B312" s="77"/>
      <c r="C312" s="77">
        <v>26.161999999999999</v>
      </c>
      <c r="D312" s="77">
        <v>-2.4</v>
      </c>
      <c r="E312" s="129">
        <f t="shared" si="26"/>
        <v>308</v>
      </c>
      <c r="F312" s="129" t="str">
        <f t="shared" si="25"/>
        <v/>
      </c>
      <c r="G312" s="117">
        <v>26.1619999999999</v>
      </c>
      <c r="H312" s="117">
        <v>-2.3999999999999901</v>
      </c>
      <c r="I312" s="127">
        <v>26.58333333333</v>
      </c>
      <c r="J312" s="407">
        <v>18.948112379459999</v>
      </c>
      <c r="K312" s="127">
        <v>26.58333333333</v>
      </c>
      <c r="L312" s="127">
        <v>352.90258795145002</v>
      </c>
      <c r="M312" s="81">
        <v>26.58333333333</v>
      </c>
      <c r="N312" s="82">
        <v>-296.00498122613499</v>
      </c>
      <c r="O312" s="82">
        <v>-6812.4240365220003</v>
      </c>
      <c r="P312" s="82">
        <v>-2891.9941863323602</v>
      </c>
      <c r="Q312" s="82">
        <v>-82534.551210923804</v>
      </c>
    </row>
    <row r="313" spans="2:17" ht="12" customHeight="1">
      <c r="B313" s="77"/>
      <c r="C313" s="77">
        <v>26.318000000000001</v>
      </c>
      <c r="D313" s="77">
        <v>2.4</v>
      </c>
      <c r="E313" s="129">
        <f t="shared" si="26"/>
        <v>309</v>
      </c>
      <c r="F313" s="129" t="str">
        <f t="shared" si="25"/>
        <v/>
      </c>
      <c r="G313" s="117">
        <v>26.318000000000001</v>
      </c>
      <c r="H313" s="117">
        <v>2.3999999999999901</v>
      </c>
      <c r="I313" s="127">
        <v>26.66666666667</v>
      </c>
      <c r="J313" s="407">
        <v>18.609832111549299</v>
      </c>
      <c r="K313" s="127">
        <v>26.66666666667</v>
      </c>
      <c r="L313" s="127">
        <v>352.65136771274598</v>
      </c>
      <c r="M313" s="81">
        <v>26.66666666667</v>
      </c>
      <c r="N313" s="82">
        <v>-305.12238939909702</v>
      </c>
      <c r="O313" s="82">
        <v>-6861.8194224776298</v>
      </c>
      <c r="P313" s="82">
        <v>-3029.32479781957</v>
      </c>
      <c r="Q313" s="82">
        <v>-83280.746543425994</v>
      </c>
    </row>
    <row r="314" spans="2:17" ht="12" customHeight="1">
      <c r="B314" s="77"/>
      <c r="C314" s="77">
        <v>26.367999999999999</v>
      </c>
      <c r="D314" s="77">
        <v>2.8</v>
      </c>
      <c r="E314" s="129">
        <f t="shared" si="26"/>
        <v>310</v>
      </c>
      <c r="F314" s="129" t="str">
        <f t="shared" si="25"/>
        <v/>
      </c>
      <c r="G314" s="117">
        <v>26.367999999999899</v>
      </c>
      <c r="H314" s="117">
        <v>2.7999999999999901</v>
      </c>
      <c r="I314" s="127">
        <v>26.75</v>
      </c>
      <c r="J314" s="407">
        <v>18.490058376165301</v>
      </c>
      <c r="K314" s="127">
        <v>26.75</v>
      </c>
      <c r="L314" s="127">
        <v>352.39966375797701</v>
      </c>
      <c r="M314" s="81">
        <v>26.75</v>
      </c>
      <c r="N314" s="82">
        <v>-290.84901295340802</v>
      </c>
      <c r="O314" s="82">
        <v>-6088.7827748816499</v>
      </c>
      <c r="P314" s="82">
        <v>-2815.1019980750002</v>
      </c>
      <c r="Q314" s="82">
        <v>-71685.845188843494</v>
      </c>
    </row>
    <row r="315" spans="2:17" ht="12" customHeight="1">
      <c r="B315" s="77"/>
      <c r="C315" s="77">
        <v>26.417999999999999</v>
      </c>
      <c r="D315" s="77">
        <v>2.4</v>
      </c>
      <c r="E315" s="129">
        <f t="shared" si="26"/>
        <v>311</v>
      </c>
      <c r="F315" s="129" t="str">
        <f t="shared" si="25"/>
        <v/>
      </c>
      <c r="G315" s="117">
        <v>26.4179999999999</v>
      </c>
      <c r="H315" s="117">
        <v>2.3999999999999901</v>
      </c>
      <c r="I315" s="127">
        <v>26.83333333333</v>
      </c>
      <c r="J315" s="407">
        <v>18.688157658689601</v>
      </c>
      <c r="K315" s="127">
        <v>26.83333333333</v>
      </c>
      <c r="L315" s="127">
        <v>352.14753082123201</v>
      </c>
      <c r="M315" s="81">
        <v>26.83333333333</v>
      </c>
      <c r="N315" s="82">
        <v>-268.443641153665</v>
      </c>
      <c r="O315" s="82">
        <v>-5295.3798326754404</v>
      </c>
      <c r="P315" s="82">
        <v>-2478.3466399511999</v>
      </c>
      <c r="Q315" s="82">
        <v>-59780.609574789298</v>
      </c>
    </row>
    <row r="316" spans="2:17" ht="12" customHeight="1">
      <c r="B316" s="77"/>
      <c r="C316" s="77">
        <v>26.574000000000002</v>
      </c>
      <c r="D316" s="77">
        <v>-2.1</v>
      </c>
      <c r="E316" s="129">
        <f t="shared" si="26"/>
        <v>312</v>
      </c>
      <c r="F316" s="129" t="str">
        <f t="shared" si="25"/>
        <v/>
      </c>
      <c r="G316" s="117">
        <v>26.574000000000002</v>
      </c>
      <c r="H316" s="117">
        <v>-2.1</v>
      </c>
      <c r="I316" s="127">
        <v>26.91666666667</v>
      </c>
      <c r="J316" s="407">
        <v>19.009823530924798</v>
      </c>
      <c r="K316" s="127">
        <v>26.91666666667</v>
      </c>
      <c r="L316" s="127">
        <v>351.895031095337</v>
      </c>
      <c r="M316" s="81">
        <v>26.91666666667</v>
      </c>
      <c r="N316" s="82">
        <v>-258.337591459046</v>
      </c>
      <c r="O316" s="82">
        <v>-5181.8436440741898</v>
      </c>
      <c r="P316" s="82">
        <v>-2326.14992113774</v>
      </c>
      <c r="Q316" s="82">
        <v>-58072.682683858999</v>
      </c>
    </row>
    <row r="317" spans="2:17" ht="12" customHeight="1">
      <c r="B317" s="77"/>
      <c r="C317" s="77">
        <v>26.623999999999999</v>
      </c>
      <c r="D317" s="77">
        <v>-2.5</v>
      </c>
      <c r="E317" s="129">
        <f t="shared" si="26"/>
        <v>313</v>
      </c>
      <c r="F317" s="129" t="str">
        <f t="shared" si="25"/>
        <v/>
      </c>
      <c r="G317" s="117">
        <v>26.623999999999899</v>
      </c>
      <c r="H317" s="117">
        <v>-2.5</v>
      </c>
      <c r="I317" s="127">
        <v>27</v>
      </c>
      <c r="J317" s="407">
        <v>19.1243711730013</v>
      </c>
      <c r="K317" s="127">
        <v>27</v>
      </c>
      <c r="L317" s="127">
        <v>351.642173861522</v>
      </c>
      <c r="M317" s="81">
        <v>27</v>
      </c>
      <c r="N317" s="82">
        <v>-272.32687536024002</v>
      </c>
      <c r="O317" s="82">
        <v>-5946.2887118494</v>
      </c>
      <c r="P317" s="82">
        <v>-2536.0613543817399</v>
      </c>
      <c r="Q317" s="82">
        <v>-69538.930020247397</v>
      </c>
    </row>
    <row r="318" spans="2:17" ht="12" customHeight="1">
      <c r="B318" s="77"/>
      <c r="C318" s="77">
        <v>26.673999999999999</v>
      </c>
      <c r="D318" s="77">
        <v>-2.1</v>
      </c>
      <c r="E318" s="129">
        <f t="shared" si="26"/>
        <v>314</v>
      </c>
      <c r="F318" s="129" t="str">
        <f t="shared" si="25"/>
        <v/>
      </c>
      <c r="G318" s="117">
        <v>26.6739999999999</v>
      </c>
      <c r="H318" s="117">
        <v>-2.1</v>
      </c>
      <c r="I318" s="127">
        <v>27.08333333333</v>
      </c>
      <c r="J318" s="407">
        <v>18.914121009486401</v>
      </c>
      <c r="K318" s="127">
        <v>27.08333333333</v>
      </c>
      <c r="L318" s="127">
        <v>351.38890879564298</v>
      </c>
      <c r="M318" s="81">
        <v>27.08333333333</v>
      </c>
      <c r="N318" s="82">
        <v>-295.765487919507</v>
      </c>
      <c r="O318" s="82">
        <v>-6783.5128900203499</v>
      </c>
      <c r="P318" s="82">
        <v>-2888.2956968707799</v>
      </c>
      <c r="Q318" s="82">
        <v>-82101.881394961703</v>
      </c>
    </row>
    <row r="319" spans="2:17" ht="12" customHeight="1">
      <c r="B319" s="77"/>
      <c r="C319" s="77">
        <v>26.83</v>
      </c>
      <c r="D319" s="77">
        <v>2.1</v>
      </c>
      <c r="E319" s="129">
        <f t="shared" si="26"/>
        <v>315</v>
      </c>
      <c r="F319" s="129" t="str">
        <f t="shared" si="25"/>
        <v/>
      </c>
      <c r="G319" s="117">
        <v>26.829999999999899</v>
      </c>
      <c r="H319" s="117">
        <v>2.1</v>
      </c>
      <c r="I319" s="127">
        <v>27.16666666667</v>
      </c>
      <c r="J319" s="407">
        <v>18.5585309840638</v>
      </c>
      <c r="K319" s="127">
        <v>27.16666666667</v>
      </c>
      <c r="L319" s="127">
        <v>351.135174787408</v>
      </c>
      <c r="M319" s="81">
        <v>27.16666666667</v>
      </c>
      <c r="N319" s="82">
        <v>-308.09436413988902</v>
      </c>
      <c r="O319" s="82">
        <v>-6973.0770278390501</v>
      </c>
      <c r="P319" s="82">
        <v>-3073.8617033371602</v>
      </c>
      <c r="Q319" s="82">
        <v>-84950.990234913595</v>
      </c>
    </row>
    <row r="320" spans="2:17" ht="12" customHeight="1">
      <c r="B320" s="77"/>
      <c r="C320" s="77">
        <v>26.88</v>
      </c>
      <c r="D320" s="77">
        <v>2.5</v>
      </c>
      <c r="E320" s="129">
        <f t="shared" si="26"/>
        <v>316</v>
      </c>
      <c r="F320" s="129" t="str">
        <f t="shared" si="25"/>
        <v/>
      </c>
      <c r="G320" s="117">
        <v>26.8799999999999</v>
      </c>
      <c r="H320" s="117">
        <v>2.5</v>
      </c>
      <c r="I320" s="127">
        <v>27.25</v>
      </c>
      <c r="J320" s="407">
        <v>18.3981147443894</v>
      </c>
      <c r="K320" s="127">
        <v>27.25</v>
      </c>
      <c r="L320" s="127">
        <v>350.88096258086898</v>
      </c>
      <c r="M320" s="81">
        <v>27.25</v>
      </c>
      <c r="N320" s="82">
        <v>-295.629513053023</v>
      </c>
      <c r="O320" s="82">
        <v>-6238.41525695376</v>
      </c>
      <c r="P320" s="82">
        <v>-2886.8479693801901</v>
      </c>
      <c r="Q320" s="82">
        <v>-73932.372698020699</v>
      </c>
    </row>
    <row r="321" spans="2:17" ht="12" customHeight="1">
      <c r="B321" s="77"/>
      <c r="C321" s="77">
        <v>26.93</v>
      </c>
      <c r="D321" s="77">
        <v>2</v>
      </c>
      <c r="E321" s="129">
        <f t="shared" si="26"/>
        <v>317</v>
      </c>
      <c r="F321" s="129" t="str">
        <f t="shared" si="25"/>
        <v/>
      </c>
      <c r="G321" s="117">
        <v>26.9299999999999</v>
      </c>
      <c r="H321" s="117">
        <v>2</v>
      </c>
      <c r="I321" s="127">
        <v>27.33333333333</v>
      </c>
      <c r="J321" s="407">
        <v>18.594811627992801</v>
      </c>
      <c r="K321" s="127">
        <v>27.33333333333</v>
      </c>
      <c r="L321" s="127">
        <v>350.62632876768998</v>
      </c>
      <c r="M321" s="81">
        <v>27.33333333333</v>
      </c>
      <c r="N321" s="82">
        <v>-270.02102302700899</v>
      </c>
      <c r="O321" s="82">
        <v>-5287.0157790971498</v>
      </c>
      <c r="P321" s="82">
        <v>-2502.00217911345</v>
      </c>
      <c r="Q321" s="82">
        <v>-59657.042308878001</v>
      </c>
    </row>
    <row r="322" spans="2:17" ht="12" customHeight="1">
      <c r="B322" s="77"/>
      <c r="C322" s="77">
        <v>27.085999999999999</v>
      </c>
      <c r="D322" s="77">
        <v>-2.4</v>
      </c>
      <c r="E322" s="129">
        <f t="shared" si="26"/>
        <v>318</v>
      </c>
      <c r="F322" s="129" t="str">
        <f t="shared" si="25"/>
        <v/>
      </c>
      <c r="G322" s="117">
        <v>27.085999999999899</v>
      </c>
      <c r="H322" s="117">
        <v>-2.3999999999999901</v>
      </c>
      <c r="I322" s="127">
        <v>27.41666666667</v>
      </c>
      <c r="J322" s="407">
        <v>18.976174194117799</v>
      </c>
      <c r="K322" s="127">
        <v>27.41666666667</v>
      </c>
      <c r="L322" s="127">
        <v>350.37134681606199</v>
      </c>
      <c r="M322" s="81">
        <v>27.41666666667</v>
      </c>
      <c r="N322" s="82">
        <v>-255.010197315401</v>
      </c>
      <c r="O322" s="82">
        <v>-5006.7329874194502</v>
      </c>
      <c r="P322" s="82">
        <v>-2276.0818398522401</v>
      </c>
      <c r="Q322" s="82">
        <v>-55446.836527817701</v>
      </c>
    </row>
    <row r="323" spans="2:17" ht="12" customHeight="1">
      <c r="B323" s="77"/>
      <c r="C323" s="77">
        <v>27.135999999999999</v>
      </c>
      <c r="D323" s="77">
        <v>-2.8</v>
      </c>
      <c r="E323" s="129">
        <f t="shared" si="26"/>
        <v>319</v>
      </c>
      <c r="F323" s="129" t="str">
        <f t="shared" si="25"/>
        <v/>
      </c>
      <c r="G323" s="117">
        <v>27.1359999999999</v>
      </c>
      <c r="H323" s="117">
        <v>-2.7999999999999901</v>
      </c>
      <c r="I323" s="127">
        <v>27.5</v>
      </c>
      <c r="J323" s="407">
        <v>19.183514891786899</v>
      </c>
      <c r="K323" s="127">
        <v>27.5</v>
      </c>
      <c r="L323" s="127">
        <v>350.11603938848702</v>
      </c>
      <c r="M323" s="81">
        <v>27.5</v>
      </c>
      <c r="N323" s="82">
        <v>-265.63492653265098</v>
      </c>
      <c r="O323" s="82">
        <v>-5704.1037515853404</v>
      </c>
      <c r="P323" s="82">
        <v>-2435.36377776167</v>
      </c>
      <c r="Q323" s="82">
        <v>-65905.595019097294</v>
      </c>
    </row>
    <row r="324" spans="2:17" ht="12" customHeight="1">
      <c r="B324" s="77"/>
      <c r="C324" s="77">
        <v>27.186</v>
      </c>
      <c r="D324" s="77">
        <v>-2.4</v>
      </c>
      <c r="E324" s="129">
        <f t="shared" si="26"/>
        <v>320</v>
      </c>
      <c r="F324" s="129" t="str">
        <f t="shared" si="25"/>
        <v/>
      </c>
      <c r="G324" s="117">
        <v>27.1859999999999</v>
      </c>
      <c r="H324" s="117">
        <v>-2.3999999999999901</v>
      </c>
      <c r="I324" s="127">
        <v>27.58333333333</v>
      </c>
      <c r="J324" s="407">
        <v>19.042830585720999</v>
      </c>
      <c r="K324" s="127">
        <v>27.58333333333</v>
      </c>
      <c r="L324" s="127">
        <v>349.86036130633897</v>
      </c>
      <c r="M324" s="81">
        <v>27.58333333333</v>
      </c>
      <c r="N324" s="82">
        <v>-289.62402339087703</v>
      </c>
      <c r="O324" s="82">
        <v>-6624.9709275041196</v>
      </c>
      <c r="P324" s="82">
        <v>-2795.7949028406701</v>
      </c>
      <c r="Q324" s="82">
        <v>-79722.424749689206</v>
      </c>
    </row>
    <row r="325" spans="2:17" ht="12" customHeight="1">
      <c r="B325" s="77"/>
      <c r="C325" s="77">
        <v>27.341999999999999</v>
      </c>
      <c r="D325" s="77">
        <v>2.4</v>
      </c>
      <c r="E325" s="129">
        <f t="shared" si="26"/>
        <v>321</v>
      </c>
      <c r="F325" s="129" t="str">
        <f t="shared" si="25"/>
        <v/>
      </c>
      <c r="G325" s="117">
        <v>27.341999999999899</v>
      </c>
      <c r="H325" s="117">
        <v>2.3999999999999901</v>
      </c>
      <c r="I325" s="127">
        <v>27.66666666667</v>
      </c>
      <c r="J325" s="407">
        <v>18.697537297164601</v>
      </c>
      <c r="K325" s="127">
        <v>27.66666666667</v>
      </c>
      <c r="L325" s="127">
        <v>349.60424438843802</v>
      </c>
      <c r="M325" s="81">
        <v>27.66666666667</v>
      </c>
      <c r="N325" s="82">
        <v>-305.34038341850697</v>
      </c>
      <c r="O325" s="82">
        <v>-6964.3295115989404</v>
      </c>
      <c r="P325" s="82">
        <v>-3032.2366964831799</v>
      </c>
      <c r="Q325" s="82">
        <v>-84818.670791544093</v>
      </c>
    </row>
    <row r="326" spans="2:17" ht="12" customHeight="1">
      <c r="B326" s="77"/>
      <c r="C326" s="77">
        <v>27.391999999999999</v>
      </c>
      <c r="D326" s="77">
        <v>2.8</v>
      </c>
      <c r="E326" s="129">
        <f t="shared" si="26"/>
        <v>322</v>
      </c>
      <c r="F326" s="129" t="str">
        <f t="shared" ref="F326:F369" si="27">IF(E326&lt;=$H$3,G326,"")</f>
        <v/>
      </c>
      <c r="G326" s="117">
        <v>27.3919999999999</v>
      </c>
      <c r="H326" s="117">
        <v>2.7999999999999901</v>
      </c>
      <c r="I326" s="127">
        <v>27.75</v>
      </c>
      <c r="J326" s="407">
        <v>18.490069007983902</v>
      </c>
      <c r="K326" s="127">
        <v>27.75</v>
      </c>
      <c r="L326" s="127">
        <v>349.34766423510098</v>
      </c>
      <c r="M326" s="81">
        <v>27.75</v>
      </c>
      <c r="N326" s="82">
        <v>-296.858494428276</v>
      </c>
      <c r="O326" s="82">
        <v>-6354.8508241395302</v>
      </c>
      <c r="P326" s="82">
        <v>-2905.1039296364702</v>
      </c>
      <c r="Q326" s="82">
        <v>-75678.766758861995</v>
      </c>
    </row>
    <row r="327" spans="2:17" ht="12" customHeight="1">
      <c r="B327" s="77"/>
      <c r="C327" s="77">
        <v>27.442</v>
      </c>
      <c r="D327" s="77">
        <v>2.4</v>
      </c>
      <c r="E327" s="129">
        <f t="shared" ref="E327:E369" si="28">E326+1</f>
        <v>323</v>
      </c>
      <c r="F327" s="129" t="str">
        <f t="shared" si="27"/>
        <v/>
      </c>
      <c r="G327" s="117">
        <v>27.442</v>
      </c>
      <c r="H327" s="117">
        <v>2.3999999999999901</v>
      </c>
      <c r="I327" s="127">
        <v>27.83333333333</v>
      </c>
      <c r="J327" s="407">
        <v>18.6044991384518</v>
      </c>
      <c r="K327" s="127">
        <v>27.83333333333</v>
      </c>
      <c r="L327" s="127">
        <v>349.09066123004197</v>
      </c>
      <c r="M327" s="81">
        <v>27.83333333333</v>
      </c>
      <c r="N327" s="82">
        <v>-274.64258193872098</v>
      </c>
      <c r="O327" s="82">
        <v>-5481.2041115448001</v>
      </c>
      <c r="P327" s="82">
        <v>-2571.2992126887898</v>
      </c>
      <c r="Q327" s="82">
        <v>-62571.013361475903</v>
      </c>
    </row>
    <row r="328" spans="2:17" ht="12" customHeight="1">
      <c r="B328" s="77"/>
      <c r="C328" s="77">
        <v>27.597999999999999</v>
      </c>
      <c r="D328" s="77">
        <v>-2.1</v>
      </c>
      <c r="E328" s="129">
        <f t="shared" si="28"/>
        <v>324</v>
      </c>
      <c r="F328" s="129" t="str">
        <f t="shared" si="27"/>
        <v/>
      </c>
      <c r="G328" s="117">
        <v>27.5979999999999</v>
      </c>
      <c r="H328" s="117">
        <v>-2.1</v>
      </c>
      <c r="I328" s="127">
        <v>27.91666666667</v>
      </c>
      <c r="J328" s="407">
        <v>18.928177975492499</v>
      </c>
      <c r="K328" s="127">
        <v>27.91666666667</v>
      </c>
      <c r="L328" s="127">
        <v>348.83330210594499</v>
      </c>
      <c r="M328" s="81">
        <v>27.91666666667</v>
      </c>
      <c r="N328" s="82">
        <v>-258.65549748986899</v>
      </c>
      <c r="O328" s="82">
        <v>-5103.3929500324102</v>
      </c>
      <c r="P328" s="82">
        <v>-2330.7808845692598</v>
      </c>
      <c r="Q328" s="82">
        <v>-56898.525477495801</v>
      </c>
    </row>
    <row r="329" spans="2:17" ht="12" customHeight="1">
      <c r="B329" s="77"/>
      <c r="C329" s="77">
        <v>27.648</v>
      </c>
      <c r="D329" s="77">
        <v>-2.5</v>
      </c>
      <c r="E329" s="129">
        <f t="shared" si="28"/>
        <v>325</v>
      </c>
      <c r="F329" s="129" t="str">
        <f t="shared" si="27"/>
        <v/>
      </c>
      <c r="G329" s="117">
        <v>27.6479999999999</v>
      </c>
      <c r="H329" s="117">
        <v>-2.5</v>
      </c>
      <c r="I329" s="127">
        <v>28</v>
      </c>
      <c r="J329" s="407">
        <v>19.129604607047899</v>
      </c>
      <c r="K329" s="127">
        <v>28</v>
      </c>
      <c r="L329" s="127">
        <v>348.57561465703498</v>
      </c>
      <c r="M329" s="81">
        <v>28</v>
      </c>
      <c r="N329" s="82">
        <v>-266.36322345238699</v>
      </c>
      <c r="O329" s="82">
        <v>-5675.9703644853098</v>
      </c>
      <c r="P329" s="82">
        <v>-2446.2490552761501</v>
      </c>
      <c r="Q329" s="82">
        <v>-65485.1722578716</v>
      </c>
    </row>
    <row r="330" spans="2:17" ht="12" customHeight="1">
      <c r="B330" s="77"/>
      <c r="C330" s="77">
        <v>27.698</v>
      </c>
      <c r="D330" s="77">
        <v>-2.1</v>
      </c>
      <c r="E330" s="129">
        <f t="shared" si="28"/>
        <v>326</v>
      </c>
      <c r="F330" s="129" t="str">
        <f t="shared" si="27"/>
        <v/>
      </c>
      <c r="G330" s="117">
        <v>27.698</v>
      </c>
      <c r="H330" s="117">
        <v>-2.1</v>
      </c>
      <c r="I330" s="127">
        <v>28.08333333333</v>
      </c>
      <c r="J330" s="407">
        <v>19.006520792253099</v>
      </c>
      <c r="K330" s="127">
        <v>28.08333333333</v>
      </c>
      <c r="L330" s="127">
        <v>348.317562540354</v>
      </c>
      <c r="M330" s="81">
        <v>28.08333333333</v>
      </c>
      <c r="N330" s="82">
        <v>-289.338657639254</v>
      </c>
      <c r="O330" s="82">
        <v>-6585.5948765981702</v>
      </c>
      <c r="P330" s="82">
        <v>-2791.4175752378201</v>
      </c>
      <c r="Q330" s="82">
        <v>-79132.960748159603</v>
      </c>
    </row>
    <row r="331" spans="2:17" ht="12" customHeight="1">
      <c r="B331" s="77"/>
      <c r="C331" s="77">
        <v>27.853999999999999</v>
      </c>
      <c r="D331" s="77">
        <v>2.1</v>
      </c>
      <c r="E331" s="129">
        <f t="shared" si="28"/>
        <v>327</v>
      </c>
      <c r="F331" s="129" t="str">
        <f t="shared" si="27"/>
        <v/>
      </c>
      <c r="G331" s="117">
        <v>27.8539999999999</v>
      </c>
      <c r="H331" s="117">
        <v>2.1</v>
      </c>
      <c r="I331" s="127">
        <v>28.16666666667</v>
      </c>
      <c r="J331" s="407">
        <v>18.657143710402401</v>
      </c>
      <c r="K331" s="127">
        <v>28.16666666667</v>
      </c>
      <c r="L331" s="127">
        <v>348.05908068851397</v>
      </c>
      <c r="M331" s="81">
        <v>28.16666666667</v>
      </c>
      <c r="N331" s="82">
        <v>-307.103296890769</v>
      </c>
      <c r="O331" s="82">
        <v>-7025.8555994564404</v>
      </c>
      <c r="P331" s="82">
        <v>-3058.6100946884799</v>
      </c>
      <c r="Q331" s="82">
        <v>-85742.8618971369</v>
      </c>
    </row>
    <row r="332" spans="2:17" ht="12" customHeight="1">
      <c r="B332" s="77"/>
      <c r="C332" s="77">
        <v>27.904</v>
      </c>
      <c r="D332" s="77">
        <v>2.5</v>
      </c>
      <c r="E332" s="129">
        <f t="shared" si="28"/>
        <v>328</v>
      </c>
      <c r="F332" s="129" t="str">
        <f t="shared" si="27"/>
        <v/>
      </c>
      <c r="G332" s="117">
        <v>27.9039999999999</v>
      </c>
      <c r="H332" s="117">
        <v>2.5</v>
      </c>
      <c r="I332" s="127">
        <v>28.25</v>
      </c>
      <c r="J332" s="407">
        <v>18.4089460866922</v>
      </c>
      <c r="K332" s="127">
        <v>28.25</v>
      </c>
      <c r="L332" s="127">
        <v>347.80014041572798</v>
      </c>
      <c r="M332" s="81">
        <v>28.25</v>
      </c>
      <c r="N332" s="82">
        <v>-301.68952424357798</v>
      </c>
      <c r="O332" s="82">
        <v>-6520.0406539579399</v>
      </c>
      <c r="P332" s="82">
        <v>-2977.5942978009198</v>
      </c>
      <c r="Q332" s="82">
        <v>-78158.621238931897</v>
      </c>
    </row>
    <row r="333" spans="2:17" ht="12" customHeight="1">
      <c r="B333" s="77"/>
      <c r="C333" s="77">
        <v>27.954000000000001</v>
      </c>
      <c r="D333" s="77">
        <v>2</v>
      </c>
      <c r="E333" s="129">
        <f t="shared" si="28"/>
        <v>329</v>
      </c>
      <c r="F333" s="129" t="str">
        <f t="shared" si="27"/>
        <v/>
      </c>
      <c r="G333" s="117">
        <v>27.954000000000001</v>
      </c>
      <c r="H333" s="117">
        <v>2</v>
      </c>
      <c r="I333" s="127">
        <v>28.33333333333</v>
      </c>
      <c r="J333" s="407">
        <v>18.508423409503798</v>
      </c>
      <c r="K333" s="127">
        <v>28.33333333333</v>
      </c>
      <c r="L333" s="127">
        <v>347.540782024414</v>
      </c>
      <c r="M333" s="81">
        <v>28.33333333333</v>
      </c>
      <c r="N333" s="82">
        <v>-277.23457643626199</v>
      </c>
      <c r="O333" s="82">
        <v>-5516.6680607746202</v>
      </c>
      <c r="P333" s="82">
        <v>-2610.1943502969102</v>
      </c>
      <c r="Q333" s="82">
        <v>-63105.078366224603</v>
      </c>
    </row>
    <row r="334" spans="2:17" ht="12" customHeight="1">
      <c r="B334" s="77"/>
      <c r="C334" s="77">
        <v>28.11</v>
      </c>
      <c r="D334" s="77">
        <v>-2.4</v>
      </c>
      <c r="E334" s="129">
        <f t="shared" si="28"/>
        <v>330</v>
      </c>
      <c r="F334" s="129" t="str">
        <f t="shared" si="27"/>
        <v/>
      </c>
      <c r="G334" s="117">
        <v>28.1099999999999</v>
      </c>
      <c r="H334" s="117">
        <v>-2.3999999999999901</v>
      </c>
      <c r="I334" s="127">
        <v>28.41666666667</v>
      </c>
      <c r="J334" s="407">
        <v>18.873502965448001</v>
      </c>
      <c r="K334" s="127">
        <v>28.41666666667</v>
      </c>
      <c r="L334" s="127">
        <v>347.28108112646299</v>
      </c>
      <c r="M334" s="81">
        <v>28.41666666667</v>
      </c>
      <c r="N334" s="82">
        <v>-256.85453204748302</v>
      </c>
      <c r="O334" s="82">
        <v>-4978.1647654144699</v>
      </c>
      <c r="P334" s="82">
        <v>-2303.6592159225302</v>
      </c>
      <c r="Q334" s="82">
        <v>-55021.392936062701</v>
      </c>
    </row>
    <row r="335" spans="2:17" ht="12" customHeight="1">
      <c r="B335" s="77"/>
      <c r="C335" s="77">
        <v>28.16</v>
      </c>
      <c r="D335" s="77">
        <v>-2.8</v>
      </c>
      <c r="E335" s="129">
        <f t="shared" si="28"/>
        <v>331</v>
      </c>
      <c r="F335" s="129" t="str">
        <f t="shared" si="27"/>
        <v/>
      </c>
      <c r="G335" s="117">
        <v>28.16</v>
      </c>
      <c r="H335" s="117">
        <v>-2.7999999999999901</v>
      </c>
      <c r="I335" s="127">
        <v>28.5</v>
      </c>
      <c r="J335" s="407">
        <v>19.163220602784701</v>
      </c>
      <c r="K335" s="127">
        <v>28.5</v>
      </c>
      <c r="L335" s="127">
        <v>347.02107933195401</v>
      </c>
      <c r="M335" s="81">
        <v>28.5</v>
      </c>
      <c r="N335" s="82">
        <v>-260.2480628189</v>
      </c>
      <c r="O335" s="82">
        <v>-5435.33138774504</v>
      </c>
      <c r="P335" s="82">
        <v>-2354.2424047715399</v>
      </c>
      <c r="Q335" s="82">
        <v>-61875.493691105898</v>
      </c>
    </row>
    <row r="336" spans="2:17" ht="12" customHeight="1">
      <c r="B336" s="77"/>
      <c r="C336" s="77">
        <v>28.21</v>
      </c>
      <c r="D336" s="77">
        <v>-2.4</v>
      </c>
      <c r="E336" s="129">
        <f t="shared" si="28"/>
        <v>332</v>
      </c>
      <c r="F336" s="129" t="str">
        <f t="shared" si="27"/>
        <v/>
      </c>
      <c r="G336" s="117">
        <v>28.21</v>
      </c>
      <c r="H336" s="117">
        <v>-2.3999999999999901</v>
      </c>
      <c r="I336" s="127">
        <v>28.58333333333</v>
      </c>
      <c r="J336" s="407">
        <v>19.118814979748802</v>
      </c>
      <c r="K336" s="127">
        <v>28.58333333333</v>
      </c>
      <c r="L336" s="127">
        <v>346.76074824219199</v>
      </c>
      <c r="M336" s="81">
        <v>28.58333333333</v>
      </c>
      <c r="N336" s="82">
        <v>-282.89292983417999</v>
      </c>
      <c r="O336" s="82">
        <v>-6401.0100895212599</v>
      </c>
      <c r="P336" s="82">
        <v>-2694.3623625646201</v>
      </c>
      <c r="Q336" s="82">
        <v>-76363.129306149101</v>
      </c>
    </row>
    <row r="337" spans="2:17" ht="12" customHeight="1">
      <c r="B337" s="77"/>
      <c r="C337" s="77">
        <v>28.366</v>
      </c>
      <c r="D337" s="77">
        <v>2.4</v>
      </c>
      <c r="E337" s="129">
        <f t="shared" si="28"/>
        <v>333</v>
      </c>
      <c r="F337" s="129" t="str">
        <f t="shared" si="27"/>
        <v/>
      </c>
      <c r="G337" s="117">
        <v>28.3659999999999</v>
      </c>
      <c r="H337" s="117">
        <v>2.3999999999999901</v>
      </c>
      <c r="I337" s="127">
        <v>28.66666666667</v>
      </c>
      <c r="J337" s="407">
        <v>18.800209030223101</v>
      </c>
      <c r="K337" s="127">
        <v>28.66666666667</v>
      </c>
      <c r="L337" s="127">
        <v>346.50001963314998</v>
      </c>
      <c r="M337" s="81">
        <v>28.66666666667</v>
      </c>
      <c r="N337" s="82">
        <v>-303.00558407259803</v>
      </c>
      <c r="O337" s="82">
        <v>-6962.3177795207303</v>
      </c>
      <c r="P337" s="82">
        <v>-2996.79776795926</v>
      </c>
      <c r="Q337" s="82">
        <v>-84788.626129891607</v>
      </c>
    </row>
    <row r="338" spans="2:17" ht="12" customHeight="1">
      <c r="B338" s="77"/>
      <c r="C338" s="77">
        <v>28.416</v>
      </c>
      <c r="D338" s="77">
        <v>2.8</v>
      </c>
      <c r="E338" s="129">
        <f t="shared" si="28"/>
        <v>334</v>
      </c>
      <c r="F338" s="129" t="str">
        <f t="shared" si="27"/>
        <v/>
      </c>
      <c r="G338" s="117">
        <v>28.416</v>
      </c>
      <c r="H338" s="117">
        <v>2.7999999999999901</v>
      </c>
      <c r="I338" s="127">
        <v>28.75</v>
      </c>
      <c r="J338" s="407">
        <v>18.5205741065867</v>
      </c>
      <c r="K338" s="127">
        <v>28.75</v>
      </c>
      <c r="L338" s="127">
        <v>346.23885169842498</v>
      </c>
      <c r="M338" s="81">
        <v>28.75</v>
      </c>
      <c r="N338" s="82">
        <v>-301.75660285184802</v>
      </c>
      <c r="O338" s="82">
        <v>-6605.2437992405903</v>
      </c>
      <c r="P338" s="82">
        <v>-2978.3756861476299</v>
      </c>
      <c r="Q338" s="82">
        <v>-79436.284691349007</v>
      </c>
    </row>
    <row r="339" spans="2:17" ht="12" customHeight="1">
      <c r="B339" s="77"/>
      <c r="C339" s="77">
        <v>28.466000000000001</v>
      </c>
      <c r="D339" s="77">
        <v>2.4</v>
      </c>
      <c r="E339" s="129">
        <f t="shared" si="28"/>
        <v>335</v>
      </c>
      <c r="F339" s="129" t="str">
        <f t="shared" si="27"/>
        <v/>
      </c>
      <c r="G339" s="117">
        <v>28.466000000000001</v>
      </c>
      <c r="H339" s="117">
        <v>2.3999999999999901</v>
      </c>
      <c r="I339" s="127">
        <v>28.83333333333</v>
      </c>
      <c r="J339" s="407">
        <v>18.543980900354601</v>
      </c>
      <c r="K339" s="127">
        <v>28.83333333333</v>
      </c>
      <c r="L339" s="127">
        <v>345.97726813122898</v>
      </c>
      <c r="M339" s="81">
        <v>28.83333333333</v>
      </c>
      <c r="N339" s="82">
        <v>-281.081267539821</v>
      </c>
      <c r="O339" s="82">
        <v>-5698.5217207122896</v>
      </c>
      <c r="P339" s="82">
        <v>-2667.8268561063501</v>
      </c>
      <c r="Q339" s="82">
        <v>-65833.762416226804</v>
      </c>
    </row>
    <row r="340" spans="2:17" ht="12" customHeight="1">
      <c r="B340" s="77"/>
      <c r="C340" s="77">
        <v>28.622</v>
      </c>
      <c r="D340" s="77">
        <v>-2.1</v>
      </c>
      <c r="E340" s="129">
        <f t="shared" si="28"/>
        <v>336</v>
      </c>
      <c r="F340" s="129" t="str">
        <f t="shared" si="27"/>
        <v/>
      </c>
      <c r="G340" s="117">
        <v>28.6219999999999</v>
      </c>
      <c r="H340" s="117">
        <v>-2.1</v>
      </c>
      <c r="I340" s="127">
        <v>28.91666666667</v>
      </c>
      <c r="J340" s="407">
        <v>18.8350718926295</v>
      </c>
      <c r="K340" s="127">
        <v>28.91666666667</v>
      </c>
      <c r="L340" s="127">
        <v>345.71533379576698</v>
      </c>
      <c r="M340" s="81">
        <v>28.91666666667</v>
      </c>
      <c r="N340" s="82">
        <v>-261.52604352592198</v>
      </c>
      <c r="O340" s="82">
        <v>-5130.8171481080199</v>
      </c>
      <c r="P340" s="82">
        <v>-2373.7587288859299</v>
      </c>
      <c r="Q340" s="82">
        <v>-57313.030362357902</v>
      </c>
    </row>
    <row r="341" spans="2:17" ht="12" customHeight="1">
      <c r="B341" s="77"/>
      <c r="C341" s="77">
        <v>28.672000000000001</v>
      </c>
      <c r="D341" s="77">
        <v>-2.5</v>
      </c>
      <c r="E341" s="129">
        <f t="shared" si="28"/>
        <v>337</v>
      </c>
      <c r="F341" s="129" t="str">
        <f t="shared" si="27"/>
        <v/>
      </c>
      <c r="G341" s="117">
        <v>28.672000000000001</v>
      </c>
      <c r="H341" s="117">
        <v>-2.5</v>
      </c>
      <c r="I341" s="127">
        <v>29</v>
      </c>
      <c r="J341" s="407">
        <v>19.106241619776</v>
      </c>
      <c r="K341" s="127">
        <v>29</v>
      </c>
      <c r="L341" s="127">
        <v>345.45309276025802</v>
      </c>
      <c r="M341" s="81">
        <v>29</v>
      </c>
      <c r="N341" s="82">
        <v>-261.57904453679203</v>
      </c>
      <c r="O341" s="82">
        <v>-5424.6087377738904</v>
      </c>
      <c r="P341" s="82">
        <v>-2374.1891959330601</v>
      </c>
      <c r="Q341" s="82">
        <v>-61716.459620764697</v>
      </c>
    </row>
    <row r="342" spans="2:17" ht="12" customHeight="1">
      <c r="B342" s="77"/>
      <c r="C342" s="77">
        <v>28.722000000000001</v>
      </c>
      <c r="D342" s="77">
        <v>-2.1</v>
      </c>
      <c r="E342" s="129">
        <f t="shared" si="28"/>
        <v>338</v>
      </c>
      <c r="F342" s="129" t="str">
        <f t="shared" si="27"/>
        <v/>
      </c>
      <c r="G342" s="117">
        <v>28.722000000000001</v>
      </c>
      <c r="H342" s="117">
        <v>-2.1</v>
      </c>
      <c r="I342" s="127">
        <v>29.08333333333</v>
      </c>
      <c r="J342" s="407">
        <v>19.076919386423501</v>
      </c>
      <c r="K342" s="127">
        <v>29.08333333333</v>
      </c>
      <c r="L342" s="127">
        <v>345.19052547068998</v>
      </c>
      <c r="M342" s="81">
        <v>29.08333333333</v>
      </c>
      <c r="N342" s="82">
        <v>-282.67868776993998</v>
      </c>
      <c r="O342" s="82">
        <v>-6355.9824187334298</v>
      </c>
      <c r="P342" s="82">
        <v>-2691.0639115750901</v>
      </c>
      <c r="Q342" s="82">
        <v>-75689.097944966707</v>
      </c>
    </row>
    <row r="343" spans="2:17" ht="12" customHeight="1">
      <c r="B343" s="77"/>
      <c r="C343" s="77">
        <v>28.878</v>
      </c>
      <c r="D343" s="77">
        <v>2.1</v>
      </c>
      <c r="E343" s="129">
        <f t="shared" si="28"/>
        <v>339</v>
      </c>
      <c r="F343" s="129" t="str">
        <f t="shared" si="27"/>
        <v/>
      </c>
      <c r="G343" s="117">
        <v>28.878</v>
      </c>
      <c r="H343" s="117">
        <v>2.1</v>
      </c>
      <c r="I343" s="127">
        <v>29.16666666667</v>
      </c>
      <c r="J343" s="407">
        <v>18.766032920702401</v>
      </c>
      <c r="K343" s="127">
        <v>29.16666666667</v>
      </c>
      <c r="L343" s="127">
        <v>344.92756939428398</v>
      </c>
      <c r="M343" s="81">
        <v>29.16666666667</v>
      </c>
      <c r="N343" s="82">
        <v>-303.75056414945402</v>
      </c>
      <c r="O343" s="82">
        <v>-6980.1687819292601</v>
      </c>
      <c r="P343" s="82">
        <v>-3007.8811212557998</v>
      </c>
      <c r="Q343" s="82">
        <v>-85057.667245157296</v>
      </c>
    </row>
    <row r="344" spans="2:17" ht="12" customHeight="1">
      <c r="B344" s="77"/>
      <c r="C344" s="77">
        <v>28.928000000000001</v>
      </c>
      <c r="D344" s="77">
        <v>2.5</v>
      </c>
      <c r="E344" s="129">
        <f t="shared" si="28"/>
        <v>340</v>
      </c>
      <c r="F344" s="129" t="str">
        <f t="shared" si="27"/>
        <v/>
      </c>
      <c r="G344" s="117">
        <v>28.928000000000001</v>
      </c>
      <c r="H344" s="117">
        <v>2.5</v>
      </c>
      <c r="I344" s="127">
        <v>29.25</v>
      </c>
      <c r="J344" s="407">
        <v>18.452370305845299</v>
      </c>
      <c r="K344" s="127">
        <v>29.25</v>
      </c>
      <c r="L344" s="127">
        <v>344.66417980528303</v>
      </c>
      <c r="M344" s="81">
        <v>29.25</v>
      </c>
      <c r="N344" s="82">
        <v>-306.0623084142</v>
      </c>
      <c r="O344" s="82">
        <v>-6760.4252852188501</v>
      </c>
      <c r="P344" s="82">
        <v>-3042.9613492874701</v>
      </c>
      <c r="Q344" s="82">
        <v>-81765.915223475604</v>
      </c>
    </row>
    <row r="345" spans="2:17" ht="12" customHeight="1">
      <c r="B345" s="77"/>
      <c r="C345" s="77">
        <v>28.978000000000002</v>
      </c>
      <c r="D345" s="77">
        <v>2</v>
      </c>
      <c r="E345" s="129">
        <f t="shared" si="28"/>
        <v>341</v>
      </c>
      <c r="F345" s="129" t="str">
        <f t="shared" si="27"/>
        <v/>
      </c>
      <c r="G345" s="117">
        <v>28.978000000000002</v>
      </c>
      <c r="H345" s="117">
        <v>2</v>
      </c>
      <c r="I345" s="127">
        <v>29.33333333333</v>
      </c>
      <c r="J345" s="407">
        <v>18.4477747469642</v>
      </c>
      <c r="K345" s="127">
        <v>29.33333333333</v>
      </c>
      <c r="L345" s="127">
        <v>344.40037807339598</v>
      </c>
      <c r="M345" s="81">
        <v>29.33333333333</v>
      </c>
      <c r="N345" s="82">
        <v>-284.731273899543</v>
      </c>
      <c r="O345" s="82">
        <v>-5785.29823262422</v>
      </c>
      <c r="P345" s="82">
        <v>-2722.6076558121199</v>
      </c>
      <c r="Q345" s="82">
        <v>-67137.680877290695</v>
      </c>
    </row>
    <row r="346" spans="2:17" ht="12" customHeight="1">
      <c r="B346" s="77"/>
      <c r="C346" s="77">
        <v>29.134</v>
      </c>
      <c r="D346" s="77">
        <v>-2.4</v>
      </c>
      <c r="E346" s="129">
        <f t="shared" si="28"/>
        <v>342</v>
      </c>
      <c r="F346" s="129" t="str">
        <f t="shared" si="27"/>
        <v/>
      </c>
      <c r="G346" s="117">
        <v>29.134</v>
      </c>
      <c r="H346" s="117">
        <v>-2.3999999999999901</v>
      </c>
      <c r="I346" s="127">
        <v>29.41666666667</v>
      </c>
      <c r="J346" s="407">
        <v>18.763720437892101</v>
      </c>
      <c r="K346" s="127">
        <v>29.41666666667</v>
      </c>
      <c r="L346" s="127">
        <v>344.13623538097499</v>
      </c>
      <c r="M346" s="81">
        <v>29.41666666667</v>
      </c>
      <c r="N346" s="82">
        <v>-261.01249397691703</v>
      </c>
      <c r="O346" s="82">
        <v>-5047.2655641297897</v>
      </c>
      <c r="P346" s="82">
        <v>-2365.9904943761899</v>
      </c>
      <c r="Q346" s="82">
        <v>-56061.4553742356</v>
      </c>
    </row>
    <row r="347" spans="2:17" ht="12" customHeight="1">
      <c r="B347" s="77"/>
      <c r="C347" s="77">
        <v>29.184000000000001</v>
      </c>
      <c r="D347" s="77">
        <v>-2.8</v>
      </c>
      <c r="E347" s="129">
        <f t="shared" si="28"/>
        <v>343</v>
      </c>
      <c r="F347" s="129" t="str">
        <f t="shared" si="27"/>
        <v/>
      </c>
      <c r="G347" s="117">
        <v>29.184000000000001</v>
      </c>
      <c r="H347" s="117">
        <v>-2.7999999999999901</v>
      </c>
      <c r="I347" s="127">
        <v>29.5</v>
      </c>
      <c r="J347" s="407">
        <v>19.111385355529201</v>
      </c>
      <c r="K347" s="127">
        <v>29.5</v>
      </c>
      <c r="L347" s="127">
        <v>343.871808593266</v>
      </c>
      <c r="M347" s="81">
        <v>29.5</v>
      </c>
      <c r="N347" s="82">
        <v>-256.66320656942003</v>
      </c>
      <c r="O347" s="82">
        <v>-5213.42327025129</v>
      </c>
      <c r="P347" s="82">
        <v>-2300.22371059529</v>
      </c>
      <c r="Q347" s="82">
        <v>-58549.118636240499</v>
      </c>
    </row>
    <row r="348" spans="2:17" ht="12" customHeight="1">
      <c r="B348" s="77"/>
      <c r="C348" s="77">
        <v>29.234000000000002</v>
      </c>
      <c r="D348" s="77">
        <v>-2.4</v>
      </c>
      <c r="E348" s="129">
        <f t="shared" si="28"/>
        <v>344</v>
      </c>
      <c r="F348" s="129" t="str">
        <f t="shared" si="27"/>
        <v/>
      </c>
      <c r="G348" s="117">
        <v>29.234000000000002</v>
      </c>
      <c r="H348" s="117">
        <v>-2.3999999999999901</v>
      </c>
      <c r="I348" s="127">
        <v>29.58333333333</v>
      </c>
      <c r="J348" s="407">
        <v>19.169499553707301</v>
      </c>
      <c r="K348" s="127">
        <v>29.58333333333</v>
      </c>
      <c r="L348" s="127">
        <v>343.607088722811</v>
      </c>
      <c r="M348" s="81">
        <v>29.58333333333</v>
      </c>
      <c r="N348" s="82">
        <v>-275.86840327016699</v>
      </c>
      <c r="O348" s="82">
        <v>-6136.7602022970896</v>
      </c>
      <c r="P348" s="82">
        <v>-2588.5551797776702</v>
      </c>
      <c r="Q348" s="82">
        <v>-72400.020553592796</v>
      </c>
    </row>
    <row r="349" spans="2:17" ht="12" customHeight="1">
      <c r="B349" s="77"/>
      <c r="C349" s="77">
        <v>29.39</v>
      </c>
      <c r="D349" s="77">
        <v>2.4</v>
      </c>
      <c r="E349" s="129">
        <f t="shared" si="28"/>
        <v>345</v>
      </c>
      <c r="F349" s="129" t="str">
        <f t="shared" si="27"/>
        <v/>
      </c>
      <c r="G349" s="117">
        <v>29.39</v>
      </c>
      <c r="H349" s="117">
        <v>2.3999999999999901</v>
      </c>
      <c r="I349" s="127">
        <v>29.66666666667</v>
      </c>
      <c r="J349" s="407">
        <v>18.906114272659401</v>
      </c>
      <c r="K349" s="127">
        <v>29.66666666667</v>
      </c>
      <c r="L349" s="127">
        <v>343.34201355938501</v>
      </c>
      <c r="M349" s="81">
        <v>29.66666666667</v>
      </c>
      <c r="N349" s="82">
        <v>-298.75132784342202</v>
      </c>
      <c r="O349" s="82">
        <v>-6878.0815991223499</v>
      </c>
      <c r="P349" s="82">
        <v>-2932.52795138172</v>
      </c>
      <c r="Q349" s="82">
        <v>-83525.234099882</v>
      </c>
    </row>
    <row r="350" spans="2:17" ht="12" customHeight="1">
      <c r="B350" s="77"/>
      <c r="C350" s="77">
        <v>29.44</v>
      </c>
      <c r="D350" s="77">
        <v>2.8</v>
      </c>
      <c r="E350" s="129">
        <f t="shared" si="28"/>
        <v>346</v>
      </c>
      <c r="F350" s="129" t="str">
        <f t="shared" si="27"/>
        <v/>
      </c>
      <c r="G350" s="117">
        <v>29.44</v>
      </c>
      <c r="H350" s="117">
        <v>2.7999999999999901</v>
      </c>
      <c r="I350" s="127">
        <v>29.75</v>
      </c>
      <c r="J350" s="407">
        <v>18.580532939634601</v>
      </c>
      <c r="K350" s="127">
        <v>29.75</v>
      </c>
      <c r="L350" s="127">
        <v>343.07652807873097</v>
      </c>
      <c r="M350" s="81">
        <v>29.75</v>
      </c>
      <c r="N350" s="82">
        <v>-304.68461532980598</v>
      </c>
      <c r="O350" s="82">
        <v>-6797.43038762587</v>
      </c>
      <c r="P350" s="82">
        <v>-3022.0246535081501</v>
      </c>
      <c r="Q350" s="82">
        <v>-82320.3841065296</v>
      </c>
    </row>
    <row r="351" spans="2:17" ht="12" customHeight="1">
      <c r="B351" s="77"/>
      <c r="C351" s="77">
        <v>29.49</v>
      </c>
      <c r="D351" s="77">
        <v>2.4</v>
      </c>
      <c r="E351" s="129">
        <f t="shared" si="28"/>
        <v>347</v>
      </c>
      <c r="F351" s="129" t="str">
        <f t="shared" si="27"/>
        <v/>
      </c>
      <c r="G351" s="117">
        <v>29.489999999999899</v>
      </c>
      <c r="H351" s="117">
        <v>2.3999999999999901</v>
      </c>
      <c r="I351" s="127">
        <v>29.83333333333</v>
      </c>
      <c r="J351" s="407">
        <v>18.507693021958399</v>
      </c>
      <c r="K351" s="127">
        <v>29.83333333333</v>
      </c>
      <c r="L351" s="127">
        <v>342.81063705472502</v>
      </c>
      <c r="M351" s="81">
        <v>29.83333333333</v>
      </c>
      <c r="N351" s="82">
        <v>-287.81509440738603</v>
      </c>
      <c r="O351" s="82">
        <v>-5956.6342825950696</v>
      </c>
      <c r="P351" s="82">
        <v>-2768.7550302341501</v>
      </c>
      <c r="Q351" s="82">
        <v>-69708.337331439499</v>
      </c>
    </row>
    <row r="352" spans="2:17" ht="12" customHeight="1">
      <c r="B352" s="77"/>
      <c r="C352" s="77">
        <v>29.646000000000001</v>
      </c>
      <c r="D352" s="77">
        <v>-2.1</v>
      </c>
      <c r="E352" s="129">
        <f t="shared" si="28"/>
        <v>348</v>
      </c>
      <c r="F352" s="129" t="str">
        <f t="shared" si="27"/>
        <v/>
      </c>
      <c r="G352" s="117">
        <v>29.646000000000001</v>
      </c>
      <c r="H352" s="117">
        <v>-2.1</v>
      </c>
      <c r="I352" s="127">
        <v>29.91666666667</v>
      </c>
      <c r="J352" s="407">
        <v>18.741348269832201</v>
      </c>
      <c r="K352" s="127">
        <v>29.91666666667</v>
      </c>
      <c r="L352" s="127">
        <v>342.54439808315698</v>
      </c>
      <c r="M352" s="81">
        <v>29.91666666667</v>
      </c>
      <c r="N352" s="82">
        <v>-266.00914515107701</v>
      </c>
      <c r="O352" s="82">
        <v>-5228.3195666803804</v>
      </c>
      <c r="P352" s="82">
        <v>-2440.9564815941899</v>
      </c>
      <c r="Q352" s="82">
        <v>-58779.053485977303</v>
      </c>
    </row>
    <row r="353" spans="2:17" ht="12" customHeight="1">
      <c r="B353" s="77"/>
      <c r="C353" s="77">
        <v>29.696000000000002</v>
      </c>
      <c r="D353" s="77">
        <v>-2.5</v>
      </c>
      <c r="E353" s="129">
        <f t="shared" si="28"/>
        <v>349</v>
      </c>
      <c r="F353" s="129" t="str">
        <f t="shared" si="27"/>
        <v/>
      </c>
      <c r="G353" s="117">
        <v>29.696000000000002</v>
      </c>
      <c r="H353" s="117">
        <v>-2.5</v>
      </c>
      <c r="I353" s="127">
        <v>30</v>
      </c>
      <c r="J353" s="407">
        <v>19.053154252484401</v>
      </c>
      <c r="K353" s="127">
        <v>30</v>
      </c>
      <c r="L353" s="127">
        <v>342.27786681829298</v>
      </c>
      <c r="M353" s="81">
        <v>30</v>
      </c>
      <c r="N353" s="82">
        <v>-259.05462861148101</v>
      </c>
      <c r="O353" s="82">
        <v>-5246.4536602791204</v>
      </c>
      <c r="P353" s="82">
        <v>-2336.1009478752899</v>
      </c>
      <c r="Q353" s="82">
        <v>-59046.597707408502</v>
      </c>
    </row>
    <row r="354" spans="2:17" ht="12" customHeight="1">
      <c r="B354" s="77"/>
      <c r="C354" s="77">
        <v>29.745999999999999</v>
      </c>
      <c r="D354" s="77">
        <v>-2.1</v>
      </c>
      <c r="E354" s="129">
        <f t="shared" si="28"/>
        <v>350</v>
      </c>
      <c r="F354" s="129" t="str">
        <f t="shared" si="27"/>
        <v/>
      </c>
      <c r="G354" s="117">
        <v>29.745999999999899</v>
      </c>
      <c r="H354" s="117">
        <v>-2.1</v>
      </c>
      <c r="I354" s="127">
        <v>30.08333333333</v>
      </c>
      <c r="J354" s="407">
        <v>19.122327895854198</v>
      </c>
      <c r="K354" s="127">
        <v>30.08333333333</v>
      </c>
      <c r="L354" s="127">
        <v>342.01104255187897</v>
      </c>
      <c r="M354" s="81">
        <v>30.08333333333</v>
      </c>
      <c r="N354" s="82">
        <v>-275.70572865718498</v>
      </c>
      <c r="O354" s="82">
        <v>-6082.5768788492796</v>
      </c>
      <c r="P354" s="82">
        <v>-2586.0442603050501</v>
      </c>
      <c r="Q354" s="82">
        <v>-71588.867522154702</v>
      </c>
    </row>
    <row r="355" spans="2:17">
      <c r="B355" s="77"/>
      <c r="C355" s="77">
        <v>29.902000000000001</v>
      </c>
      <c r="D355" s="77">
        <v>2.1</v>
      </c>
      <c r="E355" s="129">
        <f t="shared" si="28"/>
        <v>351</v>
      </c>
      <c r="F355" s="129" t="str">
        <f t="shared" si="27"/>
        <v/>
      </c>
      <c r="G355" s="117">
        <v>29.902000000000001</v>
      </c>
      <c r="H355" s="117">
        <v>2.1</v>
      </c>
      <c r="I355" s="127">
        <v>30.16666666667</v>
      </c>
      <c r="J355" s="407">
        <v>18.874514808228</v>
      </c>
      <c r="K355" s="127">
        <v>30.16666666667</v>
      </c>
      <c r="L355" s="127">
        <v>341.74387066383298</v>
      </c>
      <c r="M355" s="81">
        <v>30.16666666667</v>
      </c>
      <c r="N355" s="82">
        <v>-298.822462369432</v>
      </c>
      <c r="O355" s="82">
        <v>-6865.4240664271001</v>
      </c>
      <c r="P355" s="82">
        <v>-2933.4922344054298</v>
      </c>
      <c r="Q355" s="82">
        <v>-83336.689456796594</v>
      </c>
    </row>
    <row r="356" spans="2:17">
      <c r="B356" s="77"/>
      <c r="C356" s="77">
        <v>29.952000000000002</v>
      </c>
      <c r="D356" s="77">
        <v>2.5</v>
      </c>
      <c r="E356" s="129">
        <f t="shared" si="28"/>
        <v>352</v>
      </c>
      <c r="F356" s="129" t="str">
        <f t="shared" si="27"/>
        <v/>
      </c>
      <c r="G356" s="117">
        <v>29.952000000000002</v>
      </c>
      <c r="H356" s="117">
        <v>2.5</v>
      </c>
      <c r="I356" s="127">
        <v>30.25</v>
      </c>
      <c r="J356" s="407">
        <v>18.5272217234198</v>
      </c>
      <c r="K356" s="127">
        <v>30.25</v>
      </c>
      <c r="L356" s="127">
        <v>341.476295519328</v>
      </c>
      <c r="M356" s="81">
        <v>30.25</v>
      </c>
      <c r="N356" s="82">
        <v>-307.93393813318301</v>
      </c>
      <c r="O356" s="82">
        <v>-6917.4410066647297</v>
      </c>
      <c r="P356" s="82">
        <v>-3070.7311459555399</v>
      </c>
      <c r="Q356" s="82">
        <v>-84122.303583610599</v>
      </c>
    </row>
    <row r="357" spans="2:17">
      <c r="B357" s="77"/>
      <c r="C357" s="77">
        <v>30.001999999999999</v>
      </c>
      <c r="D357" s="77">
        <v>2</v>
      </c>
      <c r="E357" s="129">
        <f t="shared" si="28"/>
        <v>353</v>
      </c>
      <c r="F357" s="129" t="str">
        <f t="shared" si="27"/>
        <v/>
      </c>
      <c r="G357" s="117">
        <v>30.001999999999899</v>
      </c>
      <c r="H357" s="117">
        <v>2</v>
      </c>
      <c r="I357" s="127">
        <v>30.33333333333</v>
      </c>
      <c r="J357" s="407">
        <v>18.414649121833499</v>
      </c>
      <c r="K357" s="127">
        <v>30.33333333333</v>
      </c>
      <c r="L357" s="127">
        <v>341.20831762754699</v>
      </c>
      <c r="M357" s="81">
        <v>30.33333333333</v>
      </c>
      <c r="N357" s="82">
        <v>-292.47898641690699</v>
      </c>
      <c r="O357" s="82">
        <v>-6097.8903156652796</v>
      </c>
      <c r="P357" s="82">
        <v>-2838.75359574709</v>
      </c>
      <c r="Q357" s="82">
        <v>-71829.559616330705</v>
      </c>
    </row>
    <row r="358" spans="2:17">
      <c r="B358" s="77"/>
      <c r="C358" s="77">
        <v>30.158000000000001</v>
      </c>
      <c r="D358" s="77">
        <v>-2.4</v>
      </c>
      <c r="E358" s="129">
        <f t="shared" si="28"/>
        <v>354</v>
      </c>
      <c r="F358" s="129" t="str">
        <f t="shared" si="27"/>
        <v/>
      </c>
      <c r="G358" s="117">
        <v>30.158000000000001</v>
      </c>
      <c r="H358" s="117">
        <v>-2.3999999999999901</v>
      </c>
      <c r="I358" s="127">
        <v>30.41666666667</v>
      </c>
      <c r="J358" s="407">
        <v>18.6547267228874</v>
      </c>
      <c r="K358" s="127">
        <v>30.41666666667</v>
      </c>
      <c r="L358" s="127">
        <v>340.93999797187701</v>
      </c>
      <c r="M358" s="81">
        <v>30.41666666667</v>
      </c>
      <c r="N358" s="82">
        <v>-266.90126459917599</v>
      </c>
      <c r="O358" s="82">
        <v>-5193.1046074154901</v>
      </c>
      <c r="P358" s="82">
        <v>-2454.3160561080999</v>
      </c>
      <c r="Q358" s="82">
        <v>-58252.9252797402</v>
      </c>
    </row>
    <row r="359" spans="2:17">
      <c r="B359" s="77"/>
      <c r="C359" s="77">
        <v>30.207999999999998</v>
      </c>
      <c r="D359" s="77">
        <v>-2.8</v>
      </c>
      <c r="E359" s="129">
        <f t="shared" si="28"/>
        <v>355</v>
      </c>
      <c r="F359" s="129" t="str">
        <f t="shared" si="27"/>
        <v/>
      </c>
      <c r="G359" s="117">
        <v>30.207999999999899</v>
      </c>
      <c r="H359" s="117">
        <v>-2.7999999999999901</v>
      </c>
      <c r="I359" s="127">
        <v>30.5</v>
      </c>
      <c r="J359" s="407">
        <v>19.030726869021901</v>
      </c>
      <c r="K359" s="127">
        <v>30.5</v>
      </c>
      <c r="L359" s="127">
        <v>340.67140383901199</v>
      </c>
      <c r="M359" s="81">
        <v>30.5</v>
      </c>
      <c r="N359" s="82">
        <v>-255.30773677890801</v>
      </c>
      <c r="O359" s="82">
        <v>-5062.8946171632297</v>
      </c>
      <c r="P359" s="82">
        <v>-2279.7209362449298</v>
      </c>
      <c r="Q359" s="82">
        <v>-56294.1804992006</v>
      </c>
    </row>
    <row r="360" spans="2:17">
      <c r="B360" s="77"/>
      <c r="C360" s="77">
        <v>30.257999999999999</v>
      </c>
      <c r="D360" s="77">
        <v>-2.4</v>
      </c>
      <c r="E360" s="129">
        <f t="shared" si="28"/>
        <v>356</v>
      </c>
      <c r="F360" s="129" t="str">
        <f t="shared" si="27"/>
        <v/>
      </c>
      <c r="G360" s="117">
        <v>30.2579999999999</v>
      </c>
      <c r="H360" s="117">
        <v>-2.3999999999999901</v>
      </c>
      <c r="I360" s="127">
        <v>30.58333333333</v>
      </c>
      <c r="J360" s="407">
        <v>19.193144738753301</v>
      </c>
      <c r="K360" s="127">
        <v>30.58333333333</v>
      </c>
      <c r="L360" s="127">
        <v>340.40254723113998</v>
      </c>
      <c r="M360" s="81">
        <v>30.58333333333</v>
      </c>
      <c r="N360" s="82">
        <v>-268.783244857733</v>
      </c>
      <c r="O360" s="82">
        <v>-5838.9288978451495</v>
      </c>
      <c r="P360" s="82">
        <v>-2481.8738048626601</v>
      </c>
      <c r="Q360" s="82">
        <v>-67933.759442628798</v>
      </c>
    </row>
    <row r="361" spans="2:17">
      <c r="B361" s="77"/>
      <c r="C361" s="77">
        <v>30.414000000000001</v>
      </c>
      <c r="D361" s="77">
        <v>2.4</v>
      </c>
      <c r="E361" s="129">
        <f t="shared" si="28"/>
        <v>357</v>
      </c>
      <c r="F361" s="129" t="str">
        <f t="shared" si="27"/>
        <v/>
      </c>
      <c r="G361" s="117">
        <v>30.414000000000001</v>
      </c>
      <c r="H361" s="117">
        <v>2.3999999999999901</v>
      </c>
      <c r="I361" s="127">
        <v>30.66666666667</v>
      </c>
      <c r="J361" s="407">
        <v>19.009592995843299</v>
      </c>
      <c r="K361" s="127">
        <v>30.66666666667</v>
      </c>
      <c r="L361" s="127">
        <v>340.13337736919601</v>
      </c>
      <c r="M361" s="81">
        <v>30.66666666667</v>
      </c>
      <c r="N361" s="82">
        <v>-292.90592935797099</v>
      </c>
      <c r="O361" s="82">
        <v>-6721.2754814874697</v>
      </c>
      <c r="P361" s="82">
        <v>-2844.3646233014201</v>
      </c>
      <c r="Q361" s="82">
        <v>-81173.405498718101</v>
      </c>
    </row>
    <row r="362" spans="2:17">
      <c r="B362" s="77"/>
      <c r="C362" s="77">
        <v>30.463999999999999</v>
      </c>
      <c r="D362" s="77">
        <v>2.8</v>
      </c>
      <c r="E362" s="129">
        <f t="shared" si="28"/>
        <v>358</v>
      </c>
      <c r="F362" s="129" t="str">
        <f t="shared" si="27"/>
        <v/>
      </c>
      <c r="G362" s="117">
        <v>30.463999999999899</v>
      </c>
      <c r="H362" s="117">
        <v>2.7999999999999901</v>
      </c>
      <c r="I362" s="127">
        <v>30.75</v>
      </c>
      <c r="J362" s="407">
        <v>18.664303461927201</v>
      </c>
      <c r="K362" s="127">
        <v>30.75</v>
      </c>
      <c r="L362" s="127">
        <v>339.86383044495199</v>
      </c>
      <c r="M362" s="81">
        <v>30.75</v>
      </c>
      <c r="N362" s="82">
        <v>-305.70238944130898</v>
      </c>
      <c r="O362" s="82">
        <v>-6928.8086530213104</v>
      </c>
      <c r="P362" s="82">
        <v>-3036.9564295288301</v>
      </c>
      <c r="Q362" s="82">
        <v>-84292.107830209599</v>
      </c>
    </row>
    <row r="363" spans="2:17">
      <c r="B363" s="77"/>
      <c r="C363" s="77">
        <v>30.513999999999999</v>
      </c>
      <c r="D363" s="77">
        <v>2.4</v>
      </c>
      <c r="E363" s="129">
        <f t="shared" si="28"/>
        <v>359</v>
      </c>
      <c r="F363" s="129" t="str">
        <f t="shared" si="27"/>
        <v/>
      </c>
      <c r="G363" s="117">
        <v>30.5139999999999</v>
      </c>
      <c r="H363" s="117">
        <v>2.3999999999999901</v>
      </c>
      <c r="I363" s="127">
        <v>30.83333333333</v>
      </c>
      <c r="J363" s="407">
        <v>18.496732510187702</v>
      </c>
      <c r="K363" s="127">
        <v>30.83333333333</v>
      </c>
      <c r="L363" s="127">
        <v>339.59389146674903</v>
      </c>
      <c r="M363" s="81">
        <v>30.83333333333</v>
      </c>
      <c r="N363" s="82">
        <v>-294.34637957982397</v>
      </c>
      <c r="O363" s="82">
        <v>-6233.4741565063596</v>
      </c>
      <c r="P363" s="82">
        <v>-2866.6093071658102</v>
      </c>
      <c r="Q363" s="82">
        <v>-73863.673279515206</v>
      </c>
    </row>
    <row r="364" spans="2:17">
      <c r="B364" s="77"/>
      <c r="C364" s="77">
        <v>30.67</v>
      </c>
      <c r="D364" s="77">
        <v>-2.1</v>
      </c>
      <c r="E364" s="129">
        <f t="shared" si="28"/>
        <v>360</v>
      </c>
      <c r="F364" s="129" t="str">
        <f t="shared" si="27"/>
        <v/>
      </c>
      <c r="G364" s="117">
        <v>30.67</v>
      </c>
      <c r="H364" s="117">
        <v>-2.1</v>
      </c>
      <c r="I364" s="127">
        <v>30.91666666667</v>
      </c>
      <c r="J364" s="407">
        <v>18.6518237464282</v>
      </c>
      <c r="K364" s="127">
        <v>30.91666666667</v>
      </c>
      <c r="L364" s="127">
        <v>339.32360604456198</v>
      </c>
      <c r="M364" s="81">
        <v>30.91666666667</v>
      </c>
      <c r="N364" s="82">
        <v>-271.86980284339501</v>
      </c>
      <c r="O364" s="82">
        <v>-5391.5356201811801</v>
      </c>
      <c r="P364" s="82">
        <v>-2528.8382743832799</v>
      </c>
      <c r="Q364" s="82">
        <v>-61231.037136383398</v>
      </c>
    </row>
    <row r="365" spans="2:17">
      <c r="B365" s="77"/>
      <c r="C365" s="77">
        <v>30.72</v>
      </c>
      <c r="D365" s="77">
        <v>-2.5</v>
      </c>
      <c r="E365" s="129">
        <f t="shared" si="28"/>
        <v>361</v>
      </c>
      <c r="F365" s="129" t="str">
        <f t="shared" si="27"/>
        <v/>
      </c>
      <c r="G365" s="117">
        <v>30.719999999999899</v>
      </c>
      <c r="H365" s="117">
        <v>-2.5</v>
      </c>
      <c r="I365" s="127">
        <v>31</v>
      </c>
      <c r="J365" s="407">
        <v>18.9791086084936</v>
      </c>
      <c r="K365" s="127">
        <v>31</v>
      </c>
      <c r="L365" s="127">
        <v>339.05303707214</v>
      </c>
      <c r="M365" s="81">
        <v>31</v>
      </c>
      <c r="N365" s="82">
        <v>-258.36254022339199</v>
      </c>
      <c r="O365" s="82">
        <v>-5128.8941767570996</v>
      </c>
      <c r="P365" s="82">
        <v>-2325.5570974009802</v>
      </c>
      <c r="Q365" s="82">
        <v>-57286.286293789497</v>
      </c>
    </row>
    <row r="366" spans="2:17">
      <c r="B366" s="77"/>
      <c r="C366" s="77">
        <v>30.77</v>
      </c>
      <c r="D366" s="77">
        <v>-2.1</v>
      </c>
      <c r="E366" s="129">
        <f t="shared" si="28"/>
        <v>362</v>
      </c>
      <c r="F366" s="129" t="str">
        <f t="shared" si="27"/>
        <v/>
      </c>
      <c r="G366" s="117">
        <v>30.7699999999999</v>
      </c>
      <c r="H366" s="117">
        <v>-2.1</v>
      </c>
      <c r="I366" s="117"/>
      <c r="J366" s="117"/>
      <c r="K366" s="117"/>
      <c r="L366" s="117"/>
    </row>
    <row r="367" spans="2:17">
      <c r="B367" s="77"/>
      <c r="C367" s="77">
        <v>30.925999999999998</v>
      </c>
      <c r="D367" s="77">
        <v>2.1</v>
      </c>
      <c r="E367" s="129">
        <f t="shared" si="28"/>
        <v>363</v>
      </c>
      <c r="F367" s="129" t="str">
        <f t="shared" si="27"/>
        <v/>
      </c>
      <c r="G367" s="117">
        <v>30.925999999999899</v>
      </c>
      <c r="H367" s="117">
        <v>2.1</v>
      </c>
      <c r="I367" s="117"/>
      <c r="J367" s="117"/>
      <c r="K367" s="117"/>
      <c r="L367" s="117"/>
    </row>
    <row r="368" spans="2:17">
      <c r="B368" s="77"/>
      <c r="C368" s="77">
        <v>30.975999999999999</v>
      </c>
      <c r="D368" s="77">
        <v>2.5</v>
      </c>
      <c r="E368" s="129">
        <f t="shared" si="28"/>
        <v>364</v>
      </c>
      <c r="F368" s="129" t="str">
        <f t="shared" si="27"/>
        <v/>
      </c>
      <c r="G368" s="117">
        <v>30.9759999999999</v>
      </c>
      <c r="H368" s="117">
        <v>2.5</v>
      </c>
      <c r="I368" s="117"/>
      <c r="J368" s="117"/>
      <c r="K368" s="117"/>
      <c r="L368" s="117"/>
    </row>
    <row r="369" spans="2:12">
      <c r="B369" s="77"/>
      <c r="C369" s="77">
        <v>31.026</v>
      </c>
      <c r="D369" s="77">
        <v>2</v>
      </c>
      <c r="E369" s="129">
        <f t="shared" si="28"/>
        <v>365</v>
      </c>
      <c r="F369" s="129" t="str">
        <f t="shared" si="27"/>
        <v/>
      </c>
      <c r="G369" s="117">
        <v>31.0259999999999</v>
      </c>
      <c r="H369" s="117">
        <v>2</v>
      </c>
      <c r="I369" s="117"/>
      <c r="J369" s="117"/>
      <c r="K369" s="117"/>
      <c r="L369" s="117"/>
    </row>
    <row r="370" spans="2:12">
      <c r="F370" s="79"/>
    </row>
  </sheetData>
  <conditionalFormatting sqref="N3:Q3">
    <cfRule type="colorScale" priority="1">
      <colorScale>
        <cfvo type="min"/>
        <cfvo type="percentile" val="50"/>
        <cfvo type="max"/>
        <color rgb="FFF8696B"/>
        <color rgb="FFFFEB84"/>
        <color rgb="FF63BE7B"/>
      </colorScale>
    </cfRule>
    <cfRule type="dataBar" priority="3">
      <dataBar>
        <cfvo type="min"/>
        <cfvo type="max"/>
        <color rgb="FF008AEF"/>
      </dataBar>
      <extLst>
        <ext xmlns:x14="http://schemas.microsoft.com/office/spreadsheetml/2009/9/main" uri="{B025F937-C7B1-47D3-B67F-A62EFF666E3E}">
          <x14:id>{B5348791-4787-4B9C-954B-C524C8E3CD38}</x14:id>
        </ext>
      </extLst>
    </cfRule>
  </conditionalFormatting>
  <conditionalFormatting sqref="N5:Q365">
    <cfRule type="colorScale" priority="9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S6:U9">
    <cfRule type="colorScale" priority="4">
      <colorScale>
        <cfvo type="min"/>
        <cfvo type="percentile" val="50"/>
        <cfvo type="max"/>
        <color rgb="FFF8696B"/>
        <color rgb="FFFCFCFF"/>
        <color rgb="FF5A8AC6"/>
      </colorScale>
    </cfRule>
  </conditionalFormatting>
  <conditionalFormatting sqref="W41:W70">
    <cfRule type="colorScale" priority="2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AI24:AK24 AJ23:AK23">
    <cfRule type="colorScale" priority="8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AI23:AR37">
    <cfRule type="colorScale" priority="7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AW54:AZ55 AH5 AW60:AZ70 AY56:AZ59 AI41:AV55">
    <cfRule type="colorScale" priority="5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AW54:AZ55 AW60:AZ70 AY56:AZ59 AI41:AV55">
    <cfRule type="colorScale" priority="6">
      <colorScale>
        <cfvo type="min"/>
        <cfvo type="percentile" val="50"/>
        <cfvo type="max"/>
        <color rgb="FFF8696B"/>
        <color rgb="FFFFEB84"/>
        <color rgb="FF63BE7B"/>
      </colorScale>
    </cfRule>
    <cfRule type="colorScale" priority="10">
      <colorScale>
        <cfvo type="min"/>
        <cfvo type="percentile" val="50"/>
        <cfvo type="max"/>
        <color rgb="FFF8696B"/>
        <color rgb="FFFFEB84"/>
        <color rgb="FF63BE7B"/>
      </colorScale>
    </cfRule>
  </conditionalFormatting>
  <pageMargins left="0.7" right="0.7" top="0.75" bottom="0.75" header="0.3" footer="0.3"/>
  <drawing r:id="rId1"/>
  <extLst>
    <ext xmlns:x14="http://schemas.microsoft.com/office/spreadsheetml/2009/9/main" uri="{78C0D931-6437-407d-A8EE-F0AAD7539E65}">
      <x14:conditionalFormattings>
        <x14:conditionalFormatting xmlns:xm="http://schemas.microsoft.com/office/excel/2006/main">
          <x14:cfRule type="dataBar" id="{B5348791-4787-4B9C-954B-C524C8E3CD38}">
            <x14:dataBar minLength="0" maxLength="100" gradient="0">
              <x14:cfvo type="autoMin"/>
              <x14:cfvo type="autoMax"/>
              <x14:negativeFillColor rgb="FFFF0000"/>
              <x14:axisColor rgb="FF000000"/>
            </x14:dataBar>
          </x14:cfRule>
          <xm:sqref>N3:Q3</xm:sqref>
        </x14:conditionalFormatting>
      </x14:conditionalFormattings>
    </ext>
  </extLst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47845C1-E6FE-4EC1-BDBD-7DEE83B6F0DD}">
  <dimension ref="A1:AZ64"/>
  <sheetViews>
    <sheetView zoomScale="115" zoomScaleNormal="115" workbookViewId="0"/>
  </sheetViews>
  <sheetFormatPr defaultRowHeight="15"/>
  <cols>
    <col min="1" max="1" width="6.42578125" style="79" customWidth="1"/>
    <col min="2" max="2" width="6" style="37" customWidth="1"/>
    <col min="3" max="3" width="4.7109375" style="37" customWidth="1"/>
    <col min="4" max="4" width="4.7109375" customWidth="1"/>
    <col min="5" max="5" width="3.85546875" customWidth="1"/>
    <col min="6" max="6" width="3.5703125" style="90" customWidth="1"/>
    <col min="7" max="7" width="7.140625" customWidth="1"/>
    <col min="8" max="8" width="1.85546875" customWidth="1"/>
    <col min="9" max="10" width="7.140625" customWidth="1"/>
    <col min="11" max="11" width="1.85546875" customWidth="1"/>
    <col min="12" max="12" width="2.5703125" customWidth="1"/>
    <col min="13" max="13" width="3.5703125" customWidth="1"/>
    <col min="14" max="25" width="2.5703125" style="71" customWidth="1"/>
    <col min="26" max="26" width="4" style="71" customWidth="1"/>
    <col min="27" max="27" width="3.5703125" style="71" customWidth="1"/>
    <col min="28" max="33" width="2.5703125" style="71" customWidth="1"/>
    <col min="34" max="35" width="2.5703125" customWidth="1"/>
    <col min="36" max="36" width="2.5703125" style="37" customWidth="1"/>
    <col min="37" max="38" width="2.5703125" style="79" customWidth="1"/>
    <col min="39" max="39" width="2.42578125" style="79" customWidth="1"/>
    <col min="40" max="42" width="14.28515625" style="79" customWidth="1"/>
    <col min="43" max="43" width="6.140625" style="37" customWidth="1"/>
    <col min="44" max="45" width="6.140625" customWidth="1"/>
    <col min="46" max="48" width="6.140625" style="37" customWidth="1"/>
  </cols>
  <sheetData>
    <row r="1" spans="1:52" s="185" customFormat="1">
      <c r="A1" s="489"/>
      <c r="B1" s="490" t="s">
        <v>737</v>
      </c>
      <c r="C1" s="489"/>
      <c r="D1" s="490"/>
      <c r="E1" s="489"/>
      <c r="F1" s="465"/>
      <c r="G1" s="1"/>
      <c r="H1" s="489"/>
      <c r="I1" s="1"/>
      <c r="J1" s="1"/>
      <c r="K1" s="489"/>
      <c r="L1" s="489" t="s">
        <v>736</v>
      </c>
      <c r="M1" s="489"/>
      <c r="N1" s="490"/>
      <c r="O1" s="108"/>
      <c r="P1" s="108"/>
      <c r="Q1" s="108"/>
      <c r="R1" s="108"/>
      <c r="S1" s="108"/>
      <c r="T1" s="490" t="s">
        <v>738</v>
      </c>
      <c r="U1" s="108"/>
      <c r="V1" s="108"/>
      <c r="W1" s="108"/>
      <c r="X1" s="108"/>
      <c r="Y1" s="489" t="s">
        <v>740</v>
      </c>
      <c r="Z1" s="489"/>
      <c r="AA1" s="490"/>
      <c r="AB1" s="108"/>
      <c r="AC1" s="108"/>
      <c r="AD1" s="108"/>
      <c r="AE1" s="108"/>
      <c r="AF1" s="108"/>
      <c r="AG1" s="490" t="s">
        <v>741</v>
      </c>
      <c r="AH1" s="490"/>
      <c r="AI1" s="488" t="s">
        <v>748</v>
      </c>
      <c r="AJ1" s="489"/>
      <c r="AK1" s="489"/>
      <c r="AL1" s="489"/>
      <c r="AM1" s="489"/>
      <c r="AN1" s="489"/>
      <c r="AO1" s="489"/>
      <c r="AP1" s="489"/>
      <c r="AQ1" s="489" t="s">
        <v>733</v>
      </c>
      <c r="AR1" s="489"/>
      <c r="AS1" s="489"/>
      <c r="AT1" s="489"/>
      <c r="AU1" s="489"/>
      <c r="AV1" s="490" t="s">
        <v>732</v>
      </c>
      <c r="AW1" s="489"/>
      <c r="AX1" s="489"/>
      <c r="AY1" s="489"/>
      <c r="AZ1" s="489"/>
    </row>
    <row r="2" spans="1:52" s="185" customFormat="1">
      <c r="A2" s="40"/>
      <c r="B2" s="25">
        <v>10</v>
      </c>
      <c r="C2" s="25">
        <f>COUNTIF($C$5:$C$64,"="&amp;D2)</f>
        <v>10</v>
      </c>
      <c r="D2" s="25">
        <v>1</v>
      </c>
      <c r="E2" s="25">
        <f>B2</f>
        <v>10</v>
      </c>
      <c r="F2" s="503" t="s">
        <v>734</v>
      </c>
      <c r="G2" s="503"/>
      <c r="H2" s="1"/>
      <c r="I2" s="495"/>
      <c r="J2" s="495"/>
      <c r="K2" s="1"/>
      <c r="L2" s="495"/>
      <c r="M2" s="495"/>
      <c r="N2" s="495"/>
      <c r="O2" s="495"/>
      <c r="P2" s="495"/>
      <c r="Q2" s="495"/>
      <c r="R2" s="495"/>
      <c r="S2" s="495"/>
      <c r="T2" s="495"/>
      <c r="U2" s="108"/>
      <c r="V2" s="108"/>
      <c r="W2" s="108"/>
      <c r="X2" s="108"/>
      <c r="Y2" s="495"/>
      <c r="Z2" s="495"/>
      <c r="AA2" s="495"/>
      <c r="AB2" s="495"/>
      <c r="AC2" s="495"/>
      <c r="AD2" s="495"/>
      <c r="AE2" s="495"/>
      <c r="AF2" s="495"/>
      <c r="AG2" s="495"/>
      <c r="AH2" s="1"/>
      <c r="AI2" s="488" t="s">
        <v>750</v>
      </c>
      <c r="AJ2" s="489"/>
      <c r="AK2" s="489"/>
      <c r="AL2" s="489"/>
      <c r="AM2" s="489"/>
      <c r="AN2" s="530" t="s">
        <v>3</v>
      </c>
      <c r="AO2" s="531">
        <v>3</v>
      </c>
      <c r="AP2" s="489"/>
      <c r="AQ2" s="489"/>
      <c r="AR2" s="489"/>
      <c r="AS2" s="147"/>
      <c r="AT2" s="489"/>
      <c r="AU2" s="489"/>
      <c r="AV2" s="490"/>
      <c r="AW2" s="489"/>
      <c r="AX2" s="489"/>
      <c r="AY2" s="489"/>
      <c r="AZ2" s="489"/>
    </row>
    <row r="3" spans="1:52">
      <c r="A3" s="40"/>
      <c r="B3" s="25">
        <v>4</v>
      </c>
      <c r="C3" s="25">
        <f>COUNTIF($C$5:$C$64,"="&amp;D3)</f>
        <v>4</v>
      </c>
      <c r="D3" s="25">
        <v>2</v>
      </c>
      <c r="E3" s="25">
        <f>B3+E2</f>
        <v>14</v>
      </c>
      <c r="F3" s="333"/>
      <c r="G3" s="501" t="s">
        <v>742</v>
      </c>
      <c r="H3" s="1"/>
      <c r="I3" s="499" t="s">
        <v>747</v>
      </c>
      <c r="J3" s="500" t="s">
        <v>745</v>
      </c>
      <c r="K3" s="1"/>
      <c r="L3" s="495"/>
      <c r="M3" s="495"/>
      <c r="N3" s="502" t="s">
        <v>743</v>
      </c>
      <c r="O3" s="495"/>
      <c r="P3" s="495"/>
      <c r="Q3" s="495"/>
      <c r="R3" s="495"/>
      <c r="S3" s="495"/>
      <c r="T3" s="10">
        <v>0</v>
      </c>
      <c r="U3" s="108"/>
      <c r="V3" s="108"/>
      <c r="W3" s="108"/>
      <c r="X3" s="108"/>
      <c r="Y3" s="495"/>
      <c r="Z3" s="495"/>
      <c r="AA3" s="502" t="s">
        <v>744</v>
      </c>
      <c r="AB3" s="495"/>
      <c r="AC3" s="495"/>
      <c r="AD3" s="495"/>
      <c r="AE3" s="495"/>
      <c r="AF3" s="495"/>
      <c r="AG3" s="10">
        <v>0</v>
      </c>
      <c r="AH3" s="1"/>
      <c r="AI3" s="488" t="s">
        <v>749</v>
      </c>
      <c r="AJ3" s="1"/>
      <c r="AK3" s="148"/>
      <c r="AL3" s="148"/>
      <c r="AM3" s="148"/>
      <c r="AN3" s="530" t="s">
        <v>2</v>
      </c>
      <c r="AO3" s="531">
        <v>10</v>
      </c>
      <c r="AP3" s="148"/>
      <c r="AQ3" s="143"/>
      <c r="AR3" s="504" t="str">
        <f>AI3</f>
        <v>flow-ja-face</v>
      </c>
      <c r="AS3" s="147"/>
      <c r="AT3" s="25"/>
      <c r="AU3" s="491" t="s">
        <v>135</v>
      </c>
      <c r="AV3" s="25"/>
      <c r="AW3" s="488"/>
      <c r="AX3" s="488"/>
      <c r="AY3" s="488"/>
      <c r="AZ3" s="488"/>
    </row>
    <row r="4" spans="1:52" ht="15.75" thickBot="1">
      <c r="A4" s="40">
        <f>ROW()</f>
        <v>4</v>
      </c>
      <c r="B4" s="25">
        <v>6</v>
      </c>
      <c r="C4" s="25">
        <f>COUNTIF($C$5:$C$64,"="&amp;D4)</f>
        <v>6</v>
      </c>
      <c r="D4" s="25">
        <v>3</v>
      </c>
      <c r="E4" s="25">
        <f>B4+E3</f>
        <v>20</v>
      </c>
      <c r="F4" s="333">
        <v>0</v>
      </c>
      <c r="G4" s="333">
        <v>-1</v>
      </c>
      <c r="H4" s="333"/>
      <c r="I4" s="495">
        <v>0</v>
      </c>
      <c r="J4" s="495">
        <v>0</v>
      </c>
      <c r="K4" s="333"/>
      <c r="L4" s="493"/>
      <c r="M4" s="335"/>
      <c r="N4" s="495"/>
      <c r="O4" s="495"/>
      <c r="P4" s="495"/>
      <c r="Q4" s="495"/>
      <c r="R4" s="495"/>
      <c r="S4" s="495"/>
      <c r="T4" s="10">
        <v>-1</v>
      </c>
      <c r="U4" s="108"/>
      <c r="V4" s="108"/>
      <c r="W4" s="108"/>
      <c r="X4" s="108"/>
      <c r="Y4" s="493"/>
      <c r="Z4" s="335"/>
      <c r="AA4" s="495"/>
      <c r="AB4" s="495"/>
      <c r="AC4" s="495"/>
      <c r="AD4" s="495"/>
      <c r="AE4" s="495"/>
      <c r="AF4" s="495"/>
      <c r="AG4" s="10">
        <v>10</v>
      </c>
      <c r="AH4" s="1"/>
      <c r="AI4" s="495"/>
      <c r="AJ4" s="495"/>
      <c r="AK4" s="495"/>
      <c r="AL4" s="10"/>
      <c r="AM4" s="148"/>
      <c r="AN4" s="530" t="s">
        <v>1</v>
      </c>
      <c r="AO4" s="531">
        <v>1</v>
      </c>
      <c r="AP4" s="148"/>
      <c r="AQ4" s="144"/>
      <c r="AR4" s="144" t="s">
        <v>746</v>
      </c>
      <c r="AS4" s="147"/>
      <c r="AT4" s="25" t="s">
        <v>35</v>
      </c>
      <c r="AU4" s="25"/>
      <c r="AV4" s="492" t="s">
        <v>136</v>
      </c>
      <c r="AW4" s="488"/>
      <c r="AX4" s="488"/>
      <c r="AY4" s="488"/>
      <c r="AZ4" s="488"/>
    </row>
    <row r="5" spans="1:52">
      <c r="A5" s="40">
        <f>IF(ISNUMBER(B5),ROW()-$A$4,"")</f>
        <v>1</v>
      </c>
      <c r="B5" s="385">
        <v>0</v>
      </c>
      <c r="C5" s="1">
        <f t="shared" ref="C5:C36" si="0">IF(ISNUMBER(B5),_xlfn.IFS(A5&lt;=$E$2,$D$2,A5&lt;=$E$3,$D$3,A5&lt;=$E$4,$D$4),"")</f>
        <v>1</v>
      </c>
      <c r="D5" s="1" t="s">
        <v>29</v>
      </c>
      <c r="E5" s="1" t="s">
        <v>29</v>
      </c>
      <c r="F5" s="333">
        <f>IF(C5="","",IF(AND(C6="",C5&lt;&gt;C6),4,IF(B4&lt;&gt;C5,MAX(F$4:F4)+1,0)))</f>
        <v>1</v>
      </c>
      <c r="G5" s="1">
        <f t="shared" ref="G5:G36" si="1">IF(OR(F5="",F5=0),$G$4,INDEX($M$5:$M$8,F5,1))</f>
        <v>0</v>
      </c>
      <c r="H5" s="1"/>
      <c r="I5" s="1">
        <f>IF($F5="","",IF($F5=0,I4,INDEX($N$5:$N$8,F5,1)))</f>
        <v>0</v>
      </c>
      <c r="J5" s="1">
        <f>IF($F5="","",IF($F5=0,J4,INDEX($AA$5:$AA$8,F5,1)))</f>
        <v>2000</v>
      </c>
      <c r="K5" s="1"/>
      <c r="L5" s="86">
        <v>1</v>
      </c>
      <c r="M5" s="497">
        <v>0</v>
      </c>
      <c r="N5" s="495">
        <v>0</v>
      </c>
      <c r="O5" s="58"/>
      <c r="P5" s="58">
        <v>0</v>
      </c>
      <c r="Q5" s="58">
        <v>1</v>
      </c>
      <c r="R5" s="58">
        <v>2</v>
      </c>
      <c r="S5" s="498">
        <v>3</v>
      </c>
      <c r="T5" s="178"/>
      <c r="U5" s="108"/>
      <c r="V5" s="108"/>
      <c r="W5" s="108"/>
      <c r="X5" s="108"/>
      <c r="Y5" s="86">
        <v>1</v>
      </c>
      <c r="Z5" s="497">
        <v>0</v>
      </c>
      <c r="AA5" s="495">
        <v>2000</v>
      </c>
      <c r="AB5" s="58"/>
      <c r="AC5" s="58">
        <v>0</v>
      </c>
      <c r="AD5" s="58">
        <v>1</v>
      </c>
      <c r="AE5" s="58">
        <v>2</v>
      </c>
      <c r="AF5" s="498">
        <v>3</v>
      </c>
      <c r="AG5" s="178"/>
      <c r="AH5" s="1"/>
      <c r="AI5" s="58">
        <v>0</v>
      </c>
      <c r="AJ5" s="58">
        <v>1</v>
      </c>
      <c r="AK5" s="58">
        <v>1</v>
      </c>
      <c r="AL5" s="505" t="str">
        <f>_xlfn.CONCAT(AK5+1,",",AJ5+1)</f>
        <v>2,2</v>
      </c>
      <c r="AM5" s="148"/>
      <c r="AN5" s="532"/>
      <c r="AO5" s="533"/>
      <c r="AP5" s="148"/>
      <c r="AQ5" s="468">
        <v>40</v>
      </c>
      <c r="AR5" s="146">
        <v>1191.1490074317201</v>
      </c>
      <c r="AS5" s="147"/>
      <c r="AT5" s="468">
        <v>40</v>
      </c>
      <c r="AU5" s="140">
        <v>1.7313933205960801</v>
      </c>
      <c r="AV5" s="140">
        <v>0.13029315960912</v>
      </c>
      <c r="AW5" s="488"/>
      <c r="AX5" s="488"/>
      <c r="AY5" s="488"/>
      <c r="AZ5" s="488"/>
    </row>
    <row r="6" spans="1:52" ht="15.75" thickBot="1">
      <c r="A6" s="40">
        <f t="shared" ref="A6:A64" si="2">IF(ISNUMBER(B6),ROW()-$A$4,"")</f>
        <v>2</v>
      </c>
      <c r="B6" s="385">
        <v>44.4444444444444</v>
      </c>
      <c r="C6" s="1">
        <f t="shared" si="0"/>
        <v>1</v>
      </c>
      <c r="D6" s="1" t="s">
        <v>29</v>
      </c>
      <c r="E6" s="1" t="s">
        <v>29</v>
      </c>
      <c r="F6" s="333">
        <f>IF(C6="","",IF(AND(C7="",C6&lt;&gt;C7),4,IF(C5&lt;&gt;C6,MAX(F$4:F5)+1,0)))</f>
        <v>0</v>
      </c>
      <c r="G6" s="1">
        <f t="shared" si="1"/>
        <v>-1</v>
      </c>
      <c r="H6" s="1"/>
      <c r="I6" s="1">
        <f t="shared" ref="I6:I64" si="3">IF($F6="","",IF($F6=0,I5,INDEX($N$5:$N$8,F6,1)))</f>
        <v>0</v>
      </c>
      <c r="J6" s="1">
        <f t="shared" ref="J6:J64" si="4">IF($F6="","",IF($F6=0,J5,INDEX($AA$5:$AA$8,F6,1)))</f>
        <v>2000</v>
      </c>
      <c r="K6" s="1"/>
      <c r="L6" s="86">
        <v>2</v>
      </c>
      <c r="M6" s="497">
        <v>307</v>
      </c>
      <c r="N6" s="495">
        <v>1</v>
      </c>
      <c r="O6" s="58">
        <v>0</v>
      </c>
      <c r="P6" s="58">
        <v>0</v>
      </c>
      <c r="Q6" s="58">
        <v>0</v>
      </c>
      <c r="R6" s="58">
        <v>9</v>
      </c>
      <c r="S6" s="498" t="s">
        <v>735</v>
      </c>
      <c r="T6" s="10" t="str">
        <f>_xlfn.CONCAT(R6+1,",",Q6+1)</f>
        <v>10,1</v>
      </c>
      <c r="U6" s="108"/>
      <c r="V6" s="108"/>
      <c r="W6" s="108"/>
      <c r="X6" s="108"/>
      <c r="Y6" s="86">
        <v>2</v>
      </c>
      <c r="Z6" s="497">
        <v>307</v>
      </c>
      <c r="AA6" s="495">
        <v>6000</v>
      </c>
      <c r="AB6" s="58">
        <v>0</v>
      </c>
      <c r="AC6" s="58">
        <v>0</v>
      </c>
      <c r="AD6" s="58">
        <v>1</v>
      </c>
      <c r="AE6" s="58">
        <v>0</v>
      </c>
      <c r="AF6" s="498" t="s">
        <v>739</v>
      </c>
      <c r="AG6" s="10" t="str">
        <f>_xlfn.CONCAT(AE6+1,",",AD6+1)</f>
        <v>1,2</v>
      </c>
      <c r="AH6" s="1"/>
      <c r="AI6" s="58">
        <v>0</v>
      </c>
      <c r="AJ6" s="58">
        <v>1</v>
      </c>
      <c r="AK6" s="58">
        <v>0</v>
      </c>
      <c r="AL6" s="506" t="str">
        <f>_xlfn.CONCAT(AK6+1,",",AJ6+1)</f>
        <v>1,2</v>
      </c>
      <c r="AM6" s="148"/>
      <c r="AN6" s="530" t="s">
        <v>763</v>
      </c>
      <c r="AO6" s="531">
        <v>3</v>
      </c>
      <c r="AP6" s="148"/>
      <c r="AQ6" s="468">
        <v>80</v>
      </c>
      <c r="AR6" s="146">
        <v>1437.42022109249</v>
      </c>
      <c r="AS6" s="147"/>
      <c r="AT6" s="468">
        <v>80</v>
      </c>
      <c r="AU6" s="140">
        <v>2.1929088581214899</v>
      </c>
      <c r="AV6" s="140">
        <v>0.26058631921824099</v>
      </c>
      <c r="AW6" s="488"/>
      <c r="AX6" s="488"/>
      <c r="AY6" s="488"/>
      <c r="AZ6" s="488"/>
    </row>
    <row r="7" spans="1:52">
      <c r="A7" s="40">
        <f t="shared" si="2"/>
        <v>3</v>
      </c>
      <c r="B7" s="385">
        <v>88.8888888888888</v>
      </c>
      <c r="C7" s="1">
        <f t="shared" si="0"/>
        <v>1</v>
      </c>
      <c r="D7" s="1" t="s">
        <v>29</v>
      </c>
      <c r="E7" s="1" t="s">
        <v>29</v>
      </c>
      <c r="F7" s="333">
        <f>IF(C7="","",IF(AND(C8="",C7&lt;&gt;C8),4,IF(C6&lt;&gt;C7,MAX(F$4:F6)+1,0)))</f>
        <v>0</v>
      </c>
      <c r="G7" s="1">
        <f t="shared" si="1"/>
        <v>-1</v>
      </c>
      <c r="H7" s="1"/>
      <c r="I7" s="1">
        <f t="shared" si="3"/>
        <v>0</v>
      </c>
      <c r="J7" s="1">
        <f t="shared" si="4"/>
        <v>2000</v>
      </c>
      <c r="K7" s="1"/>
      <c r="L7" s="86">
        <v>3</v>
      </c>
      <c r="M7" s="497">
        <v>791</v>
      </c>
      <c r="N7" s="495">
        <v>5</v>
      </c>
      <c r="O7" s="58">
        <v>1</v>
      </c>
      <c r="P7" s="58">
        <v>0</v>
      </c>
      <c r="Q7" s="58">
        <v>1</v>
      </c>
      <c r="R7" s="58">
        <v>9</v>
      </c>
      <c r="S7" s="498" t="s">
        <v>735</v>
      </c>
      <c r="T7" s="10" t="str">
        <f t="shared" ref="T7:T8" si="5">_xlfn.CONCAT(R7+1,",",Q7+1)</f>
        <v>10,2</v>
      </c>
      <c r="U7" s="108"/>
      <c r="V7" s="108"/>
      <c r="W7" s="108"/>
      <c r="X7" s="108"/>
      <c r="Y7" s="86">
        <v>3</v>
      </c>
      <c r="Z7" s="497">
        <v>791</v>
      </c>
      <c r="AA7" s="495">
        <v>5000</v>
      </c>
      <c r="AB7" s="1"/>
      <c r="AC7" s="1"/>
      <c r="AD7" s="1"/>
      <c r="AE7" s="1"/>
      <c r="AF7" s="1"/>
      <c r="AG7" s="1"/>
      <c r="AH7" s="1"/>
      <c r="AI7" s="1"/>
      <c r="AJ7" s="1"/>
      <c r="AK7" s="148"/>
      <c r="AL7" s="148"/>
      <c r="AM7" s="148"/>
      <c r="AN7" s="148"/>
      <c r="AO7" s="148"/>
      <c r="AP7" s="148"/>
      <c r="AQ7" s="468">
        <v>120</v>
      </c>
      <c r="AR7" s="146">
        <v>1683.6611474547101</v>
      </c>
      <c r="AS7" s="147"/>
      <c r="AT7" s="468">
        <v>120</v>
      </c>
      <c r="AU7" s="140">
        <v>2.65423441628255</v>
      </c>
      <c r="AV7" s="140">
        <v>0.39087947882736102</v>
      </c>
      <c r="AW7" s="488"/>
      <c r="AX7" s="488"/>
      <c r="AY7" s="488"/>
      <c r="AZ7" s="488"/>
    </row>
    <row r="8" spans="1:52">
      <c r="A8" s="40">
        <f t="shared" si="2"/>
        <v>4</v>
      </c>
      <c r="B8" s="385">
        <v>133.333333333333</v>
      </c>
      <c r="C8" s="1">
        <f t="shared" si="0"/>
        <v>1</v>
      </c>
      <c r="D8" s="1" t="s">
        <v>29</v>
      </c>
      <c r="E8" s="1" t="s">
        <v>29</v>
      </c>
      <c r="F8" s="333">
        <f>IF(C8="","",IF(AND(C9="",C8&lt;&gt;C9),4,IF(C7&lt;&gt;C8,MAX(F$4:F7)+1,0)))</f>
        <v>0</v>
      </c>
      <c r="G8" s="1">
        <f t="shared" si="1"/>
        <v>-1</v>
      </c>
      <c r="H8" s="1"/>
      <c r="I8" s="1">
        <f t="shared" si="3"/>
        <v>0</v>
      </c>
      <c r="J8" s="1">
        <f t="shared" si="4"/>
        <v>2000</v>
      </c>
      <c r="K8" s="1"/>
      <c r="L8" s="86">
        <v>4</v>
      </c>
      <c r="M8" s="497">
        <v>1000</v>
      </c>
      <c r="N8" s="495">
        <v>2</v>
      </c>
      <c r="O8" s="58">
        <v>2</v>
      </c>
      <c r="P8" s="58">
        <v>0</v>
      </c>
      <c r="Q8" s="58">
        <v>2</v>
      </c>
      <c r="R8" s="58">
        <v>9</v>
      </c>
      <c r="S8" s="498" t="s">
        <v>735</v>
      </c>
      <c r="T8" s="10" t="str">
        <f t="shared" si="5"/>
        <v>10,3</v>
      </c>
      <c r="U8" s="108"/>
      <c r="V8" s="108"/>
      <c r="W8" s="108"/>
      <c r="X8" s="108"/>
      <c r="Y8" s="86">
        <v>4</v>
      </c>
      <c r="Z8" s="497">
        <v>1000</v>
      </c>
      <c r="AA8" s="495">
        <v>9000</v>
      </c>
      <c r="AB8" s="1"/>
      <c r="AC8" s="1"/>
      <c r="AD8" s="1"/>
      <c r="AE8" s="1"/>
      <c r="AF8" s="1"/>
      <c r="AG8" s="1"/>
      <c r="AH8" s="1"/>
      <c r="AI8" s="1"/>
      <c r="AJ8" s="489"/>
      <c r="AK8" s="489"/>
      <c r="AL8" s="489"/>
      <c r="AM8" s="148"/>
      <c r="AN8" s="148"/>
      <c r="AO8" s="148"/>
      <c r="AP8" s="148"/>
      <c r="AQ8" s="468">
        <v>160</v>
      </c>
      <c r="AR8" s="146">
        <v>1929.9020690703701</v>
      </c>
      <c r="AS8" s="147"/>
      <c r="AT8" s="468">
        <v>160</v>
      </c>
      <c r="AU8" s="140">
        <v>3.1155599400813001</v>
      </c>
      <c r="AV8" s="140">
        <v>0.52117263843648198</v>
      </c>
      <c r="AW8" s="488"/>
      <c r="AX8" s="488"/>
      <c r="AY8" s="488"/>
      <c r="AZ8" s="488"/>
    </row>
    <row r="9" spans="1:52">
      <c r="A9" s="40">
        <f t="shared" si="2"/>
        <v>5</v>
      </c>
      <c r="B9" s="385">
        <v>177.777777777777</v>
      </c>
      <c r="C9" s="1">
        <f t="shared" si="0"/>
        <v>1</v>
      </c>
      <c r="D9" s="1" t="s">
        <v>29</v>
      </c>
      <c r="E9" s="1" t="s">
        <v>29</v>
      </c>
      <c r="F9" s="333">
        <f>IF(C9="","",IF(AND(C10="",C9&lt;&gt;C10),4,IF(C8&lt;&gt;C9,MAX(F$4:F8)+1,0)))</f>
        <v>0</v>
      </c>
      <c r="G9" s="1">
        <f t="shared" si="1"/>
        <v>-1</v>
      </c>
      <c r="H9" s="1"/>
      <c r="I9" s="1">
        <f t="shared" si="3"/>
        <v>0</v>
      </c>
      <c r="J9" s="1">
        <f t="shared" si="4"/>
        <v>2000</v>
      </c>
      <c r="K9" s="1"/>
      <c r="L9" s="181"/>
      <c r="M9" s="335"/>
      <c r="N9" s="495"/>
      <c r="O9" s="58"/>
      <c r="P9" s="58"/>
      <c r="Q9" s="58"/>
      <c r="R9" s="58"/>
      <c r="S9" s="498"/>
      <c r="T9" s="178"/>
      <c r="U9" s="108"/>
      <c r="V9" s="108"/>
      <c r="W9" s="108"/>
      <c r="X9" s="108"/>
      <c r="Y9" s="181"/>
      <c r="Z9" s="335"/>
      <c r="AA9" s="495"/>
      <c r="AB9" s="1"/>
      <c r="AC9" s="1"/>
      <c r="AD9" s="1"/>
      <c r="AE9" s="1"/>
      <c r="AF9" s="1"/>
      <c r="AG9" s="1"/>
      <c r="AH9" s="1"/>
      <c r="AI9" s="1"/>
      <c r="AJ9" s="1"/>
      <c r="AK9" s="148"/>
      <c r="AL9" s="148"/>
      <c r="AM9" s="148"/>
      <c r="AN9" s="148"/>
      <c r="AO9" s="148"/>
      <c r="AP9" s="148"/>
      <c r="AQ9" s="468">
        <v>200</v>
      </c>
      <c r="AR9" s="146">
        <v>2176.1429906851899</v>
      </c>
      <c r="AS9" s="147"/>
      <c r="AT9" s="468">
        <v>200</v>
      </c>
      <c r="AU9" s="140">
        <v>3.5768854638737699</v>
      </c>
      <c r="AV9" s="140">
        <v>0.65146579804560201</v>
      </c>
      <c r="AW9" s="488"/>
      <c r="AX9" s="488"/>
      <c r="AY9" s="488"/>
      <c r="AZ9" s="488"/>
    </row>
    <row r="10" spans="1:52">
      <c r="A10" s="40">
        <f t="shared" si="2"/>
        <v>6</v>
      </c>
      <c r="B10" s="385">
        <v>222.222222222222</v>
      </c>
      <c r="C10" s="1">
        <f t="shared" si="0"/>
        <v>1</v>
      </c>
      <c r="D10" s="1" t="s">
        <v>29</v>
      </c>
      <c r="E10" s="1" t="s">
        <v>29</v>
      </c>
      <c r="F10" s="333">
        <f>IF(C10="","",IF(AND(C11="",C10&lt;&gt;C11),4,IF(C9&lt;&gt;C10,MAX(F$4:F9)+1,0)))</f>
        <v>0</v>
      </c>
      <c r="G10" s="1">
        <f t="shared" si="1"/>
        <v>-1</v>
      </c>
      <c r="H10" s="1"/>
      <c r="I10" s="1">
        <f t="shared" si="3"/>
        <v>0</v>
      </c>
      <c r="J10" s="1">
        <f t="shared" si="4"/>
        <v>2000</v>
      </c>
      <c r="K10" s="1"/>
      <c r="L10" s="1"/>
      <c r="M10" s="108"/>
      <c r="N10" s="108"/>
      <c r="O10" s="108">
        <v>1</v>
      </c>
      <c r="P10" s="108">
        <f t="shared" ref="P10:X10" si="6">O10+1</f>
        <v>2</v>
      </c>
      <c r="Q10" s="108">
        <f t="shared" si="6"/>
        <v>3</v>
      </c>
      <c r="R10" s="108">
        <f t="shared" si="6"/>
        <v>4</v>
      </c>
      <c r="S10" s="108">
        <f t="shared" si="6"/>
        <v>5</v>
      </c>
      <c r="T10" s="108">
        <f t="shared" si="6"/>
        <v>6</v>
      </c>
      <c r="U10" s="108">
        <f t="shared" si="6"/>
        <v>7</v>
      </c>
      <c r="V10" s="108">
        <f t="shared" si="6"/>
        <v>8</v>
      </c>
      <c r="W10" s="108">
        <f t="shared" si="6"/>
        <v>9</v>
      </c>
      <c r="X10" s="108">
        <f t="shared" si="6"/>
        <v>10</v>
      </c>
      <c r="Y10" s="108"/>
      <c r="Z10" s="108"/>
      <c r="AA10" s="108"/>
      <c r="AB10" s="108"/>
      <c r="AC10" s="108"/>
      <c r="AD10" s="108"/>
      <c r="AE10" s="108"/>
      <c r="AF10" s="108"/>
      <c r="AG10" s="108"/>
      <c r="AH10" s="1"/>
      <c r="AI10" s="1"/>
      <c r="AJ10" s="489"/>
      <c r="AK10" s="489"/>
      <c r="AL10" s="489"/>
      <c r="AM10" s="148"/>
      <c r="AN10" s="148"/>
      <c r="AO10" s="148"/>
      <c r="AP10" s="148"/>
      <c r="AQ10" s="468">
        <v>240</v>
      </c>
      <c r="AR10" s="146">
        <v>2422.3839122999898</v>
      </c>
      <c r="AS10" s="147"/>
      <c r="AT10" s="468">
        <v>240</v>
      </c>
      <c r="AU10" s="140">
        <v>4.0382109876662096</v>
      </c>
      <c r="AV10" s="140">
        <v>0.78175895765472303</v>
      </c>
      <c r="AW10" s="488"/>
      <c r="AX10" s="488"/>
      <c r="AY10" s="488"/>
      <c r="AZ10" s="488"/>
    </row>
    <row r="11" spans="1:52">
      <c r="A11" s="40">
        <f t="shared" si="2"/>
        <v>7</v>
      </c>
      <c r="B11" s="385">
        <v>266.666666666666</v>
      </c>
      <c r="C11" s="1">
        <f t="shared" si="0"/>
        <v>1</v>
      </c>
      <c r="D11" s="1" t="s">
        <v>29</v>
      </c>
      <c r="E11" s="1" t="s">
        <v>29</v>
      </c>
      <c r="F11" s="333">
        <f>IF(C11="","",IF(AND(C12="",C11&lt;&gt;C12),4,IF(C10&lt;&gt;C11,MAX(F$4:F10)+1,0)))</f>
        <v>0</v>
      </c>
      <c r="G11" s="1">
        <f t="shared" si="1"/>
        <v>-1</v>
      </c>
      <c r="H11" s="1"/>
      <c r="I11" s="1">
        <f t="shared" si="3"/>
        <v>0</v>
      </c>
      <c r="J11" s="1">
        <f t="shared" si="4"/>
        <v>2000</v>
      </c>
      <c r="K11" s="1"/>
      <c r="L11" s="1"/>
      <c r="M11" s="108"/>
      <c r="N11" s="108"/>
      <c r="O11" s="365">
        <f>ROW()</f>
        <v>11</v>
      </c>
      <c r="P11" s="365">
        <f>ROW()</f>
        <v>11</v>
      </c>
      <c r="Q11" s="365">
        <f>ROW()</f>
        <v>11</v>
      </c>
      <c r="R11" s="365">
        <f>ROW()</f>
        <v>11</v>
      </c>
      <c r="S11" s="365">
        <f>ROW()</f>
        <v>11</v>
      </c>
      <c r="T11" s="365">
        <f>ROW()</f>
        <v>11</v>
      </c>
      <c r="U11" s="365">
        <f>ROW()</f>
        <v>11</v>
      </c>
      <c r="V11" s="365">
        <f>ROW()</f>
        <v>11</v>
      </c>
      <c r="W11" s="365">
        <f>ROW()</f>
        <v>11</v>
      </c>
      <c r="X11" s="365">
        <f>ROW()</f>
        <v>11</v>
      </c>
      <c r="Y11" s="108"/>
      <c r="Z11" s="108"/>
      <c r="AA11" s="108"/>
      <c r="AB11" s="108"/>
      <c r="AC11" s="108"/>
      <c r="AD11" s="108"/>
      <c r="AE11" s="108"/>
      <c r="AF11" s="108"/>
      <c r="AG11" s="108"/>
      <c r="AH11" s="108"/>
      <c r="AI11" s="108"/>
      <c r="AJ11" s="108"/>
      <c r="AK11" s="489"/>
      <c r="AL11" s="148"/>
      <c r="AM11" s="148"/>
      <c r="AN11" s="148"/>
      <c r="AO11" s="148"/>
      <c r="AP11" s="148"/>
      <c r="AQ11" s="468">
        <v>280</v>
      </c>
      <c r="AR11" s="146">
        <v>2668.6248339148101</v>
      </c>
      <c r="AS11" s="147"/>
      <c r="AT11" s="468">
        <v>280</v>
      </c>
      <c r="AU11" s="140">
        <v>4.4995365114586603</v>
      </c>
      <c r="AV11" s="140">
        <v>0.91205211726384305</v>
      </c>
      <c r="AW11" s="488"/>
      <c r="AX11" s="488"/>
      <c r="AY11" s="488"/>
      <c r="AZ11" s="488"/>
    </row>
    <row r="12" spans="1:52">
      <c r="A12" s="40">
        <f t="shared" si="2"/>
        <v>8</v>
      </c>
      <c r="B12" s="385">
        <v>311.11111111111097</v>
      </c>
      <c r="C12" s="1">
        <f t="shared" si="0"/>
        <v>1</v>
      </c>
      <c r="D12" s="1" t="s">
        <v>29</v>
      </c>
      <c r="E12" s="1" t="s">
        <v>29</v>
      </c>
      <c r="F12" s="333">
        <f>IF(C12="","",IF(AND(C13="",C12&lt;&gt;C13),4,IF(C11&lt;&gt;C12,MAX(F$4:F11)+1,0)))</f>
        <v>0</v>
      </c>
      <c r="G12" s="1">
        <f t="shared" si="1"/>
        <v>-1</v>
      </c>
      <c r="H12" s="1"/>
      <c r="I12" s="1">
        <f t="shared" si="3"/>
        <v>0</v>
      </c>
      <c r="J12" s="1">
        <f t="shared" si="4"/>
        <v>2000</v>
      </c>
      <c r="K12" s="1"/>
      <c r="L12" s="1"/>
      <c r="M12" s="108">
        <v>1</v>
      </c>
      <c r="N12" s="365">
        <f>COLUMN()</f>
        <v>14</v>
      </c>
      <c r="O12" s="10" t="str">
        <f t="shared" ref="O12:X14" si="7">_xlfn.CONCAT(COLUMN()-$N12,",",ROW()-O$11)</f>
        <v>1,1</v>
      </c>
      <c r="P12" s="10" t="str">
        <f t="shared" si="7"/>
        <v>2,1</v>
      </c>
      <c r="Q12" s="10" t="str">
        <f t="shared" si="7"/>
        <v>3,1</v>
      </c>
      <c r="R12" s="10" t="str">
        <f t="shared" si="7"/>
        <v>4,1</v>
      </c>
      <c r="S12" s="10" t="str">
        <f t="shared" si="7"/>
        <v>5,1</v>
      </c>
      <c r="T12" s="10" t="str">
        <f t="shared" si="7"/>
        <v>6,1</v>
      </c>
      <c r="U12" s="10" t="str">
        <f t="shared" si="7"/>
        <v>7,1</v>
      </c>
      <c r="V12" s="10" t="str">
        <f t="shared" si="7"/>
        <v>8,1</v>
      </c>
      <c r="W12" s="10" t="str">
        <f t="shared" si="7"/>
        <v>9,1</v>
      </c>
      <c r="X12" s="10" t="str">
        <f t="shared" si="7"/>
        <v>10,1</v>
      </c>
      <c r="Y12" s="108"/>
      <c r="Z12" s="108"/>
      <c r="AA12" s="108"/>
      <c r="AB12" s="108"/>
      <c r="AC12" s="108"/>
      <c r="AD12" s="108"/>
      <c r="AE12" s="108"/>
      <c r="AF12" s="108"/>
      <c r="AG12" s="108"/>
      <c r="AH12" s="108"/>
      <c r="AI12" s="108"/>
      <c r="AJ12" s="108"/>
      <c r="AK12" s="489"/>
      <c r="AL12" s="489"/>
      <c r="AM12" s="148"/>
      <c r="AN12" s="148"/>
      <c r="AO12" s="148"/>
      <c r="AP12" s="148"/>
      <c r="AQ12" s="468">
        <v>320</v>
      </c>
      <c r="AR12" s="146">
        <v>2822.1483639930202</v>
      </c>
      <c r="AS12" s="147"/>
      <c r="AT12" s="468">
        <v>320</v>
      </c>
      <c r="AU12" s="140">
        <v>4.9013129555479402</v>
      </c>
      <c r="AV12" s="140">
        <v>1.1074380165289199</v>
      </c>
      <c r="AW12" s="488"/>
      <c r="AX12" s="488"/>
      <c r="AY12" s="488"/>
      <c r="AZ12" s="488"/>
    </row>
    <row r="13" spans="1:52">
      <c r="A13" s="40">
        <f t="shared" si="2"/>
        <v>9</v>
      </c>
      <c r="B13" s="385">
        <v>355.55555555555497</v>
      </c>
      <c r="C13" s="1">
        <f t="shared" si="0"/>
        <v>1</v>
      </c>
      <c r="D13" s="1" t="s">
        <v>29</v>
      </c>
      <c r="E13" s="1" t="s">
        <v>29</v>
      </c>
      <c r="F13" s="333">
        <f>IF(C13="","",IF(AND(C14="",C13&lt;&gt;C14),4,IF(C12&lt;&gt;C13,MAX(F$4:F12)+1,0)))</f>
        <v>0</v>
      </c>
      <c r="G13" s="1">
        <f t="shared" si="1"/>
        <v>-1</v>
      </c>
      <c r="H13" s="1"/>
      <c r="I13" s="1">
        <f t="shared" si="3"/>
        <v>0</v>
      </c>
      <c r="J13" s="1">
        <f t="shared" si="4"/>
        <v>2000</v>
      </c>
      <c r="K13" s="1"/>
      <c r="L13" s="1"/>
      <c r="M13" s="108">
        <f>M12+1</f>
        <v>2</v>
      </c>
      <c r="N13" s="365">
        <f>COLUMN()</f>
        <v>14</v>
      </c>
      <c r="O13" s="10" t="str">
        <f t="shared" si="7"/>
        <v>1,2</v>
      </c>
      <c r="P13" s="10" t="str">
        <f t="shared" si="7"/>
        <v>2,2</v>
      </c>
      <c r="Q13" s="10" t="str">
        <f t="shared" si="7"/>
        <v>3,2</v>
      </c>
      <c r="R13" s="10" t="str">
        <f t="shared" si="7"/>
        <v>4,2</v>
      </c>
      <c r="S13" s="10" t="str">
        <f t="shared" si="7"/>
        <v>5,2</v>
      </c>
      <c r="T13" s="10" t="str">
        <f t="shared" si="7"/>
        <v>6,2</v>
      </c>
      <c r="U13" s="10" t="str">
        <f t="shared" si="7"/>
        <v>7,2</v>
      </c>
      <c r="V13" s="10" t="str">
        <f t="shared" si="7"/>
        <v>8,2</v>
      </c>
      <c r="W13" s="10" t="str">
        <f t="shared" si="7"/>
        <v>9,2</v>
      </c>
      <c r="X13" s="10" t="str">
        <f t="shared" si="7"/>
        <v>10,2</v>
      </c>
      <c r="Y13" s="108"/>
      <c r="Z13" s="108"/>
      <c r="AA13" s="108"/>
      <c r="AB13" s="108"/>
      <c r="AC13" s="108"/>
      <c r="AD13" s="108"/>
      <c r="AE13" s="108"/>
      <c r="AF13" s="108"/>
      <c r="AG13" s="108"/>
      <c r="AH13" s="1"/>
      <c r="AI13" s="1"/>
      <c r="AJ13" s="1"/>
      <c r="AK13" s="148"/>
      <c r="AL13" s="148"/>
      <c r="AM13" s="148"/>
      <c r="AN13" s="148"/>
      <c r="AO13" s="148"/>
      <c r="AP13" s="148"/>
      <c r="AQ13" s="468">
        <v>360</v>
      </c>
      <c r="AR13" s="146">
        <v>2783.10365810042</v>
      </c>
      <c r="AS13" s="147"/>
      <c r="AT13" s="468">
        <v>360</v>
      </c>
      <c r="AU13" s="140">
        <v>5.1794065365363604</v>
      </c>
      <c r="AV13" s="140">
        <v>1.4380165289256199</v>
      </c>
      <c r="AW13" s="488"/>
      <c r="AX13" s="488"/>
      <c r="AY13" s="488"/>
      <c r="AZ13" s="488"/>
    </row>
    <row r="14" spans="1:52">
      <c r="A14" s="40">
        <f t="shared" si="2"/>
        <v>10</v>
      </c>
      <c r="B14" s="385">
        <v>400</v>
      </c>
      <c r="C14" s="1">
        <f t="shared" si="0"/>
        <v>1</v>
      </c>
      <c r="D14" s="1" t="s">
        <v>29</v>
      </c>
      <c r="E14" s="1" t="s">
        <v>29</v>
      </c>
      <c r="F14" s="333">
        <f>IF(C14="","",IF(AND(C15="",C14&lt;&gt;C15),4,IF(C13&lt;&gt;C14,MAX(F$4:F13)+1,0)))</f>
        <v>0</v>
      </c>
      <c r="G14" s="1">
        <f t="shared" si="1"/>
        <v>-1</v>
      </c>
      <c r="H14" s="1"/>
      <c r="I14" s="1">
        <f t="shared" si="3"/>
        <v>0</v>
      </c>
      <c r="J14" s="1">
        <f t="shared" si="4"/>
        <v>2000</v>
      </c>
      <c r="K14" s="1"/>
      <c r="L14" s="1"/>
      <c r="M14" s="108">
        <f>M13+1</f>
        <v>3</v>
      </c>
      <c r="N14" s="365">
        <f>COLUMN()</f>
        <v>14</v>
      </c>
      <c r="O14" s="10" t="str">
        <f t="shared" si="7"/>
        <v>1,3</v>
      </c>
      <c r="P14" s="10" t="str">
        <f t="shared" si="7"/>
        <v>2,3</v>
      </c>
      <c r="Q14" s="10" t="str">
        <f t="shared" si="7"/>
        <v>3,3</v>
      </c>
      <c r="R14" s="10" t="str">
        <f t="shared" si="7"/>
        <v>4,3</v>
      </c>
      <c r="S14" s="10" t="str">
        <f t="shared" si="7"/>
        <v>5,3</v>
      </c>
      <c r="T14" s="10" t="str">
        <f t="shared" si="7"/>
        <v>6,3</v>
      </c>
      <c r="U14" s="10" t="str">
        <f t="shared" si="7"/>
        <v>7,3</v>
      </c>
      <c r="V14" s="10" t="str">
        <f t="shared" si="7"/>
        <v>8,3</v>
      </c>
      <c r="W14" s="10" t="str">
        <f t="shared" si="7"/>
        <v>9,3</v>
      </c>
      <c r="X14" s="10" t="str">
        <f t="shared" si="7"/>
        <v>10,3</v>
      </c>
      <c r="Y14" s="108"/>
      <c r="Z14" s="108"/>
      <c r="AA14" s="108"/>
      <c r="AB14" s="108"/>
      <c r="AC14" s="108"/>
      <c r="AD14" s="108"/>
      <c r="AE14" s="108"/>
      <c r="AF14" s="108"/>
      <c r="AG14" s="108"/>
      <c r="AH14" s="1"/>
      <c r="AI14" s="1"/>
      <c r="AJ14" s="489"/>
      <c r="AK14" s="489"/>
      <c r="AL14" s="489"/>
      <c r="AM14" s="148"/>
      <c r="AN14" s="148"/>
      <c r="AO14" s="148"/>
      <c r="AP14" s="148"/>
      <c r="AQ14" s="468">
        <v>400</v>
      </c>
      <c r="AR14" s="146">
        <v>2744.0561567915802</v>
      </c>
      <c r="AS14" s="147"/>
      <c r="AT14" s="468">
        <v>400</v>
      </c>
      <c r="AU14" s="140">
        <v>5.4574917982472204</v>
      </c>
      <c r="AV14" s="140">
        <v>1.7685950413223099</v>
      </c>
      <c r="AW14" s="488"/>
      <c r="AX14" s="488"/>
      <c r="AY14" s="488"/>
      <c r="AZ14" s="488"/>
    </row>
    <row r="15" spans="1:52">
      <c r="A15" s="40">
        <f t="shared" si="2"/>
        <v>11</v>
      </c>
      <c r="B15" s="385">
        <v>400</v>
      </c>
      <c r="C15" s="1">
        <f t="shared" si="0"/>
        <v>2</v>
      </c>
      <c r="D15" s="1" t="s">
        <v>29</v>
      </c>
      <c r="E15" s="1" t="s">
        <v>29</v>
      </c>
      <c r="F15" s="333">
        <f>IF(C15="","",IF(AND(C16="",C15&lt;&gt;C16),4,IF(C14&lt;&gt;C15,MAX(F$4:F14)+1,0)))</f>
        <v>2</v>
      </c>
      <c r="G15" s="1">
        <f t="shared" si="1"/>
        <v>307</v>
      </c>
      <c r="H15" s="1"/>
      <c r="I15" s="1">
        <f t="shared" si="3"/>
        <v>1</v>
      </c>
      <c r="J15" s="1">
        <f t="shared" si="4"/>
        <v>6000</v>
      </c>
      <c r="K15" s="1"/>
      <c r="L15" s="1"/>
      <c r="M15" s="108"/>
      <c r="N15" s="108"/>
      <c r="O15" s="108">
        <v>1</v>
      </c>
      <c r="P15" s="108">
        <f t="shared" ref="P15:X15" si="8">O15+1</f>
        <v>2</v>
      </c>
      <c r="Q15" s="108">
        <f t="shared" si="8"/>
        <v>3</v>
      </c>
      <c r="R15" s="108">
        <f t="shared" si="8"/>
        <v>4</v>
      </c>
      <c r="S15" s="108">
        <f t="shared" si="8"/>
        <v>5</v>
      </c>
      <c r="T15" s="108">
        <f t="shared" si="8"/>
        <v>6</v>
      </c>
      <c r="U15" s="108">
        <f t="shared" si="8"/>
        <v>7</v>
      </c>
      <c r="V15" s="108">
        <f t="shared" si="8"/>
        <v>8</v>
      </c>
      <c r="W15" s="108">
        <f t="shared" si="8"/>
        <v>9</v>
      </c>
      <c r="X15" s="108">
        <f t="shared" si="8"/>
        <v>10</v>
      </c>
      <c r="Y15" s="108"/>
      <c r="Z15" s="108"/>
      <c r="AA15" s="108"/>
      <c r="AB15" s="108"/>
      <c r="AC15" s="108"/>
      <c r="AD15" s="108"/>
      <c r="AE15" s="108"/>
      <c r="AF15" s="108"/>
      <c r="AG15" s="108"/>
      <c r="AH15" s="1"/>
      <c r="AI15" s="1"/>
      <c r="AJ15" s="1"/>
      <c r="AK15" s="148"/>
      <c r="AL15" s="148"/>
      <c r="AM15" s="148"/>
      <c r="AN15" s="148"/>
      <c r="AO15" s="148"/>
      <c r="AP15" s="148"/>
      <c r="AQ15" s="468">
        <v>450</v>
      </c>
      <c r="AR15" s="146">
        <v>2695.2467798937701</v>
      </c>
      <c r="AS15" s="147"/>
      <c r="AT15" s="468">
        <v>450</v>
      </c>
      <c r="AU15" s="140">
        <v>5.80509837378683</v>
      </c>
      <c r="AV15" s="140">
        <v>2.1818181818181799</v>
      </c>
      <c r="AW15" s="488"/>
      <c r="AX15" s="488"/>
      <c r="AY15" s="488"/>
      <c r="AZ15" s="488"/>
    </row>
    <row r="16" spans="1:52" ht="15.75" thickBot="1">
      <c r="A16" s="40">
        <f t="shared" si="2"/>
        <v>12</v>
      </c>
      <c r="B16" s="385">
        <v>466.666666666666</v>
      </c>
      <c r="C16" s="1">
        <f t="shared" si="0"/>
        <v>2</v>
      </c>
      <c r="D16" s="1" t="s">
        <v>29</v>
      </c>
      <c r="E16" s="1" t="s">
        <v>29</v>
      </c>
      <c r="F16" s="333">
        <f>IF(C16="","",IF(AND(C17="",C16&lt;&gt;C17),4,IF(C15&lt;&gt;C16,MAX(F$4:F15)+1,0)))</f>
        <v>0</v>
      </c>
      <c r="G16" s="1">
        <f t="shared" si="1"/>
        <v>-1</v>
      </c>
      <c r="H16" s="1"/>
      <c r="I16" s="1">
        <f t="shared" si="3"/>
        <v>1</v>
      </c>
      <c r="J16" s="1">
        <f t="shared" si="4"/>
        <v>6000</v>
      </c>
      <c r="K16" s="1"/>
      <c r="L16" s="1"/>
      <c r="M16" s="108"/>
      <c r="N16" s="108">
        <v>1</v>
      </c>
      <c r="O16" s="496">
        <f>IF(ISNUMBER(MATCH(O12,$AG$6,0)),$AG$4,IF(ISNUMBER(MATCH(O12,$T$6:$T$8,0)),$T$4,$T$3))</f>
        <v>0</v>
      </c>
      <c r="P16" s="496">
        <f t="shared" ref="P16:X16" si="9">IF(ISNUMBER(MATCH(P12,$AG$6,0)),$AG$4,IF(ISNUMBER(MATCH(P12,$T$6:$T$8,0)),$T$4,$T$3))</f>
        <v>0</v>
      </c>
      <c r="Q16" s="496">
        <f t="shared" si="9"/>
        <v>0</v>
      </c>
      <c r="R16" s="496">
        <f t="shared" si="9"/>
        <v>0</v>
      </c>
      <c r="S16" s="496">
        <f t="shared" si="9"/>
        <v>0</v>
      </c>
      <c r="T16" s="496">
        <f t="shared" si="9"/>
        <v>0</v>
      </c>
      <c r="U16" s="496">
        <f t="shared" si="9"/>
        <v>0</v>
      </c>
      <c r="V16" s="496">
        <f t="shared" si="9"/>
        <v>0</v>
      </c>
      <c r="W16" s="496">
        <f t="shared" si="9"/>
        <v>0</v>
      </c>
      <c r="X16" s="496">
        <f t="shared" si="9"/>
        <v>-1</v>
      </c>
      <c r="Y16" s="108"/>
      <c r="Z16" s="108"/>
      <c r="AA16" s="108"/>
      <c r="AB16" s="108"/>
      <c r="AC16" s="108"/>
      <c r="AD16" s="108"/>
      <c r="AE16" s="108"/>
      <c r="AF16" s="108"/>
      <c r="AG16" s="108"/>
      <c r="AH16" s="1"/>
      <c r="AI16" s="1"/>
      <c r="AJ16" s="489"/>
      <c r="AK16" s="489"/>
      <c r="AL16" s="489"/>
      <c r="AM16" s="148"/>
      <c r="AN16" s="148"/>
      <c r="AO16" s="148"/>
      <c r="AP16" s="148"/>
      <c r="AQ16" s="468">
        <v>500</v>
      </c>
      <c r="AR16" s="146">
        <v>2646.43740299826</v>
      </c>
      <c r="AS16" s="147"/>
      <c r="AT16" s="468">
        <v>500</v>
      </c>
      <c r="AU16" s="140">
        <v>6.1527049493264396</v>
      </c>
      <c r="AV16" s="140">
        <v>2.5950413223140401</v>
      </c>
      <c r="AW16" s="488"/>
      <c r="AX16" s="488"/>
      <c r="AY16" s="488"/>
      <c r="AZ16" s="488"/>
    </row>
    <row r="17" spans="1:52" ht="15.75" thickBot="1">
      <c r="A17" s="40">
        <f t="shared" si="2"/>
        <v>13</v>
      </c>
      <c r="B17" s="385">
        <v>533.33333333333303</v>
      </c>
      <c r="C17" s="1">
        <f t="shared" si="0"/>
        <v>2</v>
      </c>
      <c r="D17" s="1" t="s">
        <v>29</v>
      </c>
      <c r="E17" s="1" t="s">
        <v>29</v>
      </c>
      <c r="F17" s="333">
        <f>IF(C17="","",IF(AND(C18="",C17&lt;&gt;C18),4,IF(C16&lt;&gt;C17,MAX(F$4:F16)+1,0)))</f>
        <v>0</v>
      </c>
      <c r="G17" s="1">
        <f t="shared" si="1"/>
        <v>-1</v>
      </c>
      <c r="H17" s="1"/>
      <c r="I17" s="1">
        <f t="shared" si="3"/>
        <v>1</v>
      </c>
      <c r="J17" s="1">
        <f t="shared" si="4"/>
        <v>6000</v>
      </c>
      <c r="K17" s="1"/>
      <c r="L17" s="1"/>
      <c r="M17" s="108"/>
      <c r="N17" s="108">
        <f>N16+1</f>
        <v>2</v>
      </c>
      <c r="O17" s="507">
        <f t="shared" ref="O17:X17" si="10">IF(ISNUMBER(MATCH(O13,$AG$6,0)),$AG$4,IF(ISNUMBER(MATCH(O13,$T$6:$T$8,0)),$T$4,$T$3))</f>
        <v>10</v>
      </c>
      <c r="P17" s="508">
        <f t="shared" si="10"/>
        <v>0</v>
      </c>
      <c r="Q17" s="496">
        <f t="shared" si="10"/>
        <v>0</v>
      </c>
      <c r="R17" s="496">
        <f t="shared" si="10"/>
        <v>0</v>
      </c>
      <c r="S17" s="496">
        <f t="shared" si="10"/>
        <v>0</v>
      </c>
      <c r="T17" s="496">
        <f t="shared" si="10"/>
        <v>0</v>
      </c>
      <c r="U17" s="496">
        <f t="shared" si="10"/>
        <v>0</v>
      </c>
      <c r="V17" s="496">
        <f t="shared" si="10"/>
        <v>0</v>
      </c>
      <c r="W17" s="496">
        <f t="shared" si="10"/>
        <v>0</v>
      </c>
      <c r="X17" s="496">
        <f t="shared" si="10"/>
        <v>-1</v>
      </c>
      <c r="Y17" s="108"/>
      <c r="Z17" s="108"/>
      <c r="AA17" s="108"/>
      <c r="AB17" s="108"/>
      <c r="AC17" s="108"/>
      <c r="AD17" s="108"/>
      <c r="AE17" s="108"/>
      <c r="AF17" s="108"/>
      <c r="AG17" s="108"/>
      <c r="AH17" s="1"/>
      <c r="AI17" s="1"/>
      <c r="AJ17" s="1"/>
      <c r="AK17" s="148"/>
      <c r="AL17" s="148"/>
      <c r="AM17" s="148"/>
      <c r="AN17" s="148"/>
      <c r="AO17" s="148"/>
      <c r="AP17" s="148"/>
      <c r="AQ17" s="468">
        <v>550</v>
      </c>
      <c r="AR17" s="146">
        <v>2597.62802610278</v>
      </c>
      <c r="AS17" s="147"/>
      <c r="AT17" s="468">
        <v>550</v>
      </c>
      <c r="AU17" s="140">
        <v>6.5003115248660404</v>
      </c>
      <c r="AV17" s="140">
        <v>3.00826446280991</v>
      </c>
      <c r="AW17" s="488"/>
      <c r="AX17" s="488"/>
      <c r="AY17" s="488"/>
      <c r="AZ17" s="488"/>
    </row>
    <row r="18" spans="1:52">
      <c r="A18" s="40">
        <f t="shared" si="2"/>
        <v>14</v>
      </c>
      <c r="B18" s="385">
        <v>600</v>
      </c>
      <c r="C18" s="1">
        <f t="shared" si="0"/>
        <v>2</v>
      </c>
      <c r="D18" s="1" t="s">
        <v>29</v>
      </c>
      <c r="E18" s="1" t="s">
        <v>29</v>
      </c>
      <c r="F18" s="333">
        <f>IF(C18="","",IF(AND(C19="",C18&lt;&gt;C19),4,IF(C17&lt;&gt;C18,MAX(F$4:F17)+1,0)))</f>
        <v>0</v>
      </c>
      <c r="G18" s="1">
        <f t="shared" si="1"/>
        <v>-1</v>
      </c>
      <c r="H18" s="1"/>
      <c r="I18" s="1">
        <f t="shared" si="3"/>
        <v>1</v>
      </c>
      <c r="J18" s="1">
        <f t="shared" si="4"/>
        <v>6000</v>
      </c>
      <c r="K18" s="1"/>
      <c r="L18" s="1"/>
      <c r="M18" s="108"/>
      <c r="N18" s="108">
        <f>N17+1</f>
        <v>3</v>
      </c>
      <c r="O18" s="496">
        <f t="shared" ref="O18:X18" si="11">IF(ISNUMBER(MATCH(O14,$AG$6,0)),$AG$4,IF(ISNUMBER(MATCH(O14,$T$6:$T$8,0)),$T$4,$T$3))</f>
        <v>0</v>
      </c>
      <c r="P18" s="496">
        <f t="shared" si="11"/>
        <v>0</v>
      </c>
      <c r="Q18" s="496">
        <f t="shared" si="11"/>
        <v>0</v>
      </c>
      <c r="R18" s="496">
        <f t="shared" si="11"/>
        <v>0</v>
      </c>
      <c r="S18" s="496">
        <f t="shared" si="11"/>
        <v>0</v>
      </c>
      <c r="T18" s="496">
        <f t="shared" si="11"/>
        <v>0</v>
      </c>
      <c r="U18" s="496">
        <f t="shared" si="11"/>
        <v>0</v>
      </c>
      <c r="V18" s="496">
        <f t="shared" si="11"/>
        <v>0</v>
      </c>
      <c r="W18" s="496">
        <f t="shared" si="11"/>
        <v>0</v>
      </c>
      <c r="X18" s="496">
        <f t="shared" si="11"/>
        <v>-1</v>
      </c>
      <c r="Y18" s="108"/>
      <c r="Z18" s="108"/>
      <c r="AA18" s="108"/>
      <c r="AB18" s="108"/>
      <c r="AC18" s="108"/>
      <c r="AD18" s="108"/>
      <c r="AE18" s="108"/>
      <c r="AF18" s="108"/>
      <c r="AG18" s="108"/>
      <c r="AH18" s="1"/>
      <c r="AI18" s="1"/>
      <c r="AJ18" s="489"/>
      <c r="AK18" s="489"/>
      <c r="AL18" s="489"/>
      <c r="AM18" s="148"/>
      <c r="AN18" s="148"/>
      <c r="AO18" s="148"/>
      <c r="AP18" s="148"/>
      <c r="AQ18" s="468">
        <v>600</v>
      </c>
      <c r="AR18" s="146">
        <v>2548.81864920728</v>
      </c>
      <c r="AS18" s="147"/>
      <c r="AT18" s="468">
        <v>600</v>
      </c>
      <c r="AU18" s="140">
        <v>6.8479181004056198</v>
      </c>
      <c r="AV18" s="140">
        <v>3.4214876033057799</v>
      </c>
      <c r="AW18" s="488"/>
      <c r="AX18" s="488"/>
      <c r="AY18" s="488"/>
      <c r="AZ18" s="488"/>
    </row>
    <row r="19" spans="1:52">
      <c r="A19" s="40">
        <f t="shared" si="2"/>
        <v>15</v>
      </c>
      <c r="B19" s="385">
        <v>600</v>
      </c>
      <c r="C19" s="1">
        <f t="shared" si="0"/>
        <v>3</v>
      </c>
      <c r="D19" s="1" t="s">
        <v>29</v>
      </c>
      <c r="E19" s="1" t="s">
        <v>29</v>
      </c>
      <c r="F19" s="333">
        <f>IF(C19="","",IF(AND(C20="",C19&lt;&gt;C20),4,IF(C18&lt;&gt;C19,MAX(F$4:F18)+1,0)))</f>
        <v>3</v>
      </c>
      <c r="G19" s="1">
        <f t="shared" si="1"/>
        <v>791</v>
      </c>
      <c r="H19" s="1"/>
      <c r="I19" s="1">
        <f t="shared" si="3"/>
        <v>5</v>
      </c>
      <c r="J19" s="1">
        <f t="shared" si="4"/>
        <v>5000</v>
      </c>
      <c r="K19" s="1"/>
      <c r="L19" s="1"/>
      <c r="M19" s="488"/>
      <c r="N19" s="108"/>
      <c r="O19" s="108"/>
      <c r="P19" s="108"/>
      <c r="Q19" s="108"/>
      <c r="R19" s="108"/>
      <c r="S19" s="108"/>
      <c r="T19" s="108"/>
      <c r="U19" s="108"/>
      <c r="V19" s="108"/>
      <c r="W19" s="108"/>
      <c r="X19" s="108"/>
      <c r="Y19" s="108"/>
      <c r="Z19" s="108"/>
      <c r="AA19" s="108"/>
      <c r="AB19" s="108"/>
      <c r="AC19" s="108"/>
      <c r="AD19" s="108"/>
      <c r="AE19" s="108"/>
      <c r="AF19" s="108"/>
      <c r="AG19" s="108"/>
      <c r="AH19" s="1"/>
      <c r="AI19" s="1"/>
      <c r="AJ19" s="1"/>
      <c r="AK19" s="148"/>
      <c r="AL19" s="148"/>
      <c r="AM19" s="148"/>
      <c r="AN19" s="148"/>
      <c r="AO19" s="148"/>
      <c r="AP19" s="148"/>
      <c r="AQ19" s="468">
        <v>666.66666666670005</v>
      </c>
      <c r="AR19" s="146">
        <v>2483.7394800082102</v>
      </c>
      <c r="AS19" s="147"/>
      <c r="AT19" s="468">
        <v>666.66666666670005</v>
      </c>
      <c r="AU19" s="140">
        <v>7.31139353445786</v>
      </c>
      <c r="AV19" s="140">
        <v>3.9724517906335999</v>
      </c>
      <c r="AW19" s="488"/>
      <c r="AX19" s="488"/>
      <c r="AY19" s="488"/>
      <c r="AZ19" s="488"/>
    </row>
    <row r="20" spans="1:52">
      <c r="A20" s="40">
        <f t="shared" si="2"/>
        <v>16</v>
      </c>
      <c r="B20" s="385">
        <v>680</v>
      </c>
      <c r="C20" s="1">
        <f t="shared" si="0"/>
        <v>3</v>
      </c>
      <c r="D20" s="1" t="s">
        <v>29</v>
      </c>
      <c r="E20" s="1" t="s">
        <v>29</v>
      </c>
      <c r="F20" s="333">
        <f>IF(C20="","",IF(AND(C21="",C20&lt;&gt;C21),4,IF(C19&lt;&gt;C20,MAX(F$4:F19)+1,0)))</f>
        <v>0</v>
      </c>
      <c r="G20" s="1">
        <f t="shared" si="1"/>
        <v>-1</v>
      </c>
      <c r="H20" s="1"/>
      <c r="I20" s="1">
        <f t="shared" si="3"/>
        <v>5</v>
      </c>
      <c r="J20" s="1">
        <f t="shared" si="4"/>
        <v>5000</v>
      </c>
      <c r="K20" s="1"/>
      <c r="L20" s="1"/>
      <c r="M20" s="488"/>
      <c r="N20" s="108"/>
      <c r="O20" s="108">
        <v>7.2417989084019503</v>
      </c>
      <c r="P20" s="108">
        <v>6.7670256141330496</v>
      </c>
      <c r="Q20" s="108">
        <v>6.19316066333168</v>
      </c>
      <c r="R20" s="108">
        <v>5.5986131701095001</v>
      </c>
      <c r="S20" s="108">
        <v>4.9997478659914902</v>
      </c>
      <c r="T20" s="108">
        <v>4.3999800672065001</v>
      </c>
      <c r="U20" s="108">
        <v>3.8000223902847901</v>
      </c>
      <c r="V20" s="108">
        <v>3.2000233674577898</v>
      </c>
      <c r="W20" s="108">
        <v>2.6000138090601501</v>
      </c>
      <c r="X20" s="108">
        <v>2</v>
      </c>
      <c r="Y20" s="108"/>
      <c r="Z20" s="108"/>
      <c r="AA20" s="108"/>
      <c r="AB20" s="108"/>
      <c r="AC20" s="108"/>
      <c r="AD20" s="108"/>
      <c r="AE20" s="108"/>
      <c r="AF20" s="108"/>
      <c r="AG20" s="108"/>
      <c r="AH20" s="1"/>
      <c r="AI20" s="1"/>
      <c r="AJ20" s="489"/>
      <c r="AK20" s="489"/>
      <c r="AL20" s="489"/>
      <c r="AM20" s="148"/>
      <c r="AN20" s="148"/>
      <c r="AO20" s="148"/>
      <c r="AP20" s="148"/>
      <c r="AQ20" s="468">
        <v>733.33333333329904</v>
      </c>
      <c r="AR20" s="146">
        <v>2418.6603108141999</v>
      </c>
      <c r="AS20" s="147"/>
      <c r="AT20" s="468">
        <v>733.33333333329995</v>
      </c>
      <c r="AU20" s="140">
        <v>7.77486896851065</v>
      </c>
      <c r="AV20" s="140">
        <v>4.52341597796143</v>
      </c>
      <c r="AW20" s="488"/>
      <c r="AX20" s="488"/>
      <c r="AY20" s="488"/>
      <c r="AZ20" s="488"/>
    </row>
    <row r="21" spans="1:52">
      <c r="A21" s="40">
        <f t="shared" si="2"/>
        <v>17</v>
      </c>
      <c r="B21" s="385">
        <v>760</v>
      </c>
      <c r="C21" s="1">
        <f t="shared" si="0"/>
        <v>3</v>
      </c>
      <c r="D21" s="1" t="s">
        <v>29</v>
      </c>
      <c r="E21" s="1" t="s">
        <v>29</v>
      </c>
      <c r="F21" s="333">
        <f>IF(C21="","",IF(AND(C22="",C21&lt;&gt;C22),4,IF(C20&lt;&gt;C21,MAX(F$4:F20)+1,0)))</f>
        <v>0</v>
      </c>
      <c r="G21" s="1">
        <f t="shared" si="1"/>
        <v>-1</v>
      </c>
      <c r="H21" s="1"/>
      <c r="I21" s="1">
        <f t="shared" si="3"/>
        <v>5</v>
      </c>
      <c r="J21" s="1">
        <f t="shared" si="4"/>
        <v>5000</v>
      </c>
      <c r="K21" s="1"/>
      <c r="L21" s="1"/>
      <c r="M21" s="488"/>
      <c r="N21" s="108"/>
      <c r="O21" s="108">
        <v>7.7165715612003298</v>
      </c>
      <c r="P21" s="108">
        <v>6.8661164272441999</v>
      </c>
      <c r="Q21" s="108">
        <v>6.2138421183162604</v>
      </c>
      <c r="R21" s="108">
        <v>5.6029296406540903</v>
      </c>
      <c r="S21" s="108">
        <v>5.00064876562619</v>
      </c>
      <c r="T21" s="108">
        <v>4.4001680952602102</v>
      </c>
      <c r="U21" s="108">
        <v>3.8000616309063102</v>
      </c>
      <c r="V21" s="108">
        <v>3.2000315425957999</v>
      </c>
      <c r="W21" s="108">
        <v>2.6000154440841299</v>
      </c>
      <c r="X21" s="108">
        <v>2</v>
      </c>
      <c r="Y21" s="108"/>
      <c r="Z21" s="108"/>
      <c r="AA21" s="108"/>
      <c r="AB21" s="108"/>
      <c r="AC21" s="108"/>
      <c r="AD21" s="108"/>
      <c r="AE21" s="108"/>
      <c r="AF21" s="108"/>
      <c r="AG21" s="108"/>
      <c r="AH21" s="1"/>
      <c r="AI21" s="1"/>
      <c r="AJ21" s="1"/>
      <c r="AK21" s="148"/>
      <c r="AL21" s="148"/>
      <c r="AM21" s="148"/>
      <c r="AN21" s="148"/>
      <c r="AO21" s="148"/>
      <c r="AP21" s="148"/>
      <c r="AQ21" s="468">
        <v>800</v>
      </c>
      <c r="AR21" s="146">
        <v>2443.7513614261502</v>
      </c>
      <c r="AS21" s="147"/>
      <c r="AT21" s="468">
        <v>800</v>
      </c>
      <c r="AU21" s="140">
        <v>8.1560122003256801</v>
      </c>
      <c r="AV21" s="140">
        <v>4.8708133971291803</v>
      </c>
      <c r="AW21" s="488"/>
      <c r="AX21" s="488"/>
      <c r="AY21" s="488"/>
      <c r="AZ21" s="488"/>
    </row>
    <row r="22" spans="1:52">
      <c r="A22" s="40">
        <f t="shared" si="2"/>
        <v>18</v>
      </c>
      <c r="B22" s="385">
        <v>840</v>
      </c>
      <c r="C22" s="1">
        <f t="shared" si="0"/>
        <v>3</v>
      </c>
      <c r="D22" s="1" t="s">
        <v>29</v>
      </c>
      <c r="E22" s="1" t="s">
        <v>29</v>
      </c>
      <c r="F22" s="333">
        <f>IF(C22="","",IF(AND(C23="",C22&lt;&gt;C23),4,IF(C21&lt;&gt;C22,MAX(F$4:F21)+1,0)))</f>
        <v>0</v>
      </c>
      <c r="G22" s="1">
        <f t="shared" si="1"/>
        <v>-1</v>
      </c>
      <c r="H22" s="1"/>
      <c r="I22" s="1">
        <f t="shared" si="3"/>
        <v>5</v>
      </c>
      <c r="J22" s="1">
        <f t="shared" si="4"/>
        <v>5000</v>
      </c>
      <c r="K22" s="1"/>
      <c r="L22" s="1"/>
      <c r="M22" s="488"/>
      <c r="N22" s="108"/>
      <c r="O22" s="108">
        <v>7.2417989083863796</v>
      </c>
      <c r="P22" s="108">
        <v>6.7670256141271601</v>
      </c>
      <c r="Q22" s="108">
        <v>6.1931606633354104</v>
      </c>
      <c r="R22" s="108">
        <v>5.5986131700948096</v>
      </c>
      <c r="S22" s="108">
        <v>4.9997478659885299</v>
      </c>
      <c r="T22" s="108">
        <v>4.39998006720867</v>
      </c>
      <c r="U22" s="108">
        <v>3.8000223902827899</v>
      </c>
      <c r="V22" s="108">
        <v>3.2000233674580798</v>
      </c>
      <c r="W22" s="108">
        <v>2.60001380905747</v>
      </c>
      <c r="X22" s="108">
        <v>2</v>
      </c>
      <c r="Y22" s="108"/>
      <c r="Z22" s="108"/>
      <c r="AA22" s="108"/>
      <c r="AB22" s="108"/>
      <c r="AC22" s="108"/>
      <c r="AD22" s="108"/>
      <c r="AE22" s="108"/>
      <c r="AF22" s="108"/>
      <c r="AG22" s="108"/>
      <c r="AH22" s="1"/>
      <c r="AI22" s="1"/>
      <c r="AJ22" s="489"/>
      <c r="AK22" s="489"/>
      <c r="AL22" s="489"/>
      <c r="AM22" s="148"/>
      <c r="AN22" s="148"/>
      <c r="AO22" s="148"/>
      <c r="AP22" s="148"/>
      <c r="AQ22" s="468">
        <v>866.66666666670005</v>
      </c>
      <c r="AR22" s="146">
        <v>3046.5984283805901</v>
      </c>
      <c r="AS22" s="147"/>
      <c r="AT22" s="468">
        <v>866.66666666670005</v>
      </c>
      <c r="AU22" s="140">
        <v>8.0096028757587892</v>
      </c>
      <c r="AV22" s="140">
        <v>3.9138755980861202</v>
      </c>
      <c r="AW22" s="488"/>
      <c r="AX22" s="488"/>
      <c r="AY22" s="488"/>
      <c r="AZ22" s="488"/>
    </row>
    <row r="23" spans="1:52">
      <c r="A23" s="40">
        <f t="shared" si="2"/>
        <v>19</v>
      </c>
      <c r="B23" s="385">
        <v>920</v>
      </c>
      <c r="C23" s="1">
        <f t="shared" si="0"/>
        <v>3</v>
      </c>
      <c r="D23" s="1" t="s">
        <v>29</v>
      </c>
      <c r="E23" s="1" t="s">
        <v>29</v>
      </c>
      <c r="F23" s="333">
        <f>IF(C23="","",IF(AND(C24="",C23&lt;&gt;C24),4,IF(C22&lt;&gt;C23,MAX(F$4:F22)+1,0)))</f>
        <v>0</v>
      </c>
      <c r="G23" s="1">
        <f t="shared" si="1"/>
        <v>-1</v>
      </c>
      <c r="H23" s="1"/>
      <c r="I23" s="1">
        <f t="shared" si="3"/>
        <v>5</v>
      </c>
      <c r="J23" s="1">
        <f t="shared" si="4"/>
        <v>5000</v>
      </c>
      <c r="K23" s="1"/>
      <c r="L23" s="1"/>
      <c r="M23" s="488"/>
      <c r="N23" s="108"/>
      <c r="O23" s="108"/>
      <c r="P23" s="108"/>
      <c r="Q23" s="108"/>
      <c r="R23" s="108"/>
      <c r="S23" s="108"/>
      <c r="T23" s="108"/>
      <c r="U23" s="108"/>
      <c r="V23" s="108"/>
      <c r="W23" s="490"/>
      <c r="X23" s="490" t="s">
        <v>751</v>
      </c>
      <c r="Y23" s="108"/>
      <c r="Z23" s="108"/>
      <c r="AA23" s="108"/>
      <c r="AB23" s="108"/>
      <c r="AC23" s="108"/>
      <c r="AD23" s="108"/>
      <c r="AE23" s="108"/>
      <c r="AF23" s="108"/>
      <c r="AG23" s="108"/>
      <c r="AH23" s="1"/>
      <c r="AI23" s="1"/>
      <c r="AJ23" s="1"/>
      <c r="AK23" s="148"/>
      <c r="AL23" s="148"/>
      <c r="AM23" s="148"/>
      <c r="AN23" s="148"/>
      <c r="AO23" s="148"/>
      <c r="AP23" s="148"/>
      <c r="AQ23" s="468">
        <v>933.33333333329904</v>
      </c>
      <c r="AR23" s="146">
        <v>3649.43704987822</v>
      </c>
      <c r="AS23" s="147"/>
      <c r="AT23" s="468">
        <v>933.33333333329995</v>
      </c>
      <c r="AU23" s="140">
        <v>7.8630872246417001</v>
      </c>
      <c r="AV23" s="140">
        <v>2.9569377990430601</v>
      </c>
      <c r="AW23" s="488"/>
      <c r="AX23" s="488"/>
      <c r="AY23" s="488"/>
      <c r="AZ23" s="488"/>
    </row>
    <row r="24" spans="1:52">
      <c r="A24" s="40">
        <f t="shared" si="2"/>
        <v>20</v>
      </c>
      <c r="B24" s="385">
        <v>1000</v>
      </c>
      <c r="C24" s="1">
        <f t="shared" si="0"/>
        <v>3</v>
      </c>
      <c r="D24" s="1" t="s">
        <v>29</v>
      </c>
      <c r="E24" s="1" t="s">
        <v>29</v>
      </c>
      <c r="F24" s="333">
        <f>IF(C24="","",IF(AND(C25="",C24&lt;&gt;C25),4,IF(C23&lt;&gt;C24,MAX(F$4:F23)+1,0)))</f>
        <v>4</v>
      </c>
      <c r="G24" s="1">
        <f t="shared" si="1"/>
        <v>1000</v>
      </c>
      <c r="H24" s="1"/>
      <c r="I24" s="1">
        <f t="shared" si="3"/>
        <v>2</v>
      </c>
      <c r="J24" s="1">
        <f t="shared" si="4"/>
        <v>9000</v>
      </c>
      <c r="K24" s="1"/>
      <c r="L24" s="1"/>
      <c r="M24" s="488"/>
      <c r="N24" s="108"/>
      <c r="O24" s="108"/>
      <c r="P24" s="108"/>
      <c r="Q24" s="108"/>
      <c r="R24" s="108"/>
      <c r="S24" s="108"/>
      <c r="T24" s="108"/>
      <c r="U24" s="108"/>
      <c r="V24" s="108"/>
      <c r="W24" s="108"/>
      <c r="X24" s="108"/>
      <c r="Y24" s="108"/>
      <c r="Z24" s="108"/>
      <c r="AA24" s="108"/>
      <c r="AB24" s="108"/>
      <c r="AC24" s="108"/>
      <c r="AD24" s="108"/>
      <c r="AE24" s="108"/>
      <c r="AF24" s="108"/>
      <c r="AG24" s="108"/>
      <c r="AH24" s="1"/>
      <c r="AI24" s="1"/>
      <c r="AJ24" s="489"/>
      <c r="AK24" s="489"/>
      <c r="AL24" s="489"/>
      <c r="AM24" s="148"/>
      <c r="AN24" s="148"/>
      <c r="AO24" s="148"/>
      <c r="AP24" s="148"/>
      <c r="AQ24" s="468">
        <v>1000</v>
      </c>
      <c r="AR24" s="146">
        <v>4252.2756697806799</v>
      </c>
      <c r="AS24" s="147"/>
      <c r="AT24" s="468">
        <v>1000</v>
      </c>
      <c r="AU24" s="140">
        <v>7.71657156120036</v>
      </c>
      <c r="AV24" s="140">
        <v>2</v>
      </c>
      <c r="AW24" s="488"/>
      <c r="AX24" s="488"/>
      <c r="AY24" s="488"/>
      <c r="AZ24" s="488"/>
    </row>
    <row r="25" spans="1:52">
      <c r="A25" s="40" t="str">
        <f t="shared" si="2"/>
        <v/>
      </c>
      <c r="B25" s="385"/>
      <c r="C25" s="1" t="str">
        <f t="shared" si="0"/>
        <v/>
      </c>
      <c r="D25" s="1" t="s">
        <v>29</v>
      </c>
      <c r="E25" s="1" t="s">
        <v>29</v>
      </c>
      <c r="F25" s="333" t="str">
        <f>IF(C25="","",IF(AND(C26="",C25&lt;&gt;C26),4,IF(C24&lt;&gt;C25,MAX(F$4:F24)+1,0)))</f>
        <v/>
      </c>
      <c r="G25" s="1">
        <f t="shared" si="1"/>
        <v>-1</v>
      </c>
      <c r="H25" s="1"/>
      <c r="I25" s="1" t="str">
        <f t="shared" si="3"/>
        <v/>
      </c>
      <c r="J25" s="1" t="str">
        <f t="shared" si="4"/>
        <v/>
      </c>
      <c r="K25" s="1"/>
      <c r="L25" s="1"/>
      <c r="M25" s="488"/>
      <c r="N25" s="108"/>
      <c r="O25" s="108"/>
      <c r="P25" s="108"/>
      <c r="Q25" s="108"/>
      <c r="R25" s="108"/>
      <c r="S25" s="108"/>
      <c r="T25" s="108"/>
      <c r="U25" s="108"/>
      <c r="V25" s="108"/>
      <c r="W25" s="108"/>
      <c r="X25" s="108"/>
      <c r="Y25" s="108"/>
      <c r="Z25" s="108"/>
      <c r="AA25" s="108"/>
      <c r="AB25" s="108"/>
      <c r="AC25" s="108"/>
      <c r="AD25" s="108"/>
      <c r="AE25" s="108"/>
      <c r="AF25" s="108"/>
      <c r="AG25" s="108"/>
      <c r="AH25" s="1"/>
      <c r="AI25" s="1"/>
      <c r="AJ25" s="1"/>
      <c r="AK25" s="148"/>
      <c r="AL25" s="148"/>
      <c r="AM25" s="147"/>
      <c r="AN25" s="147"/>
      <c r="AO25" s="147"/>
      <c r="AP25" s="147"/>
      <c r="AQ25" s="147"/>
      <c r="AR25" s="147"/>
      <c r="AS25" s="147"/>
      <c r="AT25" s="147"/>
      <c r="AU25" s="147"/>
      <c r="AV25" s="147"/>
      <c r="AW25" s="147"/>
      <c r="AX25" s="147"/>
      <c r="AY25" s="488"/>
      <c r="AZ25" s="488"/>
    </row>
    <row r="26" spans="1:52">
      <c r="A26" s="40" t="str">
        <f t="shared" si="2"/>
        <v/>
      </c>
      <c r="B26" s="385"/>
      <c r="C26" s="1" t="str">
        <f t="shared" si="0"/>
        <v/>
      </c>
      <c r="D26" s="1" t="s">
        <v>29</v>
      </c>
      <c r="E26" s="1" t="s">
        <v>29</v>
      </c>
      <c r="F26" s="333" t="str">
        <f>IF(C26="","",IF(AND(C27="",C26&lt;&gt;C27),4,IF(C25&lt;&gt;C26,MAX(F$4:F25)+1,0)))</f>
        <v/>
      </c>
      <c r="G26" s="1">
        <f t="shared" si="1"/>
        <v>-1</v>
      </c>
      <c r="H26" s="1"/>
      <c r="I26" s="1" t="str">
        <f t="shared" si="3"/>
        <v/>
      </c>
      <c r="J26" s="1" t="str">
        <f t="shared" si="4"/>
        <v/>
      </c>
      <c r="K26" s="1"/>
      <c r="L26" s="1"/>
      <c r="M26" s="488"/>
      <c r="N26" s="108"/>
      <c r="O26" s="333"/>
      <c r="P26" s="333">
        <v>0</v>
      </c>
      <c r="Q26" s="333">
        <v>1</v>
      </c>
      <c r="R26" s="333">
        <v>2</v>
      </c>
      <c r="S26" s="333">
        <v>3</v>
      </c>
      <c r="T26" s="333">
        <v>4</v>
      </c>
      <c r="U26" s="333">
        <v>5</v>
      </c>
      <c r="V26" s="333">
        <v>6</v>
      </c>
      <c r="W26" s="333">
        <v>7</v>
      </c>
      <c r="X26" s="333">
        <v>8</v>
      </c>
      <c r="Y26" s="333">
        <v>9</v>
      </c>
      <c r="Z26" s="333">
        <v>10</v>
      </c>
      <c r="AA26" s="333">
        <v>11</v>
      </c>
      <c r="AB26" s="333">
        <v>12</v>
      </c>
      <c r="AC26" s="333">
        <v>13</v>
      </c>
      <c r="AD26" s="333">
        <v>14</v>
      </c>
      <c r="AE26" s="333">
        <v>15</v>
      </c>
      <c r="AF26" s="333">
        <v>16</v>
      </c>
      <c r="AG26" s="333">
        <v>17</v>
      </c>
      <c r="AH26" s="333">
        <v>18</v>
      </c>
      <c r="AI26" s="333">
        <v>19</v>
      </c>
      <c r="AJ26" s="333">
        <v>20</v>
      </c>
      <c r="AK26" s="333">
        <v>21</v>
      </c>
      <c r="AL26" s="333">
        <v>22</v>
      </c>
      <c r="AM26" s="333">
        <v>23</v>
      </c>
      <c r="AN26" s="333">
        <v>24</v>
      </c>
      <c r="AO26" s="333">
        <v>25</v>
      </c>
      <c r="AP26" s="333">
        <v>26</v>
      </c>
      <c r="AQ26" s="333">
        <v>27</v>
      </c>
      <c r="AR26" s="333">
        <v>28</v>
      </c>
      <c r="AS26" s="333">
        <v>29</v>
      </c>
      <c r="AT26" s="147"/>
      <c r="AU26" s="147"/>
      <c r="AV26" s="147"/>
      <c r="AW26" s="147"/>
      <c r="AX26" s="147"/>
      <c r="AY26" s="488"/>
      <c r="AZ26" s="488"/>
    </row>
    <row r="27" spans="1:52">
      <c r="A27" s="40" t="str">
        <f t="shared" si="2"/>
        <v/>
      </c>
      <c r="B27" s="385"/>
      <c r="C27" s="1" t="str">
        <f t="shared" si="0"/>
        <v/>
      </c>
      <c r="D27" s="1" t="s">
        <v>29</v>
      </c>
      <c r="E27" s="1" t="s">
        <v>29</v>
      </c>
      <c r="F27" s="333" t="str">
        <f>IF(C27="","",IF(AND(C28="",C27&lt;&gt;C28),4,IF(C26&lt;&gt;C27,MAX(F$4:F26)+1,0)))</f>
        <v/>
      </c>
      <c r="G27" s="1">
        <f t="shared" si="1"/>
        <v>-1</v>
      </c>
      <c r="H27" s="1"/>
      <c r="I27" s="1" t="str">
        <f t="shared" si="3"/>
        <v/>
      </c>
      <c r="J27" s="1" t="str">
        <f t="shared" si="4"/>
        <v/>
      </c>
      <c r="K27" s="1"/>
      <c r="L27" s="1"/>
      <c r="M27" s="488"/>
      <c r="N27" s="108"/>
      <c r="O27" s="333">
        <v>0</v>
      </c>
      <c r="P27" s="108">
        <v>7.2417989084019503</v>
      </c>
      <c r="Q27" s="108">
        <v>6.7670256141330496</v>
      </c>
      <c r="R27" s="108">
        <v>6.19316066333168</v>
      </c>
      <c r="S27" s="108">
        <v>5.5986131701095001</v>
      </c>
      <c r="T27" s="108">
        <v>4.9997478659914902</v>
      </c>
      <c r="U27" s="108">
        <v>4.3999800672065001</v>
      </c>
      <c r="V27" s="108">
        <v>3.8000223902847901</v>
      </c>
      <c r="W27" s="108">
        <v>3.2000233674577898</v>
      </c>
      <c r="X27" s="108">
        <v>2.6000138090601501</v>
      </c>
      <c r="Y27" s="108">
        <v>2</v>
      </c>
      <c r="Z27" s="108">
        <v>7.7165715612003298</v>
      </c>
      <c r="AA27" s="108">
        <v>6.8661164272441999</v>
      </c>
      <c r="AB27" s="108">
        <v>6.2138421183162604</v>
      </c>
      <c r="AC27" s="108">
        <v>5.6029296406540903</v>
      </c>
      <c r="AD27" s="108">
        <v>5.00064876562619</v>
      </c>
      <c r="AE27" s="108">
        <v>4.4001680952602102</v>
      </c>
      <c r="AF27" s="108">
        <v>3.8000616309063102</v>
      </c>
      <c r="AG27" s="108">
        <v>3.2000315425957999</v>
      </c>
      <c r="AH27" s="108">
        <v>2.6000154440841299</v>
      </c>
      <c r="AI27" s="108">
        <v>2</v>
      </c>
      <c r="AJ27" s="108">
        <v>7.2417989083863796</v>
      </c>
      <c r="AK27" s="108">
        <v>6.7670256141271601</v>
      </c>
      <c r="AL27" s="108">
        <v>6.1931606633354104</v>
      </c>
      <c r="AM27" s="108">
        <v>5.5986131700948096</v>
      </c>
      <c r="AN27" s="108">
        <v>4.9997478659885299</v>
      </c>
      <c r="AO27" s="108">
        <v>4.39998006720867</v>
      </c>
      <c r="AP27" s="108">
        <v>3.8000223902827899</v>
      </c>
      <c r="AQ27" s="108">
        <v>3.2000233674580798</v>
      </c>
      <c r="AR27" s="108">
        <v>2.60001380905747</v>
      </c>
      <c r="AS27" s="108">
        <v>2</v>
      </c>
      <c r="AT27" s="147"/>
      <c r="AU27" s="147"/>
      <c r="AV27" s="147"/>
      <c r="AW27" s="147"/>
      <c r="AX27" s="147"/>
      <c r="AY27" s="488"/>
      <c r="AZ27" s="488"/>
    </row>
    <row r="28" spans="1:52">
      <c r="A28" s="40" t="str">
        <f t="shared" si="2"/>
        <v/>
      </c>
      <c r="B28" s="385"/>
      <c r="C28" s="1" t="str">
        <f t="shared" si="0"/>
        <v/>
      </c>
      <c r="D28" s="1" t="s">
        <v>29</v>
      </c>
      <c r="E28" s="1" t="s">
        <v>29</v>
      </c>
      <c r="F28" s="333" t="str">
        <f>IF(C28="","",IF(AND(C29="",C28&lt;&gt;C29),4,IF(C27&lt;&gt;C28,MAX(F$4:F27)+1,0)))</f>
        <v/>
      </c>
      <c r="G28" s="1">
        <f t="shared" si="1"/>
        <v>-1</v>
      </c>
      <c r="H28" s="1"/>
      <c r="I28" s="1" t="str">
        <f t="shared" si="3"/>
        <v/>
      </c>
      <c r="J28" s="1" t="str">
        <f t="shared" si="4"/>
        <v/>
      </c>
      <c r="K28" s="1"/>
      <c r="L28" s="1"/>
      <c r="M28" s="488"/>
      <c r="N28" s="108"/>
      <c r="O28" s="108"/>
      <c r="P28" s="108"/>
      <c r="Q28" s="108"/>
      <c r="R28" s="108"/>
      <c r="S28" s="108"/>
      <c r="T28" s="108"/>
      <c r="U28" s="108"/>
      <c r="V28" s="108"/>
      <c r="W28" s="108"/>
      <c r="X28" s="108"/>
      <c r="Y28" s="108"/>
      <c r="Z28" s="108"/>
      <c r="AA28" s="108"/>
      <c r="AB28" s="108"/>
      <c r="AC28" s="108"/>
      <c r="AD28" s="108"/>
      <c r="AE28" s="108"/>
      <c r="AF28" s="108"/>
      <c r="AG28" s="108"/>
      <c r="AH28" s="1"/>
      <c r="AI28" s="1"/>
      <c r="AJ28" s="489"/>
      <c r="AK28" s="489"/>
      <c r="AL28" s="489"/>
      <c r="AM28" s="147"/>
      <c r="AN28" s="147"/>
      <c r="AO28" s="147"/>
      <c r="AP28" s="147"/>
      <c r="AQ28" s="147"/>
      <c r="AR28" s="147"/>
      <c r="AS28" s="490" t="s">
        <v>752</v>
      </c>
      <c r="AT28" s="147"/>
      <c r="AU28" s="147"/>
      <c r="AV28" s="147"/>
      <c r="AW28" s="147"/>
      <c r="AX28" s="147"/>
      <c r="AY28" s="488"/>
      <c r="AZ28" s="488"/>
    </row>
    <row r="29" spans="1:52">
      <c r="A29" s="40" t="str">
        <f t="shared" si="2"/>
        <v/>
      </c>
      <c r="B29" s="385"/>
      <c r="C29" s="1" t="str">
        <f t="shared" si="0"/>
        <v/>
      </c>
      <c r="D29" s="1" t="s">
        <v>29</v>
      </c>
      <c r="E29" s="1" t="s">
        <v>29</v>
      </c>
      <c r="F29" s="333" t="str">
        <f>IF(C29="","",IF(AND(C30="",C29&lt;&gt;C30),4,IF(C28&lt;&gt;C29,MAX(F$4:F28)+1,0)))</f>
        <v/>
      </c>
      <c r="G29" s="1">
        <f t="shared" si="1"/>
        <v>-1</v>
      </c>
      <c r="H29" s="1"/>
      <c r="I29" s="1" t="str">
        <f t="shared" si="3"/>
        <v/>
      </c>
      <c r="J29" s="1" t="str">
        <f t="shared" si="4"/>
        <v/>
      </c>
      <c r="K29" s="1"/>
      <c r="L29" s="1"/>
      <c r="M29" s="488"/>
      <c r="N29" s="108"/>
      <c r="O29" s="108"/>
      <c r="P29" s="108"/>
      <c r="Q29" s="108"/>
      <c r="R29" s="108"/>
      <c r="S29" s="108"/>
      <c r="T29" s="108"/>
      <c r="U29" s="108"/>
      <c r="V29" s="108"/>
      <c r="W29" s="108"/>
      <c r="X29" s="108"/>
      <c r="Y29" s="108"/>
      <c r="Z29" s="108"/>
      <c r="AA29" s="108"/>
      <c r="AB29" s="108"/>
      <c r="AC29" s="108"/>
      <c r="AD29" s="108"/>
      <c r="AE29" s="108"/>
      <c r="AF29" s="108"/>
      <c r="AG29" s="108"/>
      <c r="AH29" s="147"/>
      <c r="AI29" s="147"/>
      <c r="AJ29" s="147"/>
      <c r="AK29" s="147"/>
      <c r="AL29" s="147"/>
      <c r="AM29" s="147"/>
      <c r="AN29" s="147"/>
      <c r="AO29" s="147"/>
      <c r="AP29" s="147"/>
      <c r="AQ29" s="147"/>
      <c r="AR29" s="147"/>
      <c r="AS29" s="147"/>
      <c r="AT29" s="147"/>
      <c r="AU29" s="147"/>
      <c r="AV29" s="147"/>
      <c r="AW29" s="147"/>
      <c r="AX29" s="147"/>
      <c r="AY29" s="488"/>
      <c r="AZ29" s="488"/>
    </row>
    <row r="30" spans="1:52">
      <c r="A30" s="40" t="str">
        <f t="shared" si="2"/>
        <v/>
      </c>
      <c r="B30" s="385"/>
      <c r="C30" s="1" t="str">
        <f t="shared" si="0"/>
        <v/>
      </c>
      <c r="D30" s="1" t="s">
        <v>29</v>
      </c>
      <c r="E30" s="1" t="s">
        <v>29</v>
      </c>
      <c r="F30" s="333" t="str">
        <f>IF(C30="","",IF(AND(C31="",C30&lt;&gt;C31),4,IF(C29&lt;&gt;C30,MAX(F$4:F29)+1,0)))</f>
        <v/>
      </c>
      <c r="G30" s="1">
        <f t="shared" si="1"/>
        <v>-1</v>
      </c>
      <c r="H30" s="1"/>
      <c r="I30" s="1" t="str">
        <f t="shared" si="3"/>
        <v/>
      </c>
      <c r="J30" s="1" t="str">
        <f t="shared" si="4"/>
        <v/>
      </c>
      <c r="K30" s="1"/>
      <c r="L30" s="1"/>
      <c r="M30" s="488"/>
      <c r="N30" s="108"/>
      <c r="O30" s="108"/>
      <c r="P30" s="108"/>
      <c r="Q30" s="108"/>
      <c r="R30" s="108"/>
      <c r="S30" s="108"/>
      <c r="T30" s="108"/>
      <c r="U30" s="108"/>
      <c r="V30" s="108"/>
      <c r="W30" s="108"/>
      <c r="X30" s="108"/>
      <c r="Y30" s="108"/>
      <c r="Z30" s="108"/>
      <c r="AA30" s="108"/>
      <c r="AB30" s="108"/>
      <c r="AC30" s="108"/>
      <c r="AD30" s="108"/>
      <c r="AE30" s="108"/>
      <c r="AF30" s="108"/>
      <c r="AG30" s="108"/>
      <c r="AH30" s="147"/>
      <c r="AI30" s="147"/>
      <c r="AJ30" s="147"/>
      <c r="AK30" s="147"/>
      <c r="AL30" s="147"/>
      <c r="AM30" s="147"/>
      <c r="AN30" s="147"/>
      <c r="AO30" s="147"/>
      <c r="AP30" s="147"/>
      <c r="AQ30" s="147"/>
      <c r="AR30" s="147"/>
      <c r="AS30" s="147"/>
      <c r="AT30" s="147"/>
      <c r="AU30" s="147"/>
      <c r="AV30" s="147"/>
      <c r="AW30" s="147"/>
      <c r="AX30" s="147"/>
      <c r="AY30" s="488"/>
      <c r="AZ30" s="488"/>
    </row>
    <row r="31" spans="1:52">
      <c r="A31" s="40" t="str">
        <f t="shared" si="2"/>
        <v/>
      </c>
      <c r="B31" s="385"/>
      <c r="C31" s="1" t="str">
        <f t="shared" si="0"/>
        <v/>
      </c>
      <c r="D31" s="1" t="s">
        <v>29</v>
      </c>
      <c r="E31" s="1" t="s">
        <v>29</v>
      </c>
      <c r="F31" s="333" t="str">
        <f>IF(C31="","",IF(AND(C32="",C31&lt;&gt;C32),4,IF(C30&lt;&gt;C31,MAX(F$4:F30)+1,0)))</f>
        <v/>
      </c>
      <c r="G31" s="1">
        <f t="shared" si="1"/>
        <v>-1</v>
      </c>
      <c r="H31" s="1"/>
      <c r="I31" s="1" t="str">
        <f t="shared" si="3"/>
        <v/>
      </c>
      <c r="J31" s="1" t="str">
        <f t="shared" si="4"/>
        <v/>
      </c>
      <c r="K31" s="1"/>
      <c r="L31" s="1"/>
      <c r="M31" s="488"/>
      <c r="N31" s="108"/>
      <c r="O31" s="108"/>
      <c r="P31" s="108"/>
      <c r="Q31" s="108"/>
      <c r="R31" s="108"/>
      <c r="S31" s="108"/>
      <c r="T31" s="108"/>
      <c r="U31" s="108"/>
      <c r="V31" s="108"/>
      <c r="W31" s="108"/>
      <c r="X31" s="108"/>
      <c r="Y31" s="108"/>
      <c r="Z31" s="108"/>
      <c r="AA31" s="108"/>
      <c r="AB31" s="108"/>
      <c r="AC31" s="108"/>
      <c r="AD31" s="108"/>
      <c r="AE31" s="108"/>
      <c r="AF31" s="108"/>
      <c r="AG31" s="108"/>
      <c r="AH31" s="147"/>
      <c r="AI31" s="147"/>
      <c r="AJ31" s="147"/>
      <c r="AK31" s="147"/>
      <c r="AL31" s="147"/>
      <c r="AM31" s="147"/>
      <c r="AN31" s="147"/>
      <c r="AO31" s="147"/>
      <c r="AP31" s="147"/>
      <c r="AQ31" s="147"/>
      <c r="AR31" s="147"/>
      <c r="AS31" s="147"/>
      <c r="AT31" s="147"/>
      <c r="AU31" s="147"/>
      <c r="AV31" s="147"/>
      <c r="AW31" s="147"/>
      <c r="AX31" s="147"/>
      <c r="AY31" s="488"/>
      <c r="AZ31" s="488"/>
    </row>
    <row r="32" spans="1:52">
      <c r="A32" s="40" t="str">
        <f t="shared" si="2"/>
        <v/>
      </c>
      <c r="B32" s="385"/>
      <c r="C32" s="1" t="str">
        <f t="shared" si="0"/>
        <v/>
      </c>
      <c r="D32" s="1" t="s">
        <v>29</v>
      </c>
      <c r="E32" s="1" t="s">
        <v>29</v>
      </c>
      <c r="F32" s="333" t="str">
        <f>IF(C32="","",IF(AND(C33="",C32&lt;&gt;C33),4,IF(C31&lt;&gt;C32,MAX(F$4:F31)+1,0)))</f>
        <v/>
      </c>
      <c r="G32" s="1">
        <f t="shared" si="1"/>
        <v>-1</v>
      </c>
      <c r="H32" s="1"/>
      <c r="I32" s="1" t="str">
        <f t="shared" si="3"/>
        <v/>
      </c>
      <c r="J32" s="1" t="str">
        <f t="shared" si="4"/>
        <v/>
      </c>
      <c r="K32" s="1"/>
      <c r="L32" s="1"/>
      <c r="M32" s="488"/>
      <c r="N32" s="108"/>
      <c r="O32" s="108"/>
      <c r="P32" s="108"/>
      <c r="Q32" s="108"/>
      <c r="R32" s="108"/>
      <c r="S32" s="108"/>
      <c r="T32" s="108"/>
      <c r="U32" s="108"/>
      <c r="V32" s="108"/>
      <c r="W32" s="108"/>
      <c r="X32" s="108"/>
      <c r="Y32" s="108"/>
      <c r="Z32" s="108"/>
      <c r="AA32" s="108"/>
      <c r="AB32" s="108"/>
      <c r="AC32" s="108"/>
      <c r="AD32" s="108"/>
      <c r="AE32" s="108"/>
      <c r="AF32" s="108"/>
      <c r="AG32" s="108"/>
      <c r="AH32" s="147"/>
      <c r="AI32" s="147"/>
      <c r="AJ32" s="147"/>
      <c r="AK32" s="147"/>
      <c r="AL32" s="147"/>
      <c r="AM32" s="147"/>
      <c r="AN32" s="147"/>
      <c r="AO32" s="147"/>
      <c r="AP32" s="147"/>
      <c r="AQ32" s="147"/>
      <c r="AR32" s="147"/>
      <c r="AS32" s="147"/>
      <c r="AT32" s="147"/>
      <c r="AU32" s="147"/>
      <c r="AV32" s="147"/>
      <c r="AW32" s="147"/>
      <c r="AX32" s="147"/>
      <c r="AY32" s="488"/>
      <c r="AZ32" s="488"/>
    </row>
    <row r="33" spans="1:52">
      <c r="A33" s="40" t="str">
        <f t="shared" si="2"/>
        <v/>
      </c>
      <c r="B33" s="385"/>
      <c r="C33" s="1" t="str">
        <f t="shared" si="0"/>
        <v/>
      </c>
      <c r="D33" s="1" t="s">
        <v>29</v>
      </c>
      <c r="E33" s="1" t="s">
        <v>29</v>
      </c>
      <c r="F33" s="333" t="str">
        <f>IF(C33="","",IF(AND(C34="",C33&lt;&gt;C34),4,IF(C32&lt;&gt;C33,MAX(F$4:F32)+1,0)))</f>
        <v/>
      </c>
      <c r="G33" s="1">
        <f t="shared" si="1"/>
        <v>-1</v>
      </c>
      <c r="H33" s="1"/>
      <c r="I33" s="1" t="str">
        <f t="shared" si="3"/>
        <v/>
      </c>
      <c r="J33" s="1" t="str">
        <f t="shared" si="4"/>
        <v/>
      </c>
      <c r="K33" s="1"/>
      <c r="L33" s="1"/>
      <c r="M33" s="488"/>
      <c r="N33" s="108"/>
      <c r="O33" s="108"/>
      <c r="P33" s="108"/>
      <c r="Q33" s="108"/>
      <c r="R33" s="108"/>
      <c r="S33" s="108"/>
      <c r="T33" s="108"/>
      <c r="U33" s="108"/>
      <c r="V33" s="108"/>
      <c r="W33" s="108"/>
      <c r="X33" s="108"/>
      <c r="Y33" s="108"/>
      <c r="Z33" s="108"/>
      <c r="AA33" s="108"/>
      <c r="AB33" s="108"/>
      <c r="AC33" s="108"/>
      <c r="AD33" s="108"/>
      <c r="AE33" s="108"/>
      <c r="AF33" s="108"/>
      <c r="AG33" s="108"/>
      <c r="AH33" s="147"/>
      <c r="AI33" s="147"/>
      <c r="AJ33" s="147"/>
      <c r="AK33" s="147"/>
      <c r="AL33" s="147"/>
      <c r="AM33" s="147"/>
      <c r="AN33" s="147"/>
      <c r="AO33" s="147"/>
      <c r="AP33" s="147"/>
      <c r="AQ33" s="147"/>
      <c r="AR33" s="147"/>
      <c r="AS33" s="147"/>
      <c r="AT33" s="147"/>
      <c r="AU33" s="147"/>
      <c r="AV33" s="147"/>
      <c r="AW33" s="147"/>
      <c r="AX33" s="147"/>
      <c r="AY33" s="488"/>
      <c r="AZ33" s="488"/>
    </row>
    <row r="34" spans="1:52">
      <c r="A34" s="40" t="str">
        <f t="shared" si="2"/>
        <v/>
      </c>
      <c r="B34" s="385"/>
      <c r="C34" s="1" t="str">
        <f t="shared" si="0"/>
        <v/>
      </c>
      <c r="D34" s="1" t="s">
        <v>29</v>
      </c>
      <c r="E34" s="1" t="s">
        <v>29</v>
      </c>
      <c r="F34" s="333" t="str">
        <f>IF(C34="","",IF(AND(C35="",C34&lt;&gt;C35),4,IF(C33&lt;&gt;C34,MAX(F$4:F33)+1,0)))</f>
        <v/>
      </c>
      <c r="G34" s="1">
        <f t="shared" si="1"/>
        <v>-1</v>
      </c>
      <c r="H34" s="1"/>
      <c r="I34" s="1" t="str">
        <f t="shared" si="3"/>
        <v/>
      </c>
      <c r="J34" s="1" t="str">
        <f t="shared" si="4"/>
        <v/>
      </c>
      <c r="K34" s="1"/>
      <c r="L34" s="1"/>
      <c r="M34" s="488"/>
      <c r="N34" s="108"/>
      <c r="O34" s="108"/>
      <c r="P34" s="108"/>
      <c r="Q34" s="108"/>
      <c r="R34" s="108"/>
      <c r="S34" s="108"/>
      <c r="T34" s="108"/>
      <c r="U34" s="108"/>
      <c r="V34" s="108"/>
      <c r="W34" s="108"/>
      <c r="X34" s="108"/>
      <c r="Y34" s="108"/>
      <c r="Z34" s="108"/>
      <c r="AA34" s="108"/>
      <c r="AB34" s="108"/>
      <c r="AC34" s="108"/>
      <c r="AD34" s="108"/>
      <c r="AE34" s="108"/>
      <c r="AF34" s="108"/>
      <c r="AG34" s="108"/>
      <c r="AH34" s="147"/>
      <c r="AI34" s="147"/>
      <c r="AJ34" s="147"/>
      <c r="AK34" s="147"/>
      <c r="AL34" s="147"/>
      <c r="AM34" s="147"/>
      <c r="AN34" s="147"/>
      <c r="AO34" s="147"/>
      <c r="AP34" s="147"/>
      <c r="AQ34" s="147"/>
      <c r="AR34" s="147"/>
      <c r="AS34" s="147"/>
      <c r="AT34" s="147"/>
      <c r="AU34" s="147"/>
      <c r="AV34" s="147"/>
      <c r="AW34" s="147"/>
      <c r="AX34" s="147"/>
      <c r="AY34" s="488"/>
      <c r="AZ34" s="488"/>
    </row>
    <row r="35" spans="1:52">
      <c r="A35" s="40" t="str">
        <f t="shared" si="2"/>
        <v/>
      </c>
      <c r="B35" s="385"/>
      <c r="C35" s="1" t="str">
        <f t="shared" si="0"/>
        <v/>
      </c>
      <c r="D35" s="1" t="s">
        <v>29</v>
      </c>
      <c r="E35" s="1" t="s">
        <v>29</v>
      </c>
      <c r="F35" s="333" t="str">
        <f>IF(C35="","",IF(AND(C36="",C35&lt;&gt;C36),4,IF(C34&lt;&gt;C35,MAX(F$4:F34)+1,0)))</f>
        <v/>
      </c>
      <c r="G35" s="1">
        <f t="shared" si="1"/>
        <v>-1</v>
      </c>
      <c r="H35" s="1"/>
      <c r="I35" s="1" t="str">
        <f t="shared" si="3"/>
        <v/>
      </c>
      <c r="J35" s="1" t="str">
        <f t="shared" si="4"/>
        <v/>
      </c>
      <c r="K35" s="1"/>
      <c r="L35" s="1"/>
      <c r="M35" s="488"/>
      <c r="N35" s="108"/>
      <c r="O35" s="108"/>
      <c r="P35" s="108"/>
      <c r="Q35" s="108"/>
      <c r="R35" s="108"/>
      <c r="S35" s="108"/>
      <c r="T35" s="108"/>
      <c r="U35" s="108"/>
      <c r="V35" s="108"/>
      <c r="W35" s="108"/>
      <c r="X35" s="108"/>
      <c r="Y35" s="108"/>
      <c r="Z35" s="108"/>
      <c r="AA35" s="108"/>
      <c r="AB35" s="108"/>
      <c r="AC35" s="108"/>
      <c r="AD35" s="108"/>
      <c r="AE35" s="108"/>
      <c r="AF35" s="108"/>
      <c r="AG35" s="108"/>
      <c r="AH35" s="147"/>
      <c r="AI35" s="147"/>
      <c r="AJ35" s="147"/>
      <c r="AK35" s="147"/>
      <c r="AL35" s="147"/>
      <c r="AM35" s="147"/>
      <c r="AN35" s="147"/>
      <c r="AO35" s="147"/>
      <c r="AP35" s="147"/>
      <c r="AQ35" s="147"/>
      <c r="AR35" s="147"/>
      <c r="AS35" s="147"/>
      <c r="AT35" s="147"/>
      <c r="AU35" s="147"/>
      <c r="AV35" s="147"/>
      <c r="AW35" s="147"/>
      <c r="AX35" s="147"/>
      <c r="AY35" s="488"/>
      <c r="AZ35" s="488"/>
    </row>
    <row r="36" spans="1:52">
      <c r="A36" s="40" t="str">
        <f t="shared" si="2"/>
        <v/>
      </c>
      <c r="B36" s="385"/>
      <c r="C36" s="1" t="str">
        <f t="shared" si="0"/>
        <v/>
      </c>
      <c r="D36" s="1" t="s">
        <v>29</v>
      </c>
      <c r="E36" s="1" t="s">
        <v>29</v>
      </c>
      <c r="F36" s="333" t="str">
        <f>IF(C36="","",IF(AND(C37="",C36&lt;&gt;C37),4,IF(C35&lt;&gt;C36,MAX(F$4:F35)+1,0)))</f>
        <v/>
      </c>
      <c r="G36" s="1">
        <f t="shared" si="1"/>
        <v>-1</v>
      </c>
      <c r="H36" s="1"/>
      <c r="I36" s="1" t="str">
        <f t="shared" si="3"/>
        <v/>
      </c>
      <c r="J36" s="1" t="str">
        <f t="shared" si="4"/>
        <v/>
      </c>
      <c r="K36" s="1"/>
      <c r="L36" s="1"/>
      <c r="M36" s="488"/>
      <c r="N36" s="108"/>
      <c r="O36" s="108"/>
      <c r="P36" s="108"/>
      <c r="Q36" s="108"/>
      <c r="R36" s="108"/>
      <c r="S36" s="108"/>
      <c r="T36" s="108"/>
      <c r="U36" s="108"/>
      <c r="V36" s="108"/>
      <c r="W36" s="108"/>
      <c r="X36" s="108"/>
      <c r="Y36" s="108"/>
      <c r="Z36" s="108"/>
      <c r="AA36" s="108"/>
      <c r="AB36" s="108"/>
      <c r="AC36" s="108"/>
      <c r="AD36" s="108"/>
      <c r="AE36" s="108"/>
      <c r="AF36" s="108"/>
      <c r="AG36" s="108"/>
      <c r="AH36" s="147"/>
      <c r="AI36" s="147"/>
      <c r="AJ36" s="147"/>
      <c r="AK36" s="147"/>
      <c r="AL36" s="147"/>
      <c r="AM36" s="147"/>
      <c r="AN36" s="147"/>
      <c r="AO36" s="147"/>
      <c r="AP36" s="147"/>
      <c r="AQ36" s="147"/>
      <c r="AR36" s="147"/>
      <c r="AS36" s="147"/>
      <c r="AT36" s="147"/>
      <c r="AU36" s="147"/>
      <c r="AV36" s="147"/>
      <c r="AW36" s="147"/>
      <c r="AX36" s="147"/>
      <c r="AY36" s="488"/>
      <c r="AZ36" s="488"/>
    </row>
    <row r="37" spans="1:52">
      <c r="A37" s="40" t="str">
        <f t="shared" si="2"/>
        <v/>
      </c>
      <c r="B37" s="385"/>
      <c r="C37" s="1" t="str">
        <f t="shared" ref="C37:C68" si="12">IF(ISNUMBER(B37),_xlfn.IFS(A37&lt;=$E$2,$D$2,A37&lt;=$E$3,$D$3,A37&lt;=$E$4,$D$4),"")</f>
        <v/>
      </c>
      <c r="D37" s="1" t="s">
        <v>29</v>
      </c>
      <c r="E37" s="1" t="s">
        <v>29</v>
      </c>
      <c r="F37" s="333" t="str">
        <f>IF(C37="","",IF(AND(C38="",C37&lt;&gt;C38),4,IF(C36&lt;&gt;C37,MAX(F$4:F36)+1,0)))</f>
        <v/>
      </c>
      <c r="G37" s="1">
        <f t="shared" ref="G37:G68" si="13">IF(OR(F37="",F37=0),$G$4,INDEX($M$5:$M$8,F37,1))</f>
        <v>-1</v>
      </c>
      <c r="H37" s="1"/>
      <c r="I37" s="1" t="str">
        <f t="shared" si="3"/>
        <v/>
      </c>
      <c r="J37" s="1" t="str">
        <f t="shared" si="4"/>
        <v/>
      </c>
      <c r="K37" s="1"/>
      <c r="L37" s="1"/>
      <c r="M37" s="488"/>
      <c r="N37" s="108"/>
      <c r="O37" s="108"/>
      <c r="P37" s="108"/>
      <c r="Q37" s="108"/>
      <c r="R37" s="108"/>
      <c r="S37" s="108"/>
      <c r="T37" s="108"/>
      <c r="U37" s="108"/>
      <c r="V37" s="108"/>
      <c r="W37" s="108"/>
      <c r="X37" s="108"/>
      <c r="Y37" s="108"/>
      <c r="Z37" s="108"/>
      <c r="AA37" s="108"/>
      <c r="AB37" s="108"/>
      <c r="AC37" s="108"/>
      <c r="AD37" s="108"/>
      <c r="AE37" s="108"/>
      <c r="AF37" s="108"/>
      <c r="AG37" s="108"/>
      <c r="AH37" s="147"/>
      <c r="AI37" s="147"/>
      <c r="AJ37" s="147"/>
      <c r="AK37" s="147"/>
      <c r="AL37" s="147"/>
      <c r="AM37" s="147"/>
      <c r="AN37" s="147"/>
      <c r="AO37" s="147"/>
      <c r="AP37" s="147"/>
      <c r="AQ37" s="147"/>
      <c r="AR37" s="147"/>
      <c r="AS37" s="147"/>
      <c r="AT37" s="147"/>
      <c r="AU37" s="147"/>
      <c r="AV37" s="147"/>
      <c r="AW37" s="147"/>
      <c r="AX37" s="147"/>
      <c r="AY37" s="488"/>
      <c r="AZ37" s="488"/>
    </row>
    <row r="38" spans="1:52">
      <c r="A38" s="40" t="str">
        <f t="shared" si="2"/>
        <v/>
      </c>
      <c r="B38" s="385"/>
      <c r="C38" s="1" t="str">
        <f t="shared" si="12"/>
        <v/>
      </c>
      <c r="D38" s="1" t="s">
        <v>29</v>
      </c>
      <c r="E38" s="1" t="s">
        <v>29</v>
      </c>
      <c r="F38" s="333" t="str">
        <f>IF(C38="","",IF(AND(C39="",C38&lt;&gt;C39),4,IF(C37&lt;&gt;C38,MAX(F$4:F37)+1,0)))</f>
        <v/>
      </c>
      <c r="G38" s="1">
        <f t="shared" si="13"/>
        <v>-1</v>
      </c>
      <c r="H38" s="1"/>
      <c r="I38" s="1" t="str">
        <f t="shared" si="3"/>
        <v/>
      </c>
      <c r="J38" s="1" t="str">
        <f t="shared" si="4"/>
        <v/>
      </c>
      <c r="K38" s="1"/>
      <c r="L38" s="1"/>
      <c r="M38" s="488"/>
      <c r="N38" s="108"/>
      <c r="O38" s="108"/>
      <c r="P38" s="108"/>
      <c r="Q38" s="108"/>
      <c r="R38" s="108"/>
      <c r="S38" s="108"/>
      <c r="T38" s="108"/>
      <c r="U38" s="108"/>
      <c r="V38" s="108"/>
      <c r="W38" s="108"/>
      <c r="X38" s="108"/>
      <c r="Y38" s="108"/>
      <c r="Z38" s="108"/>
      <c r="AA38" s="108"/>
      <c r="AB38" s="108"/>
      <c r="AC38" s="108"/>
      <c r="AD38" s="108"/>
      <c r="AE38" s="108"/>
      <c r="AF38" s="108"/>
      <c r="AG38" s="108"/>
      <c r="AH38" s="147"/>
      <c r="AI38" s="147"/>
      <c r="AJ38" s="147"/>
      <c r="AK38" s="147"/>
      <c r="AL38" s="147"/>
      <c r="AM38" s="147"/>
      <c r="AN38" s="147"/>
      <c r="AO38" s="147"/>
      <c r="AP38" s="147"/>
      <c r="AQ38" s="147"/>
      <c r="AR38" s="147"/>
      <c r="AS38" s="147"/>
      <c r="AT38" s="147"/>
      <c r="AU38" s="147"/>
      <c r="AV38" s="147"/>
      <c r="AW38" s="147"/>
      <c r="AX38" s="147"/>
      <c r="AY38" s="488"/>
      <c r="AZ38" s="488"/>
    </row>
    <row r="39" spans="1:52">
      <c r="A39" s="40" t="str">
        <f t="shared" si="2"/>
        <v/>
      </c>
      <c r="B39" s="385"/>
      <c r="C39" s="1" t="str">
        <f t="shared" si="12"/>
        <v/>
      </c>
      <c r="D39" s="1" t="s">
        <v>29</v>
      </c>
      <c r="E39" s="1" t="s">
        <v>29</v>
      </c>
      <c r="F39" s="333" t="str">
        <f>IF(C39="","",IF(AND(C40="",C39&lt;&gt;C40),4,IF(C38&lt;&gt;C39,MAX(F$4:F38)+1,0)))</f>
        <v/>
      </c>
      <c r="G39" s="1">
        <f t="shared" si="13"/>
        <v>-1</v>
      </c>
      <c r="H39" s="1"/>
      <c r="I39" s="1" t="str">
        <f t="shared" si="3"/>
        <v/>
      </c>
      <c r="J39" s="1" t="str">
        <f t="shared" si="4"/>
        <v/>
      </c>
      <c r="K39" s="1"/>
      <c r="L39" s="1"/>
      <c r="M39" s="488"/>
      <c r="N39" s="108"/>
      <c r="O39" s="108"/>
      <c r="P39" s="108"/>
      <c r="Q39" s="108"/>
      <c r="R39" s="108"/>
      <c r="S39" s="108"/>
      <c r="T39" s="108"/>
      <c r="U39" s="108"/>
      <c r="V39" s="108"/>
      <c r="W39" s="108"/>
      <c r="X39" s="108"/>
      <c r="Y39" s="108"/>
      <c r="Z39" s="108"/>
      <c r="AA39" s="108"/>
      <c r="AB39" s="108"/>
      <c r="AC39" s="108"/>
      <c r="AD39" s="108"/>
      <c r="AE39" s="108"/>
      <c r="AF39" s="108"/>
      <c r="AG39" s="108"/>
      <c r="AH39" s="147"/>
      <c r="AI39" s="147"/>
      <c r="AJ39" s="147"/>
      <c r="AK39" s="147"/>
      <c r="AL39" s="147"/>
      <c r="AM39" s="147"/>
      <c r="AN39" s="147"/>
      <c r="AO39" s="147"/>
      <c r="AP39" s="147"/>
      <c r="AQ39" s="147"/>
      <c r="AR39" s="147"/>
      <c r="AS39" s="147"/>
      <c r="AT39" s="147"/>
      <c r="AU39" s="147"/>
      <c r="AV39" s="147"/>
      <c r="AW39" s="147"/>
      <c r="AX39" s="147"/>
      <c r="AY39" s="488"/>
      <c r="AZ39" s="488"/>
    </row>
    <row r="40" spans="1:52">
      <c r="A40" s="40" t="str">
        <f t="shared" si="2"/>
        <v/>
      </c>
      <c r="B40" s="385"/>
      <c r="C40" s="1" t="str">
        <f t="shared" si="12"/>
        <v/>
      </c>
      <c r="D40" s="1" t="s">
        <v>29</v>
      </c>
      <c r="E40" s="1" t="s">
        <v>29</v>
      </c>
      <c r="F40" s="333" t="str">
        <f>IF(C40="","",IF(AND(C41="",C40&lt;&gt;C41),4,IF(C39&lt;&gt;C40,MAX(F$4:F39)+1,0)))</f>
        <v/>
      </c>
      <c r="G40" s="1">
        <f t="shared" si="13"/>
        <v>-1</v>
      </c>
      <c r="H40" s="1"/>
      <c r="I40" s="1" t="str">
        <f t="shared" si="3"/>
        <v/>
      </c>
      <c r="J40" s="1" t="str">
        <f t="shared" si="4"/>
        <v/>
      </c>
      <c r="K40" s="1"/>
      <c r="L40" s="1"/>
      <c r="M40" s="488"/>
      <c r="N40" s="108"/>
      <c r="O40" s="108"/>
      <c r="P40" s="108"/>
      <c r="Q40" s="108"/>
      <c r="R40" s="108"/>
      <c r="S40" s="108"/>
      <c r="T40" s="108"/>
      <c r="U40" s="108"/>
      <c r="V40" s="108"/>
      <c r="W40" s="108"/>
      <c r="X40" s="108"/>
      <c r="Y40" s="108"/>
      <c r="Z40" s="108"/>
      <c r="AA40" s="108"/>
      <c r="AB40" s="108"/>
      <c r="AC40" s="108"/>
      <c r="AD40" s="108"/>
      <c r="AE40" s="108"/>
      <c r="AF40" s="108"/>
      <c r="AG40" s="108"/>
      <c r="AH40" s="147"/>
      <c r="AI40" s="147"/>
      <c r="AJ40" s="147"/>
      <c r="AK40" s="147"/>
      <c r="AL40" s="147"/>
      <c r="AM40" s="147"/>
      <c r="AN40" s="147"/>
      <c r="AO40" s="147"/>
      <c r="AP40" s="147"/>
      <c r="AQ40" s="147"/>
      <c r="AR40" s="147"/>
      <c r="AS40" s="147"/>
      <c r="AT40" s="147"/>
      <c r="AU40" s="147"/>
      <c r="AV40" s="147"/>
      <c r="AW40" s="147"/>
      <c r="AX40" s="147"/>
      <c r="AY40" s="488"/>
      <c r="AZ40" s="488"/>
    </row>
    <row r="41" spans="1:52">
      <c r="A41" s="40" t="str">
        <f t="shared" si="2"/>
        <v/>
      </c>
      <c r="B41" s="385"/>
      <c r="C41" s="1" t="str">
        <f t="shared" si="12"/>
        <v/>
      </c>
      <c r="D41" s="1" t="s">
        <v>29</v>
      </c>
      <c r="E41" s="1" t="s">
        <v>29</v>
      </c>
      <c r="F41" s="333" t="str">
        <f>IF(C41="","",IF(AND(C42="",C41&lt;&gt;C42),4,IF(C40&lt;&gt;C41,MAX(F$4:F40)+1,0)))</f>
        <v/>
      </c>
      <c r="G41" s="1">
        <f t="shared" si="13"/>
        <v>-1</v>
      </c>
      <c r="H41" s="1"/>
      <c r="I41" s="1" t="str">
        <f t="shared" si="3"/>
        <v/>
      </c>
      <c r="J41" s="1" t="str">
        <f t="shared" si="4"/>
        <v/>
      </c>
      <c r="K41" s="1"/>
      <c r="L41" s="1"/>
      <c r="M41" s="488"/>
      <c r="N41" s="108"/>
      <c r="O41" s="108"/>
      <c r="P41" s="108"/>
      <c r="Q41" s="108"/>
      <c r="R41" s="108"/>
      <c r="S41" s="108"/>
      <c r="T41" s="108"/>
      <c r="U41" s="108"/>
      <c r="V41" s="108"/>
      <c r="W41" s="108"/>
      <c r="X41" s="108"/>
      <c r="Y41" s="108"/>
      <c r="Z41" s="108"/>
      <c r="AA41" s="108"/>
      <c r="AB41" s="108"/>
      <c r="AC41" s="108"/>
      <c r="AD41" s="108"/>
      <c r="AE41" s="108"/>
      <c r="AF41" s="108"/>
      <c r="AG41" s="108"/>
      <c r="AH41" s="147"/>
      <c r="AI41" s="147"/>
      <c r="AJ41" s="147"/>
      <c r="AK41" s="147"/>
      <c r="AL41" s="147"/>
      <c r="AM41" s="147"/>
      <c r="AN41" s="147"/>
      <c r="AO41" s="147"/>
      <c r="AP41" s="147"/>
      <c r="AQ41" s="147"/>
      <c r="AR41" s="147"/>
      <c r="AS41" s="147"/>
      <c r="AT41" s="147"/>
      <c r="AU41" s="147"/>
      <c r="AV41" s="147"/>
      <c r="AW41" s="147"/>
      <c r="AX41" s="147"/>
      <c r="AY41" s="488"/>
      <c r="AZ41" s="488"/>
    </row>
    <row r="42" spans="1:52">
      <c r="A42" s="40" t="str">
        <f t="shared" si="2"/>
        <v/>
      </c>
      <c r="B42" s="488"/>
      <c r="C42" s="1" t="str">
        <f t="shared" si="12"/>
        <v/>
      </c>
      <c r="D42" s="1" t="s">
        <v>29</v>
      </c>
      <c r="E42" s="1" t="s">
        <v>29</v>
      </c>
      <c r="F42" s="333" t="str">
        <f>IF(C42="","",IF(AND(C43="",C42&lt;&gt;C43),4,IF(C41&lt;&gt;C42,MAX(F$4:F41)+1,0)))</f>
        <v/>
      </c>
      <c r="G42" s="1">
        <f t="shared" si="13"/>
        <v>-1</v>
      </c>
      <c r="H42" s="1"/>
      <c r="I42" s="1" t="str">
        <f t="shared" si="3"/>
        <v/>
      </c>
      <c r="J42" s="1" t="str">
        <f t="shared" si="4"/>
        <v/>
      </c>
      <c r="K42" s="1"/>
      <c r="L42" s="1"/>
      <c r="M42" s="488"/>
      <c r="N42" s="108"/>
      <c r="O42" s="108"/>
      <c r="P42" s="108"/>
      <c r="Q42" s="108"/>
      <c r="R42" s="108"/>
      <c r="S42" s="108"/>
      <c r="T42" s="108"/>
      <c r="U42" s="108"/>
      <c r="V42" s="108"/>
      <c r="W42" s="108"/>
      <c r="X42" s="108"/>
      <c r="Y42" s="108"/>
      <c r="Z42" s="108"/>
      <c r="AA42" s="108"/>
      <c r="AB42" s="108"/>
      <c r="AC42" s="108"/>
      <c r="AD42" s="108"/>
      <c r="AE42" s="108"/>
      <c r="AF42" s="108"/>
      <c r="AG42" s="108"/>
      <c r="AH42" s="147"/>
      <c r="AI42" s="147"/>
      <c r="AJ42" s="147"/>
      <c r="AK42" s="147"/>
      <c r="AL42" s="147"/>
      <c r="AM42" s="147"/>
      <c r="AN42" s="147"/>
      <c r="AO42" s="147"/>
      <c r="AP42" s="147"/>
      <c r="AQ42" s="147"/>
      <c r="AR42" s="147"/>
      <c r="AS42" s="147"/>
      <c r="AT42" s="147"/>
      <c r="AU42" s="147"/>
      <c r="AV42" s="147"/>
      <c r="AW42" s="147"/>
      <c r="AX42" s="147"/>
      <c r="AY42" s="488"/>
      <c r="AZ42" s="488"/>
    </row>
    <row r="43" spans="1:52">
      <c r="A43" s="40" t="str">
        <f t="shared" si="2"/>
        <v/>
      </c>
      <c r="B43" s="488"/>
      <c r="C43" s="1" t="str">
        <f t="shared" si="12"/>
        <v/>
      </c>
      <c r="D43" s="1" t="s">
        <v>29</v>
      </c>
      <c r="E43" s="1" t="s">
        <v>29</v>
      </c>
      <c r="F43" s="333" t="str">
        <f>IF(C43="","",IF(AND(C44="",C43&lt;&gt;C44),4,IF(C42&lt;&gt;C43,MAX(F$4:F42)+1,0)))</f>
        <v/>
      </c>
      <c r="G43" s="1">
        <f t="shared" si="13"/>
        <v>-1</v>
      </c>
      <c r="H43" s="1"/>
      <c r="I43" s="1" t="str">
        <f t="shared" si="3"/>
        <v/>
      </c>
      <c r="J43" s="1" t="str">
        <f t="shared" si="4"/>
        <v/>
      </c>
      <c r="K43" s="1"/>
      <c r="L43" s="1"/>
      <c r="M43" s="488"/>
      <c r="N43" s="108"/>
      <c r="O43" s="108"/>
      <c r="P43" s="108"/>
      <c r="Q43" s="108"/>
      <c r="R43" s="108"/>
      <c r="S43" s="108"/>
      <c r="T43" s="108"/>
      <c r="U43" s="108"/>
      <c r="V43" s="108"/>
      <c r="W43" s="108"/>
      <c r="X43" s="108"/>
      <c r="Y43" s="108"/>
      <c r="Z43" s="108"/>
      <c r="AA43" s="108"/>
      <c r="AB43" s="108"/>
      <c r="AC43" s="108"/>
      <c r="AD43" s="108"/>
      <c r="AE43" s="108"/>
      <c r="AF43" s="108"/>
      <c r="AG43" s="108"/>
      <c r="AH43" s="488"/>
      <c r="AI43" s="488"/>
      <c r="AJ43" s="488"/>
      <c r="AK43" s="488"/>
      <c r="AL43" s="488"/>
      <c r="AM43" s="488"/>
      <c r="AN43" s="488"/>
      <c r="AO43" s="488"/>
      <c r="AP43" s="488"/>
      <c r="AQ43" s="488"/>
      <c r="AR43" s="488"/>
      <c r="AS43" s="488"/>
      <c r="AT43" s="488"/>
      <c r="AU43" s="488"/>
      <c r="AV43" s="488"/>
      <c r="AW43" s="488"/>
      <c r="AX43" s="488"/>
      <c r="AY43" s="488"/>
      <c r="AZ43" s="488"/>
    </row>
    <row r="44" spans="1:52">
      <c r="A44" s="40" t="str">
        <f t="shared" si="2"/>
        <v/>
      </c>
      <c r="B44" s="488"/>
      <c r="C44" s="1" t="str">
        <f t="shared" si="12"/>
        <v/>
      </c>
      <c r="D44" s="1" t="s">
        <v>29</v>
      </c>
      <c r="E44" s="1" t="s">
        <v>29</v>
      </c>
      <c r="F44" s="333" t="str">
        <f>IF(C44="","",IF(AND(C45="",C44&lt;&gt;C45),4,IF(C43&lt;&gt;C44,MAX(F$4:F43)+1,0)))</f>
        <v/>
      </c>
      <c r="G44" s="1">
        <f t="shared" si="13"/>
        <v>-1</v>
      </c>
      <c r="H44" s="1"/>
      <c r="I44" s="1" t="str">
        <f t="shared" si="3"/>
        <v/>
      </c>
      <c r="J44" s="1" t="str">
        <f t="shared" si="4"/>
        <v/>
      </c>
      <c r="K44" s="1"/>
      <c r="L44" s="488"/>
      <c r="M44" s="488"/>
      <c r="N44" s="108"/>
      <c r="O44" s="108"/>
      <c r="P44" s="108"/>
      <c r="Q44" s="108"/>
      <c r="R44" s="108"/>
      <c r="S44" s="108"/>
      <c r="T44" s="108"/>
      <c r="U44" s="108"/>
      <c r="V44" s="108"/>
      <c r="W44" s="108"/>
      <c r="X44" s="108"/>
      <c r="Y44" s="108"/>
      <c r="Z44" s="108"/>
      <c r="AA44" s="108"/>
      <c r="AB44" s="108"/>
      <c r="AC44" s="108"/>
      <c r="AD44" s="108"/>
      <c r="AE44" s="108"/>
      <c r="AF44" s="108"/>
      <c r="AG44" s="108"/>
      <c r="AH44" s="488"/>
      <c r="AI44" s="488"/>
      <c r="AJ44" s="488"/>
      <c r="AK44" s="488"/>
      <c r="AL44" s="488"/>
      <c r="AM44" s="488"/>
      <c r="AN44" s="488"/>
      <c r="AO44" s="488"/>
      <c r="AP44" s="488"/>
      <c r="AQ44" s="488"/>
      <c r="AR44" s="488"/>
      <c r="AS44" s="488"/>
      <c r="AT44" s="488"/>
      <c r="AU44" s="488"/>
      <c r="AV44" s="488"/>
      <c r="AW44" s="488"/>
      <c r="AX44" s="488"/>
      <c r="AY44" s="488"/>
      <c r="AZ44" s="488"/>
    </row>
    <row r="45" spans="1:52">
      <c r="A45" s="40" t="str">
        <f t="shared" si="2"/>
        <v/>
      </c>
      <c r="C45" s="1" t="str">
        <f t="shared" si="12"/>
        <v/>
      </c>
      <c r="D45" s="1" t="s">
        <v>29</v>
      </c>
      <c r="E45" s="1" t="s">
        <v>29</v>
      </c>
      <c r="F45" s="333" t="str">
        <f>IF(C45="","",IF(AND(C46="",C45&lt;&gt;C46),4,IF(C44&lt;&gt;C45,MAX(F$4:F44)+1,0)))</f>
        <v/>
      </c>
      <c r="G45" s="1">
        <f t="shared" si="13"/>
        <v>-1</v>
      </c>
      <c r="H45" s="1"/>
      <c r="I45" s="1" t="str">
        <f t="shared" si="3"/>
        <v/>
      </c>
      <c r="J45" s="1" t="str">
        <f t="shared" si="4"/>
        <v/>
      </c>
      <c r="K45" s="1"/>
    </row>
    <row r="46" spans="1:52">
      <c r="A46" s="40" t="str">
        <f t="shared" si="2"/>
        <v/>
      </c>
      <c r="C46" s="1" t="str">
        <f t="shared" si="12"/>
        <v/>
      </c>
      <c r="D46" s="1" t="s">
        <v>29</v>
      </c>
      <c r="E46" s="1" t="s">
        <v>29</v>
      </c>
      <c r="F46" s="333" t="str">
        <f>IF(C46="","",IF(AND(C47="",C46&lt;&gt;C47),4,IF(C45&lt;&gt;C46,MAX(F$4:F45)+1,0)))</f>
        <v/>
      </c>
      <c r="G46" s="1">
        <f t="shared" si="13"/>
        <v>-1</v>
      </c>
      <c r="H46" s="1"/>
      <c r="I46" s="1" t="str">
        <f t="shared" si="3"/>
        <v/>
      </c>
      <c r="J46" s="1" t="str">
        <f t="shared" si="4"/>
        <v/>
      </c>
      <c r="K46" s="1"/>
    </row>
    <row r="47" spans="1:52">
      <c r="A47" s="40" t="str">
        <f t="shared" si="2"/>
        <v/>
      </c>
      <c r="C47" s="1" t="str">
        <f t="shared" si="12"/>
        <v/>
      </c>
      <c r="D47" s="1" t="s">
        <v>29</v>
      </c>
      <c r="E47" s="1" t="s">
        <v>29</v>
      </c>
      <c r="F47" s="333" t="str">
        <f>IF(C47="","",IF(AND(C48="",C47&lt;&gt;C48),4,IF(C46&lt;&gt;C47,MAX(F$4:F46)+1,0)))</f>
        <v/>
      </c>
      <c r="G47" s="1">
        <f t="shared" si="13"/>
        <v>-1</v>
      </c>
      <c r="H47" s="1"/>
      <c r="I47" s="1" t="str">
        <f t="shared" si="3"/>
        <v/>
      </c>
      <c r="J47" s="1" t="str">
        <f t="shared" si="4"/>
        <v/>
      </c>
      <c r="K47" s="1"/>
    </row>
    <row r="48" spans="1:52">
      <c r="A48" s="40" t="str">
        <f t="shared" si="2"/>
        <v/>
      </c>
      <c r="C48" s="1" t="str">
        <f t="shared" si="12"/>
        <v/>
      </c>
      <c r="D48" s="1" t="s">
        <v>29</v>
      </c>
      <c r="E48" s="1" t="s">
        <v>29</v>
      </c>
      <c r="F48" s="333" t="str">
        <f>IF(C48="","",IF(AND(C49="",C48&lt;&gt;C49),4,IF(C47&lt;&gt;C48,MAX(F$4:F47)+1,0)))</f>
        <v/>
      </c>
      <c r="G48" s="1">
        <f t="shared" si="13"/>
        <v>-1</v>
      </c>
      <c r="H48" s="1"/>
      <c r="I48" s="1" t="str">
        <f t="shared" si="3"/>
        <v/>
      </c>
      <c r="J48" s="1" t="str">
        <f t="shared" si="4"/>
        <v/>
      </c>
      <c r="K48" s="1"/>
    </row>
    <row r="49" spans="1:11">
      <c r="A49" s="40" t="str">
        <f t="shared" si="2"/>
        <v/>
      </c>
      <c r="C49" s="1" t="str">
        <f t="shared" si="12"/>
        <v/>
      </c>
      <c r="D49" s="1" t="s">
        <v>29</v>
      </c>
      <c r="E49" s="1" t="s">
        <v>29</v>
      </c>
      <c r="F49" s="333" t="str">
        <f>IF(C49="","",IF(AND(C50="",C49&lt;&gt;C50),4,IF(C48&lt;&gt;C49,MAX(F$4:F48)+1,0)))</f>
        <v/>
      </c>
      <c r="G49" s="1">
        <f t="shared" si="13"/>
        <v>-1</v>
      </c>
      <c r="H49" s="1"/>
      <c r="I49" s="1" t="str">
        <f t="shared" si="3"/>
        <v/>
      </c>
      <c r="J49" s="1" t="str">
        <f t="shared" si="4"/>
        <v/>
      </c>
      <c r="K49" s="1"/>
    </row>
    <row r="50" spans="1:11">
      <c r="A50" s="40" t="str">
        <f t="shared" si="2"/>
        <v/>
      </c>
      <c r="C50" s="1" t="str">
        <f t="shared" si="12"/>
        <v/>
      </c>
      <c r="D50" s="1" t="s">
        <v>29</v>
      </c>
      <c r="E50" s="1" t="s">
        <v>29</v>
      </c>
      <c r="F50" s="333" t="str">
        <f>IF(C50="","",IF(AND(C51="",C50&lt;&gt;C51),4,IF(C49&lt;&gt;C50,MAX(F$4:F49)+1,0)))</f>
        <v/>
      </c>
      <c r="G50" s="1">
        <f t="shared" si="13"/>
        <v>-1</v>
      </c>
      <c r="H50" s="1"/>
      <c r="I50" s="1" t="str">
        <f t="shared" si="3"/>
        <v/>
      </c>
      <c r="J50" s="1" t="str">
        <f t="shared" si="4"/>
        <v/>
      </c>
      <c r="K50" s="1"/>
    </row>
    <row r="51" spans="1:11">
      <c r="A51" s="40" t="str">
        <f t="shared" si="2"/>
        <v/>
      </c>
      <c r="C51" s="1" t="str">
        <f t="shared" si="12"/>
        <v/>
      </c>
      <c r="D51" s="1" t="s">
        <v>29</v>
      </c>
      <c r="E51" s="1" t="s">
        <v>29</v>
      </c>
      <c r="F51" s="333" t="str">
        <f>IF(C51="","",IF(AND(C52="",C51&lt;&gt;C52),4,IF(C50&lt;&gt;C51,MAX(F$4:F50)+1,0)))</f>
        <v/>
      </c>
      <c r="G51" s="1">
        <f t="shared" si="13"/>
        <v>-1</v>
      </c>
      <c r="H51" s="1"/>
      <c r="I51" s="1" t="str">
        <f t="shared" si="3"/>
        <v/>
      </c>
      <c r="J51" s="1" t="str">
        <f t="shared" si="4"/>
        <v/>
      </c>
      <c r="K51" s="1"/>
    </row>
    <row r="52" spans="1:11">
      <c r="A52" s="40" t="str">
        <f t="shared" si="2"/>
        <v/>
      </c>
      <c r="C52" s="1" t="str">
        <f t="shared" si="12"/>
        <v/>
      </c>
      <c r="D52" s="1" t="s">
        <v>29</v>
      </c>
      <c r="E52" s="1" t="s">
        <v>29</v>
      </c>
      <c r="F52" s="333" t="str">
        <f>IF(C52="","",IF(AND(C53="",C52&lt;&gt;C53),4,IF(C51&lt;&gt;C52,MAX(F$4:F51)+1,0)))</f>
        <v/>
      </c>
      <c r="G52" s="1">
        <f t="shared" si="13"/>
        <v>-1</v>
      </c>
      <c r="H52" s="1"/>
      <c r="I52" s="1" t="str">
        <f t="shared" si="3"/>
        <v/>
      </c>
      <c r="J52" s="1" t="str">
        <f t="shared" si="4"/>
        <v/>
      </c>
      <c r="K52" s="1"/>
    </row>
    <row r="53" spans="1:11">
      <c r="A53" s="40" t="str">
        <f t="shared" si="2"/>
        <v/>
      </c>
      <c r="C53" s="1" t="str">
        <f t="shared" si="12"/>
        <v/>
      </c>
      <c r="D53" s="1" t="s">
        <v>29</v>
      </c>
      <c r="E53" s="1" t="s">
        <v>29</v>
      </c>
      <c r="F53" s="333" t="str">
        <f>IF(C53="","",IF(AND(C54="",C53&lt;&gt;C54),4,IF(C52&lt;&gt;C53,MAX(F$4:F52)+1,0)))</f>
        <v/>
      </c>
      <c r="G53" s="1">
        <f t="shared" si="13"/>
        <v>-1</v>
      </c>
      <c r="H53" s="1"/>
      <c r="I53" s="1" t="str">
        <f t="shared" si="3"/>
        <v/>
      </c>
      <c r="J53" s="1" t="str">
        <f t="shared" si="4"/>
        <v/>
      </c>
      <c r="K53" s="1"/>
    </row>
    <row r="54" spans="1:11">
      <c r="A54" s="40" t="str">
        <f t="shared" si="2"/>
        <v/>
      </c>
      <c r="C54" s="1" t="str">
        <f t="shared" si="12"/>
        <v/>
      </c>
      <c r="D54" s="1" t="s">
        <v>29</v>
      </c>
      <c r="E54" s="1" t="s">
        <v>29</v>
      </c>
      <c r="F54" s="333" t="str">
        <f>IF(C54="","",IF(AND(C55="",C54&lt;&gt;C55),4,IF(C53&lt;&gt;C54,MAX(F$4:F53)+1,0)))</f>
        <v/>
      </c>
      <c r="G54" s="1">
        <f t="shared" si="13"/>
        <v>-1</v>
      </c>
      <c r="H54" s="1"/>
      <c r="I54" s="1" t="str">
        <f t="shared" si="3"/>
        <v/>
      </c>
      <c r="J54" s="1" t="str">
        <f t="shared" si="4"/>
        <v/>
      </c>
      <c r="K54" s="1"/>
    </row>
    <row r="55" spans="1:11">
      <c r="A55" s="40" t="str">
        <f t="shared" si="2"/>
        <v/>
      </c>
      <c r="C55" s="1" t="str">
        <f t="shared" si="12"/>
        <v/>
      </c>
      <c r="D55" s="1" t="s">
        <v>29</v>
      </c>
      <c r="E55" s="1" t="s">
        <v>29</v>
      </c>
      <c r="F55" s="333" t="str">
        <f>IF(C55="","",IF(AND(C56="",C55&lt;&gt;C56),4,IF(C54&lt;&gt;C55,MAX(F$4:F54)+1,0)))</f>
        <v/>
      </c>
      <c r="G55" s="1">
        <f t="shared" si="13"/>
        <v>-1</v>
      </c>
      <c r="H55" s="1"/>
      <c r="I55" s="1" t="str">
        <f t="shared" si="3"/>
        <v/>
      </c>
      <c r="J55" s="1" t="str">
        <f t="shared" si="4"/>
        <v/>
      </c>
      <c r="K55" s="1"/>
    </row>
    <row r="56" spans="1:11">
      <c r="A56" s="40" t="str">
        <f t="shared" si="2"/>
        <v/>
      </c>
      <c r="C56" s="1" t="str">
        <f t="shared" si="12"/>
        <v/>
      </c>
      <c r="D56" s="1" t="s">
        <v>29</v>
      </c>
      <c r="E56" s="1" t="s">
        <v>29</v>
      </c>
      <c r="F56" s="333" t="str">
        <f>IF(C56="","",IF(AND(C57="",C56&lt;&gt;C57),4,IF(C55&lt;&gt;C56,MAX(F$4:F55)+1,0)))</f>
        <v/>
      </c>
      <c r="G56" s="1">
        <f t="shared" si="13"/>
        <v>-1</v>
      </c>
      <c r="H56" s="1"/>
      <c r="I56" s="1" t="str">
        <f t="shared" si="3"/>
        <v/>
      </c>
      <c r="J56" s="1" t="str">
        <f t="shared" si="4"/>
        <v/>
      </c>
      <c r="K56" s="1"/>
    </row>
    <row r="57" spans="1:11">
      <c r="A57" s="40" t="str">
        <f t="shared" si="2"/>
        <v/>
      </c>
      <c r="C57" s="1" t="str">
        <f t="shared" si="12"/>
        <v/>
      </c>
      <c r="D57" s="1" t="s">
        <v>29</v>
      </c>
      <c r="E57" s="1" t="s">
        <v>29</v>
      </c>
      <c r="F57" s="333" t="str">
        <f>IF(C57="","",IF(AND(C58="",C57&lt;&gt;C58),4,IF(C56&lt;&gt;C57,MAX(F$4:F56)+1,0)))</f>
        <v/>
      </c>
      <c r="G57" s="1">
        <f t="shared" si="13"/>
        <v>-1</v>
      </c>
      <c r="H57" s="1"/>
      <c r="I57" s="1" t="str">
        <f t="shared" si="3"/>
        <v/>
      </c>
      <c r="J57" s="1" t="str">
        <f t="shared" si="4"/>
        <v/>
      </c>
      <c r="K57" s="1"/>
    </row>
    <row r="58" spans="1:11">
      <c r="A58" s="40" t="str">
        <f t="shared" si="2"/>
        <v/>
      </c>
      <c r="C58" s="1" t="str">
        <f t="shared" si="12"/>
        <v/>
      </c>
      <c r="D58" s="1" t="s">
        <v>29</v>
      </c>
      <c r="E58" s="1" t="s">
        <v>29</v>
      </c>
      <c r="F58" s="333" t="str">
        <f>IF(C58="","",IF(AND(C59="",C58&lt;&gt;C59),4,IF(C57&lt;&gt;C58,MAX(F$4:F57)+1,0)))</f>
        <v/>
      </c>
      <c r="G58" s="1">
        <f t="shared" si="13"/>
        <v>-1</v>
      </c>
      <c r="H58" s="1"/>
      <c r="I58" s="1" t="str">
        <f t="shared" si="3"/>
        <v/>
      </c>
      <c r="J58" s="1" t="str">
        <f t="shared" si="4"/>
        <v/>
      </c>
      <c r="K58" s="1"/>
    </row>
    <row r="59" spans="1:11">
      <c r="A59" s="40" t="str">
        <f t="shared" si="2"/>
        <v/>
      </c>
      <c r="C59" s="1" t="str">
        <f t="shared" si="12"/>
        <v/>
      </c>
      <c r="D59" s="1" t="s">
        <v>29</v>
      </c>
      <c r="E59" s="1" t="s">
        <v>29</v>
      </c>
      <c r="F59" s="333" t="str">
        <f>IF(C59="","",IF(AND(C60="",C59&lt;&gt;C60),4,IF(C58&lt;&gt;C59,MAX(F$4:F58)+1,0)))</f>
        <v/>
      </c>
      <c r="G59" s="1">
        <f t="shared" si="13"/>
        <v>-1</v>
      </c>
      <c r="H59" s="1"/>
      <c r="I59" s="1" t="str">
        <f t="shared" si="3"/>
        <v/>
      </c>
      <c r="J59" s="1" t="str">
        <f t="shared" si="4"/>
        <v/>
      </c>
      <c r="K59" s="1"/>
    </row>
    <row r="60" spans="1:11">
      <c r="A60" s="40" t="str">
        <f t="shared" si="2"/>
        <v/>
      </c>
      <c r="C60" s="1" t="str">
        <f t="shared" si="12"/>
        <v/>
      </c>
      <c r="D60" s="1" t="s">
        <v>29</v>
      </c>
      <c r="E60" s="1" t="s">
        <v>29</v>
      </c>
      <c r="F60" s="333" t="str">
        <f>IF(C60="","",IF(AND(C61="",C60&lt;&gt;C61),4,IF(C59&lt;&gt;C60,MAX(F$4:F59)+1,0)))</f>
        <v/>
      </c>
      <c r="G60" s="1">
        <f t="shared" si="13"/>
        <v>-1</v>
      </c>
      <c r="H60" s="1"/>
      <c r="I60" s="1" t="str">
        <f t="shared" si="3"/>
        <v/>
      </c>
      <c r="J60" s="1" t="str">
        <f t="shared" si="4"/>
        <v/>
      </c>
      <c r="K60" s="1"/>
    </row>
    <row r="61" spans="1:11">
      <c r="A61" s="40" t="str">
        <f t="shared" si="2"/>
        <v/>
      </c>
      <c r="C61" s="1" t="str">
        <f t="shared" si="12"/>
        <v/>
      </c>
      <c r="D61" s="1" t="s">
        <v>29</v>
      </c>
      <c r="E61" s="1" t="s">
        <v>29</v>
      </c>
      <c r="F61" s="333" t="str">
        <f>IF(C61="","",IF(AND(C62="",C61&lt;&gt;C62),4,IF(C60&lt;&gt;C61,MAX(F$4:F60)+1,0)))</f>
        <v/>
      </c>
      <c r="G61" s="1">
        <f t="shared" si="13"/>
        <v>-1</v>
      </c>
      <c r="H61" s="1"/>
      <c r="I61" s="1" t="str">
        <f t="shared" si="3"/>
        <v/>
      </c>
      <c r="J61" s="1" t="str">
        <f t="shared" si="4"/>
        <v/>
      </c>
      <c r="K61" s="1"/>
    </row>
    <row r="62" spans="1:11">
      <c r="A62" s="40" t="str">
        <f t="shared" si="2"/>
        <v/>
      </c>
      <c r="C62" s="1" t="str">
        <f t="shared" si="12"/>
        <v/>
      </c>
      <c r="D62" s="1" t="s">
        <v>29</v>
      </c>
      <c r="E62" s="1" t="s">
        <v>29</v>
      </c>
      <c r="F62" s="333" t="str">
        <f>IF(C62="","",IF(AND(C63="",C62&lt;&gt;C63),4,IF(C61&lt;&gt;C62,MAX(F$4:F61)+1,0)))</f>
        <v/>
      </c>
      <c r="G62" s="1">
        <f t="shared" si="13"/>
        <v>-1</v>
      </c>
      <c r="H62" s="1"/>
      <c r="I62" s="1" t="str">
        <f t="shared" si="3"/>
        <v/>
      </c>
      <c r="J62" s="1" t="str">
        <f t="shared" si="4"/>
        <v/>
      </c>
      <c r="K62" s="1"/>
    </row>
    <row r="63" spans="1:11">
      <c r="A63" s="40" t="str">
        <f t="shared" si="2"/>
        <v/>
      </c>
      <c r="C63" s="1" t="str">
        <f t="shared" si="12"/>
        <v/>
      </c>
      <c r="D63" s="1" t="s">
        <v>29</v>
      </c>
      <c r="E63" s="1" t="s">
        <v>29</v>
      </c>
      <c r="F63" s="333" t="str">
        <f>IF(C63="","",IF(AND(C64="",C63&lt;&gt;C64),4,IF(C62&lt;&gt;C63,MAX(F$4:F62)+1,0)))</f>
        <v/>
      </c>
      <c r="G63" s="1">
        <f t="shared" si="13"/>
        <v>-1</v>
      </c>
      <c r="H63" s="1"/>
      <c r="I63" s="1" t="str">
        <f t="shared" si="3"/>
        <v/>
      </c>
      <c r="J63" s="1" t="str">
        <f t="shared" si="4"/>
        <v/>
      </c>
      <c r="K63" s="1"/>
    </row>
    <row r="64" spans="1:11">
      <c r="A64" s="40" t="str">
        <f t="shared" si="2"/>
        <v/>
      </c>
      <c r="C64" s="1" t="str">
        <f t="shared" si="12"/>
        <v/>
      </c>
      <c r="D64" s="1" t="s">
        <v>29</v>
      </c>
      <c r="E64" s="1" t="s">
        <v>29</v>
      </c>
      <c r="F64" s="333" t="str">
        <f>IF(C64="","",IF(AND(C65="",C64&lt;&gt;C65),4,IF(C63&lt;&gt;C64,MAX(F$4:F63)+1,0)))</f>
        <v/>
      </c>
      <c r="G64" s="1">
        <f t="shared" si="13"/>
        <v>-1</v>
      </c>
      <c r="H64" s="1"/>
      <c r="I64" s="1" t="str">
        <f t="shared" si="3"/>
        <v/>
      </c>
      <c r="J64" s="1" t="str">
        <f t="shared" si="4"/>
        <v/>
      </c>
      <c r="K64" s="1"/>
    </row>
  </sheetData>
  <conditionalFormatting sqref="C5:C64">
    <cfRule type="colorScale" priority="13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I5:I64">
    <cfRule type="colorScale" priority="5">
      <colorScale>
        <cfvo type="min"/>
        <cfvo type="percentile" val="50"/>
        <cfvo type="max"/>
        <color rgb="FFF8696B"/>
        <color rgb="FFFCFCFF"/>
        <color rgb="FF5A8AC6"/>
      </colorScale>
    </cfRule>
  </conditionalFormatting>
  <conditionalFormatting sqref="J5:J64">
    <cfRule type="colorScale" priority="4">
      <colorScale>
        <cfvo type="min"/>
        <cfvo type="percentile" val="50"/>
        <cfvo type="max"/>
        <color rgb="FFF8696B"/>
        <color rgb="FFFCFCFF"/>
        <color rgb="FF5A8AC6"/>
      </colorScale>
    </cfRule>
  </conditionalFormatting>
  <conditionalFormatting sqref="K5:K24 G5:H24">
    <cfRule type="colorScale" priority="257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M5:M8">
    <cfRule type="colorScale" priority="12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O12:X14">
    <cfRule type="colorScale" priority="8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O16:X18">
    <cfRule type="colorScale" priority="7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O20:X22">
    <cfRule type="colorScale" priority="3">
      <colorScale>
        <cfvo type="min"/>
        <cfvo type="percentile" val="50"/>
        <cfvo type="max"/>
        <color rgb="FFF8696B"/>
        <color rgb="FFFCFCFF"/>
        <color rgb="FF5A8AC6"/>
      </colorScale>
    </cfRule>
  </conditionalFormatting>
  <conditionalFormatting sqref="P12:X14">
    <cfRule type="colorScale" priority="9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P27:AS27">
    <cfRule type="colorScale" priority="2">
      <colorScale>
        <cfvo type="min"/>
        <cfvo type="percentile" val="50"/>
        <cfvo type="max"/>
        <color rgb="FFF8696B"/>
        <color rgb="FFFCFCFF"/>
        <color rgb="FF5A8AC6"/>
      </colorScale>
    </cfRule>
  </conditionalFormatting>
  <conditionalFormatting sqref="Z5:Z8">
    <cfRule type="colorScale" priority="6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AM8:AP24 AM5:AM7 AP5:AP7">
    <cfRule type="colorScale" priority="17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AN7:AO7">
    <cfRule type="colorScale" priority="1">
      <colorScale>
        <cfvo type="min"/>
        <cfvo type="percentile" val="50"/>
        <cfvo type="max"/>
        <color rgb="FFF8696B"/>
        <color rgb="FFFFEB84"/>
        <color rgb="FF63BE7B"/>
      </colorScale>
    </cfRule>
  </conditionalFormatting>
  <pageMargins left="0.7" right="0.7" top="0.75" bottom="0.75" header="0.3" footer="0.3"/>
  <drawing r:id="rId1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C6D1E30-E437-4ECD-8AA8-8284AB496FC0}">
  <dimension ref="A1:CS107"/>
  <sheetViews>
    <sheetView zoomScaleNormal="100" workbookViewId="0">
      <selection activeCell="BV27" sqref="BV27"/>
    </sheetView>
  </sheetViews>
  <sheetFormatPr defaultRowHeight="10.5" customHeight="1"/>
  <cols>
    <col min="1" max="1" width="4" style="509" customWidth="1"/>
    <col min="2" max="3" width="2.5703125" customWidth="1"/>
    <col min="4" max="4" width="4.140625" customWidth="1"/>
    <col min="5" max="5" width="2.5703125" customWidth="1"/>
    <col min="6" max="9" width="2.5703125" style="152" customWidth="1"/>
    <col min="10" max="14" width="2.5703125" customWidth="1"/>
    <col min="15" max="29" width="2.7109375" style="37" customWidth="1"/>
    <col min="30" max="30" width="3.7109375" style="37" customWidth="1"/>
    <col min="31" max="31" width="2.85546875" style="37" customWidth="1"/>
    <col min="32" max="46" width="2.5703125" style="37" customWidth="1"/>
    <col min="47" max="47" width="3.28515625" customWidth="1"/>
    <col min="48" max="48" width="4" customWidth="1"/>
    <col min="49" max="53" width="3.5703125" customWidth="1"/>
    <col min="54" max="54" width="3.28515625" customWidth="1"/>
    <col min="55" max="57" width="3.5703125" customWidth="1"/>
    <col min="58" max="58" width="5.28515625" customWidth="1"/>
    <col min="59" max="71" width="2.7109375" customWidth="1"/>
    <col min="72" max="77" width="3" style="173" customWidth="1"/>
    <col min="78" max="78" width="3.28515625" style="173" customWidth="1"/>
    <col min="79" max="80" width="3" style="173" customWidth="1"/>
    <col min="81" max="81" width="9.140625" style="173"/>
    <col min="82" max="89" width="2.7109375" customWidth="1"/>
    <col min="90" max="90" width="3" style="173" customWidth="1"/>
    <col min="91" max="97" width="2.7109375" customWidth="1"/>
  </cols>
  <sheetData>
    <row r="1" spans="1:97" ht="10.5" customHeight="1">
      <c r="A1" s="4"/>
      <c r="B1" s="5"/>
      <c r="C1" s="5"/>
      <c r="D1" s="5"/>
      <c r="E1" s="5"/>
      <c r="F1" s="5"/>
      <c r="G1" s="5"/>
      <c r="H1" s="5"/>
      <c r="I1" s="5"/>
      <c r="J1" s="5"/>
      <c r="K1" s="5"/>
      <c r="L1" s="5"/>
      <c r="M1" s="5"/>
      <c r="N1" s="5"/>
      <c r="O1" s="5"/>
      <c r="P1" s="5"/>
      <c r="Q1" s="5"/>
      <c r="R1" s="5"/>
      <c r="S1" s="5"/>
      <c r="T1" s="5"/>
      <c r="U1" s="5"/>
      <c r="V1" s="5"/>
      <c r="W1" s="5"/>
      <c r="X1" s="5"/>
      <c r="Y1" s="5"/>
      <c r="Z1" s="5"/>
      <c r="AA1" s="5"/>
      <c r="AB1" s="5"/>
      <c r="AC1" s="5"/>
      <c r="AD1" s="5"/>
      <c r="AE1" s="5"/>
      <c r="AF1" s="5"/>
      <c r="AG1" s="5"/>
      <c r="AH1" s="5"/>
      <c r="AI1" s="5"/>
      <c r="AJ1" s="5"/>
      <c r="AK1" s="5"/>
      <c r="AL1" s="5"/>
      <c r="AM1" s="5"/>
      <c r="AN1" s="5"/>
      <c r="AO1" s="5"/>
      <c r="AP1" s="5"/>
      <c r="AQ1" s="5"/>
      <c r="AR1" s="5"/>
      <c r="AS1" s="5"/>
      <c r="AT1" s="5"/>
      <c r="AU1" s="5"/>
      <c r="AV1" s="5"/>
      <c r="AW1" s="5"/>
      <c r="AX1" s="5"/>
      <c r="AY1" s="5"/>
      <c r="AZ1" s="5"/>
      <c r="BA1" s="5"/>
      <c r="BB1" s="5"/>
      <c r="BC1" s="5"/>
      <c r="BD1" s="5"/>
      <c r="BE1" s="5"/>
      <c r="BF1" s="5"/>
      <c r="BG1" s="5"/>
      <c r="BH1" s="8"/>
      <c r="BI1" s="8"/>
      <c r="BJ1" s="8"/>
      <c r="BK1" s="8"/>
      <c r="BL1" s="8"/>
      <c r="BM1" s="8"/>
      <c r="BN1" s="8"/>
      <c r="BO1" s="8"/>
      <c r="BP1" s="8"/>
      <c r="BQ1" s="8"/>
      <c r="BR1" s="8"/>
      <c r="BS1" s="8"/>
      <c r="BT1" s="494" t="s">
        <v>759</v>
      </c>
      <c r="BU1" s="174"/>
      <c r="BV1" s="494"/>
      <c r="BW1" s="174"/>
      <c r="BX1" s="174"/>
      <c r="BY1" s="174"/>
      <c r="BZ1" s="174"/>
      <c r="CA1" s="174"/>
      <c r="CB1" s="174"/>
      <c r="CC1" s="174"/>
      <c r="CD1" s="174"/>
      <c r="CE1" s="174"/>
      <c r="CF1" s="174"/>
      <c r="CG1" s="174"/>
      <c r="CH1" s="174"/>
      <c r="CI1" s="174"/>
      <c r="CJ1" s="174"/>
      <c r="CK1" s="174"/>
      <c r="CL1" s="174"/>
      <c r="CM1" s="5"/>
      <c r="CN1" s="5"/>
      <c r="CO1" s="5"/>
      <c r="CP1" s="5"/>
      <c r="CQ1" s="5"/>
      <c r="CR1" s="5"/>
      <c r="CS1" s="5"/>
    </row>
    <row r="2" spans="1:97" ht="10.5" customHeight="1">
      <c r="A2" s="4"/>
      <c r="B2" s="5"/>
      <c r="C2" s="5"/>
      <c r="D2" s="5"/>
      <c r="E2" s="5"/>
      <c r="F2" s="5"/>
      <c r="G2" s="5"/>
      <c r="H2" s="5"/>
      <c r="I2" s="5"/>
      <c r="J2" s="5"/>
      <c r="K2" s="5"/>
      <c r="L2" s="5"/>
      <c r="M2" s="5"/>
      <c r="N2" s="5"/>
      <c r="O2" s="11"/>
      <c r="P2" s="11"/>
      <c r="Q2" s="40">
        <v>1</v>
      </c>
      <c r="R2" s="40">
        <v>2</v>
      </c>
      <c r="S2" s="40">
        <v>3</v>
      </c>
      <c r="T2" s="40">
        <v>3</v>
      </c>
      <c r="U2" s="40">
        <v>3</v>
      </c>
      <c r="V2" s="40">
        <v>4</v>
      </c>
      <c r="W2" s="40">
        <v>4</v>
      </c>
      <c r="X2" s="40">
        <v>4</v>
      </c>
      <c r="Y2" s="40">
        <v>5</v>
      </c>
      <c r="Z2" s="40">
        <v>5</v>
      </c>
      <c r="AA2" s="40">
        <v>5</v>
      </c>
      <c r="AB2" s="40">
        <v>6</v>
      </c>
      <c r="AC2" s="40">
        <v>7</v>
      </c>
      <c r="AD2" s="5"/>
      <c r="AE2" s="5"/>
      <c r="AF2" s="162" t="s">
        <v>143</v>
      </c>
      <c r="AG2" s="11"/>
      <c r="AH2" s="40">
        <v>1</v>
      </c>
      <c r="AI2" s="40">
        <v>2</v>
      </c>
      <c r="AJ2" s="40">
        <v>3</v>
      </c>
      <c r="AK2" s="40">
        <v>3</v>
      </c>
      <c r="AL2" s="40">
        <v>3</v>
      </c>
      <c r="AM2" s="40">
        <v>4</v>
      </c>
      <c r="AN2" s="40">
        <v>4</v>
      </c>
      <c r="AO2" s="40">
        <v>4</v>
      </c>
      <c r="AP2" s="40">
        <v>5</v>
      </c>
      <c r="AQ2" s="40">
        <v>5</v>
      </c>
      <c r="AR2" s="40">
        <v>5</v>
      </c>
      <c r="AS2" s="40">
        <v>6</v>
      </c>
      <c r="AT2" s="40">
        <v>7</v>
      </c>
      <c r="AU2" s="5"/>
      <c r="AV2" s="11"/>
      <c r="AW2" s="11"/>
      <c r="AX2" s="11"/>
      <c r="AY2" s="11"/>
      <c r="AZ2" s="11"/>
      <c r="BA2" s="11"/>
      <c r="BB2" s="11"/>
      <c r="BC2" s="11"/>
      <c r="BD2" s="11"/>
      <c r="BE2" s="11"/>
      <c r="BF2" s="11"/>
      <c r="BG2" s="5"/>
      <c r="BH2" s="8"/>
      <c r="BJ2">
        <v>0</v>
      </c>
      <c r="BK2">
        <v>1</v>
      </c>
      <c r="BL2">
        <v>2</v>
      </c>
      <c r="BM2">
        <v>3</v>
      </c>
      <c r="BN2">
        <v>4</v>
      </c>
      <c r="BO2">
        <v>5</v>
      </c>
      <c r="BP2">
        <v>6</v>
      </c>
      <c r="BQ2" s="8"/>
      <c r="BR2" s="8"/>
      <c r="BS2" s="8"/>
      <c r="BT2" s="174"/>
      <c r="BU2" s="174">
        <v>0</v>
      </c>
      <c r="BV2" s="174">
        <v>1</v>
      </c>
      <c r="BW2" s="174">
        <v>2</v>
      </c>
      <c r="BX2" s="174">
        <v>3</v>
      </c>
      <c r="BY2" s="174">
        <v>4</v>
      </c>
      <c r="BZ2" s="174">
        <v>5</v>
      </c>
      <c r="CA2" s="174">
        <v>6</v>
      </c>
      <c r="CB2" s="174">
        <v>7</v>
      </c>
      <c r="CC2" s="174"/>
      <c r="CD2" s="174"/>
      <c r="CE2" s="174"/>
      <c r="CF2" s="174"/>
      <c r="CG2" s="174"/>
      <c r="CH2" s="174"/>
      <c r="CI2" s="174"/>
      <c r="CJ2" s="174"/>
      <c r="CK2" s="174"/>
      <c r="CL2" s="174"/>
      <c r="CM2" s="5"/>
      <c r="CN2" s="5"/>
      <c r="CO2" s="5"/>
      <c r="CP2" s="5"/>
      <c r="CQ2" s="5"/>
      <c r="CR2" s="5"/>
      <c r="CS2" s="5"/>
    </row>
    <row r="3" spans="1:97" ht="10.5" customHeight="1">
      <c r="A3" s="4"/>
      <c r="B3" s="11"/>
      <c r="C3" s="11"/>
      <c r="D3" s="161">
        <v>0</v>
      </c>
      <c r="E3" s="161">
        <v>1</v>
      </c>
      <c r="F3" s="161">
        <v>2</v>
      </c>
      <c r="G3" s="161">
        <v>3</v>
      </c>
      <c r="H3" s="161">
        <v>4</v>
      </c>
      <c r="I3" s="161">
        <v>5</v>
      </c>
      <c r="J3" s="161">
        <v>6</v>
      </c>
      <c r="K3" s="5"/>
      <c r="L3" s="5"/>
      <c r="M3" s="167" t="s">
        <v>146</v>
      </c>
      <c r="N3" s="5"/>
      <c r="O3" s="11"/>
      <c r="P3" s="11"/>
      <c r="Q3" s="11"/>
      <c r="R3" s="11"/>
      <c r="S3" s="11"/>
      <c r="T3" s="11"/>
      <c r="U3" s="11"/>
      <c r="V3" s="11"/>
      <c r="W3" s="11"/>
      <c r="X3" s="11"/>
      <c r="Y3" s="11"/>
      <c r="Z3" s="11"/>
      <c r="AA3" s="11"/>
      <c r="AB3" s="11"/>
      <c r="AC3" s="11"/>
      <c r="AD3" s="5"/>
      <c r="AE3" s="5"/>
      <c r="AF3" s="11"/>
      <c r="AG3" s="11"/>
      <c r="AH3" s="11"/>
      <c r="AI3" s="11"/>
      <c r="AJ3" s="11"/>
      <c r="AK3" s="11"/>
      <c r="AL3" s="11"/>
      <c r="AM3" s="11"/>
      <c r="AN3" s="11"/>
      <c r="AO3" s="11"/>
      <c r="AP3" s="11"/>
      <c r="AQ3" s="11"/>
      <c r="AR3" s="11"/>
      <c r="AS3" s="11"/>
      <c r="AT3" s="11"/>
      <c r="AU3" s="5"/>
      <c r="AV3" s="11"/>
      <c r="AW3" s="11"/>
      <c r="AX3" s="11"/>
      <c r="AY3" s="11"/>
      <c r="AZ3" s="11"/>
      <c r="BA3" s="11"/>
      <c r="BB3" s="11"/>
      <c r="BC3" s="11"/>
      <c r="BD3" s="11"/>
      <c r="BE3" s="11"/>
      <c r="BF3" s="11"/>
      <c r="BG3" s="5"/>
      <c r="BH3" s="8"/>
      <c r="BI3">
        <v>0</v>
      </c>
      <c r="BM3">
        <v>1</v>
      </c>
      <c r="BQ3" s="8"/>
      <c r="BR3" s="8"/>
      <c r="BS3" s="8"/>
      <c r="BT3" s="174">
        <v>0</v>
      </c>
      <c r="BU3" s="175" t="s">
        <v>148</v>
      </c>
      <c r="BV3" s="176" t="s">
        <v>149</v>
      </c>
      <c r="BW3" s="174">
        <v>1</v>
      </c>
      <c r="BX3" s="10">
        <v>50</v>
      </c>
      <c r="BY3" s="177">
        <v>16.6666666666666</v>
      </c>
      <c r="BZ3" s="178">
        <v>33.3333333333333</v>
      </c>
      <c r="CA3" s="10">
        <v>0</v>
      </c>
      <c r="CB3" s="178">
        <v>74.535599249992899</v>
      </c>
      <c r="CC3" s="174"/>
      <c r="CD3" s="174"/>
      <c r="CE3" s="174"/>
      <c r="CF3" s="174"/>
      <c r="CG3" s="174"/>
      <c r="CH3" s="174"/>
      <c r="CI3" s="174"/>
      <c r="CJ3" s="174"/>
      <c r="CK3" s="174"/>
      <c r="CL3" s="174"/>
      <c r="CM3" s="5"/>
      <c r="CN3" s="5"/>
      <c r="CO3" s="5"/>
      <c r="CP3" s="5"/>
      <c r="CQ3" s="5"/>
      <c r="CR3" s="5"/>
      <c r="CS3" s="5"/>
    </row>
    <row r="4" spans="1:97" ht="10.5" customHeight="1">
      <c r="A4" s="4"/>
      <c r="B4" s="11">
        <v>0</v>
      </c>
      <c r="C4" s="161">
        <v>0</v>
      </c>
      <c r="D4" s="152">
        <v>1</v>
      </c>
      <c r="E4" s="152">
        <v>1</v>
      </c>
      <c r="F4" s="152">
        <v>1</v>
      </c>
      <c r="G4" s="152">
        <v>1</v>
      </c>
      <c r="H4" s="152">
        <v>1</v>
      </c>
      <c r="I4" s="152">
        <v>1</v>
      </c>
      <c r="J4" s="152">
        <v>1</v>
      </c>
      <c r="K4" s="5"/>
      <c r="L4" s="5"/>
      <c r="M4" s="1" t="s">
        <v>147</v>
      </c>
      <c r="N4" s="5"/>
      <c r="O4" s="40">
        <f>Q4</f>
        <v>1</v>
      </c>
      <c r="P4" s="11"/>
      <c r="Q4" s="165">
        <f>Q2</f>
        <v>1</v>
      </c>
      <c r="R4" s="165">
        <f>Q4+1</f>
        <v>2</v>
      </c>
      <c r="S4" s="164">
        <f>R4+1</f>
        <v>3</v>
      </c>
      <c r="T4" s="40">
        <f>S4</f>
        <v>3</v>
      </c>
      <c r="U4" s="40">
        <f>T4</f>
        <v>3</v>
      </c>
      <c r="V4" s="164">
        <v>4</v>
      </c>
      <c r="W4" s="40">
        <f>V4</f>
        <v>4</v>
      </c>
      <c r="X4" s="40">
        <f>W4</f>
        <v>4</v>
      </c>
      <c r="Y4" s="164">
        <v>5</v>
      </c>
      <c r="Z4" s="40">
        <f>Y4</f>
        <v>5</v>
      </c>
      <c r="AA4" s="40">
        <f>Z4</f>
        <v>5</v>
      </c>
      <c r="AB4" s="164">
        <v>6</v>
      </c>
      <c r="AC4" s="164">
        <f>AB4+1</f>
        <v>7</v>
      </c>
      <c r="AD4" s="5"/>
      <c r="AE4" s="5"/>
      <c r="AF4" s="40">
        <f>O4</f>
        <v>1</v>
      </c>
      <c r="AG4" s="11"/>
      <c r="AH4" s="40">
        <f t="shared" ref="AH4:AH16" si="0">IF(ISNUMBER(MATCH(Q4,$H$14:$H$20,0)),1,IF(ISNUMBER(MATCH(Q4,$N$14:$N$20,0)),2,0))</f>
        <v>1</v>
      </c>
      <c r="AI4" s="40">
        <f t="shared" ref="AI4:AI16" si="1">IF(ISNUMBER(MATCH(R4,$H$14:$H$20,0)),1,IF(ISNUMBER(MATCH(R4,$N$14:$N$20,0)),2,0))</f>
        <v>0</v>
      </c>
      <c r="AJ4" s="40">
        <f t="shared" ref="AJ4:AJ16" si="2">IF(ISNUMBER(MATCH(S4,$H$14:$H$20,0)),1,IF(ISNUMBER(MATCH(S4,$N$14:$N$20,0)),2,0))</f>
        <v>0</v>
      </c>
      <c r="AK4" s="40">
        <f t="shared" ref="AK4:AK16" si="3">IF(ISNUMBER(MATCH(T4,$H$14:$H$20,0)),1,IF(ISNUMBER(MATCH(T4,$N$14:$N$20,0)),2,0))</f>
        <v>0</v>
      </c>
      <c r="AL4" s="40">
        <f t="shared" ref="AL4:AL16" si="4">IF(ISNUMBER(MATCH(U4,$H$14:$H$20,0)),1,IF(ISNUMBER(MATCH(U4,$N$14:$N$20,0)),2,0))</f>
        <v>0</v>
      </c>
      <c r="AM4" s="40">
        <f t="shared" ref="AM4:AM16" si="5">IF(ISNUMBER(MATCH(V4,$H$14:$H$20,0)),1,IF(ISNUMBER(MATCH(V4,$N$14:$N$20,0)),2,0))</f>
        <v>0</v>
      </c>
      <c r="AN4" s="40">
        <f t="shared" ref="AN4:AN16" si="6">IF(ISNUMBER(MATCH(W4,$H$14:$H$20,0)),1,IF(ISNUMBER(MATCH(W4,$N$14:$N$20,0)),2,0))</f>
        <v>0</v>
      </c>
      <c r="AO4" s="40">
        <f t="shared" ref="AO4:AO16" si="7">IF(ISNUMBER(MATCH(X4,$H$14:$H$20,0)),1,IF(ISNUMBER(MATCH(X4,$N$14:$N$20,0)),2,0))</f>
        <v>0</v>
      </c>
      <c r="AP4" s="40">
        <f t="shared" ref="AP4:AP16" si="8">IF(ISNUMBER(MATCH(Y4,$H$14:$H$20,0)),1,IF(ISNUMBER(MATCH(Y4,$N$14:$N$20,0)),2,0))</f>
        <v>0</v>
      </c>
      <c r="AQ4" s="40">
        <f t="shared" ref="AQ4:AQ16" si="9">IF(ISNUMBER(MATCH(Z4,$H$14:$H$20,0)),1,IF(ISNUMBER(MATCH(Z4,$N$14:$N$20,0)),2,0))</f>
        <v>0</v>
      </c>
      <c r="AR4" s="40">
        <f t="shared" ref="AR4:AR16" si="10">IF(ISNUMBER(MATCH(AA4,$H$14:$H$20,0)),1,IF(ISNUMBER(MATCH(AA4,$N$14:$N$20,0)),2,0))</f>
        <v>0</v>
      </c>
      <c r="AS4" s="40">
        <f t="shared" ref="AS4:AS16" si="11">IF(ISNUMBER(MATCH(AB4,$H$14:$H$20,0)),1,IF(ISNUMBER(MATCH(AB4,$N$14:$N$20,0)),2,0))</f>
        <v>0</v>
      </c>
      <c r="AT4" s="40">
        <f t="shared" ref="AT4:AT16" si="12">IF(ISNUMBER(MATCH(AC4,$H$14:$H$20,0)),1,IF(ISNUMBER(MATCH(AC4,$N$14:$N$20,0)),2,0))</f>
        <v>2</v>
      </c>
      <c r="AU4" s="5"/>
      <c r="AV4" s="11"/>
      <c r="AW4" s="11"/>
      <c r="AX4" s="11"/>
      <c r="AY4" s="11"/>
      <c r="AZ4" s="11"/>
      <c r="BA4" s="11"/>
      <c r="BB4" s="11"/>
      <c r="BC4" s="11"/>
      <c r="BD4" s="11"/>
      <c r="BE4" s="11"/>
      <c r="BF4" s="11"/>
      <c r="BG4" s="5"/>
      <c r="BH4" s="8"/>
      <c r="BI4">
        <v>1</v>
      </c>
      <c r="BL4">
        <v>1</v>
      </c>
      <c r="BM4">
        <v>1</v>
      </c>
      <c r="BN4">
        <v>1</v>
      </c>
      <c r="BQ4" s="8"/>
      <c r="BR4" s="8"/>
      <c r="BS4" s="8"/>
      <c r="BT4" s="174">
        <v>1</v>
      </c>
      <c r="BU4" s="175" t="s">
        <v>148</v>
      </c>
      <c r="BV4" s="176" t="s">
        <v>151</v>
      </c>
      <c r="BW4" s="174">
        <v>1</v>
      </c>
      <c r="BX4" s="10">
        <v>50</v>
      </c>
      <c r="BY4" s="177">
        <v>16.6666666666666</v>
      </c>
      <c r="BZ4" s="178">
        <v>33.3333333333333</v>
      </c>
      <c r="CA4" s="10">
        <v>0</v>
      </c>
      <c r="CB4" s="178">
        <v>66.6666666666666</v>
      </c>
      <c r="CC4" s="174"/>
      <c r="CD4" s="174"/>
      <c r="CE4" s="174"/>
      <c r="CF4" s="174"/>
      <c r="CG4" s="174"/>
      <c r="CH4" s="174"/>
      <c r="CI4" s="174"/>
      <c r="CJ4" s="174"/>
      <c r="CK4" s="174"/>
      <c r="CL4" s="174"/>
      <c r="CM4" s="5"/>
      <c r="CN4" s="5"/>
      <c r="CO4" s="5"/>
      <c r="CP4" s="5"/>
      <c r="CQ4" s="5"/>
      <c r="CR4" s="5"/>
      <c r="CS4" s="5"/>
    </row>
    <row r="5" spans="1:97" ht="10.5" customHeight="1">
      <c r="A5" s="4"/>
      <c r="B5" s="11">
        <f t="shared" ref="B5:B10" si="13">B4+1</f>
        <v>1</v>
      </c>
      <c r="C5" s="161">
        <v>1</v>
      </c>
      <c r="D5" s="152">
        <v>1</v>
      </c>
      <c r="E5" s="152">
        <v>1</v>
      </c>
      <c r="F5" s="152">
        <v>1</v>
      </c>
      <c r="G5" s="152">
        <v>1</v>
      </c>
      <c r="H5" s="152">
        <v>1</v>
      </c>
      <c r="I5" s="152">
        <v>1</v>
      </c>
      <c r="J5" s="152">
        <v>1</v>
      </c>
      <c r="K5" s="5"/>
      <c r="L5" s="5"/>
      <c r="M5" s="5"/>
      <c r="N5" s="5"/>
      <c r="O5" s="40">
        <f t="shared" ref="O5:O16" si="14">Q5</f>
        <v>8</v>
      </c>
      <c r="P5" s="11"/>
      <c r="Q5" s="165">
        <v>8</v>
      </c>
      <c r="R5" s="165">
        <f>Q5+1</f>
        <v>9</v>
      </c>
      <c r="S5" s="164">
        <f>R5+1</f>
        <v>10</v>
      </c>
      <c r="T5" s="40">
        <f>S5</f>
        <v>10</v>
      </c>
      <c r="U5" s="40">
        <f>T5</f>
        <v>10</v>
      </c>
      <c r="V5" s="164">
        <v>11</v>
      </c>
      <c r="W5" s="40">
        <f>V5</f>
        <v>11</v>
      </c>
      <c r="X5" s="40">
        <f>W5</f>
        <v>11</v>
      </c>
      <c r="Y5" s="164">
        <v>12</v>
      </c>
      <c r="Z5" s="40">
        <f>Y5</f>
        <v>12</v>
      </c>
      <c r="AA5" s="40">
        <f>Z5</f>
        <v>12</v>
      </c>
      <c r="AB5" s="164">
        <f>AB4+7</f>
        <v>13</v>
      </c>
      <c r="AC5" s="164">
        <f>AB5+1</f>
        <v>14</v>
      </c>
      <c r="AD5" s="5"/>
      <c r="AE5" s="5"/>
      <c r="AF5" s="40">
        <f t="shared" ref="AF5:AF16" si="15">O5</f>
        <v>8</v>
      </c>
      <c r="AG5" s="11"/>
      <c r="AH5" s="40">
        <f t="shared" si="0"/>
        <v>1</v>
      </c>
      <c r="AI5" s="40">
        <f t="shared" si="1"/>
        <v>0</v>
      </c>
      <c r="AJ5" s="40">
        <f t="shared" si="2"/>
        <v>0</v>
      </c>
      <c r="AK5" s="40">
        <f t="shared" si="3"/>
        <v>0</v>
      </c>
      <c r="AL5" s="40">
        <f t="shared" si="4"/>
        <v>0</v>
      </c>
      <c r="AM5" s="40">
        <f t="shared" si="5"/>
        <v>0</v>
      </c>
      <c r="AN5" s="40">
        <f t="shared" si="6"/>
        <v>0</v>
      </c>
      <c r="AO5" s="40">
        <f t="shared" si="7"/>
        <v>0</v>
      </c>
      <c r="AP5" s="40">
        <f t="shared" si="8"/>
        <v>0</v>
      </c>
      <c r="AQ5" s="40">
        <f t="shared" si="9"/>
        <v>0</v>
      </c>
      <c r="AR5" s="40">
        <f t="shared" si="10"/>
        <v>0</v>
      </c>
      <c r="AS5" s="40">
        <f t="shared" si="11"/>
        <v>0</v>
      </c>
      <c r="AT5" s="40">
        <f t="shared" si="12"/>
        <v>2</v>
      </c>
      <c r="AU5" s="5"/>
      <c r="AV5" s="11"/>
      <c r="AW5" s="11"/>
      <c r="AX5" s="11"/>
      <c r="AY5" s="11"/>
      <c r="AZ5" s="11"/>
      <c r="BA5" s="11"/>
      <c r="BB5" s="11"/>
      <c r="BC5" s="11"/>
      <c r="BD5" s="11"/>
      <c r="BE5" s="11"/>
      <c r="BF5" s="11"/>
      <c r="BG5" s="5"/>
      <c r="BH5" s="8"/>
      <c r="BI5">
        <v>2</v>
      </c>
      <c r="BQ5" s="8"/>
      <c r="BR5" s="8"/>
      <c r="BS5" s="8"/>
      <c r="BT5" s="174">
        <v>2</v>
      </c>
      <c r="BU5" s="175" t="s">
        <v>185</v>
      </c>
      <c r="BV5" s="176" t="s">
        <v>187</v>
      </c>
      <c r="BW5" s="174">
        <v>1</v>
      </c>
      <c r="BX5" s="10">
        <v>50</v>
      </c>
      <c r="BY5" s="177">
        <v>16.6666666666666</v>
      </c>
      <c r="BZ5" s="178">
        <v>33.3333333333333</v>
      </c>
      <c r="CA5" s="10">
        <v>270</v>
      </c>
      <c r="CB5" s="178">
        <v>66.6666666666666</v>
      </c>
      <c r="CC5" s="174"/>
      <c r="CD5" s="174"/>
      <c r="CE5" s="174"/>
      <c r="CF5" s="174"/>
      <c r="CG5" s="174"/>
      <c r="CH5" s="174"/>
      <c r="CI5" s="174"/>
      <c r="CJ5" s="174"/>
      <c r="CK5" s="174"/>
      <c r="CL5" s="174"/>
      <c r="CM5" s="5"/>
      <c r="CN5" s="5"/>
      <c r="CO5" s="5"/>
      <c r="CP5" s="5"/>
      <c r="CQ5" s="5"/>
      <c r="CR5" s="5"/>
      <c r="CS5" s="5"/>
    </row>
    <row r="6" spans="1:97" ht="10.5" customHeight="1">
      <c r="A6" s="4"/>
      <c r="B6" s="11">
        <f t="shared" si="13"/>
        <v>2</v>
      </c>
      <c r="C6" s="161">
        <v>2</v>
      </c>
      <c r="D6" s="152">
        <v>1</v>
      </c>
      <c r="E6" s="152">
        <v>1</v>
      </c>
      <c r="F6" s="152">
        <v>0</v>
      </c>
      <c r="G6" s="152">
        <v>0</v>
      </c>
      <c r="H6" s="152">
        <v>0</v>
      </c>
      <c r="I6" s="152">
        <v>1</v>
      </c>
      <c r="J6" s="152">
        <v>1</v>
      </c>
      <c r="K6" s="5"/>
      <c r="L6" s="5"/>
      <c r="M6" s="5"/>
      <c r="N6" s="5"/>
      <c r="O6" s="40">
        <f t="shared" si="14"/>
        <v>15</v>
      </c>
      <c r="P6" s="11"/>
      <c r="Q6" s="165">
        <v>15</v>
      </c>
      <c r="R6" s="165">
        <f t="shared" ref="R6:R16" si="16">Q6+1</f>
        <v>16</v>
      </c>
      <c r="S6" s="171" t="s">
        <v>0</v>
      </c>
      <c r="T6" s="154" t="s">
        <v>0</v>
      </c>
      <c r="U6" s="154" t="s">
        <v>0</v>
      </c>
      <c r="V6" s="171" t="s">
        <v>0</v>
      </c>
      <c r="W6" s="154" t="s">
        <v>0</v>
      </c>
      <c r="X6" s="159" t="s">
        <v>0</v>
      </c>
      <c r="Y6" s="170" t="s">
        <v>0</v>
      </c>
      <c r="Z6" s="154" t="s">
        <v>0</v>
      </c>
      <c r="AA6" s="159" t="s">
        <v>0</v>
      </c>
      <c r="AB6" s="164">
        <v>17</v>
      </c>
      <c r="AC6" s="164">
        <f>AB6+1</f>
        <v>18</v>
      </c>
      <c r="AD6" s="5"/>
      <c r="AE6" s="5"/>
      <c r="AF6" s="40">
        <f t="shared" si="15"/>
        <v>15</v>
      </c>
      <c r="AG6" s="11"/>
      <c r="AH6" s="40">
        <f t="shared" si="0"/>
        <v>1</v>
      </c>
      <c r="AI6" s="40">
        <f t="shared" si="1"/>
        <v>0</v>
      </c>
      <c r="AJ6" s="40">
        <f t="shared" si="2"/>
        <v>0</v>
      </c>
      <c r="AK6" s="40">
        <f t="shared" si="3"/>
        <v>0</v>
      </c>
      <c r="AL6" s="40">
        <f t="shared" si="4"/>
        <v>0</v>
      </c>
      <c r="AM6" s="40">
        <f t="shared" si="5"/>
        <v>0</v>
      </c>
      <c r="AN6" s="40">
        <f t="shared" si="6"/>
        <v>0</v>
      </c>
      <c r="AO6" s="40">
        <f t="shared" si="7"/>
        <v>0</v>
      </c>
      <c r="AP6" s="40">
        <f t="shared" si="8"/>
        <v>0</v>
      </c>
      <c r="AQ6" s="40">
        <f t="shared" si="9"/>
        <v>0</v>
      </c>
      <c r="AR6" s="40">
        <f t="shared" si="10"/>
        <v>0</v>
      </c>
      <c r="AS6" s="40">
        <f t="shared" si="11"/>
        <v>0</v>
      </c>
      <c r="AT6" s="40">
        <f t="shared" si="12"/>
        <v>2</v>
      </c>
      <c r="AU6" s="5"/>
      <c r="AV6" s="11"/>
      <c r="AW6" s="11"/>
      <c r="AX6" s="11"/>
      <c r="AY6" s="11"/>
      <c r="AZ6" s="11"/>
      <c r="BA6" s="11"/>
      <c r="BB6" s="11"/>
      <c r="BC6" s="11"/>
      <c r="BD6" s="11"/>
      <c r="BE6" s="11"/>
      <c r="BF6" s="11"/>
      <c r="BG6" s="5"/>
      <c r="BH6" s="8"/>
      <c r="BI6">
        <v>3</v>
      </c>
      <c r="BQ6" s="8"/>
      <c r="BR6" s="8"/>
      <c r="BS6" s="8"/>
      <c r="BT6" s="174">
        <v>3</v>
      </c>
      <c r="BU6" s="175" t="s">
        <v>189</v>
      </c>
      <c r="BV6" s="176" t="s">
        <v>190</v>
      </c>
      <c r="BW6" s="174">
        <v>1</v>
      </c>
      <c r="BX6" s="10">
        <v>50</v>
      </c>
      <c r="BY6" s="177">
        <v>16.6666666666666</v>
      </c>
      <c r="BZ6" s="178">
        <v>33.3333333333333</v>
      </c>
      <c r="CA6" s="10">
        <v>270</v>
      </c>
      <c r="CB6" s="178">
        <v>74.535599249992998</v>
      </c>
      <c r="CC6" s="174"/>
      <c r="CD6" s="174"/>
      <c r="CE6" s="174"/>
      <c r="CF6" s="174"/>
      <c r="CG6" s="174"/>
      <c r="CH6" s="174"/>
      <c r="CI6" s="174"/>
      <c r="CJ6" s="174"/>
      <c r="CK6" s="174"/>
      <c r="CL6" s="174"/>
      <c r="CM6" s="5"/>
      <c r="CN6" s="5"/>
      <c r="CO6" s="5"/>
      <c r="CP6" s="5"/>
      <c r="CQ6" s="5"/>
      <c r="CR6" s="5"/>
      <c r="CS6" s="5"/>
    </row>
    <row r="7" spans="1:97" ht="10.5" customHeight="1">
      <c r="A7" s="4"/>
      <c r="B7" s="11">
        <f t="shared" si="13"/>
        <v>3</v>
      </c>
      <c r="C7" s="161">
        <v>3</v>
      </c>
      <c r="D7" s="152">
        <v>1</v>
      </c>
      <c r="E7" s="152">
        <v>1</v>
      </c>
      <c r="F7" s="152">
        <v>0</v>
      </c>
      <c r="G7" s="152">
        <v>0</v>
      </c>
      <c r="H7" s="152">
        <v>0</v>
      </c>
      <c r="I7" s="152">
        <v>1</v>
      </c>
      <c r="J7" s="152">
        <v>1</v>
      </c>
      <c r="K7" s="5"/>
      <c r="L7" s="5"/>
      <c r="M7" s="5"/>
      <c r="N7" s="5"/>
      <c r="O7" s="40">
        <f t="shared" si="14"/>
        <v>15</v>
      </c>
      <c r="P7" s="11"/>
      <c r="Q7" s="166">
        <f>Q6</f>
        <v>15</v>
      </c>
      <c r="R7" s="166">
        <f t="shared" si="16"/>
        <v>16</v>
      </c>
      <c r="S7" s="156" t="s">
        <v>0</v>
      </c>
      <c r="T7" s="40" t="s">
        <v>0</v>
      </c>
      <c r="U7" s="40" t="s">
        <v>0</v>
      </c>
      <c r="V7" s="156" t="s">
        <v>0</v>
      </c>
      <c r="W7" s="40" t="s">
        <v>0</v>
      </c>
      <c r="X7" s="158" t="s">
        <v>0</v>
      </c>
      <c r="Y7" s="40" t="s">
        <v>0</v>
      </c>
      <c r="Z7" s="40" t="s">
        <v>0</v>
      </c>
      <c r="AA7" s="158" t="s">
        <v>0</v>
      </c>
      <c r="AB7" s="166">
        <f>AB6</f>
        <v>17</v>
      </c>
      <c r="AC7" s="166">
        <f>AC6</f>
        <v>18</v>
      </c>
      <c r="AD7" s="5"/>
      <c r="AE7" s="5"/>
      <c r="AF7" s="40">
        <f t="shared" si="15"/>
        <v>15</v>
      </c>
      <c r="AG7" s="11"/>
      <c r="AH7" s="40">
        <f t="shared" si="0"/>
        <v>1</v>
      </c>
      <c r="AI7" s="40">
        <f t="shared" si="1"/>
        <v>0</v>
      </c>
      <c r="AJ7" s="40">
        <f t="shared" si="2"/>
        <v>0</v>
      </c>
      <c r="AK7" s="40">
        <f t="shared" si="3"/>
        <v>0</v>
      </c>
      <c r="AL7" s="40">
        <f t="shared" si="4"/>
        <v>0</v>
      </c>
      <c r="AM7" s="40">
        <f t="shared" si="5"/>
        <v>0</v>
      </c>
      <c r="AN7" s="40">
        <f t="shared" si="6"/>
        <v>0</v>
      </c>
      <c r="AO7" s="40">
        <f t="shared" si="7"/>
        <v>0</v>
      </c>
      <c r="AP7" s="40">
        <f t="shared" si="8"/>
        <v>0</v>
      </c>
      <c r="AQ7" s="40">
        <f t="shared" si="9"/>
        <v>0</v>
      </c>
      <c r="AR7" s="40">
        <f t="shared" si="10"/>
        <v>0</v>
      </c>
      <c r="AS7" s="40">
        <f t="shared" si="11"/>
        <v>0</v>
      </c>
      <c r="AT7" s="40">
        <f t="shared" si="12"/>
        <v>2</v>
      </c>
      <c r="AU7" s="5"/>
      <c r="AV7" s="11"/>
      <c r="AW7" s="11"/>
      <c r="AX7" s="11"/>
      <c r="AY7" s="11"/>
      <c r="AZ7" s="11"/>
      <c r="BA7" s="11"/>
      <c r="BB7" s="11"/>
      <c r="BC7" s="11"/>
      <c r="BD7" s="11"/>
      <c r="BE7" s="11"/>
      <c r="BF7" s="11"/>
      <c r="BG7" s="5"/>
      <c r="BH7" s="8"/>
      <c r="BI7">
        <v>4</v>
      </c>
      <c r="BK7">
        <v>1</v>
      </c>
      <c r="BQ7" s="8"/>
      <c r="BR7" s="8"/>
      <c r="BS7" s="8"/>
      <c r="BT7" s="174">
        <v>4</v>
      </c>
      <c r="BU7" s="175" t="s">
        <v>189</v>
      </c>
      <c r="BV7" s="176" t="s">
        <v>192</v>
      </c>
      <c r="BW7" s="174">
        <v>1</v>
      </c>
      <c r="BX7" s="10">
        <v>50</v>
      </c>
      <c r="BY7" s="177">
        <v>16.6666666666666</v>
      </c>
      <c r="BZ7" s="178">
        <v>33.3333333333333</v>
      </c>
      <c r="CA7" s="10">
        <v>270</v>
      </c>
      <c r="CB7" s="178">
        <v>74.535599249992998</v>
      </c>
      <c r="CC7" s="174"/>
      <c r="CD7" s="174"/>
      <c r="CE7" s="174"/>
      <c r="CF7" s="174"/>
      <c r="CG7" s="174"/>
      <c r="CH7" s="174"/>
      <c r="CI7" s="174"/>
      <c r="CJ7" s="174"/>
      <c r="CK7" s="174"/>
      <c r="CL7" s="174"/>
      <c r="CM7" s="5"/>
      <c r="CN7" s="5"/>
      <c r="CO7" s="5"/>
      <c r="CP7" s="5"/>
      <c r="CQ7" s="5"/>
      <c r="CR7" s="5"/>
      <c r="CS7" s="5"/>
    </row>
    <row r="8" spans="1:97" ht="10.5" customHeight="1">
      <c r="A8" s="4"/>
      <c r="B8" s="11">
        <f t="shared" si="13"/>
        <v>4</v>
      </c>
      <c r="C8" s="161">
        <v>4</v>
      </c>
      <c r="D8" s="152">
        <v>1</v>
      </c>
      <c r="E8" s="152">
        <v>1</v>
      </c>
      <c r="F8" s="152">
        <v>0</v>
      </c>
      <c r="G8" s="152">
        <v>0</v>
      </c>
      <c r="H8" s="152">
        <v>0</v>
      </c>
      <c r="I8" s="152">
        <v>1</v>
      </c>
      <c r="J8" s="152">
        <v>1</v>
      </c>
      <c r="K8" s="5"/>
      <c r="L8" s="5"/>
      <c r="M8" s="5"/>
      <c r="N8" s="5"/>
      <c r="O8" s="40">
        <f t="shared" si="14"/>
        <v>15</v>
      </c>
      <c r="P8" s="11"/>
      <c r="Q8" s="166">
        <f>Q7</f>
        <v>15</v>
      </c>
      <c r="R8" s="166">
        <f t="shared" si="16"/>
        <v>16</v>
      </c>
      <c r="S8" s="156" t="s">
        <v>0</v>
      </c>
      <c r="T8" s="40" t="s">
        <v>0</v>
      </c>
      <c r="U8" s="40" t="s">
        <v>0</v>
      </c>
      <c r="V8" s="156" t="s">
        <v>0</v>
      </c>
      <c r="W8" s="40" t="s">
        <v>0</v>
      </c>
      <c r="X8" s="158" t="s">
        <v>0</v>
      </c>
      <c r="Y8" s="40" t="s">
        <v>0</v>
      </c>
      <c r="Z8" s="40" t="s">
        <v>0</v>
      </c>
      <c r="AA8" s="158" t="s">
        <v>0</v>
      </c>
      <c r="AB8" s="166">
        <f>AB7</f>
        <v>17</v>
      </c>
      <c r="AC8" s="166">
        <f>AC7</f>
        <v>18</v>
      </c>
      <c r="AD8" s="5"/>
      <c r="AE8" s="5"/>
      <c r="AF8" s="40">
        <f t="shared" si="15"/>
        <v>15</v>
      </c>
      <c r="AG8" s="11"/>
      <c r="AH8" s="40">
        <f t="shared" si="0"/>
        <v>1</v>
      </c>
      <c r="AI8" s="40">
        <f t="shared" si="1"/>
        <v>0</v>
      </c>
      <c r="AJ8" s="40">
        <f t="shared" si="2"/>
        <v>0</v>
      </c>
      <c r="AK8" s="40">
        <f t="shared" si="3"/>
        <v>0</v>
      </c>
      <c r="AL8" s="40">
        <f t="shared" si="4"/>
        <v>0</v>
      </c>
      <c r="AM8" s="40">
        <f t="shared" si="5"/>
        <v>0</v>
      </c>
      <c r="AN8" s="40">
        <f t="shared" si="6"/>
        <v>0</v>
      </c>
      <c r="AO8" s="40">
        <f t="shared" si="7"/>
        <v>0</v>
      </c>
      <c r="AP8" s="40">
        <f t="shared" si="8"/>
        <v>0</v>
      </c>
      <c r="AQ8" s="40">
        <f t="shared" si="9"/>
        <v>0</v>
      </c>
      <c r="AR8" s="40">
        <f t="shared" si="10"/>
        <v>0</v>
      </c>
      <c r="AS8" s="40">
        <f t="shared" si="11"/>
        <v>0</v>
      </c>
      <c r="AT8" s="40">
        <f t="shared" si="12"/>
        <v>2</v>
      </c>
      <c r="AU8" s="5"/>
      <c r="AV8" s="11"/>
      <c r="AW8" s="11"/>
      <c r="AX8" s="11"/>
      <c r="AY8" s="11"/>
      <c r="AZ8" s="11"/>
      <c r="BA8" s="11"/>
      <c r="BB8" s="11"/>
      <c r="BC8" s="11"/>
      <c r="BD8" s="11"/>
      <c r="BE8" s="11"/>
      <c r="BF8" s="11"/>
      <c r="BG8" s="5"/>
      <c r="BH8" s="8"/>
      <c r="BI8">
        <v>5</v>
      </c>
      <c r="BK8">
        <v>1</v>
      </c>
      <c r="BL8">
        <v>1</v>
      </c>
      <c r="BM8">
        <v>1</v>
      </c>
      <c r="BQ8" s="8"/>
      <c r="BR8" s="8"/>
      <c r="BS8" s="8"/>
      <c r="BT8" s="174">
        <v>5</v>
      </c>
      <c r="BU8" s="175" t="s">
        <v>193</v>
      </c>
      <c r="BV8" s="176" t="s">
        <v>195</v>
      </c>
      <c r="BW8" s="174">
        <v>1</v>
      </c>
      <c r="BX8" s="10">
        <v>50</v>
      </c>
      <c r="BY8" s="177">
        <v>16.6666666666666</v>
      </c>
      <c r="BZ8" s="178">
        <v>33.3333333333333</v>
      </c>
      <c r="CA8" s="10">
        <v>270</v>
      </c>
      <c r="CB8" s="178">
        <v>66.6666666666666</v>
      </c>
      <c r="CC8" s="174"/>
      <c r="CD8" s="174"/>
      <c r="CE8" s="174"/>
      <c r="CF8" s="174"/>
      <c r="CG8" s="174"/>
      <c r="CH8" s="174"/>
      <c r="CI8" s="174"/>
      <c r="CJ8" s="174"/>
      <c r="CK8" s="174"/>
      <c r="CL8" s="174"/>
      <c r="CM8" s="5"/>
      <c r="CN8" s="5"/>
      <c r="CO8" s="5"/>
      <c r="CP8" s="5"/>
      <c r="CQ8" s="5"/>
      <c r="CR8" s="5"/>
      <c r="CS8" s="5"/>
    </row>
    <row r="9" spans="1:97" ht="10.5" customHeight="1">
      <c r="A9" s="4"/>
      <c r="B9" s="11">
        <f t="shared" si="13"/>
        <v>5</v>
      </c>
      <c r="C9" s="161">
        <v>5</v>
      </c>
      <c r="D9" s="152">
        <v>1</v>
      </c>
      <c r="E9" s="152">
        <v>1</v>
      </c>
      <c r="F9" s="152">
        <v>1</v>
      </c>
      <c r="G9" s="152">
        <v>1</v>
      </c>
      <c r="H9" s="152">
        <v>1</v>
      </c>
      <c r="I9" s="152">
        <v>1</v>
      </c>
      <c r="J9" s="152">
        <v>1</v>
      </c>
      <c r="K9" s="5"/>
      <c r="L9" s="5"/>
      <c r="M9" s="167" t="s">
        <v>145</v>
      </c>
      <c r="N9" s="5"/>
      <c r="O9" s="40">
        <f t="shared" si="14"/>
        <v>19</v>
      </c>
      <c r="P9" s="11"/>
      <c r="Q9" s="165">
        <v>19</v>
      </c>
      <c r="R9" s="165">
        <f t="shared" si="16"/>
        <v>20</v>
      </c>
      <c r="S9" s="171" t="s">
        <v>0</v>
      </c>
      <c r="T9" s="154" t="s">
        <v>0</v>
      </c>
      <c r="U9" s="154" t="s">
        <v>0</v>
      </c>
      <c r="V9" s="171" t="s">
        <v>0</v>
      </c>
      <c r="W9" s="154" t="s">
        <v>0</v>
      </c>
      <c r="X9" s="159" t="s">
        <v>0</v>
      </c>
      <c r="Y9" s="170" t="s">
        <v>0</v>
      </c>
      <c r="Z9" s="154" t="s">
        <v>0</v>
      </c>
      <c r="AA9" s="159" t="s">
        <v>0</v>
      </c>
      <c r="AB9" s="164">
        <v>21</v>
      </c>
      <c r="AC9" s="164">
        <f>AB9+1</f>
        <v>22</v>
      </c>
      <c r="AD9" s="5"/>
      <c r="AE9" s="5"/>
      <c r="AF9" s="40">
        <f t="shared" si="15"/>
        <v>19</v>
      </c>
      <c r="AG9" s="11"/>
      <c r="AH9" s="40">
        <f t="shared" si="0"/>
        <v>1</v>
      </c>
      <c r="AI9" s="40">
        <f t="shared" si="1"/>
        <v>0</v>
      </c>
      <c r="AJ9" s="40">
        <f t="shared" si="2"/>
        <v>0</v>
      </c>
      <c r="AK9" s="40">
        <f t="shared" si="3"/>
        <v>0</v>
      </c>
      <c r="AL9" s="40">
        <f t="shared" si="4"/>
        <v>0</v>
      </c>
      <c r="AM9" s="40">
        <f t="shared" si="5"/>
        <v>0</v>
      </c>
      <c r="AN9" s="40">
        <f t="shared" si="6"/>
        <v>0</v>
      </c>
      <c r="AO9" s="40">
        <f t="shared" si="7"/>
        <v>0</v>
      </c>
      <c r="AP9" s="40">
        <f t="shared" si="8"/>
        <v>0</v>
      </c>
      <c r="AQ9" s="40">
        <f t="shared" si="9"/>
        <v>0</v>
      </c>
      <c r="AR9" s="40">
        <f t="shared" si="10"/>
        <v>0</v>
      </c>
      <c r="AS9" s="40">
        <f t="shared" si="11"/>
        <v>0</v>
      </c>
      <c r="AT9" s="40">
        <f t="shared" si="12"/>
        <v>2</v>
      </c>
      <c r="AU9" s="5"/>
      <c r="AV9" s="11"/>
      <c r="AW9" s="11"/>
      <c r="AX9" s="11"/>
      <c r="AY9" s="11"/>
      <c r="AZ9" s="11"/>
      <c r="BA9" s="11"/>
      <c r="BB9" s="11"/>
      <c r="BC9" s="11"/>
      <c r="BD9" s="11"/>
      <c r="BE9" s="11"/>
      <c r="BF9" s="11"/>
      <c r="BG9" s="5"/>
      <c r="BH9" s="8"/>
      <c r="BI9">
        <v>6</v>
      </c>
      <c r="BL9">
        <v>1</v>
      </c>
      <c r="BQ9" s="8"/>
      <c r="BR9" s="8"/>
      <c r="BS9" s="8"/>
      <c r="BT9" s="174">
        <v>6</v>
      </c>
      <c r="BU9" s="175" t="s">
        <v>193</v>
      </c>
      <c r="BV9" s="176" t="s">
        <v>174</v>
      </c>
      <c r="BW9" s="174">
        <v>1</v>
      </c>
      <c r="BX9" s="10">
        <v>50</v>
      </c>
      <c r="BY9" s="177">
        <v>16.6666666666666</v>
      </c>
      <c r="BZ9" s="178">
        <v>33.3333333333333</v>
      </c>
      <c r="CA9" s="10">
        <v>270</v>
      </c>
      <c r="CB9" s="178">
        <v>74.535599249992998</v>
      </c>
      <c r="CC9" s="174"/>
      <c r="CD9" s="174"/>
      <c r="CE9" s="174"/>
      <c r="CF9" s="174"/>
      <c r="CG9" s="174"/>
      <c r="CH9" s="174"/>
      <c r="CI9" s="174"/>
      <c r="CJ9" s="174"/>
      <c r="CK9" s="174"/>
      <c r="CL9" s="174"/>
      <c r="CM9" s="5"/>
      <c r="CN9" s="5"/>
      <c r="CO9" s="5"/>
      <c r="CP9" s="5"/>
      <c r="CQ9" s="5"/>
      <c r="CR9" s="5"/>
      <c r="CS9" s="5"/>
    </row>
    <row r="10" spans="1:97" ht="10.5" customHeight="1">
      <c r="A10" s="4"/>
      <c r="B10" s="11">
        <f t="shared" si="13"/>
        <v>6</v>
      </c>
      <c r="C10" s="161">
        <v>6</v>
      </c>
      <c r="D10" s="152">
        <v>1</v>
      </c>
      <c r="E10" s="152">
        <v>1</v>
      </c>
      <c r="F10" s="152">
        <v>1</v>
      </c>
      <c r="G10" s="152">
        <v>1</v>
      </c>
      <c r="H10" s="152">
        <v>1</v>
      </c>
      <c r="I10" s="152">
        <v>1</v>
      </c>
      <c r="J10" s="152">
        <v>1</v>
      </c>
      <c r="K10" s="5"/>
      <c r="L10" s="5"/>
      <c r="M10" s="1" t="s">
        <v>147</v>
      </c>
      <c r="N10" s="5"/>
      <c r="O10" s="40">
        <f t="shared" si="14"/>
        <v>19</v>
      </c>
      <c r="P10" s="11"/>
      <c r="Q10" s="166">
        <f>Q9</f>
        <v>19</v>
      </c>
      <c r="R10" s="166">
        <f t="shared" si="16"/>
        <v>20</v>
      </c>
      <c r="S10" s="156" t="s">
        <v>0</v>
      </c>
      <c r="T10" s="40" t="s">
        <v>0</v>
      </c>
      <c r="U10" s="40" t="s">
        <v>0</v>
      </c>
      <c r="V10" s="156" t="s">
        <v>0</v>
      </c>
      <c r="W10" s="40" t="s">
        <v>0</v>
      </c>
      <c r="X10" s="158" t="s">
        <v>0</v>
      </c>
      <c r="Y10" s="40" t="s">
        <v>0</v>
      </c>
      <c r="Z10" s="40" t="s">
        <v>0</v>
      </c>
      <c r="AA10" s="158" t="s">
        <v>0</v>
      </c>
      <c r="AB10" s="166">
        <f>AB9</f>
        <v>21</v>
      </c>
      <c r="AC10" s="166">
        <f>AC9</f>
        <v>22</v>
      </c>
      <c r="AD10" s="5"/>
      <c r="AE10" s="5"/>
      <c r="AF10" s="40">
        <f t="shared" si="15"/>
        <v>19</v>
      </c>
      <c r="AG10" s="11"/>
      <c r="AH10" s="40">
        <f t="shared" si="0"/>
        <v>1</v>
      </c>
      <c r="AI10" s="40">
        <f t="shared" si="1"/>
        <v>0</v>
      </c>
      <c r="AJ10" s="40">
        <f t="shared" si="2"/>
        <v>0</v>
      </c>
      <c r="AK10" s="40">
        <f t="shared" si="3"/>
        <v>0</v>
      </c>
      <c r="AL10" s="40">
        <f t="shared" si="4"/>
        <v>0</v>
      </c>
      <c r="AM10" s="40">
        <f t="shared" si="5"/>
        <v>0</v>
      </c>
      <c r="AN10" s="40">
        <f t="shared" si="6"/>
        <v>0</v>
      </c>
      <c r="AO10" s="40">
        <f t="shared" si="7"/>
        <v>0</v>
      </c>
      <c r="AP10" s="40">
        <f t="shared" si="8"/>
        <v>0</v>
      </c>
      <c r="AQ10" s="40">
        <f t="shared" si="9"/>
        <v>0</v>
      </c>
      <c r="AR10" s="40">
        <f t="shared" si="10"/>
        <v>0</v>
      </c>
      <c r="AS10" s="40">
        <f t="shared" si="11"/>
        <v>0</v>
      </c>
      <c r="AT10" s="40">
        <f t="shared" si="12"/>
        <v>2</v>
      </c>
      <c r="AU10" s="5"/>
      <c r="AV10" s="11"/>
      <c r="AW10" s="11"/>
      <c r="AX10" s="11"/>
      <c r="AY10" s="11"/>
      <c r="AZ10" s="11"/>
      <c r="BA10" s="11"/>
      <c r="BB10" s="11"/>
      <c r="BC10" s="11"/>
      <c r="BD10" s="11"/>
      <c r="BE10" s="11"/>
      <c r="BF10" s="11"/>
      <c r="BG10" s="5"/>
      <c r="BH10" s="8"/>
      <c r="BI10" s="8"/>
      <c r="BJ10" s="8"/>
      <c r="BK10" s="8"/>
      <c r="BL10" s="8"/>
      <c r="BM10" s="8"/>
      <c r="BN10" s="8"/>
      <c r="BO10" s="8"/>
      <c r="BP10" s="8"/>
      <c r="BQ10" s="8"/>
      <c r="BR10" s="8"/>
      <c r="BS10" s="8"/>
      <c r="BT10" s="174">
        <v>7</v>
      </c>
      <c r="BU10" s="175" t="s">
        <v>148</v>
      </c>
      <c r="BV10" s="176" t="s">
        <v>152</v>
      </c>
      <c r="BW10" s="174">
        <v>1</v>
      </c>
      <c r="BX10" s="10">
        <v>50</v>
      </c>
      <c r="BY10" s="177">
        <v>16.6666666666666</v>
      </c>
      <c r="BZ10" s="178">
        <v>33.3333333333333</v>
      </c>
      <c r="CA10" s="10">
        <v>0</v>
      </c>
      <c r="CB10" s="178">
        <v>74.535599249992899</v>
      </c>
      <c r="CC10" s="174"/>
      <c r="CD10" s="174"/>
      <c r="CE10" s="174"/>
      <c r="CF10" s="174"/>
      <c r="CG10" s="174"/>
      <c r="CH10" s="174"/>
      <c r="CI10" s="174"/>
      <c r="CJ10" s="174"/>
      <c r="CK10" s="174"/>
      <c r="CL10" s="174"/>
      <c r="CM10" s="5"/>
      <c r="CN10" s="5"/>
      <c r="CO10" s="5"/>
      <c r="CP10" s="5"/>
      <c r="CQ10" s="5"/>
      <c r="CR10" s="5"/>
      <c r="CS10" s="5"/>
    </row>
    <row r="11" spans="1:97" ht="10.5" customHeight="1">
      <c r="A11" s="4"/>
      <c r="B11" s="11"/>
      <c r="C11" s="5"/>
      <c r="D11" s="5"/>
      <c r="E11" s="5" t="s">
        <v>14</v>
      </c>
      <c r="F11" s="5"/>
      <c r="G11" s="5"/>
      <c r="H11" s="5"/>
      <c r="I11" s="5"/>
      <c r="J11" s="5"/>
      <c r="K11" s="5" t="s">
        <v>142</v>
      </c>
      <c r="L11" s="5"/>
      <c r="M11" s="5"/>
      <c r="N11" s="5"/>
      <c r="O11" s="40">
        <f t="shared" si="14"/>
        <v>19</v>
      </c>
      <c r="P11" s="11"/>
      <c r="Q11" s="166">
        <f>Q10</f>
        <v>19</v>
      </c>
      <c r="R11" s="166">
        <f t="shared" si="16"/>
        <v>20</v>
      </c>
      <c r="S11" s="157" t="s">
        <v>0</v>
      </c>
      <c r="T11" s="155" t="s">
        <v>0</v>
      </c>
      <c r="U11" s="155" t="s">
        <v>0</v>
      </c>
      <c r="V11" s="157" t="s">
        <v>0</v>
      </c>
      <c r="W11" s="155" t="s">
        <v>0</v>
      </c>
      <c r="X11" s="160" t="s">
        <v>0</v>
      </c>
      <c r="Y11" s="155" t="s">
        <v>0</v>
      </c>
      <c r="Z11" s="155" t="s">
        <v>0</v>
      </c>
      <c r="AA11" s="160" t="s">
        <v>0</v>
      </c>
      <c r="AB11" s="166">
        <f>AB10</f>
        <v>21</v>
      </c>
      <c r="AC11" s="166">
        <f>AC10</f>
        <v>22</v>
      </c>
      <c r="AD11" s="5"/>
      <c r="AE11" s="5"/>
      <c r="AF11" s="40">
        <f t="shared" si="15"/>
        <v>19</v>
      </c>
      <c r="AG11" s="11"/>
      <c r="AH11" s="40">
        <f t="shared" si="0"/>
        <v>1</v>
      </c>
      <c r="AI11" s="40">
        <f t="shared" si="1"/>
        <v>0</v>
      </c>
      <c r="AJ11" s="40">
        <f t="shared" si="2"/>
        <v>0</v>
      </c>
      <c r="AK11" s="40">
        <f t="shared" si="3"/>
        <v>0</v>
      </c>
      <c r="AL11" s="40">
        <f t="shared" si="4"/>
        <v>0</v>
      </c>
      <c r="AM11" s="40">
        <f t="shared" si="5"/>
        <v>0</v>
      </c>
      <c r="AN11" s="40">
        <f t="shared" si="6"/>
        <v>0</v>
      </c>
      <c r="AO11" s="40">
        <f t="shared" si="7"/>
        <v>0</v>
      </c>
      <c r="AP11" s="40">
        <f t="shared" si="8"/>
        <v>0</v>
      </c>
      <c r="AQ11" s="40">
        <f t="shared" si="9"/>
        <v>0</v>
      </c>
      <c r="AR11" s="40">
        <f t="shared" si="10"/>
        <v>0</v>
      </c>
      <c r="AS11" s="40">
        <f t="shared" si="11"/>
        <v>0</v>
      </c>
      <c r="AT11" s="40">
        <f t="shared" si="12"/>
        <v>2</v>
      </c>
      <c r="AU11" s="5"/>
      <c r="AV11" s="11"/>
      <c r="AW11" s="11"/>
      <c r="AX11" s="11"/>
      <c r="AY11" s="11"/>
      <c r="AZ11" s="11"/>
      <c r="BA11" s="11"/>
      <c r="BB11" s="11"/>
      <c r="BC11" s="11"/>
      <c r="BD11" s="11"/>
      <c r="BE11" s="11"/>
      <c r="BF11" s="11"/>
      <c r="BG11" s="5"/>
      <c r="BH11" s="8"/>
      <c r="BJ11">
        <v>0</v>
      </c>
      <c r="BK11">
        <v>1</v>
      </c>
      <c r="BL11">
        <v>2</v>
      </c>
      <c r="BM11">
        <v>3</v>
      </c>
      <c r="BN11">
        <v>4</v>
      </c>
      <c r="BO11">
        <v>5</v>
      </c>
      <c r="BP11">
        <v>6</v>
      </c>
      <c r="BQ11">
        <v>7</v>
      </c>
      <c r="BR11">
        <v>8</v>
      </c>
      <c r="BS11" s="8"/>
      <c r="BT11" s="174">
        <v>8</v>
      </c>
      <c r="BU11" s="175" t="s">
        <v>153</v>
      </c>
      <c r="BV11" s="176" t="s">
        <v>154</v>
      </c>
      <c r="BW11" s="174">
        <v>1</v>
      </c>
      <c r="BX11" s="10">
        <v>50</v>
      </c>
      <c r="BY11" s="177">
        <v>16.6666666666666</v>
      </c>
      <c r="BZ11" s="178">
        <v>33.3333333333333</v>
      </c>
      <c r="CA11" s="10">
        <v>0</v>
      </c>
      <c r="CB11" s="178">
        <v>74.535599249992899</v>
      </c>
      <c r="CC11" s="174"/>
      <c r="CD11" s="174"/>
      <c r="CE11" s="174"/>
      <c r="CF11" s="174"/>
      <c r="CG11" s="174"/>
      <c r="CH11" s="174"/>
      <c r="CI11" s="174"/>
      <c r="CJ11" s="174"/>
      <c r="CK11" s="174"/>
      <c r="CL11" s="174"/>
      <c r="CM11" s="5"/>
      <c r="CN11" s="5"/>
      <c r="CO11" s="5"/>
      <c r="CP11" s="5"/>
      <c r="CQ11" s="5"/>
      <c r="CR11" s="5"/>
      <c r="CS11" s="5"/>
    </row>
    <row r="12" spans="1:97" ht="10.5" customHeight="1">
      <c r="A12" s="4"/>
      <c r="B12" s="11"/>
      <c r="C12" s="151">
        <v>1</v>
      </c>
      <c r="D12" s="5" t="s">
        <v>8</v>
      </c>
      <c r="E12" s="5" t="s">
        <v>7</v>
      </c>
      <c r="F12" s="150" t="s">
        <v>9</v>
      </c>
      <c r="G12" s="149">
        <v>2</v>
      </c>
      <c r="H12" s="150"/>
      <c r="I12" s="151">
        <v>3</v>
      </c>
      <c r="J12" s="5" t="s">
        <v>8</v>
      </c>
      <c r="K12" s="5" t="s">
        <v>7</v>
      </c>
      <c r="L12" s="150" t="s">
        <v>9</v>
      </c>
      <c r="M12" s="149">
        <v>4</v>
      </c>
      <c r="N12" s="5"/>
      <c r="O12" s="40">
        <f t="shared" si="14"/>
        <v>23</v>
      </c>
      <c r="P12" s="11"/>
      <c r="Q12" s="165">
        <v>23</v>
      </c>
      <c r="R12" s="165">
        <f t="shared" si="16"/>
        <v>24</v>
      </c>
      <c r="S12" s="169" t="s">
        <v>0</v>
      </c>
      <c r="T12" s="40" t="s">
        <v>0</v>
      </c>
      <c r="U12" s="40" t="s">
        <v>0</v>
      </c>
      <c r="V12" s="169" t="s">
        <v>0</v>
      </c>
      <c r="W12" s="40" t="s">
        <v>0</v>
      </c>
      <c r="X12" s="158" t="s">
        <v>0</v>
      </c>
      <c r="Y12" s="168" t="s">
        <v>0</v>
      </c>
      <c r="Z12" s="40" t="s">
        <v>0</v>
      </c>
      <c r="AA12" s="158" t="s">
        <v>0</v>
      </c>
      <c r="AB12" s="164">
        <v>25</v>
      </c>
      <c r="AC12" s="164">
        <f>AB12+1</f>
        <v>26</v>
      </c>
      <c r="AD12" s="5"/>
      <c r="AE12" s="5"/>
      <c r="AF12" s="40">
        <f t="shared" si="15"/>
        <v>23</v>
      </c>
      <c r="AG12" s="11"/>
      <c r="AH12" s="40">
        <f t="shared" si="0"/>
        <v>1</v>
      </c>
      <c r="AI12" s="40">
        <f t="shared" si="1"/>
        <v>0</v>
      </c>
      <c r="AJ12" s="40">
        <f t="shared" si="2"/>
        <v>0</v>
      </c>
      <c r="AK12" s="40">
        <f t="shared" si="3"/>
        <v>0</v>
      </c>
      <c r="AL12" s="40">
        <f t="shared" si="4"/>
        <v>0</v>
      </c>
      <c r="AM12" s="40">
        <f t="shared" si="5"/>
        <v>0</v>
      </c>
      <c r="AN12" s="40">
        <f t="shared" si="6"/>
        <v>0</v>
      </c>
      <c r="AO12" s="40">
        <f t="shared" si="7"/>
        <v>0</v>
      </c>
      <c r="AP12" s="40">
        <f t="shared" si="8"/>
        <v>0</v>
      </c>
      <c r="AQ12" s="40">
        <f t="shared" si="9"/>
        <v>0</v>
      </c>
      <c r="AR12" s="40">
        <f t="shared" si="10"/>
        <v>0</v>
      </c>
      <c r="AS12" s="40">
        <f t="shared" si="11"/>
        <v>0</v>
      </c>
      <c r="AT12" s="40">
        <f t="shared" si="12"/>
        <v>2</v>
      </c>
      <c r="AU12" s="5"/>
      <c r="AV12" s="11"/>
      <c r="AW12" s="11"/>
      <c r="AX12" s="11"/>
      <c r="AY12" s="11"/>
      <c r="AZ12" s="11"/>
      <c r="BA12" s="11"/>
      <c r="BB12" s="11"/>
      <c r="BC12" s="11"/>
      <c r="BD12" s="11"/>
      <c r="BE12" s="11"/>
      <c r="BF12" s="11"/>
      <c r="BG12" s="5"/>
      <c r="BH12" s="8"/>
      <c r="BI12">
        <v>0</v>
      </c>
      <c r="BM12">
        <v>1</v>
      </c>
      <c r="BN12">
        <v>1</v>
      </c>
      <c r="BO12">
        <v>1</v>
      </c>
      <c r="BS12" s="8"/>
      <c r="BT12" s="174">
        <v>9</v>
      </c>
      <c r="BU12" s="175" t="s">
        <v>153</v>
      </c>
      <c r="BV12" s="176" t="s">
        <v>155</v>
      </c>
      <c r="BW12" s="174">
        <v>1</v>
      </c>
      <c r="BX12" s="10">
        <v>50</v>
      </c>
      <c r="BY12" s="177">
        <v>16.6666666666666</v>
      </c>
      <c r="BZ12" s="178">
        <v>33.3333333333333</v>
      </c>
      <c r="CA12" s="10">
        <v>0</v>
      </c>
      <c r="CB12" s="178">
        <v>66.6666666666666</v>
      </c>
      <c r="CC12" s="174"/>
      <c r="CD12" s="174"/>
      <c r="CE12" s="174"/>
      <c r="CF12" s="174"/>
      <c r="CG12" s="174"/>
      <c r="CH12" s="174"/>
      <c r="CI12" s="174"/>
      <c r="CJ12" s="174"/>
      <c r="CK12" s="174"/>
      <c r="CL12" s="174"/>
      <c r="CM12" s="5"/>
      <c r="CN12" s="5"/>
      <c r="CO12" s="5"/>
      <c r="CP12" s="5"/>
      <c r="CQ12" s="5"/>
      <c r="CR12" s="5"/>
      <c r="CS12" s="5"/>
    </row>
    <row r="13" spans="1:97" ht="10.5" customHeight="1">
      <c r="A13" s="4"/>
      <c r="B13" s="11"/>
      <c r="C13" s="11"/>
      <c r="D13" s="11">
        <v>0</v>
      </c>
      <c r="E13" s="11">
        <v>1</v>
      </c>
      <c r="F13" s="11">
        <v>2</v>
      </c>
      <c r="G13" s="11"/>
      <c r="H13" s="150"/>
      <c r="I13" s="11"/>
      <c r="J13" s="11">
        <v>0</v>
      </c>
      <c r="K13" s="11">
        <v>1</v>
      </c>
      <c r="L13" s="11">
        <v>2</v>
      </c>
      <c r="M13" s="11"/>
      <c r="N13" s="5"/>
      <c r="O13" s="40">
        <f t="shared" si="14"/>
        <v>23</v>
      </c>
      <c r="P13" s="11"/>
      <c r="Q13" s="166">
        <f>Q12</f>
        <v>23</v>
      </c>
      <c r="R13" s="166">
        <f t="shared" si="16"/>
        <v>24</v>
      </c>
      <c r="S13" s="156" t="s">
        <v>0</v>
      </c>
      <c r="T13" s="40" t="s">
        <v>0</v>
      </c>
      <c r="U13" s="40" t="s">
        <v>0</v>
      </c>
      <c r="V13" s="156" t="s">
        <v>0</v>
      </c>
      <c r="W13" s="40" t="s">
        <v>0</v>
      </c>
      <c r="X13" s="158" t="s">
        <v>0</v>
      </c>
      <c r="Y13" s="40" t="s">
        <v>0</v>
      </c>
      <c r="Z13" s="40" t="s">
        <v>0</v>
      </c>
      <c r="AA13" s="158" t="s">
        <v>0</v>
      </c>
      <c r="AB13" s="166">
        <f>AB12</f>
        <v>25</v>
      </c>
      <c r="AC13" s="166">
        <f>AC12</f>
        <v>26</v>
      </c>
      <c r="AD13" s="5"/>
      <c r="AE13" s="5"/>
      <c r="AF13" s="40">
        <f t="shared" si="15"/>
        <v>23</v>
      </c>
      <c r="AG13" s="11"/>
      <c r="AH13" s="40">
        <f t="shared" si="0"/>
        <v>1</v>
      </c>
      <c r="AI13" s="40">
        <f t="shared" si="1"/>
        <v>0</v>
      </c>
      <c r="AJ13" s="40">
        <f t="shared" si="2"/>
        <v>0</v>
      </c>
      <c r="AK13" s="40">
        <f t="shared" si="3"/>
        <v>0</v>
      </c>
      <c r="AL13" s="40">
        <f t="shared" si="4"/>
        <v>0</v>
      </c>
      <c r="AM13" s="40">
        <f t="shared" si="5"/>
        <v>0</v>
      </c>
      <c r="AN13" s="40">
        <f t="shared" si="6"/>
        <v>0</v>
      </c>
      <c r="AO13" s="40">
        <f t="shared" si="7"/>
        <v>0</v>
      </c>
      <c r="AP13" s="40">
        <f t="shared" si="8"/>
        <v>0</v>
      </c>
      <c r="AQ13" s="40">
        <f t="shared" si="9"/>
        <v>0</v>
      </c>
      <c r="AR13" s="40">
        <f t="shared" si="10"/>
        <v>0</v>
      </c>
      <c r="AS13" s="40">
        <f t="shared" si="11"/>
        <v>0</v>
      </c>
      <c r="AT13" s="40">
        <f t="shared" si="12"/>
        <v>2</v>
      </c>
      <c r="AU13" s="5"/>
      <c r="AV13" s="11"/>
      <c r="AW13" s="11"/>
      <c r="AX13" s="11"/>
      <c r="AY13" s="11"/>
      <c r="AZ13" s="11"/>
      <c r="BA13" s="11"/>
      <c r="BB13" s="11"/>
      <c r="BC13" s="11"/>
      <c r="BD13" s="11"/>
      <c r="BE13" s="11"/>
      <c r="BF13" s="11"/>
      <c r="BG13" s="5"/>
      <c r="BH13" s="8"/>
      <c r="BI13">
        <v>1</v>
      </c>
      <c r="BN13">
        <v>1</v>
      </c>
      <c r="BS13" s="8"/>
      <c r="BT13" s="174">
        <v>10</v>
      </c>
      <c r="BU13" s="175" t="s">
        <v>153</v>
      </c>
      <c r="BV13" s="176" t="s">
        <v>156</v>
      </c>
      <c r="BW13" s="174">
        <v>1</v>
      </c>
      <c r="BX13" s="10">
        <v>50</v>
      </c>
      <c r="BY13" s="177">
        <v>16.6666666666666</v>
      </c>
      <c r="BZ13" s="178">
        <v>33.3333333333333</v>
      </c>
      <c r="CA13" s="10">
        <v>0</v>
      </c>
      <c r="CB13" s="178">
        <v>74.535599249992998</v>
      </c>
      <c r="CC13" s="174"/>
      <c r="CD13" s="174"/>
      <c r="CE13" s="174"/>
      <c r="CF13" s="174"/>
      <c r="CG13" s="174"/>
      <c r="CH13" s="174"/>
      <c r="CI13" s="174"/>
      <c r="CJ13" s="174"/>
      <c r="CK13" s="174"/>
      <c r="CL13" s="174"/>
      <c r="CM13" s="5"/>
      <c r="CN13" s="5"/>
      <c r="CO13" s="5"/>
      <c r="CP13" s="5"/>
      <c r="CQ13" s="5"/>
      <c r="CR13" s="5"/>
      <c r="CS13" s="5"/>
    </row>
    <row r="14" spans="1:97" ht="10.5" customHeight="1">
      <c r="A14" s="4"/>
      <c r="B14" s="11">
        <v>0</v>
      </c>
      <c r="C14" s="11"/>
      <c r="D14" s="152">
        <v>0</v>
      </c>
      <c r="E14" s="152">
        <v>0</v>
      </c>
      <c r="F14" s="152">
        <v>1</v>
      </c>
      <c r="G14" s="92" t="str">
        <f t="shared" ref="G14:G19" si="17">_xlfn.CONCAT(D14+1,",",E14+1)</f>
        <v>1,1</v>
      </c>
      <c r="H14" s="163">
        <f>E14+1</f>
        <v>1</v>
      </c>
      <c r="I14" s="11">
        <v>0</v>
      </c>
      <c r="J14" s="152">
        <v>0</v>
      </c>
      <c r="K14" s="152">
        <v>6</v>
      </c>
      <c r="L14" s="152">
        <v>0</v>
      </c>
      <c r="M14" s="92" t="str">
        <f t="shared" ref="M14:M19" si="18">_xlfn.CONCAT(J14+1,",",K14+1)</f>
        <v>1,7</v>
      </c>
      <c r="N14" s="163">
        <f>K14+1</f>
        <v>7</v>
      </c>
      <c r="O14" s="40">
        <f t="shared" si="14"/>
        <v>23</v>
      </c>
      <c r="P14" s="11"/>
      <c r="Q14" s="166">
        <f>Q13</f>
        <v>23</v>
      </c>
      <c r="R14" s="166">
        <f t="shared" si="16"/>
        <v>24</v>
      </c>
      <c r="S14" s="157" t="s">
        <v>0</v>
      </c>
      <c r="T14" s="155" t="s">
        <v>0</v>
      </c>
      <c r="U14" s="155" t="s">
        <v>0</v>
      </c>
      <c r="V14" s="157" t="s">
        <v>0</v>
      </c>
      <c r="W14" s="155" t="s">
        <v>0</v>
      </c>
      <c r="X14" s="160" t="s">
        <v>0</v>
      </c>
      <c r="Y14" s="155" t="s">
        <v>0</v>
      </c>
      <c r="Z14" s="155" t="s">
        <v>0</v>
      </c>
      <c r="AA14" s="160" t="s">
        <v>0</v>
      </c>
      <c r="AB14" s="166">
        <f>AB13</f>
        <v>25</v>
      </c>
      <c r="AC14" s="166">
        <f>AC13</f>
        <v>26</v>
      </c>
      <c r="AD14" s="5"/>
      <c r="AE14" s="5"/>
      <c r="AF14" s="40">
        <f t="shared" si="15"/>
        <v>23</v>
      </c>
      <c r="AG14" s="11"/>
      <c r="AH14" s="40">
        <f t="shared" si="0"/>
        <v>1</v>
      </c>
      <c r="AI14" s="40">
        <f t="shared" si="1"/>
        <v>0</v>
      </c>
      <c r="AJ14" s="40">
        <f t="shared" si="2"/>
        <v>0</v>
      </c>
      <c r="AK14" s="40">
        <f t="shared" si="3"/>
        <v>0</v>
      </c>
      <c r="AL14" s="40">
        <f t="shared" si="4"/>
        <v>0</v>
      </c>
      <c r="AM14" s="40">
        <f t="shared" si="5"/>
        <v>0</v>
      </c>
      <c r="AN14" s="40">
        <f t="shared" si="6"/>
        <v>0</v>
      </c>
      <c r="AO14" s="40">
        <f t="shared" si="7"/>
        <v>0</v>
      </c>
      <c r="AP14" s="40">
        <f t="shared" si="8"/>
        <v>0</v>
      </c>
      <c r="AQ14" s="40">
        <f t="shared" si="9"/>
        <v>0</v>
      </c>
      <c r="AR14" s="40">
        <f t="shared" si="10"/>
        <v>0</v>
      </c>
      <c r="AS14" s="40">
        <f t="shared" si="11"/>
        <v>0</v>
      </c>
      <c r="AT14" s="40">
        <f t="shared" si="12"/>
        <v>2</v>
      </c>
      <c r="AU14" s="5"/>
      <c r="AV14" s="11"/>
      <c r="AW14" s="11"/>
      <c r="AX14" s="11"/>
      <c r="AY14" s="11"/>
      <c r="AZ14" s="11"/>
      <c r="BA14" s="11"/>
      <c r="BB14" s="11"/>
      <c r="BC14" s="11"/>
      <c r="BD14" s="11"/>
      <c r="BE14" s="11"/>
      <c r="BF14" s="11"/>
      <c r="BG14" s="5"/>
      <c r="BH14" s="8"/>
      <c r="BI14">
        <v>2</v>
      </c>
      <c r="BS14" s="8"/>
      <c r="BT14" s="174">
        <v>11</v>
      </c>
      <c r="BU14" s="175" t="s">
        <v>157</v>
      </c>
      <c r="BV14" s="176" t="s">
        <v>158</v>
      </c>
      <c r="BW14" s="174">
        <v>1</v>
      </c>
      <c r="BX14" s="10">
        <v>50</v>
      </c>
      <c r="BY14" s="177">
        <v>16.6666666666666</v>
      </c>
      <c r="BZ14" s="178">
        <v>33.3333333333333</v>
      </c>
      <c r="CA14" s="10">
        <v>0</v>
      </c>
      <c r="CB14" s="178">
        <v>74.535599249992899</v>
      </c>
      <c r="CC14" s="174"/>
      <c r="CD14" s="174"/>
      <c r="CE14" s="174"/>
      <c r="CF14" s="174"/>
      <c r="CG14" s="174"/>
      <c r="CH14" s="174"/>
      <c r="CI14" s="174"/>
      <c r="CJ14" s="174"/>
      <c r="CK14" s="174"/>
      <c r="CL14" s="174"/>
      <c r="CM14" s="5"/>
      <c r="CN14" s="5"/>
      <c r="CO14" s="5"/>
      <c r="CP14" s="5"/>
      <c r="CQ14" s="5"/>
      <c r="CR14" s="5"/>
      <c r="CS14" s="5"/>
    </row>
    <row r="15" spans="1:97" ht="10.5" customHeight="1">
      <c r="A15" s="4"/>
      <c r="B15" s="11">
        <f t="shared" ref="B15:B20" si="19">B14+1</f>
        <v>1</v>
      </c>
      <c r="C15" s="11"/>
      <c r="D15" s="152">
        <v>0</v>
      </c>
      <c r="E15" s="152">
        <v>7</v>
      </c>
      <c r="F15" s="152">
        <v>1</v>
      </c>
      <c r="G15" s="92" t="str">
        <f t="shared" si="17"/>
        <v>1,8</v>
      </c>
      <c r="H15" s="163">
        <f t="shared" ref="H15:H20" si="20">E15+1</f>
        <v>8</v>
      </c>
      <c r="I15" s="11">
        <v>1</v>
      </c>
      <c r="J15" s="152">
        <v>0</v>
      </c>
      <c r="K15" s="152">
        <v>13</v>
      </c>
      <c r="L15" s="152">
        <v>0</v>
      </c>
      <c r="M15" s="92" t="str">
        <f t="shared" si="18"/>
        <v>1,14</v>
      </c>
      <c r="N15" s="163">
        <f t="shared" ref="N15:N20" si="21">K15+1</f>
        <v>14</v>
      </c>
      <c r="O15" s="40">
        <f t="shared" si="14"/>
        <v>27</v>
      </c>
      <c r="P15" s="11"/>
      <c r="Q15" s="165">
        <v>27</v>
      </c>
      <c r="R15" s="165">
        <f t="shared" si="16"/>
        <v>28</v>
      </c>
      <c r="S15" s="164">
        <f>R15+1</f>
        <v>29</v>
      </c>
      <c r="T15" s="40">
        <f>S15</f>
        <v>29</v>
      </c>
      <c r="U15" s="40">
        <f>T15</f>
        <v>29</v>
      </c>
      <c r="V15" s="164">
        <v>30</v>
      </c>
      <c r="W15" s="40">
        <f>V15</f>
        <v>30</v>
      </c>
      <c r="X15" s="40">
        <f>W15</f>
        <v>30</v>
      </c>
      <c r="Y15" s="164">
        <v>31</v>
      </c>
      <c r="Z15" s="40">
        <f>Y15</f>
        <v>31</v>
      </c>
      <c r="AA15" s="40">
        <f>Z15</f>
        <v>31</v>
      </c>
      <c r="AB15" s="164">
        <v>32</v>
      </c>
      <c r="AC15" s="164">
        <f>AB15+1</f>
        <v>33</v>
      </c>
      <c r="AD15" s="5"/>
      <c r="AE15" s="5"/>
      <c r="AF15" s="40">
        <f t="shared" si="15"/>
        <v>27</v>
      </c>
      <c r="AG15" s="11"/>
      <c r="AH15" s="40">
        <f t="shared" si="0"/>
        <v>1</v>
      </c>
      <c r="AI15" s="40">
        <f t="shared" si="1"/>
        <v>0</v>
      </c>
      <c r="AJ15" s="40">
        <f t="shared" si="2"/>
        <v>0</v>
      </c>
      <c r="AK15" s="40">
        <f t="shared" si="3"/>
        <v>0</v>
      </c>
      <c r="AL15" s="40">
        <f t="shared" si="4"/>
        <v>0</v>
      </c>
      <c r="AM15" s="40">
        <f t="shared" si="5"/>
        <v>0</v>
      </c>
      <c r="AN15" s="40">
        <f t="shared" si="6"/>
        <v>0</v>
      </c>
      <c r="AO15" s="40">
        <f t="shared" si="7"/>
        <v>0</v>
      </c>
      <c r="AP15" s="40">
        <f t="shared" si="8"/>
        <v>0</v>
      </c>
      <c r="AQ15" s="40">
        <f t="shared" si="9"/>
        <v>0</v>
      </c>
      <c r="AR15" s="40">
        <f t="shared" si="10"/>
        <v>0</v>
      </c>
      <c r="AS15" s="40">
        <f t="shared" si="11"/>
        <v>0</v>
      </c>
      <c r="AT15" s="40">
        <f t="shared" si="12"/>
        <v>2</v>
      </c>
      <c r="AU15" s="5"/>
      <c r="AV15" s="11"/>
      <c r="AW15" s="11"/>
      <c r="AX15" s="11"/>
      <c r="AY15" s="11"/>
      <c r="AZ15" s="11"/>
      <c r="BA15" s="11"/>
      <c r="BB15" s="11"/>
      <c r="BC15" s="11"/>
      <c r="BD15" s="11"/>
      <c r="BE15" s="11"/>
      <c r="BF15" s="11"/>
      <c r="BG15" s="5"/>
      <c r="BH15" s="8"/>
      <c r="BI15">
        <v>3</v>
      </c>
      <c r="BS15" s="8"/>
      <c r="BT15" s="174">
        <v>12</v>
      </c>
      <c r="BU15" s="175" t="s">
        <v>157</v>
      </c>
      <c r="BV15" s="176" t="s">
        <v>159</v>
      </c>
      <c r="BW15" s="174">
        <v>1</v>
      </c>
      <c r="BX15" s="10">
        <v>50</v>
      </c>
      <c r="BY15" s="177">
        <v>16.6666666666666</v>
      </c>
      <c r="BZ15" s="178">
        <v>33.3333333333333</v>
      </c>
      <c r="CA15" s="10">
        <v>0</v>
      </c>
      <c r="CB15" s="178">
        <v>66.6666666666666</v>
      </c>
      <c r="CC15" s="174"/>
      <c r="CD15" s="174"/>
      <c r="CE15" s="174"/>
      <c r="CF15" s="174"/>
      <c r="CG15" s="174"/>
      <c r="CH15" s="174"/>
      <c r="CI15" s="174"/>
      <c r="CJ15" s="174"/>
      <c r="CK15" s="174"/>
      <c r="CL15" s="174"/>
      <c r="CM15" s="5"/>
      <c r="CN15" s="5"/>
      <c r="CO15" s="5"/>
      <c r="CP15" s="5"/>
      <c r="CQ15" s="5"/>
      <c r="CR15" s="5"/>
      <c r="CS15" s="5"/>
    </row>
    <row r="16" spans="1:97" ht="10.5" customHeight="1">
      <c r="A16" s="4"/>
      <c r="B16" s="11">
        <f t="shared" si="19"/>
        <v>2</v>
      </c>
      <c r="C16" s="11"/>
      <c r="D16" s="152">
        <v>0</v>
      </c>
      <c r="E16" s="152">
        <v>14</v>
      </c>
      <c r="F16" s="152">
        <v>1</v>
      </c>
      <c r="G16" s="92" t="str">
        <f t="shared" si="17"/>
        <v>1,15</v>
      </c>
      <c r="H16" s="163">
        <f t="shared" si="20"/>
        <v>15</v>
      </c>
      <c r="I16" s="11">
        <v>2</v>
      </c>
      <c r="J16" s="152">
        <v>0</v>
      </c>
      <c r="K16" s="152">
        <v>17</v>
      </c>
      <c r="L16" s="152">
        <v>0</v>
      </c>
      <c r="M16" s="92" t="str">
        <f t="shared" si="18"/>
        <v>1,18</v>
      </c>
      <c r="N16" s="163">
        <f t="shared" si="21"/>
        <v>18</v>
      </c>
      <c r="O16" s="40">
        <f t="shared" si="14"/>
        <v>34</v>
      </c>
      <c r="P16" s="11"/>
      <c r="Q16" s="165">
        <v>34</v>
      </c>
      <c r="R16" s="165">
        <f t="shared" si="16"/>
        <v>35</v>
      </c>
      <c r="S16" s="164">
        <f>R16+1</f>
        <v>36</v>
      </c>
      <c r="T16" s="40">
        <f>S16</f>
        <v>36</v>
      </c>
      <c r="U16" s="40">
        <f>T16</f>
        <v>36</v>
      </c>
      <c r="V16" s="164">
        <v>37</v>
      </c>
      <c r="W16" s="40">
        <f>V16</f>
        <v>37</v>
      </c>
      <c r="X16" s="40">
        <f>W16</f>
        <v>37</v>
      </c>
      <c r="Y16" s="164">
        <v>38</v>
      </c>
      <c r="Z16" s="40">
        <f>Y16</f>
        <v>38</v>
      </c>
      <c r="AA16" s="40">
        <f>Z16</f>
        <v>38</v>
      </c>
      <c r="AB16" s="164">
        <v>39</v>
      </c>
      <c r="AC16" s="164">
        <f>AB16+1</f>
        <v>40</v>
      </c>
      <c r="AD16" s="5"/>
      <c r="AE16" s="5"/>
      <c r="AF16" s="40">
        <f t="shared" si="15"/>
        <v>34</v>
      </c>
      <c r="AG16" s="11"/>
      <c r="AH16" s="40">
        <f t="shared" si="0"/>
        <v>1</v>
      </c>
      <c r="AI16" s="40">
        <f t="shared" si="1"/>
        <v>0</v>
      </c>
      <c r="AJ16" s="40">
        <f t="shared" si="2"/>
        <v>0</v>
      </c>
      <c r="AK16" s="40">
        <f t="shared" si="3"/>
        <v>0</v>
      </c>
      <c r="AL16" s="40">
        <f t="shared" si="4"/>
        <v>0</v>
      </c>
      <c r="AM16" s="40">
        <f t="shared" si="5"/>
        <v>0</v>
      </c>
      <c r="AN16" s="40">
        <f t="shared" si="6"/>
        <v>0</v>
      </c>
      <c r="AO16" s="40">
        <f t="shared" si="7"/>
        <v>0</v>
      </c>
      <c r="AP16" s="40">
        <f t="shared" si="8"/>
        <v>0</v>
      </c>
      <c r="AQ16" s="40">
        <f t="shared" si="9"/>
        <v>0</v>
      </c>
      <c r="AR16" s="40">
        <f t="shared" si="10"/>
        <v>0</v>
      </c>
      <c r="AS16" s="40">
        <f t="shared" si="11"/>
        <v>0</v>
      </c>
      <c r="AT16" s="40">
        <f t="shared" si="12"/>
        <v>2</v>
      </c>
      <c r="AU16" s="5"/>
      <c r="AV16" s="11"/>
      <c r="AW16" s="11"/>
      <c r="AX16" s="11"/>
      <c r="AY16" s="11"/>
      <c r="AZ16" s="11"/>
      <c r="BA16" s="11"/>
      <c r="BB16" s="11"/>
      <c r="BC16" s="11"/>
      <c r="BD16" s="11"/>
      <c r="BE16" s="11"/>
      <c r="BF16" s="11"/>
      <c r="BG16" s="5"/>
      <c r="BH16" s="8"/>
      <c r="BI16">
        <v>4</v>
      </c>
      <c r="BS16" s="8"/>
      <c r="BT16" s="174">
        <v>13</v>
      </c>
      <c r="BU16" s="175" t="s">
        <v>157</v>
      </c>
      <c r="BV16" s="176" t="s">
        <v>160</v>
      </c>
      <c r="BW16" s="174">
        <v>1</v>
      </c>
      <c r="BX16" s="10">
        <v>50</v>
      </c>
      <c r="BY16" s="177">
        <v>16.6666666666666</v>
      </c>
      <c r="BZ16" s="178">
        <v>33.3333333333333</v>
      </c>
      <c r="CA16" s="10">
        <v>0</v>
      </c>
      <c r="CB16" s="178">
        <v>74.535599249992899</v>
      </c>
      <c r="CC16" s="174"/>
      <c r="CD16" s="174"/>
      <c r="CE16" s="174"/>
      <c r="CF16" s="174"/>
      <c r="CG16" s="174"/>
      <c r="CH16" s="174"/>
      <c r="CI16" s="174"/>
      <c r="CJ16" s="174"/>
      <c r="CK16" s="174"/>
      <c r="CL16" s="174"/>
      <c r="CM16" s="5"/>
      <c r="CN16" s="5"/>
      <c r="CO16" s="5"/>
      <c r="CP16" s="5"/>
      <c r="CQ16" s="5"/>
      <c r="CR16" s="5"/>
      <c r="CS16" s="5"/>
    </row>
    <row r="17" spans="1:97" ht="10.5" customHeight="1">
      <c r="A17" s="4"/>
      <c r="B17" s="11">
        <f t="shared" si="19"/>
        <v>3</v>
      </c>
      <c r="C17" s="11"/>
      <c r="D17" s="152">
        <v>0</v>
      </c>
      <c r="E17" s="152">
        <v>18</v>
      </c>
      <c r="F17" s="152">
        <v>1</v>
      </c>
      <c r="G17" s="92" t="str">
        <f t="shared" si="17"/>
        <v>1,19</v>
      </c>
      <c r="H17" s="163">
        <f t="shared" si="20"/>
        <v>19</v>
      </c>
      <c r="I17" s="11">
        <v>3</v>
      </c>
      <c r="J17" s="152">
        <v>0</v>
      </c>
      <c r="K17" s="152">
        <v>21</v>
      </c>
      <c r="L17" s="152">
        <v>0</v>
      </c>
      <c r="M17" s="92" t="str">
        <f t="shared" si="18"/>
        <v>1,22</v>
      </c>
      <c r="N17" s="163">
        <f t="shared" si="21"/>
        <v>22</v>
      </c>
      <c r="O17" s="5"/>
      <c r="P17" s="5"/>
      <c r="Q17" s="5"/>
      <c r="R17" s="5"/>
      <c r="S17" s="5"/>
      <c r="T17" s="5"/>
      <c r="U17" s="5"/>
      <c r="V17" s="5"/>
      <c r="W17" s="5"/>
      <c r="X17" s="5"/>
      <c r="Y17" s="5"/>
      <c r="Z17" s="5"/>
      <c r="AA17" s="5"/>
      <c r="AB17" s="5"/>
      <c r="AC17" s="40">
        <f>AC16</f>
        <v>40</v>
      </c>
      <c r="AD17" s="5"/>
      <c r="AE17" s="5"/>
      <c r="AF17" s="5"/>
      <c r="AG17" s="5"/>
      <c r="AH17" s="5"/>
      <c r="AI17" s="5"/>
      <c r="AJ17" s="5"/>
      <c r="AK17" s="5"/>
      <c r="AL17" s="5"/>
      <c r="AM17" s="5"/>
      <c r="AN17" s="5"/>
      <c r="AO17" s="5"/>
      <c r="AP17" s="5"/>
      <c r="AQ17" s="5"/>
      <c r="AR17" s="5"/>
      <c r="AS17" s="5"/>
      <c r="AT17" s="5"/>
      <c r="AU17" s="5"/>
      <c r="AV17" s="11"/>
      <c r="AW17" s="11"/>
      <c r="AX17" s="11"/>
      <c r="AY17" s="11"/>
      <c r="AZ17" s="11"/>
      <c r="BA17" s="11"/>
      <c r="BB17" s="11"/>
      <c r="BC17" s="11"/>
      <c r="BD17" s="11"/>
      <c r="BE17" s="11"/>
      <c r="BF17" s="11"/>
      <c r="BG17" s="5"/>
      <c r="BH17" s="8"/>
      <c r="BI17">
        <v>5</v>
      </c>
      <c r="BS17" s="8"/>
      <c r="BT17" s="174">
        <v>14</v>
      </c>
      <c r="BU17" s="175" t="s">
        <v>161</v>
      </c>
      <c r="BV17" s="176" t="s">
        <v>163</v>
      </c>
      <c r="BW17" s="174">
        <v>1</v>
      </c>
      <c r="BX17" s="10">
        <v>50</v>
      </c>
      <c r="BY17" s="177">
        <v>16.6666666666666</v>
      </c>
      <c r="BZ17" s="178">
        <v>33.3333333333333</v>
      </c>
      <c r="CA17" s="10">
        <v>90</v>
      </c>
      <c r="CB17" s="178">
        <v>66.6666666666666</v>
      </c>
      <c r="CC17" s="174"/>
      <c r="CD17" s="174"/>
      <c r="CE17" s="174"/>
      <c r="CF17" s="174"/>
      <c r="CG17" s="174"/>
      <c r="CH17" s="174"/>
      <c r="CI17" s="174"/>
      <c r="CJ17" s="174"/>
      <c r="CK17" s="174"/>
      <c r="CL17" s="174"/>
      <c r="CM17" s="5"/>
      <c r="CN17" s="5"/>
      <c r="CO17" s="5"/>
      <c r="CP17" s="5"/>
      <c r="CQ17" s="5"/>
      <c r="CR17" s="5"/>
      <c r="CS17" s="5"/>
    </row>
    <row r="18" spans="1:97" ht="10.5" customHeight="1">
      <c r="A18" s="4"/>
      <c r="B18" s="11">
        <f t="shared" si="19"/>
        <v>4</v>
      </c>
      <c r="C18" s="11"/>
      <c r="D18" s="152">
        <v>0</v>
      </c>
      <c r="E18" s="152">
        <v>22</v>
      </c>
      <c r="F18" s="152">
        <v>1</v>
      </c>
      <c r="G18" s="92" t="str">
        <f t="shared" si="17"/>
        <v>1,23</v>
      </c>
      <c r="H18" s="163">
        <f t="shared" si="20"/>
        <v>23</v>
      </c>
      <c r="I18" s="11">
        <v>4</v>
      </c>
      <c r="J18" s="152">
        <v>0</v>
      </c>
      <c r="K18" s="152">
        <v>25</v>
      </c>
      <c r="L18" s="152">
        <v>0</v>
      </c>
      <c r="M18" s="92" t="str">
        <f t="shared" si="18"/>
        <v>1,26</v>
      </c>
      <c r="N18" s="163">
        <f t="shared" si="21"/>
        <v>26</v>
      </c>
      <c r="O18" s="5"/>
      <c r="P18" s="5"/>
      <c r="Q18" s="5"/>
      <c r="R18" s="79"/>
      <c r="S18" s="79">
        <v>0</v>
      </c>
      <c r="T18" s="79">
        <v>1</v>
      </c>
      <c r="U18" s="79">
        <v>2</v>
      </c>
      <c r="V18" s="79">
        <v>3</v>
      </c>
      <c r="W18" s="79">
        <v>4</v>
      </c>
      <c r="X18" s="79">
        <v>5</v>
      </c>
      <c r="Y18" s="79">
        <v>6</v>
      </c>
      <c r="Z18" s="79">
        <v>7</v>
      </c>
      <c r="AA18" s="79">
        <v>8</v>
      </c>
      <c r="AC18" s="5"/>
      <c r="AD18" s="5"/>
      <c r="AE18" s="5"/>
      <c r="AF18" s="5"/>
      <c r="AG18" s="5"/>
      <c r="AH18" s="5"/>
      <c r="AI18" s="5"/>
      <c r="AJ18" s="5"/>
      <c r="AK18" s="5"/>
      <c r="AL18" s="5"/>
      <c r="AM18" s="5"/>
      <c r="AN18" s="5"/>
      <c r="AO18" s="5"/>
      <c r="AP18" s="5"/>
      <c r="AQ18" s="5"/>
      <c r="AR18" s="5"/>
      <c r="AS18" s="5"/>
      <c r="AT18" s="5"/>
      <c r="AU18" s="5"/>
      <c r="AV18" s="11"/>
      <c r="AW18" s="11"/>
      <c r="AX18" s="11"/>
      <c r="AY18" s="11"/>
      <c r="AZ18" s="11"/>
      <c r="BA18" s="11"/>
      <c r="BB18" s="11"/>
      <c r="BC18" s="11"/>
      <c r="BD18" s="11"/>
      <c r="BE18" s="11"/>
      <c r="BF18" s="11"/>
      <c r="BG18" s="5"/>
      <c r="BH18" s="8"/>
      <c r="BI18">
        <v>6</v>
      </c>
      <c r="BS18" s="8"/>
      <c r="BT18" s="174">
        <v>15</v>
      </c>
      <c r="BU18" s="175" t="s">
        <v>165</v>
      </c>
      <c r="BV18" s="176" t="s">
        <v>166</v>
      </c>
      <c r="BW18" s="174">
        <v>1</v>
      </c>
      <c r="BX18" s="10">
        <v>50</v>
      </c>
      <c r="BY18" s="177">
        <v>16.6666666666666</v>
      </c>
      <c r="BZ18" s="178">
        <v>33.3333333333333</v>
      </c>
      <c r="CA18" s="10">
        <v>90</v>
      </c>
      <c r="CB18" s="178">
        <v>74.535599249992998</v>
      </c>
      <c r="CC18" s="174"/>
      <c r="CD18" s="174"/>
      <c r="CE18" s="174"/>
      <c r="CF18" s="174"/>
      <c r="CG18" s="174"/>
      <c r="CH18" s="174"/>
      <c r="CI18" s="174"/>
      <c r="CJ18" s="174"/>
      <c r="CK18" s="174"/>
      <c r="CL18" s="174"/>
      <c r="CM18" s="5"/>
      <c r="CN18" s="5"/>
      <c r="CO18" s="5"/>
      <c r="CP18" s="5"/>
      <c r="CQ18" s="5"/>
      <c r="CR18" s="5"/>
      <c r="CS18" s="5"/>
    </row>
    <row r="19" spans="1:97" ht="10.5" customHeight="1">
      <c r="A19" s="4"/>
      <c r="B19" s="11">
        <f t="shared" si="19"/>
        <v>5</v>
      </c>
      <c r="C19" s="11"/>
      <c r="D19" s="152">
        <v>0</v>
      </c>
      <c r="E19" s="152">
        <v>26</v>
      </c>
      <c r="F19" s="152">
        <v>1</v>
      </c>
      <c r="G19" s="92" t="str">
        <f t="shared" si="17"/>
        <v>1,27</v>
      </c>
      <c r="H19" s="163">
        <f t="shared" si="20"/>
        <v>27</v>
      </c>
      <c r="I19" s="11">
        <v>5</v>
      </c>
      <c r="J19" s="152">
        <v>0</v>
      </c>
      <c r="K19" s="152">
        <v>32</v>
      </c>
      <c r="L19" s="152">
        <v>0</v>
      </c>
      <c r="M19" s="92" t="str">
        <f t="shared" si="18"/>
        <v>1,33</v>
      </c>
      <c r="N19" s="163">
        <f t="shared" si="21"/>
        <v>33</v>
      </c>
      <c r="O19" s="5"/>
      <c r="P19" s="5"/>
      <c r="Q19" s="11">
        <f>IF(ISNUMBER(Q20),AU19+1,"")</f>
        <v>1</v>
      </c>
      <c r="R19" s="11">
        <f t="shared" ref="R19:AC19" si="22">IF(ISNUMBER(R20),Q19+1,"")</f>
        <v>2</v>
      </c>
      <c r="S19" s="153">
        <f t="shared" si="22"/>
        <v>3</v>
      </c>
      <c r="T19" s="153">
        <f t="shared" si="22"/>
        <v>4</v>
      </c>
      <c r="U19" s="153">
        <f t="shared" si="22"/>
        <v>5</v>
      </c>
      <c r="V19" s="153">
        <f t="shared" si="22"/>
        <v>6</v>
      </c>
      <c r="W19" s="153">
        <f t="shared" si="22"/>
        <v>7</v>
      </c>
      <c r="X19" s="153">
        <f t="shared" si="22"/>
        <v>8</v>
      </c>
      <c r="Y19" s="153">
        <f t="shared" si="22"/>
        <v>9</v>
      </c>
      <c r="Z19" s="153">
        <f t="shared" si="22"/>
        <v>10</v>
      </c>
      <c r="AA19" s="153">
        <f t="shared" si="22"/>
        <v>11</v>
      </c>
      <c r="AB19" s="11">
        <f t="shared" si="22"/>
        <v>12</v>
      </c>
      <c r="AC19" s="11">
        <f t="shared" si="22"/>
        <v>13</v>
      </c>
      <c r="AD19" s="5">
        <f>COUNT(Q19:AC19)</f>
        <v>13</v>
      </c>
      <c r="AE19" s="5"/>
      <c r="AF19" s="11"/>
      <c r="AG19" s="11"/>
      <c r="AH19" s="40">
        <v>1</v>
      </c>
      <c r="AI19" s="40">
        <v>2</v>
      </c>
      <c r="AJ19" s="40">
        <v>3</v>
      </c>
      <c r="AK19" s="40">
        <v>3</v>
      </c>
      <c r="AL19" s="40">
        <v>3</v>
      </c>
      <c r="AM19" s="40">
        <v>4</v>
      </c>
      <c r="AN19" s="40">
        <v>4</v>
      </c>
      <c r="AO19" s="40">
        <v>4</v>
      </c>
      <c r="AP19" s="40">
        <v>5</v>
      </c>
      <c r="AQ19" s="40">
        <v>5</v>
      </c>
      <c r="AR19" s="40">
        <v>5</v>
      </c>
      <c r="AS19" s="40">
        <v>6</v>
      </c>
      <c r="AT19" s="40">
        <v>7</v>
      </c>
      <c r="AU19" s="5"/>
      <c r="AV19" s="11"/>
      <c r="AW19" s="11"/>
      <c r="AX19" s="11"/>
      <c r="AY19" s="11"/>
      <c r="AZ19" s="11"/>
      <c r="BA19" s="11"/>
      <c r="BB19" s="11"/>
      <c r="BC19" s="11"/>
      <c r="BD19" s="11"/>
      <c r="BE19" s="11"/>
      <c r="BF19" s="11"/>
      <c r="BG19" s="5"/>
      <c r="BH19" s="8"/>
      <c r="BI19">
        <v>7</v>
      </c>
      <c r="BJ19">
        <v>1</v>
      </c>
      <c r="BS19" s="8"/>
      <c r="BT19" s="174">
        <v>16</v>
      </c>
      <c r="BU19" s="175" t="s">
        <v>165</v>
      </c>
      <c r="BV19" s="176" t="s">
        <v>168</v>
      </c>
      <c r="BW19" s="174">
        <v>1</v>
      </c>
      <c r="BX19" s="10">
        <v>50</v>
      </c>
      <c r="BY19" s="177">
        <v>16.6666666666666</v>
      </c>
      <c r="BZ19" s="178">
        <v>33.3333333333333</v>
      </c>
      <c r="CA19" s="10">
        <v>90</v>
      </c>
      <c r="CB19" s="178">
        <v>74.535599249992998</v>
      </c>
      <c r="CC19" s="174"/>
      <c r="CD19" s="174"/>
      <c r="CE19" s="174"/>
      <c r="CF19" s="174"/>
      <c r="CG19" s="174"/>
      <c r="CH19" s="174"/>
      <c r="CI19" s="174"/>
      <c r="CJ19" s="174"/>
      <c r="CK19" s="174"/>
      <c r="CL19" s="174"/>
      <c r="CM19" s="5"/>
      <c r="CN19" s="5"/>
      <c r="CO19" s="5"/>
      <c r="CP19" s="5"/>
      <c r="CQ19" s="5"/>
      <c r="CR19" s="5"/>
      <c r="CS19" s="5"/>
    </row>
    <row r="20" spans="1:97" ht="10.5" customHeight="1">
      <c r="A20" s="4"/>
      <c r="B20" s="11">
        <f t="shared" si="19"/>
        <v>6</v>
      </c>
      <c r="C20" s="11"/>
      <c r="D20" s="152">
        <v>0</v>
      </c>
      <c r="E20" s="152">
        <v>33</v>
      </c>
      <c r="F20" s="152">
        <v>1</v>
      </c>
      <c r="G20" s="92" t="str">
        <f>_xlfn.CONCAT(D20+1,",",E20+1)</f>
        <v>1,34</v>
      </c>
      <c r="H20" s="163">
        <f t="shared" si="20"/>
        <v>34</v>
      </c>
      <c r="I20" s="11">
        <v>6</v>
      </c>
      <c r="J20" s="152">
        <v>0</v>
      </c>
      <c r="K20" s="152">
        <v>39</v>
      </c>
      <c r="L20" s="152">
        <v>0</v>
      </c>
      <c r="M20" s="92" t="str">
        <f>_xlfn.CONCAT(J20+1,",",K20+1)</f>
        <v>1,40</v>
      </c>
      <c r="N20" s="163">
        <f t="shared" si="21"/>
        <v>40</v>
      </c>
      <c r="O20" s="5"/>
      <c r="P20" s="108"/>
      <c r="Q20" s="11">
        <f>ROW()</f>
        <v>20</v>
      </c>
      <c r="R20" s="11">
        <f>ROW()</f>
        <v>20</v>
      </c>
      <c r="S20" s="11">
        <f>ROW()</f>
        <v>20</v>
      </c>
      <c r="T20" s="11">
        <f>ROW()</f>
        <v>20</v>
      </c>
      <c r="U20" s="11">
        <f>ROW()</f>
        <v>20</v>
      </c>
      <c r="V20" s="11">
        <f>ROW()</f>
        <v>20</v>
      </c>
      <c r="W20" s="11">
        <f>ROW()</f>
        <v>20</v>
      </c>
      <c r="X20" s="11">
        <f>ROW()</f>
        <v>20</v>
      </c>
      <c r="Y20" s="11">
        <f>ROW()</f>
        <v>20</v>
      </c>
      <c r="Z20" s="11">
        <f>ROW()</f>
        <v>20</v>
      </c>
      <c r="AA20" s="11">
        <f>ROW()</f>
        <v>20</v>
      </c>
      <c r="AB20" s="11">
        <f>ROW()</f>
        <v>20</v>
      </c>
      <c r="AC20" s="11">
        <f>ROW()</f>
        <v>20</v>
      </c>
      <c r="AD20" s="5"/>
      <c r="AE20" s="5"/>
      <c r="AF20" s="11"/>
      <c r="AG20" s="11">
        <f>ROW()</f>
        <v>20</v>
      </c>
      <c r="AH20" s="11">
        <f>ROW()</f>
        <v>20</v>
      </c>
      <c r="AI20" s="11">
        <f>ROW()</f>
        <v>20</v>
      </c>
      <c r="AJ20" s="11">
        <f>ROW()</f>
        <v>20</v>
      </c>
      <c r="AK20" s="11">
        <f>ROW()</f>
        <v>20</v>
      </c>
      <c r="AL20" s="11">
        <f>ROW()</f>
        <v>20</v>
      </c>
      <c r="AM20" s="11">
        <f>ROW()</f>
        <v>20</v>
      </c>
      <c r="AN20" s="11">
        <f>ROW()</f>
        <v>20</v>
      </c>
      <c r="AO20" s="11">
        <f>ROW()</f>
        <v>20</v>
      </c>
      <c r="AP20" s="11">
        <f>ROW()</f>
        <v>20</v>
      </c>
      <c r="AQ20" s="11">
        <f>ROW()</f>
        <v>20</v>
      </c>
      <c r="AR20" s="11">
        <f>ROW()</f>
        <v>20</v>
      </c>
      <c r="AS20" s="11">
        <f>ROW()</f>
        <v>20</v>
      </c>
      <c r="AT20" s="11">
        <f>ROW()</f>
        <v>20</v>
      </c>
      <c r="AU20" s="5"/>
      <c r="AV20" s="11"/>
      <c r="AW20" s="11"/>
      <c r="AX20" s="11"/>
      <c r="AY20" s="11"/>
      <c r="AZ20" s="11"/>
      <c r="BA20" s="11"/>
      <c r="BB20" s="11"/>
      <c r="BC20" s="11"/>
      <c r="BD20" s="11"/>
      <c r="BE20" s="11"/>
      <c r="BF20" s="11"/>
      <c r="BG20" s="5"/>
      <c r="BH20" s="8"/>
      <c r="BI20">
        <v>8</v>
      </c>
      <c r="BJ20">
        <v>1</v>
      </c>
      <c r="BK20">
        <v>1</v>
      </c>
      <c r="BS20" s="8"/>
      <c r="BT20" s="174">
        <v>17</v>
      </c>
      <c r="BU20" s="175" t="s">
        <v>169</v>
      </c>
      <c r="BV20" s="176" t="s">
        <v>171</v>
      </c>
      <c r="BW20" s="174">
        <v>1</v>
      </c>
      <c r="BX20" s="10">
        <v>50</v>
      </c>
      <c r="BY20" s="177">
        <v>16.6666666666666</v>
      </c>
      <c r="BZ20" s="178">
        <v>33.3333333333333</v>
      </c>
      <c r="CA20" s="10">
        <v>90</v>
      </c>
      <c r="CB20" s="178">
        <v>66.6666666666666</v>
      </c>
      <c r="CC20" s="174"/>
      <c r="CD20" s="174"/>
      <c r="CE20" s="174"/>
      <c r="CF20" s="174"/>
      <c r="CG20" s="174"/>
      <c r="CH20" s="174"/>
      <c r="CI20" s="174"/>
      <c r="CJ20" s="174"/>
      <c r="CK20" s="174"/>
      <c r="CL20" s="174"/>
      <c r="CM20" s="5"/>
      <c r="CN20" s="5"/>
      <c r="CO20" s="5"/>
      <c r="CP20" s="5"/>
      <c r="CQ20" s="5"/>
      <c r="CR20" s="5"/>
      <c r="CS20" s="5"/>
    </row>
    <row r="21" spans="1:97" ht="10.5" customHeight="1">
      <c r="A21" s="4"/>
      <c r="B21" s="11"/>
      <c r="C21" s="5"/>
      <c r="D21" s="5"/>
      <c r="E21" s="5"/>
      <c r="F21" s="5"/>
      <c r="G21" s="5"/>
      <c r="H21" s="5"/>
      <c r="I21" s="5"/>
      <c r="J21" s="5"/>
      <c r="K21" s="5"/>
      <c r="L21" s="5"/>
      <c r="M21" s="5"/>
      <c r="N21" s="5"/>
      <c r="O21" s="11">
        <f t="shared" ref="O21:O32" si="23">IF(ISNUMBER(P21),O20+1,"")</f>
        <v>1</v>
      </c>
      <c r="P21" s="11">
        <f>COLUMN()</f>
        <v>16</v>
      </c>
      <c r="Q21" s="183" t="str">
        <f t="shared" ref="Q21:AC33" si="24">_xlfn.CONCAT(COLUMN()-$P21,",",ROW()-Q$20)</f>
        <v>1,1</v>
      </c>
      <c r="R21" s="182" t="str">
        <f t="shared" si="24"/>
        <v>2,1</v>
      </c>
      <c r="S21" s="182" t="str">
        <f t="shared" si="24"/>
        <v>3,1</v>
      </c>
      <c r="T21" s="182" t="str">
        <f t="shared" si="24"/>
        <v>4,1</v>
      </c>
      <c r="U21" s="182" t="str">
        <f t="shared" si="24"/>
        <v>5,1</v>
      </c>
      <c r="V21" s="182" t="str">
        <f t="shared" si="24"/>
        <v>6,1</v>
      </c>
      <c r="W21" s="182" t="str">
        <f t="shared" si="24"/>
        <v>7,1</v>
      </c>
      <c r="X21" s="182" t="str">
        <f t="shared" si="24"/>
        <v>8,1</v>
      </c>
      <c r="Y21" s="182" t="str">
        <f t="shared" si="24"/>
        <v>9,1</v>
      </c>
      <c r="Z21" s="182" t="str">
        <f t="shared" si="24"/>
        <v>10,1</v>
      </c>
      <c r="AA21" s="182" t="str">
        <f t="shared" si="24"/>
        <v>11,1</v>
      </c>
      <c r="AB21" s="182" t="str">
        <f t="shared" si="24"/>
        <v>12,1</v>
      </c>
      <c r="AC21" s="182" t="str">
        <f t="shared" si="24"/>
        <v>13,1</v>
      </c>
      <c r="AD21" s="5"/>
      <c r="AE21" s="5"/>
      <c r="AF21" s="40">
        <f>O4</f>
        <v>1</v>
      </c>
      <c r="AG21" s="11">
        <f>COLUMN()</f>
        <v>33</v>
      </c>
      <c r="AH21" s="92"/>
      <c r="AI21" s="92"/>
      <c r="AJ21" s="92"/>
      <c r="AK21" s="92"/>
      <c r="AL21" s="92"/>
      <c r="AM21" s="92"/>
      <c r="AN21" s="92"/>
      <c r="AO21" s="92"/>
      <c r="AP21" s="92"/>
      <c r="AQ21" s="92"/>
      <c r="AR21" s="92"/>
      <c r="AS21" s="92"/>
      <c r="AT21" s="92"/>
      <c r="AU21" s="5"/>
      <c r="AV21" s="11"/>
      <c r="AW21" s="11"/>
      <c r="AX21" s="11"/>
      <c r="AY21" s="11"/>
      <c r="AZ21" s="11"/>
      <c r="BA21" s="11"/>
      <c r="BB21" s="11"/>
      <c r="BC21" s="11"/>
      <c r="BD21" s="11"/>
      <c r="BE21" s="11"/>
      <c r="BF21" s="11"/>
      <c r="BG21" s="5"/>
      <c r="BH21" s="8"/>
      <c r="BI21" s="8"/>
      <c r="BJ21" s="8"/>
      <c r="BK21" s="8"/>
      <c r="BL21" s="8"/>
      <c r="BM21" s="8"/>
      <c r="BN21" s="8"/>
      <c r="BO21" s="8"/>
      <c r="BP21" s="8"/>
      <c r="BQ21" s="8"/>
      <c r="BR21" s="8">
        <f>COUNT(BJ2:BP2)</f>
        <v>7</v>
      </c>
      <c r="BS21" s="8"/>
      <c r="BT21" s="174">
        <v>18</v>
      </c>
      <c r="BU21" s="175" t="s">
        <v>169</v>
      </c>
      <c r="BV21" s="176" t="s">
        <v>172</v>
      </c>
      <c r="BW21" s="174">
        <v>1</v>
      </c>
      <c r="BX21" s="10">
        <v>50</v>
      </c>
      <c r="BY21" s="177">
        <v>16.6666666666666</v>
      </c>
      <c r="BZ21" s="178">
        <v>33.3333333333333</v>
      </c>
      <c r="CA21" s="10">
        <v>90</v>
      </c>
      <c r="CB21" s="178">
        <v>74.535599249992998</v>
      </c>
      <c r="CC21" s="174"/>
      <c r="CD21" s="174"/>
      <c r="CE21" s="174"/>
      <c r="CF21" s="174"/>
      <c r="CG21" s="174"/>
      <c r="CH21" s="174"/>
      <c r="CI21" s="174"/>
      <c r="CJ21" s="174"/>
      <c r="CK21" s="174"/>
      <c r="CL21" s="174"/>
      <c r="CM21" s="5"/>
      <c r="CN21" s="5"/>
      <c r="CO21" s="5"/>
      <c r="CP21" s="5"/>
      <c r="CQ21" s="5"/>
      <c r="CR21" s="5"/>
      <c r="CS21" s="5"/>
    </row>
    <row r="22" spans="1:97" ht="10.5" customHeight="1">
      <c r="A22" s="4"/>
      <c r="B22" s="11"/>
      <c r="C22" s="165"/>
      <c r="D22" s="165"/>
      <c r="E22" s="165"/>
      <c r="F22" s="165"/>
      <c r="G22" s="165"/>
      <c r="H22" s="165"/>
      <c r="I22" s="165"/>
      <c r="J22" s="165"/>
      <c r="K22" s="165"/>
      <c r="L22" s="11"/>
      <c r="M22" s="5"/>
      <c r="N22" s="79"/>
      <c r="O22" s="11">
        <f t="shared" si="23"/>
        <v>2</v>
      </c>
      <c r="P22" s="11">
        <f>COLUMN()</f>
        <v>16</v>
      </c>
      <c r="Q22" s="183" t="str">
        <f t="shared" si="24"/>
        <v>1,2</v>
      </c>
      <c r="R22" s="182" t="str">
        <f t="shared" si="24"/>
        <v>2,2</v>
      </c>
      <c r="S22" s="182" t="str">
        <f t="shared" si="24"/>
        <v>3,2</v>
      </c>
      <c r="T22" s="182" t="str">
        <f t="shared" si="24"/>
        <v>4,2</v>
      </c>
      <c r="U22" s="182" t="str">
        <f t="shared" si="24"/>
        <v>5,2</v>
      </c>
      <c r="V22" s="182" t="str">
        <f t="shared" si="24"/>
        <v>6,2</v>
      </c>
      <c r="W22" s="182" t="str">
        <f t="shared" si="24"/>
        <v>7,2</v>
      </c>
      <c r="X22" s="182" t="str">
        <f t="shared" si="24"/>
        <v>8,2</v>
      </c>
      <c r="Y22" s="182" t="str">
        <f t="shared" si="24"/>
        <v>9,2</v>
      </c>
      <c r="Z22" s="182" t="str">
        <f t="shared" si="24"/>
        <v>10,2</v>
      </c>
      <c r="AA22" s="182" t="str">
        <f t="shared" si="24"/>
        <v>11,2</v>
      </c>
      <c r="AB22" s="182" t="str">
        <f t="shared" si="24"/>
        <v>12,2</v>
      </c>
      <c r="AC22" s="182" t="str">
        <f t="shared" si="24"/>
        <v>13,2</v>
      </c>
      <c r="AD22" s="5"/>
      <c r="AE22" s="5"/>
      <c r="AF22" s="40">
        <f t="shared" ref="AF22:AF33" si="25">O5</f>
        <v>8</v>
      </c>
      <c r="AG22" s="11">
        <f>COLUMN()</f>
        <v>33</v>
      </c>
      <c r="AH22" s="92"/>
      <c r="AI22" s="92"/>
      <c r="AJ22" s="92"/>
      <c r="AK22" s="92"/>
      <c r="AL22" s="92"/>
      <c r="AM22" s="92"/>
      <c r="AN22" s="92"/>
      <c r="AO22" s="92"/>
      <c r="AP22" s="92"/>
      <c r="AQ22" s="92"/>
      <c r="AR22" s="92"/>
      <c r="AS22" s="92"/>
      <c r="AT22" s="92"/>
      <c r="AU22" s="5"/>
      <c r="AV22" s="11"/>
      <c r="AW22" s="165"/>
      <c r="AX22" s="165"/>
      <c r="AY22" s="165"/>
      <c r="AZ22" s="165"/>
      <c r="BA22" s="165"/>
      <c r="BB22" s="165"/>
      <c r="BC22" s="165"/>
      <c r="BD22" s="165"/>
      <c r="BE22" s="165"/>
      <c r="BF22" s="11"/>
      <c r="BG22" s="5"/>
      <c r="BH22" s="8"/>
      <c r="BJ22">
        <v>0</v>
      </c>
      <c r="BK22">
        <v>1</v>
      </c>
      <c r="BL22">
        <v>2</v>
      </c>
      <c r="BM22">
        <v>3</v>
      </c>
      <c r="BN22">
        <v>4</v>
      </c>
      <c r="BO22">
        <v>5</v>
      </c>
      <c r="BP22">
        <v>6</v>
      </c>
      <c r="BQ22" s="8"/>
      <c r="BR22" s="8">
        <f>COUNT(BJ11:BR11)</f>
        <v>9</v>
      </c>
      <c r="BS22" s="8"/>
      <c r="BT22" s="174">
        <v>19</v>
      </c>
      <c r="BU22" s="175" t="s">
        <v>165</v>
      </c>
      <c r="BV22" s="176" t="s">
        <v>167</v>
      </c>
      <c r="BW22" s="174">
        <v>1</v>
      </c>
      <c r="BX22" s="10">
        <v>50</v>
      </c>
      <c r="BY22" s="177">
        <v>16.6666666666666</v>
      </c>
      <c r="BZ22" s="178">
        <v>33.3333333333333</v>
      </c>
      <c r="CA22" s="10">
        <v>90</v>
      </c>
      <c r="CB22" s="178">
        <v>66.6666666666666</v>
      </c>
      <c r="CC22" s="174"/>
      <c r="CD22" s="174"/>
      <c r="CE22" s="174"/>
      <c r="CF22" s="174"/>
      <c r="CG22" s="174"/>
      <c r="CH22" s="174"/>
      <c r="CI22" s="174"/>
      <c r="CJ22" s="174"/>
      <c r="CK22" s="174"/>
      <c r="CL22" s="174"/>
      <c r="CM22" s="5"/>
      <c r="CN22" s="5"/>
      <c r="CO22" s="5"/>
      <c r="CP22" s="5"/>
      <c r="CQ22" s="5"/>
      <c r="CR22" s="5"/>
      <c r="CS22" s="5"/>
    </row>
    <row r="23" spans="1:97" ht="10.5" customHeight="1">
      <c r="A23" s="4"/>
      <c r="B23" s="11">
        <v>0</v>
      </c>
      <c r="C23" s="165"/>
      <c r="D23" s="10">
        <f>IF(D4=1,MAX($C23:C23)+1+IF(C23=0,+MAX($D22:$J22),0),-1)</f>
        <v>1</v>
      </c>
      <c r="E23" s="10">
        <f>IF(E4=1,MAX($C23:D23)+1+IF(D23=0,+MAX($D22:$J22),0),-1)</f>
        <v>2</v>
      </c>
      <c r="F23" s="10">
        <f>IF(F4=1,MAX($C23:E23)+1+IF(E23=0,+MAX($D22:$J22),0),-1)</f>
        <v>3</v>
      </c>
      <c r="G23" s="10">
        <f>IF(G4=1,MAX($C23:F23)+1+IF(F23=0,+MAX($D22:$J22),0),-1)</f>
        <v>4</v>
      </c>
      <c r="H23" s="10">
        <f>IF(H4=1,MAX($C23:G23)+1+IF(G23=0,+MAX($D22:$J22),0),-1)</f>
        <v>5</v>
      </c>
      <c r="I23" s="10">
        <f>IF(I4=1,MAX($C23:H23)+1+IF(H23=0,+MAX($D22:$J22),0),-1)</f>
        <v>6</v>
      </c>
      <c r="J23" s="10">
        <f>IF(J4=1,MAX($C23:I23)+1+IF(I23=0,+MAX($D22:$J22),0),-1)</f>
        <v>7</v>
      </c>
      <c r="K23" s="165"/>
      <c r="L23" s="11"/>
      <c r="M23" s="5"/>
      <c r="N23" s="79">
        <v>0</v>
      </c>
      <c r="O23" s="153">
        <f t="shared" si="23"/>
        <v>3</v>
      </c>
      <c r="P23" s="11">
        <f>COLUMN()</f>
        <v>16</v>
      </c>
      <c r="Q23" s="183" t="str">
        <f t="shared" si="24"/>
        <v>1,3</v>
      </c>
      <c r="R23" s="182" t="str">
        <f t="shared" si="24"/>
        <v>2,3</v>
      </c>
      <c r="S23" s="521" t="str">
        <f t="shared" si="24"/>
        <v>3,3</v>
      </c>
      <c r="T23" s="522" t="str">
        <f t="shared" si="24"/>
        <v>4,3</v>
      </c>
      <c r="U23" s="523" t="str">
        <f t="shared" si="24"/>
        <v>5,3</v>
      </c>
      <c r="V23" s="522" t="str">
        <f t="shared" si="24"/>
        <v>6,3</v>
      </c>
      <c r="W23" s="522" t="str">
        <f t="shared" si="24"/>
        <v>7,3</v>
      </c>
      <c r="X23" s="522" t="str">
        <f t="shared" si="24"/>
        <v>8,3</v>
      </c>
      <c r="Y23" s="522" t="str">
        <f t="shared" si="24"/>
        <v>9,3</v>
      </c>
      <c r="Z23" s="522" t="str">
        <f t="shared" si="24"/>
        <v>10,3</v>
      </c>
      <c r="AA23" s="523" t="str">
        <f t="shared" si="24"/>
        <v>11,3</v>
      </c>
      <c r="AB23" s="182" t="str">
        <f t="shared" si="24"/>
        <v>12,3</v>
      </c>
      <c r="AC23" s="182" t="str">
        <f t="shared" si="24"/>
        <v>13,3</v>
      </c>
      <c r="AD23" s="5"/>
      <c r="AE23" s="5"/>
      <c r="AF23" s="40">
        <f t="shared" si="25"/>
        <v>15</v>
      </c>
      <c r="AG23" s="11">
        <f>COLUMN()</f>
        <v>33</v>
      </c>
      <c r="AH23" s="92"/>
      <c r="AI23" s="92"/>
      <c r="AJ23" s="92"/>
      <c r="AK23" s="92"/>
      <c r="AL23" s="92"/>
      <c r="AM23" s="92"/>
      <c r="AN23" s="92"/>
      <c r="AO23" s="92"/>
      <c r="AP23" s="92"/>
      <c r="AQ23" s="92"/>
      <c r="AR23" s="92"/>
      <c r="AS23" s="92"/>
      <c r="AT23" s="92"/>
      <c r="AU23" s="5"/>
      <c r="AV23" s="11">
        <v>0</v>
      </c>
      <c r="AW23" s="100"/>
      <c r="AX23" s="172">
        <v>1</v>
      </c>
      <c r="AY23" s="10">
        <f t="shared" ref="AY23:BD23" si="26">AX23+1</f>
        <v>2</v>
      </c>
      <c r="AZ23" s="10">
        <f t="shared" si="26"/>
        <v>3</v>
      </c>
      <c r="BA23" s="10">
        <f t="shared" si="26"/>
        <v>4</v>
      </c>
      <c r="BB23" s="10">
        <f t="shared" si="26"/>
        <v>5</v>
      </c>
      <c r="BC23" s="10">
        <f t="shared" si="26"/>
        <v>6</v>
      </c>
      <c r="BD23" s="172">
        <f t="shared" si="26"/>
        <v>7</v>
      </c>
      <c r="BE23" s="100"/>
      <c r="BF23" s="11"/>
      <c r="BG23" s="5"/>
      <c r="BH23" s="8"/>
      <c r="BI23">
        <v>0</v>
      </c>
      <c r="BK23">
        <v>1</v>
      </c>
      <c r="BQ23" s="8"/>
      <c r="BR23" s="8">
        <f>BR21+BR22</f>
        <v>16</v>
      </c>
      <c r="BS23" s="8"/>
      <c r="BT23" s="174">
        <v>20</v>
      </c>
      <c r="BU23" s="175" t="s">
        <v>182</v>
      </c>
      <c r="BV23" s="176" t="s">
        <v>184</v>
      </c>
      <c r="BW23" s="174">
        <v>1</v>
      </c>
      <c r="BX23" s="10">
        <v>50</v>
      </c>
      <c r="BY23" s="177">
        <v>16.6666666666666</v>
      </c>
      <c r="BZ23" s="178">
        <v>33.3333333333333</v>
      </c>
      <c r="CA23" s="10">
        <v>180</v>
      </c>
      <c r="CB23" s="178">
        <v>66.6666666666666</v>
      </c>
      <c r="CC23" s="174"/>
      <c r="CD23" s="174"/>
      <c r="CE23" s="174"/>
      <c r="CF23" s="174"/>
      <c r="CG23" s="174"/>
      <c r="CH23" s="174"/>
      <c r="CI23" s="174"/>
      <c r="CJ23" s="174"/>
      <c r="CK23" s="174"/>
      <c r="CL23" s="174"/>
      <c r="CM23" s="5"/>
      <c r="CN23" s="5"/>
      <c r="CO23" s="5"/>
      <c r="CP23" s="5"/>
      <c r="CQ23" s="5"/>
      <c r="CR23" s="5"/>
      <c r="CS23" s="5"/>
    </row>
    <row r="24" spans="1:97" ht="10.5" customHeight="1">
      <c r="A24" s="4"/>
      <c r="B24" s="11">
        <f t="shared" ref="B24:B29" si="27">B23+1</f>
        <v>1</v>
      </c>
      <c r="C24" s="165"/>
      <c r="D24" s="10">
        <f>IF(D5=1,MAX($C24:C24)+1+IF(C24=0,+MAX($D23:$J23),0),-1)</f>
        <v>8</v>
      </c>
      <c r="E24" s="10">
        <f>IF(E5=1,MAX($C24:D24)+1+IF(D24=0,+MAX($D23:$J23),0),-1)</f>
        <v>9</v>
      </c>
      <c r="F24" s="10">
        <f>IF(F5=1,MAX($C24:E24)+1+IF(E24=0,+MAX($D23:$J23),0),-1)</f>
        <v>10</v>
      </c>
      <c r="G24" s="10">
        <f>IF(G5=1,MAX($C24:F24)+1+IF(F24=0,+MAX($D23:$J23),0),-1)</f>
        <v>11</v>
      </c>
      <c r="H24" s="10">
        <f>IF(H5=1,MAX($C24:G24)+1+IF(G24=0,+MAX($D23:$J23),0),-1)</f>
        <v>12</v>
      </c>
      <c r="I24" s="10">
        <f>IF(I5=1,MAX($C24:H24)+1+IF(H24=0,+MAX($D23:$J23),0),-1)</f>
        <v>13</v>
      </c>
      <c r="J24" s="10">
        <f>IF(J5=1,MAX($C24:I24)+1+IF(I24=0,+MAX($D23:$J23),0),-1)</f>
        <v>14</v>
      </c>
      <c r="K24" s="165"/>
      <c r="L24" s="11"/>
      <c r="M24" s="5"/>
      <c r="N24" s="79">
        <v>1</v>
      </c>
      <c r="O24" s="153">
        <f t="shared" si="23"/>
        <v>4</v>
      </c>
      <c r="P24" s="11">
        <f>COLUMN()</f>
        <v>16</v>
      </c>
      <c r="Q24" s="183" t="str">
        <f t="shared" si="24"/>
        <v>1,4</v>
      </c>
      <c r="R24" s="182" t="str">
        <f t="shared" si="24"/>
        <v>2,4</v>
      </c>
      <c r="S24" s="524" t="str">
        <f t="shared" si="24"/>
        <v>3,4</v>
      </c>
      <c r="T24" s="525" t="str">
        <f t="shared" si="24"/>
        <v>4,4</v>
      </c>
      <c r="U24" s="526" t="str">
        <f t="shared" si="24"/>
        <v>5,4</v>
      </c>
      <c r="V24" s="525" t="str">
        <f t="shared" si="24"/>
        <v>6,4</v>
      </c>
      <c r="W24" s="525" t="str">
        <f t="shared" si="24"/>
        <v>7,4</v>
      </c>
      <c r="X24" s="525" t="str">
        <f t="shared" si="24"/>
        <v>8,4</v>
      </c>
      <c r="Y24" s="525" t="str">
        <f t="shared" si="24"/>
        <v>9,4</v>
      </c>
      <c r="Z24" s="525" t="str">
        <f t="shared" si="24"/>
        <v>10,4</v>
      </c>
      <c r="AA24" s="526" t="str">
        <f t="shared" si="24"/>
        <v>11,4</v>
      </c>
      <c r="AB24" s="182" t="str">
        <f t="shared" si="24"/>
        <v>12,4</v>
      </c>
      <c r="AC24" s="182" t="str">
        <f t="shared" si="24"/>
        <v>13,4</v>
      </c>
      <c r="AD24" s="5"/>
      <c r="AE24" s="5"/>
      <c r="AF24" s="40">
        <f t="shared" si="25"/>
        <v>15</v>
      </c>
      <c r="AG24" s="11">
        <f>COLUMN()</f>
        <v>33</v>
      </c>
      <c r="AH24" s="92"/>
      <c r="AI24" s="92"/>
      <c r="AJ24" s="92"/>
      <c r="AK24" s="92"/>
      <c r="AL24" s="92"/>
      <c r="AM24" s="92"/>
      <c r="AN24" s="92"/>
      <c r="AO24" s="92"/>
      <c r="AP24" s="92"/>
      <c r="AQ24" s="92"/>
      <c r="AR24" s="92"/>
      <c r="AS24" s="92"/>
      <c r="AT24" s="92"/>
      <c r="AU24" s="5"/>
      <c r="AV24" s="11">
        <f t="shared" ref="AV24:AV29" si="28">AV23+1</f>
        <v>1</v>
      </c>
      <c r="AW24" s="100"/>
      <c r="AX24" s="172">
        <v>8</v>
      </c>
      <c r="AY24" s="10">
        <f t="shared" ref="AY24:BD24" si="29">AX24+1</f>
        <v>9</v>
      </c>
      <c r="AZ24" s="10">
        <f t="shared" si="29"/>
        <v>10</v>
      </c>
      <c r="BA24" s="10">
        <f t="shared" si="29"/>
        <v>11</v>
      </c>
      <c r="BB24" s="10">
        <f t="shared" si="29"/>
        <v>12</v>
      </c>
      <c r="BC24" s="10">
        <f t="shared" si="29"/>
        <v>13</v>
      </c>
      <c r="BD24" s="172">
        <f t="shared" si="29"/>
        <v>14</v>
      </c>
      <c r="BE24" s="100"/>
      <c r="BF24" s="11"/>
      <c r="BG24" s="5"/>
      <c r="BH24" s="8"/>
      <c r="BI24">
        <v>1</v>
      </c>
      <c r="BJ24">
        <v>1</v>
      </c>
      <c r="BK24">
        <v>1</v>
      </c>
      <c r="BL24">
        <v>1</v>
      </c>
      <c r="BQ24" s="8"/>
      <c r="BR24" s="8">
        <f>BR23-AD19</f>
        <v>3</v>
      </c>
      <c r="BS24" s="8"/>
      <c r="BT24" s="174">
        <v>21</v>
      </c>
      <c r="BU24" s="175" t="s">
        <v>178</v>
      </c>
      <c r="BV24" s="176" t="s">
        <v>180</v>
      </c>
      <c r="BW24" s="174">
        <v>1</v>
      </c>
      <c r="BX24" s="10">
        <v>50</v>
      </c>
      <c r="BY24" s="177">
        <v>16.6666666666666</v>
      </c>
      <c r="BZ24" s="178">
        <v>33.3333333333333</v>
      </c>
      <c r="CA24" s="10">
        <v>180</v>
      </c>
      <c r="CB24" s="178">
        <v>66.6666666666666</v>
      </c>
      <c r="CC24" s="174"/>
      <c r="CD24" s="174"/>
      <c r="CE24" s="174"/>
      <c r="CF24" s="174"/>
      <c r="CG24" s="174"/>
      <c r="CH24" s="174"/>
      <c r="CI24" s="174"/>
      <c r="CJ24" s="174"/>
      <c r="CK24" s="174"/>
      <c r="CL24" s="174"/>
      <c r="CM24" s="5"/>
      <c r="CN24" s="5"/>
      <c r="CO24" s="5"/>
      <c r="CP24" s="5"/>
      <c r="CQ24" s="5"/>
      <c r="CR24" s="5"/>
      <c r="CS24" s="5"/>
    </row>
    <row r="25" spans="1:97" ht="10.5" customHeight="1">
      <c r="A25" s="4"/>
      <c r="B25" s="11">
        <f t="shared" si="27"/>
        <v>2</v>
      </c>
      <c r="C25" s="165"/>
      <c r="D25" s="10">
        <f>IF(D6=1,MAX($C25:C25)+1+IF(C25=0,+MAX($D24:$J24),0),-1)</f>
        <v>15</v>
      </c>
      <c r="E25" s="10">
        <f>IF(E6=1,MAX($C25:D25)+1+IF(D25=0,+MAX($D24:$J24),0),-1)</f>
        <v>16</v>
      </c>
      <c r="F25" s="10">
        <f>IF(F6=1,MAX($C25:E25)+1+IF(E25=0,+MAX($D24:$J24),0),-1)</f>
        <v>-1</v>
      </c>
      <c r="G25" s="10">
        <f>IF(G6=1,MAX($C25:F25)+1+IF(F25=0,+MAX($D24:$J24),0),-1)</f>
        <v>-1</v>
      </c>
      <c r="H25" s="10">
        <f>IF(H6=1,MAX($C25:G25)+1+IF(G25=0,+MAX($D24:$J24),0),-1)</f>
        <v>-1</v>
      </c>
      <c r="I25" s="10">
        <f>IF(I6=1,MAX($C25:H25)+1+IF(H25=0,+MAX($D24:$J24),0),-1)</f>
        <v>17</v>
      </c>
      <c r="J25" s="10">
        <f>IF(J6=1,MAX($C25:I25)+1+IF(I25=0,+MAX($D24:$J24),0),-1)</f>
        <v>18</v>
      </c>
      <c r="K25" s="165"/>
      <c r="L25" s="11"/>
      <c r="M25" s="5"/>
      <c r="N25" s="79">
        <v>2</v>
      </c>
      <c r="O25" s="153">
        <f t="shared" si="23"/>
        <v>5</v>
      </c>
      <c r="P25" s="11">
        <f>COLUMN()</f>
        <v>16</v>
      </c>
      <c r="Q25" s="182" t="str">
        <f t="shared" si="24"/>
        <v>1,5</v>
      </c>
      <c r="R25" s="182" t="str">
        <f t="shared" si="24"/>
        <v>2,5</v>
      </c>
      <c r="S25" s="527" t="str">
        <f t="shared" si="24"/>
        <v>3,5</v>
      </c>
      <c r="T25" s="528" t="str">
        <f t="shared" si="24"/>
        <v>4,5</v>
      </c>
      <c r="U25" s="529" t="str">
        <f t="shared" si="24"/>
        <v>5,5</v>
      </c>
      <c r="V25" s="525" t="str">
        <f t="shared" si="24"/>
        <v>6,5</v>
      </c>
      <c r="W25" s="525" t="str">
        <f t="shared" si="24"/>
        <v>7,5</v>
      </c>
      <c r="X25" s="525" t="str">
        <f t="shared" si="24"/>
        <v>8,5</v>
      </c>
      <c r="Y25" s="525" t="str">
        <f t="shared" si="24"/>
        <v>9,5</v>
      </c>
      <c r="Z25" s="525" t="str">
        <f t="shared" si="24"/>
        <v>10,5</v>
      </c>
      <c r="AA25" s="526" t="str">
        <f t="shared" si="24"/>
        <v>11,5</v>
      </c>
      <c r="AB25" s="182" t="str">
        <f t="shared" si="24"/>
        <v>12,5</v>
      </c>
      <c r="AC25" s="182" t="str">
        <f t="shared" si="24"/>
        <v>13,5</v>
      </c>
      <c r="AD25" s="5"/>
      <c r="AE25" s="5"/>
      <c r="AF25" s="40">
        <f t="shared" si="25"/>
        <v>15</v>
      </c>
      <c r="AG25" s="11">
        <f>COLUMN()</f>
        <v>33</v>
      </c>
      <c r="AH25" s="92"/>
      <c r="AI25" s="92"/>
      <c r="AJ25" s="92"/>
      <c r="AK25" s="92"/>
      <c r="AL25" s="92"/>
      <c r="AM25" s="92"/>
      <c r="AN25" s="92"/>
      <c r="AO25" s="92"/>
      <c r="AP25" s="92"/>
      <c r="AQ25" s="92"/>
      <c r="AR25" s="92"/>
      <c r="AS25" s="92"/>
      <c r="AT25" s="92"/>
      <c r="AU25" s="5"/>
      <c r="AV25" s="11">
        <f t="shared" si="28"/>
        <v>2</v>
      </c>
      <c r="AW25" s="100"/>
      <c r="AX25" s="172">
        <v>15</v>
      </c>
      <c r="AY25" s="10">
        <f>AX25+1</f>
        <v>16</v>
      </c>
      <c r="AZ25" s="10"/>
      <c r="BA25" s="10"/>
      <c r="BB25" s="10"/>
      <c r="BC25" s="10">
        <f>BC24+4</f>
        <v>17</v>
      </c>
      <c r="BD25" s="172">
        <f>BC25+1</f>
        <v>18</v>
      </c>
      <c r="BE25" s="100"/>
      <c r="BF25" s="11"/>
      <c r="BG25" s="5"/>
      <c r="BH25" s="8"/>
      <c r="BI25">
        <v>2</v>
      </c>
      <c r="BJ25">
        <v>1</v>
      </c>
      <c r="BK25">
        <v>1</v>
      </c>
      <c r="BQ25" s="8"/>
      <c r="BR25" s="8"/>
      <c r="BS25" s="8"/>
      <c r="BT25" s="174">
        <v>22</v>
      </c>
      <c r="BU25" s="175" t="s">
        <v>173</v>
      </c>
      <c r="BV25" s="176" t="s">
        <v>176</v>
      </c>
      <c r="BW25" s="174">
        <v>1</v>
      </c>
      <c r="BX25" s="10">
        <v>50</v>
      </c>
      <c r="BY25" s="177">
        <v>16.6666666666666</v>
      </c>
      <c r="BZ25" s="178">
        <v>33.3333333333333</v>
      </c>
      <c r="CA25" s="10">
        <v>180</v>
      </c>
      <c r="CB25" s="178">
        <v>66.6666666666666</v>
      </c>
      <c r="CC25" s="174"/>
      <c r="CD25" s="174"/>
      <c r="CE25" s="174"/>
      <c r="CF25" s="174"/>
      <c r="CG25" s="174"/>
      <c r="CH25" s="174"/>
      <c r="CI25" s="174"/>
      <c r="CJ25" s="174"/>
      <c r="CK25" s="174"/>
      <c r="CL25" s="174"/>
      <c r="CM25" s="5"/>
      <c r="CN25" s="5"/>
      <c r="CO25" s="5"/>
      <c r="CP25" s="5"/>
      <c r="CQ25" s="5"/>
      <c r="CR25" s="5"/>
      <c r="CS25" s="5"/>
    </row>
    <row r="26" spans="1:97" ht="10.5" customHeight="1">
      <c r="A26" s="4"/>
      <c r="B26" s="11">
        <f t="shared" si="27"/>
        <v>3</v>
      </c>
      <c r="C26" s="165"/>
      <c r="D26" s="10">
        <f>IF(D7=1,MAX($C26:C26)+1+IF(C26=0,+MAX($D25:$J25),0),-1)</f>
        <v>19</v>
      </c>
      <c r="E26" s="10">
        <f>IF(E7=1,MAX($C26:D26)+1+IF(D26=0,+MAX($D25:$J25),0),-1)</f>
        <v>20</v>
      </c>
      <c r="F26" s="10">
        <f>IF(F7=1,MAX($C26:E26)+1+IF(E26=0,+MAX($D25:$J25),0),-1)</f>
        <v>-1</v>
      </c>
      <c r="G26" s="10">
        <f>IF(G7=1,MAX($C26:F26)+1+IF(F26=0,+MAX($D25:$J25),0),-1)</f>
        <v>-1</v>
      </c>
      <c r="H26" s="10">
        <f>IF(H7=1,MAX($C26:G26)+1+IF(G26=0,+MAX($D25:$J25),0),-1)</f>
        <v>-1</v>
      </c>
      <c r="I26" s="10">
        <f>IF(I7=1,MAX($C26:H26)+1+IF(H26=0,+MAX($D25:$J25),0),-1)</f>
        <v>21</v>
      </c>
      <c r="J26" s="10">
        <f>IF(J7=1,MAX($C26:I26)+1+IF(I26=0,+MAX($D25:$J25),0),-1)</f>
        <v>22</v>
      </c>
      <c r="K26" s="165"/>
      <c r="L26" s="11"/>
      <c r="M26" s="5"/>
      <c r="N26" s="79">
        <v>3</v>
      </c>
      <c r="O26" s="153">
        <f t="shared" si="23"/>
        <v>6</v>
      </c>
      <c r="P26" s="11">
        <f>COLUMN()</f>
        <v>16</v>
      </c>
      <c r="Q26" s="182" t="str">
        <f t="shared" si="24"/>
        <v>1,6</v>
      </c>
      <c r="R26" s="182" t="str">
        <f t="shared" si="24"/>
        <v>2,6</v>
      </c>
      <c r="S26" s="524" t="str">
        <f t="shared" si="24"/>
        <v>3,6</v>
      </c>
      <c r="T26" s="525" t="str">
        <f t="shared" si="24"/>
        <v>4,6</v>
      </c>
      <c r="U26" s="525" t="str">
        <f t="shared" si="24"/>
        <v>5,6</v>
      </c>
      <c r="V26" s="525" t="str">
        <f t="shared" si="24"/>
        <v>6,6</v>
      </c>
      <c r="W26" s="525" t="str">
        <f t="shared" si="24"/>
        <v>7,6</v>
      </c>
      <c r="X26" s="525" t="str">
        <f t="shared" si="24"/>
        <v>8,6</v>
      </c>
      <c r="Y26" s="525" t="str">
        <f t="shared" si="24"/>
        <v>9,6</v>
      </c>
      <c r="Z26" s="525" t="str">
        <f t="shared" si="24"/>
        <v>10,6</v>
      </c>
      <c r="AA26" s="526" t="str">
        <f t="shared" si="24"/>
        <v>11,6</v>
      </c>
      <c r="AB26" s="182" t="str">
        <f t="shared" si="24"/>
        <v>12,6</v>
      </c>
      <c r="AC26" s="182" t="str">
        <f t="shared" si="24"/>
        <v>13,6</v>
      </c>
      <c r="AD26" s="5"/>
      <c r="AE26" s="5"/>
      <c r="AF26" s="40">
        <f t="shared" si="25"/>
        <v>19</v>
      </c>
      <c r="AG26" s="11">
        <f>COLUMN()</f>
        <v>33</v>
      </c>
      <c r="AH26" s="92"/>
      <c r="AI26" s="92"/>
      <c r="AJ26" s="92"/>
      <c r="AK26" s="92"/>
      <c r="AL26" s="92"/>
      <c r="AM26" s="92"/>
      <c r="AN26" s="92"/>
      <c r="AO26" s="92"/>
      <c r="AP26" s="92"/>
      <c r="AQ26" s="92"/>
      <c r="AR26" s="92"/>
      <c r="AS26" s="92"/>
      <c r="AT26" s="92"/>
      <c r="AU26" s="5"/>
      <c r="AV26" s="11">
        <f t="shared" si="28"/>
        <v>3</v>
      </c>
      <c r="AW26" s="100"/>
      <c r="AX26" s="172">
        <v>19</v>
      </c>
      <c r="AY26" s="10">
        <f>AX26+1</f>
        <v>20</v>
      </c>
      <c r="AZ26" s="10"/>
      <c r="BA26" s="10"/>
      <c r="BB26" s="10"/>
      <c r="BC26" s="10">
        <f>BC25+4</f>
        <v>21</v>
      </c>
      <c r="BD26" s="172">
        <f>BC26+1</f>
        <v>22</v>
      </c>
      <c r="BE26" s="100"/>
      <c r="BF26" s="11"/>
      <c r="BG26" s="5"/>
      <c r="BH26" s="8"/>
      <c r="BI26">
        <v>3</v>
      </c>
      <c r="BK26">
        <v>1</v>
      </c>
      <c r="BQ26" s="8"/>
      <c r="BR26" s="8"/>
      <c r="BS26" s="8"/>
      <c r="BT26" s="174">
        <v>23</v>
      </c>
      <c r="BU26" s="175" t="s">
        <v>189</v>
      </c>
      <c r="BV26" s="176" t="s">
        <v>191</v>
      </c>
      <c r="BW26" s="174">
        <v>1</v>
      </c>
      <c r="BX26" s="10">
        <v>50</v>
      </c>
      <c r="BY26" s="177">
        <v>16.6666666666666</v>
      </c>
      <c r="BZ26" s="178">
        <v>33.3333333333333</v>
      </c>
      <c r="CA26" s="10">
        <v>270</v>
      </c>
      <c r="CB26" s="178">
        <v>66.6666666666666</v>
      </c>
      <c r="CC26" s="174"/>
      <c r="CD26" s="174"/>
      <c r="CE26" s="174"/>
      <c r="CF26" s="174"/>
      <c r="CG26" s="174"/>
      <c r="CH26" s="174"/>
      <c r="CI26" s="174"/>
      <c r="CJ26" s="174"/>
      <c r="CK26" s="174"/>
      <c r="CL26" s="174"/>
      <c r="CM26" s="5"/>
      <c r="CN26" s="5"/>
      <c r="CO26" s="5"/>
      <c r="CP26" s="5"/>
      <c r="CQ26" s="5"/>
      <c r="CR26" s="5"/>
      <c r="CS26" s="5"/>
    </row>
    <row r="27" spans="1:97" ht="10.5" customHeight="1">
      <c r="A27" s="4"/>
      <c r="B27" s="11">
        <f t="shared" si="27"/>
        <v>4</v>
      </c>
      <c r="C27" s="165"/>
      <c r="D27" s="10">
        <f>IF(D8=1,MAX($C27:C27)+1+IF(C27=0,+MAX($D26:$J26),0),-1)</f>
        <v>23</v>
      </c>
      <c r="E27" s="10">
        <f>IF(E8=1,MAX($C27:D27)+1+IF(D27=0,+MAX($D26:$J26),0),-1)</f>
        <v>24</v>
      </c>
      <c r="F27" s="10">
        <f>IF(F8=1,MAX($C27:E27)+1+IF(E27=0,+MAX($D26:$J26),0),-1)</f>
        <v>-1</v>
      </c>
      <c r="G27" s="10">
        <f>IF(G8=1,MAX($C27:F27)+1+IF(F27=0,+MAX($D26:$J26),0),-1)</f>
        <v>-1</v>
      </c>
      <c r="H27" s="10">
        <f>IF(H8=1,MAX($C27:G27)+1+IF(G27=0,+MAX($D26:$J26),0),-1)</f>
        <v>-1</v>
      </c>
      <c r="I27" s="10">
        <f>IF(I8=1,MAX($C27:H27)+1+IF(H27=0,+MAX($D26:$J26),0),-1)</f>
        <v>25</v>
      </c>
      <c r="J27" s="10">
        <f>IF(J8=1,MAX($C27:I27)+1+IF(I27=0,+MAX($D26:$J26),0),-1)</f>
        <v>26</v>
      </c>
      <c r="K27" s="165"/>
      <c r="L27" s="11"/>
      <c r="M27" s="5"/>
      <c r="N27" s="79">
        <v>4</v>
      </c>
      <c r="O27" s="153">
        <f t="shared" si="23"/>
        <v>7</v>
      </c>
      <c r="P27" s="11">
        <f>COLUMN()</f>
        <v>16</v>
      </c>
      <c r="Q27" s="182" t="str">
        <f t="shared" si="24"/>
        <v>1,7</v>
      </c>
      <c r="R27" s="182" t="str">
        <f t="shared" si="24"/>
        <v>2,7</v>
      </c>
      <c r="S27" s="524" t="str">
        <f t="shared" si="24"/>
        <v>3,7</v>
      </c>
      <c r="T27" s="525" t="str">
        <f t="shared" si="24"/>
        <v>4,7</v>
      </c>
      <c r="U27" s="525" t="str">
        <f t="shared" si="24"/>
        <v>5,7</v>
      </c>
      <c r="V27" s="525" t="str">
        <f t="shared" si="24"/>
        <v>6,7</v>
      </c>
      <c r="W27" s="525" t="str">
        <f t="shared" si="24"/>
        <v>7,7</v>
      </c>
      <c r="X27" s="525" t="str">
        <f t="shared" si="24"/>
        <v>8,7</v>
      </c>
      <c r="Y27" s="525" t="str">
        <f t="shared" si="24"/>
        <v>9,7</v>
      </c>
      <c r="Z27" s="525" t="str">
        <f t="shared" si="24"/>
        <v>10,7</v>
      </c>
      <c r="AA27" s="526" t="str">
        <f t="shared" si="24"/>
        <v>11,7</v>
      </c>
      <c r="AB27" s="182" t="str">
        <f t="shared" si="24"/>
        <v>12,7</v>
      </c>
      <c r="AC27" s="182" t="str">
        <f t="shared" si="24"/>
        <v>13,7</v>
      </c>
      <c r="AD27" s="5"/>
      <c r="AE27" s="5"/>
      <c r="AF27" s="40">
        <f t="shared" si="25"/>
        <v>19</v>
      </c>
      <c r="AG27" s="11">
        <f>COLUMN()</f>
        <v>33</v>
      </c>
      <c r="AH27" s="92"/>
      <c r="AI27" s="92"/>
      <c r="AJ27" s="92"/>
      <c r="AK27" s="92"/>
      <c r="AL27" s="92"/>
      <c r="AM27" s="92"/>
      <c r="AN27" s="92"/>
      <c r="AO27" s="92"/>
      <c r="AP27" s="92"/>
      <c r="AQ27" s="92"/>
      <c r="AR27" s="92"/>
      <c r="AS27" s="92"/>
      <c r="AT27" s="92"/>
      <c r="AU27" s="5"/>
      <c r="AV27" s="11">
        <f t="shared" si="28"/>
        <v>4</v>
      </c>
      <c r="AW27" s="100"/>
      <c r="AX27" s="172">
        <v>23</v>
      </c>
      <c r="AY27" s="10">
        <f>AX27+1</f>
        <v>24</v>
      </c>
      <c r="AZ27" s="10"/>
      <c r="BA27" s="10"/>
      <c r="BB27" s="10"/>
      <c r="BC27" s="10">
        <f>BC26+4</f>
        <v>25</v>
      </c>
      <c r="BD27" s="172">
        <f>BC27+1</f>
        <v>26</v>
      </c>
      <c r="BE27" s="100"/>
      <c r="BF27" s="11"/>
      <c r="BG27" s="5"/>
      <c r="BH27" s="8"/>
      <c r="BI27">
        <v>4</v>
      </c>
      <c r="BQ27" s="8"/>
      <c r="BR27" s="8"/>
      <c r="BS27" s="8"/>
      <c r="BT27" s="174">
        <v>24</v>
      </c>
      <c r="BU27" s="175" t="s">
        <v>169</v>
      </c>
      <c r="BV27" s="176" t="s">
        <v>170</v>
      </c>
      <c r="BW27" s="174">
        <v>1</v>
      </c>
      <c r="BX27" s="10">
        <v>50</v>
      </c>
      <c r="BY27" s="177">
        <v>16.6666666666666</v>
      </c>
      <c r="BZ27" s="178">
        <v>33.3333333333333</v>
      </c>
      <c r="CA27" s="10">
        <v>90</v>
      </c>
      <c r="CB27" s="178">
        <v>74.535599249992899</v>
      </c>
      <c r="CC27" s="174"/>
      <c r="CD27" s="174"/>
      <c r="CE27" s="174"/>
      <c r="CF27" s="174"/>
      <c r="CG27" s="174"/>
      <c r="CH27" s="174"/>
      <c r="CI27" s="174"/>
      <c r="CJ27" s="174"/>
      <c r="CK27" s="174"/>
      <c r="CL27" s="174"/>
      <c r="CM27" s="5"/>
      <c r="CN27" s="5"/>
      <c r="CO27" s="5"/>
      <c r="CP27" s="5"/>
      <c r="CQ27" s="5"/>
      <c r="CR27" s="5"/>
      <c r="CS27" s="5"/>
    </row>
    <row r="28" spans="1:97" ht="10.5" customHeight="1">
      <c r="A28" s="4"/>
      <c r="B28" s="11">
        <f t="shared" si="27"/>
        <v>5</v>
      </c>
      <c r="C28" s="165"/>
      <c r="D28" s="10">
        <f>IF(D9=1,MAX($C28:C28)+1+IF(C28=0,+MAX($D27:$J27),0),-1)</f>
        <v>27</v>
      </c>
      <c r="E28" s="10">
        <f>IF(E9=1,MAX($C28:D28)+1+IF(D28=0,+MAX($D27:$J27),0),-1)</f>
        <v>28</v>
      </c>
      <c r="F28" s="10">
        <f>IF(F9=1,MAX($C28:E28)+1+IF(E28=0,+MAX($D27:$J27),0),-1)</f>
        <v>29</v>
      </c>
      <c r="G28" s="10">
        <f>IF(G9=1,MAX($C28:F28)+1+IF(F28=0,+MAX($D27:$J27),0),-1)</f>
        <v>30</v>
      </c>
      <c r="H28" s="10">
        <f>IF(H9=1,MAX($C28:G28)+1+IF(G28=0,+MAX($D27:$J27),0),-1)</f>
        <v>31</v>
      </c>
      <c r="I28" s="10">
        <f>IF(I9=1,MAX($C28:H28)+1+IF(H28=0,+MAX($D27:$J27),0),-1)</f>
        <v>32</v>
      </c>
      <c r="J28" s="10">
        <f>IF(J9=1,MAX($C28:I28)+1+IF(I28=0,+MAX($D27:$J27),0),-1)</f>
        <v>33</v>
      </c>
      <c r="K28" s="165"/>
      <c r="L28" s="11"/>
      <c r="M28" s="5"/>
      <c r="N28" s="79">
        <v>5</v>
      </c>
      <c r="O28" s="153">
        <f t="shared" si="23"/>
        <v>8</v>
      </c>
      <c r="P28" s="11">
        <f>COLUMN()</f>
        <v>16</v>
      </c>
      <c r="Q28" s="182" t="str">
        <f t="shared" si="24"/>
        <v>1,8</v>
      </c>
      <c r="R28" s="182" t="str">
        <f t="shared" si="24"/>
        <v>2,8</v>
      </c>
      <c r="S28" s="524" t="str">
        <f t="shared" si="24"/>
        <v>3,8</v>
      </c>
      <c r="T28" s="525" t="str">
        <f t="shared" si="24"/>
        <v>4,8</v>
      </c>
      <c r="U28" s="525" t="str">
        <f t="shared" si="24"/>
        <v>5,8</v>
      </c>
      <c r="V28" s="525" t="str">
        <f t="shared" si="24"/>
        <v>6,8</v>
      </c>
      <c r="W28" s="525" t="str">
        <f t="shared" si="24"/>
        <v>7,8</v>
      </c>
      <c r="X28" s="525" t="str">
        <f t="shared" si="24"/>
        <v>8,8</v>
      </c>
      <c r="Y28" s="525" t="str">
        <f t="shared" si="24"/>
        <v>9,8</v>
      </c>
      <c r="Z28" s="525" t="str">
        <f t="shared" si="24"/>
        <v>10,8</v>
      </c>
      <c r="AA28" s="526" t="str">
        <f t="shared" si="24"/>
        <v>11,8</v>
      </c>
      <c r="AB28" s="182" t="str">
        <f t="shared" si="24"/>
        <v>12,8</v>
      </c>
      <c r="AC28" s="182" t="str">
        <f t="shared" si="24"/>
        <v>13,8</v>
      </c>
      <c r="AD28" s="5"/>
      <c r="AE28" s="5"/>
      <c r="AF28" s="40">
        <f t="shared" si="25"/>
        <v>19</v>
      </c>
      <c r="AG28" s="11">
        <f>COLUMN()</f>
        <v>33</v>
      </c>
      <c r="AH28" s="92"/>
      <c r="AI28" s="92"/>
      <c r="AJ28" s="92"/>
      <c r="AK28" s="92"/>
      <c r="AL28" s="92"/>
      <c r="AM28" s="92"/>
      <c r="AN28" s="92"/>
      <c r="AO28" s="92"/>
      <c r="AP28" s="92"/>
      <c r="AQ28" s="92"/>
      <c r="AR28" s="92"/>
      <c r="AS28" s="92"/>
      <c r="AT28" s="92"/>
      <c r="AU28" s="5"/>
      <c r="AV28" s="11">
        <f t="shared" si="28"/>
        <v>5</v>
      </c>
      <c r="AW28" s="100"/>
      <c r="AX28" s="172">
        <v>27</v>
      </c>
      <c r="AY28" s="10">
        <f t="shared" ref="AY28:BD28" si="30">AX28+1</f>
        <v>28</v>
      </c>
      <c r="AZ28" s="10">
        <f t="shared" si="30"/>
        <v>29</v>
      </c>
      <c r="BA28" s="10">
        <f t="shared" si="30"/>
        <v>30</v>
      </c>
      <c r="BB28" s="10">
        <f t="shared" si="30"/>
        <v>31</v>
      </c>
      <c r="BC28" s="10">
        <f t="shared" si="30"/>
        <v>32</v>
      </c>
      <c r="BD28" s="172">
        <f t="shared" si="30"/>
        <v>33</v>
      </c>
      <c r="BE28" s="100"/>
      <c r="BF28" s="11"/>
      <c r="BG28" s="5"/>
      <c r="BH28" s="8"/>
      <c r="BI28">
        <v>5</v>
      </c>
      <c r="BN28">
        <v>1</v>
      </c>
      <c r="BQ28" s="8"/>
      <c r="BR28" s="8"/>
      <c r="BS28" s="8"/>
      <c r="BT28" s="174">
        <v>25</v>
      </c>
      <c r="BU28" s="175" t="s">
        <v>182</v>
      </c>
      <c r="BV28" s="176" t="s">
        <v>183</v>
      </c>
      <c r="BW28" s="174">
        <v>1</v>
      </c>
      <c r="BX28" s="10">
        <v>50</v>
      </c>
      <c r="BY28" s="177">
        <v>16.6666666666666</v>
      </c>
      <c r="BZ28" s="178">
        <v>33.3333333333333</v>
      </c>
      <c r="CA28" s="10">
        <v>180</v>
      </c>
      <c r="CB28" s="178">
        <v>74.535599249992899</v>
      </c>
      <c r="CC28" s="174"/>
      <c r="CD28" s="174"/>
      <c r="CE28" s="174"/>
      <c r="CF28" s="174"/>
      <c r="CG28" s="174"/>
      <c r="CH28" s="174"/>
      <c r="CI28" s="174"/>
      <c r="CJ28" s="174"/>
      <c r="CK28" s="174"/>
      <c r="CL28" s="174"/>
      <c r="CM28" s="5"/>
      <c r="CN28" s="5"/>
      <c r="CO28" s="5"/>
      <c r="CP28" s="5"/>
      <c r="CQ28" s="5"/>
      <c r="CR28" s="5"/>
      <c r="CS28" s="5"/>
    </row>
    <row r="29" spans="1:97" ht="10.5" customHeight="1">
      <c r="A29" s="4"/>
      <c r="B29" s="11">
        <f t="shared" si="27"/>
        <v>6</v>
      </c>
      <c r="C29" s="165"/>
      <c r="D29" s="10">
        <f>IF(D10=1,MAX($C29:C29)+1+IF(C29=0,+MAX($D28:$J28),0),-1)</f>
        <v>34</v>
      </c>
      <c r="E29" s="10">
        <f>IF(E10=1,MAX($C29:D29)+1+IF(D29=0,+MAX($D28:$J28),0),-1)</f>
        <v>35</v>
      </c>
      <c r="F29" s="10">
        <f>IF(F10=1,MAX($C29:E29)+1+IF(E29=0,+MAX($D28:$J28),0),-1)</f>
        <v>36</v>
      </c>
      <c r="G29" s="10">
        <f>IF(G10=1,MAX($C29:F29)+1+IF(F29=0,+MAX($D28:$J28),0),-1)</f>
        <v>37</v>
      </c>
      <c r="H29" s="10">
        <f>IF(H10=1,MAX($C29:G29)+1+IF(G29=0,+MAX($D28:$J28),0),-1)</f>
        <v>38</v>
      </c>
      <c r="I29" s="10">
        <f>IF(I10=1,MAX($C29:H29)+1+IF(H29=0,+MAX($D28:$J28),0),-1)</f>
        <v>39</v>
      </c>
      <c r="J29" s="10">
        <f>IF(J10=1,MAX($C29:I29)+1+IF(I29=0,+MAX($D28:$J28),0),-1)</f>
        <v>40</v>
      </c>
      <c r="K29" s="165"/>
      <c r="L29" s="11"/>
      <c r="M29" s="5"/>
      <c r="N29" s="79">
        <v>6</v>
      </c>
      <c r="O29" s="153">
        <f t="shared" si="23"/>
        <v>9</v>
      </c>
      <c r="P29" s="11">
        <f>COLUMN()</f>
        <v>16</v>
      </c>
      <c r="Q29" s="182" t="str">
        <f t="shared" si="24"/>
        <v>1,9</v>
      </c>
      <c r="R29" s="182" t="str">
        <f t="shared" si="24"/>
        <v>2,9</v>
      </c>
      <c r="S29" s="524" t="str">
        <f t="shared" si="24"/>
        <v>3,9</v>
      </c>
      <c r="T29" s="525" t="str">
        <f t="shared" si="24"/>
        <v>4,9</v>
      </c>
      <c r="U29" s="525" t="str">
        <f t="shared" si="24"/>
        <v>5,9</v>
      </c>
      <c r="V29" s="525" t="str">
        <f t="shared" si="24"/>
        <v>6,9</v>
      </c>
      <c r="W29" s="525" t="str">
        <f t="shared" si="24"/>
        <v>7,9</v>
      </c>
      <c r="X29" s="525" t="str">
        <f t="shared" si="24"/>
        <v>8,9</v>
      </c>
      <c r="Y29" s="525" t="str">
        <f t="shared" si="24"/>
        <v>9,9</v>
      </c>
      <c r="Z29" s="525" t="str">
        <f t="shared" si="24"/>
        <v>10,9</v>
      </c>
      <c r="AA29" s="526" t="str">
        <f t="shared" si="24"/>
        <v>11,9</v>
      </c>
      <c r="AB29" s="182" t="str">
        <f t="shared" si="24"/>
        <v>12,9</v>
      </c>
      <c r="AC29" s="182" t="str">
        <f t="shared" si="24"/>
        <v>13,9</v>
      </c>
      <c r="AD29" s="5"/>
      <c r="AE29" s="5"/>
      <c r="AF29" s="40">
        <f t="shared" si="25"/>
        <v>23</v>
      </c>
      <c r="AG29" s="11">
        <f>COLUMN()</f>
        <v>33</v>
      </c>
      <c r="AH29" s="92"/>
      <c r="AI29" s="92"/>
      <c r="AJ29" s="92"/>
      <c r="AK29" s="92"/>
      <c r="AL29" s="92"/>
      <c r="AM29" s="92"/>
      <c r="AN29" s="92"/>
      <c r="AO29" s="92"/>
      <c r="AP29" s="92"/>
      <c r="AQ29" s="92"/>
      <c r="AR29" s="92"/>
      <c r="AS29" s="92"/>
      <c r="AT29" s="92"/>
      <c r="AU29" s="5"/>
      <c r="AV29" s="11">
        <f t="shared" si="28"/>
        <v>6</v>
      </c>
      <c r="AW29" s="100"/>
      <c r="AX29" s="172">
        <v>34</v>
      </c>
      <c r="AY29" s="10">
        <f t="shared" ref="AY29:BD29" si="31">AX29+1</f>
        <v>35</v>
      </c>
      <c r="AZ29" s="10">
        <f t="shared" si="31"/>
        <v>36</v>
      </c>
      <c r="BA29" s="10">
        <f t="shared" si="31"/>
        <v>37</v>
      </c>
      <c r="BB29" s="10">
        <f t="shared" si="31"/>
        <v>38</v>
      </c>
      <c r="BC29" s="10">
        <f t="shared" si="31"/>
        <v>39</v>
      </c>
      <c r="BD29" s="172">
        <f t="shared" si="31"/>
        <v>40</v>
      </c>
      <c r="BE29" s="100"/>
      <c r="BF29" s="11"/>
      <c r="BG29" s="5"/>
      <c r="BH29" s="8"/>
      <c r="BI29">
        <v>6</v>
      </c>
      <c r="BQ29" s="8"/>
      <c r="BR29" s="8"/>
      <c r="BS29" s="8"/>
      <c r="BT29" s="174">
        <v>26</v>
      </c>
      <c r="BU29" s="175" t="s">
        <v>193</v>
      </c>
      <c r="BV29" s="176" t="s">
        <v>194</v>
      </c>
      <c r="BW29" s="174">
        <v>1</v>
      </c>
      <c r="BX29" s="10">
        <v>50</v>
      </c>
      <c r="BY29" s="177">
        <v>16.6666666666666</v>
      </c>
      <c r="BZ29" s="178">
        <v>33.3333333333333</v>
      </c>
      <c r="CA29" s="10">
        <v>270</v>
      </c>
      <c r="CB29" s="178">
        <v>74.535599249992899</v>
      </c>
      <c r="CC29" s="174"/>
      <c r="CD29" s="174"/>
      <c r="CE29" s="174"/>
      <c r="CF29" s="174"/>
      <c r="CG29" s="174"/>
      <c r="CH29" s="174"/>
      <c r="CI29" s="174"/>
      <c r="CJ29" s="174"/>
      <c r="CK29" s="174"/>
      <c r="CL29" s="174"/>
      <c r="CM29" s="5"/>
      <c r="CN29" s="5"/>
      <c r="CO29" s="5"/>
      <c r="CP29" s="5"/>
      <c r="CQ29" s="5"/>
      <c r="CR29" s="5"/>
      <c r="CS29" s="5"/>
    </row>
    <row r="30" spans="1:97" ht="10.5" customHeight="1">
      <c r="A30" s="4"/>
      <c r="B30" s="11"/>
      <c r="C30" s="165"/>
      <c r="D30" s="165"/>
      <c r="E30" s="165"/>
      <c r="F30" s="165"/>
      <c r="G30" s="165"/>
      <c r="H30" s="165"/>
      <c r="I30" s="165"/>
      <c r="J30" s="165"/>
      <c r="K30" s="165"/>
      <c r="L30" s="5"/>
      <c r="M30" s="5"/>
      <c r="N30" s="79">
        <v>7</v>
      </c>
      <c r="O30" s="153">
        <f t="shared" si="23"/>
        <v>10</v>
      </c>
      <c r="P30" s="11">
        <f>COLUMN()</f>
        <v>16</v>
      </c>
      <c r="Q30" s="182" t="str">
        <f t="shared" si="24"/>
        <v>1,10</v>
      </c>
      <c r="R30" s="182" t="str">
        <f t="shared" si="24"/>
        <v>2,10</v>
      </c>
      <c r="S30" s="524" t="str">
        <f t="shared" si="24"/>
        <v>3,10</v>
      </c>
      <c r="T30" s="525" t="str">
        <f t="shared" si="24"/>
        <v>4,10</v>
      </c>
      <c r="U30" s="525" t="str">
        <f t="shared" si="24"/>
        <v>5,10</v>
      </c>
      <c r="V30" s="525" t="str">
        <f t="shared" si="24"/>
        <v>6,10</v>
      </c>
      <c r="W30" s="525" t="str">
        <f t="shared" si="24"/>
        <v>7,10</v>
      </c>
      <c r="X30" s="525" t="str">
        <f t="shared" si="24"/>
        <v>8,10</v>
      </c>
      <c r="Y30" s="525" t="str">
        <f t="shared" si="24"/>
        <v>9,10</v>
      </c>
      <c r="Z30" s="525" t="str">
        <f t="shared" si="24"/>
        <v>10,10</v>
      </c>
      <c r="AA30" s="526" t="str">
        <f t="shared" si="24"/>
        <v>11,10</v>
      </c>
      <c r="AB30" s="182" t="str">
        <f t="shared" si="24"/>
        <v>12,10</v>
      </c>
      <c r="AC30" s="182" t="str">
        <f t="shared" si="24"/>
        <v>13,10</v>
      </c>
      <c r="AD30" s="5"/>
      <c r="AE30" s="5"/>
      <c r="AF30" s="40">
        <f t="shared" si="25"/>
        <v>23</v>
      </c>
      <c r="AG30" s="11">
        <f>COLUMN()</f>
        <v>33</v>
      </c>
      <c r="AH30" s="92"/>
      <c r="AI30" s="92"/>
      <c r="AJ30" s="92"/>
      <c r="AK30" s="92"/>
      <c r="AL30" s="92"/>
      <c r="AM30" s="92"/>
      <c r="AN30" s="92"/>
      <c r="AO30" s="92"/>
      <c r="AP30" s="92"/>
      <c r="AQ30" s="92"/>
      <c r="AR30" s="92"/>
      <c r="AS30" s="92"/>
      <c r="AT30" s="92"/>
      <c r="AU30" s="5"/>
      <c r="AV30" s="11"/>
      <c r="AW30" s="100"/>
      <c r="AX30" s="100"/>
      <c r="AY30" s="100"/>
      <c r="AZ30" s="100"/>
      <c r="BA30" s="100"/>
      <c r="BB30" s="100"/>
      <c r="BC30" s="100"/>
      <c r="BD30" s="100"/>
      <c r="BE30" s="100"/>
      <c r="BF30" s="11"/>
      <c r="BG30" s="5"/>
      <c r="BH30" s="8"/>
      <c r="BI30" s="8"/>
      <c r="BJ30" s="8"/>
      <c r="BK30" s="8"/>
      <c r="BL30" s="8"/>
      <c r="BM30" s="8"/>
      <c r="BN30" s="8"/>
      <c r="BO30" s="8"/>
      <c r="BP30" s="8"/>
      <c r="BQ30" s="8"/>
      <c r="BR30" s="8"/>
      <c r="BS30" s="8"/>
      <c r="BT30" s="174">
        <v>27</v>
      </c>
      <c r="BU30" s="175" t="s">
        <v>161</v>
      </c>
      <c r="BV30" s="176" t="s">
        <v>164</v>
      </c>
      <c r="BW30" s="174">
        <v>1</v>
      </c>
      <c r="BX30" s="10">
        <v>50</v>
      </c>
      <c r="BY30" s="177">
        <v>16.6666666666666</v>
      </c>
      <c r="BZ30" s="178">
        <v>33.3333333333333</v>
      </c>
      <c r="CA30" s="10">
        <v>90</v>
      </c>
      <c r="CB30" s="178">
        <v>74.535599249992998</v>
      </c>
      <c r="CC30" s="174"/>
      <c r="CD30" s="174"/>
      <c r="CE30" s="174"/>
      <c r="CF30" s="174"/>
      <c r="CG30" s="174"/>
      <c r="CH30" s="174"/>
      <c r="CI30" s="174"/>
      <c r="CJ30" s="174"/>
      <c r="CK30" s="174"/>
      <c r="CL30" s="174"/>
      <c r="CM30" s="5"/>
      <c r="CN30" s="5"/>
      <c r="CO30" s="5"/>
      <c r="CP30" s="5"/>
      <c r="CQ30" s="5"/>
      <c r="CR30" s="5"/>
      <c r="CS30" s="5"/>
    </row>
    <row r="31" spans="1:97" ht="10.5" customHeight="1">
      <c r="A31" s="4"/>
      <c r="B31" s="11"/>
      <c r="C31" s="165"/>
      <c r="D31" s="165"/>
      <c r="E31" s="165"/>
      <c r="F31" s="165"/>
      <c r="G31" s="165"/>
      <c r="H31" s="165"/>
      <c r="I31" s="165"/>
      <c r="J31" s="165"/>
      <c r="K31" s="165"/>
      <c r="L31" s="11"/>
      <c r="M31" s="5"/>
      <c r="N31" s="79">
        <v>8</v>
      </c>
      <c r="O31" s="153">
        <f t="shared" si="23"/>
        <v>11</v>
      </c>
      <c r="P31" s="11">
        <f>COLUMN()</f>
        <v>16</v>
      </c>
      <c r="Q31" s="182" t="str">
        <f t="shared" si="24"/>
        <v>1,11</v>
      </c>
      <c r="R31" s="182" t="str">
        <f t="shared" si="24"/>
        <v>2,11</v>
      </c>
      <c r="S31" s="527" t="str">
        <f t="shared" si="24"/>
        <v>3,11</v>
      </c>
      <c r="T31" s="528" t="str">
        <f t="shared" si="24"/>
        <v>4,11</v>
      </c>
      <c r="U31" s="528" t="str">
        <f t="shared" si="24"/>
        <v>5,11</v>
      </c>
      <c r="V31" s="528" t="str">
        <f t="shared" si="24"/>
        <v>6,11</v>
      </c>
      <c r="W31" s="528" t="str">
        <f t="shared" si="24"/>
        <v>7,11</v>
      </c>
      <c r="X31" s="528" t="str">
        <f t="shared" si="24"/>
        <v>8,11</v>
      </c>
      <c r="Y31" s="528" t="str">
        <f t="shared" si="24"/>
        <v>9,11</v>
      </c>
      <c r="Z31" s="528" t="str">
        <f t="shared" si="24"/>
        <v>10,11</v>
      </c>
      <c r="AA31" s="529" t="str">
        <f t="shared" si="24"/>
        <v>11,11</v>
      </c>
      <c r="AB31" s="182" t="str">
        <f t="shared" si="24"/>
        <v>12,11</v>
      </c>
      <c r="AC31" s="182" t="str">
        <f t="shared" si="24"/>
        <v>13,11</v>
      </c>
      <c r="AD31" s="5"/>
      <c r="AE31" s="5"/>
      <c r="AF31" s="40">
        <f t="shared" si="25"/>
        <v>23</v>
      </c>
      <c r="AG31" s="11">
        <f>COLUMN()</f>
        <v>33</v>
      </c>
      <c r="AH31" s="92"/>
      <c r="AI31" s="92"/>
      <c r="AJ31" s="92"/>
      <c r="AK31" s="92"/>
      <c r="AL31" s="92"/>
      <c r="AM31" s="92"/>
      <c r="AN31" s="92"/>
      <c r="AO31" s="92"/>
      <c r="AP31" s="92"/>
      <c r="AQ31" s="92"/>
      <c r="AR31" s="92"/>
      <c r="AS31" s="92"/>
      <c r="AT31" s="92"/>
      <c r="AU31" s="5"/>
      <c r="AV31" s="11"/>
      <c r="AW31" s="100"/>
      <c r="AX31" s="100"/>
      <c r="AY31" s="100"/>
      <c r="AZ31" s="100"/>
      <c r="BA31" s="100"/>
      <c r="BB31" s="100"/>
      <c r="BC31" s="100"/>
      <c r="BD31" s="100"/>
      <c r="BE31" s="100"/>
      <c r="BF31" s="11"/>
      <c r="BG31" s="5"/>
      <c r="BH31" s="8"/>
      <c r="BJ31">
        <v>0</v>
      </c>
      <c r="BK31">
        <v>1</v>
      </c>
      <c r="BL31">
        <v>2</v>
      </c>
      <c r="BM31">
        <v>3</v>
      </c>
      <c r="BN31">
        <v>4</v>
      </c>
      <c r="BO31">
        <v>5</v>
      </c>
      <c r="BP31">
        <v>6</v>
      </c>
      <c r="BQ31">
        <v>7</v>
      </c>
      <c r="BR31">
        <v>8</v>
      </c>
      <c r="BS31" s="8"/>
      <c r="BT31" s="174">
        <v>28</v>
      </c>
      <c r="BU31" s="175" t="s">
        <v>182</v>
      </c>
      <c r="BV31" s="176" t="s">
        <v>172</v>
      </c>
      <c r="BW31" s="174">
        <v>1</v>
      </c>
      <c r="BX31" s="10">
        <v>50</v>
      </c>
      <c r="BY31" s="177">
        <v>16.6666666666666</v>
      </c>
      <c r="BZ31" s="178">
        <v>33.3333333333333</v>
      </c>
      <c r="CA31" s="10">
        <v>180</v>
      </c>
      <c r="CB31" s="178">
        <v>74.535599249992998</v>
      </c>
      <c r="CC31" s="174"/>
      <c r="CD31" s="174"/>
      <c r="CE31" s="174"/>
      <c r="CF31" s="174"/>
      <c r="CG31" s="174"/>
      <c r="CH31" s="174"/>
      <c r="CI31" s="174"/>
      <c r="CJ31" s="174"/>
      <c r="CK31" s="174"/>
      <c r="CL31" s="174"/>
      <c r="CM31" s="5"/>
      <c r="CN31" s="5"/>
      <c r="CO31" s="5"/>
      <c r="CP31" s="5"/>
      <c r="CQ31" s="5"/>
      <c r="CR31" s="5"/>
      <c r="CS31" s="5"/>
    </row>
    <row r="32" spans="1:97" ht="10.5" customHeight="1">
      <c r="A32" s="4"/>
      <c r="B32" s="11">
        <v>0</v>
      </c>
      <c r="C32" s="165"/>
      <c r="D32" s="10">
        <f>C32+1+IF(C32=0,MAX($D31:$J31),0)</f>
        <v>1</v>
      </c>
      <c r="E32" s="10">
        <f t="shared" ref="E32:J32" si="32">D32+1+IF(D32=0,MAX($D31:$J31),0)</f>
        <v>2</v>
      </c>
      <c r="F32" s="10">
        <f t="shared" si="32"/>
        <v>3</v>
      </c>
      <c r="G32" s="10">
        <f t="shared" si="32"/>
        <v>4</v>
      </c>
      <c r="H32" s="10">
        <f t="shared" si="32"/>
        <v>5</v>
      </c>
      <c r="I32" s="10">
        <f t="shared" si="32"/>
        <v>6</v>
      </c>
      <c r="J32" s="10">
        <f t="shared" si="32"/>
        <v>7</v>
      </c>
      <c r="K32" s="165"/>
      <c r="L32" s="11"/>
      <c r="M32" s="5"/>
      <c r="N32" s="5"/>
      <c r="O32" s="11">
        <f t="shared" si="23"/>
        <v>12</v>
      </c>
      <c r="P32" s="11">
        <f>COLUMN()</f>
        <v>16</v>
      </c>
      <c r="Q32" s="182" t="str">
        <f t="shared" si="24"/>
        <v>1,12</v>
      </c>
      <c r="R32" s="182" t="str">
        <f t="shared" si="24"/>
        <v>2,12</v>
      </c>
      <c r="S32" s="182" t="str">
        <f t="shared" si="24"/>
        <v>3,12</v>
      </c>
      <c r="T32" s="182" t="str">
        <f t="shared" si="24"/>
        <v>4,12</v>
      </c>
      <c r="U32" s="182" t="str">
        <f t="shared" si="24"/>
        <v>5,12</v>
      </c>
      <c r="V32" s="182" t="str">
        <f t="shared" si="24"/>
        <v>6,12</v>
      </c>
      <c r="W32" s="182" t="str">
        <f t="shared" si="24"/>
        <v>7,12</v>
      </c>
      <c r="X32" s="182" t="str">
        <f t="shared" si="24"/>
        <v>8,12</v>
      </c>
      <c r="Y32" s="182" t="str">
        <f t="shared" si="24"/>
        <v>9,12</v>
      </c>
      <c r="Z32" s="182" t="str">
        <f t="shared" si="24"/>
        <v>10,12</v>
      </c>
      <c r="AA32" s="182" t="str">
        <f t="shared" si="24"/>
        <v>11,12</v>
      </c>
      <c r="AB32" s="182" t="str">
        <f t="shared" si="24"/>
        <v>12,12</v>
      </c>
      <c r="AC32" s="182" t="str">
        <f t="shared" si="24"/>
        <v>13,12</v>
      </c>
      <c r="AD32" s="5"/>
      <c r="AE32" s="5"/>
      <c r="AF32" s="40">
        <f t="shared" si="25"/>
        <v>27</v>
      </c>
      <c r="AG32" s="11">
        <f>COLUMN()</f>
        <v>33</v>
      </c>
      <c r="AH32" s="92"/>
      <c r="AI32" s="92"/>
      <c r="AJ32" s="92"/>
      <c r="AK32" s="92"/>
      <c r="AL32" s="92"/>
      <c r="AM32" s="92"/>
      <c r="AN32" s="92"/>
      <c r="AO32" s="92"/>
      <c r="AP32" s="92"/>
      <c r="AQ32" s="92"/>
      <c r="AR32" s="92"/>
      <c r="AS32" s="92"/>
      <c r="AT32" s="92"/>
      <c r="AU32" s="5"/>
      <c r="AV32" s="11">
        <v>0</v>
      </c>
      <c r="AW32" s="100"/>
      <c r="AX32" s="100">
        <f>IF(D4=1,AX23-D32,-1)</f>
        <v>0</v>
      </c>
      <c r="AY32" s="100">
        <f t="shared" ref="AY32:BD32" si="33">IF(E4=1,AY23-E32,-1)</f>
        <v>0</v>
      </c>
      <c r="AZ32" s="100">
        <f t="shared" si="33"/>
        <v>0</v>
      </c>
      <c r="BA32" s="100">
        <f t="shared" si="33"/>
        <v>0</v>
      </c>
      <c r="BB32" s="100">
        <f t="shared" si="33"/>
        <v>0</v>
      </c>
      <c r="BC32" s="100">
        <f t="shared" si="33"/>
        <v>0</v>
      </c>
      <c r="BD32" s="100">
        <f t="shared" si="33"/>
        <v>0</v>
      </c>
      <c r="BE32" s="100"/>
      <c r="BF32" s="11"/>
      <c r="BG32" s="5"/>
      <c r="BH32" s="8"/>
      <c r="BI32">
        <v>0</v>
      </c>
      <c r="BJ32">
        <v>1</v>
      </c>
      <c r="BS32" s="8"/>
      <c r="BT32" s="174">
        <v>29</v>
      </c>
      <c r="BU32" s="175" t="s">
        <v>178</v>
      </c>
      <c r="BV32" s="176" t="s">
        <v>179</v>
      </c>
      <c r="BW32" s="174">
        <v>1</v>
      </c>
      <c r="BX32" s="10">
        <v>50</v>
      </c>
      <c r="BY32" s="177">
        <v>16.6666666666666</v>
      </c>
      <c r="BZ32" s="178">
        <v>33.3333333333333</v>
      </c>
      <c r="CA32" s="10">
        <v>180</v>
      </c>
      <c r="CB32" s="178">
        <v>74.535599249992998</v>
      </c>
      <c r="CC32" s="174"/>
      <c r="CD32" s="174"/>
      <c r="CE32" s="174"/>
      <c r="CF32" s="174"/>
      <c r="CG32" s="174"/>
      <c r="CH32" s="174"/>
      <c r="CI32" s="174"/>
      <c r="CJ32" s="174"/>
      <c r="CK32" s="174"/>
      <c r="CL32" s="174"/>
      <c r="CM32" s="5"/>
      <c r="CN32" s="5"/>
      <c r="CO32" s="5"/>
      <c r="CP32" s="5"/>
      <c r="CQ32" s="5"/>
      <c r="CR32" s="5"/>
      <c r="CS32" s="5"/>
    </row>
    <row r="33" spans="1:97" ht="10.5" customHeight="1">
      <c r="A33" s="4"/>
      <c r="B33" s="11">
        <f t="shared" ref="B33:B38" si="34">B32+1</f>
        <v>1</v>
      </c>
      <c r="C33" s="165"/>
      <c r="D33" s="10">
        <f t="shared" ref="D33:J33" si="35">C33+1+IF(C33=0,MAX($D32:$J32),0)</f>
        <v>8</v>
      </c>
      <c r="E33" s="10">
        <f t="shared" si="35"/>
        <v>9</v>
      </c>
      <c r="F33" s="10">
        <f t="shared" si="35"/>
        <v>10</v>
      </c>
      <c r="G33" s="10">
        <f t="shared" si="35"/>
        <v>11</v>
      </c>
      <c r="H33" s="10">
        <f t="shared" si="35"/>
        <v>12</v>
      </c>
      <c r="I33" s="10">
        <f t="shared" si="35"/>
        <v>13</v>
      </c>
      <c r="J33" s="10">
        <f t="shared" si="35"/>
        <v>14</v>
      </c>
      <c r="K33" s="165"/>
      <c r="L33" s="11"/>
      <c r="M33" s="5"/>
      <c r="N33" s="5"/>
      <c r="O33" s="11">
        <f>IF(ISNUMBER(P33),O32+1,"")</f>
        <v>13</v>
      </c>
      <c r="P33" s="11">
        <f>COLUMN()</f>
        <v>16</v>
      </c>
      <c r="Q33" s="182" t="str">
        <f t="shared" si="24"/>
        <v>1,13</v>
      </c>
      <c r="R33" s="182" t="str">
        <f t="shared" si="24"/>
        <v>2,13</v>
      </c>
      <c r="S33" s="182" t="str">
        <f t="shared" si="24"/>
        <v>3,13</v>
      </c>
      <c r="T33" s="182" t="str">
        <f t="shared" si="24"/>
        <v>4,13</v>
      </c>
      <c r="U33" s="182" t="str">
        <f t="shared" si="24"/>
        <v>5,13</v>
      </c>
      <c r="V33" s="182" t="str">
        <f t="shared" si="24"/>
        <v>6,13</v>
      </c>
      <c r="W33" s="182" t="str">
        <f t="shared" si="24"/>
        <v>7,13</v>
      </c>
      <c r="X33" s="182" t="str">
        <f t="shared" si="24"/>
        <v>8,13</v>
      </c>
      <c r="Y33" s="182" t="str">
        <f t="shared" si="24"/>
        <v>9,13</v>
      </c>
      <c r="Z33" s="182" t="str">
        <f t="shared" si="24"/>
        <v>10,13</v>
      </c>
      <c r="AA33" s="182" t="str">
        <f t="shared" si="24"/>
        <v>11,13</v>
      </c>
      <c r="AB33" s="182" t="str">
        <f t="shared" si="24"/>
        <v>12,13</v>
      </c>
      <c r="AC33" s="182" t="str">
        <f t="shared" si="24"/>
        <v>13,13</v>
      </c>
      <c r="AD33" s="5"/>
      <c r="AE33" s="5"/>
      <c r="AF33" s="40">
        <f t="shared" si="25"/>
        <v>34</v>
      </c>
      <c r="AG33" s="11">
        <f>COLUMN()</f>
        <v>33</v>
      </c>
      <c r="AH33" s="92"/>
      <c r="AI33" s="92"/>
      <c r="AJ33" s="92"/>
      <c r="AK33" s="92"/>
      <c r="AL33" s="92"/>
      <c r="AM33" s="92"/>
      <c r="AN33" s="92"/>
      <c r="AO33" s="92"/>
      <c r="AP33" s="92"/>
      <c r="AQ33" s="92"/>
      <c r="AR33" s="92"/>
      <c r="AS33" s="92"/>
      <c r="AT33" s="92"/>
      <c r="AU33" s="5"/>
      <c r="AV33" s="11">
        <f t="shared" ref="AV33:AV38" si="36">AV32+1</f>
        <v>1</v>
      </c>
      <c r="AW33" s="100"/>
      <c r="AX33" s="100">
        <f t="shared" ref="AX33:BD33" si="37">IF(D5=1,AX24-D33,-1)</f>
        <v>0</v>
      </c>
      <c r="AY33" s="100">
        <f t="shared" si="37"/>
        <v>0</v>
      </c>
      <c r="AZ33" s="100">
        <f t="shared" si="37"/>
        <v>0</v>
      </c>
      <c r="BA33" s="100">
        <f t="shared" si="37"/>
        <v>0</v>
      </c>
      <c r="BB33" s="100">
        <f t="shared" si="37"/>
        <v>0</v>
      </c>
      <c r="BC33" s="100">
        <f t="shared" si="37"/>
        <v>0</v>
      </c>
      <c r="BD33" s="100">
        <f t="shared" si="37"/>
        <v>0</v>
      </c>
      <c r="BE33" s="100"/>
      <c r="BF33" s="11"/>
      <c r="BG33" s="5"/>
      <c r="BH33" s="8"/>
      <c r="BI33">
        <v>1</v>
      </c>
      <c r="BJ33">
        <v>1</v>
      </c>
      <c r="BS33" s="8"/>
      <c r="BT33" s="174">
        <v>30</v>
      </c>
      <c r="BU33" s="175" t="s">
        <v>173</v>
      </c>
      <c r="BV33" s="176" t="s">
        <v>177</v>
      </c>
      <c r="BW33" s="174">
        <v>1</v>
      </c>
      <c r="BX33" s="10">
        <v>50</v>
      </c>
      <c r="BY33" s="177">
        <v>16.6666666666666</v>
      </c>
      <c r="BZ33" s="178">
        <v>33.3333333333333</v>
      </c>
      <c r="CA33" s="10">
        <v>180</v>
      </c>
      <c r="CB33" s="178">
        <v>74.535599249992998</v>
      </c>
      <c r="CC33" s="174"/>
      <c r="CD33" s="174"/>
      <c r="CE33" s="174"/>
      <c r="CF33" s="174"/>
      <c r="CG33" s="174"/>
      <c r="CH33" s="174"/>
      <c r="CI33" s="174"/>
      <c r="CJ33" s="174"/>
      <c r="CK33" s="174"/>
      <c r="CL33" s="174"/>
      <c r="CM33" s="5"/>
      <c r="CN33" s="5"/>
      <c r="CO33" s="5"/>
      <c r="CP33" s="5"/>
      <c r="CQ33" s="5"/>
      <c r="CR33" s="5"/>
      <c r="CS33" s="5"/>
    </row>
    <row r="34" spans="1:97" ht="10.5" customHeight="1">
      <c r="A34" s="4"/>
      <c r="B34" s="11">
        <f t="shared" si="34"/>
        <v>2</v>
      </c>
      <c r="C34" s="165"/>
      <c r="D34" s="10">
        <f t="shared" ref="D34:J34" si="38">C34+1+IF(C34=0,MAX($D33:$J33),0)</f>
        <v>15</v>
      </c>
      <c r="E34" s="10">
        <f t="shared" si="38"/>
        <v>16</v>
      </c>
      <c r="F34" s="10">
        <f t="shared" si="38"/>
        <v>17</v>
      </c>
      <c r="G34" s="10">
        <f t="shared" si="38"/>
        <v>18</v>
      </c>
      <c r="H34" s="10">
        <f t="shared" si="38"/>
        <v>19</v>
      </c>
      <c r="I34" s="10">
        <f t="shared" si="38"/>
        <v>20</v>
      </c>
      <c r="J34" s="10">
        <f t="shared" si="38"/>
        <v>21</v>
      </c>
      <c r="K34" s="165"/>
      <c r="L34" s="11"/>
      <c r="M34" s="5"/>
      <c r="N34" s="5"/>
      <c r="O34" s="5"/>
      <c r="P34" s="5"/>
      <c r="Q34" s="5"/>
      <c r="R34" s="5"/>
      <c r="S34" s="5"/>
      <c r="T34" s="5"/>
      <c r="U34" s="5"/>
      <c r="V34" s="5"/>
      <c r="W34" s="5"/>
      <c r="X34" s="5"/>
      <c r="Y34" s="5"/>
      <c r="Z34" s="5"/>
      <c r="AA34" s="5"/>
      <c r="AB34" s="5"/>
      <c r="AC34" s="5"/>
      <c r="AD34" s="5"/>
      <c r="AE34" s="5"/>
      <c r="AF34" s="5"/>
      <c r="AG34" s="5"/>
      <c r="AH34" s="5"/>
      <c r="AI34" s="5"/>
      <c r="AJ34" s="5"/>
      <c r="AK34" s="5"/>
      <c r="AL34" s="5"/>
      <c r="AM34" s="5"/>
      <c r="AN34" s="5"/>
      <c r="AO34" s="5"/>
      <c r="AP34" s="5"/>
      <c r="AQ34" s="5"/>
      <c r="AR34" s="5"/>
      <c r="AS34" s="5"/>
      <c r="AT34" s="5"/>
      <c r="AU34" s="5"/>
      <c r="AV34" s="11">
        <f t="shared" si="36"/>
        <v>2</v>
      </c>
      <c r="AW34" s="100"/>
      <c r="AX34" s="100">
        <f t="shared" ref="AX34:BD34" si="39">IF(D6=1,AX25-D34,-1)</f>
        <v>0</v>
      </c>
      <c r="AY34" s="100">
        <f t="shared" si="39"/>
        <v>0</v>
      </c>
      <c r="AZ34" s="100">
        <f t="shared" si="39"/>
        <v>-1</v>
      </c>
      <c r="BA34" s="100">
        <f t="shared" si="39"/>
        <v>-1</v>
      </c>
      <c r="BB34" s="100">
        <f t="shared" si="39"/>
        <v>-1</v>
      </c>
      <c r="BC34" s="100">
        <f t="shared" si="39"/>
        <v>-3</v>
      </c>
      <c r="BD34" s="100">
        <f t="shared" si="39"/>
        <v>-3</v>
      </c>
      <c r="BE34" s="100"/>
      <c r="BF34" s="11"/>
      <c r="BG34" s="5"/>
      <c r="BH34" s="8"/>
      <c r="BI34">
        <v>2</v>
      </c>
      <c r="BJ34">
        <v>1</v>
      </c>
      <c r="BS34" s="8"/>
      <c r="BT34" s="174">
        <v>31</v>
      </c>
      <c r="BU34" s="175" t="s">
        <v>173</v>
      </c>
      <c r="BV34" s="176" t="s">
        <v>174</v>
      </c>
      <c r="BW34" s="174">
        <v>1</v>
      </c>
      <c r="BX34" s="10">
        <v>50</v>
      </c>
      <c r="BY34" s="177">
        <v>16.6666666666666</v>
      </c>
      <c r="BZ34" s="178">
        <v>33.3333333333333</v>
      </c>
      <c r="CA34" s="10">
        <v>180</v>
      </c>
      <c r="CB34" s="178">
        <v>74.535599249992998</v>
      </c>
      <c r="CC34" s="174"/>
      <c r="CD34" s="174"/>
      <c r="CE34" s="174"/>
      <c r="CF34" s="174"/>
      <c r="CG34" s="174"/>
      <c r="CH34" s="174"/>
      <c r="CI34" s="174"/>
      <c r="CJ34" s="174"/>
      <c r="CK34" s="174"/>
      <c r="CL34" s="174"/>
      <c r="CM34" s="5"/>
      <c r="CN34" s="5"/>
      <c r="CO34" s="5"/>
      <c r="CP34" s="5"/>
      <c r="CQ34" s="5"/>
      <c r="CR34" s="5"/>
      <c r="CS34" s="5"/>
    </row>
    <row r="35" spans="1:97" ht="10.5" customHeight="1">
      <c r="A35" s="4"/>
      <c r="B35" s="11">
        <f t="shared" si="34"/>
        <v>3</v>
      </c>
      <c r="C35" s="165"/>
      <c r="D35" s="10">
        <f t="shared" ref="D35:J35" si="40">C35+1+IF(C35=0,MAX($D34:$J34),0)</f>
        <v>22</v>
      </c>
      <c r="E35" s="10">
        <f t="shared" si="40"/>
        <v>23</v>
      </c>
      <c r="F35" s="10">
        <f t="shared" si="40"/>
        <v>24</v>
      </c>
      <c r="G35" s="10">
        <f t="shared" si="40"/>
        <v>25</v>
      </c>
      <c r="H35" s="10">
        <f t="shared" si="40"/>
        <v>26</v>
      </c>
      <c r="I35" s="10">
        <f t="shared" si="40"/>
        <v>27</v>
      </c>
      <c r="J35" s="10">
        <f t="shared" si="40"/>
        <v>28</v>
      </c>
      <c r="K35" s="165"/>
      <c r="L35" s="11"/>
      <c r="M35" s="5"/>
      <c r="N35" s="5"/>
      <c r="O35" s="11"/>
      <c r="P35" s="11"/>
      <c r="Q35" s="161">
        <v>0</v>
      </c>
      <c r="R35" s="161">
        <v>1</v>
      </c>
      <c r="S35" s="161">
        <v>2</v>
      </c>
      <c r="T35" s="161">
        <v>3</v>
      </c>
      <c r="U35" s="161">
        <v>4</v>
      </c>
      <c r="V35" s="161">
        <v>5</v>
      </c>
      <c r="W35" s="161">
        <v>6</v>
      </c>
      <c r="X35" s="11"/>
      <c r="Y35" s="11"/>
      <c r="Z35" s="11"/>
      <c r="AA35" s="11"/>
      <c r="AB35" s="11"/>
      <c r="AC35" s="11"/>
      <c r="AD35" s="5"/>
      <c r="AE35" s="5"/>
      <c r="AF35" s="5"/>
      <c r="AG35" s="5"/>
      <c r="AH35" s="5"/>
      <c r="AI35" s="5"/>
      <c r="AJ35" s="5"/>
      <c r="AK35" s="5"/>
      <c r="AL35" s="5"/>
      <c r="AM35" s="5"/>
      <c r="AN35" s="5"/>
      <c r="AO35" s="5"/>
      <c r="AP35" s="5"/>
      <c r="AQ35" s="5"/>
      <c r="AR35" s="5"/>
      <c r="AS35" s="5"/>
      <c r="AT35" s="5"/>
      <c r="AU35" s="5"/>
      <c r="AV35" s="11">
        <f t="shared" si="36"/>
        <v>3</v>
      </c>
      <c r="AW35" s="100"/>
      <c r="AX35" s="100">
        <f t="shared" ref="AX35:BD35" si="41">IF(D7=1,AX26-D35,-1)</f>
        <v>-3</v>
      </c>
      <c r="AY35" s="100">
        <f t="shared" si="41"/>
        <v>-3</v>
      </c>
      <c r="AZ35" s="100">
        <f t="shared" si="41"/>
        <v>-1</v>
      </c>
      <c r="BA35" s="100">
        <f t="shared" si="41"/>
        <v>-1</v>
      </c>
      <c r="BB35" s="100">
        <f t="shared" si="41"/>
        <v>-1</v>
      </c>
      <c r="BC35" s="100">
        <f t="shared" si="41"/>
        <v>-6</v>
      </c>
      <c r="BD35" s="100">
        <f t="shared" si="41"/>
        <v>-6</v>
      </c>
      <c r="BE35" s="100"/>
      <c r="BF35" s="11"/>
      <c r="BG35" s="5"/>
      <c r="BH35" s="8"/>
      <c r="BI35">
        <v>3</v>
      </c>
      <c r="BS35" s="8"/>
      <c r="BT35" s="174">
        <v>32</v>
      </c>
      <c r="BU35" s="175" t="s">
        <v>185</v>
      </c>
      <c r="BV35" s="176" t="s">
        <v>188</v>
      </c>
      <c r="BW35" s="174">
        <v>1</v>
      </c>
      <c r="BX35" s="10">
        <v>50</v>
      </c>
      <c r="BY35" s="177">
        <v>16.6666666666666</v>
      </c>
      <c r="BZ35" s="178">
        <v>33.3333333333333</v>
      </c>
      <c r="CA35" s="10">
        <v>270</v>
      </c>
      <c r="CB35" s="178">
        <v>74.535599249992998</v>
      </c>
      <c r="CC35" s="174"/>
      <c r="CD35" s="174"/>
      <c r="CE35" s="174"/>
      <c r="CF35" s="174"/>
      <c r="CG35" s="174"/>
      <c r="CH35" s="174"/>
      <c r="CI35" s="174"/>
      <c r="CJ35" s="174"/>
      <c r="CK35" s="174"/>
      <c r="CL35" s="174"/>
      <c r="CM35" s="5"/>
      <c r="CN35" s="5"/>
      <c r="CO35" s="5"/>
      <c r="CP35" s="5"/>
      <c r="CQ35" s="5"/>
      <c r="CR35" s="5"/>
      <c r="CS35" s="5"/>
    </row>
    <row r="36" spans="1:97" ht="10.5" customHeight="1">
      <c r="A36" s="4"/>
      <c r="B36" s="11">
        <f t="shared" si="34"/>
        <v>4</v>
      </c>
      <c r="C36" s="165"/>
      <c r="D36" s="10">
        <f t="shared" ref="D36:J36" si="42">C36+1+IF(C36=0,MAX($D35:$J35),0)</f>
        <v>29</v>
      </c>
      <c r="E36" s="10">
        <f t="shared" si="42"/>
        <v>30</v>
      </c>
      <c r="F36" s="10">
        <f t="shared" si="42"/>
        <v>31</v>
      </c>
      <c r="G36" s="10">
        <f t="shared" si="42"/>
        <v>32</v>
      </c>
      <c r="H36" s="10">
        <f t="shared" si="42"/>
        <v>33</v>
      </c>
      <c r="I36" s="10">
        <f t="shared" si="42"/>
        <v>34</v>
      </c>
      <c r="J36" s="10">
        <f t="shared" si="42"/>
        <v>35</v>
      </c>
      <c r="K36" s="165"/>
      <c r="L36" s="11"/>
      <c r="M36" s="5"/>
      <c r="N36" s="5"/>
      <c r="O36" s="11"/>
      <c r="P36" s="79"/>
      <c r="Q36" s="79">
        <v>0</v>
      </c>
      <c r="R36" s="79">
        <v>1</v>
      </c>
      <c r="S36" s="79">
        <v>2</v>
      </c>
      <c r="T36" s="79">
        <v>3</v>
      </c>
      <c r="U36" s="79">
        <v>4</v>
      </c>
      <c r="V36" s="79">
        <v>5</v>
      </c>
      <c r="W36" s="79">
        <v>6</v>
      </c>
      <c r="X36" s="79">
        <v>7</v>
      </c>
      <c r="Y36" s="79">
        <v>8</v>
      </c>
      <c r="Z36" s="11"/>
      <c r="AA36" s="11"/>
      <c r="AB36" s="11"/>
      <c r="AC36" s="11"/>
      <c r="AD36" s="5"/>
      <c r="AE36" s="5"/>
      <c r="AF36" s="11"/>
      <c r="AG36" s="11"/>
      <c r="AH36" s="40">
        <v>1</v>
      </c>
      <c r="AI36" s="40">
        <v>2</v>
      </c>
      <c r="AJ36" s="40">
        <v>3</v>
      </c>
      <c r="AK36" s="40">
        <v>3</v>
      </c>
      <c r="AL36" s="40">
        <v>3</v>
      </c>
      <c r="AM36" s="40">
        <v>4</v>
      </c>
      <c r="AN36" s="40">
        <v>4</v>
      </c>
      <c r="AO36" s="40">
        <v>4</v>
      </c>
      <c r="AP36" s="40">
        <v>5</v>
      </c>
      <c r="AQ36" s="40">
        <v>5</v>
      </c>
      <c r="AR36" s="40">
        <v>5</v>
      </c>
      <c r="AS36" s="40">
        <v>6</v>
      </c>
      <c r="AT36" s="40">
        <v>7</v>
      </c>
      <c r="AU36" s="5"/>
      <c r="AV36" s="11">
        <f t="shared" si="36"/>
        <v>4</v>
      </c>
      <c r="AW36" s="100"/>
      <c r="AX36" s="100">
        <f t="shared" ref="AX36:BD36" si="43">IF(D8=1,AX27-D36,-1)</f>
        <v>-6</v>
      </c>
      <c r="AY36" s="100">
        <f t="shared" si="43"/>
        <v>-6</v>
      </c>
      <c r="AZ36" s="100">
        <f t="shared" si="43"/>
        <v>-1</v>
      </c>
      <c r="BA36" s="100">
        <f t="shared" si="43"/>
        <v>-1</v>
      </c>
      <c r="BB36" s="100">
        <f t="shared" si="43"/>
        <v>-1</v>
      </c>
      <c r="BC36" s="100">
        <f t="shared" si="43"/>
        <v>-9</v>
      </c>
      <c r="BD36" s="100">
        <f t="shared" si="43"/>
        <v>-9</v>
      </c>
      <c r="BE36" s="100"/>
      <c r="BF36" s="11"/>
      <c r="BG36" s="5"/>
      <c r="BH36" s="8"/>
      <c r="BI36">
        <v>4</v>
      </c>
      <c r="BS36" s="8"/>
      <c r="BT36" s="174">
        <v>33</v>
      </c>
      <c r="BU36" s="175" t="s">
        <v>161</v>
      </c>
      <c r="BV36" s="176" t="s">
        <v>160</v>
      </c>
      <c r="BW36" s="174">
        <v>1</v>
      </c>
      <c r="BX36" s="10">
        <v>50</v>
      </c>
      <c r="BY36" s="177">
        <v>16.6666666666666</v>
      </c>
      <c r="BZ36" s="178">
        <v>33.3333333333333</v>
      </c>
      <c r="CA36" s="10">
        <v>90</v>
      </c>
      <c r="CB36" s="178">
        <v>74.535599249992998</v>
      </c>
      <c r="CC36" s="174"/>
      <c r="CD36" s="174"/>
      <c r="CE36" s="174"/>
      <c r="CF36" s="174"/>
      <c r="CG36" s="174"/>
      <c r="CH36" s="174"/>
      <c r="CI36" s="174"/>
      <c r="CJ36" s="174"/>
      <c r="CK36" s="174"/>
      <c r="CL36" s="174"/>
      <c r="CM36" s="5"/>
      <c r="CN36" s="5"/>
      <c r="CO36" s="5"/>
      <c r="CP36" s="5"/>
      <c r="CQ36" s="5"/>
      <c r="CR36" s="5"/>
      <c r="CS36" s="5"/>
    </row>
    <row r="37" spans="1:97" ht="10.5" customHeight="1">
      <c r="A37" s="4"/>
      <c r="B37" s="11">
        <f t="shared" si="34"/>
        <v>5</v>
      </c>
      <c r="C37" s="165"/>
      <c r="D37" s="10">
        <f t="shared" ref="D37:J37" si="44">C37+1+IF(C37=0,MAX($D36:$J36),0)</f>
        <v>36</v>
      </c>
      <c r="E37" s="10">
        <f t="shared" si="44"/>
        <v>37</v>
      </c>
      <c r="F37" s="10">
        <f t="shared" si="44"/>
        <v>38</v>
      </c>
      <c r="G37" s="10">
        <f t="shared" si="44"/>
        <v>39</v>
      </c>
      <c r="H37" s="10">
        <f t="shared" si="44"/>
        <v>40</v>
      </c>
      <c r="I37" s="10">
        <f t="shared" si="44"/>
        <v>41</v>
      </c>
      <c r="J37" s="10">
        <f t="shared" si="44"/>
        <v>42</v>
      </c>
      <c r="K37" s="165"/>
      <c r="L37" s="11"/>
      <c r="M37" s="5"/>
      <c r="N37" s="5"/>
      <c r="O37" s="161">
        <v>0</v>
      </c>
      <c r="P37" s="79">
        <v>0</v>
      </c>
      <c r="Q37" s="512">
        <f>IF(ISNUMBER(MATCH(Q21,$CK$43:$CK$78,0)),$CK$41,IF(ISNUMBER(MATCH(Q21,$CG$43:$CG$78,0)),$CG$41,$AG$3))</f>
        <v>0</v>
      </c>
      <c r="R37" s="513">
        <f>IF(ISNUMBER(MATCH(R21,$CK$43:$CK$78,0)),$CK$41,IF(ISNUMBER(MATCH(R21,$CG$43:$CG$78,0)),$CG$41,$AG$3))</f>
        <v>0</v>
      </c>
      <c r="S37" s="513">
        <f>IF(ISNUMBER(MATCH(S21,$CK$43:$CK$78,0)),$CK$41,IF(ISNUMBER(MATCH(S21,$CG$43:$CG$78,0)),$CG$41,$AG$3))</f>
        <v>0</v>
      </c>
      <c r="T37" s="513">
        <f>IF(ISNUMBER(MATCH(T21,$CK$43:$CK$78,0)),$CK$41,IF(ISNUMBER(MATCH(T21,$CG$43:$CG$78,0)),$CG$41,$AG$3))</f>
        <v>0</v>
      </c>
      <c r="U37" s="513">
        <f>IF(ISNUMBER(MATCH(U21,$CK$43:$CK$78,0)),$CK$41,IF(ISNUMBER(MATCH(U21,$CG$43:$CG$78,0)),$CG$41,$AG$3))</f>
        <v>0</v>
      </c>
      <c r="V37" s="513">
        <f>IF(ISNUMBER(MATCH(V21,$CK$43:$CK$78,0)),$CK$41,IF(ISNUMBER(MATCH(V21,$CG$43:$CG$78,0)),$CG$41,$AG$3))</f>
        <v>0</v>
      </c>
      <c r="W37" s="513">
        <f>IF(ISNUMBER(MATCH(W21,$CK$43:$CK$78,0)),$CK$41,IF(ISNUMBER(MATCH(W21,$CG$43:$CG$78,0)),$CG$41,$AG$3))</f>
        <v>0</v>
      </c>
      <c r="X37" s="513">
        <f>IF(ISNUMBER(MATCH(X21,$CK$43:$CK$78,0)),$CK$41,IF(ISNUMBER(MATCH(X21,$CG$43:$CG$78,0)),$CG$41,$AG$3))</f>
        <v>0</v>
      </c>
      <c r="Y37" s="514">
        <f>IF(ISNUMBER(MATCH(Y21,$CK$43:$CK$78,0)),$CK$41,IF(ISNUMBER(MATCH(Y21,$CG$43:$CG$78,0)),$CG$41,$AG$3))</f>
        <v>0</v>
      </c>
      <c r="Z37" s="49">
        <f>IF(ISNUMBER(MATCH(Z21,$CK$43:$CK$78,0)),$CK$41,IF(ISNUMBER(MATCH(Z21,$CG$43:$CG$78,0)),$CG$41,$AG$3))</f>
        <v>0</v>
      </c>
      <c r="AA37" s="49">
        <f>IF(ISNUMBER(MATCH(AA21,$CK$43:$CK$78,0)),$CK$41,IF(ISNUMBER(MATCH(AA21,$CG$43:$CG$78,0)),$CG$41,$AG$3))</f>
        <v>0</v>
      </c>
      <c r="AB37" s="49">
        <f>IF(ISNUMBER(MATCH(AB21,$CK$43:$CK$78,0)),$CK$41,IF(ISNUMBER(MATCH(AB21,$CG$43:$CG$78,0)),$CG$41,$AG$3))</f>
        <v>0</v>
      </c>
      <c r="AC37" s="49">
        <f>IF(ISNUMBER(MATCH(AC21,$CK$43:$CK$78,0)),$CK$41,IF(ISNUMBER(MATCH(AC21,$CG$43:$CG$78,0)),$CG$41,$AG$3))</f>
        <v>0</v>
      </c>
      <c r="AD37" s="5"/>
      <c r="AE37" s="5"/>
      <c r="AF37" s="40">
        <f t="array" ref="AF37:AF49">TRANSPOSE(AH36:AT36)</f>
        <v>1</v>
      </c>
      <c r="AG37" s="11">
        <v>1</v>
      </c>
      <c r="AH37" s="40">
        <v>1</v>
      </c>
      <c r="AI37" s="40">
        <v>2</v>
      </c>
      <c r="AJ37" s="40">
        <v>3</v>
      </c>
      <c r="AK37" s="40">
        <v>0</v>
      </c>
      <c r="AL37" s="40">
        <v>0</v>
      </c>
      <c r="AM37" s="40">
        <v>4</v>
      </c>
      <c r="AN37" s="40">
        <v>0</v>
      </c>
      <c r="AO37" s="40">
        <v>0</v>
      </c>
      <c r="AP37" s="40">
        <v>5</v>
      </c>
      <c r="AQ37" s="40">
        <v>0</v>
      </c>
      <c r="AR37" s="40">
        <v>0</v>
      </c>
      <c r="AS37" s="40">
        <v>6</v>
      </c>
      <c r="AT37" s="40">
        <v>7</v>
      </c>
      <c r="AU37" s="5"/>
      <c r="AV37" s="11">
        <f t="shared" si="36"/>
        <v>5</v>
      </c>
      <c r="AW37" s="100"/>
      <c r="AX37" s="100">
        <f t="shared" ref="AX37:BD37" si="45">IF(D9=1,AX28-D37,-1)</f>
        <v>-9</v>
      </c>
      <c r="AY37" s="100">
        <f t="shared" si="45"/>
        <v>-9</v>
      </c>
      <c r="AZ37" s="100">
        <f t="shared" si="45"/>
        <v>-9</v>
      </c>
      <c r="BA37" s="100">
        <f t="shared" si="45"/>
        <v>-9</v>
      </c>
      <c r="BB37" s="100">
        <f t="shared" si="45"/>
        <v>-9</v>
      </c>
      <c r="BC37" s="100">
        <f t="shared" si="45"/>
        <v>-9</v>
      </c>
      <c r="BD37" s="100">
        <f t="shared" si="45"/>
        <v>-9</v>
      </c>
      <c r="BE37" s="100"/>
      <c r="BF37" s="11"/>
      <c r="BG37" s="5"/>
      <c r="BH37" s="8"/>
      <c r="BI37">
        <v>5</v>
      </c>
      <c r="BS37" s="8"/>
      <c r="BT37" s="174">
        <v>34</v>
      </c>
      <c r="BU37" s="175" t="s">
        <v>185</v>
      </c>
      <c r="BV37" s="176" t="s">
        <v>149</v>
      </c>
      <c r="BW37" s="174">
        <v>1</v>
      </c>
      <c r="BX37" s="10">
        <v>50</v>
      </c>
      <c r="BY37" s="177">
        <v>16.6666666666666</v>
      </c>
      <c r="BZ37" s="178">
        <v>33.3333333333333</v>
      </c>
      <c r="CA37" s="10">
        <v>270</v>
      </c>
      <c r="CB37" s="178">
        <v>74.535599249992998</v>
      </c>
      <c r="CC37" s="174"/>
      <c r="CD37" s="174"/>
      <c r="CE37" s="174"/>
      <c r="CF37" s="174"/>
      <c r="CG37" s="174"/>
      <c r="CH37" s="174"/>
      <c r="CI37" s="174"/>
      <c r="CJ37" s="174"/>
      <c r="CK37" s="174"/>
      <c r="CL37" s="174"/>
      <c r="CM37" s="5"/>
      <c r="CN37" s="5"/>
      <c r="CO37" s="5"/>
      <c r="CP37" s="5"/>
      <c r="CQ37" s="5"/>
      <c r="CR37" s="5"/>
      <c r="CS37" s="5"/>
    </row>
    <row r="38" spans="1:97" ht="10.5" customHeight="1">
      <c r="A38" s="4"/>
      <c r="B38" s="11">
        <f t="shared" si="34"/>
        <v>6</v>
      </c>
      <c r="C38" s="165"/>
      <c r="D38" s="10">
        <f t="shared" ref="D38:J38" si="46">C38+1+IF(C38=0,MAX($D37:$J37),0)</f>
        <v>43</v>
      </c>
      <c r="E38" s="10">
        <f t="shared" si="46"/>
        <v>44</v>
      </c>
      <c r="F38" s="10">
        <f t="shared" si="46"/>
        <v>45</v>
      </c>
      <c r="G38" s="10">
        <f t="shared" si="46"/>
        <v>46</v>
      </c>
      <c r="H38" s="10">
        <f t="shared" si="46"/>
        <v>47</v>
      </c>
      <c r="I38" s="10">
        <f t="shared" si="46"/>
        <v>48</v>
      </c>
      <c r="J38" s="10">
        <f t="shared" si="46"/>
        <v>49</v>
      </c>
      <c r="K38" s="165"/>
      <c r="L38" s="11"/>
      <c r="M38" s="5"/>
      <c r="N38" s="5"/>
      <c r="O38" s="161">
        <v>1</v>
      </c>
      <c r="P38" s="79">
        <v>1</v>
      </c>
      <c r="Q38" s="515">
        <f>IF(ISNUMBER(MATCH(Q22,$CK$43:$CK$78,0)),$CK$41,IF(ISNUMBER(MATCH(Q22,$CG$43:$CG$78,0)),$CG$41,$AG$3))</f>
        <v>0</v>
      </c>
      <c r="R38" s="516">
        <f>IF(ISNUMBER(MATCH(R22,$CK$43:$CK$78,0)),$CK$41,IF(ISNUMBER(MATCH(R22,$CG$43:$CG$78,0)),$CG$41,$AG$3))</f>
        <v>0</v>
      </c>
      <c r="S38" s="516">
        <f>IF(ISNUMBER(MATCH(S22,$CK$43:$CK$78,0)),$CK$41,IF(ISNUMBER(MATCH(S22,$CG$43:$CG$78,0)),$CG$41,$AG$3))</f>
        <v>0</v>
      </c>
      <c r="T38" s="516">
        <f>IF(ISNUMBER(MATCH(T22,$CK$43:$CK$78,0)),$CK$41,IF(ISNUMBER(MATCH(T22,$CG$43:$CG$78,0)),$CG$41,$AG$3))</f>
        <v>0</v>
      </c>
      <c r="U38" s="516">
        <f>IF(ISNUMBER(MATCH(U22,$CK$43:$CK$78,0)),$CK$41,IF(ISNUMBER(MATCH(U22,$CG$43:$CG$78,0)),$CG$41,$AG$3))</f>
        <v>0</v>
      </c>
      <c r="V38" s="516">
        <f>IF(ISNUMBER(MATCH(V22,$CK$43:$CK$78,0)),$CK$41,IF(ISNUMBER(MATCH(V22,$CG$43:$CG$78,0)),$CG$41,$AG$3))</f>
        <v>0</v>
      </c>
      <c r="W38" s="516">
        <f>IF(ISNUMBER(MATCH(W22,$CK$43:$CK$78,0)),$CK$41,IF(ISNUMBER(MATCH(W22,$CG$43:$CG$78,0)),$CG$41,$AG$3))</f>
        <v>0</v>
      </c>
      <c r="X38" s="516">
        <f>IF(ISNUMBER(MATCH(X22,$CK$43:$CK$78,0)),$CK$41,IF(ISNUMBER(MATCH(X22,$CG$43:$CG$78,0)),$CG$41,$AG$3))</f>
        <v>0</v>
      </c>
      <c r="Y38" s="517">
        <f>IF(ISNUMBER(MATCH(Y22,$CK$43:$CK$78,0)),$CK$41,IF(ISNUMBER(MATCH(Y22,$CG$43:$CG$78,0)),$CG$41,$AG$3))</f>
        <v>0</v>
      </c>
      <c r="Z38" s="49">
        <f>IF(ISNUMBER(MATCH(Z22,$CK$43:$CK$78,0)),$CK$41,IF(ISNUMBER(MATCH(Z22,$CG$43:$CG$78,0)),$CG$41,$AG$3))</f>
        <v>0</v>
      </c>
      <c r="AA38" s="49">
        <f>IF(ISNUMBER(MATCH(AA22,$CK$43:$CK$78,0)),$CK$41,IF(ISNUMBER(MATCH(AA22,$CG$43:$CG$78,0)),$CG$41,$AG$3))</f>
        <v>0</v>
      </c>
      <c r="AB38" s="49">
        <f>IF(ISNUMBER(MATCH(AB22,$CK$43:$CK$78,0)),$CK$41,IF(ISNUMBER(MATCH(AB22,$CG$43:$CG$78,0)),$CG$41,$AG$3))</f>
        <v>0</v>
      </c>
      <c r="AC38" s="49">
        <f>IF(ISNUMBER(MATCH(AC22,$CK$43:$CK$78,0)),$CK$41,IF(ISNUMBER(MATCH(AC22,$CG$43:$CG$78,0)),$CG$41,$AG$3))</f>
        <v>0</v>
      </c>
      <c r="AD38" s="5"/>
      <c r="AE38" s="5"/>
      <c r="AF38" s="40">
        <v>2</v>
      </c>
      <c r="AG38" s="11">
        <f>AG37+1</f>
        <v>2</v>
      </c>
      <c r="AH38" s="40">
        <v>1</v>
      </c>
      <c r="AI38" s="40">
        <v>2</v>
      </c>
      <c r="AJ38" s="40">
        <v>3</v>
      </c>
      <c r="AK38" s="40">
        <v>0</v>
      </c>
      <c r="AL38" s="40">
        <v>0</v>
      </c>
      <c r="AM38" s="40">
        <v>4</v>
      </c>
      <c r="AN38" s="40">
        <v>0</v>
      </c>
      <c r="AO38" s="40">
        <v>0</v>
      </c>
      <c r="AP38" s="40">
        <v>5</v>
      </c>
      <c r="AQ38" s="40">
        <v>0</v>
      </c>
      <c r="AR38" s="40">
        <v>0</v>
      </c>
      <c r="AS38" s="40">
        <v>6</v>
      </c>
      <c r="AT38" s="40">
        <v>7</v>
      </c>
      <c r="AU38" s="5"/>
      <c r="AV38" s="11">
        <f t="shared" si="36"/>
        <v>6</v>
      </c>
      <c r="AW38" s="100"/>
      <c r="AX38" s="100">
        <f t="shared" ref="AX38:BD38" si="47">IF(D10=1,AX29-D38,-1)</f>
        <v>-9</v>
      </c>
      <c r="AY38" s="100">
        <f t="shared" si="47"/>
        <v>-9</v>
      </c>
      <c r="AZ38" s="100">
        <f t="shared" si="47"/>
        <v>-9</v>
      </c>
      <c r="BA38" s="100">
        <f t="shared" si="47"/>
        <v>-9</v>
      </c>
      <c r="BB38" s="100">
        <f t="shared" si="47"/>
        <v>-9</v>
      </c>
      <c r="BC38" s="100">
        <f t="shared" si="47"/>
        <v>-9</v>
      </c>
      <c r="BD38" s="100">
        <f t="shared" si="47"/>
        <v>-9</v>
      </c>
      <c r="BE38" s="100"/>
      <c r="BF38" s="11"/>
      <c r="BG38" s="5"/>
      <c r="BH38" s="8"/>
      <c r="BI38">
        <v>6</v>
      </c>
      <c r="BQ38">
        <v>1</v>
      </c>
      <c r="BS38" s="8"/>
      <c r="BT38" s="174">
        <v>35</v>
      </c>
      <c r="BU38" s="175" t="s">
        <v>178</v>
      </c>
      <c r="BV38" s="176" t="s">
        <v>181</v>
      </c>
      <c r="BW38" s="174">
        <v>1</v>
      </c>
      <c r="BX38" s="10">
        <v>50</v>
      </c>
      <c r="BY38" s="177">
        <v>16.6666666666666</v>
      </c>
      <c r="BZ38" s="178">
        <v>33.3333333333333</v>
      </c>
      <c r="CA38" s="10">
        <v>180</v>
      </c>
      <c r="CB38" s="178">
        <v>74.535599249992998</v>
      </c>
      <c r="CC38" s="174"/>
      <c r="CD38" s="174"/>
      <c r="CE38" s="174"/>
      <c r="CF38" s="174"/>
      <c r="CG38" s="174"/>
      <c r="CH38" s="174"/>
      <c r="CI38" s="174"/>
      <c r="CJ38" s="174"/>
      <c r="CK38" s="174"/>
      <c r="CL38" s="174"/>
      <c r="CM38" s="5"/>
      <c r="CN38" s="5"/>
      <c r="CO38" s="5"/>
      <c r="CP38" s="5"/>
      <c r="CQ38" s="5"/>
      <c r="CR38" s="5"/>
      <c r="CS38" s="5"/>
    </row>
    <row r="39" spans="1:97" ht="10.5" customHeight="1">
      <c r="A39" s="4"/>
      <c r="B39" s="11"/>
      <c r="C39" s="165"/>
      <c r="D39" s="165"/>
      <c r="E39" s="165"/>
      <c r="F39" s="165"/>
      <c r="G39" s="165"/>
      <c r="H39" s="165"/>
      <c r="I39" s="165"/>
      <c r="J39" s="165"/>
      <c r="K39" s="165"/>
      <c r="L39" s="11"/>
      <c r="M39" s="5"/>
      <c r="N39" s="5"/>
      <c r="O39" s="161">
        <v>2</v>
      </c>
      <c r="P39" s="79">
        <v>2</v>
      </c>
      <c r="Q39" s="515">
        <f>IF(ISNUMBER(MATCH(Q23,$CK$43:$CK$78,0)),$CK$41,IF(ISNUMBER(MATCH(Q23,$CG$43:$CG$78,0)),$CG$41,$AG$3))</f>
        <v>0</v>
      </c>
      <c r="R39" s="516">
        <f>IF(ISNUMBER(MATCH(R23,$CK$43:$CK$78,0)),$CK$41,IF(ISNUMBER(MATCH(R23,$CG$43:$CG$78,0)),$CG$41,$AG$3))</f>
        <v>0</v>
      </c>
      <c r="S39" s="516">
        <f>IF(ISNUMBER(MATCH(S23,$CK$43:$CK$78,0)),$CK$41,IF(ISNUMBER(MATCH(S23,$CG$43:$CG$78,0)),$CG$41,$AG$3))</f>
        <v>-2</v>
      </c>
      <c r="T39" s="516">
        <f>IF(ISNUMBER(MATCH(T23,$CK$43:$CK$78,0)),$CK$41,IF(ISNUMBER(MATCH(T23,$CG$43:$CG$78,0)),$CG$41,$AG$3))</f>
        <v>-2</v>
      </c>
      <c r="U39" s="516">
        <f>IF(ISNUMBER(MATCH(U23,$CK$43:$CK$78,0)),$CK$41,IF(ISNUMBER(MATCH(U23,$CG$43:$CG$78,0)),$CG$41,$AG$3))</f>
        <v>-2</v>
      </c>
      <c r="V39" s="516">
        <f>IF(ISNUMBER(MATCH(V23,$CK$43:$CK$78,0)),$CK$41,IF(ISNUMBER(MATCH(V23,$CG$43:$CG$78,0)),$CG$41,$AG$3))</f>
        <v>-2</v>
      </c>
      <c r="W39" s="516">
        <f>IF(ISNUMBER(MATCH(W23,$CK$43:$CK$78,0)),$CK$41,IF(ISNUMBER(MATCH(W23,$CG$43:$CG$78,0)),$CG$41,$AG$3))</f>
        <v>-2</v>
      </c>
      <c r="X39" s="516">
        <f>IF(ISNUMBER(MATCH(X23,$CK$43:$CK$78,0)),$CK$41,IF(ISNUMBER(MATCH(X23,$CG$43:$CG$78,0)),$CG$41,$AG$3))</f>
        <v>-2</v>
      </c>
      <c r="Y39" s="517">
        <f>IF(ISNUMBER(MATCH(Y23,$CK$43:$CK$78,0)),$CK$41,IF(ISNUMBER(MATCH(Y23,$CG$43:$CG$78,0)),$CG$41,$AG$3))</f>
        <v>-2</v>
      </c>
      <c r="Z39" s="49">
        <f>IF(ISNUMBER(MATCH(Z23,$CK$43:$CK$78,0)),$CK$41,IF(ISNUMBER(MATCH(Z23,$CG$43:$CG$78,0)),$CG$41,$AG$3))</f>
        <v>-2</v>
      </c>
      <c r="AA39" s="49">
        <f>IF(ISNUMBER(MATCH(AA23,$CK$43:$CK$78,0)),$CK$41,IF(ISNUMBER(MATCH(AA23,$CG$43:$CG$78,0)),$CG$41,$AG$3))</f>
        <v>-2</v>
      </c>
      <c r="AB39" s="49">
        <f>IF(ISNUMBER(MATCH(AB23,$CK$43:$CK$78,0)),$CK$41,IF(ISNUMBER(MATCH(AB23,$CG$43:$CG$78,0)),$CG$41,$AG$3))</f>
        <v>0</v>
      </c>
      <c r="AC39" s="49">
        <f>IF(ISNUMBER(MATCH(AC23,$CK$43:$CK$78,0)),$CK$41,IF(ISNUMBER(MATCH(AC23,$CG$43:$CG$78,0)),$CG$41,$AG$3))</f>
        <v>0</v>
      </c>
      <c r="AD39" s="108"/>
      <c r="AE39" s="5"/>
      <c r="AF39" s="40">
        <v>3</v>
      </c>
      <c r="AG39" s="153">
        <f t="shared" ref="AG39:AG49" si="48">AG38+1</f>
        <v>3</v>
      </c>
      <c r="AH39" s="40">
        <v>1</v>
      </c>
      <c r="AI39" s="40">
        <v>2</v>
      </c>
      <c r="AJ39" s="168" t="s">
        <v>0</v>
      </c>
      <c r="AK39" s="40" t="str">
        <f t="shared" ref="AK39:AK47" si="49">AJ39</f>
        <v>a</v>
      </c>
      <c r="AL39" s="40" t="str">
        <f t="shared" ref="AL39:AL47" si="50">AK39</f>
        <v>a</v>
      </c>
      <c r="AM39" s="169" t="s">
        <v>62</v>
      </c>
      <c r="AN39" s="40" t="str">
        <f t="shared" ref="AN39:AN47" si="51">AM39</f>
        <v>b</v>
      </c>
      <c r="AO39" s="158" t="str">
        <f t="shared" ref="AO39:AO47" si="52">AN39</f>
        <v>b</v>
      </c>
      <c r="AP39" s="168" t="s">
        <v>56</v>
      </c>
      <c r="AQ39" s="40" t="str">
        <f t="shared" ref="AQ39:AQ47" si="53">AP39</f>
        <v>c</v>
      </c>
      <c r="AR39" s="40" t="str">
        <f t="shared" ref="AR39:AR47" si="54">AQ39</f>
        <v>c</v>
      </c>
      <c r="AS39" s="40">
        <v>3</v>
      </c>
      <c r="AT39" s="40">
        <v>4</v>
      </c>
      <c r="AU39" s="5"/>
      <c r="AV39" s="11"/>
      <c r="AW39" s="100"/>
      <c r="AX39" s="100"/>
      <c r="AY39" s="100"/>
      <c r="AZ39" s="100"/>
      <c r="BA39" s="100"/>
      <c r="BB39" s="100"/>
      <c r="BC39" s="100"/>
      <c r="BD39" s="100"/>
      <c r="BE39" s="100"/>
      <c r="BF39" s="11"/>
      <c r="BG39" s="5"/>
      <c r="BH39" s="8"/>
      <c r="BI39">
        <v>7</v>
      </c>
      <c r="BP39">
        <v>1</v>
      </c>
      <c r="BQ39">
        <v>1</v>
      </c>
      <c r="BR39">
        <v>1</v>
      </c>
      <c r="BS39" s="8"/>
      <c r="BT39" s="494"/>
      <c r="BU39" s="174"/>
      <c r="BV39" s="174"/>
      <c r="BW39" s="174"/>
      <c r="BX39" s="174"/>
      <c r="BY39" s="174"/>
      <c r="BZ39" s="174"/>
      <c r="CA39" s="174"/>
      <c r="CB39" s="174"/>
      <c r="CC39" s="174"/>
      <c r="CD39" s="174"/>
      <c r="CE39" s="174"/>
      <c r="CF39" s="174"/>
      <c r="CG39" s="164">
        <v>4</v>
      </c>
      <c r="CH39" s="174"/>
      <c r="CI39" s="174"/>
      <c r="CJ39" s="174"/>
      <c r="CK39" s="164">
        <v>3</v>
      </c>
      <c r="CL39" s="174"/>
      <c r="CM39" s="5"/>
      <c r="CN39" s="5"/>
      <c r="CO39" s="5"/>
      <c r="CP39" s="5"/>
      <c r="CQ39" s="5"/>
      <c r="CR39" s="5"/>
      <c r="CS39" s="5"/>
    </row>
    <row r="40" spans="1:97" ht="10.5" customHeight="1">
      <c r="A40" s="4"/>
      <c r="B40" s="11"/>
      <c r="C40" s="11"/>
      <c r="D40" s="11"/>
      <c r="E40" s="11"/>
      <c r="F40" s="11"/>
      <c r="G40" s="11"/>
      <c r="H40" s="11"/>
      <c r="I40" s="11"/>
      <c r="J40" s="11"/>
      <c r="K40" s="11"/>
      <c r="L40" s="11"/>
      <c r="M40" s="5"/>
      <c r="N40" s="5"/>
      <c r="O40" s="161">
        <v>3</v>
      </c>
      <c r="P40" s="79">
        <v>3</v>
      </c>
      <c r="Q40" s="515">
        <f>IF(ISNUMBER(MATCH(Q24,$CK$43:$CK$78,0)),$CK$41,IF(ISNUMBER(MATCH(Q24,$CG$43:$CG$78,0)),$CG$41,$AG$3))</f>
        <v>0</v>
      </c>
      <c r="R40" s="516">
        <f>IF(ISNUMBER(MATCH(R24,$CK$43:$CK$78,0)),$CK$41,IF(ISNUMBER(MATCH(R24,$CG$43:$CG$78,0)),$CG$41,$AG$3))</f>
        <v>0</v>
      </c>
      <c r="S40" s="516">
        <f>IF(ISNUMBER(MATCH(S24,$CK$43:$CK$78,0)),$CK$41,IF(ISNUMBER(MATCH(S24,$CG$43:$CG$78,0)),$CG$41,$AG$3))</f>
        <v>-2</v>
      </c>
      <c r="T40" s="516">
        <f>IF(ISNUMBER(MATCH(T24,$CK$43:$CK$78,0)),$CK$41,IF(ISNUMBER(MATCH(T24,$CG$43:$CG$78,0)),$CG$41,$AG$3))</f>
        <v>0</v>
      </c>
      <c r="U40" s="516">
        <f>IF(ISNUMBER(MATCH(U24,$CK$43:$CK$78,0)),$CK$41,IF(ISNUMBER(MATCH(U24,$CG$43:$CG$78,0)),$CG$41,$AG$3))</f>
        <v>0</v>
      </c>
      <c r="V40" s="516">
        <f>IF(ISNUMBER(MATCH(V24,$CK$43:$CK$78,0)),$CK$41,IF(ISNUMBER(MATCH(V24,$CG$43:$CG$78,0)),$CG$41,$AG$3))</f>
        <v>0</v>
      </c>
      <c r="W40" s="516">
        <f>IF(ISNUMBER(MATCH(W24,$CK$43:$CK$78,0)),$CK$41,IF(ISNUMBER(MATCH(W24,$CG$43:$CG$78,0)),$CG$41,$AG$3))</f>
        <v>0</v>
      </c>
      <c r="X40" s="516">
        <f>IF(ISNUMBER(MATCH(X24,$CK$43:$CK$78,0)),$CK$41,IF(ISNUMBER(MATCH(X24,$CG$43:$CG$78,0)),$CG$41,$AG$3))</f>
        <v>0</v>
      </c>
      <c r="Y40" s="517">
        <f>IF(ISNUMBER(MATCH(Y24,$CK$43:$CK$78,0)),$CK$41,IF(ISNUMBER(MATCH(Y24,$CG$43:$CG$78,0)),$CG$41,$AG$3))</f>
        <v>0</v>
      </c>
      <c r="Z40" s="49">
        <f>IF(ISNUMBER(MATCH(Z24,$CK$43:$CK$78,0)),$CK$41,IF(ISNUMBER(MATCH(Z24,$CG$43:$CG$78,0)),$CG$41,$AG$3))</f>
        <v>0</v>
      </c>
      <c r="AA40" s="49">
        <f>IF(ISNUMBER(MATCH(AA24,$CK$43:$CK$78,0)),$CK$41,IF(ISNUMBER(MATCH(AA24,$CG$43:$CG$78,0)),$CG$41,$AG$3))</f>
        <v>-2</v>
      </c>
      <c r="AB40" s="49">
        <f>IF(ISNUMBER(MATCH(AB24,$CK$43:$CK$78,0)),$CK$41,IF(ISNUMBER(MATCH(AB24,$CG$43:$CG$78,0)),$CG$41,$AG$3))</f>
        <v>0</v>
      </c>
      <c r="AC40" s="49">
        <f>IF(ISNUMBER(MATCH(AC24,$CK$43:$CK$78,0)),$CK$41,IF(ISNUMBER(MATCH(AC24,$CG$43:$CG$78,0)),$CG$41,$AG$3))</f>
        <v>0</v>
      </c>
      <c r="AD40" s="108"/>
      <c r="AE40" s="5"/>
      <c r="AF40" s="40">
        <v>3</v>
      </c>
      <c r="AG40" s="153">
        <f t="shared" si="48"/>
        <v>4</v>
      </c>
      <c r="AH40" s="40">
        <v>0</v>
      </c>
      <c r="AI40" s="40">
        <v>0</v>
      </c>
      <c r="AJ40" s="40" t="str">
        <f>AJ39</f>
        <v>a</v>
      </c>
      <c r="AK40" s="40" t="str">
        <f t="shared" si="49"/>
        <v>a</v>
      </c>
      <c r="AL40" s="40" t="str">
        <f t="shared" si="50"/>
        <v>a</v>
      </c>
      <c r="AM40" s="156" t="str">
        <f>AM39</f>
        <v>b</v>
      </c>
      <c r="AN40" s="40" t="str">
        <f t="shared" si="51"/>
        <v>b</v>
      </c>
      <c r="AO40" s="158" t="str">
        <f t="shared" si="52"/>
        <v>b</v>
      </c>
      <c r="AP40" s="40" t="str">
        <f>AP39</f>
        <v>c</v>
      </c>
      <c r="AQ40" s="40" t="str">
        <f t="shared" si="53"/>
        <v>c</v>
      </c>
      <c r="AR40" s="40" t="str">
        <f t="shared" si="54"/>
        <v>c</v>
      </c>
      <c r="AS40" s="40">
        <v>0</v>
      </c>
      <c r="AT40" s="40">
        <v>0</v>
      </c>
      <c r="AU40" s="5"/>
      <c r="AV40" s="11"/>
      <c r="AW40" s="100"/>
      <c r="AX40" s="100"/>
      <c r="AY40" s="100"/>
      <c r="AZ40" s="100"/>
      <c r="BA40" s="100"/>
      <c r="BB40" s="100"/>
      <c r="BC40" s="100"/>
      <c r="BD40" s="100"/>
      <c r="BE40" s="100"/>
      <c r="BF40" s="11"/>
      <c r="BG40" s="5"/>
      <c r="BH40" s="8"/>
      <c r="BI40">
        <v>8</v>
      </c>
      <c r="BP40">
        <v>1</v>
      </c>
      <c r="BQ40">
        <v>1</v>
      </c>
      <c r="BR40">
        <v>1</v>
      </c>
      <c r="BS40" s="8"/>
      <c r="BT40" s="174"/>
      <c r="BU40" s="174"/>
      <c r="BV40" s="174"/>
      <c r="BW40" s="174"/>
      <c r="BX40" s="174"/>
      <c r="BY40" s="174"/>
      <c r="BZ40" s="174"/>
      <c r="CA40" s="174"/>
      <c r="CB40" s="174"/>
      <c r="CC40" s="174"/>
      <c r="CD40" s="174"/>
      <c r="CE40" s="174"/>
      <c r="CF40" s="174"/>
      <c r="CG40" s="164" t="s">
        <v>761</v>
      </c>
      <c r="CH40" s="174"/>
      <c r="CI40" s="174"/>
      <c r="CJ40" s="174"/>
      <c r="CK40" s="164" t="s">
        <v>762</v>
      </c>
      <c r="CL40" s="174"/>
      <c r="CM40" s="5"/>
      <c r="CN40" s="5"/>
      <c r="CO40" s="5"/>
      <c r="CP40" s="5"/>
      <c r="CQ40" s="5"/>
      <c r="CR40" s="5"/>
      <c r="CS40" s="5"/>
    </row>
    <row r="41" spans="1:97" ht="10.5" customHeight="1">
      <c r="A41" s="4"/>
      <c r="B41" s="11"/>
      <c r="C41" s="11"/>
      <c r="D41" s="11">
        <f>ROW()</f>
        <v>41</v>
      </c>
      <c r="E41" s="11">
        <f>ROW()</f>
        <v>41</v>
      </c>
      <c r="F41" s="11">
        <f>ROW()</f>
        <v>41</v>
      </c>
      <c r="G41" s="11">
        <f>ROW()</f>
        <v>41</v>
      </c>
      <c r="H41" s="11">
        <f>ROW()</f>
        <v>41</v>
      </c>
      <c r="I41" s="11">
        <f>ROW()</f>
        <v>41</v>
      </c>
      <c r="J41" s="11">
        <f>ROW()</f>
        <v>41</v>
      </c>
      <c r="K41" s="11">
        <f>ROW()</f>
        <v>41</v>
      </c>
      <c r="L41" s="11"/>
      <c r="M41" s="5"/>
      <c r="N41" s="5"/>
      <c r="O41" s="161">
        <v>4</v>
      </c>
      <c r="P41" s="79">
        <v>4</v>
      </c>
      <c r="Q41" s="515">
        <f>IF(ISNUMBER(MATCH(Q25,$CK$43:$CK$78,0)),$CK$41,IF(ISNUMBER(MATCH(Q25,$CG$43:$CG$78,0)),$CG$41,$AG$3))</f>
        <v>0</v>
      </c>
      <c r="R41" s="516">
        <f>IF(ISNUMBER(MATCH(R25,$CK$43:$CK$78,0)),$CK$41,IF(ISNUMBER(MATCH(R25,$CG$43:$CG$78,0)),$CG$41,$AG$3))</f>
        <v>0</v>
      </c>
      <c r="S41" s="516">
        <f>IF(ISNUMBER(MATCH(S25,$CK$43:$CK$78,0)),$CK$41,IF(ISNUMBER(MATCH(S25,$CG$43:$CG$78,0)),$CG$41,$AG$3))</f>
        <v>-2</v>
      </c>
      <c r="T41" s="516">
        <f>IF(ISNUMBER(MATCH(T25,$CK$43:$CK$78,0)),$CK$41,IF(ISNUMBER(MATCH(T25,$CG$43:$CG$78,0)),$CG$41,$AG$3))</f>
        <v>0</v>
      </c>
      <c r="U41" s="516">
        <f>IF(ISNUMBER(MATCH(U25,$CK$43:$CK$78,0)),$CK$41,IF(ISNUMBER(MATCH(U25,$CG$43:$CG$78,0)),$CG$41,$AG$3))</f>
        <v>0</v>
      </c>
      <c r="V41" s="516">
        <f>IF(ISNUMBER(MATCH(V25,$CK$43:$CK$78,0)),$CK$41,IF(ISNUMBER(MATCH(V25,$CG$43:$CG$78,0)),$CG$41,$AG$3))</f>
        <v>2</v>
      </c>
      <c r="W41" s="516">
        <f>IF(ISNUMBER(MATCH(W25,$CK$43:$CK$78,0)),$CK$41,IF(ISNUMBER(MATCH(W25,$CG$43:$CG$78,0)),$CG$41,$AG$3))</f>
        <v>2</v>
      </c>
      <c r="X41" s="516">
        <f>IF(ISNUMBER(MATCH(X25,$CK$43:$CK$78,0)),$CK$41,IF(ISNUMBER(MATCH(X25,$CG$43:$CG$78,0)),$CG$41,$AG$3))</f>
        <v>2</v>
      </c>
      <c r="Y41" s="517">
        <f>IF(ISNUMBER(MATCH(Y25,$CK$43:$CK$78,0)),$CK$41,IF(ISNUMBER(MATCH(Y25,$CG$43:$CG$78,0)),$CG$41,$AG$3))</f>
        <v>0</v>
      </c>
      <c r="Z41" s="49">
        <f>IF(ISNUMBER(MATCH(Z25,$CK$43:$CK$78,0)),$CK$41,IF(ISNUMBER(MATCH(Z25,$CG$43:$CG$78,0)),$CG$41,$AG$3))</f>
        <v>0</v>
      </c>
      <c r="AA41" s="49">
        <f>IF(ISNUMBER(MATCH(AA25,$CK$43:$CK$78,0)),$CK$41,IF(ISNUMBER(MATCH(AA25,$CG$43:$CG$78,0)),$CG$41,$AG$3))</f>
        <v>-2</v>
      </c>
      <c r="AB41" s="49">
        <f>IF(ISNUMBER(MATCH(AB25,$CK$43:$CK$78,0)),$CK$41,IF(ISNUMBER(MATCH(AB25,$CG$43:$CG$78,0)),$CG$41,$AG$3))</f>
        <v>0</v>
      </c>
      <c r="AC41" s="49">
        <f>IF(ISNUMBER(MATCH(AC25,$CK$43:$CK$78,0)),$CK$41,IF(ISNUMBER(MATCH(AC25,$CG$43:$CG$78,0)),$CG$41,$AG$3))</f>
        <v>0</v>
      </c>
      <c r="AD41" s="108"/>
      <c r="AE41" s="5"/>
      <c r="AF41" s="40">
        <v>3</v>
      </c>
      <c r="AG41" s="153">
        <f t="shared" si="48"/>
        <v>5</v>
      </c>
      <c r="AH41" s="40">
        <v>0</v>
      </c>
      <c r="AI41" s="40">
        <v>0</v>
      </c>
      <c r="AJ41" s="40" t="str">
        <f>AJ40</f>
        <v>a</v>
      </c>
      <c r="AK41" s="40" t="str">
        <f t="shared" si="49"/>
        <v>a</v>
      </c>
      <c r="AL41" s="40" t="str">
        <f t="shared" si="50"/>
        <v>a</v>
      </c>
      <c r="AM41" s="156" t="str">
        <f>AM40</f>
        <v>b</v>
      </c>
      <c r="AN41" s="40" t="str">
        <f t="shared" si="51"/>
        <v>b</v>
      </c>
      <c r="AO41" s="158" t="str">
        <f t="shared" si="52"/>
        <v>b</v>
      </c>
      <c r="AP41" s="40" t="str">
        <f>AP40</f>
        <v>c</v>
      </c>
      <c r="AQ41" s="40" t="str">
        <f t="shared" si="53"/>
        <v>c</v>
      </c>
      <c r="AR41" s="40" t="str">
        <f t="shared" si="54"/>
        <v>c</v>
      </c>
      <c r="AS41" s="40">
        <v>0</v>
      </c>
      <c r="AT41" s="40">
        <v>0</v>
      </c>
      <c r="AU41" s="5"/>
      <c r="AV41" s="11">
        <v>0</v>
      </c>
      <c r="AW41" s="100"/>
      <c r="AX41" s="100">
        <f t="shared" ref="AX41:BD47" si="55">AX23-D23</f>
        <v>0</v>
      </c>
      <c r="AY41" s="100">
        <f t="shared" si="55"/>
        <v>0</v>
      </c>
      <c r="AZ41" s="100">
        <f t="shared" si="55"/>
        <v>0</v>
      </c>
      <c r="BA41" s="100">
        <f t="shared" si="55"/>
        <v>0</v>
      </c>
      <c r="BB41" s="100">
        <f t="shared" si="55"/>
        <v>0</v>
      </c>
      <c r="BC41" s="100">
        <f t="shared" si="55"/>
        <v>0</v>
      </c>
      <c r="BD41" s="100">
        <f t="shared" si="55"/>
        <v>0</v>
      </c>
      <c r="BE41" s="100"/>
      <c r="BF41" s="11"/>
      <c r="BG41" s="5"/>
      <c r="BH41" s="8"/>
      <c r="BI41" s="8"/>
      <c r="BJ41" s="8"/>
      <c r="BK41" s="8"/>
      <c r="BL41" s="8"/>
      <c r="BM41" s="8"/>
      <c r="BN41" s="8"/>
      <c r="BO41" s="8"/>
      <c r="BP41" s="8"/>
      <c r="BQ41" s="8"/>
      <c r="BR41" s="8"/>
      <c r="BS41" s="8"/>
      <c r="BT41" s="494" t="s">
        <v>760</v>
      </c>
      <c r="BU41" s="174"/>
      <c r="BV41" s="174"/>
      <c r="BW41" s="174"/>
      <c r="BX41" s="174"/>
      <c r="BY41" s="174"/>
      <c r="BZ41" s="174"/>
      <c r="CA41" s="174"/>
      <c r="CB41" s="174"/>
      <c r="CC41" s="174"/>
      <c r="CD41" s="174"/>
      <c r="CE41" s="174"/>
      <c r="CF41" s="174"/>
      <c r="CG41" s="164">
        <v>2</v>
      </c>
      <c r="CH41" s="174"/>
      <c r="CI41" s="174"/>
      <c r="CJ41" s="174"/>
      <c r="CK41" s="164">
        <f>-CG41</f>
        <v>-2</v>
      </c>
      <c r="CL41" s="174"/>
      <c r="CM41" s="5"/>
      <c r="CN41" s="5"/>
      <c r="CO41" s="5"/>
      <c r="CP41" s="5"/>
      <c r="CQ41" s="5"/>
      <c r="CR41" s="5"/>
      <c r="CS41" s="5"/>
    </row>
    <row r="42" spans="1:97" ht="10.5" customHeight="1">
      <c r="A42" s="4"/>
      <c r="B42" s="11">
        <f t="shared" ref="B42:B48" si="56">C4</f>
        <v>0</v>
      </c>
      <c r="C42" s="11">
        <f>COLUMN()</f>
        <v>3</v>
      </c>
      <c r="D42" s="525" t="str">
        <f t="shared" ref="D42:J48" si="57">_xlfn.CONCAT(COLUMN()-$C42,",",ROW()-D$41)</f>
        <v>1,1</v>
      </c>
      <c r="E42" s="525" t="str">
        <f t="shared" si="57"/>
        <v>2,1</v>
      </c>
      <c r="F42" s="525" t="str">
        <f t="shared" si="57"/>
        <v>3,1</v>
      </c>
      <c r="G42" s="525" t="str">
        <f t="shared" si="57"/>
        <v>4,1</v>
      </c>
      <c r="H42" s="525" t="str">
        <f t="shared" si="57"/>
        <v>5,1</v>
      </c>
      <c r="I42" s="525" t="str">
        <f t="shared" si="57"/>
        <v>6,1</v>
      </c>
      <c r="J42" s="525" t="str">
        <f t="shared" si="57"/>
        <v>7,1</v>
      </c>
      <c r="K42" s="11">
        <f>ROW()</f>
        <v>42</v>
      </c>
      <c r="L42" s="11"/>
      <c r="M42" s="5"/>
      <c r="N42" s="5"/>
      <c r="O42" s="161">
        <v>5</v>
      </c>
      <c r="P42" s="79">
        <v>5</v>
      </c>
      <c r="Q42" s="515">
        <f>IF(ISNUMBER(MATCH(Q26,$CK$43:$CK$78,0)),$CK$41,IF(ISNUMBER(MATCH(Q26,$CG$43:$CG$78,0)),$CG$41,$AG$3))</f>
        <v>0</v>
      </c>
      <c r="R42" s="516">
        <f>IF(ISNUMBER(MATCH(R26,$CK$43:$CK$78,0)),$CK$41,IF(ISNUMBER(MATCH(R26,$CG$43:$CG$78,0)),$CG$41,$AG$3))</f>
        <v>0</v>
      </c>
      <c r="S42" s="516">
        <f>IF(ISNUMBER(MATCH(S26,$CK$43:$CK$78,0)),$CK$41,IF(ISNUMBER(MATCH(S26,$CG$43:$CG$78,0)),$CG$41,$AG$3))</f>
        <v>-2</v>
      </c>
      <c r="T42" s="516">
        <f>IF(ISNUMBER(MATCH(T26,$CK$43:$CK$78,0)),$CK$41,IF(ISNUMBER(MATCH(T26,$CG$43:$CG$78,0)),$CG$41,$AG$3))</f>
        <v>0</v>
      </c>
      <c r="U42" s="516">
        <f>IF(ISNUMBER(MATCH(U26,$CK$43:$CK$78,0)),$CK$41,IF(ISNUMBER(MATCH(U26,$CG$43:$CG$78,0)),$CG$41,$AG$3))</f>
        <v>2</v>
      </c>
      <c r="V42" s="516">
        <f>IF(ISNUMBER(MATCH(V26,$CK$43:$CK$78,0)),$CK$41,IF(ISNUMBER(MATCH(V26,$CG$43:$CG$78,0)),$CG$41,$AG$3))</f>
        <v>0</v>
      </c>
      <c r="W42" s="516">
        <f>IF(ISNUMBER(MATCH(W26,$CK$43:$CK$78,0)),$CK$41,IF(ISNUMBER(MATCH(W26,$CG$43:$CG$78,0)),$CG$41,$AG$3))</f>
        <v>0</v>
      </c>
      <c r="X42" s="516">
        <f>IF(ISNUMBER(MATCH(X26,$CK$43:$CK$78,0)),$CK$41,IF(ISNUMBER(MATCH(X26,$CG$43:$CG$78,0)),$CG$41,$AG$3))</f>
        <v>0</v>
      </c>
      <c r="Y42" s="517">
        <f>IF(ISNUMBER(MATCH(Y26,$CK$43:$CK$78,0)),$CK$41,IF(ISNUMBER(MATCH(Y26,$CG$43:$CG$78,0)),$CG$41,$AG$3))</f>
        <v>2</v>
      </c>
      <c r="Z42" s="49">
        <f>IF(ISNUMBER(MATCH(Z26,$CK$43:$CK$78,0)),$CK$41,IF(ISNUMBER(MATCH(Z26,$CG$43:$CG$78,0)),$CG$41,$AG$3))</f>
        <v>0</v>
      </c>
      <c r="AA42" s="49">
        <f>IF(ISNUMBER(MATCH(AA26,$CK$43:$CK$78,0)),$CK$41,IF(ISNUMBER(MATCH(AA26,$CG$43:$CG$78,0)),$CG$41,$AG$3))</f>
        <v>-2</v>
      </c>
      <c r="AB42" s="49">
        <f>IF(ISNUMBER(MATCH(AB26,$CK$43:$CK$78,0)),$CK$41,IF(ISNUMBER(MATCH(AB26,$CG$43:$CG$78,0)),$CG$41,$AG$3))</f>
        <v>0</v>
      </c>
      <c r="AC42" s="49">
        <f>IF(ISNUMBER(MATCH(AC26,$CK$43:$CK$78,0)),$CK$41,IF(ISNUMBER(MATCH(AC26,$CG$43:$CG$78,0)),$CG$41,$AG$3))</f>
        <v>0</v>
      </c>
      <c r="AD42" s="108"/>
      <c r="AE42" s="5"/>
      <c r="AF42" s="40">
        <v>4</v>
      </c>
      <c r="AG42" s="153">
        <f t="shared" si="48"/>
        <v>6</v>
      </c>
      <c r="AH42" s="40">
        <v>1</v>
      </c>
      <c r="AI42" s="40">
        <v>2</v>
      </c>
      <c r="AJ42" s="170" t="s">
        <v>83</v>
      </c>
      <c r="AK42" s="154" t="str">
        <f t="shared" si="49"/>
        <v>d</v>
      </c>
      <c r="AL42" s="154" t="str">
        <f t="shared" si="50"/>
        <v>d</v>
      </c>
      <c r="AM42" s="171" t="s">
        <v>84</v>
      </c>
      <c r="AN42" s="154" t="str">
        <f t="shared" si="51"/>
        <v>e</v>
      </c>
      <c r="AO42" s="159" t="str">
        <f t="shared" si="52"/>
        <v>e</v>
      </c>
      <c r="AP42" s="170" t="s">
        <v>138</v>
      </c>
      <c r="AQ42" s="154" t="str">
        <f t="shared" si="53"/>
        <v>f</v>
      </c>
      <c r="AR42" s="154" t="str">
        <f t="shared" si="54"/>
        <v>f</v>
      </c>
      <c r="AS42" s="40">
        <v>3</v>
      </c>
      <c r="AT42" s="40">
        <v>4</v>
      </c>
      <c r="AU42" s="5"/>
      <c r="AV42" s="11">
        <f t="shared" ref="AV42:AV47" si="58">AV41+1</f>
        <v>1</v>
      </c>
      <c r="AW42" s="100"/>
      <c r="AX42" s="100">
        <f t="shared" si="55"/>
        <v>0</v>
      </c>
      <c r="AY42" s="100">
        <f t="shared" si="55"/>
        <v>0</v>
      </c>
      <c r="AZ42" s="100">
        <f t="shared" si="55"/>
        <v>0</v>
      </c>
      <c r="BA42" s="100">
        <f t="shared" si="55"/>
        <v>0</v>
      </c>
      <c r="BB42" s="100">
        <f t="shared" si="55"/>
        <v>0</v>
      </c>
      <c r="BC42" s="100">
        <f t="shared" si="55"/>
        <v>0</v>
      </c>
      <c r="BD42" s="100">
        <f t="shared" si="55"/>
        <v>0</v>
      </c>
      <c r="BE42" s="100"/>
      <c r="BF42" s="11"/>
      <c r="BG42" s="5"/>
      <c r="BH42" s="8"/>
      <c r="BI42" s="181" t="s">
        <v>144</v>
      </c>
      <c r="BJ42" s="8"/>
      <c r="BK42" s="8"/>
      <c r="BL42" s="8"/>
      <c r="BM42" s="8"/>
      <c r="BN42" s="8"/>
      <c r="BO42" s="8"/>
      <c r="BP42" s="8"/>
      <c r="BQ42" s="8"/>
      <c r="BR42" s="8"/>
      <c r="BS42" s="8"/>
      <c r="BT42" s="174"/>
      <c r="BU42" s="174">
        <v>0</v>
      </c>
      <c r="BV42" s="174">
        <v>1</v>
      </c>
      <c r="BW42" s="174">
        <v>2</v>
      </c>
      <c r="BX42" s="174">
        <v>3</v>
      </c>
      <c r="BY42" s="174">
        <v>4</v>
      </c>
      <c r="BZ42" s="174">
        <v>5</v>
      </c>
      <c r="CA42" s="174">
        <v>6</v>
      </c>
      <c r="CB42" s="174">
        <v>7</v>
      </c>
      <c r="CC42" s="174">
        <v>8</v>
      </c>
      <c r="CD42" s="174"/>
      <c r="CE42" s="174"/>
      <c r="CF42" s="174"/>
      <c r="CG42" s="164">
        <v>1</v>
      </c>
      <c r="CH42" s="174"/>
      <c r="CI42" s="174"/>
      <c r="CJ42" s="174"/>
      <c r="CK42" s="164">
        <v>2</v>
      </c>
      <c r="CL42" s="174"/>
      <c r="CM42" s="5"/>
      <c r="CN42" s="5"/>
      <c r="CO42" s="5"/>
      <c r="CP42" s="5"/>
      <c r="CQ42" s="5"/>
      <c r="CR42" s="5"/>
      <c r="CS42" s="5"/>
    </row>
    <row r="43" spans="1:97" ht="10.5" customHeight="1">
      <c r="A43" s="4"/>
      <c r="B43" s="11">
        <f t="shared" si="56"/>
        <v>1</v>
      </c>
      <c r="C43" s="11">
        <f>COLUMN()</f>
        <v>3</v>
      </c>
      <c r="D43" s="525" t="str">
        <f t="shared" si="57"/>
        <v>1,2</v>
      </c>
      <c r="E43" s="525" t="str">
        <f t="shared" si="57"/>
        <v>2,2</v>
      </c>
      <c r="F43" s="525" t="str">
        <f t="shared" si="57"/>
        <v>3,2</v>
      </c>
      <c r="G43" s="525" t="str">
        <f t="shared" si="57"/>
        <v>4,2</v>
      </c>
      <c r="H43" s="525" t="str">
        <f t="shared" si="57"/>
        <v>5,2</v>
      </c>
      <c r="I43" s="525" t="str">
        <f t="shared" si="57"/>
        <v>6,2</v>
      </c>
      <c r="J43" s="525" t="str">
        <f t="shared" si="57"/>
        <v>7,2</v>
      </c>
      <c r="K43" s="11">
        <f>ROW()</f>
        <v>43</v>
      </c>
      <c r="L43" s="11"/>
      <c r="M43" s="5"/>
      <c r="N43" s="5"/>
      <c r="O43" s="161">
        <v>6</v>
      </c>
      <c r="P43" s="79">
        <v>6</v>
      </c>
      <c r="Q43" s="515">
        <f>IF(ISNUMBER(MATCH(Q27,$CK$43:$CK$78,0)),$CK$41,IF(ISNUMBER(MATCH(Q27,$CG$43:$CG$78,0)),$CG$41,$AG$3))</f>
        <v>0</v>
      </c>
      <c r="R43" s="516">
        <f>IF(ISNUMBER(MATCH(R27,$CK$43:$CK$78,0)),$CK$41,IF(ISNUMBER(MATCH(R27,$CG$43:$CG$78,0)),$CG$41,$AG$3))</f>
        <v>0</v>
      </c>
      <c r="S43" s="516">
        <f>IF(ISNUMBER(MATCH(S27,$CK$43:$CK$78,0)),$CK$41,IF(ISNUMBER(MATCH(S27,$CG$43:$CG$78,0)),$CG$41,$AG$3))</f>
        <v>-2</v>
      </c>
      <c r="T43" s="516">
        <f>IF(ISNUMBER(MATCH(T27,$CK$43:$CK$78,0)),$CK$41,IF(ISNUMBER(MATCH(T27,$CG$43:$CG$78,0)),$CG$41,$AG$3))</f>
        <v>0</v>
      </c>
      <c r="U43" s="516">
        <f>IF(ISNUMBER(MATCH(U27,$CK$43:$CK$78,0)),$CK$41,IF(ISNUMBER(MATCH(U27,$CG$43:$CG$78,0)),$CG$41,$AG$3))</f>
        <v>2</v>
      </c>
      <c r="V43" s="516">
        <f>IF(ISNUMBER(MATCH(V27,$CK$43:$CK$78,0)),$CK$41,IF(ISNUMBER(MATCH(V27,$CG$43:$CG$78,0)),$CG$41,$AG$3))</f>
        <v>0</v>
      </c>
      <c r="W43" s="516">
        <f>IF(ISNUMBER(MATCH(W27,$CK$43:$CK$78,0)),$CK$41,IF(ISNUMBER(MATCH(W27,$CG$43:$CG$78,0)),$CG$41,$AG$3))</f>
        <v>0</v>
      </c>
      <c r="X43" s="516">
        <f>IF(ISNUMBER(MATCH(X27,$CK$43:$CK$78,0)),$CK$41,IF(ISNUMBER(MATCH(X27,$CG$43:$CG$78,0)),$CG$41,$AG$3))</f>
        <v>0</v>
      </c>
      <c r="Y43" s="517">
        <f>IF(ISNUMBER(MATCH(Y27,$CK$43:$CK$78,0)),$CK$41,IF(ISNUMBER(MATCH(Y27,$CG$43:$CG$78,0)),$CG$41,$AG$3))</f>
        <v>2</v>
      </c>
      <c r="Z43" s="49">
        <f>IF(ISNUMBER(MATCH(Z27,$CK$43:$CK$78,0)),$CK$41,IF(ISNUMBER(MATCH(Z27,$CG$43:$CG$78,0)),$CG$41,$AG$3))</f>
        <v>0</v>
      </c>
      <c r="AA43" s="49">
        <f>IF(ISNUMBER(MATCH(AA27,$CK$43:$CK$78,0)),$CK$41,IF(ISNUMBER(MATCH(AA27,$CG$43:$CG$78,0)),$CG$41,$AG$3))</f>
        <v>-2</v>
      </c>
      <c r="AB43" s="49">
        <f>IF(ISNUMBER(MATCH(AB27,$CK$43:$CK$78,0)),$CK$41,IF(ISNUMBER(MATCH(AB27,$CG$43:$CG$78,0)),$CG$41,$AG$3))</f>
        <v>0</v>
      </c>
      <c r="AC43" s="49">
        <f>IF(ISNUMBER(MATCH(AC27,$CK$43:$CK$78,0)),$CK$41,IF(ISNUMBER(MATCH(AC27,$CG$43:$CG$78,0)),$CG$41,$AG$3))</f>
        <v>0</v>
      </c>
      <c r="AD43" s="5"/>
      <c r="AE43" s="5"/>
      <c r="AF43" s="40">
        <v>4</v>
      </c>
      <c r="AG43" s="153">
        <f t="shared" si="48"/>
        <v>7</v>
      </c>
      <c r="AH43" s="40">
        <v>0</v>
      </c>
      <c r="AI43" s="40">
        <v>0</v>
      </c>
      <c r="AJ43" s="40" t="str">
        <f>AJ42</f>
        <v>d</v>
      </c>
      <c r="AK43" s="40" t="str">
        <f t="shared" si="49"/>
        <v>d</v>
      </c>
      <c r="AL43" s="40" t="str">
        <f t="shared" si="50"/>
        <v>d</v>
      </c>
      <c r="AM43" s="156" t="str">
        <f>AM42</f>
        <v>e</v>
      </c>
      <c r="AN43" s="40" t="str">
        <f t="shared" si="51"/>
        <v>e</v>
      </c>
      <c r="AO43" s="158" t="str">
        <f t="shared" si="52"/>
        <v>e</v>
      </c>
      <c r="AP43" s="40" t="str">
        <f>AP42</f>
        <v>f</v>
      </c>
      <c r="AQ43" s="40" t="str">
        <f t="shared" si="53"/>
        <v>f</v>
      </c>
      <c r="AR43" s="40" t="str">
        <f t="shared" si="54"/>
        <v>f</v>
      </c>
      <c r="AS43" s="40">
        <v>0</v>
      </c>
      <c r="AT43" s="40">
        <v>0</v>
      </c>
      <c r="AU43" s="5"/>
      <c r="AV43" s="11">
        <f t="shared" si="58"/>
        <v>2</v>
      </c>
      <c r="AW43" s="100"/>
      <c r="AX43" s="100">
        <f t="shared" si="55"/>
        <v>0</v>
      </c>
      <c r="AY43" s="100">
        <f t="shared" si="55"/>
        <v>0</v>
      </c>
      <c r="AZ43" s="100">
        <f t="shared" si="55"/>
        <v>1</v>
      </c>
      <c r="BA43" s="100">
        <f t="shared" si="55"/>
        <v>1</v>
      </c>
      <c r="BB43" s="100">
        <f t="shared" si="55"/>
        <v>1</v>
      </c>
      <c r="BC43" s="100">
        <f t="shared" si="55"/>
        <v>0</v>
      </c>
      <c r="BD43" s="100">
        <f t="shared" si="55"/>
        <v>0</v>
      </c>
      <c r="BE43" s="100"/>
      <c r="BF43" s="11"/>
      <c r="BG43" s="5"/>
      <c r="BH43" s="8"/>
      <c r="BI43" s="181" t="s">
        <v>199</v>
      </c>
      <c r="BJ43" s="8"/>
      <c r="BK43" s="8"/>
      <c r="BL43" s="8"/>
      <c r="BM43" s="8"/>
      <c r="BN43" s="8"/>
      <c r="BO43" s="8">
        <v>1</v>
      </c>
      <c r="BP43" s="8"/>
      <c r="BQ43" s="8"/>
      <c r="BR43" s="8"/>
      <c r="BS43" s="8"/>
      <c r="BT43" s="174">
        <v>0</v>
      </c>
      <c r="BU43" s="175" t="s">
        <v>148</v>
      </c>
      <c r="BV43" s="176" t="s">
        <v>149</v>
      </c>
      <c r="BW43" s="174">
        <v>1</v>
      </c>
      <c r="BX43" s="10">
        <v>50</v>
      </c>
      <c r="BY43" s="177">
        <v>16.6666666666666</v>
      </c>
      <c r="BZ43" s="178">
        <v>33.3333333333333</v>
      </c>
      <c r="CA43" s="10">
        <v>0</v>
      </c>
      <c r="CB43" s="178">
        <v>74.535599249992899</v>
      </c>
      <c r="CC43" s="174" t="s">
        <v>150</v>
      </c>
      <c r="CD43" s="175">
        <v>0</v>
      </c>
      <c r="CE43" s="175">
        <v>2</v>
      </c>
      <c r="CF43" s="175">
        <v>1</v>
      </c>
      <c r="CG43" s="92" t="str">
        <f>_xlfn.CONCAT(CE43+CG$39,",",CF43+CG$39)</f>
        <v>6,5</v>
      </c>
      <c r="CH43" s="176">
        <v>0</v>
      </c>
      <c r="CI43" s="176">
        <v>0</v>
      </c>
      <c r="CJ43" s="176">
        <v>0</v>
      </c>
      <c r="CK43" s="92" t="str">
        <f>_xlfn.CONCAT(CI43+CK$39,",",CJ43+CK$39)</f>
        <v>3,3</v>
      </c>
      <c r="CL43" s="174"/>
      <c r="CM43" s="5"/>
      <c r="CN43" s="5"/>
      <c r="CO43" s="5"/>
      <c r="CP43" s="5"/>
      <c r="CQ43" s="5"/>
      <c r="CR43" s="5"/>
      <c r="CS43" s="5"/>
    </row>
    <row r="44" spans="1:97" ht="10.5" customHeight="1">
      <c r="A44" s="4"/>
      <c r="B44" s="11">
        <f t="shared" si="56"/>
        <v>2</v>
      </c>
      <c r="C44" s="11">
        <f>COLUMN()</f>
        <v>3</v>
      </c>
      <c r="D44" s="525" t="str">
        <f t="shared" si="57"/>
        <v>1,3</v>
      </c>
      <c r="E44" s="525" t="str">
        <f t="shared" si="57"/>
        <v>2,3</v>
      </c>
      <c r="F44" s="521" t="str">
        <f t="shared" si="57"/>
        <v>3,3</v>
      </c>
      <c r="G44" s="522" t="str">
        <f t="shared" si="57"/>
        <v>4,3</v>
      </c>
      <c r="H44" s="523" t="str">
        <f t="shared" si="57"/>
        <v>5,3</v>
      </c>
      <c r="I44" s="525" t="str">
        <f t="shared" si="57"/>
        <v>6,3</v>
      </c>
      <c r="J44" s="525" t="str">
        <f t="shared" si="57"/>
        <v>7,3</v>
      </c>
      <c r="K44" s="11">
        <f>ROW()</f>
        <v>44</v>
      </c>
      <c r="L44" s="11"/>
      <c r="M44" s="5"/>
      <c r="N44" s="5"/>
      <c r="O44" s="11"/>
      <c r="P44" s="79">
        <v>7</v>
      </c>
      <c r="Q44" s="515">
        <f>IF(ISNUMBER(MATCH(Q28,$CK$43:$CK$78,0)),$CK$41,IF(ISNUMBER(MATCH(Q28,$CG$43:$CG$78,0)),$CG$41,$AG$3))</f>
        <v>0</v>
      </c>
      <c r="R44" s="516">
        <f>IF(ISNUMBER(MATCH(R28,$CK$43:$CK$78,0)),$CK$41,IF(ISNUMBER(MATCH(R28,$CG$43:$CG$78,0)),$CG$41,$AG$3))</f>
        <v>0</v>
      </c>
      <c r="S44" s="516">
        <f>IF(ISNUMBER(MATCH(S28,$CK$43:$CK$78,0)),$CK$41,IF(ISNUMBER(MATCH(S28,$CG$43:$CG$78,0)),$CG$41,$AG$3))</f>
        <v>-2</v>
      </c>
      <c r="T44" s="516">
        <f>IF(ISNUMBER(MATCH(T28,$CK$43:$CK$78,0)),$CK$41,IF(ISNUMBER(MATCH(T28,$CG$43:$CG$78,0)),$CG$41,$AG$3))</f>
        <v>0</v>
      </c>
      <c r="U44" s="516">
        <f>IF(ISNUMBER(MATCH(U28,$CK$43:$CK$78,0)),$CK$41,IF(ISNUMBER(MATCH(U28,$CG$43:$CG$78,0)),$CG$41,$AG$3))</f>
        <v>2</v>
      </c>
      <c r="V44" s="516">
        <f>IF(ISNUMBER(MATCH(V28,$CK$43:$CK$78,0)),$CK$41,IF(ISNUMBER(MATCH(V28,$CG$43:$CG$78,0)),$CG$41,$AG$3))</f>
        <v>0</v>
      </c>
      <c r="W44" s="516">
        <f>IF(ISNUMBER(MATCH(W28,$CK$43:$CK$78,0)),$CK$41,IF(ISNUMBER(MATCH(W28,$CG$43:$CG$78,0)),$CG$41,$AG$3))</f>
        <v>0</v>
      </c>
      <c r="X44" s="516">
        <f>IF(ISNUMBER(MATCH(X28,$CK$43:$CK$78,0)),$CK$41,IF(ISNUMBER(MATCH(X28,$CG$43:$CG$78,0)),$CG$41,$AG$3))</f>
        <v>0</v>
      </c>
      <c r="Y44" s="517">
        <f>IF(ISNUMBER(MATCH(Y28,$CK$43:$CK$78,0)),$CK$41,IF(ISNUMBER(MATCH(Y28,$CG$43:$CG$78,0)),$CG$41,$AG$3))</f>
        <v>2</v>
      </c>
      <c r="Z44" s="49">
        <f>IF(ISNUMBER(MATCH(Z28,$CK$43:$CK$78,0)),$CK$41,IF(ISNUMBER(MATCH(Z28,$CG$43:$CG$78,0)),$CG$41,$AG$3))</f>
        <v>0</v>
      </c>
      <c r="AA44" s="49">
        <f>IF(ISNUMBER(MATCH(AA28,$CK$43:$CK$78,0)),$CK$41,IF(ISNUMBER(MATCH(AA28,$CG$43:$CG$78,0)),$CG$41,$AG$3))</f>
        <v>-2</v>
      </c>
      <c r="AB44" s="49">
        <f>IF(ISNUMBER(MATCH(AB28,$CK$43:$CK$78,0)),$CK$41,IF(ISNUMBER(MATCH(AB28,$CG$43:$CG$78,0)),$CG$41,$AG$3))</f>
        <v>0</v>
      </c>
      <c r="AC44" s="49">
        <f>IF(ISNUMBER(MATCH(AC28,$CK$43:$CK$78,0)),$CK$41,IF(ISNUMBER(MATCH(AC28,$CG$43:$CG$78,0)),$CG$41,$AG$3))</f>
        <v>0</v>
      </c>
      <c r="AD44" s="5"/>
      <c r="AE44" s="5"/>
      <c r="AF44" s="40">
        <v>4</v>
      </c>
      <c r="AG44" s="153">
        <f t="shared" si="48"/>
        <v>8</v>
      </c>
      <c r="AH44" s="40">
        <v>0</v>
      </c>
      <c r="AI44" s="40">
        <v>0</v>
      </c>
      <c r="AJ44" s="155" t="str">
        <f>AJ43</f>
        <v>d</v>
      </c>
      <c r="AK44" s="155" t="str">
        <f t="shared" si="49"/>
        <v>d</v>
      </c>
      <c r="AL44" s="155" t="str">
        <f t="shared" si="50"/>
        <v>d</v>
      </c>
      <c r="AM44" s="157" t="str">
        <f>AM43</f>
        <v>e</v>
      </c>
      <c r="AN44" s="155" t="str">
        <f t="shared" si="51"/>
        <v>e</v>
      </c>
      <c r="AO44" s="160" t="str">
        <f t="shared" si="52"/>
        <v>e</v>
      </c>
      <c r="AP44" s="155" t="str">
        <f>AP43</f>
        <v>f</v>
      </c>
      <c r="AQ44" s="155" t="str">
        <f t="shared" si="53"/>
        <v>f</v>
      </c>
      <c r="AR44" s="155" t="str">
        <f t="shared" si="54"/>
        <v>f</v>
      </c>
      <c r="AS44" s="40">
        <v>0</v>
      </c>
      <c r="AT44" s="40">
        <v>0</v>
      </c>
      <c r="AU44" s="5"/>
      <c r="AV44" s="11">
        <f t="shared" si="58"/>
        <v>3</v>
      </c>
      <c r="AW44" s="100"/>
      <c r="AX44" s="100">
        <f t="shared" si="55"/>
        <v>0</v>
      </c>
      <c r="AY44" s="100">
        <f t="shared" si="55"/>
        <v>0</v>
      </c>
      <c r="AZ44" s="100">
        <f t="shared" si="55"/>
        <v>1</v>
      </c>
      <c r="BA44" s="100">
        <f t="shared" si="55"/>
        <v>1</v>
      </c>
      <c r="BB44" s="100">
        <f t="shared" si="55"/>
        <v>1</v>
      </c>
      <c r="BC44" s="100">
        <f t="shared" si="55"/>
        <v>0</v>
      </c>
      <c r="BD44" s="100">
        <f t="shared" si="55"/>
        <v>0</v>
      </c>
      <c r="BE44" s="100"/>
      <c r="BF44" s="11"/>
      <c r="BG44" s="5"/>
      <c r="BH44" s="8"/>
      <c r="BI44" s="11">
        <v>1</v>
      </c>
      <c r="BJ44" s="11">
        <v>0</v>
      </c>
      <c r="BK44" s="10">
        <v>0</v>
      </c>
      <c r="BL44" s="10">
        <v>0</v>
      </c>
      <c r="BM44" s="49">
        <v>0</v>
      </c>
      <c r="BN44" s="49">
        <v>0</v>
      </c>
      <c r="BO44" s="183" t="str">
        <f>_xlfn.CONCAT(BK44+1,",",BL44+1)</f>
        <v>1,1</v>
      </c>
      <c r="BP44" s="174">
        <f t="shared" ref="BP44:BR47" si="59">IF(ISNUMBER(MATCH(Q21,$BO$44:$BO$47,0)),$BO$43,$AG$3)</f>
        <v>1</v>
      </c>
      <c r="BQ44" s="174">
        <f t="shared" si="59"/>
        <v>0</v>
      </c>
      <c r="BR44" s="174">
        <f t="shared" si="59"/>
        <v>0</v>
      </c>
      <c r="BS44" s="174"/>
      <c r="BT44" s="174">
        <v>1</v>
      </c>
      <c r="BU44" s="175" t="s">
        <v>148</v>
      </c>
      <c r="BV44" s="176" t="s">
        <v>151</v>
      </c>
      <c r="BW44" s="174">
        <v>1</v>
      </c>
      <c r="BX44" s="10">
        <v>50</v>
      </c>
      <c r="BY44" s="177">
        <v>16.6666666666666</v>
      </c>
      <c r="BZ44" s="178">
        <v>33.3333333333333</v>
      </c>
      <c r="CA44" s="10">
        <v>0</v>
      </c>
      <c r="CB44" s="178">
        <v>66.6666666666666</v>
      </c>
      <c r="CC44" s="174" t="s">
        <v>150</v>
      </c>
      <c r="CD44" s="175">
        <v>0</v>
      </c>
      <c r="CE44" s="175">
        <v>2</v>
      </c>
      <c r="CF44" s="175">
        <v>1</v>
      </c>
      <c r="CG44" s="92" t="str">
        <f t="shared" ref="CG44:CG78" si="60">_xlfn.CONCAT(CE44+CG$39,",",CF44+CG$39)</f>
        <v>6,5</v>
      </c>
      <c r="CH44" s="176">
        <v>0</v>
      </c>
      <c r="CI44" s="176">
        <v>1</v>
      </c>
      <c r="CJ44" s="176">
        <v>0</v>
      </c>
      <c r="CK44" s="92" t="str">
        <f t="shared" ref="CK44:CK78" si="61">_xlfn.CONCAT(CI44+CK$39,",",CJ44+CK$39)</f>
        <v>4,3</v>
      </c>
      <c r="CL44" s="174"/>
      <c r="CM44" s="5"/>
      <c r="CN44" s="5"/>
      <c r="CO44" s="5"/>
      <c r="CP44" s="5"/>
      <c r="CQ44" s="5"/>
      <c r="CR44" s="5"/>
      <c r="CS44" s="5"/>
    </row>
    <row r="45" spans="1:97" ht="10.5" customHeight="1">
      <c r="A45" s="4"/>
      <c r="B45" s="11">
        <f t="shared" si="56"/>
        <v>3</v>
      </c>
      <c r="C45" s="11">
        <f>COLUMN()</f>
        <v>3</v>
      </c>
      <c r="D45" s="525" t="str">
        <f t="shared" si="57"/>
        <v>1,4</v>
      </c>
      <c r="E45" s="525" t="str">
        <f t="shared" si="57"/>
        <v>2,4</v>
      </c>
      <c r="F45" s="524" t="str">
        <f t="shared" si="57"/>
        <v>3,4</v>
      </c>
      <c r="G45" s="525" t="str">
        <f t="shared" si="57"/>
        <v>4,4</v>
      </c>
      <c r="H45" s="526" t="str">
        <f t="shared" si="57"/>
        <v>5,4</v>
      </c>
      <c r="I45" s="525" t="str">
        <f t="shared" si="57"/>
        <v>6,4</v>
      </c>
      <c r="J45" s="525" t="str">
        <f t="shared" si="57"/>
        <v>7,4</v>
      </c>
      <c r="K45" s="11">
        <f>ROW()</f>
        <v>45</v>
      </c>
      <c r="L45" s="11"/>
      <c r="M45" s="5"/>
      <c r="N45" s="5"/>
      <c r="O45" s="11"/>
      <c r="P45" s="79">
        <v>8</v>
      </c>
      <c r="Q45" s="518">
        <f>IF(ISNUMBER(MATCH(Q29,$CK$43:$CK$78,0)),$CK$41,IF(ISNUMBER(MATCH(Q29,$CG$43:$CG$78,0)),$CG$41,$AG$3))</f>
        <v>0</v>
      </c>
      <c r="R45" s="519">
        <f>IF(ISNUMBER(MATCH(R29,$CK$43:$CK$78,0)),$CK$41,IF(ISNUMBER(MATCH(R29,$CG$43:$CG$78,0)),$CG$41,$AG$3))</f>
        <v>0</v>
      </c>
      <c r="S45" s="519">
        <f>IF(ISNUMBER(MATCH(S29,$CK$43:$CK$78,0)),$CK$41,IF(ISNUMBER(MATCH(S29,$CG$43:$CG$78,0)),$CG$41,$AG$3))</f>
        <v>-2</v>
      </c>
      <c r="T45" s="519">
        <f>IF(ISNUMBER(MATCH(T29,$CK$43:$CK$78,0)),$CK$41,IF(ISNUMBER(MATCH(T29,$CG$43:$CG$78,0)),$CG$41,$AG$3))</f>
        <v>0</v>
      </c>
      <c r="U45" s="519">
        <f>IF(ISNUMBER(MATCH(U29,$CK$43:$CK$78,0)),$CK$41,IF(ISNUMBER(MATCH(U29,$CG$43:$CG$78,0)),$CG$41,$AG$3))</f>
        <v>0</v>
      </c>
      <c r="V45" s="519">
        <f>IF(ISNUMBER(MATCH(V29,$CK$43:$CK$78,0)),$CK$41,IF(ISNUMBER(MATCH(V29,$CG$43:$CG$78,0)),$CG$41,$AG$3))</f>
        <v>2</v>
      </c>
      <c r="W45" s="519">
        <f>IF(ISNUMBER(MATCH(W29,$CK$43:$CK$78,0)),$CK$41,IF(ISNUMBER(MATCH(W29,$CG$43:$CG$78,0)),$CG$41,$AG$3))</f>
        <v>2</v>
      </c>
      <c r="X45" s="519">
        <f>IF(ISNUMBER(MATCH(X29,$CK$43:$CK$78,0)),$CK$41,IF(ISNUMBER(MATCH(X29,$CG$43:$CG$78,0)),$CG$41,$AG$3))</f>
        <v>2</v>
      </c>
      <c r="Y45" s="520">
        <f>IF(ISNUMBER(MATCH(Y29,$CK$43:$CK$78,0)),$CK$41,IF(ISNUMBER(MATCH(Y29,$CG$43:$CG$78,0)),$CG$41,$AG$3))</f>
        <v>0</v>
      </c>
      <c r="Z45" s="49">
        <f>IF(ISNUMBER(MATCH(Z29,$CK$43:$CK$78,0)),$CK$41,IF(ISNUMBER(MATCH(Z29,$CG$43:$CG$78,0)),$CG$41,$AG$3))</f>
        <v>0</v>
      </c>
      <c r="AA45" s="49">
        <f>IF(ISNUMBER(MATCH(AA29,$CK$43:$CK$78,0)),$CK$41,IF(ISNUMBER(MATCH(AA29,$CG$43:$CG$78,0)),$CG$41,$AG$3))</f>
        <v>-2</v>
      </c>
      <c r="AB45" s="49">
        <f>IF(ISNUMBER(MATCH(AB29,$CK$43:$CK$78,0)),$CK$41,IF(ISNUMBER(MATCH(AB29,$CG$43:$CG$78,0)),$CG$41,$AG$3))</f>
        <v>0</v>
      </c>
      <c r="AC45" s="49">
        <f>IF(ISNUMBER(MATCH(AC29,$CK$43:$CK$78,0)),$CK$41,IF(ISNUMBER(MATCH(AC29,$CG$43:$CG$78,0)),$CG$41,$AG$3))</f>
        <v>0</v>
      </c>
      <c r="AD45" s="5"/>
      <c r="AE45" s="5"/>
      <c r="AF45" s="40">
        <v>5</v>
      </c>
      <c r="AG45" s="153">
        <f t="shared" si="48"/>
        <v>9</v>
      </c>
      <c r="AH45" s="40">
        <v>1</v>
      </c>
      <c r="AI45" s="40">
        <v>2</v>
      </c>
      <c r="AJ45" s="168" t="s">
        <v>139</v>
      </c>
      <c r="AK45" s="40" t="str">
        <f t="shared" si="49"/>
        <v>g</v>
      </c>
      <c r="AL45" s="40" t="str">
        <f t="shared" si="50"/>
        <v>g</v>
      </c>
      <c r="AM45" s="169" t="s">
        <v>140</v>
      </c>
      <c r="AN45" s="40" t="str">
        <f t="shared" si="51"/>
        <v>h</v>
      </c>
      <c r="AO45" s="158" t="str">
        <f t="shared" si="52"/>
        <v>h</v>
      </c>
      <c r="AP45" s="168" t="s">
        <v>141</v>
      </c>
      <c r="AQ45" s="40" t="str">
        <f t="shared" si="53"/>
        <v>i</v>
      </c>
      <c r="AR45" s="40" t="str">
        <f t="shared" si="54"/>
        <v>i</v>
      </c>
      <c r="AS45" s="40">
        <v>3</v>
      </c>
      <c r="AT45" s="40">
        <v>4</v>
      </c>
      <c r="AU45" s="5"/>
      <c r="AV45" s="11">
        <f t="shared" si="58"/>
        <v>4</v>
      </c>
      <c r="AW45" s="100"/>
      <c r="AX45" s="100">
        <f t="shared" si="55"/>
        <v>0</v>
      </c>
      <c r="AY45" s="100">
        <f t="shared" si="55"/>
        <v>0</v>
      </c>
      <c r="AZ45" s="100">
        <f t="shared" si="55"/>
        <v>1</v>
      </c>
      <c r="BA45" s="100">
        <f t="shared" si="55"/>
        <v>1</v>
      </c>
      <c r="BB45" s="100">
        <f t="shared" si="55"/>
        <v>1</v>
      </c>
      <c r="BC45" s="100">
        <f t="shared" si="55"/>
        <v>0</v>
      </c>
      <c r="BD45" s="100">
        <f t="shared" si="55"/>
        <v>0</v>
      </c>
      <c r="BE45" s="100"/>
      <c r="BF45" s="11"/>
      <c r="BG45" s="5"/>
      <c r="BH45" s="8"/>
      <c r="BI45" s="11">
        <v>2</v>
      </c>
      <c r="BJ45" s="11">
        <v>1</v>
      </c>
      <c r="BK45" s="10">
        <v>0</v>
      </c>
      <c r="BL45" s="10">
        <v>1</v>
      </c>
      <c r="BM45" s="49">
        <v>0</v>
      </c>
      <c r="BN45" s="49">
        <v>0</v>
      </c>
      <c r="BO45" s="183" t="str">
        <f>_xlfn.CONCAT(BK45+1,",",BL45+1)</f>
        <v>1,2</v>
      </c>
      <c r="BP45" s="174">
        <f t="shared" si="59"/>
        <v>1</v>
      </c>
      <c r="BQ45" s="174">
        <f t="shared" si="59"/>
        <v>0</v>
      </c>
      <c r="BR45" s="174">
        <f t="shared" si="59"/>
        <v>0</v>
      </c>
      <c r="BS45" s="174"/>
      <c r="BT45" s="174">
        <v>2</v>
      </c>
      <c r="BU45" s="175" t="s">
        <v>148</v>
      </c>
      <c r="BV45" s="176" t="s">
        <v>152</v>
      </c>
      <c r="BW45" s="174">
        <v>1</v>
      </c>
      <c r="BX45" s="10">
        <v>50</v>
      </c>
      <c r="BY45" s="177">
        <v>16.6666666666666</v>
      </c>
      <c r="BZ45" s="178">
        <v>33.3333333333333</v>
      </c>
      <c r="CA45" s="10">
        <v>0</v>
      </c>
      <c r="CB45" s="178">
        <v>74.535599249992899</v>
      </c>
      <c r="CC45" s="174" t="s">
        <v>150</v>
      </c>
      <c r="CD45" s="175">
        <v>0</v>
      </c>
      <c r="CE45" s="175">
        <v>2</v>
      </c>
      <c r="CF45" s="175">
        <v>1</v>
      </c>
      <c r="CG45" s="92" t="str">
        <f t="shared" si="60"/>
        <v>6,5</v>
      </c>
      <c r="CH45" s="176">
        <v>0</v>
      </c>
      <c r="CI45" s="176">
        <v>2</v>
      </c>
      <c r="CJ45" s="176">
        <v>0</v>
      </c>
      <c r="CK45" s="92" t="str">
        <f t="shared" si="61"/>
        <v>5,3</v>
      </c>
      <c r="CL45" s="174"/>
      <c r="CM45" s="5"/>
      <c r="CN45" s="5"/>
      <c r="CO45" s="5"/>
      <c r="CP45" s="5"/>
      <c r="CQ45" s="5"/>
      <c r="CR45" s="5"/>
      <c r="CS45" s="5"/>
    </row>
    <row r="46" spans="1:97" ht="10.5" customHeight="1">
      <c r="A46" s="4"/>
      <c r="B46" s="11">
        <f t="shared" si="56"/>
        <v>4</v>
      </c>
      <c r="C46" s="11">
        <f>COLUMN()</f>
        <v>3</v>
      </c>
      <c r="D46" s="525" t="str">
        <f t="shared" si="57"/>
        <v>1,5</v>
      </c>
      <c r="E46" s="525" t="str">
        <f t="shared" si="57"/>
        <v>2,5</v>
      </c>
      <c r="F46" s="527" t="str">
        <f t="shared" si="57"/>
        <v>3,5</v>
      </c>
      <c r="G46" s="528" t="str">
        <f t="shared" si="57"/>
        <v>4,5</v>
      </c>
      <c r="H46" s="529" t="str">
        <f t="shared" si="57"/>
        <v>5,5</v>
      </c>
      <c r="I46" s="525" t="str">
        <f t="shared" si="57"/>
        <v>6,5</v>
      </c>
      <c r="J46" s="525" t="str">
        <f t="shared" si="57"/>
        <v>7,5</v>
      </c>
      <c r="K46" s="11">
        <f>ROW()</f>
        <v>46</v>
      </c>
      <c r="L46" s="11"/>
      <c r="M46" s="5"/>
      <c r="N46" s="5"/>
      <c r="O46" s="11"/>
      <c r="P46" s="11"/>
      <c r="Q46" s="49">
        <f>IF(ISNUMBER(MATCH(Q30,$CK$43:$CK$78,0)),$CK$41,IF(ISNUMBER(MATCH(Q30,$CG$43:$CG$78,0)),$CG$41,$AG$3))</f>
        <v>0</v>
      </c>
      <c r="R46" s="49">
        <f>IF(ISNUMBER(MATCH(R30,$CK$43:$CK$78,0)),$CK$41,IF(ISNUMBER(MATCH(R30,$CG$43:$CG$78,0)),$CG$41,$AG$3))</f>
        <v>0</v>
      </c>
      <c r="S46" s="49">
        <f>IF(ISNUMBER(MATCH(S30,$CK$43:$CK$78,0)),$CK$41,IF(ISNUMBER(MATCH(S30,$CG$43:$CG$78,0)),$CG$41,$AG$3))</f>
        <v>-2</v>
      </c>
      <c r="T46" s="49">
        <f>IF(ISNUMBER(MATCH(T30,$CK$43:$CK$78,0)),$CK$41,IF(ISNUMBER(MATCH(T30,$CG$43:$CG$78,0)),$CG$41,$AG$3))</f>
        <v>0</v>
      </c>
      <c r="U46" s="49">
        <f>IF(ISNUMBER(MATCH(U30,$CK$43:$CK$78,0)),$CK$41,IF(ISNUMBER(MATCH(U30,$CG$43:$CG$78,0)),$CG$41,$AG$3))</f>
        <v>0</v>
      </c>
      <c r="V46" s="49">
        <f>IF(ISNUMBER(MATCH(V30,$CK$43:$CK$78,0)),$CK$41,IF(ISNUMBER(MATCH(V30,$CG$43:$CG$78,0)),$CG$41,$AG$3))</f>
        <v>0</v>
      </c>
      <c r="W46" s="49">
        <f>IF(ISNUMBER(MATCH(W30,$CK$43:$CK$78,0)),$CK$41,IF(ISNUMBER(MATCH(W30,$CG$43:$CG$78,0)),$CG$41,$AG$3))</f>
        <v>0</v>
      </c>
      <c r="X46" s="49">
        <f>IF(ISNUMBER(MATCH(X30,$CK$43:$CK$78,0)),$CK$41,IF(ISNUMBER(MATCH(X30,$CG$43:$CG$78,0)),$CG$41,$AG$3))</f>
        <v>0</v>
      </c>
      <c r="Y46" s="49">
        <f>IF(ISNUMBER(MATCH(Y30,$CK$43:$CK$78,0)),$CK$41,IF(ISNUMBER(MATCH(Y30,$CG$43:$CG$78,0)),$CG$41,$AG$3))</f>
        <v>0</v>
      </c>
      <c r="Z46" s="49">
        <f>IF(ISNUMBER(MATCH(Z30,$CK$43:$CK$78,0)),$CK$41,IF(ISNUMBER(MATCH(Z30,$CG$43:$CG$78,0)),$CG$41,$AG$3))</f>
        <v>0</v>
      </c>
      <c r="AA46" s="49">
        <f>IF(ISNUMBER(MATCH(AA30,$CK$43:$CK$78,0)),$CK$41,IF(ISNUMBER(MATCH(AA30,$CG$43:$CG$78,0)),$CG$41,$AG$3))</f>
        <v>-2</v>
      </c>
      <c r="AB46" s="49">
        <f>IF(ISNUMBER(MATCH(AB30,$CK$43:$CK$78,0)),$CK$41,IF(ISNUMBER(MATCH(AB30,$CG$43:$CG$78,0)),$CG$41,$AG$3))</f>
        <v>0</v>
      </c>
      <c r="AC46" s="49">
        <f>IF(ISNUMBER(MATCH(AC30,$CK$43:$CK$78,0)),$CK$41,IF(ISNUMBER(MATCH(AC30,$CG$43:$CG$78,0)),$CG$41,$AG$3))</f>
        <v>0</v>
      </c>
      <c r="AD46" s="5"/>
      <c r="AE46" s="5"/>
      <c r="AF46" s="40">
        <v>5</v>
      </c>
      <c r="AG46" s="153">
        <f t="shared" si="48"/>
        <v>10</v>
      </c>
      <c r="AH46" s="40">
        <v>0</v>
      </c>
      <c r="AI46" s="40">
        <v>0</v>
      </c>
      <c r="AJ46" s="40" t="str">
        <f>AJ45</f>
        <v>g</v>
      </c>
      <c r="AK46" s="40" t="str">
        <f t="shared" si="49"/>
        <v>g</v>
      </c>
      <c r="AL46" s="40" t="str">
        <f t="shared" si="50"/>
        <v>g</v>
      </c>
      <c r="AM46" s="156" t="str">
        <f>AM45</f>
        <v>h</v>
      </c>
      <c r="AN46" s="40" t="str">
        <f t="shared" si="51"/>
        <v>h</v>
      </c>
      <c r="AO46" s="158" t="str">
        <f t="shared" si="52"/>
        <v>h</v>
      </c>
      <c r="AP46" s="40" t="str">
        <f>AP45</f>
        <v>i</v>
      </c>
      <c r="AQ46" s="40" t="str">
        <f t="shared" si="53"/>
        <v>i</v>
      </c>
      <c r="AR46" s="40" t="str">
        <f t="shared" si="54"/>
        <v>i</v>
      </c>
      <c r="AS46" s="40">
        <v>0</v>
      </c>
      <c r="AT46" s="40">
        <v>0</v>
      </c>
      <c r="AU46" s="5"/>
      <c r="AV46" s="11">
        <f t="shared" si="58"/>
        <v>5</v>
      </c>
      <c r="AW46" s="100"/>
      <c r="AX46" s="100">
        <f t="shared" si="55"/>
        <v>0</v>
      </c>
      <c r="AY46" s="100">
        <f t="shared" si="55"/>
        <v>0</v>
      </c>
      <c r="AZ46" s="100">
        <f t="shared" si="55"/>
        <v>0</v>
      </c>
      <c r="BA46" s="100">
        <f t="shared" si="55"/>
        <v>0</v>
      </c>
      <c r="BB46" s="100">
        <f t="shared" si="55"/>
        <v>0</v>
      </c>
      <c r="BC46" s="100">
        <f t="shared" si="55"/>
        <v>0</v>
      </c>
      <c r="BD46" s="100">
        <f t="shared" si="55"/>
        <v>0</v>
      </c>
      <c r="BE46" s="100"/>
      <c r="BF46" s="11"/>
      <c r="BG46" s="5"/>
      <c r="BH46" s="8"/>
      <c r="BI46" s="11">
        <v>3</v>
      </c>
      <c r="BJ46" s="11">
        <v>2</v>
      </c>
      <c r="BK46" s="10">
        <v>0</v>
      </c>
      <c r="BL46" s="10">
        <v>2</v>
      </c>
      <c r="BM46" s="49">
        <v>0</v>
      </c>
      <c r="BN46" s="49">
        <v>0</v>
      </c>
      <c r="BO46" s="183" t="str">
        <f>_xlfn.CONCAT(BK46+1,",",BL46+1)</f>
        <v>1,3</v>
      </c>
      <c r="BP46" s="174">
        <f t="shared" si="59"/>
        <v>1</v>
      </c>
      <c r="BQ46" s="174">
        <f t="shared" si="59"/>
        <v>0</v>
      </c>
      <c r="BR46" s="174">
        <f t="shared" si="59"/>
        <v>0</v>
      </c>
      <c r="BS46" s="174"/>
      <c r="BT46" s="174">
        <v>3</v>
      </c>
      <c r="BU46" s="175" t="s">
        <v>153</v>
      </c>
      <c r="BV46" s="176" t="s">
        <v>154</v>
      </c>
      <c r="BW46" s="174">
        <v>1</v>
      </c>
      <c r="BX46" s="10">
        <v>50</v>
      </c>
      <c r="BY46" s="177">
        <v>16.6666666666666</v>
      </c>
      <c r="BZ46" s="178">
        <v>33.3333333333333</v>
      </c>
      <c r="CA46" s="10">
        <v>0</v>
      </c>
      <c r="CB46" s="178">
        <v>74.535599249992899</v>
      </c>
      <c r="CC46" s="174" t="s">
        <v>150</v>
      </c>
      <c r="CD46" s="175">
        <v>0</v>
      </c>
      <c r="CE46" s="175">
        <v>3</v>
      </c>
      <c r="CF46" s="175">
        <v>1</v>
      </c>
      <c r="CG46" s="92" t="str">
        <f t="shared" si="60"/>
        <v>7,5</v>
      </c>
      <c r="CH46" s="176">
        <v>0</v>
      </c>
      <c r="CI46" s="176">
        <v>3</v>
      </c>
      <c r="CJ46" s="176">
        <v>0</v>
      </c>
      <c r="CK46" s="92" t="str">
        <f t="shared" si="61"/>
        <v>6,3</v>
      </c>
      <c r="CL46" s="174"/>
      <c r="CM46" s="5"/>
      <c r="CN46" s="5"/>
      <c r="CO46" s="5"/>
      <c r="CP46" s="5"/>
      <c r="CQ46" s="5"/>
      <c r="CR46" s="5"/>
      <c r="CS46" s="5"/>
    </row>
    <row r="47" spans="1:97" ht="10.5" customHeight="1">
      <c r="A47" s="4"/>
      <c r="B47" s="11">
        <f t="shared" si="56"/>
        <v>5</v>
      </c>
      <c r="C47" s="11">
        <f>COLUMN()</f>
        <v>3</v>
      </c>
      <c r="D47" s="525" t="str">
        <f t="shared" si="57"/>
        <v>1,6</v>
      </c>
      <c r="E47" s="525" t="str">
        <f t="shared" si="57"/>
        <v>2,6</v>
      </c>
      <c r="F47" s="525" t="str">
        <f t="shared" si="57"/>
        <v>3,6</v>
      </c>
      <c r="G47" s="525" t="str">
        <f t="shared" si="57"/>
        <v>4,6</v>
      </c>
      <c r="H47" s="525" t="str">
        <f t="shared" si="57"/>
        <v>5,6</v>
      </c>
      <c r="I47" s="525" t="str">
        <f t="shared" si="57"/>
        <v>6,6</v>
      </c>
      <c r="J47" s="525" t="str">
        <f t="shared" si="57"/>
        <v>7,6</v>
      </c>
      <c r="K47" s="11">
        <f>ROW()</f>
        <v>47</v>
      </c>
      <c r="L47" s="11"/>
      <c r="M47" s="5"/>
      <c r="N47" s="5"/>
      <c r="O47" s="11"/>
      <c r="P47" s="11"/>
      <c r="Q47" s="49">
        <f>IF(ISNUMBER(MATCH(Q31,$CK$43:$CK$78,0)),$CK$41,IF(ISNUMBER(MATCH(Q31,$CG$43:$CG$78,0)),$CG$41,$AG$3))</f>
        <v>0</v>
      </c>
      <c r="R47" s="49">
        <f>IF(ISNUMBER(MATCH(R31,$CK$43:$CK$78,0)),$CK$41,IF(ISNUMBER(MATCH(R31,$CG$43:$CG$78,0)),$CG$41,$AG$3))</f>
        <v>0</v>
      </c>
      <c r="S47" s="49">
        <f>IF(ISNUMBER(MATCH(S31,$CK$43:$CK$78,0)),$CK$41,IF(ISNUMBER(MATCH(S31,$CG$43:$CG$78,0)),$CG$41,$AG$3))</f>
        <v>-2</v>
      </c>
      <c r="T47" s="49">
        <f>IF(ISNUMBER(MATCH(T31,$CK$43:$CK$78,0)),$CK$41,IF(ISNUMBER(MATCH(T31,$CG$43:$CG$78,0)),$CG$41,$AG$3))</f>
        <v>-2</v>
      </c>
      <c r="U47" s="49">
        <f>IF(ISNUMBER(MATCH(U31,$CK$43:$CK$78,0)),$CK$41,IF(ISNUMBER(MATCH(U31,$CG$43:$CG$78,0)),$CG$41,$AG$3))</f>
        <v>-2</v>
      </c>
      <c r="V47" s="49">
        <f>IF(ISNUMBER(MATCH(V31,$CK$43:$CK$78,0)),$CK$41,IF(ISNUMBER(MATCH(V31,$CG$43:$CG$78,0)),$CG$41,$AG$3))</f>
        <v>-2</v>
      </c>
      <c r="W47" s="49">
        <f>IF(ISNUMBER(MATCH(W31,$CK$43:$CK$78,0)),$CK$41,IF(ISNUMBER(MATCH(W31,$CG$43:$CG$78,0)),$CG$41,$AG$3))</f>
        <v>-2</v>
      </c>
      <c r="X47" s="49">
        <f>IF(ISNUMBER(MATCH(X31,$CK$43:$CK$78,0)),$CK$41,IF(ISNUMBER(MATCH(X31,$CG$43:$CG$78,0)),$CG$41,$AG$3))</f>
        <v>-2</v>
      </c>
      <c r="Y47" s="49">
        <f>IF(ISNUMBER(MATCH(Y31,$CK$43:$CK$78,0)),$CK$41,IF(ISNUMBER(MATCH(Y31,$CG$43:$CG$78,0)),$CG$41,$AG$3))</f>
        <v>-2</v>
      </c>
      <c r="Z47" s="49">
        <f>IF(ISNUMBER(MATCH(Z31,$CK$43:$CK$78,0)),$CK$41,IF(ISNUMBER(MATCH(Z31,$CG$43:$CG$78,0)),$CG$41,$AG$3))</f>
        <v>-2</v>
      </c>
      <c r="AA47" s="49">
        <f>IF(ISNUMBER(MATCH(AA31,$CK$43:$CK$78,0)),$CK$41,IF(ISNUMBER(MATCH(AA31,$CG$43:$CG$78,0)),$CG$41,$AG$3))</f>
        <v>-2</v>
      </c>
      <c r="AB47" s="49">
        <f>IF(ISNUMBER(MATCH(AB31,$CK$43:$CK$78,0)),$CK$41,IF(ISNUMBER(MATCH(AB31,$CG$43:$CG$78,0)),$CG$41,$AG$3))</f>
        <v>0</v>
      </c>
      <c r="AC47" s="49">
        <f>IF(ISNUMBER(MATCH(AC31,$CK$43:$CK$78,0)),$CK$41,IF(ISNUMBER(MATCH(AC31,$CG$43:$CG$78,0)),$CG$41,$AG$3))</f>
        <v>0</v>
      </c>
      <c r="AD47" s="5"/>
      <c r="AE47" s="5"/>
      <c r="AF47" s="40">
        <v>5</v>
      </c>
      <c r="AG47" s="153">
        <f t="shared" si="48"/>
        <v>11</v>
      </c>
      <c r="AH47" s="40">
        <v>0</v>
      </c>
      <c r="AI47" s="40">
        <v>0</v>
      </c>
      <c r="AJ47" s="40" t="str">
        <f>AJ46</f>
        <v>g</v>
      </c>
      <c r="AK47" s="40" t="str">
        <f t="shared" si="49"/>
        <v>g</v>
      </c>
      <c r="AL47" s="40" t="str">
        <f t="shared" si="50"/>
        <v>g</v>
      </c>
      <c r="AM47" s="156" t="str">
        <f>AM46</f>
        <v>h</v>
      </c>
      <c r="AN47" s="40" t="str">
        <f t="shared" si="51"/>
        <v>h</v>
      </c>
      <c r="AO47" s="158" t="str">
        <f t="shared" si="52"/>
        <v>h</v>
      </c>
      <c r="AP47" s="40" t="str">
        <f>AP46</f>
        <v>i</v>
      </c>
      <c r="AQ47" s="40" t="str">
        <f t="shared" si="53"/>
        <v>i</v>
      </c>
      <c r="AR47" s="40" t="str">
        <f t="shared" si="54"/>
        <v>i</v>
      </c>
      <c r="AS47" s="40">
        <v>0</v>
      </c>
      <c r="AT47" s="40">
        <v>0</v>
      </c>
      <c r="AU47" s="5"/>
      <c r="AV47" s="11">
        <f t="shared" si="58"/>
        <v>6</v>
      </c>
      <c r="AW47" s="100"/>
      <c r="AX47" s="100">
        <f t="shared" si="55"/>
        <v>0</v>
      </c>
      <c r="AY47" s="100">
        <f t="shared" si="55"/>
        <v>0</v>
      </c>
      <c r="AZ47" s="100">
        <f t="shared" si="55"/>
        <v>0</v>
      </c>
      <c r="BA47" s="100">
        <f t="shared" si="55"/>
        <v>0</v>
      </c>
      <c r="BB47" s="100">
        <f t="shared" si="55"/>
        <v>0</v>
      </c>
      <c r="BC47" s="100">
        <f t="shared" si="55"/>
        <v>0</v>
      </c>
      <c r="BD47" s="100">
        <f t="shared" si="55"/>
        <v>0</v>
      </c>
      <c r="BE47" s="100"/>
      <c r="BF47" s="11"/>
      <c r="BG47" s="5"/>
      <c r="BH47" s="8"/>
      <c r="BI47" s="11">
        <v>4</v>
      </c>
      <c r="BJ47" s="11">
        <v>3</v>
      </c>
      <c r="BK47" s="10">
        <v>0</v>
      </c>
      <c r="BL47" s="10">
        <v>3</v>
      </c>
      <c r="BM47" s="49">
        <v>0</v>
      </c>
      <c r="BN47" s="49">
        <v>0</v>
      </c>
      <c r="BO47" s="183">
        <v>5</v>
      </c>
      <c r="BP47" s="174">
        <f t="shared" si="59"/>
        <v>0</v>
      </c>
      <c r="BQ47" s="174">
        <f t="shared" si="59"/>
        <v>0</v>
      </c>
      <c r="BR47" s="174">
        <f t="shared" si="59"/>
        <v>0</v>
      </c>
      <c r="BS47" s="174"/>
      <c r="BT47" s="174">
        <v>4</v>
      </c>
      <c r="BU47" s="175" t="s">
        <v>153</v>
      </c>
      <c r="BV47" s="176" t="s">
        <v>155</v>
      </c>
      <c r="BW47" s="174">
        <v>1</v>
      </c>
      <c r="BX47" s="10">
        <v>50</v>
      </c>
      <c r="BY47" s="177">
        <v>16.6666666666666</v>
      </c>
      <c r="BZ47" s="178">
        <v>33.3333333333333</v>
      </c>
      <c r="CA47" s="10">
        <v>0</v>
      </c>
      <c r="CB47" s="178">
        <v>66.6666666666666</v>
      </c>
      <c r="CC47" s="174" t="s">
        <v>150</v>
      </c>
      <c r="CD47" s="175">
        <v>0</v>
      </c>
      <c r="CE47" s="175">
        <v>3</v>
      </c>
      <c r="CF47" s="175">
        <v>1</v>
      </c>
      <c r="CG47" s="92" t="str">
        <f t="shared" si="60"/>
        <v>7,5</v>
      </c>
      <c r="CH47" s="176">
        <v>0</v>
      </c>
      <c r="CI47" s="176">
        <v>4</v>
      </c>
      <c r="CJ47" s="176">
        <v>0</v>
      </c>
      <c r="CK47" s="92" t="str">
        <f t="shared" si="61"/>
        <v>7,3</v>
      </c>
      <c r="CL47" s="174"/>
      <c r="CM47" s="5"/>
      <c r="CN47" s="5"/>
      <c r="CO47" s="5"/>
      <c r="CP47" s="5"/>
      <c r="CQ47" s="5"/>
      <c r="CR47" s="5"/>
      <c r="CS47" s="5"/>
    </row>
    <row r="48" spans="1:97" ht="10.5" customHeight="1">
      <c r="A48" s="4"/>
      <c r="B48" s="11">
        <f t="shared" si="56"/>
        <v>6</v>
      </c>
      <c r="C48" s="11">
        <f>COLUMN()</f>
        <v>3</v>
      </c>
      <c r="D48" s="525" t="str">
        <f t="shared" si="57"/>
        <v>1,7</v>
      </c>
      <c r="E48" s="525" t="str">
        <f t="shared" si="57"/>
        <v>2,7</v>
      </c>
      <c r="F48" s="525" t="str">
        <f t="shared" si="57"/>
        <v>3,7</v>
      </c>
      <c r="G48" s="525" t="str">
        <f t="shared" si="57"/>
        <v>4,7</v>
      </c>
      <c r="H48" s="525" t="str">
        <f t="shared" si="57"/>
        <v>5,7</v>
      </c>
      <c r="I48" s="525" t="str">
        <f t="shared" si="57"/>
        <v>6,7</v>
      </c>
      <c r="J48" s="525" t="str">
        <f t="shared" si="57"/>
        <v>7,7</v>
      </c>
      <c r="K48" s="11">
        <f>ROW()</f>
        <v>48</v>
      </c>
      <c r="L48" s="11"/>
      <c r="M48" s="5"/>
      <c r="N48" s="5"/>
      <c r="O48" s="11"/>
      <c r="P48" s="11"/>
      <c r="Q48" s="49">
        <f>IF(ISNUMBER(MATCH(Q32,$CK$43:$CK$78,0)),$CK$41,IF(ISNUMBER(MATCH(Q32,$CG$43:$CG$78,0)),$CG$41,$AG$3))</f>
        <v>0</v>
      </c>
      <c r="R48" s="49">
        <f>IF(ISNUMBER(MATCH(R32,$CK$43:$CK$78,0)),$CK$41,IF(ISNUMBER(MATCH(R32,$CG$43:$CG$78,0)),$CG$41,$AG$3))</f>
        <v>0</v>
      </c>
      <c r="S48" s="49">
        <f>IF(ISNUMBER(MATCH(S32,$CK$43:$CK$78,0)),$CK$41,IF(ISNUMBER(MATCH(S32,$CG$43:$CG$78,0)),$CG$41,$AG$3))</f>
        <v>0</v>
      </c>
      <c r="T48" s="49">
        <f>IF(ISNUMBER(MATCH(T32,$CK$43:$CK$78,0)),$CK$41,IF(ISNUMBER(MATCH(T32,$CG$43:$CG$78,0)),$CG$41,$AG$3))</f>
        <v>0</v>
      </c>
      <c r="U48" s="49">
        <f>IF(ISNUMBER(MATCH(U32,$CK$43:$CK$78,0)),$CK$41,IF(ISNUMBER(MATCH(U32,$CG$43:$CG$78,0)),$CG$41,$AG$3))</f>
        <v>0</v>
      </c>
      <c r="V48" s="49">
        <f>IF(ISNUMBER(MATCH(V32,$CK$43:$CK$78,0)),$CK$41,IF(ISNUMBER(MATCH(V32,$CG$43:$CG$78,0)),$CG$41,$AG$3))</f>
        <v>0</v>
      </c>
      <c r="W48" s="49">
        <f>IF(ISNUMBER(MATCH(W32,$CK$43:$CK$78,0)),$CK$41,IF(ISNUMBER(MATCH(W32,$CG$43:$CG$78,0)),$CG$41,$AG$3))</f>
        <v>0</v>
      </c>
      <c r="X48" s="49">
        <f>IF(ISNUMBER(MATCH(X32,$CK$43:$CK$78,0)),$CK$41,IF(ISNUMBER(MATCH(X32,$CG$43:$CG$78,0)),$CG$41,$AG$3))</f>
        <v>0</v>
      </c>
      <c r="Y48" s="49">
        <f>IF(ISNUMBER(MATCH(Y32,$CK$43:$CK$78,0)),$CK$41,IF(ISNUMBER(MATCH(Y32,$CG$43:$CG$78,0)),$CG$41,$AG$3))</f>
        <v>0</v>
      </c>
      <c r="Z48" s="49">
        <f>IF(ISNUMBER(MATCH(Z32,$CK$43:$CK$78,0)),$CK$41,IF(ISNUMBER(MATCH(Z32,$CG$43:$CG$78,0)),$CG$41,$AG$3))</f>
        <v>0</v>
      </c>
      <c r="AA48" s="49">
        <f>IF(ISNUMBER(MATCH(AA32,$CK$43:$CK$78,0)),$CK$41,IF(ISNUMBER(MATCH(AA32,$CG$43:$CG$78,0)),$CG$41,$AG$3))</f>
        <v>0</v>
      </c>
      <c r="AB48" s="49">
        <f>IF(ISNUMBER(MATCH(AB32,$CK$43:$CK$78,0)),$CK$41,IF(ISNUMBER(MATCH(AB32,$CG$43:$CG$78,0)),$CG$41,$AG$3))</f>
        <v>0</v>
      </c>
      <c r="AC48" s="49">
        <f>IF(ISNUMBER(MATCH(AC32,$CK$43:$CK$78,0)),$CK$41,IF(ISNUMBER(MATCH(AC32,$CG$43:$CG$78,0)),$CG$41,$AG$3))</f>
        <v>0</v>
      </c>
      <c r="AD48" s="5"/>
      <c r="AE48" s="5"/>
      <c r="AF48" s="40">
        <v>6</v>
      </c>
      <c r="AG48" s="11">
        <f t="shared" si="48"/>
        <v>12</v>
      </c>
      <c r="AH48" s="40">
        <v>1</v>
      </c>
      <c r="AI48" s="40">
        <v>2</v>
      </c>
      <c r="AJ48" s="40">
        <v>3</v>
      </c>
      <c r="AK48" s="40">
        <v>0</v>
      </c>
      <c r="AL48" s="40">
        <v>0</v>
      </c>
      <c r="AM48" s="40">
        <v>4</v>
      </c>
      <c r="AN48" s="40">
        <v>0</v>
      </c>
      <c r="AO48" s="40">
        <v>0</v>
      </c>
      <c r="AP48" s="40">
        <v>5</v>
      </c>
      <c r="AQ48" s="40">
        <v>0</v>
      </c>
      <c r="AR48" s="40">
        <v>0</v>
      </c>
      <c r="AS48" s="40">
        <v>6</v>
      </c>
      <c r="AT48" s="40">
        <v>7</v>
      </c>
      <c r="AU48" s="5"/>
      <c r="AV48" s="11"/>
      <c r="AW48" s="100"/>
      <c r="AX48" s="100"/>
      <c r="AY48" s="100"/>
      <c r="AZ48" s="100"/>
      <c r="BA48" s="100"/>
      <c r="BB48" s="100"/>
      <c r="BC48" s="100"/>
      <c r="BD48" s="100"/>
      <c r="BE48" s="100"/>
      <c r="BF48" s="11"/>
      <c r="BG48" s="5"/>
      <c r="BH48" s="8"/>
      <c r="BI48" s="8"/>
      <c r="BJ48" s="8"/>
      <c r="BK48" s="8"/>
      <c r="BL48" s="8"/>
      <c r="BM48" s="8"/>
      <c r="BN48" s="8"/>
      <c r="BO48" s="8"/>
      <c r="BP48" s="8"/>
      <c r="BQ48" s="8"/>
      <c r="BR48" s="8"/>
      <c r="BS48" s="8"/>
      <c r="BT48" s="174">
        <v>5</v>
      </c>
      <c r="BU48" s="175" t="s">
        <v>153</v>
      </c>
      <c r="BV48" s="176" t="s">
        <v>156</v>
      </c>
      <c r="BW48" s="174">
        <v>1</v>
      </c>
      <c r="BX48" s="10">
        <v>50</v>
      </c>
      <c r="BY48" s="177">
        <v>16.6666666666666</v>
      </c>
      <c r="BZ48" s="178">
        <v>33.3333333333333</v>
      </c>
      <c r="CA48" s="10">
        <v>0</v>
      </c>
      <c r="CB48" s="178">
        <v>74.535599249992998</v>
      </c>
      <c r="CC48" s="174" t="s">
        <v>150</v>
      </c>
      <c r="CD48" s="175">
        <v>0</v>
      </c>
      <c r="CE48" s="175">
        <v>3</v>
      </c>
      <c r="CF48" s="175">
        <v>1</v>
      </c>
      <c r="CG48" s="92" t="str">
        <f t="shared" si="60"/>
        <v>7,5</v>
      </c>
      <c r="CH48" s="176">
        <v>0</v>
      </c>
      <c r="CI48" s="176">
        <v>5</v>
      </c>
      <c r="CJ48" s="176">
        <v>0</v>
      </c>
      <c r="CK48" s="92" t="str">
        <f t="shared" si="61"/>
        <v>8,3</v>
      </c>
      <c r="CL48" s="174"/>
      <c r="CM48" s="5"/>
      <c r="CN48" s="5"/>
      <c r="CO48" s="5"/>
      <c r="CP48" s="5"/>
      <c r="CQ48" s="5"/>
      <c r="CR48" s="5"/>
      <c r="CS48" s="5"/>
    </row>
    <row r="49" spans="1:97" ht="10.5" customHeight="1">
      <c r="A49" s="4"/>
      <c r="B49" s="11"/>
      <c r="C49" s="11"/>
      <c r="D49" s="11"/>
      <c r="E49" s="11"/>
      <c r="F49" s="11"/>
      <c r="G49" s="11"/>
      <c r="H49" s="11"/>
      <c r="I49" s="11"/>
      <c r="J49" s="11"/>
      <c r="K49" s="11"/>
      <c r="L49" s="11"/>
      <c r="M49" s="5"/>
      <c r="N49" s="5"/>
      <c r="O49" s="11"/>
      <c r="P49" s="11"/>
      <c r="Q49" s="49">
        <f>IF(ISNUMBER(MATCH(Q33,$CK$43:$CK$78,0)),$CK$41,IF(ISNUMBER(MATCH(Q33,$CG$43:$CG$78,0)),$CG$41,$AG$3))</f>
        <v>0</v>
      </c>
      <c r="R49" s="49">
        <f>IF(ISNUMBER(MATCH(R33,$CK$43:$CK$78,0)),$CK$41,IF(ISNUMBER(MATCH(R33,$CG$43:$CG$78,0)),$CG$41,$AG$3))</f>
        <v>0</v>
      </c>
      <c r="S49" s="49">
        <f>IF(ISNUMBER(MATCH(S33,$CK$43:$CK$78,0)),$CK$41,IF(ISNUMBER(MATCH(S33,$CG$43:$CG$78,0)),$CG$41,$AG$3))</f>
        <v>0</v>
      </c>
      <c r="T49" s="49">
        <f>IF(ISNUMBER(MATCH(T33,$CK$43:$CK$78,0)),$CK$41,IF(ISNUMBER(MATCH(T33,$CG$43:$CG$78,0)),$CG$41,$AG$3))</f>
        <v>0</v>
      </c>
      <c r="U49" s="49">
        <f>IF(ISNUMBER(MATCH(U33,$CK$43:$CK$78,0)),$CK$41,IF(ISNUMBER(MATCH(U33,$CG$43:$CG$78,0)),$CG$41,$AG$3))</f>
        <v>0</v>
      </c>
      <c r="V49" s="49">
        <f>IF(ISNUMBER(MATCH(V33,$CK$43:$CK$78,0)),$CK$41,IF(ISNUMBER(MATCH(V33,$CG$43:$CG$78,0)),$CG$41,$AG$3))</f>
        <v>0</v>
      </c>
      <c r="W49" s="49">
        <f>IF(ISNUMBER(MATCH(W33,$CK$43:$CK$78,0)),$CK$41,IF(ISNUMBER(MATCH(W33,$CG$43:$CG$78,0)),$CG$41,$AG$3))</f>
        <v>0</v>
      </c>
      <c r="X49" s="49">
        <f>IF(ISNUMBER(MATCH(X33,$CK$43:$CK$78,0)),$CK$41,IF(ISNUMBER(MATCH(X33,$CG$43:$CG$78,0)),$CG$41,$AG$3))</f>
        <v>0</v>
      </c>
      <c r="Y49" s="49">
        <f>IF(ISNUMBER(MATCH(Y33,$CK$43:$CK$78,0)),$CK$41,IF(ISNUMBER(MATCH(Y33,$CG$43:$CG$78,0)),$CG$41,$AG$3))</f>
        <v>0</v>
      </c>
      <c r="Z49" s="49">
        <f>IF(ISNUMBER(MATCH(Z33,$CK$43:$CK$78,0)),$CK$41,IF(ISNUMBER(MATCH(Z33,$CG$43:$CG$78,0)),$CG$41,$AG$3))</f>
        <v>0</v>
      </c>
      <c r="AA49" s="49">
        <f>IF(ISNUMBER(MATCH(AA33,$CK$43:$CK$78,0)),$CK$41,IF(ISNUMBER(MATCH(AA33,$CG$43:$CG$78,0)),$CG$41,$AG$3))</f>
        <v>0</v>
      </c>
      <c r="AB49" s="49">
        <f>IF(ISNUMBER(MATCH(AB33,$CK$43:$CK$78,0)),$CK$41,IF(ISNUMBER(MATCH(AB33,$CG$43:$CG$78,0)),$CG$41,$AG$3))</f>
        <v>0</v>
      </c>
      <c r="AC49" s="49">
        <f>IF(ISNUMBER(MATCH(AC33,$CK$43:$CK$78,0)),$CK$41,IF(ISNUMBER(MATCH(AC33,$CG$43:$CG$78,0)),$CG$41,$AG$3))</f>
        <v>0</v>
      </c>
      <c r="AD49" s="5"/>
      <c r="AE49" s="5"/>
      <c r="AF49" s="40">
        <v>7</v>
      </c>
      <c r="AG49" s="11">
        <f t="shared" si="48"/>
        <v>13</v>
      </c>
      <c r="AH49" s="40">
        <v>1</v>
      </c>
      <c r="AI49" s="40">
        <v>2</v>
      </c>
      <c r="AJ49" s="40">
        <v>3</v>
      </c>
      <c r="AK49" s="40">
        <v>0</v>
      </c>
      <c r="AL49" s="40">
        <v>0</v>
      </c>
      <c r="AM49" s="40">
        <v>4</v>
      </c>
      <c r="AN49" s="40">
        <v>0</v>
      </c>
      <c r="AO49" s="40">
        <v>0</v>
      </c>
      <c r="AP49" s="40">
        <v>5</v>
      </c>
      <c r="AQ49" s="40">
        <v>0</v>
      </c>
      <c r="AR49" s="40">
        <v>0</v>
      </c>
      <c r="AS49" s="40">
        <v>6</v>
      </c>
      <c r="AT49" s="40">
        <v>7</v>
      </c>
      <c r="AU49" s="5"/>
      <c r="AV49" s="11"/>
      <c r="AW49" s="11"/>
      <c r="AX49" s="11"/>
      <c r="AY49" s="11"/>
      <c r="AZ49" s="11"/>
      <c r="BA49" s="11"/>
      <c r="BB49" s="11"/>
      <c r="BC49" s="11"/>
      <c r="BD49" s="11"/>
      <c r="BE49" s="11"/>
      <c r="BF49" s="11"/>
      <c r="BG49" s="5"/>
      <c r="BH49" s="8"/>
      <c r="BI49" s="8"/>
      <c r="BJ49" s="8"/>
      <c r="BK49" s="8"/>
      <c r="BL49" s="8"/>
      <c r="BM49" s="8"/>
      <c r="BN49" s="8"/>
      <c r="BO49" s="8"/>
      <c r="BP49" s="8"/>
      <c r="BQ49" s="8"/>
      <c r="BR49" s="8"/>
      <c r="BS49" s="8"/>
      <c r="BT49" s="174">
        <v>6</v>
      </c>
      <c r="BU49" s="175" t="s">
        <v>157</v>
      </c>
      <c r="BV49" s="176" t="s">
        <v>158</v>
      </c>
      <c r="BW49" s="174">
        <v>1</v>
      </c>
      <c r="BX49" s="10">
        <v>50</v>
      </c>
      <c r="BY49" s="177">
        <v>16.6666666666666</v>
      </c>
      <c r="BZ49" s="178">
        <v>33.3333333333333</v>
      </c>
      <c r="CA49" s="10">
        <v>0</v>
      </c>
      <c r="CB49" s="178">
        <v>74.535599249992899</v>
      </c>
      <c r="CC49" s="174" t="s">
        <v>150</v>
      </c>
      <c r="CD49" s="175">
        <v>0</v>
      </c>
      <c r="CE49" s="175">
        <v>4</v>
      </c>
      <c r="CF49" s="175">
        <v>1</v>
      </c>
      <c r="CG49" s="92" t="str">
        <f t="shared" si="60"/>
        <v>8,5</v>
      </c>
      <c r="CH49" s="176">
        <v>0</v>
      </c>
      <c r="CI49" s="176">
        <v>6</v>
      </c>
      <c r="CJ49" s="176">
        <v>0</v>
      </c>
      <c r="CK49" s="92" t="str">
        <f t="shared" si="61"/>
        <v>9,3</v>
      </c>
      <c r="CL49" s="174"/>
      <c r="CM49" s="5"/>
      <c r="CN49" s="5"/>
      <c r="CO49" s="5"/>
      <c r="CP49" s="5"/>
      <c r="CQ49" s="5"/>
      <c r="CR49" s="5"/>
      <c r="CS49" s="5"/>
    </row>
    <row r="50" spans="1:97" ht="10.5" customHeight="1">
      <c r="A50" s="4"/>
      <c r="B50" s="5"/>
      <c r="C50" s="5"/>
      <c r="D50" s="5"/>
      <c r="E50" s="5"/>
      <c r="F50" s="5"/>
      <c r="G50" s="5"/>
      <c r="H50" s="5"/>
      <c r="I50" s="5"/>
      <c r="J50" s="5"/>
      <c r="K50" s="5"/>
      <c r="L50" s="5"/>
      <c r="M50" s="5"/>
      <c r="N50" s="5"/>
      <c r="O50" s="5"/>
      <c r="P50" s="5"/>
      <c r="Q50" s="5"/>
      <c r="R50" s="5"/>
      <c r="S50" s="5"/>
      <c r="T50" s="5"/>
      <c r="U50" s="5"/>
      <c r="V50" s="5"/>
      <c r="W50" s="5"/>
      <c r="X50" s="5"/>
      <c r="Y50" s="5"/>
      <c r="Z50" s="5"/>
      <c r="AA50" s="5"/>
      <c r="AB50" s="5"/>
      <c r="AC50" s="5"/>
      <c r="AD50" s="5"/>
      <c r="AE50" s="5"/>
      <c r="AF50" s="5"/>
      <c r="AG50" s="5"/>
      <c r="AH50" s="5"/>
      <c r="AI50" s="5"/>
      <c r="AJ50" s="5"/>
      <c r="AK50" s="5"/>
      <c r="AL50" s="5"/>
      <c r="AM50" s="5"/>
      <c r="AN50" s="5"/>
      <c r="AO50" s="5"/>
      <c r="AP50" s="5"/>
      <c r="AQ50" s="5"/>
      <c r="AR50" s="5"/>
      <c r="AS50" s="5"/>
      <c r="AT50" s="5"/>
      <c r="AU50" s="5"/>
      <c r="AV50" s="5"/>
      <c r="AW50" s="5"/>
      <c r="AX50" s="5"/>
      <c r="AY50" s="5"/>
      <c r="AZ50" s="5"/>
      <c r="BA50" s="5"/>
      <c r="BB50" s="5"/>
      <c r="BC50" s="5"/>
      <c r="BD50" s="5"/>
      <c r="BE50" s="5"/>
      <c r="BF50" s="5"/>
      <c r="BG50" s="5"/>
      <c r="BH50" s="5"/>
      <c r="BI50" s="5"/>
      <c r="BJ50" s="5"/>
      <c r="BK50" s="5"/>
      <c r="BL50" s="5"/>
      <c r="BM50" s="5"/>
      <c r="BN50" s="5"/>
      <c r="BO50" s="5"/>
      <c r="BP50" s="5"/>
      <c r="BQ50" s="5"/>
      <c r="BR50" s="5"/>
      <c r="BS50" s="5"/>
      <c r="BT50" s="174">
        <v>7</v>
      </c>
      <c r="BU50" s="175" t="s">
        <v>157</v>
      </c>
      <c r="BV50" s="176" t="s">
        <v>159</v>
      </c>
      <c r="BW50" s="174">
        <v>1</v>
      </c>
      <c r="BX50" s="10">
        <v>50</v>
      </c>
      <c r="BY50" s="177">
        <v>16.6666666666666</v>
      </c>
      <c r="BZ50" s="178">
        <v>33.3333333333333</v>
      </c>
      <c r="CA50" s="10">
        <v>0</v>
      </c>
      <c r="CB50" s="178">
        <v>66.6666666666666</v>
      </c>
      <c r="CC50" s="174" t="s">
        <v>150</v>
      </c>
      <c r="CD50" s="175">
        <v>0</v>
      </c>
      <c r="CE50" s="175">
        <v>4</v>
      </c>
      <c r="CF50" s="175">
        <v>1</v>
      </c>
      <c r="CG50" s="92" t="str">
        <f t="shared" si="60"/>
        <v>8,5</v>
      </c>
      <c r="CH50" s="176">
        <v>0</v>
      </c>
      <c r="CI50" s="176">
        <v>7</v>
      </c>
      <c r="CJ50" s="176">
        <v>0</v>
      </c>
      <c r="CK50" s="92" t="str">
        <f t="shared" si="61"/>
        <v>10,3</v>
      </c>
      <c r="CL50" s="5"/>
      <c r="CM50" s="5"/>
      <c r="CN50" s="5"/>
      <c r="CO50" s="5"/>
      <c r="CP50" s="5"/>
      <c r="CQ50" s="5"/>
      <c r="CR50" s="5"/>
      <c r="CS50" s="5"/>
    </row>
    <row r="51" spans="1:97" ht="10.5" customHeight="1">
      <c r="A51" s="511"/>
      <c r="B51" s="8"/>
      <c r="C51" s="8"/>
      <c r="D51" s="8">
        <f>D52*E51</f>
        <v>196</v>
      </c>
      <c r="E51" s="8">
        <v>4</v>
      </c>
      <c r="F51" s="8"/>
      <c r="G51" s="8"/>
      <c r="H51" s="5"/>
      <c r="I51" s="5"/>
      <c r="J51" s="5">
        <v>7</v>
      </c>
      <c r="K51" s="5">
        <v>9</v>
      </c>
      <c r="L51" s="37">
        <f>K51-J51</f>
        <v>2</v>
      </c>
      <c r="M51" s="39">
        <f>CG39</f>
        <v>4</v>
      </c>
      <c r="N51" s="5"/>
      <c r="O51" s="5"/>
      <c r="P51" s="5"/>
      <c r="Q51" s="5"/>
      <c r="R51" s="5"/>
      <c r="S51" s="5"/>
      <c r="T51" s="5"/>
      <c r="U51" s="5"/>
      <c r="V51" s="5"/>
      <c r="W51" s="5"/>
      <c r="X51" s="5"/>
      <c r="Y51" s="5"/>
      <c r="Z51" s="5"/>
      <c r="AA51" s="5"/>
      <c r="AB51" s="5"/>
      <c r="AC51" s="5"/>
      <c r="AD51" s="5"/>
      <c r="AE51" s="5"/>
      <c r="AF51" s="5"/>
      <c r="AG51" s="5"/>
      <c r="AH51" s="5"/>
      <c r="AI51" s="5"/>
      <c r="AJ51" s="5"/>
      <c r="AK51" s="5"/>
      <c r="AL51" s="5"/>
      <c r="AM51" s="5"/>
      <c r="AN51" s="5"/>
      <c r="AO51" s="5"/>
      <c r="AP51" s="5"/>
      <c r="AQ51" s="5"/>
      <c r="AR51" s="5"/>
      <c r="AS51" s="5"/>
      <c r="AT51" s="5"/>
      <c r="AU51" s="5"/>
      <c r="AV51" s="5"/>
      <c r="AW51" s="5"/>
      <c r="AX51" s="5"/>
      <c r="AY51" s="5"/>
      <c r="AZ51" s="5"/>
      <c r="BA51" s="5"/>
      <c r="BB51" s="5"/>
      <c r="BC51" s="5"/>
      <c r="BD51" s="5"/>
      <c r="BE51" s="5"/>
      <c r="BF51" s="5"/>
      <c r="BG51" s="5"/>
      <c r="BH51" s="5"/>
      <c r="BI51" s="5"/>
      <c r="BJ51" s="5"/>
      <c r="BK51" s="5"/>
      <c r="BL51" s="5"/>
      <c r="BM51" s="5"/>
      <c r="BN51" s="5"/>
      <c r="BO51" s="5"/>
      <c r="BP51" s="5"/>
      <c r="BQ51" s="5"/>
      <c r="BR51" s="5"/>
      <c r="BS51" s="5"/>
      <c r="BT51" s="174">
        <v>8</v>
      </c>
      <c r="BU51" s="175" t="s">
        <v>157</v>
      </c>
      <c r="BV51" s="176" t="s">
        <v>160</v>
      </c>
      <c r="BW51" s="174">
        <v>1</v>
      </c>
      <c r="BX51" s="10">
        <v>50</v>
      </c>
      <c r="BY51" s="177">
        <v>16.6666666666666</v>
      </c>
      <c r="BZ51" s="178">
        <v>33.3333333333333</v>
      </c>
      <c r="CA51" s="10">
        <v>0</v>
      </c>
      <c r="CB51" s="178">
        <v>74.535599249992899</v>
      </c>
      <c r="CC51" s="174" t="s">
        <v>150</v>
      </c>
      <c r="CD51" s="175">
        <v>0</v>
      </c>
      <c r="CE51" s="175">
        <v>4</v>
      </c>
      <c r="CF51" s="175">
        <v>1</v>
      </c>
      <c r="CG51" s="92" t="str">
        <f t="shared" si="60"/>
        <v>8,5</v>
      </c>
      <c r="CH51" s="176">
        <v>0</v>
      </c>
      <c r="CI51" s="176">
        <v>8</v>
      </c>
      <c r="CJ51" s="176">
        <v>0</v>
      </c>
      <c r="CK51" s="92" t="str">
        <f t="shared" si="61"/>
        <v>11,3</v>
      </c>
      <c r="CL51" s="5"/>
      <c r="CM51" s="5"/>
      <c r="CN51" s="5"/>
      <c r="CO51" s="5"/>
      <c r="CP51" s="5"/>
      <c r="CQ51" s="5"/>
      <c r="CR51" s="5"/>
      <c r="CS51" s="5"/>
    </row>
    <row r="52" spans="1:97" ht="10.5" customHeight="1">
      <c r="A52" s="181"/>
      <c r="B52" s="8"/>
      <c r="C52" s="8"/>
      <c r="D52" s="510">
        <f>G52*G53</f>
        <v>49</v>
      </c>
      <c r="E52" s="8"/>
      <c r="F52" s="8"/>
      <c r="G52" s="510">
        <v>7</v>
      </c>
      <c r="H52" s="5"/>
      <c r="I52" s="5"/>
      <c r="J52" s="5">
        <v>7</v>
      </c>
      <c r="K52" s="5">
        <v>9</v>
      </c>
      <c r="L52" s="37">
        <f>K52-J52</f>
        <v>2</v>
      </c>
      <c r="M52" s="39">
        <f>CK39</f>
        <v>3</v>
      </c>
      <c r="N52" s="5"/>
      <c r="O52" s="5"/>
      <c r="P52" s="5"/>
      <c r="Q52" s="5"/>
      <c r="R52" s="5"/>
      <c r="S52" s="5"/>
      <c r="T52" s="5"/>
      <c r="U52" s="5"/>
      <c r="V52" s="5"/>
      <c r="W52" s="5"/>
      <c r="X52" s="5"/>
      <c r="Y52" s="5"/>
      <c r="Z52" s="5"/>
      <c r="AA52" s="5"/>
      <c r="AB52" s="5"/>
      <c r="AC52" s="5"/>
      <c r="AD52" s="5"/>
      <c r="AE52" s="5"/>
      <c r="AF52" s="5"/>
      <c r="AG52" s="5"/>
      <c r="AH52" s="5"/>
      <c r="AI52" s="5"/>
      <c r="AJ52" s="5"/>
      <c r="AK52" s="5"/>
      <c r="AL52" s="5"/>
      <c r="AM52" s="5"/>
      <c r="AN52" s="5"/>
      <c r="AO52" s="5"/>
      <c r="AP52" s="5"/>
      <c r="AQ52" s="5"/>
      <c r="AR52" s="5"/>
      <c r="AS52" s="5"/>
      <c r="AT52" s="5"/>
      <c r="AU52" s="5"/>
      <c r="AV52" s="5"/>
      <c r="AW52" s="5"/>
      <c r="AX52" s="5"/>
      <c r="AY52" s="5"/>
      <c r="AZ52" s="5"/>
      <c r="BA52" s="5"/>
      <c r="BB52" s="5"/>
      <c r="BC52" s="5"/>
      <c r="BD52" s="5"/>
      <c r="BE52" s="5"/>
      <c r="BF52" s="5"/>
      <c r="BG52" s="5"/>
      <c r="BH52" s="5"/>
      <c r="BI52" s="5"/>
      <c r="BJ52" s="5"/>
      <c r="BK52" s="5"/>
      <c r="BL52" s="5"/>
      <c r="BM52" s="5"/>
      <c r="BN52" s="5"/>
      <c r="BO52" s="5"/>
      <c r="BP52" s="5"/>
      <c r="BQ52" s="5"/>
      <c r="BR52" s="5"/>
      <c r="BS52" s="5"/>
      <c r="BT52" s="174">
        <v>9</v>
      </c>
      <c r="BU52" s="175" t="s">
        <v>161</v>
      </c>
      <c r="BV52" s="176" t="s">
        <v>160</v>
      </c>
      <c r="BW52" s="174">
        <v>1</v>
      </c>
      <c r="BX52" s="10">
        <v>50</v>
      </c>
      <c r="BY52" s="177">
        <v>16.6666666666666</v>
      </c>
      <c r="BZ52" s="178">
        <v>33.3333333333333</v>
      </c>
      <c r="CA52" s="10">
        <v>90</v>
      </c>
      <c r="CB52" s="178">
        <v>74.535599249992998</v>
      </c>
      <c r="CC52" s="174" t="s">
        <v>162</v>
      </c>
      <c r="CD52" s="175">
        <v>0</v>
      </c>
      <c r="CE52" s="175">
        <v>5</v>
      </c>
      <c r="CF52" s="175">
        <v>2</v>
      </c>
      <c r="CG52" s="92" t="str">
        <f t="shared" si="60"/>
        <v>9,6</v>
      </c>
      <c r="CH52" s="176">
        <v>0</v>
      </c>
      <c r="CI52" s="176">
        <v>8</v>
      </c>
      <c r="CJ52" s="176">
        <v>0</v>
      </c>
      <c r="CK52" s="92" t="str">
        <f t="shared" si="61"/>
        <v>11,3</v>
      </c>
      <c r="CL52" s="5"/>
      <c r="CM52" s="5"/>
      <c r="CN52" s="5"/>
      <c r="CO52" s="5"/>
      <c r="CP52" s="5"/>
      <c r="CQ52" s="5"/>
      <c r="CR52" s="5"/>
      <c r="CS52" s="5"/>
    </row>
    <row r="53" spans="1:97" ht="10.5" customHeight="1">
      <c r="A53" s="181" t="s">
        <v>755</v>
      </c>
      <c r="B53" s="8"/>
      <c r="C53" s="8"/>
      <c r="D53" s="181">
        <v>121</v>
      </c>
      <c r="E53" s="8"/>
      <c r="F53" s="8"/>
      <c r="G53" s="510">
        <v>7</v>
      </c>
      <c r="H53" s="5"/>
      <c r="I53" s="5"/>
      <c r="J53" s="5"/>
      <c r="K53" s="5"/>
      <c r="L53" s="5"/>
      <c r="M53" s="5"/>
      <c r="N53" s="5"/>
      <c r="O53" s="5"/>
      <c r="P53" s="5"/>
      <c r="Q53" s="5"/>
      <c r="R53" s="5"/>
      <c r="S53" s="5"/>
      <c r="T53" s="5"/>
      <c r="U53" s="5"/>
      <c r="V53" s="5"/>
      <c r="W53" s="5"/>
      <c r="X53" s="5"/>
      <c r="Y53" s="5"/>
      <c r="Z53" s="5"/>
      <c r="AA53" s="5"/>
      <c r="AB53" s="5"/>
      <c r="AC53" s="5"/>
      <c r="AD53" s="5"/>
      <c r="AE53" s="5"/>
      <c r="AF53" s="5"/>
      <c r="AG53" s="5"/>
      <c r="AH53" s="5"/>
      <c r="AI53" s="5"/>
      <c r="AJ53" s="5"/>
      <c r="AK53" s="5"/>
      <c r="AL53" s="5"/>
      <c r="AM53" s="5"/>
      <c r="AN53" s="5"/>
      <c r="AO53" s="5"/>
      <c r="AP53" s="5"/>
      <c r="AQ53" s="5"/>
      <c r="AR53" s="5"/>
      <c r="AS53" s="5"/>
      <c r="AT53" s="5"/>
      <c r="AU53" s="5"/>
      <c r="AV53" s="5"/>
      <c r="AW53" s="5"/>
      <c r="AX53" s="5"/>
      <c r="AY53" s="5"/>
      <c r="AZ53" s="5"/>
      <c r="BA53" s="5"/>
      <c r="BB53" s="5"/>
      <c r="BC53" s="5"/>
      <c r="BD53" s="5"/>
      <c r="BE53" s="5"/>
      <c r="BF53" s="5"/>
      <c r="BG53" s="5"/>
      <c r="BH53" s="5"/>
      <c r="BI53" s="5"/>
      <c r="BJ53" s="5"/>
      <c r="BK53" s="5"/>
      <c r="BL53" s="5"/>
      <c r="BM53" s="5"/>
      <c r="BN53" s="5"/>
      <c r="BO53" s="5"/>
      <c r="BP53" s="5"/>
      <c r="BQ53" s="5"/>
      <c r="BR53" s="5"/>
      <c r="BS53" s="5"/>
      <c r="BT53" s="174">
        <v>10</v>
      </c>
      <c r="BU53" s="175" t="s">
        <v>161</v>
      </c>
      <c r="BV53" s="176" t="s">
        <v>163</v>
      </c>
      <c r="BW53" s="174">
        <v>1</v>
      </c>
      <c r="BX53" s="10">
        <v>50</v>
      </c>
      <c r="BY53" s="177">
        <v>16.6666666666666</v>
      </c>
      <c r="BZ53" s="178">
        <v>33.3333333333333</v>
      </c>
      <c r="CA53" s="10">
        <v>90</v>
      </c>
      <c r="CB53" s="178">
        <v>66.6666666666666</v>
      </c>
      <c r="CC53" s="174" t="s">
        <v>162</v>
      </c>
      <c r="CD53" s="175">
        <v>0</v>
      </c>
      <c r="CE53" s="175">
        <v>5</v>
      </c>
      <c r="CF53" s="175">
        <v>2</v>
      </c>
      <c r="CG53" s="92" t="str">
        <f t="shared" si="60"/>
        <v>9,6</v>
      </c>
      <c r="CH53" s="176">
        <v>0</v>
      </c>
      <c r="CI53" s="176">
        <v>8</v>
      </c>
      <c r="CJ53" s="176">
        <v>1</v>
      </c>
      <c r="CK53" s="92" t="str">
        <f t="shared" si="61"/>
        <v>11,4</v>
      </c>
      <c r="CL53" s="5"/>
      <c r="CM53" s="5"/>
      <c r="CN53" s="5"/>
      <c r="CO53" s="5"/>
      <c r="CP53" s="5"/>
      <c r="CQ53" s="5"/>
      <c r="CR53" s="5"/>
      <c r="CS53" s="5"/>
    </row>
    <row r="54" spans="1:97" ht="10.5" customHeight="1">
      <c r="A54" s="181" t="s">
        <v>756</v>
      </c>
      <c r="B54" s="8"/>
      <c r="C54" s="8"/>
      <c r="D54" s="181">
        <v>148</v>
      </c>
      <c r="E54" s="8"/>
      <c r="F54" s="8"/>
      <c r="G54" s="8"/>
      <c r="H54" s="5"/>
      <c r="I54" s="5"/>
      <c r="J54" s="5"/>
      <c r="K54" s="5"/>
      <c r="L54" s="5"/>
      <c r="M54" s="5"/>
      <c r="N54" s="5"/>
      <c r="O54" s="5"/>
      <c r="P54" s="5"/>
      <c r="Q54" s="5"/>
      <c r="R54" s="5"/>
      <c r="S54" s="5"/>
      <c r="T54" s="5"/>
      <c r="U54" s="5"/>
      <c r="V54" s="5"/>
      <c r="W54" s="5"/>
      <c r="X54" s="5"/>
      <c r="Y54" s="5"/>
      <c r="Z54" s="5"/>
      <c r="AA54" s="5"/>
      <c r="AB54" s="5"/>
      <c r="AC54" s="5"/>
      <c r="AD54" s="5"/>
      <c r="AE54" s="5"/>
      <c r="AF54" s="5"/>
      <c r="AG54" s="5"/>
      <c r="AH54" s="5"/>
      <c r="AI54" s="5"/>
      <c r="AJ54" s="5"/>
      <c r="AK54" s="5"/>
      <c r="AL54" s="5"/>
      <c r="AM54" s="5"/>
      <c r="AN54" s="5"/>
      <c r="AO54" s="5"/>
      <c r="AP54" s="5"/>
      <c r="AQ54" s="5"/>
      <c r="AR54" s="5"/>
      <c r="AS54" s="5"/>
      <c r="AT54" s="5"/>
      <c r="AU54" s="5"/>
      <c r="AV54" s="5"/>
      <c r="AW54" s="5"/>
      <c r="AX54" s="5"/>
      <c r="AY54" s="5"/>
      <c r="AZ54" s="5"/>
      <c r="BA54" s="5"/>
      <c r="BB54" s="5"/>
      <c r="BC54" s="5"/>
      <c r="BD54" s="5"/>
      <c r="BE54" s="5"/>
      <c r="BF54" s="5"/>
      <c r="BG54" s="5"/>
      <c r="BH54" s="5"/>
      <c r="BI54" s="5"/>
      <c r="BJ54" s="5"/>
      <c r="BK54" s="5"/>
      <c r="BL54" s="5"/>
      <c r="BM54" s="5"/>
      <c r="BN54" s="5"/>
      <c r="BO54" s="5"/>
      <c r="BP54" s="5"/>
      <c r="BQ54" s="5"/>
      <c r="BR54" s="5"/>
      <c r="BS54" s="5"/>
      <c r="BT54" s="174">
        <v>11</v>
      </c>
      <c r="BU54" s="175" t="s">
        <v>161</v>
      </c>
      <c r="BV54" s="176" t="s">
        <v>164</v>
      </c>
      <c r="BW54" s="174">
        <v>1</v>
      </c>
      <c r="BX54" s="10">
        <v>50</v>
      </c>
      <c r="BY54" s="177">
        <v>16.6666666666666</v>
      </c>
      <c r="BZ54" s="178">
        <v>33.3333333333333</v>
      </c>
      <c r="CA54" s="10">
        <v>90</v>
      </c>
      <c r="CB54" s="178">
        <v>74.535599249992998</v>
      </c>
      <c r="CC54" s="174" t="s">
        <v>162</v>
      </c>
      <c r="CD54" s="175">
        <v>0</v>
      </c>
      <c r="CE54" s="175">
        <v>5</v>
      </c>
      <c r="CF54" s="175">
        <v>2</v>
      </c>
      <c r="CG54" s="92" t="str">
        <f t="shared" si="60"/>
        <v>9,6</v>
      </c>
      <c r="CH54" s="176">
        <v>0</v>
      </c>
      <c r="CI54" s="176">
        <v>8</v>
      </c>
      <c r="CJ54" s="176">
        <v>2</v>
      </c>
      <c r="CK54" s="92" t="str">
        <f t="shared" si="61"/>
        <v>11,5</v>
      </c>
      <c r="CL54" s="5"/>
      <c r="CM54" s="5"/>
      <c r="CN54" s="5"/>
      <c r="CO54" s="5"/>
      <c r="CP54" s="5"/>
      <c r="CQ54" s="5"/>
      <c r="CR54" s="5"/>
      <c r="CS54" s="5"/>
    </row>
    <row r="55" spans="1:97" ht="10.5" customHeight="1">
      <c r="A55" s="181" t="s">
        <v>757</v>
      </c>
      <c r="B55" s="8"/>
      <c r="C55" s="8"/>
      <c r="D55" s="324" t="s">
        <v>753</v>
      </c>
      <c r="E55" s="8"/>
      <c r="F55" s="8"/>
      <c r="G55" s="8"/>
      <c r="H55" s="5"/>
      <c r="I55" s="5"/>
      <c r="J55" s="5"/>
      <c r="K55" s="5"/>
      <c r="L55" s="5"/>
      <c r="M55" s="5"/>
      <c r="N55" s="5"/>
      <c r="O55" s="5"/>
      <c r="P55" s="5"/>
      <c r="Q55" s="5"/>
      <c r="R55" s="5"/>
      <c r="S55" s="5"/>
      <c r="T55" s="5"/>
      <c r="U55" s="5"/>
      <c r="V55" s="5"/>
      <c r="W55" s="5"/>
      <c r="X55" s="5"/>
      <c r="Y55" s="5"/>
      <c r="Z55" s="5"/>
      <c r="AA55" s="5"/>
      <c r="AB55" s="5"/>
      <c r="AC55" s="5"/>
      <c r="AD55" s="5"/>
      <c r="AE55" s="5"/>
      <c r="AF55" s="5"/>
      <c r="AG55" s="5"/>
      <c r="AH55" s="5"/>
      <c r="AI55" s="5"/>
      <c r="AJ55" s="5"/>
      <c r="AK55" s="5"/>
      <c r="AL55" s="5"/>
      <c r="AM55" s="5"/>
      <c r="AN55" s="5"/>
      <c r="AO55" s="5"/>
      <c r="AP55" s="5"/>
      <c r="AQ55" s="5"/>
      <c r="AR55" s="5"/>
      <c r="AS55" s="5"/>
      <c r="AT55" s="5"/>
      <c r="AU55" s="5"/>
      <c r="AV55" s="5"/>
      <c r="AW55" s="5"/>
      <c r="AX55" s="5"/>
      <c r="AY55" s="5"/>
      <c r="AZ55" s="5"/>
      <c r="BA55" s="5"/>
      <c r="BB55" s="5"/>
      <c r="BC55" s="5"/>
      <c r="BD55" s="5"/>
      <c r="BE55" s="5"/>
      <c r="BF55" s="5"/>
      <c r="BG55" s="5"/>
      <c r="BH55" s="5"/>
      <c r="BI55" s="5"/>
      <c r="BJ55" s="5"/>
      <c r="BK55" s="5"/>
      <c r="BL55" s="5"/>
      <c r="BM55" s="5"/>
      <c r="BN55" s="5"/>
      <c r="BO55" s="5"/>
      <c r="BP55" s="5"/>
      <c r="BQ55" s="5"/>
      <c r="BR55" s="5"/>
      <c r="BS55" s="5"/>
      <c r="BT55" s="174">
        <v>12</v>
      </c>
      <c r="BU55" s="175" t="s">
        <v>165</v>
      </c>
      <c r="BV55" s="176" t="s">
        <v>166</v>
      </c>
      <c r="BW55" s="174">
        <v>1</v>
      </c>
      <c r="BX55" s="10">
        <v>50</v>
      </c>
      <c r="BY55" s="177">
        <v>16.6666666666666</v>
      </c>
      <c r="BZ55" s="178">
        <v>33.3333333333333</v>
      </c>
      <c r="CA55" s="10">
        <v>90</v>
      </c>
      <c r="CB55" s="178">
        <v>74.535599249992998</v>
      </c>
      <c r="CC55" s="174" t="s">
        <v>162</v>
      </c>
      <c r="CD55" s="175">
        <v>0</v>
      </c>
      <c r="CE55" s="175">
        <v>5</v>
      </c>
      <c r="CF55" s="175">
        <v>3</v>
      </c>
      <c r="CG55" s="92" t="str">
        <f t="shared" si="60"/>
        <v>9,7</v>
      </c>
      <c r="CH55" s="176">
        <v>0</v>
      </c>
      <c r="CI55" s="176">
        <v>8</v>
      </c>
      <c r="CJ55" s="176">
        <v>3</v>
      </c>
      <c r="CK55" s="92" t="str">
        <f t="shared" si="61"/>
        <v>11,6</v>
      </c>
      <c r="CL55" s="5"/>
      <c r="CM55" s="5"/>
      <c r="CN55" s="5"/>
      <c r="CO55" s="5"/>
      <c r="CP55" s="5"/>
      <c r="CQ55" s="5"/>
      <c r="CR55" s="5"/>
      <c r="CS55" s="5"/>
    </row>
    <row r="56" spans="1:97" ht="10.5" customHeight="1">
      <c r="A56" s="181" t="s">
        <v>758</v>
      </c>
      <c r="B56" s="8"/>
      <c r="C56" s="8"/>
      <c r="D56" s="324" t="s">
        <v>754</v>
      </c>
      <c r="E56" s="8"/>
      <c r="F56" s="8"/>
      <c r="G56" s="8"/>
      <c r="H56" s="5"/>
      <c r="I56" s="5"/>
      <c r="J56" s="5"/>
      <c r="K56" s="5"/>
      <c r="L56" s="5"/>
      <c r="M56" s="5"/>
      <c r="N56" s="5"/>
      <c r="O56" s="5"/>
      <c r="P56" s="5"/>
      <c r="Q56" s="5"/>
      <c r="R56" s="5"/>
      <c r="S56" s="5"/>
      <c r="T56" s="5"/>
      <c r="U56" s="5"/>
      <c r="V56" s="5"/>
      <c r="W56" s="5"/>
      <c r="X56" s="5"/>
      <c r="Y56" s="5"/>
      <c r="Z56" s="5"/>
      <c r="AA56" s="5"/>
      <c r="AB56" s="5"/>
      <c r="AC56" s="5"/>
      <c r="AD56" s="5"/>
      <c r="AE56" s="5"/>
      <c r="AF56" s="5"/>
      <c r="AG56" s="5"/>
      <c r="AH56" s="5"/>
      <c r="AI56" s="5"/>
      <c r="AJ56" s="5"/>
      <c r="AK56" s="5"/>
      <c r="AL56" s="5"/>
      <c r="AM56" s="5"/>
      <c r="AN56" s="5"/>
      <c r="AO56" s="5"/>
      <c r="AP56" s="5"/>
      <c r="AQ56" s="5"/>
      <c r="AR56" s="5"/>
      <c r="AS56" s="5"/>
      <c r="AT56" s="5"/>
      <c r="AU56" s="5"/>
      <c r="AV56" s="5"/>
      <c r="AW56" s="5"/>
      <c r="AX56" s="5"/>
      <c r="AY56" s="5"/>
      <c r="AZ56" s="5"/>
      <c r="BA56" s="5"/>
      <c r="BB56" s="5"/>
      <c r="BC56" s="5"/>
      <c r="BD56" s="5"/>
      <c r="BE56" s="5"/>
      <c r="BF56" s="5"/>
      <c r="BG56" s="5"/>
      <c r="BH56" s="5"/>
      <c r="BI56" s="5"/>
      <c r="BJ56" s="5"/>
      <c r="BK56" s="5"/>
      <c r="BL56" s="5"/>
      <c r="BM56" s="5"/>
      <c r="BN56" s="5"/>
      <c r="BO56" s="5"/>
      <c r="BP56" s="5"/>
      <c r="BQ56" s="5"/>
      <c r="BR56" s="5"/>
      <c r="BS56" s="5"/>
      <c r="BT56" s="174">
        <v>13</v>
      </c>
      <c r="BU56" s="175" t="s">
        <v>165</v>
      </c>
      <c r="BV56" s="176" t="s">
        <v>167</v>
      </c>
      <c r="BW56" s="174">
        <v>1</v>
      </c>
      <c r="BX56" s="10">
        <v>50</v>
      </c>
      <c r="BY56" s="177">
        <v>16.6666666666666</v>
      </c>
      <c r="BZ56" s="178">
        <v>33.3333333333333</v>
      </c>
      <c r="CA56" s="10">
        <v>90</v>
      </c>
      <c r="CB56" s="178">
        <v>66.6666666666666</v>
      </c>
      <c r="CC56" s="174" t="s">
        <v>162</v>
      </c>
      <c r="CD56" s="175">
        <v>0</v>
      </c>
      <c r="CE56" s="175">
        <v>5</v>
      </c>
      <c r="CF56" s="175">
        <v>3</v>
      </c>
      <c r="CG56" s="92" t="str">
        <f t="shared" si="60"/>
        <v>9,7</v>
      </c>
      <c r="CH56" s="176">
        <v>0</v>
      </c>
      <c r="CI56" s="176">
        <v>8</v>
      </c>
      <c r="CJ56" s="176">
        <v>4</v>
      </c>
      <c r="CK56" s="92" t="str">
        <f t="shared" si="61"/>
        <v>11,7</v>
      </c>
      <c r="CL56" s="5"/>
      <c r="CM56" s="5"/>
      <c r="CN56" s="5"/>
      <c r="CO56" s="5"/>
      <c r="CP56" s="5"/>
      <c r="CQ56" s="5"/>
      <c r="CR56" s="5"/>
      <c r="CS56" s="5"/>
    </row>
    <row r="57" spans="1:97" ht="10.5" customHeight="1">
      <c r="A57" s="4"/>
      <c r="B57" s="5"/>
      <c r="C57" s="5"/>
      <c r="D57" s="5"/>
      <c r="E57" s="5"/>
      <c r="F57" s="5"/>
      <c r="G57" s="5"/>
      <c r="H57" s="5"/>
      <c r="I57" s="5"/>
      <c r="J57" s="5"/>
      <c r="K57" s="5"/>
      <c r="L57" s="5"/>
      <c r="M57" s="5"/>
      <c r="N57" s="5"/>
      <c r="O57" s="5"/>
      <c r="P57" s="5"/>
      <c r="Q57" s="5"/>
      <c r="R57" s="5"/>
      <c r="S57" s="5"/>
      <c r="T57" s="5"/>
      <c r="U57" s="5"/>
      <c r="V57" s="5"/>
      <c r="W57" s="5"/>
      <c r="X57" s="5"/>
      <c r="Y57" s="5"/>
      <c r="Z57" s="5"/>
      <c r="AA57" s="5"/>
      <c r="AB57" s="5"/>
      <c r="AC57" s="5"/>
      <c r="AD57" s="5"/>
      <c r="AE57" s="5"/>
      <c r="AF57" s="5"/>
      <c r="AG57" s="5"/>
      <c r="AH57" s="5"/>
      <c r="AI57" s="5"/>
      <c r="AJ57" s="5"/>
      <c r="AK57" s="5"/>
      <c r="AL57" s="5"/>
      <c r="AM57" s="5"/>
      <c r="AN57" s="5"/>
      <c r="AO57" s="5"/>
      <c r="AP57" s="5"/>
      <c r="AQ57" s="5"/>
      <c r="AR57" s="5"/>
      <c r="AS57" s="5"/>
      <c r="AT57" s="5"/>
      <c r="AU57" s="5"/>
      <c r="AV57" s="5"/>
      <c r="AW57" s="5"/>
      <c r="AX57" s="5"/>
      <c r="AY57" s="5"/>
      <c r="AZ57" s="5"/>
      <c r="BA57" s="5"/>
      <c r="BB57" s="5"/>
      <c r="BC57" s="5"/>
      <c r="BD57" s="5"/>
      <c r="BE57" s="5"/>
      <c r="BF57" s="5"/>
      <c r="BG57" s="5"/>
      <c r="BH57" s="5"/>
      <c r="BI57" s="5"/>
      <c r="BJ57" s="5"/>
      <c r="BK57" s="5"/>
      <c r="BL57" s="5"/>
      <c r="BM57" s="5"/>
      <c r="BN57" s="5"/>
      <c r="BO57" s="5"/>
      <c r="BP57" s="5"/>
      <c r="BQ57" s="5"/>
      <c r="BR57" s="5"/>
      <c r="BS57" s="5"/>
      <c r="BT57" s="174">
        <v>14</v>
      </c>
      <c r="BU57" s="175" t="s">
        <v>165</v>
      </c>
      <c r="BV57" s="176" t="s">
        <v>168</v>
      </c>
      <c r="BW57" s="174">
        <v>1</v>
      </c>
      <c r="BX57" s="10">
        <v>50</v>
      </c>
      <c r="BY57" s="177">
        <v>16.6666666666666</v>
      </c>
      <c r="BZ57" s="178">
        <v>33.3333333333333</v>
      </c>
      <c r="CA57" s="10">
        <v>90</v>
      </c>
      <c r="CB57" s="178">
        <v>74.535599249992998</v>
      </c>
      <c r="CC57" s="174" t="s">
        <v>162</v>
      </c>
      <c r="CD57" s="175">
        <v>0</v>
      </c>
      <c r="CE57" s="175">
        <v>5</v>
      </c>
      <c r="CF57" s="175">
        <v>3</v>
      </c>
      <c r="CG57" s="92" t="str">
        <f t="shared" si="60"/>
        <v>9,7</v>
      </c>
      <c r="CH57" s="176">
        <v>0</v>
      </c>
      <c r="CI57" s="176">
        <v>8</v>
      </c>
      <c r="CJ57" s="176">
        <v>5</v>
      </c>
      <c r="CK57" s="92" t="str">
        <f t="shared" si="61"/>
        <v>11,8</v>
      </c>
      <c r="CL57" s="5"/>
      <c r="CM57" s="5"/>
      <c r="CN57" s="5"/>
      <c r="CO57" s="5"/>
      <c r="CP57" s="5"/>
      <c r="CQ57" s="5"/>
      <c r="CR57" s="5"/>
      <c r="CS57" s="5"/>
    </row>
    <row r="58" spans="1:97" ht="10.5" customHeight="1">
      <c r="A58" s="4"/>
      <c r="B58" s="5"/>
      <c r="C58" s="5"/>
      <c r="D58" s="5"/>
      <c r="E58" s="5"/>
      <c r="F58" s="5"/>
      <c r="G58" s="5"/>
      <c r="H58" s="5"/>
      <c r="I58" s="5"/>
      <c r="J58" s="5"/>
      <c r="K58" s="5"/>
      <c r="L58" s="5"/>
      <c r="M58" s="5"/>
      <c r="N58" s="5"/>
      <c r="O58" s="5"/>
      <c r="P58" s="5"/>
      <c r="Q58" s="5"/>
      <c r="R58" s="5"/>
      <c r="S58" s="5"/>
      <c r="T58" s="5"/>
      <c r="U58" s="5"/>
      <c r="V58" s="5"/>
      <c r="W58" s="5"/>
      <c r="X58" s="5"/>
      <c r="Y58" s="5"/>
      <c r="Z58" s="5"/>
      <c r="AA58" s="5"/>
      <c r="AB58" s="5"/>
      <c r="AC58" s="5"/>
      <c r="AD58" s="5"/>
      <c r="AE58" s="5"/>
      <c r="AF58" s="5"/>
      <c r="AG58" s="5"/>
      <c r="AH58" s="5"/>
      <c r="AI58" s="5"/>
      <c r="AJ58" s="5"/>
      <c r="AK58" s="5"/>
      <c r="AL58" s="5"/>
      <c r="AM58" s="5"/>
      <c r="AN58" s="5"/>
      <c r="AO58" s="5"/>
      <c r="AP58" s="5"/>
      <c r="AQ58" s="5"/>
      <c r="AR58" s="5"/>
      <c r="AS58" s="5"/>
      <c r="AT58" s="5"/>
      <c r="AU58" s="5"/>
      <c r="AV58" s="5"/>
      <c r="AW58" s="5"/>
      <c r="AX58" s="5"/>
      <c r="AY58" s="5"/>
      <c r="AZ58" s="5"/>
      <c r="BA58" s="5"/>
      <c r="BB58" s="5"/>
      <c r="BC58" s="5"/>
      <c r="BD58" s="5"/>
      <c r="BE58" s="5"/>
      <c r="BF58" s="5"/>
      <c r="BG58" s="5"/>
      <c r="BH58" s="5"/>
      <c r="BI58" s="5"/>
      <c r="BJ58" s="5"/>
      <c r="BK58" s="5"/>
      <c r="BL58" s="5"/>
      <c r="BM58" s="5"/>
      <c r="BN58" s="5"/>
      <c r="BO58" s="5"/>
      <c r="BP58" s="5"/>
      <c r="BQ58" s="5"/>
      <c r="BR58" s="5"/>
      <c r="BS58" s="5"/>
      <c r="BT58" s="174">
        <v>15</v>
      </c>
      <c r="BU58" s="175" t="s">
        <v>169</v>
      </c>
      <c r="BV58" s="176" t="s">
        <v>170</v>
      </c>
      <c r="BW58" s="174">
        <v>1</v>
      </c>
      <c r="BX58" s="10">
        <v>50</v>
      </c>
      <c r="BY58" s="177">
        <v>16.6666666666666</v>
      </c>
      <c r="BZ58" s="178">
        <v>33.3333333333333</v>
      </c>
      <c r="CA58" s="10">
        <v>90</v>
      </c>
      <c r="CB58" s="178">
        <v>74.535599249992899</v>
      </c>
      <c r="CC58" s="174" t="s">
        <v>162</v>
      </c>
      <c r="CD58" s="175">
        <v>0</v>
      </c>
      <c r="CE58" s="175">
        <v>5</v>
      </c>
      <c r="CF58" s="175">
        <v>4</v>
      </c>
      <c r="CG58" s="92" t="str">
        <f t="shared" si="60"/>
        <v>9,8</v>
      </c>
      <c r="CH58" s="176">
        <v>0</v>
      </c>
      <c r="CI58" s="176">
        <v>8</v>
      </c>
      <c r="CJ58" s="176">
        <v>6</v>
      </c>
      <c r="CK58" s="92" t="str">
        <f t="shared" si="61"/>
        <v>11,9</v>
      </c>
      <c r="CL58" s="5"/>
      <c r="CM58" s="5"/>
      <c r="CN58" s="5"/>
      <c r="CO58" s="5"/>
      <c r="CP58" s="5"/>
      <c r="CQ58" s="5"/>
      <c r="CR58" s="5"/>
      <c r="CS58" s="5"/>
    </row>
    <row r="59" spans="1:97" ht="10.5" customHeight="1">
      <c r="A59" s="4"/>
      <c r="B59" s="5"/>
      <c r="C59" s="5"/>
      <c r="D59" s="5"/>
      <c r="E59" s="5"/>
      <c r="F59" s="5"/>
      <c r="G59" s="5"/>
      <c r="H59" s="5"/>
      <c r="I59" s="5"/>
      <c r="J59" s="5"/>
      <c r="K59" s="5"/>
      <c r="L59" s="5"/>
      <c r="M59" s="5"/>
      <c r="N59" s="5"/>
      <c r="O59" s="5"/>
      <c r="P59" s="5"/>
      <c r="Q59" s="5"/>
      <c r="R59" s="5"/>
      <c r="S59" s="5"/>
      <c r="T59" s="5"/>
      <c r="U59" s="5"/>
      <c r="V59" s="5"/>
      <c r="W59" s="5"/>
      <c r="X59" s="5"/>
      <c r="Y59" s="5"/>
      <c r="Z59" s="5"/>
      <c r="AA59" s="5"/>
      <c r="AB59" s="5"/>
      <c r="AC59" s="5"/>
      <c r="AD59" s="5"/>
      <c r="AE59" s="5"/>
      <c r="AF59" s="5"/>
      <c r="AG59" s="5"/>
      <c r="AH59" s="5"/>
      <c r="AI59" s="5"/>
      <c r="AJ59" s="5"/>
      <c r="AK59" s="5"/>
      <c r="AL59" s="5"/>
      <c r="AM59" s="5"/>
      <c r="AN59" s="5"/>
      <c r="AO59" s="5"/>
      <c r="AP59" s="5"/>
      <c r="AQ59" s="5"/>
      <c r="AR59" s="5"/>
      <c r="AS59" s="5"/>
      <c r="AT59" s="5"/>
      <c r="AU59" s="5"/>
      <c r="AV59" s="5"/>
      <c r="AW59" s="5"/>
      <c r="AX59" s="5"/>
      <c r="AY59" s="5"/>
      <c r="AZ59" s="5"/>
      <c r="BA59" s="5"/>
      <c r="BB59" s="5"/>
      <c r="BC59" s="5"/>
      <c r="BD59" s="5"/>
      <c r="BE59" s="5"/>
      <c r="BF59" s="5"/>
      <c r="BG59" s="5"/>
      <c r="BH59" s="5"/>
      <c r="BI59" s="5"/>
      <c r="BJ59" s="5"/>
      <c r="BK59" s="5"/>
      <c r="BL59" s="5"/>
      <c r="BM59" s="5"/>
      <c r="BN59" s="5"/>
      <c r="BO59" s="5"/>
      <c r="BP59" s="5"/>
      <c r="BQ59" s="5"/>
      <c r="BR59" s="5"/>
      <c r="BS59" s="5"/>
      <c r="BT59" s="174">
        <v>16</v>
      </c>
      <c r="BU59" s="175" t="s">
        <v>169</v>
      </c>
      <c r="BV59" s="176" t="s">
        <v>171</v>
      </c>
      <c r="BW59" s="174">
        <v>1</v>
      </c>
      <c r="BX59" s="10">
        <v>50</v>
      </c>
      <c r="BY59" s="177">
        <v>16.6666666666666</v>
      </c>
      <c r="BZ59" s="178">
        <v>33.3333333333333</v>
      </c>
      <c r="CA59" s="10">
        <v>90</v>
      </c>
      <c r="CB59" s="178">
        <v>66.6666666666666</v>
      </c>
      <c r="CC59" s="174" t="s">
        <v>162</v>
      </c>
      <c r="CD59" s="175">
        <v>0</v>
      </c>
      <c r="CE59" s="175">
        <v>5</v>
      </c>
      <c r="CF59" s="175">
        <v>4</v>
      </c>
      <c r="CG59" s="92" t="str">
        <f t="shared" si="60"/>
        <v>9,8</v>
      </c>
      <c r="CH59" s="176">
        <v>0</v>
      </c>
      <c r="CI59" s="176">
        <v>8</v>
      </c>
      <c r="CJ59" s="176">
        <v>7</v>
      </c>
      <c r="CK59" s="92" t="str">
        <f t="shared" si="61"/>
        <v>11,10</v>
      </c>
      <c r="CL59" s="5"/>
      <c r="CM59" s="5"/>
      <c r="CN59" s="5"/>
      <c r="CO59" s="5"/>
      <c r="CP59" s="5"/>
      <c r="CQ59" s="5"/>
      <c r="CR59" s="5"/>
      <c r="CS59" s="5"/>
    </row>
    <row r="60" spans="1:97" ht="10.5" customHeight="1">
      <c r="A60" s="4"/>
      <c r="B60" s="5"/>
      <c r="C60" s="5"/>
      <c r="D60" s="5"/>
      <c r="E60" s="5"/>
      <c r="F60" s="5"/>
      <c r="G60" s="5"/>
      <c r="H60" s="5"/>
      <c r="I60" s="5"/>
      <c r="J60" s="5"/>
      <c r="K60" s="5"/>
      <c r="L60" s="5"/>
      <c r="M60" s="5"/>
      <c r="N60" s="5"/>
      <c r="O60" s="5"/>
      <c r="P60" s="5"/>
      <c r="Q60" s="5"/>
      <c r="R60" s="5"/>
      <c r="S60" s="5"/>
      <c r="T60" s="5"/>
      <c r="U60" s="5"/>
      <c r="V60" s="5"/>
      <c r="W60" s="5"/>
      <c r="X60" s="5"/>
      <c r="Y60" s="5"/>
      <c r="Z60" s="5"/>
      <c r="AA60" s="5"/>
      <c r="AB60" s="5"/>
      <c r="AC60" s="5"/>
      <c r="AD60" s="5"/>
      <c r="AE60" s="5"/>
      <c r="AF60" s="5"/>
      <c r="AG60" s="5"/>
      <c r="AH60" s="5"/>
      <c r="AI60" s="5"/>
      <c r="AJ60" s="5"/>
      <c r="AK60" s="5"/>
      <c r="AL60" s="5"/>
      <c r="AM60" s="5"/>
      <c r="AN60" s="5"/>
      <c r="AO60" s="5"/>
      <c r="AP60" s="5"/>
      <c r="AQ60" s="5"/>
      <c r="AR60" s="5"/>
      <c r="AS60" s="5"/>
      <c r="AT60" s="5"/>
      <c r="AU60" s="5"/>
      <c r="AV60" s="5"/>
      <c r="AW60" s="5"/>
      <c r="AX60" s="5"/>
      <c r="AY60" s="5"/>
      <c r="AZ60" s="5"/>
      <c r="BA60" s="5"/>
      <c r="BB60" s="5"/>
      <c r="BC60" s="5"/>
      <c r="BD60" s="5"/>
      <c r="BE60" s="5"/>
      <c r="BF60" s="5"/>
      <c r="BG60" s="5"/>
      <c r="BH60" s="5"/>
      <c r="BI60" s="5"/>
      <c r="BJ60" s="5"/>
      <c r="BK60" s="5"/>
      <c r="BL60" s="5"/>
      <c r="BM60" s="5"/>
      <c r="BN60" s="5"/>
      <c r="BO60" s="5"/>
      <c r="BP60" s="5"/>
      <c r="BQ60" s="5"/>
      <c r="BR60" s="5"/>
      <c r="BS60" s="5"/>
      <c r="BT60" s="174">
        <v>17</v>
      </c>
      <c r="BU60" s="175" t="s">
        <v>169</v>
      </c>
      <c r="BV60" s="176" t="s">
        <v>172</v>
      </c>
      <c r="BW60" s="174">
        <v>1</v>
      </c>
      <c r="BX60" s="10">
        <v>50</v>
      </c>
      <c r="BY60" s="177">
        <v>16.6666666666666</v>
      </c>
      <c r="BZ60" s="178">
        <v>33.3333333333333</v>
      </c>
      <c r="CA60" s="10">
        <v>90</v>
      </c>
      <c r="CB60" s="178">
        <v>74.535599249992998</v>
      </c>
      <c r="CC60" s="174" t="s">
        <v>162</v>
      </c>
      <c r="CD60" s="175">
        <v>0</v>
      </c>
      <c r="CE60" s="175">
        <v>5</v>
      </c>
      <c r="CF60" s="175">
        <v>4</v>
      </c>
      <c r="CG60" s="92" t="str">
        <f t="shared" si="60"/>
        <v>9,8</v>
      </c>
      <c r="CH60" s="176">
        <v>0</v>
      </c>
      <c r="CI60" s="176">
        <v>8</v>
      </c>
      <c r="CJ60" s="176">
        <v>8</v>
      </c>
      <c r="CK60" s="92" t="str">
        <f t="shared" si="61"/>
        <v>11,11</v>
      </c>
      <c r="CL60" s="5"/>
      <c r="CM60" s="5"/>
      <c r="CN60" s="5"/>
      <c r="CO60" s="5"/>
      <c r="CP60" s="5"/>
      <c r="CQ60" s="5"/>
      <c r="CR60" s="5"/>
      <c r="CS60" s="5"/>
    </row>
    <row r="61" spans="1:97" ht="10.5" customHeight="1">
      <c r="A61" s="4"/>
      <c r="B61" s="5"/>
      <c r="C61" s="5"/>
      <c r="D61" s="5"/>
      <c r="E61" s="5"/>
      <c r="F61" s="5"/>
      <c r="G61" s="5"/>
      <c r="H61" s="5"/>
      <c r="I61" s="5"/>
      <c r="J61" s="5"/>
      <c r="K61" s="5"/>
      <c r="L61" s="5"/>
      <c r="M61" s="5"/>
      <c r="N61" s="5"/>
      <c r="O61" s="5"/>
      <c r="P61" s="5"/>
      <c r="Q61" s="5"/>
      <c r="R61" s="5"/>
      <c r="S61" s="5"/>
      <c r="T61" s="5"/>
      <c r="U61" s="5"/>
      <c r="V61" s="5"/>
      <c r="W61" s="5"/>
      <c r="X61" s="5"/>
      <c r="Y61" s="5"/>
      <c r="Z61" s="5"/>
      <c r="AA61" s="5"/>
      <c r="AB61" s="5"/>
      <c r="AC61" s="5"/>
      <c r="AD61" s="5"/>
      <c r="AE61" s="5"/>
      <c r="AF61" s="5"/>
      <c r="AG61" s="5"/>
      <c r="AH61" s="5"/>
      <c r="AI61" s="5"/>
      <c r="AJ61" s="5"/>
      <c r="AK61" s="5"/>
      <c r="AL61" s="5"/>
      <c r="AM61" s="5"/>
      <c r="AN61" s="5"/>
      <c r="AO61" s="5"/>
      <c r="AP61" s="5"/>
      <c r="AQ61" s="5"/>
      <c r="AR61" s="5"/>
      <c r="AS61" s="5"/>
      <c r="AT61" s="5"/>
      <c r="AU61" s="5"/>
      <c r="AV61" s="5"/>
      <c r="AW61" s="5"/>
      <c r="AX61" s="5"/>
      <c r="AY61" s="5"/>
      <c r="AZ61" s="5"/>
      <c r="BA61" s="5"/>
      <c r="BB61" s="5"/>
      <c r="BC61" s="5"/>
      <c r="BD61" s="5"/>
      <c r="BE61" s="5"/>
      <c r="BF61" s="5"/>
      <c r="BG61" s="5"/>
      <c r="BH61" s="5"/>
      <c r="BI61" s="5"/>
      <c r="BJ61" s="5"/>
      <c r="BK61" s="5"/>
      <c r="BL61" s="5"/>
      <c r="BM61" s="5"/>
      <c r="BN61" s="5"/>
      <c r="BO61" s="5"/>
      <c r="BP61" s="5"/>
      <c r="BQ61" s="5"/>
      <c r="BR61" s="5"/>
      <c r="BS61" s="5"/>
      <c r="BT61" s="174">
        <v>18</v>
      </c>
      <c r="BU61" s="175" t="s">
        <v>173</v>
      </c>
      <c r="BV61" s="176" t="s">
        <v>174</v>
      </c>
      <c r="BW61" s="174">
        <v>1</v>
      </c>
      <c r="BX61" s="10">
        <v>50</v>
      </c>
      <c r="BY61" s="177">
        <v>16.6666666666666</v>
      </c>
      <c r="BZ61" s="178">
        <v>33.3333333333333</v>
      </c>
      <c r="CA61" s="10">
        <v>180</v>
      </c>
      <c r="CB61" s="178">
        <v>74.535599249992998</v>
      </c>
      <c r="CC61" s="174" t="s">
        <v>175</v>
      </c>
      <c r="CD61" s="175">
        <v>0</v>
      </c>
      <c r="CE61" s="175">
        <v>2</v>
      </c>
      <c r="CF61" s="175">
        <v>5</v>
      </c>
      <c r="CG61" s="92" t="str">
        <f t="shared" si="60"/>
        <v>6,9</v>
      </c>
      <c r="CH61" s="176">
        <v>0</v>
      </c>
      <c r="CI61" s="176">
        <v>0</v>
      </c>
      <c r="CJ61" s="176">
        <v>8</v>
      </c>
      <c r="CK61" s="92" t="str">
        <f t="shared" si="61"/>
        <v>3,11</v>
      </c>
      <c r="CL61" s="5"/>
      <c r="CM61" s="5"/>
      <c r="CN61" s="5"/>
      <c r="CO61" s="5"/>
      <c r="CP61" s="5"/>
      <c r="CQ61" s="5"/>
      <c r="CR61" s="5"/>
      <c r="CS61" s="5"/>
    </row>
    <row r="62" spans="1:97" ht="10.5" customHeight="1">
      <c r="A62" s="4"/>
      <c r="B62" s="5"/>
      <c r="C62" s="5"/>
      <c r="D62" s="5"/>
      <c r="E62" s="5"/>
      <c r="F62" s="5"/>
      <c r="G62" s="5"/>
      <c r="H62" s="5"/>
      <c r="I62" s="5"/>
      <c r="J62" s="5"/>
      <c r="K62" s="5"/>
      <c r="L62" s="5"/>
      <c r="M62" s="5"/>
      <c r="N62" s="5"/>
      <c r="O62" s="5"/>
      <c r="P62" s="5"/>
      <c r="Q62" s="5"/>
      <c r="R62" s="5"/>
      <c r="S62" s="5"/>
      <c r="T62" s="5"/>
      <c r="U62" s="5"/>
      <c r="V62" s="5"/>
      <c r="W62" s="5"/>
      <c r="X62" s="5"/>
      <c r="Y62" s="5"/>
      <c r="Z62" s="5"/>
      <c r="AA62" s="5"/>
      <c r="AB62" s="5"/>
      <c r="AC62" s="5"/>
      <c r="AD62" s="5"/>
      <c r="AE62" s="5"/>
      <c r="AF62" s="5"/>
      <c r="AG62" s="5"/>
      <c r="AH62" s="5"/>
      <c r="AI62" s="5"/>
      <c r="AJ62" s="5"/>
      <c r="AK62" s="5"/>
      <c r="AL62" s="5"/>
      <c r="AM62" s="5"/>
      <c r="AN62" s="5"/>
      <c r="AO62" s="5"/>
      <c r="AP62" s="5"/>
      <c r="AQ62" s="5"/>
      <c r="AR62" s="5"/>
      <c r="AS62" s="5"/>
      <c r="AT62" s="5"/>
      <c r="AU62" s="5"/>
      <c r="AV62" s="5"/>
      <c r="AW62" s="5"/>
      <c r="AX62" s="5"/>
      <c r="AY62" s="5"/>
      <c r="AZ62" s="5"/>
      <c r="BA62" s="5"/>
      <c r="BB62" s="5"/>
      <c r="BC62" s="5"/>
      <c r="BD62" s="5"/>
      <c r="BE62" s="5"/>
      <c r="BF62" s="5"/>
      <c r="BG62" s="5"/>
      <c r="BH62" s="5"/>
      <c r="BI62" s="5"/>
      <c r="BJ62" s="5"/>
      <c r="BK62" s="5"/>
      <c r="BL62" s="5"/>
      <c r="BM62" s="5"/>
      <c r="BN62" s="5"/>
      <c r="BO62" s="5"/>
      <c r="BP62" s="5"/>
      <c r="BQ62" s="5"/>
      <c r="BR62" s="5"/>
      <c r="BS62" s="5"/>
      <c r="BT62" s="174">
        <v>19</v>
      </c>
      <c r="BU62" s="175" t="s">
        <v>173</v>
      </c>
      <c r="BV62" s="176" t="s">
        <v>176</v>
      </c>
      <c r="BW62" s="174">
        <v>1</v>
      </c>
      <c r="BX62" s="10">
        <v>50</v>
      </c>
      <c r="BY62" s="177">
        <v>16.6666666666666</v>
      </c>
      <c r="BZ62" s="178">
        <v>33.3333333333333</v>
      </c>
      <c r="CA62" s="10">
        <v>180</v>
      </c>
      <c r="CB62" s="178">
        <v>66.6666666666666</v>
      </c>
      <c r="CC62" s="174" t="s">
        <v>175</v>
      </c>
      <c r="CD62" s="175">
        <v>0</v>
      </c>
      <c r="CE62" s="175">
        <v>2</v>
      </c>
      <c r="CF62" s="175">
        <v>5</v>
      </c>
      <c r="CG62" s="92" t="str">
        <f t="shared" si="60"/>
        <v>6,9</v>
      </c>
      <c r="CH62" s="176">
        <v>0</v>
      </c>
      <c r="CI62" s="176">
        <v>1</v>
      </c>
      <c r="CJ62" s="176">
        <v>8</v>
      </c>
      <c r="CK62" s="92" t="str">
        <f t="shared" si="61"/>
        <v>4,11</v>
      </c>
      <c r="CL62" s="5"/>
      <c r="CM62" s="5"/>
      <c r="CN62" s="5"/>
      <c r="CO62" s="5"/>
      <c r="CP62" s="5"/>
      <c r="CQ62" s="5"/>
      <c r="CR62" s="5"/>
      <c r="CS62" s="5"/>
    </row>
    <row r="63" spans="1:97" ht="10.5" customHeight="1">
      <c r="A63" s="4"/>
      <c r="B63" s="5"/>
      <c r="C63" s="5"/>
      <c r="D63" s="5"/>
      <c r="E63" s="5"/>
      <c r="F63" s="5"/>
      <c r="G63" s="5"/>
      <c r="H63" s="5"/>
      <c r="I63" s="5"/>
      <c r="J63" s="5"/>
      <c r="K63" s="5"/>
      <c r="L63" s="5"/>
      <c r="M63" s="5"/>
      <c r="N63" s="5"/>
      <c r="O63" s="5"/>
      <c r="P63" s="5"/>
      <c r="Q63" s="5"/>
      <c r="R63" s="5"/>
      <c r="S63" s="5"/>
      <c r="T63" s="5"/>
      <c r="U63" s="5"/>
      <c r="V63" s="5"/>
      <c r="W63" s="5"/>
      <c r="X63" s="5"/>
      <c r="Y63" s="5"/>
      <c r="Z63" s="5"/>
      <c r="AA63" s="5"/>
      <c r="AB63" s="5"/>
      <c r="AC63" s="5"/>
      <c r="AD63" s="5"/>
      <c r="AE63" s="5"/>
      <c r="AF63" s="5"/>
      <c r="AG63" s="5"/>
      <c r="AH63" s="5"/>
      <c r="AI63" s="5"/>
      <c r="AJ63" s="5"/>
      <c r="AK63" s="5"/>
      <c r="AL63" s="5"/>
      <c r="AM63" s="5"/>
      <c r="AN63" s="5"/>
      <c r="AO63" s="5"/>
      <c r="AP63" s="5"/>
      <c r="AQ63" s="5"/>
      <c r="AR63" s="5"/>
      <c r="AS63" s="5"/>
      <c r="AT63" s="5"/>
      <c r="AU63" s="5"/>
      <c r="AV63" s="5"/>
      <c r="AW63" s="5"/>
      <c r="AX63" s="5"/>
      <c r="AY63" s="5"/>
      <c r="AZ63" s="5"/>
      <c r="BA63" s="5"/>
      <c r="BB63" s="5"/>
      <c r="BC63" s="5"/>
      <c r="BD63" s="5"/>
      <c r="BE63" s="5"/>
      <c r="BF63" s="5"/>
      <c r="BG63" s="5"/>
      <c r="BH63" s="5"/>
      <c r="BI63" s="5"/>
      <c r="BJ63" s="5"/>
      <c r="BK63" s="5"/>
      <c r="BL63" s="5"/>
      <c r="BM63" s="5"/>
      <c r="BN63" s="5"/>
      <c r="BO63" s="5"/>
      <c r="BP63" s="5"/>
      <c r="BQ63" s="5"/>
      <c r="BR63" s="5"/>
      <c r="BS63" s="5"/>
      <c r="BT63" s="174">
        <v>20</v>
      </c>
      <c r="BU63" s="175" t="s">
        <v>173</v>
      </c>
      <c r="BV63" s="176" t="s">
        <v>177</v>
      </c>
      <c r="BW63" s="174">
        <v>1</v>
      </c>
      <c r="BX63" s="10">
        <v>50</v>
      </c>
      <c r="BY63" s="177">
        <v>16.6666666666666</v>
      </c>
      <c r="BZ63" s="178">
        <v>33.3333333333333</v>
      </c>
      <c r="CA63" s="10">
        <v>180</v>
      </c>
      <c r="CB63" s="178">
        <v>74.535599249992998</v>
      </c>
      <c r="CC63" s="174" t="s">
        <v>175</v>
      </c>
      <c r="CD63" s="175">
        <v>0</v>
      </c>
      <c r="CE63" s="175">
        <v>2</v>
      </c>
      <c r="CF63" s="175">
        <v>5</v>
      </c>
      <c r="CG63" s="92" t="str">
        <f t="shared" si="60"/>
        <v>6,9</v>
      </c>
      <c r="CH63" s="176">
        <v>0</v>
      </c>
      <c r="CI63" s="176">
        <v>2</v>
      </c>
      <c r="CJ63" s="176">
        <v>8</v>
      </c>
      <c r="CK63" s="92" t="str">
        <f t="shared" si="61"/>
        <v>5,11</v>
      </c>
      <c r="CL63" s="5"/>
      <c r="CM63" s="5"/>
      <c r="CN63" s="5"/>
      <c r="CO63" s="5"/>
      <c r="CP63" s="5"/>
      <c r="CQ63" s="5"/>
      <c r="CR63" s="5"/>
      <c r="CS63" s="5"/>
    </row>
    <row r="64" spans="1:97" ht="10.5" customHeight="1">
      <c r="A64" s="4"/>
      <c r="B64" s="5"/>
      <c r="C64" s="5"/>
      <c r="D64" s="5"/>
      <c r="E64" s="5"/>
      <c r="F64" s="5"/>
      <c r="G64" s="5"/>
      <c r="H64" s="5"/>
      <c r="I64" s="5"/>
      <c r="J64" s="5"/>
      <c r="K64" s="5"/>
      <c r="L64" s="5"/>
      <c r="M64" s="5"/>
      <c r="N64" s="5"/>
      <c r="O64" s="5"/>
      <c r="P64" s="5"/>
      <c r="Q64" s="5"/>
      <c r="R64" s="5"/>
      <c r="S64" s="5"/>
      <c r="T64" s="5"/>
      <c r="U64" s="5"/>
      <c r="V64" s="5"/>
      <c r="W64" s="5"/>
      <c r="X64" s="5"/>
      <c r="Y64" s="5"/>
      <c r="Z64" s="5"/>
      <c r="AA64" s="5"/>
      <c r="AB64" s="5"/>
      <c r="AC64" s="5"/>
      <c r="AD64" s="5"/>
      <c r="AE64" s="5"/>
      <c r="AF64" s="5"/>
      <c r="AG64" s="5"/>
      <c r="AH64" s="5"/>
      <c r="AI64" s="5"/>
      <c r="AJ64" s="5"/>
      <c r="AK64" s="5"/>
      <c r="AL64" s="5"/>
      <c r="AM64" s="5"/>
      <c r="AN64" s="5"/>
      <c r="AO64" s="5"/>
      <c r="AP64" s="5"/>
      <c r="AQ64" s="5"/>
      <c r="AR64" s="5"/>
      <c r="AS64" s="5"/>
      <c r="AT64" s="5"/>
      <c r="AU64" s="5"/>
      <c r="AV64" s="5"/>
      <c r="AW64" s="5"/>
      <c r="AX64" s="5"/>
      <c r="AY64" s="5"/>
      <c r="AZ64" s="5"/>
      <c r="BA64" s="5"/>
      <c r="BB64" s="5"/>
      <c r="BC64" s="5"/>
      <c r="BD64" s="5"/>
      <c r="BE64" s="5"/>
      <c r="BF64" s="5"/>
      <c r="BG64" s="5"/>
      <c r="BH64" s="5"/>
      <c r="BI64" s="5"/>
      <c r="BJ64" s="5"/>
      <c r="BK64" s="5"/>
      <c r="BL64" s="5"/>
      <c r="BM64" s="5"/>
      <c r="BN64" s="5"/>
      <c r="BO64" s="5"/>
      <c r="BP64" s="5"/>
      <c r="BQ64" s="5"/>
      <c r="BR64" s="5"/>
      <c r="BS64" s="5"/>
      <c r="BT64" s="174">
        <v>21</v>
      </c>
      <c r="BU64" s="175" t="s">
        <v>178</v>
      </c>
      <c r="BV64" s="176" t="s">
        <v>179</v>
      </c>
      <c r="BW64" s="174">
        <v>1</v>
      </c>
      <c r="BX64" s="10">
        <v>50</v>
      </c>
      <c r="BY64" s="177">
        <v>16.6666666666666</v>
      </c>
      <c r="BZ64" s="178">
        <v>33.3333333333333</v>
      </c>
      <c r="CA64" s="10">
        <v>180</v>
      </c>
      <c r="CB64" s="178">
        <v>74.535599249992998</v>
      </c>
      <c r="CC64" s="174" t="s">
        <v>175</v>
      </c>
      <c r="CD64" s="175">
        <v>0</v>
      </c>
      <c r="CE64" s="175">
        <v>3</v>
      </c>
      <c r="CF64" s="175">
        <v>5</v>
      </c>
      <c r="CG64" s="92" t="str">
        <f t="shared" si="60"/>
        <v>7,9</v>
      </c>
      <c r="CH64" s="176">
        <v>0</v>
      </c>
      <c r="CI64" s="176">
        <v>3</v>
      </c>
      <c r="CJ64" s="176">
        <v>8</v>
      </c>
      <c r="CK64" s="92" t="str">
        <f t="shared" si="61"/>
        <v>6,11</v>
      </c>
      <c r="CL64" s="5"/>
      <c r="CM64" s="5"/>
      <c r="CN64" s="5"/>
      <c r="CO64" s="5"/>
      <c r="CP64" s="5"/>
      <c r="CQ64" s="5"/>
      <c r="CR64" s="5"/>
      <c r="CS64" s="5"/>
    </row>
    <row r="65" spans="1:97" ht="10.5" customHeight="1">
      <c r="A65" s="4"/>
      <c r="B65" s="5"/>
      <c r="C65" s="5"/>
      <c r="D65" s="5"/>
      <c r="E65" s="5"/>
      <c r="F65" s="5"/>
      <c r="G65" s="5"/>
      <c r="H65" s="5"/>
      <c r="I65" s="5"/>
      <c r="J65" s="5"/>
      <c r="K65" s="5"/>
      <c r="L65" s="5"/>
      <c r="M65" s="5"/>
      <c r="N65" s="5"/>
      <c r="O65" s="5"/>
      <c r="P65" s="5"/>
      <c r="Q65" s="5"/>
      <c r="R65" s="5"/>
      <c r="S65" s="5"/>
      <c r="T65" s="5"/>
      <c r="U65" s="5"/>
      <c r="V65" s="5"/>
      <c r="W65" s="5"/>
      <c r="X65" s="5"/>
      <c r="Y65" s="5"/>
      <c r="Z65" s="5"/>
      <c r="AA65" s="5"/>
      <c r="AB65" s="5"/>
      <c r="AC65" s="5"/>
      <c r="AD65" s="5"/>
      <c r="AE65" s="5"/>
      <c r="AF65" s="5"/>
      <c r="AG65" s="5"/>
      <c r="AH65" s="5"/>
      <c r="AI65" s="5"/>
      <c r="AJ65" s="5"/>
      <c r="AK65" s="5"/>
      <c r="AL65" s="5"/>
      <c r="AM65" s="5"/>
      <c r="AN65" s="5"/>
      <c r="AO65" s="5"/>
      <c r="AP65" s="5"/>
      <c r="AQ65" s="5"/>
      <c r="AR65" s="5"/>
      <c r="AS65" s="5"/>
      <c r="AT65" s="5"/>
      <c r="AU65" s="5"/>
      <c r="AV65" s="5"/>
      <c r="AW65" s="5"/>
      <c r="AX65" s="5"/>
      <c r="AY65" s="5"/>
      <c r="AZ65" s="5"/>
      <c r="BA65" s="5"/>
      <c r="BB65" s="5"/>
      <c r="BC65" s="5"/>
      <c r="BD65" s="5"/>
      <c r="BE65" s="5"/>
      <c r="BF65" s="5"/>
      <c r="BG65" s="5"/>
      <c r="BH65" s="5"/>
      <c r="BI65" s="5"/>
      <c r="BJ65" s="5"/>
      <c r="BK65" s="5"/>
      <c r="BL65" s="5"/>
      <c r="BM65" s="5"/>
      <c r="BN65" s="5"/>
      <c r="BO65" s="5"/>
      <c r="BP65" s="5"/>
      <c r="BQ65" s="5"/>
      <c r="BR65" s="5"/>
      <c r="BS65" s="5"/>
      <c r="BT65" s="174">
        <v>22</v>
      </c>
      <c r="BU65" s="175" t="s">
        <v>178</v>
      </c>
      <c r="BV65" s="176" t="s">
        <v>180</v>
      </c>
      <c r="BW65" s="174">
        <v>1</v>
      </c>
      <c r="BX65" s="10">
        <v>50</v>
      </c>
      <c r="BY65" s="177">
        <v>16.6666666666666</v>
      </c>
      <c r="BZ65" s="178">
        <v>33.3333333333333</v>
      </c>
      <c r="CA65" s="10">
        <v>180</v>
      </c>
      <c r="CB65" s="178">
        <v>66.6666666666666</v>
      </c>
      <c r="CC65" s="174" t="s">
        <v>175</v>
      </c>
      <c r="CD65" s="175">
        <v>0</v>
      </c>
      <c r="CE65" s="175">
        <v>3</v>
      </c>
      <c r="CF65" s="175">
        <v>5</v>
      </c>
      <c r="CG65" s="92" t="str">
        <f t="shared" si="60"/>
        <v>7,9</v>
      </c>
      <c r="CH65" s="176">
        <v>0</v>
      </c>
      <c r="CI65" s="176">
        <v>4</v>
      </c>
      <c r="CJ65" s="176">
        <v>8</v>
      </c>
      <c r="CK65" s="92" t="str">
        <f t="shared" si="61"/>
        <v>7,11</v>
      </c>
      <c r="CL65" s="5"/>
      <c r="CM65" s="5"/>
      <c r="CN65" s="5"/>
      <c r="CO65" s="5"/>
      <c r="CP65" s="5"/>
      <c r="CQ65" s="5"/>
      <c r="CR65" s="5"/>
      <c r="CS65" s="5"/>
    </row>
    <row r="66" spans="1:97" ht="10.5" customHeight="1">
      <c r="A66" s="4"/>
      <c r="B66" s="5"/>
      <c r="C66" s="5"/>
      <c r="D66" s="5"/>
      <c r="E66" s="5"/>
      <c r="F66" s="5"/>
      <c r="G66" s="5"/>
      <c r="H66" s="5"/>
      <c r="I66" s="5"/>
      <c r="J66" s="5"/>
      <c r="K66" s="5"/>
      <c r="L66" s="5"/>
      <c r="M66" s="5"/>
      <c r="N66" s="5"/>
      <c r="O66" s="5"/>
      <c r="P66" s="5"/>
      <c r="Q66" s="5"/>
      <c r="R66" s="5"/>
      <c r="S66" s="5"/>
      <c r="T66" s="5"/>
      <c r="U66" s="5"/>
      <c r="V66" s="5"/>
      <c r="W66" s="5"/>
      <c r="X66" s="5"/>
      <c r="Y66" s="5"/>
      <c r="Z66" s="5"/>
      <c r="AA66" s="5"/>
      <c r="AB66" s="5"/>
      <c r="AC66" s="5"/>
      <c r="AD66" s="5"/>
      <c r="AE66" s="5"/>
      <c r="AF66" s="5"/>
      <c r="AG66" s="5"/>
      <c r="AH66" s="5"/>
      <c r="AI66" s="5"/>
      <c r="AJ66" s="5"/>
      <c r="AK66" s="5"/>
      <c r="AL66" s="5"/>
      <c r="AM66" s="5"/>
      <c r="AN66" s="5"/>
      <c r="AO66" s="5"/>
      <c r="AP66" s="5"/>
      <c r="AQ66" s="5"/>
      <c r="AR66" s="5"/>
      <c r="AS66" s="5"/>
      <c r="AT66" s="5"/>
      <c r="AU66" s="5"/>
      <c r="AV66" s="5"/>
      <c r="AW66" s="5"/>
      <c r="AX66" s="5"/>
      <c r="AY66" s="5"/>
      <c r="AZ66" s="5"/>
      <c r="BA66" s="5"/>
      <c r="BB66" s="5"/>
      <c r="BC66" s="5"/>
      <c r="BD66" s="5"/>
      <c r="BE66" s="5"/>
      <c r="BF66" s="5"/>
      <c r="BG66" s="5"/>
      <c r="BH66" s="5"/>
      <c r="BI66" s="5"/>
      <c r="BJ66" s="5"/>
      <c r="BK66" s="5"/>
      <c r="BL66" s="5"/>
      <c r="BM66" s="5"/>
      <c r="BN66" s="5"/>
      <c r="BO66" s="5"/>
      <c r="BP66" s="5"/>
      <c r="BQ66" s="5"/>
      <c r="BR66" s="5"/>
      <c r="BS66" s="5"/>
      <c r="BT66" s="174">
        <v>23</v>
      </c>
      <c r="BU66" s="175" t="s">
        <v>178</v>
      </c>
      <c r="BV66" s="176" t="s">
        <v>181</v>
      </c>
      <c r="BW66" s="174">
        <v>1</v>
      </c>
      <c r="BX66" s="10">
        <v>50</v>
      </c>
      <c r="BY66" s="177">
        <v>16.6666666666666</v>
      </c>
      <c r="BZ66" s="178">
        <v>33.3333333333333</v>
      </c>
      <c r="CA66" s="10">
        <v>180</v>
      </c>
      <c r="CB66" s="178">
        <v>74.535599249992998</v>
      </c>
      <c r="CC66" s="174" t="s">
        <v>175</v>
      </c>
      <c r="CD66" s="175">
        <v>0</v>
      </c>
      <c r="CE66" s="175">
        <v>3</v>
      </c>
      <c r="CF66" s="175">
        <v>5</v>
      </c>
      <c r="CG66" s="92" t="str">
        <f t="shared" si="60"/>
        <v>7,9</v>
      </c>
      <c r="CH66" s="176">
        <v>0</v>
      </c>
      <c r="CI66" s="176">
        <v>5</v>
      </c>
      <c r="CJ66" s="176">
        <v>8</v>
      </c>
      <c r="CK66" s="92" t="str">
        <f t="shared" si="61"/>
        <v>8,11</v>
      </c>
      <c r="CL66" s="5"/>
      <c r="CM66" s="5"/>
      <c r="CN66" s="5"/>
      <c r="CO66" s="5"/>
      <c r="CP66" s="5"/>
      <c r="CQ66" s="5"/>
      <c r="CR66" s="5"/>
      <c r="CS66" s="5"/>
    </row>
    <row r="67" spans="1:97" ht="10.5" customHeight="1">
      <c r="A67" s="4"/>
      <c r="B67" s="5"/>
      <c r="C67" s="5"/>
      <c r="D67" s="5"/>
      <c r="E67" s="5"/>
      <c r="F67" s="5"/>
      <c r="G67" s="5"/>
      <c r="H67" s="5"/>
      <c r="I67" s="5"/>
      <c r="J67" s="5"/>
      <c r="K67" s="5"/>
      <c r="L67" s="5"/>
      <c r="M67" s="5"/>
      <c r="N67" s="5"/>
      <c r="O67" s="5"/>
      <c r="P67" s="5"/>
      <c r="Q67" s="5"/>
      <c r="R67" s="5"/>
      <c r="S67" s="5"/>
      <c r="T67" s="5"/>
      <c r="U67" s="5"/>
      <c r="V67" s="5"/>
      <c r="W67" s="5"/>
      <c r="X67" s="5"/>
      <c r="Y67" s="5"/>
      <c r="Z67" s="5"/>
      <c r="AA67" s="5"/>
      <c r="AB67" s="5"/>
      <c r="AC67" s="5"/>
      <c r="AD67" s="5"/>
      <c r="AE67" s="5"/>
      <c r="AF67" s="5"/>
      <c r="AG67" s="5"/>
      <c r="AH67" s="5"/>
      <c r="AI67" s="5"/>
      <c r="AJ67" s="5"/>
      <c r="AK67" s="5"/>
      <c r="AL67" s="5"/>
      <c r="AM67" s="5"/>
      <c r="AN67" s="5"/>
      <c r="AO67" s="5"/>
      <c r="AP67" s="5"/>
      <c r="AQ67" s="5"/>
      <c r="AR67" s="5"/>
      <c r="AS67" s="5"/>
      <c r="AT67" s="5"/>
      <c r="AU67" s="5"/>
      <c r="AV67" s="5"/>
      <c r="AW67" s="5"/>
      <c r="AX67" s="5"/>
      <c r="AY67" s="5"/>
      <c r="AZ67" s="5"/>
      <c r="BA67" s="5"/>
      <c r="BB67" s="5"/>
      <c r="BC67" s="5"/>
      <c r="BD67" s="5"/>
      <c r="BE67" s="5"/>
      <c r="BF67" s="5"/>
      <c r="BG67" s="5"/>
      <c r="BH67" s="5"/>
      <c r="BI67" s="5"/>
      <c r="BJ67" s="5"/>
      <c r="BK67" s="5"/>
      <c r="BL67" s="5"/>
      <c r="BM67" s="5"/>
      <c r="BN67" s="5"/>
      <c r="BO67" s="5"/>
      <c r="BP67" s="5"/>
      <c r="BQ67" s="5"/>
      <c r="BR67" s="5"/>
      <c r="BS67" s="5"/>
      <c r="BT67" s="174">
        <v>24</v>
      </c>
      <c r="BU67" s="175" t="s">
        <v>182</v>
      </c>
      <c r="BV67" s="176" t="s">
        <v>183</v>
      </c>
      <c r="BW67" s="174">
        <v>1</v>
      </c>
      <c r="BX67" s="10">
        <v>50</v>
      </c>
      <c r="BY67" s="177">
        <v>16.6666666666666</v>
      </c>
      <c r="BZ67" s="178">
        <v>33.3333333333333</v>
      </c>
      <c r="CA67" s="10">
        <v>180</v>
      </c>
      <c r="CB67" s="178">
        <v>74.535599249992899</v>
      </c>
      <c r="CC67" s="174" t="s">
        <v>175</v>
      </c>
      <c r="CD67" s="175">
        <v>0</v>
      </c>
      <c r="CE67" s="175">
        <v>4</v>
      </c>
      <c r="CF67" s="175">
        <v>5</v>
      </c>
      <c r="CG67" s="92" t="str">
        <f t="shared" si="60"/>
        <v>8,9</v>
      </c>
      <c r="CH67" s="176">
        <v>0</v>
      </c>
      <c r="CI67" s="176">
        <v>6</v>
      </c>
      <c r="CJ67" s="176">
        <v>8</v>
      </c>
      <c r="CK67" s="92" t="str">
        <f t="shared" si="61"/>
        <v>9,11</v>
      </c>
      <c r="CL67" s="5"/>
      <c r="CM67" s="5"/>
      <c r="CN67" s="5"/>
      <c r="CO67" s="5"/>
      <c r="CP67" s="5"/>
      <c r="CQ67" s="5"/>
      <c r="CR67" s="5"/>
      <c r="CS67" s="5"/>
    </row>
    <row r="68" spans="1:97" ht="10.5" customHeight="1">
      <c r="A68" s="4"/>
      <c r="B68" s="5"/>
      <c r="C68" s="5"/>
      <c r="D68" s="5"/>
      <c r="E68" s="5"/>
      <c r="F68" s="5"/>
      <c r="G68" s="5"/>
      <c r="H68" s="5"/>
      <c r="I68" s="5"/>
      <c r="J68" s="5"/>
      <c r="K68" s="5"/>
      <c r="L68" s="5"/>
      <c r="M68" s="5"/>
      <c r="N68" s="5"/>
      <c r="O68" s="5"/>
      <c r="P68" s="5"/>
      <c r="Q68" s="5"/>
      <c r="R68" s="5"/>
      <c r="S68" s="5"/>
      <c r="T68" s="5"/>
      <c r="U68" s="5"/>
      <c r="V68" s="5"/>
      <c r="W68" s="5"/>
      <c r="X68" s="5"/>
      <c r="Y68" s="5"/>
      <c r="Z68" s="5"/>
      <c r="AA68" s="5"/>
      <c r="AB68" s="5"/>
      <c r="AC68" s="5"/>
      <c r="AD68" s="5"/>
      <c r="AE68" s="5"/>
      <c r="AF68" s="5"/>
      <c r="AG68" s="5"/>
      <c r="AH68" s="5"/>
      <c r="AI68" s="5"/>
      <c r="AJ68" s="5"/>
      <c r="AK68" s="5"/>
      <c r="AL68" s="5"/>
      <c r="AM68" s="5"/>
      <c r="AN68" s="5"/>
      <c r="AO68" s="5"/>
      <c r="AP68" s="5"/>
      <c r="AQ68" s="5"/>
      <c r="AR68" s="5"/>
      <c r="AS68" s="5"/>
      <c r="AT68" s="5"/>
      <c r="AU68" s="5"/>
      <c r="AV68" s="5"/>
      <c r="AW68" s="5"/>
      <c r="AX68" s="5"/>
      <c r="AY68" s="5"/>
      <c r="AZ68" s="5"/>
      <c r="BA68" s="5"/>
      <c r="BB68" s="5"/>
      <c r="BC68" s="5"/>
      <c r="BD68" s="5"/>
      <c r="BE68" s="5"/>
      <c r="BF68" s="5"/>
      <c r="BG68" s="5"/>
      <c r="BH68" s="5"/>
      <c r="BI68" s="5"/>
      <c r="BJ68" s="5"/>
      <c r="BK68" s="5"/>
      <c r="BL68" s="5"/>
      <c r="BM68" s="5"/>
      <c r="BN68" s="5"/>
      <c r="BO68" s="5"/>
      <c r="BP68" s="5"/>
      <c r="BQ68" s="5"/>
      <c r="BR68" s="5"/>
      <c r="BS68" s="5"/>
      <c r="BT68" s="174">
        <v>25</v>
      </c>
      <c r="BU68" s="175" t="s">
        <v>182</v>
      </c>
      <c r="BV68" s="176" t="s">
        <v>184</v>
      </c>
      <c r="BW68" s="174">
        <v>1</v>
      </c>
      <c r="BX68" s="10">
        <v>50</v>
      </c>
      <c r="BY68" s="177">
        <v>16.6666666666666</v>
      </c>
      <c r="BZ68" s="178">
        <v>33.3333333333333</v>
      </c>
      <c r="CA68" s="10">
        <v>180</v>
      </c>
      <c r="CB68" s="178">
        <v>66.6666666666666</v>
      </c>
      <c r="CC68" s="174" t="s">
        <v>175</v>
      </c>
      <c r="CD68" s="175">
        <v>0</v>
      </c>
      <c r="CE68" s="175">
        <v>4</v>
      </c>
      <c r="CF68" s="175">
        <v>5</v>
      </c>
      <c r="CG68" s="92" t="str">
        <f t="shared" si="60"/>
        <v>8,9</v>
      </c>
      <c r="CH68" s="176">
        <v>0</v>
      </c>
      <c r="CI68" s="176">
        <v>7</v>
      </c>
      <c r="CJ68" s="176">
        <v>8</v>
      </c>
      <c r="CK68" s="92" t="str">
        <f t="shared" si="61"/>
        <v>10,11</v>
      </c>
      <c r="CL68" s="5"/>
      <c r="CM68" s="5"/>
      <c r="CN68" s="5"/>
      <c r="CO68" s="5"/>
      <c r="CP68" s="5"/>
      <c r="CQ68" s="5"/>
      <c r="CR68" s="5"/>
      <c r="CS68" s="5"/>
    </row>
    <row r="69" spans="1:97" ht="10.5" customHeight="1">
      <c r="A69" s="4"/>
      <c r="B69" s="5"/>
      <c r="C69" s="5"/>
      <c r="D69" s="5"/>
      <c r="E69" s="5"/>
      <c r="F69" s="5"/>
      <c r="G69" s="5"/>
      <c r="H69" s="5"/>
      <c r="I69" s="5"/>
      <c r="J69" s="5"/>
      <c r="K69" s="5"/>
      <c r="L69" s="5"/>
      <c r="M69" s="5"/>
      <c r="N69" s="5"/>
      <c r="O69" s="5"/>
      <c r="P69" s="5"/>
      <c r="Q69" s="5"/>
      <c r="R69" s="5"/>
      <c r="S69" s="5"/>
      <c r="T69" s="5"/>
      <c r="U69" s="5"/>
      <c r="V69" s="5"/>
      <c r="W69" s="5"/>
      <c r="X69" s="5"/>
      <c r="Y69" s="5"/>
      <c r="Z69" s="5"/>
      <c r="AA69" s="5"/>
      <c r="AB69" s="5"/>
      <c r="AC69" s="5"/>
      <c r="AD69" s="5"/>
      <c r="AE69" s="5"/>
      <c r="AF69" s="5"/>
      <c r="AG69" s="5"/>
      <c r="AH69" s="5"/>
      <c r="AI69" s="5"/>
      <c r="AJ69" s="5"/>
      <c r="AK69" s="5"/>
      <c r="AL69" s="5"/>
      <c r="AM69" s="5"/>
      <c r="AN69" s="5"/>
      <c r="AO69" s="5"/>
      <c r="AP69" s="5"/>
      <c r="AQ69" s="5"/>
      <c r="AR69" s="5"/>
      <c r="AS69" s="5"/>
      <c r="AT69" s="5"/>
      <c r="AU69" s="5"/>
      <c r="AV69" s="5"/>
      <c r="AW69" s="5"/>
      <c r="AX69" s="5"/>
      <c r="AY69" s="5"/>
      <c r="AZ69" s="5"/>
      <c r="BA69" s="5"/>
      <c r="BB69" s="5"/>
      <c r="BC69" s="5"/>
      <c r="BD69" s="5"/>
      <c r="BE69" s="5"/>
      <c r="BF69" s="5"/>
      <c r="BG69" s="5"/>
      <c r="BH69" s="5"/>
      <c r="BI69" s="5"/>
      <c r="BJ69" s="5"/>
      <c r="BK69" s="5"/>
      <c r="BL69" s="5"/>
      <c r="BM69" s="5"/>
      <c r="BN69" s="5"/>
      <c r="BO69" s="5"/>
      <c r="BP69" s="5"/>
      <c r="BQ69" s="5"/>
      <c r="BR69" s="5"/>
      <c r="BS69" s="5"/>
      <c r="BT69" s="174">
        <v>26</v>
      </c>
      <c r="BU69" s="175" t="s">
        <v>182</v>
      </c>
      <c r="BV69" s="176" t="s">
        <v>172</v>
      </c>
      <c r="BW69" s="174">
        <v>1</v>
      </c>
      <c r="BX69" s="10">
        <v>50</v>
      </c>
      <c r="BY69" s="177">
        <v>16.6666666666666</v>
      </c>
      <c r="BZ69" s="178">
        <v>33.3333333333333</v>
      </c>
      <c r="CA69" s="10">
        <v>180</v>
      </c>
      <c r="CB69" s="178">
        <v>74.535599249992998</v>
      </c>
      <c r="CC69" s="174" t="s">
        <v>175</v>
      </c>
      <c r="CD69" s="175">
        <v>0</v>
      </c>
      <c r="CE69" s="175">
        <v>4</v>
      </c>
      <c r="CF69" s="175">
        <v>5</v>
      </c>
      <c r="CG69" s="92" t="str">
        <f t="shared" si="60"/>
        <v>8,9</v>
      </c>
      <c r="CH69" s="176">
        <v>0</v>
      </c>
      <c r="CI69" s="176">
        <v>8</v>
      </c>
      <c r="CJ69" s="176">
        <v>8</v>
      </c>
      <c r="CK69" s="92" t="str">
        <f t="shared" si="61"/>
        <v>11,11</v>
      </c>
      <c r="CL69" s="5"/>
      <c r="CM69" s="5"/>
      <c r="CN69" s="5"/>
      <c r="CO69" s="5"/>
      <c r="CP69" s="5"/>
      <c r="CQ69" s="5"/>
      <c r="CR69" s="5"/>
      <c r="CS69" s="5"/>
    </row>
    <row r="70" spans="1:97" ht="10.5" customHeight="1">
      <c r="A70" s="4"/>
      <c r="B70" s="5"/>
      <c r="C70" s="5"/>
      <c r="D70" s="5"/>
      <c r="E70" s="5"/>
      <c r="F70" s="5"/>
      <c r="G70" s="5"/>
      <c r="H70" s="5"/>
      <c r="I70" s="5"/>
      <c r="J70" s="5"/>
      <c r="K70" s="5"/>
      <c r="L70" s="5"/>
      <c r="M70" s="5"/>
      <c r="N70" s="5"/>
      <c r="O70" s="5"/>
      <c r="P70" s="5"/>
      <c r="Q70" s="5"/>
      <c r="R70" s="5"/>
      <c r="S70" s="5"/>
      <c r="T70" s="5"/>
      <c r="U70" s="5"/>
      <c r="V70" s="5"/>
      <c r="W70" s="5"/>
      <c r="X70" s="5"/>
      <c r="Y70" s="5"/>
      <c r="Z70" s="5"/>
      <c r="AA70" s="5"/>
      <c r="AB70" s="5"/>
      <c r="AC70" s="5"/>
      <c r="AD70" s="5"/>
      <c r="AE70" s="5"/>
      <c r="AF70" s="5"/>
      <c r="AG70" s="5"/>
      <c r="AH70" s="5"/>
      <c r="AI70" s="5"/>
      <c r="AJ70" s="5"/>
      <c r="AK70" s="5"/>
      <c r="AL70" s="5"/>
      <c r="AM70" s="5"/>
      <c r="AN70" s="5"/>
      <c r="AO70" s="5"/>
      <c r="AP70" s="5"/>
      <c r="AQ70" s="5"/>
      <c r="AR70" s="5"/>
      <c r="AS70" s="5"/>
      <c r="AT70" s="5"/>
      <c r="AU70" s="5"/>
      <c r="AV70" s="5"/>
      <c r="AW70" s="5"/>
      <c r="AX70" s="5"/>
      <c r="AY70" s="5"/>
      <c r="AZ70" s="5"/>
      <c r="BA70" s="5"/>
      <c r="BB70" s="5"/>
      <c r="BC70" s="5"/>
      <c r="BD70" s="5"/>
      <c r="BE70" s="5"/>
      <c r="BF70" s="5"/>
      <c r="BG70" s="5"/>
      <c r="BH70" s="5"/>
      <c r="BI70" s="5"/>
      <c r="BJ70" s="5"/>
      <c r="BK70" s="5"/>
      <c r="BL70" s="5"/>
      <c r="BM70" s="5"/>
      <c r="BN70" s="5"/>
      <c r="BO70" s="5"/>
      <c r="BP70" s="5"/>
      <c r="BQ70" s="5"/>
      <c r="BR70" s="5"/>
      <c r="BS70" s="5"/>
      <c r="BT70" s="174">
        <v>27</v>
      </c>
      <c r="BU70" s="175" t="s">
        <v>185</v>
      </c>
      <c r="BV70" s="176" t="s">
        <v>149</v>
      </c>
      <c r="BW70" s="174">
        <v>1</v>
      </c>
      <c r="BX70" s="10">
        <v>50</v>
      </c>
      <c r="BY70" s="177">
        <v>16.6666666666666</v>
      </c>
      <c r="BZ70" s="178">
        <v>33.3333333333333</v>
      </c>
      <c r="CA70" s="10">
        <v>270</v>
      </c>
      <c r="CB70" s="178">
        <v>74.535599249992998</v>
      </c>
      <c r="CC70" s="174" t="s">
        <v>186</v>
      </c>
      <c r="CD70" s="175">
        <v>0</v>
      </c>
      <c r="CE70" s="175">
        <v>1</v>
      </c>
      <c r="CF70" s="175">
        <v>2</v>
      </c>
      <c r="CG70" s="92" t="str">
        <f t="shared" si="60"/>
        <v>5,6</v>
      </c>
      <c r="CH70" s="176">
        <v>0</v>
      </c>
      <c r="CI70" s="176">
        <v>0</v>
      </c>
      <c r="CJ70" s="176">
        <v>0</v>
      </c>
      <c r="CK70" s="92" t="str">
        <f t="shared" si="61"/>
        <v>3,3</v>
      </c>
      <c r="CL70" s="5"/>
      <c r="CM70" s="5"/>
      <c r="CN70" s="5"/>
      <c r="CO70" s="5"/>
      <c r="CP70" s="5"/>
      <c r="CQ70" s="5"/>
      <c r="CR70" s="5"/>
      <c r="CS70" s="5"/>
    </row>
    <row r="71" spans="1:97" ht="10.5" customHeight="1">
      <c r="A71" s="4"/>
      <c r="B71" s="5"/>
      <c r="C71" s="5"/>
      <c r="D71" s="5"/>
      <c r="E71" s="5"/>
      <c r="F71" s="5"/>
      <c r="G71" s="5"/>
      <c r="H71" s="5"/>
      <c r="I71" s="5"/>
      <c r="J71" s="5"/>
      <c r="K71" s="5"/>
      <c r="L71" s="5"/>
      <c r="M71" s="5"/>
      <c r="N71" s="5"/>
      <c r="O71" s="5"/>
      <c r="P71" s="5"/>
      <c r="Q71" s="5"/>
      <c r="R71" s="5"/>
      <c r="S71" s="5"/>
      <c r="T71" s="5"/>
      <c r="U71" s="5"/>
      <c r="V71" s="5"/>
      <c r="W71" s="5"/>
      <c r="X71" s="5"/>
      <c r="Y71" s="5"/>
      <c r="Z71" s="5"/>
      <c r="AA71" s="5"/>
      <c r="AB71" s="5"/>
      <c r="AC71" s="5"/>
      <c r="AD71" s="5"/>
      <c r="AE71" s="5"/>
      <c r="AF71" s="5"/>
      <c r="AG71" s="5"/>
      <c r="AH71" s="5"/>
      <c r="AI71" s="5"/>
      <c r="AJ71" s="5"/>
      <c r="AK71" s="5"/>
      <c r="AL71" s="5"/>
      <c r="AM71" s="5"/>
      <c r="AN71" s="5"/>
      <c r="AO71" s="5"/>
      <c r="AP71" s="5"/>
      <c r="AQ71" s="5"/>
      <c r="AR71" s="5"/>
      <c r="AS71" s="5"/>
      <c r="AT71" s="5"/>
      <c r="AU71" s="5"/>
      <c r="AV71" s="5"/>
      <c r="AW71" s="5"/>
      <c r="AX71" s="5"/>
      <c r="AY71" s="5"/>
      <c r="AZ71" s="5"/>
      <c r="BA71" s="5"/>
      <c r="BB71" s="5"/>
      <c r="BC71" s="5"/>
      <c r="BD71" s="5"/>
      <c r="BE71" s="5"/>
      <c r="BF71" s="5"/>
      <c r="BG71" s="5"/>
      <c r="BH71" s="5"/>
      <c r="BI71" s="5"/>
      <c r="BJ71" s="5"/>
      <c r="BK71" s="5"/>
      <c r="BL71" s="5"/>
      <c r="BM71" s="5"/>
      <c r="BN71" s="5"/>
      <c r="BO71" s="5"/>
      <c r="BP71" s="5"/>
      <c r="BQ71" s="5"/>
      <c r="BR71" s="5"/>
      <c r="BS71" s="5"/>
      <c r="BT71" s="174">
        <v>28</v>
      </c>
      <c r="BU71" s="175" t="s">
        <v>185</v>
      </c>
      <c r="BV71" s="176" t="s">
        <v>187</v>
      </c>
      <c r="BW71" s="174">
        <v>1</v>
      </c>
      <c r="BX71" s="10">
        <v>50</v>
      </c>
      <c r="BY71" s="177">
        <v>16.6666666666666</v>
      </c>
      <c r="BZ71" s="178">
        <v>33.3333333333333</v>
      </c>
      <c r="CA71" s="10">
        <v>270</v>
      </c>
      <c r="CB71" s="178">
        <v>66.6666666666666</v>
      </c>
      <c r="CC71" s="174" t="s">
        <v>186</v>
      </c>
      <c r="CD71" s="175">
        <v>0</v>
      </c>
      <c r="CE71" s="175">
        <v>1</v>
      </c>
      <c r="CF71" s="175">
        <v>2</v>
      </c>
      <c r="CG71" s="92" t="str">
        <f t="shared" si="60"/>
        <v>5,6</v>
      </c>
      <c r="CH71" s="176">
        <v>0</v>
      </c>
      <c r="CI71" s="176">
        <v>0</v>
      </c>
      <c r="CJ71" s="176">
        <v>1</v>
      </c>
      <c r="CK71" s="92" t="str">
        <f t="shared" si="61"/>
        <v>3,4</v>
      </c>
      <c r="CL71" s="5"/>
      <c r="CM71" s="5"/>
      <c r="CN71" s="5"/>
      <c r="CO71" s="5"/>
      <c r="CP71" s="5"/>
      <c r="CQ71" s="5"/>
      <c r="CR71" s="5"/>
      <c r="CS71" s="5"/>
    </row>
    <row r="72" spans="1:97" ht="10.5" customHeight="1">
      <c r="A72" s="4"/>
      <c r="B72" s="5"/>
      <c r="C72" s="5"/>
      <c r="D72" s="5"/>
      <c r="E72" s="5"/>
      <c r="F72" s="5"/>
      <c r="G72" s="5"/>
      <c r="H72" s="5"/>
      <c r="I72" s="5"/>
      <c r="J72" s="5"/>
      <c r="K72" s="5"/>
      <c r="L72" s="5"/>
      <c r="M72" s="5"/>
      <c r="N72" s="5"/>
      <c r="O72" s="5"/>
      <c r="P72" s="5"/>
      <c r="Q72" s="5"/>
      <c r="R72" s="5"/>
      <c r="S72" s="5"/>
      <c r="T72" s="5"/>
      <c r="U72" s="5"/>
      <c r="V72" s="5"/>
      <c r="W72" s="5"/>
      <c r="X72" s="5"/>
      <c r="Y72" s="5"/>
      <c r="Z72" s="5"/>
      <c r="AA72" s="5"/>
      <c r="AB72" s="5"/>
      <c r="AC72" s="5"/>
      <c r="AD72" s="5"/>
      <c r="AE72" s="5"/>
      <c r="AF72" s="5"/>
      <c r="AG72" s="5"/>
      <c r="AH72" s="5"/>
      <c r="AI72" s="5"/>
      <c r="AJ72" s="5"/>
      <c r="AK72" s="5"/>
      <c r="AL72" s="5"/>
      <c r="AM72" s="5"/>
      <c r="AN72" s="5"/>
      <c r="AO72" s="5"/>
      <c r="AP72" s="5"/>
      <c r="AQ72" s="5"/>
      <c r="AR72" s="5"/>
      <c r="AS72" s="5"/>
      <c r="AT72" s="5"/>
      <c r="AU72" s="5"/>
      <c r="AV72" s="5"/>
      <c r="AW72" s="5"/>
      <c r="AX72" s="5"/>
      <c r="AY72" s="5"/>
      <c r="AZ72" s="5"/>
      <c r="BA72" s="5"/>
      <c r="BB72" s="5"/>
      <c r="BC72" s="5"/>
      <c r="BD72" s="5"/>
      <c r="BE72" s="5"/>
      <c r="BF72" s="5"/>
      <c r="BG72" s="5"/>
      <c r="BH72" s="5"/>
      <c r="BI72" s="5"/>
      <c r="BJ72" s="5"/>
      <c r="BK72" s="5"/>
      <c r="BL72" s="5"/>
      <c r="BM72" s="5"/>
      <c r="BN72" s="5"/>
      <c r="BO72" s="5"/>
      <c r="BP72" s="5"/>
      <c r="BQ72" s="5"/>
      <c r="BR72" s="5"/>
      <c r="BS72" s="5"/>
      <c r="BT72" s="174">
        <v>29</v>
      </c>
      <c r="BU72" s="175" t="s">
        <v>185</v>
      </c>
      <c r="BV72" s="176" t="s">
        <v>188</v>
      </c>
      <c r="BW72" s="174">
        <v>1</v>
      </c>
      <c r="BX72" s="10">
        <v>50</v>
      </c>
      <c r="BY72" s="177">
        <v>16.6666666666666</v>
      </c>
      <c r="BZ72" s="178">
        <v>33.3333333333333</v>
      </c>
      <c r="CA72" s="10">
        <v>270</v>
      </c>
      <c r="CB72" s="178">
        <v>74.535599249992998</v>
      </c>
      <c r="CC72" s="174" t="s">
        <v>186</v>
      </c>
      <c r="CD72" s="175">
        <v>0</v>
      </c>
      <c r="CE72" s="175">
        <v>1</v>
      </c>
      <c r="CF72" s="175">
        <v>2</v>
      </c>
      <c r="CG72" s="92" t="str">
        <f t="shared" si="60"/>
        <v>5,6</v>
      </c>
      <c r="CH72" s="176">
        <v>0</v>
      </c>
      <c r="CI72" s="176">
        <v>0</v>
      </c>
      <c r="CJ72" s="176">
        <v>2</v>
      </c>
      <c r="CK72" s="92" t="str">
        <f t="shared" si="61"/>
        <v>3,5</v>
      </c>
      <c r="CL72" s="5"/>
      <c r="CM72" s="5"/>
      <c r="CN72" s="5"/>
      <c r="CO72" s="5"/>
      <c r="CP72" s="5"/>
      <c r="CQ72" s="5"/>
      <c r="CR72" s="5"/>
      <c r="CS72" s="5"/>
    </row>
    <row r="73" spans="1:97" ht="10.5" customHeight="1">
      <c r="A73" s="4"/>
      <c r="B73" s="5"/>
      <c r="C73" s="5"/>
      <c r="D73" s="5"/>
      <c r="E73" s="5"/>
      <c r="F73" s="5"/>
      <c r="G73" s="5"/>
      <c r="H73" s="5"/>
      <c r="I73" s="5"/>
      <c r="J73" s="5"/>
      <c r="K73" s="5"/>
      <c r="L73" s="5"/>
      <c r="M73" s="5"/>
      <c r="N73" s="5"/>
      <c r="O73" s="5"/>
      <c r="P73" s="5"/>
      <c r="Q73" s="5"/>
      <c r="R73" s="5"/>
      <c r="S73" s="5"/>
      <c r="T73" s="5"/>
      <c r="U73" s="5"/>
      <c r="V73" s="5"/>
      <c r="W73" s="5"/>
      <c r="X73" s="5"/>
      <c r="Y73" s="5"/>
      <c r="Z73" s="5"/>
      <c r="AA73" s="5"/>
      <c r="AB73" s="5"/>
      <c r="AC73" s="5"/>
      <c r="AD73" s="5"/>
      <c r="AE73" s="5"/>
      <c r="AF73" s="5"/>
      <c r="AG73" s="5"/>
      <c r="AH73" s="5"/>
      <c r="AI73" s="5"/>
      <c r="AJ73" s="5"/>
      <c r="AK73" s="5"/>
      <c r="AL73" s="5"/>
      <c r="AM73" s="5"/>
      <c r="AN73" s="5"/>
      <c r="AO73" s="5"/>
      <c r="AP73" s="5"/>
      <c r="AQ73" s="5"/>
      <c r="AR73" s="5"/>
      <c r="AS73" s="5"/>
      <c r="AT73" s="5"/>
      <c r="AU73" s="5"/>
      <c r="AV73" s="5"/>
      <c r="AW73" s="5"/>
      <c r="AX73" s="5"/>
      <c r="AY73" s="5"/>
      <c r="AZ73" s="5"/>
      <c r="BA73" s="5"/>
      <c r="BB73" s="5"/>
      <c r="BC73" s="5"/>
      <c r="BD73" s="5"/>
      <c r="BE73" s="5"/>
      <c r="BF73" s="5"/>
      <c r="BG73" s="5"/>
      <c r="BH73" s="5"/>
      <c r="BI73" s="5"/>
      <c r="BJ73" s="5"/>
      <c r="BK73" s="5"/>
      <c r="BL73" s="5"/>
      <c r="BM73" s="5"/>
      <c r="BN73" s="5"/>
      <c r="BO73" s="5"/>
      <c r="BP73" s="5"/>
      <c r="BQ73" s="5"/>
      <c r="BR73" s="5"/>
      <c r="BS73" s="5"/>
      <c r="BT73" s="174">
        <v>30</v>
      </c>
      <c r="BU73" s="175" t="s">
        <v>189</v>
      </c>
      <c r="BV73" s="176" t="s">
        <v>190</v>
      </c>
      <c r="BW73" s="174">
        <v>1</v>
      </c>
      <c r="BX73" s="10">
        <v>50</v>
      </c>
      <c r="BY73" s="177">
        <v>16.6666666666666</v>
      </c>
      <c r="BZ73" s="178">
        <v>33.3333333333333</v>
      </c>
      <c r="CA73" s="10">
        <v>270</v>
      </c>
      <c r="CB73" s="178">
        <v>74.535599249992998</v>
      </c>
      <c r="CC73" s="174" t="s">
        <v>186</v>
      </c>
      <c r="CD73" s="175">
        <v>0</v>
      </c>
      <c r="CE73" s="175">
        <v>1</v>
      </c>
      <c r="CF73" s="175">
        <v>3</v>
      </c>
      <c r="CG73" s="92" t="str">
        <f t="shared" si="60"/>
        <v>5,7</v>
      </c>
      <c r="CH73" s="176">
        <v>0</v>
      </c>
      <c r="CI73" s="176">
        <v>0</v>
      </c>
      <c r="CJ73" s="176">
        <v>3</v>
      </c>
      <c r="CK73" s="92" t="str">
        <f t="shared" si="61"/>
        <v>3,6</v>
      </c>
      <c r="CL73" s="5"/>
      <c r="CM73" s="5"/>
      <c r="CN73" s="5"/>
      <c r="CO73" s="5"/>
      <c r="CP73" s="5"/>
      <c r="CQ73" s="5"/>
      <c r="CR73" s="5"/>
      <c r="CS73" s="5"/>
    </row>
    <row r="74" spans="1:97" ht="10.5" customHeight="1">
      <c r="A74" s="4"/>
      <c r="B74" s="5"/>
      <c r="C74" s="5"/>
      <c r="D74" s="5"/>
      <c r="E74" s="5"/>
      <c r="F74" s="5"/>
      <c r="G74" s="5"/>
      <c r="H74" s="5"/>
      <c r="I74" s="5"/>
      <c r="J74" s="5"/>
      <c r="K74" s="5"/>
      <c r="L74" s="5"/>
      <c r="M74" s="5"/>
      <c r="N74" s="5"/>
      <c r="O74" s="5"/>
      <c r="P74" s="5"/>
      <c r="Q74" s="5"/>
      <c r="R74" s="5"/>
      <c r="S74" s="5"/>
      <c r="T74" s="5"/>
      <c r="U74" s="5"/>
      <c r="V74" s="5"/>
      <c r="W74" s="5"/>
      <c r="X74" s="5"/>
      <c r="Y74" s="5"/>
      <c r="Z74" s="5"/>
      <c r="AA74" s="5"/>
      <c r="AB74" s="5"/>
      <c r="AC74" s="5"/>
      <c r="AD74" s="5"/>
      <c r="AE74" s="5"/>
      <c r="AF74" s="5"/>
      <c r="AG74" s="5"/>
      <c r="AH74" s="5"/>
      <c r="AI74" s="5"/>
      <c r="AJ74" s="5"/>
      <c r="AK74" s="5"/>
      <c r="AL74" s="5"/>
      <c r="AM74" s="5"/>
      <c r="AN74" s="5"/>
      <c r="AO74" s="5"/>
      <c r="AP74" s="5"/>
      <c r="AQ74" s="5"/>
      <c r="AR74" s="5"/>
      <c r="AS74" s="5"/>
      <c r="AT74" s="5"/>
      <c r="AU74" s="5"/>
      <c r="AV74" s="5"/>
      <c r="AW74" s="5"/>
      <c r="AX74" s="5"/>
      <c r="AY74" s="5"/>
      <c r="AZ74" s="5"/>
      <c r="BA74" s="5"/>
      <c r="BB74" s="5"/>
      <c r="BC74" s="5"/>
      <c r="BD74" s="5"/>
      <c r="BE74" s="5"/>
      <c r="BF74" s="5"/>
      <c r="BG74" s="5"/>
      <c r="BH74" s="5"/>
      <c r="BI74" s="5"/>
      <c r="BJ74" s="5"/>
      <c r="BK74" s="5"/>
      <c r="BL74" s="5"/>
      <c r="BM74" s="5"/>
      <c r="BN74" s="5"/>
      <c r="BO74" s="5"/>
      <c r="BP74" s="5"/>
      <c r="BQ74" s="5"/>
      <c r="BR74" s="5"/>
      <c r="BS74" s="5"/>
      <c r="BT74" s="174">
        <v>31</v>
      </c>
      <c r="BU74" s="175" t="s">
        <v>189</v>
      </c>
      <c r="BV74" s="176" t="s">
        <v>191</v>
      </c>
      <c r="BW74" s="174">
        <v>1</v>
      </c>
      <c r="BX74" s="10">
        <v>50</v>
      </c>
      <c r="BY74" s="177">
        <v>16.6666666666666</v>
      </c>
      <c r="BZ74" s="178">
        <v>33.3333333333333</v>
      </c>
      <c r="CA74" s="10">
        <v>270</v>
      </c>
      <c r="CB74" s="178">
        <v>66.6666666666666</v>
      </c>
      <c r="CC74" s="174" t="s">
        <v>186</v>
      </c>
      <c r="CD74" s="175">
        <v>0</v>
      </c>
      <c r="CE74" s="175">
        <v>1</v>
      </c>
      <c r="CF74" s="175">
        <v>3</v>
      </c>
      <c r="CG74" s="92" t="str">
        <f t="shared" si="60"/>
        <v>5,7</v>
      </c>
      <c r="CH74" s="176">
        <v>0</v>
      </c>
      <c r="CI74" s="176">
        <v>0</v>
      </c>
      <c r="CJ74" s="176">
        <v>4</v>
      </c>
      <c r="CK74" s="92" t="str">
        <f t="shared" si="61"/>
        <v>3,7</v>
      </c>
      <c r="CL74" s="5"/>
      <c r="CM74" s="5"/>
      <c r="CN74" s="5"/>
      <c r="CO74" s="5"/>
      <c r="CP74" s="5"/>
      <c r="CQ74" s="5"/>
      <c r="CR74" s="5"/>
      <c r="CS74" s="5"/>
    </row>
    <row r="75" spans="1:97" ht="10.5" customHeight="1">
      <c r="A75" s="4"/>
      <c r="B75" s="5"/>
      <c r="C75" s="5"/>
      <c r="D75" s="5"/>
      <c r="E75" s="5"/>
      <c r="F75" s="5"/>
      <c r="G75" s="5"/>
      <c r="H75" s="5"/>
      <c r="I75" s="5"/>
      <c r="J75" s="5"/>
      <c r="K75" s="5"/>
      <c r="L75" s="5"/>
      <c r="M75" s="5"/>
      <c r="N75" s="5"/>
      <c r="O75" s="5"/>
      <c r="P75" s="5"/>
      <c r="Q75" s="5"/>
      <c r="R75" s="5"/>
      <c r="S75" s="5"/>
      <c r="T75" s="5"/>
      <c r="U75" s="5"/>
      <c r="V75" s="5"/>
      <c r="W75" s="5"/>
      <c r="X75" s="5"/>
      <c r="Y75" s="5"/>
      <c r="Z75" s="5"/>
      <c r="AA75" s="5"/>
      <c r="AB75" s="5"/>
      <c r="AC75" s="5"/>
      <c r="AD75" s="5"/>
      <c r="AE75" s="5"/>
      <c r="AF75" s="5"/>
      <c r="AG75" s="5"/>
      <c r="AH75" s="5"/>
      <c r="AI75" s="5"/>
      <c r="AJ75" s="5"/>
      <c r="AK75" s="5"/>
      <c r="AL75" s="5"/>
      <c r="AM75" s="5"/>
      <c r="AN75" s="5"/>
      <c r="AO75" s="5"/>
      <c r="AP75" s="5"/>
      <c r="AQ75" s="5"/>
      <c r="AR75" s="5"/>
      <c r="AS75" s="5"/>
      <c r="AT75" s="5"/>
      <c r="AU75" s="5"/>
      <c r="AV75" s="5"/>
      <c r="AW75" s="5"/>
      <c r="AX75" s="5"/>
      <c r="AY75" s="5"/>
      <c r="AZ75" s="5"/>
      <c r="BA75" s="5"/>
      <c r="BB75" s="5"/>
      <c r="BC75" s="5"/>
      <c r="BD75" s="5"/>
      <c r="BE75" s="5"/>
      <c r="BF75" s="5"/>
      <c r="BG75" s="5"/>
      <c r="BH75" s="5"/>
      <c r="BI75" s="5"/>
      <c r="BJ75" s="5"/>
      <c r="BK75" s="5"/>
      <c r="BL75" s="5"/>
      <c r="BM75" s="5"/>
      <c r="BN75" s="5"/>
      <c r="BO75" s="5"/>
      <c r="BP75" s="5"/>
      <c r="BQ75" s="5"/>
      <c r="BR75" s="5"/>
      <c r="BS75" s="5"/>
      <c r="BT75" s="174">
        <v>32</v>
      </c>
      <c r="BU75" s="175" t="s">
        <v>189</v>
      </c>
      <c r="BV75" s="176" t="s">
        <v>192</v>
      </c>
      <c r="BW75" s="174">
        <v>1</v>
      </c>
      <c r="BX75" s="10">
        <v>50</v>
      </c>
      <c r="BY75" s="177">
        <v>16.6666666666666</v>
      </c>
      <c r="BZ75" s="178">
        <v>33.3333333333333</v>
      </c>
      <c r="CA75" s="10">
        <v>270</v>
      </c>
      <c r="CB75" s="178">
        <v>74.535599249992998</v>
      </c>
      <c r="CC75" s="174" t="s">
        <v>186</v>
      </c>
      <c r="CD75" s="175">
        <v>0</v>
      </c>
      <c r="CE75" s="175">
        <v>1</v>
      </c>
      <c r="CF75" s="175">
        <v>3</v>
      </c>
      <c r="CG75" s="92" t="str">
        <f t="shared" si="60"/>
        <v>5,7</v>
      </c>
      <c r="CH75" s="176">
        <v>0</v>
      </c>
      <c r="CI75" s="176">
        <v>0</v>
      </c>
      <c r="CJ75" s="176">
        <v>5</v>
      </c>
      <c r="CK75" s="92" t="str">
        <f t="shared" si="61"/>
        <v>3,8</v>
      </c>
      <c r="CL75" s="5"/>
      <c r="CM75" s="5"/>
      <c r="CN75" s="5"/>
      <c r="CO75" s="5"/>
      <c r="CP75" s="5"/>
      <c r="CQ75" s="5"/>
      <c r="CR75" s="5"/>
      <c r="CS75" s="5"/>
    </row>
    <row r="76" spans="1:97" ht="10.5" customHeight="1">
      <c r="A76" s="4"/>
      <c r="B76" s="5"/>
      <c r="C76" s="5"/>
      <c r="D76" s="5"/>
      <c r="E76" s="5"/>
      <c r="F76" s="5"/>
      <c r="G76" s="5"/>
      <c r="H76" s="5"/>
      <c r="I76" s="5"/>
      <c r="J76" s="5"/>
      <c r="K76" s="5"/>
      <c r="L76" s="5"/>
      <c r="M76" s="5"/>
      <c r="N76" s="5"/>
      <c r="O76" s="5"/>
      <c r="P76" s="5"/>
      <c r="Q76" s="5"/>
      <c r="R76" s="5"/>
      <c r="S76" s="5"/>
      <c r="T76" s="5"/>
      <c r="U76" s="5"/>
      <c r="V76" s="5"/>
      <c r="W76" s="5"/>
      <c r="X76" s="5"/>
      <c r="Y76" s="5"/>
      <c r="Z76" s="5"/>
      <c r="AA76" s="5"/>
      <c r="AB76" s="5"/>
      <c r="AC76" s="5"/>
      <c r="AD76" s="5"/>
      <c r="AE76" s="5"/>
      <c r="AF76" s="5"/>
      <c r="AG76" s="5"/>
      <c r="AH76" s="5"/>
      <c r="AI76" s="5"/>
      <c r="AJ76" s="5"/>
      <c r="AK76" s="5"/>
      <c r="AL76" s="5"/>
      <c r="AM76" s="5"/>
      <c r="AN76" s="5"/>
      <c r="AO76" s="5"/>
      <c r="AP76" s="5"/>
      <c r="AQ76" s="5"/>
      <c r="AR76" s="5"/>
      <c r="AS76" s="5"/>
      <c r="AT76" s="5"/>
      <c r="AU76" s="5"/>
      <c r="AV76" s="5"/>
      <c r="AW76" s="5"/>
      <c r="AX76" s="5"/>
      <c r="AY76" s="5"/>
      <c r="AZ76" s="5"/>
      <c r="BA76" s="5"/>
      <c r="BB76" s="5"/>
      <c r="BC76" s="5"/>
      <c r="BD76" s="5"/>
      <c r="BE76" s="5"/>
      <c r="BF76" s="5"/>
      <c r="BG76" s="5"/>
      <c r="BH76" s="5"/>
      <c r="BI76" s="5"/>
      <c r="BJ76" s="5"/>
      <c r="BK76" s="5"/>
      <c r="BL76" s="5"/>
      <c r="BM76" s="5"/>
      <c r="BN76" s="5"/>
      <c r="BO76" s="5"/>
      <c r="BP76" s="5"/>
      <c r="BQ76" s="5"/>
      <c r="BR76" s="5"/>
      <c r="BS76" s="5"/>
      <c r="BT76" s="174">
        <v>33</v>
      </c>
      <c r="BU76" s="175" t="s">
        <v>193</v>
      </c>
      <c r="BV76" s="176" t="s">
        <v>194</v>
      </c>
      <c r="BW76" s="174">
        <v>1</v>
      </c>
      <c r="BX76" s="10">
        <v>50</v>
      </c>
      <c r="BY76" s="177">
        <v>16.6666666666666</v>
      </c>
      <c r="BZ76" s="178">
        <v>33.3333333333333</v>
      </c>
      <c r="CA76" s="10">
        <v>270</v>
      </c>
      <c r="CB76" s="178">
        <v>74.535599249992899</v>
      </c>
      <c r="CC76" s="174" t="s">
        <v>186</v>
      </c>
      <c r="CD76" s="175">
        <v>0</v>
      </c>
      <c r="CE76" s="175">
        <v>1</v>
      </c>
      <c r="CF76" s="175">
        <v>4</v>
      </c>
      <c r="CG76" s="92" t="str">
        <f t="shared" si="60"/>
        <v>5,8</v>
      </c>
      <c r="CH76" s="176">
        <v>0</v>
      </c>
      <c r="CI76" s="176">
        <v>0</v>
      </c>
      <c r="CJ76" s="176">
        <v>6</v>
      </c>
      <c r="CK76" s="92" t="str">
        <f t="shared" si="61"/>
        <v>3,9</v>
      </c>
      <c r="CL76" s="5"/>
      <c r="CM76" s="5"/>
      <c r="CN76" s="5"/>
      <c r="CO76" s="5"/>
      <c r="CP76" s="5"/>
      <c r="CQ76" s="5"/>
      <c r="CR76" s="5"/>
      <c r="CS76" s="5"/>
    </row>
    <row r="77" spans="1:97" ht="10.5" customHeight="1">
      <c r="A77" s="4"/>
      <c r="B77" s="5"/>
      <c r="C77" s="5"/>
      <c r="D77" s="5"/>
      <c r="E77" s="5"/>
      <c r="F77" s="5"/>
      <c r="G77" s="5"/>
      <c r="H77" s="5"/>
      <c r="I77" s="5"/>
      <c r="J77" s="5"/>
      <c r="K77" s="5"/>
      <c r="L77" s="5"/>
      <c r="M77" s="5"/>
      <c r="N77" s="5"/>
      <c r="O77" s="5"/>
      <c r="P77" s="5"/>
      <c r="Q77" s="5"/>
      <c r="R77" s="5"/>
      <c r="S77" s="5"/>
      <c r="T77" s="5"/>
      <c r="U77" s="5"/>
      <c r="V77" s="5"/>
      <c r="W77" s="5"/>
      <c r="X77" s="5"/>
      <c r="Y77" s="5"/>
      <c r="Z77" s="5"/>
      <c r="AA77" s="5"/>
      <c r="AB77" s="5"/>
      <c r="AC77" s="5"/>
      <c r="AD77" s="5"/>
      <c r="AE77" s="5"/>
      <c r="AF77" s="5"/>
      <c r="AG77" s="5"/>
      <c r="AH77" s="5"/>
      <c r="AI77" s="5"/>
      <c r="AJ77" s="5"/>
      <c r="AK77" s="5"/>
      <c r="AL77" s="5"/>
      <c r="AM77" s="5"/>
      <c r="AN77" s="5"/>
      <c r="AO77" s="5"/>
      <c r="AP77" s="5"/>
      <c r="AQ77" s="5"/>
      <c r="AR77" s="5"/>
      <c r="AS77" s="5"/>
      <c r="AT77" s="5"/>
      <c r="AU77" s="5"/>
      <c r="AV77" s="5"/>
      <c r="AW77" s="5"/>
      <c r="AX77" s="5"/>
      <c r="AY77" s="5"/>
      <c r="AZ77" s="5"/>
      <c r="BA77" s="5"/>
      <c r="BB77" s="5"/>
      <c r="BC77" s="5"/>
      <c r="BD77" s="5"/>
      <c r="BE77" s="5"/>
      <c r="BF77" s="5"/>
      <c r="BG77" s="5"/>
      <c r="BH77" s="5"/>
      <c r="BI77" s="5"/>
      <c r="BJ77" s="5"/>
      <c r="BK77" s="5"/>
      <c r="BL77" s="5"/>
      <c r="BM77" s="5"/>
      <c r="BN77" s="5"/>
      <c r="BO77" s="5"/>
      <c r="BP77" s="5"/>
      <c r="BQ77" s="5"/>
      <c r="BR77" s="5"/>
      <c r="BS77" s="5"/>
      <c r="BT77" s="174">
        <v>34</v>
      </c>
      <c r="BU77" s="175" t="s">
        <v>193</v>
      </c>
      <c r="BV77" s="176" t="s">
        <v>195</v>
      </c>
      <c r="BW77" s="174">
        <v>1</v>
      </c>
      <c r="BX77" s="10">
        <v>50</v>
      </c>
      <c r="BY77" s="177">
        <v>16.6666666666666</v>
      </c>
      <c r="BZ77" s="178">
        <v>33.3333333333333</v>
      </c>
      <c r="CA77" s="10">
        <v>270</v>
      </c>
      <c r="CB77" s="178">
        <v>66.6666666666666</v>
      </c>
      <c r="CC77" s="174" t="s">
        <v>186</v>
      </c>
      <c r="CD77" s="175">
        <v>0</v>
      </c>
      <c r="CE77" s="175">
        <v>1</v>
      </c>
      <c r="CF77" s="175">
        <v>4</v>
      </c>
      <c r="CG77" s="92" t="str">
        <f t="shared" si="60"/>
        <v>5,8</v>
      </c>
      <c r="CH77" s="176">
        <v>0</v>
      </c>
      <c r="CI77" s="176">
        <v>0</v>
      </c>
      <c r="CJ77" s="176">
        <v>7</v>
      </c>
      <c r="CK77" s="92" t="str">
        <f t="shared" si="61"/>
        <v>3,10</v>
      </c>
      <c r="CL77" s="5"/>
      <c r="CM77" s="5"/>
      <c r="CN77" s="5"/>
      <c r="CO77" s="5"/>
      <c r="CP77" s="5"/>
      <c r="CQ77" s="5"/>
      <c r="CR77" s="5"/>
      <c r="CS77" s="5"/>
    </row>
    <row r="78" spans="1:97" ht="10.5" customHeight="1">
      <c r="A78" s="4"/>
      <c r="B78" s="5"/>
      <c r="C78" s="5"/>
      <c r="D78" s="5"/>
      <c r="E78" s="5"/>
      <c r="F78" s="5"/>
      <c r="G78" s="5"/>
      <c r="H78" s="5"/>
      <c r="I78" s="5"/>
      <c r="J78" s="5"/>
      <c r="K78" s="5"/>
      <c r="L78" s="5"/>
      <c r="M78" s="5"/>
      <c r="N78" s="5"/>
      <c r="O78" s="5"/>
      <c r="P78" s="5"/>
      <c r="Q78" s="5"/>
      <c r="R78" s="5"/>
      <c r="S78" s="5"/>
      <c r="T78" s="5"/>
      <c r="U78" s="5"/>
      <c r="V78" s="5"/>
      <c r="W78" s="5"/>
      <c r="X78" s="5"/>
      <c r="Y78" s="5"/>
      <c r="Z78" s="5"/>
      <c r="AA78" s="5"/>
      <c r="AB78" s="5"/>
      <c r="AC78" s="5"/>
      <c r="AD78" s="5"/>
      <c r="AE78" s="5"/>
      <c r="AF78" s="5"/>
      <c r="AG78" s="5"/>
      <c r="AH78" s="5"/>
      <c r="AI78" s="5"/>
      <c r="AJ78" s="5"/>
      <c r="AK78" s="5"/>
      <c r="AL78" s="5"/>
      <c r="AM78" s="5"/>
      <c r="AN78" s="5"/>
      <c r="AO78" s="5"/>
      <c r="AP78" s="5"/>
      <c r="AQ78" s="5"/>
      <c r="AR78" s="5"/>
      <c r="AS78" s="5"/>
      <c r="AT78" s="5"/>
      <c r="AU78" s="5"/>
      <c r="AV78" s="5"/>
      <c r="AW78" s="5"/>
      <c r="AX78" s="5"/>
      <c r="AY78" s="5"/>
      <c r="AZ78" s="5"/>
      <c r="BA78" s="5"/>
      <c r="BB78" s="5"/>
      <c r="BC78" s="5"/>
      <c r="BD78" s="5"/>
      <c r="BE78" s="5"/>
      <c r="BF78" s="5"/>
      <c r="BG78" s="5"/>
      <c r="BH78" s="5"/>
      <c r="BI78" s="5"/>
      <c r="BJ78" s="5"/>
      <c r="BK78" s="5"/>
      <c r="BL78" s="5"/>
      <c r="BM78" s="5"/>
      <c r="BN78" s="5"/>
      <c r="BO78" s="5"/>
      <c r="BP78" s="5"/>
      <c r="BQ78" s="5"/>
      <c r="BR78" s="5"/>
      <c r="BS78" s="5"/>
      <c r="BT78" s="174">
        <v>35</v>
      </c>
      <c r="BU78" s="175" t="s">
        <v>193</v>
      </c>
      <c r="BV78" s="176" t="s">
        <v>174</v>
      </c>
      <c r="BW78" s="174">
        <v>1</v>
      </c>
      <c r="BX78" s="10">
        <v>50</v>
      </c>
      <c r="BY78" s="177">
        <v>16.6666666666666</v>
      </c>
      <c r="BZ78" s="178">
        <v>33.3333333333333</v>
      </c>
      <c r="CA78" s="10">
        <v>270</v>
      </c>
      <c r="CB78" s="178">
        <v>74.535599249992998</v>
      </c>
      <c r="CC78" s="174" t="s">
        <v>186</v>
      </c>
      <c r="CD78" s="175">
        <v>0</v>
      </c>
      <c r="CE78" s="175">
        <v>1</v>
      </c>
      <c r="CF78" s="175">
        <v>4</v>
      </c>
      <c r="CG78" s="92" t="str">
        <f t="shared" si="60"/>
        <v>5,8</v>
      </c>
      <c r="CH78" s="176">
        <v>0</v>
      </c>
      <c r="CI78" s="176">
        <v>0</v>
      </c>
      <c r="CJ78" s="176">
        <v>8</v>
      </c>
      <c r="CK78" s="92" t="str">
        <f t="shared" si="61"/>
        <v>3,11</v>
      </c>
      <c r="CL78" s="5"/>
      <c r="CM78" s="5"/>
      <c r="CN78" s="5"/>
      <c r="CO78" s="5"/>
      <c r="CP78" s="5"/>
      <c r="CQ78" s="5"/>
      <c r="CR78" s="5"/>
      <c r="CS78" s="5"/>
    </row>
    <row r="79" spans="1:97" ht="10.5" customHeight="1">
      <c r="A79" s="4"/>
      <c r="B79" s="5"/>
      <c r="C79" s="5"/>
      <c r="D79" s="5"/>
      <c r="E79" s="5"/>
      <c r="F79" s="5"/>
      <c r="G79" s="5"/>
      <c r="H79" s="5"/>
      <c r="I79" s="5"/>
      <c r="J79" s="5"/>
      <c r="K79" s="5"/>
      <c r="L79" s="5"/>
      <c r="M79" s="5"/>
      <c r="N79" s="5"/>
      <c r="O79" s="5"/>
      <c r="P79" s="5"/>
      <c r="Q79" s="5"/>
      <c r="R79" s="5"/>
      <c r="S79" s="5"/>
      <c r="T79" s="5"/>
      <c r="U79" s="5"/>
      <c r="V79" s="5"/>
      <c r="W79" s="5"/>
      <c r="X79" s="5"/>
      <c r="Y79" s="5"/>
      <c r="Z79" s="5"/>
      <c r="AA79" s="5"/>
      <c r="AB79" s="5"/>
      <c r="AC79" s="5"/>
      <c r="AD79" s="5"/>
      <c r="AE79" s="5"/>
      <c r="AF79" s="5"/>
      <c r="AG79" s="5"/>
      <c r="AH79" s="5"/>
      <c r="AI79" s="5"/>
      <c r="AJ79" s="5"/>
      <c r="AK79" s="5"/>
      <c r="AL79" s="5"/>
      <c r="AM79" s="5"/>
      <c r="AN79" s="5"/>
      <c r="AO79" s="5"/>
      <c r="AP79" s="5"/>
      <c r="AQ79" s="5"/>
      <c r="AR79" s="5"/>
      <c r="AS79" s="5"/>
      <c r="AT79" s="5"/>
      <c r="AU79" s="5"/>
      <c r="AV79" s="5"/>
      <c r="AW79" s="5"/>
      <c r="AX79" s="5"/>
      <c r="AY79" s="5"/>
      <c r="AZ79" s="5"/>
      <c r="BA79" s="5"/>
      <c r="BB79" s="5"/>
      <c r="BC79" s="5"/>
      <c r="BD79" s="5"/>
      <c r="BE79" s="5"/>
      <c r="BF79" s="5"/>
      <c r="BG79" s="5"/>
      <c r="BH79" s="5"/>
      <c r="BI79" s="5"/>
      <c r="BJ79" s="5"/>
      <c r="BK79" s="5"/>
      <c r="BL79" s="5"/>
      <c r="BM79" s="5"/>
      <c r="BN79" s="5"/>
      <c r="BO79" s="5"/>
      <c r="BP79" s="5"/>
      <c r="BQ79" s="5"/>
      <c r="BR79" s="5"/>
      <c r="BS79" s="5"/>
      <c r="BT79" s="174"/>
      <c r="BU79" s="174"/>
      <c r="BV79" s="174"/>
      <c r="BW79" s="174"/>
      <c r="BX79" s="174"/>
      <c r="BY79" s="174"/>
      <c r="BZ79" s="174"/>
      <c r="CA79" s="174"/>
      <c r="CB79" s="174"/>
      <c r="CC79" s="174"/>
      <c r="CD79" s="174"/>
      <c r="CE79" s="174"/>
      <c r="CF79" s="174"/>
      <c r="CG79" s="174"/>
      <c r="CH79" s="174"/>
      <c r="CI79" s="174"/>
      <c r="CJ79" s="174"/>
      <c r="CK79" s="174"/>
      <c r="CL79" s="5"/>
      <c r="CM79" s="5"/>
      <c r="CN79" s="5"/>
      <c r="CO79" s="5"/>
      <c r="CP79" s="5"/>
      <c r="CQ79" s="5"/>
      <c r="CR79" s="5"/>
      <c r="CS79" s="5"/>
    </row>
    <row r="80" spans="1:97" ht="10.5" customHeight="1">
      <c r="A80" s="4"/>
      <c r="B80" s="5"/>
      <c r="C80" s="5"/>
      <c r="D80" s="5"/>
      <c r="E80" s="5"/>
      <c r="F80" s="5"/>
      <c r="G80" s="5"/>
      <c r="H80" s="5"/>
      <c r="I80" s="5"/>
      <c r="J80" s="5"/>
      <c r="K80" s="5"/>
      <c r="L80" s="5"/>
      <c r="M80" s="5"/>
      <c r="N80" s="5"/>
      <c r="O80" s="5"/>
      <c r="P80" s="5"/>
      <c r="Q80" s="5"/>
      <c r="R80" s="5"/>
      <c r="S80" s="5"/>
      <c r="T80" s="5"/>
      <c r="U80" s="5"/>
      <c r="V80" s="5"/>
      <c r="W80" s="5"/>
      <c r="X80" s="5"/>
      <c r="Y80" s="5"/>
      <c r="Z80" s="5"/>
      <c r="AA80" s="5"/>
      <c r="AB80" s="5"/>
      <c r="AC80" s="5"/>
      <c r="AD80" s="5"/>
      <c r="AE80" s="5"/>
      <c r="AF80" s="5"/>
      <c r="AG80" s="5"/>
      <c r="AH80" s="5"/>
      <c r="AI80" s="5"/>
      <c r="AJ80" s="5"/>
      <c r="AK80" s="5"/>
      <c r="AL80" s="5"/>
      <c r="AM80" s="5"/>
      <c r="AN80" s="5"/>
      <c r="AO80" s="5"/>
      <c r="AP80" s="5"/>
      <c r="AQ80" s="5"/>
      <c r="AR80" s="5"/>
      <c r="AS80" s="5"/>
      <c r="AT80" s="5"/>
      <c r="AU80" s="5"/>
      <c r="AV80" s="5"/>
      <c r="AW80" s="5"/>
      <c r="AX80" s="5"/>
      <c r="AY80" s="5"/>
      <c r="AZ80" s="5"/>
      <c r="BA80" s="5"/>
      <c r="BB80" s="5"/>
      <c r="BC80" s="5"/>
      <c r="BD80" s="5"/>
      <c r="BE80" s="5"/>
      <c r="BF80" s="5"/>
      <c r="BG80" s="5"/>
      <c r="BH80" s="5"/>
      <c r="BI80" s="5"/>
      <c r="BJ80" s="5"/>
      <c r="BK80" s="5"/>
      <c r="BL80" s="5"/>
      <c r="BM80" s="5"/>
      <c r="BN80" s="5"/>
      <c r="BO80" s="5"/>
      <c r="BP80" s="5"/>
      <c r="BQ80" s="5"/>
      <c r="BR80" s="5"/>
      <c r="BS80" s="5"/>
      <c r="BT80" s="5"/>
      <c r="BU80" s="5"/>
      <c r="BV80" s="5"/>
      <c r="BW80" s="5"/>
      <c r="BX80" s="5"/>
      <c r="BY80" s="5"/>
      <c r="BZ80" s="5"/>
      <c r="CA80" s="5"/>
      <c r="CB80" s="5"/>
      <c r="CC80" s="5"/>
      <c r="CD80" s="5"/>
      <c r="CE80" s="5"/>
      <c r="CF80" s="5"/>
      <c r="CG80" s="5"/>
      <c r="CH80" s="5"/>
      <c r="CI80" s="5"/>
      <c r="CJ80" s="5"/>
      <c r="CK80" s="5"/>
      <c r="CL80" s="5"/>
      <c r="CM80" s="5"/>
      <c r="CN80" s="5"/>
      <c r="CO80" s="5"/>
      <c r="CP80" s="5"/>
      <c r="CQ80" s="5"/>
      <c r="CR80" s="5"/>
      <c r="CS80" s="5"/>
    </row>
    <row r="81" spans="1:97" ht="10.5" customHeight="1">
      <c r="A81" s="4"/>
      <c r="B81" s="5"/>
      <c r="C81" s="5"/>
      <c r="D81" s="5"/>
      <c r="E81" s="5"/>
      <c r="F81" s="5"/>
      <c r="G81" s="5"/>
      <c r="H81" s="5"/>
      <c r="I81" s="5"/>
      <c r="J81" s="5"/>
      <c r="K81" s="5"/>
      <c r="L81" s="5"/>
      <c r="M81" s="5"/>
      <c r="N81" s="5"/>
      <c r="O81" s="5"/>
      <c r="P81" s="5"/>
      <c r="Q81" s="5"/>
      <c r="R81" s="5"/>
      <c r="S81" s="5"/>
      <c r="T81" s="5"/>
      <c r="U81" s="5"/>
      <c r="V81" s="5"/>
      <c r="W81" s="5"/>
      <c r="X81" s="5"/>
      <c r="Y81" s="5"/>
      <c r="Z81" s="5"/>
      <c r="AA81" s="5"/>
      <c r="AB81" s="5"/>
      <c r="AC81" s="5"/>
      <c r="AD81" s="5"/>
      <c r="AE81" s="5"/>
      <c r="AF81" s="5"/>
      <c r="AG81" s="5"/>
      <c r="AH81" s="5"/>
      <c r="AI81" s="5"/>
      <c r="AJ81" s="5"/>
      <c r="AK81" s="5"/>
      <c r="AL81" s="5"/>
      <c r="AM81" s="5"/>
      <c r="AN81" s="5"/>
      <c r="AO81" s="5"/>
      <c r="AP81" s="5"/>
      <c r="AQ81" s="5"/>
      <c r="AR81" s="5"/>
      <c r="AS81" s="5"/>
      <c r="AT81" s="5"/>
      <c r="AU81" s="5"/>
      <c r="AV81" s="5"/>
      <c r="AW81" s="5"/>
      <c r="AX81" s="5"/>
      <c r="AY81" s="5"/>
      <c r="AZ81" s="5"/>
      <c r="BA81" s="5"/>
      <c r="BB81" s="5"/>
      <c r="BC81" s="5"/>
      <c r="BD81" s="5"/>
      <c r="BE81" s="5"/>
      <c r="BF81" s="5"/>
      <c r="BG81" s="5"/>
      <c r="BH81" s="5"/>
      <c r="BI81" s="5"/>
      <c r="BJ81" s="5"/>
      <c r="BK81" s="5"/>
      <c r="BL81" s="5"/>
      <c r="BM81" s="5"/>
      <c r="BN81" s="5"/>
      <c r="BO81" s="5"/>
      <c r="BP81" s="5"/>
      <c r="BQ81" s="5"/>
      <c r="BR81" s="5"/>
      <c r="BS81" s="5"/>
      <c r="BT81" s="5"/>
      <c r="BU81" s="5"/>
      <c r="BV81" s="5"/>
      <c r="BW81" s="5"/>
      <c r="BX81" s="5"/>
      <c r="BY81" s="5"/>
      <c r="BZ81" s="5"/>
      <c r="CA81" s="5"/>
      <c r="CB81" s="5"/>
      <c r="CC81" s="5"/>
      <c r="CD81" s="5"/>
      <c r="CE81" s="5"/>
      <c r="CF81" s="5"/>
      <c r="CG81" s="5"/>
      <c r="CH81" s="5"/>
      <c r="CI81" s="5"/>
      <c r="CJ81" s="5"/>
      <c r="CK81" s="5"/>
      <c r="CL81" s="5"/>
      <c r="CM81" s="5"/>
      <c r="CN81" s="5"/>
      <c r="CO81" s="5"/>
      <c r="CP81" s="5"/>
      <c r="CQ81" s="5"/>
      <c r="CR81" s="5"/>
      <c r="CS81" s="5"/>
    </row>
    <row r="82" spans="1:97" ht="10.5" customHeight="1">
      <c r="A82" s="4"/>
      <c r="B82" s="5"/>
      <c r="C82" s="5"/>
      <c r="D82" s="5"/>
      <c r="E82" s="5"/>
      <c r="F82" s="5"/>
      <c r="G82" s="5"/>
      <c r="H82" s="5"/>
      <c r="I82" s="5"/>
      <c r="J82" s="5"/>
      <c r="K82" s="5"/>
      <c r="L82" s="5"/>
      <c r="M82" s="5"/>
      <c r="N82" s="5"/>
      <c r="O82" s="5"/>
      <c r="P82" s="5"/>
      <c r="Q82" s="5"/>
      <c r="R82" s="5"/>
      <c r="S82" s="5"/>
      <c r="T82" s="5"/>
      <c r="U82" s="5"/>
      <c r="V82" s="5"/>
      <c r="W82" s="5"/>
      <c r="X82" s="5"/>
      <c r="Y82" s="5"/>
      <c r="Z82" s="5"/>
      <c r="AA82" s="5"/>
      <c r="AB82" s="5"/>
      <c r="AC82" s="5"/>
      <c r="AD82" s="5"/>
      <c r="AE82" s="5"/>
      <c r="AF82" s="5"/>
      <c r="AG82" s="5"/>
      <c r="AH82" s="5"/>
      <c r="AI82" s="5"/>
      <c r="AJ82" s="5"/>
      <c r="AK82" s="5"/>
      <c r="AL82" s="5"/>
      <c r="AM82" s="5"/>
      <c r="AN82" s="5"/>
      <c r="AO82" s="5"/>
      <c r="AP82" s="5"/>
      <c r="AQ82" s="5"/>
      <c r="AR82" s="5"/>
      <c r="AS82" s="5"/>
      <c r="AT82" s="5"/>
      <c r="AU82" s="5"/>
      <c r="AV82" s="5"/>
      <c r="AW82" s="5"/>
      <c r="AX82" s="5"/>
      <c r="AY82" s="5"/>
      <c r="AZ82" s="5"/>
      <c r="BA82" s="5"/>
      <c r="BB82" s="5"/>
      <c r="BC82" s="5"/>
      <c r="BD82" s="5"/>
      <c r="BE82" s="5"/>
      <c r="BF82" s="5"/>
      <c r="BG82" s="5"/>
      <c r="BH82" s="5"/>
      <c r="BI82" s="5"/>
      <c r="BJ82" s="5"/>
      <c r="BK82" s="5"/>
      <c r="BL82" s="5"/>
      <c r="BM82" s="5"/>
      <c r="BN82" s="5"/>
      <c r="BO82" s="5"/>
      <c r="BP82" s="5"/>
      <c r="BQ82" s="5"/>
      <c r="BR82" s="5"/>
      <c r="BS82" s="5"/>
      <c r="BT82" s="5"/>
      <c r="BU82" s="5"/>
      <c r="BV82" s="5"/>
      <c r="BW82" s="5"/>
      <c r="BX82" s="5"/>
      <c r="BY82" s="5"/>
      <c r="BZ82" s="5"/>
      <c r="CA82" s="5"/>
      <c r="CB82" s="5"/>
      <c r="CC82" s="5"/>
      <c r="CD82" s="5"/>
      <c r="CE82" s="5"/>
      <c r="CF82" s="5"/>
      <c r="CG82" s="5"/>
      <c r="CH82" s="5"/>
      <c r="CI82" s="5"/>
      <c r="CJ82" s="5"/>
      <c r="CK82" s="5"/>
      <c r="CL82" s="5"/>
      <c r="CM82" s="5"/>
      <c r="CN82" s="5"/>
      <c r="CO82" s="5"/>
      <c r="CP82" s="5"/>
      <c r="CQ82" s="5"/>
      <c r="CR82" s="5"/>
      <c r="CS82" s="5"/>
    </row>
    <row r="83" spans="1:97" ht="10.5" customHeight="1">
      <c r="A83" s="4"/>
      <c r="B83" s="5"/>
      <c r="C83" s="5"/>
      <c r="D83" s="5"/>
      <c r="E83" s="5"/>
      <c r="F83" s="5"/>
      <c r="G83" s="5"/>
      <c r="H83" s="5"/>
      <c r="I83" s="5"/>
      <c r="J83" s="5"/>
      <c r="K83" s="5"/>
      <c r="L83" s="5"/>
      <c r="M83" s="5"/>
      <c r="N83" s="5"/>
      <c r="O83" s="5"/>
      <c r="P83" s="5"/>
      <c r="Q83" s="5"/>
      <c r="R83" s="5"/>
      <c r="S83" s="5"/>
      <c r="T83" s="5"/>
      <c r="U83" s="5"/>
      <c r="V83" s="5"/>
      <c r="W83" s="5"/>
      <c r="X83" s="5"/>
      <c r="Y83" s="5"/>
      <c r="Z83" s="5"/>
      <c r="AA83" s="5"/>
      <c r="AB83" s="5"/>
      <c r="AC83" s="5"/>
      <c r="AD83" s="5"/>
      <c r="AE83" s="5"/>
      <c r="AF83" s="5"/>
      <c r="AG83" s="5"/>
      <c r="AH83" s="5"/>
      <c r="AI83" s="5"/>
      <c r="AJ83" s="5"/>
      <c r="AK83" s="5"/>
      <c r="AL83" s="5"/>
      <c r="AM83" s="5"/>
      <c r="AN83" s="5"/>
      <c r="AO83" s="5"/>
      <c r="AP83" s="5"/>
      <c r="AQ83" s="5"/>
      <c r="AR83" s="5"/>
      <c r="AS83" s="5"/>
      <c r="AT83" s="5"/>
      <c r="AU83" s="5"/>
      <c r="AV83" s="5"/>
      <c r="AW83" s="5"/>
      <c r="AX83" s="5"/>
      <c r="AY83" s="5"/>
      <c r="AZ83" s="5"/>
      <c r="BA83" s="5"/>
      <c r="BB83" s="5"/>
      <c r="BC83" s="5"/>
      <c r="BD83" s="5"/>
      <c r="BE83" s="5"/>
      <c r="BF83" s="5"/>
      <c r="BG83" s="5"/>
      <c r="BH83" s="5"/>
      <c r="BI83" s="5"/>
      <c r="BJ83" s="5"/>
      <c r="BK83" s="5"/>
      <c r="BL83" s="5"/>
      <c r="BM83" s="5"/>
      <c r="BN83" s="5"/>
      <c r="BO83" s="5"/>
      <c r="BP83" s="5"/>
      <c r="BQ83" s="5"/>
      <c r="BR83" s="5"/>
      <c r="BS83" s="5"/>
      <c r="BT83" s="5"/>
      <c r="BU83" s="5"/>
      <c r="BV83" s="5"/>
      <c r="BW83" s="5"/>
      <c r="BX83" s="5"/>
      <c r="BY83" s="5"/>
      <c r="BZ83" s="5"/>
      <c r="CA83" s="5"/>
      <c r="CB83" s="5"/>
      <c r="CC83" s="5"/>
      <c r="CD83" s="5"/>
      <c r="CE83" s="5"/>
      <c r="CF83" s="5"/>
      <c r="CG83" s="5"/>
      <c r="CH83" s="5"/>
      <c r="CI83" s="5"/>
      <c r="CJ83" s="5"/>
      <c r="CK83" s="5"/>
      <c r="CL83" s="5"/>
      <c r="CM83" s="5"/>
      <c r="CN83" s="5"/>
      <c r="CO83" s="5"/>
      <c r="CP83" s="5"/>
      <c r="CQ83" s="5"/>
      <c r="CR83" s="5"/>
      <c r="CS83" s="5"/>
    </row>
    <row r="84" spans="1:97" ht="10.5" customHeight="1">
      <c r="A84" s="4"/>
      <c r="B84" s="5"/>
      <c r="C84" s="5"/>
      <c r="D84" s="5"/>
      <c r="E84" s="5"/>
      <c r="F84" s="5"/>
      <c r="G84" s="5"/>
      <c r="H84" s="5"/>
      <c r="I84" s="5"/>
      <c r="J84" s="5"/>
      <c r="K84" s="5"/>
      <c r="L84" s="5"/>
      <c r="M84" s="5"/>
      <c r="N84" s="5"/>
      <c r="O84" s="5"/>
      <c r="P84" s="5"/>
      <c r="Q84" s="5"/>
      <c r="R84" s="5"/>
      <c r="S84" s="5"/>
      <c r="T84" s="5"/>
      <c r="U84" s="5"/>
      <c r="V84" s="5"/>
      <c r="W84" s="5"/>
      <c r="X84" s="5"/>
      <c r="Y84" s="5"/>
      <c r="Z84" s="5"/>
      <c r="AA84" s="5"/>
      <c r="AB84" s="5"/>
      <c r="AC84" s="5"/>
      <c r="AD84" s="5"/>
      <c r="AE84" s="5"/>
      <c r="AF84" s="5"/>
      <c r="AG84" s="5"/>
      <c r="AH84" s="5"/>
      <c r="AI84" s="5"/>
      <c r="AJ84" s="5"/>
      <c r="AK84" s="5"/>
      <c r="AL84" s="5"/>
      <c r="AM84" s="5"/>
      <c r="AN84" s="5"/>
      <c r="AO84" s="5"/>
      <c r="AP84" s="5"/>
      <c r="AQ84" s="5"/>
      <c r="AR84" s="5"/>
      <c r="AS84" s="5"/>
      <c r="AT84" s="5"/>
      <c r="AU84" s="5"/>
      <c r="AV84" s="5"/>
      <c r="AW84" s="5"/>
      <c r="AX84" s="5"/>
      <c r="AY84" s="5"/>
      <c r="AZ84" s="5"/>
      <c r="BA84" s="5"/>
      <c r="BB84" s="5"/>
      <c r="BC84" s="5"/>
      <c r="BD84" s="5"/>
      <c r="BE84" s="5"/>
      <c r="BF84" s="5"/>
      <c r="BG84" s="5"/>
      <c r="BH84" s="5"/>
      <c r="BI84" s="5"/>
      <c r="BJ84" s="5"/>
      <c r="BK84" s="5"/>
      <c r="BL84" s="5"/>
      <c r="BM84" s="5"/>
      <c r="BN84" s="5"/>
      <c r="BO84" s="5"/>
      <c r="BP84" s="5"/>
      <c r="BQ84" s="5"/>
      <c r="BR84" s="5"/>
      <c r="BS84" s="5"/>
      <c r="BT84" s="5"/>
      <c r="BU84" s="5"/>
      <c r="BV84" s="5"/>
      <c r="BW84" s="5"/>
      <c r="BX84" s="5"/>
      <c r="BY84" s="5"/>
      <c r="BZ84" s="5"/>
      <c r="CA84" s="5"/>
      <c r="CB84" s="5"/>
      <c r="CC84" s="5"/>
      <c r="CD84" s="5"/>
      <c r="CE84" s="5"/>
      <c r="CF84" s="5"/>
      <c r="CG84" s="5"/>
      <c r="CH84" s="5"/>
      <c r="CI84" s="5"/>
      <c r="CJ84" s="5"/>
      <c r="CK84" s="5"/>
      <c r="CL84" s="5"/>
      <c r="CM84" s="5"/>
      <c r="CN84" s="5"/>
      <c r="CO84" s="5"/>
      <c r="CP84" s="5"/>
      <c r="CQ84" s="5"/>
      <c r="CR84" s="5"/>
      <c r="CS84" s="5"/>
    </row>
    <row r="85" spans="1:97" ht="10.5" customHeight="1">
      <c r="A85" s="4"/>
      <c r="B85" s="5"/>
      <c r="C85" s="5"/>
      <c r="D85" s="5"/>
      <c r="E85" s="5"/>
      <c r="F85" s="5"/>
      <c r="G85" s="5"/>
      <c r="H85" s="5"/>
      <c r="I85" s="5"/>
      <c r="J85" s="5"/>
      <c r="K85" s="5"/>
      <c r="L85" s="5"/>
      <c r="M85" s="5"/>
      <c r="N85" s="5"/>
      <c r="O85" s="5"/>
      <c r="P85" s="5"/>
      <c r="Q85" s="5"/>
      <c r="R85" s="5"/>
      <c r="S85" s="5"/>
      <c r="T85" s="5"/>
      <c r="U85" s="5"/>
      <c r="V85" s="5"/>
      <c r="W85" s="5"/>
      <c r="X85" s="5"/>
      <c r="Y85" s="5"/>
      <c r="Z85" s="5"/>
      <c r="AA85" s="5"/>
      <c r="AB85" s="5"/>
      <c r="AC85" s="5"/>
      <c r="AD85" s="5"/>
      <c r="AE85" s="5"/>
      <c r="AF85" s="5"/>
      <c r="AG85" s="5"/>
      <c r="AH85" s="5"/>
      <c r="AI85" s="5"/>
      <c r="AJ85" s="5"/>
      <c r="AK85" s="5"/>
      <c r="AL85" s="5"/>
      <c r="AM85" s="5"/>
      <c r="AN85" s="5"/>
      <c r="AO85" s="5"/>
      <c r="AP85" s="5"/>
      <c r="AQ85" s="5"/>
      <c r="AR85" s="5"/>
      <c r="AS85" s="5"/>
      <c r="AT85" s="5"/>
      <c r="AU85" s="5"/>
      <c r="AV85" s="5"/>
      <c r="AW85" s="5"/>
      <c r="AX85" s="5"/>
      <c r="AY85" s="5"/>
      <c r="AZ85" s="5"/>
      <c r="BA85" s="5"/>
      <c r="BB85" s="5"/>
      <c r="BC85" s="5"/>
      <c r="BD85" s="5"/>
      <c r="BE85" s="5"/>
      <c r="BF85" s="5"/>
      <c r="BG85" s="5"/>
      <c r="BH85" s="5"/>
      <c r="BI85" s="5"/>
      <c r="BJ85" s="5"/>
      <c r="BK85" s="5"/>
      <c r="BL85" s="5"/>
      <c r="BM85" s="5"/>
      <c r="BN85" s="5"/>
      <c r="BO85" s="5"/>
      <c r="BP85" s="5"/>
      <c r="BQ85" s="5"/>
      <c r="BR85" s="5"/>
      <c r="BS85" s="5"/>
      <c r="BT85" s="5"/>
      <c r="BU85" s="5"/>
      <c r="BV85" s="5"/>
      <c r="BW85" s="5"/>
      <c r="BX85" s="5"/>
      <c r="BY85" s="5"/>
      <c r="BZ85" s="5"/>
      <c r="CA85" s="5"/>
      <c r="CB85" s="5"/>
      <c r="CC85" s="5"/>
      <c r="CD85" s="5"/>
      <c r="CE85" s="5"/>
      <c r="CF85" s="5"/>
      <c r="CG85" s="5"/>
      <c r="CH85" s="5"/>
      <c r="CI85" s="5"/>
      <c r="CJ85" s="5"/>
      <c r="CK85" s="5"/>
      <c r="CL85" s="5"/>
      <c r="CM85" s="5"/>
      <c r="CN85" s="5"/>
      <c r="CO85" s="5"/>
      <c r="CP85" s="5"/>
      <c r="CQ85" s="5"/>
      <c r="CR85" s="5"/>
      <c r="CS85" s="5"/>
    </row>
    <row r="86" spans="1:97" ht="10.5" customHeight="1">
      <c r="A86" s="4"/>
      <c r="B86" s="5"/>
      <c r="C86" s="5"/>
      <c r="D86" s="5"/>
      <c r="E86" s="5"/>
      <c r="F86" s="5"/>
      <c r="G86" s="5"/>
      <c r="H86" s="5"/>
      <c r="I86" s="5"/>
      <c r="J86" s="5"/>
      <c r="K86" s="5"/>
      <c r="L86" s="5"/>
      <c r="M86" s="5"/>
      <c r="N86" s="5"/>
      <c r="O86" s="5"/>
      <c r="P86" s="5"/>
      <c r="Q86" s="5"/>
      <c r="R86" s="5"/>
      <c r="S86" s="5"/>
      <c r="T86" s="5"/>
      <c r="U86" s="5"/>
      <c r="V86" s="5"/>
      <c r="W86" s="5"/>
      <c r="X86" s="5"/>
      <c r="Y86" s="5"/>
      <c r="Z86" s="5"/>
      <c r="AA86" s="5"/>
      <c r="AB86" s="5"/>
      <c r="AC86" s="5"/>
      <c r="AD86" s="5"/>
      <c r="AE86" s="5"/>
      <c r="AF86" s="5"/>
      <c r="AG86" s="5"/>
      <c r="AH86" s="5"/>
      <c r="AI86" s="5"/>
      <c r="AJ86" s="5"/>
      <c r="AK86" s="5"/>
      <c r="AL86" s="5"/>
      <c r="AM86" s="5"/>
      <c r="AN86" s="5"/>
      <c r="AO86" s="5"/>
      <c r="AP86" s="5"/>
      <c r="AQ86" s="5"/>
      <c r="AR86" s="5"/>
      <c r="AS86" s="5"/>
      <c r="AT86" s="5"/>
      <c r="AU86" s="5"/>
      <c r="AV86" s="5"/>
      <c r="AW86" s="5"/>
      <c r="AX86" s="5"/>
      <c r="AY86" s="5"/>
      <c r="AZ86" s="5"/>
      <c r="BA86" s="5"/>
      <c r="BB86" s="5"/>
      <c r="BC86" s="5"/>
      <c r="BD86" s="5"/>
      <c r="BE86" s="5"/>
      <c r="BF86" s="5"/>
      <c r="BG86" s="5"/>
      <c r="BH86" s="5"/>
      <c r="BI86" s="5"/>
      <c r="BJ86" s="5"/>
      <c r="BK86" s="5"/>
      <c r="BL86" s="5"/>
      <c r="BM86" s="5"/>
      <c r="BN86" s="5"/>
      <c r="BO86" s="5"/>
      <c r="BP86" s="5"/>
      <c r="BQ86" s="5"/>
      <c r="BR86" s="5"/>
      <c r="BS86" s="5"/>
      <c r="BT86" s="5"/>
      <c r="BU86" s="5"/>
      <c r="BV86" s="5"/>
      <c r="BW86" s="5"/>
      <c r="BX86" s="5"/>
      <c r="BY86" s="5"/>
      <c r="BZ86" s="5"/>
      <c r="CA86" s="5"/>
      <c r="CB86" s="5"/>
      <c r="CC86" s="5"/>
      <c r="CD86" s="5"/>
      <c r="CE86" s="5"/>
      <c r="CF86" s="5"/>
      <c r="CG86" s="5"/>
      <c r="CH86" s="5"/>
      <c r="CI86" s="5"/>
      <c r="CJ86" s="5"/>
      <c r="CK86" s="5"/>
      <c r="CL86" s="5"/>
      <c r="CM86" s="5"/>
      <c r="CN86" s="5"/>
      <c r="CO86" s="5"/>
      <c r="CP86" s="5"/>
      <c r="CQ86" s="5"/>
      <c r="CR86" s="5"/>
      <c r="CS86" s="5"/>
    </row>
    <row r="87" spans="1:97" ht="10.5" customHeight="1">
      <c r="A87" s="4"/>
      <c r="B87" s="5"/>
      <c r="C87" s="5"/>
      <c r="D87" s="5"/>
      <c r="E87" s="5"/>
      <c r="F87" s="5"/>
      <c r="G87" s="5"/>
      <c r="H87" s="5"/>
      <c r="I87" s="5"/>
      <c r="J87" s="5"/>
      <c r="K87" s="5"/>
      <c r="L87" s="5"/>
      <c r="M87" s="5"/>
      <c r="N87" s="5"/>
      <c r="O87" s="5"/>
      <c r="P87" s="5"/>
      <c r="Q87" s="5"/>
      <c r="R87" s="5"/>
      <c r="S87" s="5"/>
      <c r="T87" s="5"/>
      <c r="U87" s="5"/>
      <c r="V87" s="5"/>
      <c r="W87" s="5"/>
      <c r="X87" s="5"/>
      <c r="Y87" s="5"/>
      <c r="Z87" s="5"/>
      <c r="AA87" s="5"/>
      <c r="AB87" s="5"/>
      <c r="AC87" s="5"/>
      <c r="AD87" s="5"/>
      <c r="AE87" s="5"/>
      <c r="AF87" s="5"/>
      <c r="AG87" s="5"/>
      <c r="AH87" s="5"/>
      <c r="AI87" s="5"/>
      <c r="AJ87" s="5"/>
      <c r="AK87" s="5"/>
      <c r="AL87" s="5"/>
      <c r="AM87" s="5"/>
      <c r="AN87" s="5"/>
      <c r="AO87" s="5"/>
      <c r="AP87" s="5"/>
      <c r="AQ87" s="5"/>
      <c r="AR87" s="5"/>
      <c r="AS87" s="5"/>
      <c r="AT87" s="5"/>
      <c r="AU87" s="5"/>
      <c r="AV87" s="5"/>
      <c r="AW87" s="5"/>
      <c r="AX87" s="5"/>
      <c r="AY87" s="5"/>
      <c r="AZ87" s="5"/>
      <c r="BA87" s="5"/>
      <c r="BB87" s="5"/>
      <c r="BC87" s="5"/>
      <c r="BD87" s="5"/>
      <c r="BE87" s="5"/>
      <c r="BF87" s="5"/>
      <c r="BG87" s="5"/>
      <c r="BH87" s="5"/>
      <c r="BI87" s="5"/>
      <c r="BJ87" s="5"/>
      <c r="BK87" s="5"/>
      <c r="BL87" s="5"/>
      <c r="BM87" s="5"/>
      <c r="BN87" s="5"/>
      <c r="BO87" s="5"/>
      <c r="BP87" s="5"/>
      <c r="BQ87" s="5"/>
      <c r="BR87" s="5"/>
      <c r="BS87" s="5"/>
      <c r="BT87" s="5"/>
      <c r="BU87" s="5"/>
      <c r="BV87" s="5"/>
      <c r="BW87" s="5"/>
      <c r="BX87" s="5"/>
      <c r="BY87" s="5"/>
      <c r="BZ87" s="5"/>
      <c r="CA87" s="5"/>
      <c r="CB87" s="5"/>
      <c r="CC87" s="5"/>
      <c r="CD87" s="5"/>
      <c r="CE87" s="5"/>
      <c r="CF87" s="5"/>
      <c r="CG87" s="5"/>
      <c r="CH87" s="5"/>
      <c r="CI87" s="5"/>
      <c r="CJ87" s="5"/>
      <c r="CK87" s="5"/>
      <c r="CL87" s="5"/>
      <c r="CM87" s="5"/>
      <c r="CN87" s="5"/>
      <c r="CO87" s="5"/>
      <c r="CP87" s="5"/>
      <c r="CQ87" s="5"/>
      <c r="CR87" s="5"/>
      <c r="CS87" s="5"/>
    </row>
    <row r="88" spans="1:97" ht="10.5" customHeight="1">
      <c r="A88" s="4"/>
      <c r="B88" s="5"/>
      <c r="C88" s="5"/>
      <c r="D88" s="5"/>
      <c r="E88" s="5"/>
      <c r="F88" s="5"/>
      <c r="G88" s="5"/>
      <c r="H88" s="5"/>
      <c r="I88" s="5"/>
      <c r="J88" s="5"/>
      <c r="K88" s="5"/>
      <c r="L88" s="5"/>
      <c r="M88" s="5"/>
      <c r="N88" s="5"/>
      <c r="O88" s="5"/>
      <c r="P88" s="5"/>
      <c r="Q88" s="5"/>
      <c r="R88" s="5"/>
      <c r="S88" s="5"/>
      <c r="T88" s="5"/>
      <c r="U88" s="5"/>
      <c r="V88" s="5"/>
      <c r="W88" s="5"/>
      <c r="X88" s="5"/>
      <c r="Y88" s="5"/>
      <c r="Z88" s="5"/>
      <c r="AA88" s="5"/>
      <c r="AB88" s="5"/>
      <c r="AC88" s="5"/>
      <c r="AD88" s="5"/>
      <c r="AE88" s="5"/>
      <c r="AF88" s="5"/>
      <c r="AG88" s="5"/>
      <c r="AH88" s="5"/>
      <c r="AI88" s="5"/>
      <c r="AJ88" s="5"/>
      <c r="AK88" s="5"/>
      <c r="AL88" s="5"/>
      <c r="AM88" s="5"/>
      <c r="AN88" s="5"/>
      <c r="AO88" s="5"/>
      <c r="AP88" s="5"/>
      <c r="AQ88" s="5"/>
      <c r="AR88" s="5"/>
      <c r="AS88" s="5"/>
      <c r="AT88" s="5"/>
      <c r="AU88" s="5"/>
      <c r="AV88" s="5"/>
      <c r="AW88" s="5"/>
      <c r="AX88" s="5"/>
      <c r="AY88" s="5"/>
      <c r="AZ88" s="5"/>
      <c r="BA88" s="5"/>
      <c r="BB88" s="5"/>
      <c r="BC88" s="5"/>
      <c r="BD88" s="5"/>
      <c r="BE88" s="5"/>
      <c r="BF88" s="5"/>
      <c r="BG88" s="5"/>
      <c r="BH88" s="5"/>
      <c r="BI88" s="5"/>
      <c r="BJ88" s="5"/>
      <c r="BK88" s="5"/>
      <c r="BL88" s="5"/>
      <c r="BM88" s="5"/>
      <c r="BN88" s="5"/>
      <c r="BO88" s="5"/>
      <c r="BP88" s="5"/>
      <c r="BQ88" s="5"/>
      <c r="BR88" s="5"/>
      <c r="BS88" s="5"/>
      <c r="BT88" s="5"/>
      <c r="BU88" s="5"/>
      <c r="BV88" s="5"/>
      <c r="BW88" s="5"/>
      <c r="BX88" s="5"/>
      <c r="BY88" s="5"/>
      <c r="BZ88" s="5"/>
      <c r="CA88" s="5"/>
      <c r="CB88" s="5"/>
      <c r="CC88" s="5"/>
      <c r="CD88" s="5"/>
      <c r="CE88" s="5"/>
      <c r="CF88" s="5"/>
      <c r="CG88" s="5"/>
      <c r="CH88" s="5"/>
      <c r="CI88" s="5"/>
      <c r="CJ88" s="5"/>
      <c r="CK88" s="5"/>
      <c r="CL88" s="5"/>
      <c r="CM88" s="5"/>
      <c r="CN88" s="5"/>
      <c r="CO88" s="5"/>
      <c r="CP88" s="5"/>
      <c r="CQ88" s="5"/>
      <c r="CR88" s="5"/>
      <c r="CS88" s="5"/>
    </row>
    <row r="89" spans="1:97" ht="10.5" customHeight="1">
      <c r="A89" s="4"/>
      <c r="B89" s="5"/>
      <c r="C89" s="5"/>
      <c r="D89" s="5"/>
      <c r="E89" s="5"/>
      <c r="F89" s="5"/>
      <c r="G89" s="5"/>
      <c r="H89" s="5"/>
      <c r="I89" s="5"/>
      <c r="J89" s="5"/>
      <c r="K89" s="5"/>
      <c r="L89" s="5"/>
      <c r="M89" s="5"/>
      <c r="N89" s="5"/>
      <c r="O89" s="5"/>
      <c r="P89" s="5"/>
      <c r="Q89" s="5"/>
      <c r="R89" s="5"/>
      <c r="S89" s="5"/>
      <c r="T89" s="5"/>
      <c r="U89" s="5"/>
      <c r="V89" s="5"/>
      <c r="W89" s="5"/>
      <c r="X89" s="5"/>
      <c r="Y89" s="5"/>
      <c r="Z89" s="5"/>
      <c r="AA89" s="5"/>
      <c r="AB89" s="5"/>
      <c r="AC89" s="5"/>
      <c r="AD89" s="5"/>
      <c r="AE89" s="5"/>
      <c r="AF89" s="5"/>
      <c r="AG89" s="5"/>
      <c r="AH89" s="5"/>
      <c r="AI89" s="5"/>
      <c r="AJ89" s="5"/>
      <c r="AK89" s="5"/>
      <c r="AL89" s="5"/>
      <c r="AM89" s="5"/>
      <c r="AN89" s="5"/>
      <c r="AO89" s="5"/>
      <c r="AP89" s="5"/>
      <c r="AQ89" s="5"/>
      <c r="AR89" s="5"/>
      <c r="AS89" s="5"/>
      <c r="AT89" s="5"/>
      <c r="AU89" s="5"/>
      <c r="AV89" s="5"/>
      <c r="AW89" s="5"/>
      <c r="AX89" s="5"/>
      <c r="AY89" s="5"/>
      <c r="AZ89" s="5"/>
      <c r="BA89" s="5"/>
      <c r="BB89" s="5"/>
      <c r="BC89" s="5"/>
      <c r="BD89" s="5"/>
      <c r="BE89" s="5"/>
      <c r="BF89" s="5"/>
      <c r="BG89" s="5"/>
      <c r="BH89" s="5"/>
      <c r="BI89" s="5"/>
      <c r="BJ89" s="5"/>
      <c r="BK89" s="5"/>
      <c r="BL89" s="5"/>
      <c r="BM89" s="5"/>
      <c r="BN89" s="5"/>
      <c r="BO89" s="5"/>
      <c r="BP89" s="5"/>
      <c r="BQ89" s="5"/>
      <c r="BR89" s="5"/>
      <c r="BS89" s="5"/>
      <c r="BT89" s="5"/>
      <c r="BU89" s="5"/>
      <c r="BV89" s="5"/>
      <c r="BW89" s="5"/>
      <c r="BX89" s="5"/>
      <c r="BY89" s="5"/>
      <c r="BZ89" s="5"/>
      <c r="CA89" s="5"/>
      <c r="CB89" s="5"/>
      <c r="CC89" s="5"/>
      <c r="CD89" s="5"/>
      <c r="CE89" s="5"/>
      <c r="CF89" s="5"/>
      <c r="CG89" s="5"/>
      <c r="CH89" s="5"/>
      <c r="CI89" s="5"/>
      <c r="CJ89" s="5"/>
      <c r="CK89" s="5"/>
      <c r="CL89" s="5"/>
      <c r="CM89" s="5"/>
      <c r="CN89" s="5"/>
      <c r="CO89" s="5"/>
      <c r="CP89" s="5"/>
      <c r="CQ89" s="5"/>
      <c r="CR89" s="5"/>
      <c r="CS89" s="5"/>
    </row>
    <row r="90" spans="1:97" ht="10.5" customHeight="1">
      <c r="A90" s="4"/>
      <c r="B90" s="5"/>
      <c r="C90" s="5"/>
      <c r="D90" s="5"/>
      <c r="E90" s="5"/>
      <c r="F90" s="5"/>
      <c r="G90" s="5"/>
      <c r="H90" s="5"/>
      <c r="I90" s="5"/>
      <c r="J90" s="5"/>
      <c r="K90" s="5"/>
      <c r="L90" s="5"/>
      <c r="M90" s="5"/>
      <c r="N90" s="5"/>
      <c r="O90" s="5"/>
      <c r="P90" s="5"/>
      <c r="Q90" s="5"/>
      <c r="R90" s="5"/>
      <c r="S90" s="5"/>
      <c r="T90" s="5"/>
      <c r="U90" s="5"/>
      <c r="V90" s="5"/>
      <c r="W90" s="5"/>
      <c r="X90" s="5"/>
      <c r="Y90" s="5"/>
      <c r="Z90" s="5"/>
      <c r="AA90" s="5"/>
      <c r="AB90" s="5"/>
      <c r="AC90" s="5"/>
      <c r="AD90" s="5"/>
      <c r="AE90" s="5"/>
      <c r="AF90" s="5"/>
      <c r="AG90" s="5"/>
      <c r="AH90" s="5"/>
      <c r="AI90" s="5"/>
      <c r="AJ90" s="5"/>
      <c r="AK90" s="5"/>
      <c r="AL90" s="5"/>
      <c r="AM90" s="5"/>
      <c r="AN90" s="5"/>
      <c r="AO90" s="5"/>
      <c r="AP90" s="5"/>
      <c r="AQ90" s="5"/>
      <c r="AR90" s="5"/>
      <c r="AS90" s="5"/>
      <c r="AT90" s="5"/>
      <c r="AU90" s="5"/>
      <c r="AV90" s="5"/>
      <c r="AW90" s="5"/>
      <c r="AX90" s="5"/>
      <c r="AY90" s="5"/>
      <c r="AZ90" s="5"/>
      <c r="BA90" s="5"/>
      <c r="BB90" s="5"/>
      <c r="BC90" s="5"/>
      <c r="BD90" s="5"/>
      <c r="BE90" s="5"/>
      <c r="BF90" s="5"/>
      <c r="BG90" s="5"/>
      <c r="BH90" s="5"/>
      <c r="BI90" s="5"/>
      <c r="BJ90" s="5"/>
      <c r="BK90" s="5"/>
      <c r="BL90" s="5"/>
      <c r="BM90" s="5"/>
      <c r="BN90" s="5"/>
      <c r="BO90" s="5"/>
      <c r="BP90" s="5"/>
      <c r="BQ90" s="5"/>
      <c r="BR90" s="5"/>
      <c r="BS90" s="5"/>
      <c r="BT90" s="5"/>
      <c r="BU90" s="5"/>
      <c r="BV90" s="5"/>
      <c r="BW90" s="5"/>
      <c r="BX90" s="5"/>
      <c r="BY90" s="5"/>
      <c r="BZ90" s="5"/>
      <c r="CA90" s="5"/>
      <c r="CB90" s="5"/>
      <c r="CC90" s="5"/>
      <c r="CD90" s="5"/>
      <c r="CE90" s="5"/>
      <c r="CF90" s="5"/>
      <c r="CG90" s="5"/>
      <c r="CH90" s="5"/>
      <c r="CI90" s="5"/>
      <c r="CJ90" s="5"/>
      <c r="CK90" s="5"/>
      <c r="CL90" s="5"/>
      <c r="CM90" s="5"/>
      <c r="CN90" s="5"/>
      <c r="CO90" s="5"/>
      <c r="CP90" s="5"/>
      <c r="CQ90" s="5"/>
      <c r="CR90" s="5"/>
      <c r="CS90" s="5"/>
    </row>
    <row r="91" spans="1:97" ht="10.5" customHeight="1">
      <c r="A91" s="4"/>
      <c r="B91" s="5"/>
      <c r="C91" s="5"/>
      <c r="D91" s="5"/>
      <c r="E91" s="5"/>
      <c r="F91" s="5"/>
      <c r="G91" s="5"/>
      <c r="H91" s="5"/>
      <c r="I91" s="5"/>
      <c r="J91" s="5"/>
      <c r="K91" s="5"/>
      <c r="L91" s="5"/>
      <c r="M91" s="5"/>
      <c r="N91" s="5"/>
      <c r="O91" s="5"/>
      <c r="P91" s="5"/>
      <c r="Q91" s="5"/>
      <c r="R91" s="5"/>
      <c r="S91" s="5"/>
      <c r="T91" s="5"/>
      <c r="U91" s="5"/>
      <c r="V91" s="5"/>
      <c r="W91" s="5"/>
      <c r="X91" s="5"/>
      <c r="Y91" s="5"/>
      <c r="Z91" s="5"/>
      <c r="AA91" s="5"/>
      <c r="AB91" s="5"/>
      <c r="AC91" s="5"/>
      <c r="AD91" s="5"/>
      <c r="AE91" s="5"/>
      <c r="AF91" s="5"/>
      <c r="AG91" s="5"/>
      <c r="AH91" s="5"/>
      <c r="AI91" s="5"/>
      <c r="AJ91" s="5"/>
      <c r="AK91" s="5"/>
      <c r="AL91" s="5"/>
      <c r="AM91" s="5"/>
      <c r="AN91" s="5"/>
      <c r="AO91" s="5"/>
      <c r="AP91" s="5"/>
      <c r="AQ91" s="5"/>
      <c r="AR91" s="5"/>
      <c r="AS91" s="5"/>
      <c r="AT91" s="5"/>
      <c r="AU91" s="5"/>
      <c r="AV91" s="5"/>
      <c r="AW91" s="5"/>
      <c r="AX91" s="5"/>
      <c r="AY91" s="5"/>
      <c r="AZ91" s="5"/>
      <c r="BA91" s="5"/>
      <c r="BB91" s="5"/>
      <c r="BC91" s="5"/>
      <c r="BD91" s="5"/>
      <c r="BE91" s="5"/>
      <c r="BF91" s="5"/>
      <c r="BG91" s="5"/>
      <c r="BH91" s="5"/>
      <c r="BI91" s="5"/>
      <c r="BJ91" s="5"/>
      <c r="BK91" s="5"/>
      <c r="BL91" s="5"/>
      <c r="BM91" s="5"/>
      <c r="BN91" s="5"/>
      <c r="BO91" s="5"/>
      <c r="BP91" s="5"/>
      <c r="BQ91" s="5"/>
      <c r="BR91" s="5"/>
      <c r="BS91" s="5"/>
      <c r="BT91" s="5"/>
      <c r="BU91" s="5"/>
      <c r="BV91" s="5"/>
      <c r="BW91" s="5"/>
      <c r="BX91" s="5"/>
      <c r="BY91" s="5"/>
      <c r="BZ91" s="5"/>
      <c r="CA91" s="5"/>
      <c r="CB91" s="5"/>
      <c r="CC91" s="5"/>
      <c r="CD91" s="5"/>
      <c r="CE91" s="5"/>
      <c r="CF91" s="5"/>
      <c r="CG91" s="5"/>
      <c r="CH91" s="5"/>
      <c r="CI91" s="5"/>
      <c r="CJ91" s="5"/>
      <c r="CK91" s="5"/>
      <c r="CL91" s="5"/>
      <c r="CM91" s="5"/>
      <c r="CN91" s="5"/>
      <c r="CO91" s="5"/>
      <c r="CP91" s="5"/>
      <c r="CQ91" s="5"/>
      <c r="CR91" s="5"/>
      <c r="CS91" s="5"/>
    </row>
    <row r="92" spans="1:97" ht="10.5" customHeight="1">
      <c r="A92" s="4"/>
      <c r="B92" s="5"/>
      <c r="C92" s="5"/>
      <c r="D92" s="5"/>
      <c r="E92" s="5"/>
      <c r="F92" s="5"/>
      <c r="G92" s="5"/>
      <c r="H92" s="5"/>
      <c r="I92" s="5"/>
      <c r="J92" s="5"/>
      <c r="K92" s="5"/>
      <c r="L92" s="5"/>
      <c r="M92" s="5"/>
      <c r="N92" s="5"/>
      <c r="O92" s="5"/>
      <c r="P92" s="5"/>
      <c r="Q92" s="5"/>
      <c r="R92" s="5"/>
      <c r="S92" s="5"/>
      <c r="T92" s="5"/>
      <c r="U92" s="5"/>
      <c r="V92" s="5"/>
      <c r="W92" s="5"/>
      <c r="X92" s="5"/>
      <c r="Y92" s="5"/>
      <c r="Z92" s="5"/>
      <c r="AA92" s="5"/>
      <c r="AB92" s="5"/>
      <c r="AC92" s="5"/>
      <c r="AD92" s="5"/>
      <c r="AE92" s="5"/>
      <c r="AF92" s="5"/>
      <c r="AG92" s="5"/>
      <c r="AH92" s="5"/>
      <c r="AI92" s="5"/>
      <c r="AJ92" s="5"/>
      <c r="AK92" s="5"/>
      <c r="AL92" s="5"/>
      <c r="AM92" s="5"/>
      <c r="AN92" s="5"/>
      <c r="AO92" s="5"/>
      <c r="AP92" s="5"/>
      <c r="AQ92" s="5"/>
      <c r="AR92" s="5"/>
      <c r="AS92" s="5"/>
      <c r="AT92" s="5"/>
      <c r="AU92" s="5"/>
      <c r="AV92" s="5"/>
      <c r="AW92" s="5"/>
      <c r="AX92" s="5"/>
      <c r="AY92" s="5"/>
      <c r="AZ92" s="5"/>
      <c r="BA92" s="5"/>
      <c r="BB92" s="5"/>
      <c r="BC92" s="5"/>
      <c r="BD92" s="5"/>
      <c r="BE92" s="5"/>
      <c r="BF92" s="5"/>
      <c r="BG92" s="5"/>
      <c r="BH92" s="5"/>
      <c r="BI92" s="5"/>
      <c r="BJ92" s="5"/>
      <c r="BK92" s="5"/>
      <c r="BL92" s="5"/>
      <c r="BM92" s="5"/>
      <c r="BN92" s="5"/>
      <c r="BO92" s="5"/>
      <c r="BP92" s="5"/>
      <c r="BQ92" s="5"/>
      <c r="BR92" s="5"/>
      <c r="BS92" s="5"/>
      <c r="BT92" s="5"/>
      <c r="BU92" s="5"/>
      <c r="BV92" s="5"/>
      <c r="BW92" s="5"/>
      <c r="BX92" s="5"/>
      <c r="BY92" s="5"/>
      <c r="BZ92" s="5"/>
      <c r="CA92" s="5"/>
      <c r="CB92" s="5"/>
      <c r="CC92" s="5"/>
      <c r="CD92" s="5"/>
      <c r="CE92" s="5"/>
      <c r="CF92" s="5"/>
      <c r="CG92" s="5"/>
      <c r="CH92" s="5"/>
      <c r="CI92" s="5"/>
      <c r="CJ92" s="5"/>
      <c r="CK92" s="5"/>
      <c r="CL92" s="5"/>
      <c r="CM92" s="5"/>
      <c r="CN92" s="5"/>
      <c r="CO92" s="5"/>
      <c r="CP92" s="5"/>
      <c r="CQ92" s="5"/>
      <c r="CR92" s="5"/>
      <c r="CS92" s="5"/>
    </row>
    <row r="93" spans="1:97" ht="10.5" customHeight="1">
      <c r="A93" s="4"/>
      <c r="B93" s="5"/>
      <c r="C93" s="5"/>
      <c r="D93" s="5"/>
      <c r="E93" s="5"/>
      <c r="F93" s="5"/>
      <c r="G93" s="5"/>
      <c r="H93" s="5"/>
      <c r="I93" s="5"/>
      <c r="J93" s="5"/>
      <c r="K93" s="5"/>
      <c r="L93" s="5"/>
      <c r="M93" s="5"/>
      <c r="N93" s="5"/>
      <c r="O93" s="5"/>
      <c r="P93" s="5"/>
      <c r="Q93" s="5"/>
      <c r="R93" s="5"/>
      <c r="S93" s="5"/>
      <c r="T93" s="5"/>
      <c r="U93" s="5"/>
      <c r="V93" s="5"/>
      <c r="W93" s="5"/>
      <c r="X93" s="5"/>
      <c r="Y93" s="5"/>
      <c r="Z93" s="5"/>
      <c r="AA93" s="5"/>
      <c r="AB93" s="5"/>
      <c r="AC93" s="5"/>
      <c r="AD93" s="5"/>
      <c r="AE93" s="5"/>
      <c r="AF93" s="5"/>
      <c r="AG93" s="5"/>
      <c r="AH93" s="5"/>
      <c r="AI93" s="5"/>
      <c r="AJ93" s="5"/>
      <c r="AK93" s="5"/>
      <c r="AL93" s="5"/>
      <c r="AM93" s="5"/>
      <c r="AN93" s="5"/>
      <c r="AO93" s="5"/>
      <c r="AP93" s="5"/>
      <c r="AQ93" s="5"/>
      <c r="AR93" s="5"/>
      <c r="AS93" s="5"/>
      <c r="AT93" s="5"/>
      <c r="AU93" s="5"/>
      <c r="AV93" s="5"/>
      <c r="AW93" s="5"/>
      <c r="AX93" s="5"/>
      <c r="AY93" s="5"/>
      <c r="AZ93" s="5"/>
      <c r="BA93" s="5"/>
      <c r="BB93" s="5"/>
      <c r="BC93" s="5"/>
      <c r="BD93" s="5"/>
      <c r="BE93" s="5"/>
      <c r="BF93" s="5"/>
      <c r="BG93" s="5"/>
      <c r="BH93" s="5"/>
      <c r="BI93" s="5"/>
      <c r="BJ93" s="5"/>
      <c r="BK93" s="5"/>
      <c r="BL93" s="5"/>
      <c r="BM93" s="5"/>
      <c r="BN93" s="5"/>
      <c r="BO93" s="5"/>
      <c r="BP93" s="5"/>
      <c r="BQ93" s="5"/>
      <c r="BR93" s="5"/>
      <c r="BS93" s="5"/>
      <c r="BT93" s="5"/>
      <c r="BU93" s="5"/>
      <c r="BV93" s="5"/>
      <c r="BW93" s="5"/>
      <c r="BX93" s="5"/>
      <c r="BY93" s="5"/>
      <c r="BZ93" s="5"/>
      <c r="CA93" s="5"/>
      <c r="CB93" s="5"/>
      <c r="CC93" s="5"/>
      <c r="CD93" s="5"/>
      <c r="CE93" s="5"/>
      <c r="CF93" s="5"/>
      <c r="CG93" s="5"/>
      <c r="CH93" s="5"/>
      <c r="CI93" s="5"/>
      <c r="CJ93" s="5"/>
      <c r="CK93" s="5"/>
      <c r="CL93" s="5"/>
      <c r="CM93" s="5"/>
      <c r="CN93" s="5"/>
      <c r="CO93" s="5"/>
      <c r="CP93" s="5"/>
      <c r="CQ93" s="5"/>
      <c r="CR93" s="5"/>
      <c r="CS93" s="5"/>
    </row>
    <row r="94" spans="1:97" ht="10.5" customHeight="1">
      <c r="A94" s="4"/>
      <c r="B94" s="5"/>
      <c r="C94" s="5"/>
      <c r="D94" s="5"/>
      <c r="E94" s="5"/>
      <c r="F94" s="5"/>
      <c r="G94" s="5"/>
      <c r="H94" s="5"/>
      <c r="I94" s="5"/>
      <c r="J94" s="5"/>
      <c r="K94" s="5"/>
      <c r="L94" s="5"/>
      <c r="M94" s="5"/>
      <c r="N94" s="5"/>
      <c r="O94" s="5"/>
      <c r="P94" s="5"/>
      <c r="Q94" s="5"/>
      <c r="R94" s="5"/>
      <c r="S94" s="5"/>
      <c r="T94" s="5"/>
      <c r="U94" s="5"/>
      <c r="V94" s="5"/>
      <c r="W94" s="5"/>
      <c r="X94" s="5"/>
      <c r="Y94" s="5"/>
      <c r="Z94" s="5"/>
      <c r="AA94" s="5"/>
      <c r="AB94" s="5"/>
      <c r="AC94" s="5"/>
      <c r="AD94" s="5"/>
      <c r="AE94" s="5"/>
      <c r="AF94" s="5"/>
      <c r="AG94" s="5"/>
      <c r="AH94" s="5"/>
      <c r="AI94" s="5"/>
      <c r="AJ94" s="5"/>
      <c r="AK94" s="5"/>
      <c r="AL94" s="5"/>
      <c r="AM94" s="5"/>
      <c r="AN94" s="5"/>
      <c r="AO94" s="5"/>
      <c r="AP94" s="5"/>
      <c r="AQ94" s="5"/>
      <c r="AR94" s="5"/>
      <c r="AS94" s="5"/>
      <c r="AT94" s="5"/>
      <c r="AU94" s="5"/>
      <c r="AV94" s="5"/>
      <c r="AW94" s="5"/>
      <c r="AX94" s="5"/>
      <c r="AY94" s="5"/>
      <c r="AZ94" s="5"/>
      <c r="BA94" s="5"/>
      <c r="BB94" s="5"/>
      <c r="BC94" s="5"/>
      <c r="BD94" s="5"/>
      <c r="BE94" s="5"/>
      <c r="BF94" s="5"/>
      <c r="BG94" s="5"/>
      <c r="BH94" s="5"/>
      <c r="BI94" s="5"/>
      <c r="BJ94" s="5"/>
      <c r="BK94" s="5"/>
      <c r="BL94" s="5"/>
      <c r="BM94" s="5"/>
      <c r="BN94" s="5"/>
      <c r="BO94" s="5"/>
      <c r="BP94" s="5"/>
      <c r="BQ94" s="5"/>
      <c r="BR94" s="5"/>
      <c r="BS94" s="5"/>
      <c r="BT94" s="5"/>
      <c r="BU94" s="5"/>
      <c r="BV94" s="5"/>
      <c r="BW94" s="5"/>
      <c r="BX94" s="5"/>
      <c r="BY94" s="5"/>
      <c r="BZ94" s="5"/>
      <c r="CA94" s="5"/>
      <c r="CB94" s="5"/>
      <c r="CC94" s="5"/>
      <c r="CD94" s="5"/>
      <c r="CE94" s="5"/>
      <c r="CF94" s="5"/>
      <c r="CG94" s="5"/>
      <c r="CH94" s="5"/>
      <c r="CI94" s="5"/>
      <c r="CJ94" s="5"/>
      <c r="CK94" s="5"/>
      <c r="CL94" s="5"/>
      <c r="CM94" s="5"/>
      <c r="CN94" s="5"/>
      <c r="CO94" s="5"/>
      <c r="CP94" s="5"/>
      <c r="CQ94" s="5"/>
      <c r="CR94" s="5"/>
      <c r="CS94" s="5"/>
    </row>
    <row r="95" spans="1:97" ht="10.5" customHeight="1">
      <c r="A95" s="4"/>
      <c r="B95" s="5"/>
      <c r="C95" s="5"/>
      <c r="D95" s="5"/>
      <c r="E95" s="5"/>
      <c r="F95" s="5"/>
      <c r="G95" s="5"/>
      <c r="H95" s="5"/>
      <c r="I95" s="5"/>
      <c r="J95" s="5"/>
      <c r="K95" s="5"/>
      <c r="L95" s="5"/>
      <c r="M95" s="5"/>
      <c r="N95" s="5"/>
      <c r="O95" s="5"/>
      <c r="P95" s="5"/>
      <c r="Q95" s="5"/>
      <c r="R95" s="5"/>
      <c r="S95" s="5"/>
      <c r="T95" s="5"/>
      <c r="U95" s="5"/>
      <c r="V95" s="5"/>
      <c r="W95" s="5"/>
      <c r="X95" s="5"/>
      <c r="Y95" s="5"/>
      <c r="Z95" s="5"/>
      <c r="AA95" s="5"/>
      <c r="AB95" s="5"/>
      <c r="AC95" s="5"/>
      <c r="AD95" s="5"/>
      <c r="AE95" s="5"/>
      <c r="AF95" s="5"/>
      <c r="AG95" s="5"/>
      <c r="AH95" s="5"/>
      <c r="AI95" s="5"/>
      <c r="AJ95" s="5"/>
      <c r="AK95" s="5"/>
      <c r="AL95" s="5"/>
      <c r="AM95" s="5"/>
      <c r="AN95" s="5"/>
      <c r="AO95" s="5"/>
      <c r="AP95" s="5"/>
      <c r="AQ95" s="5"/>
      <c r="AR95" s="5"/>
      <c r="AS95" s="5"/>
      <c r="AT95" s="5"/>
      <c r="AU95" s="5"/>
      <c r="AV95" s="5"/>
      <c r="AW95" s="5"/>
      <c r="AX95" s="5"/>
      <c r="AY95" s="5"/>
      <c r="AZ95" s="5"/>
      <c r="BA95" s="5"/>
      <c r="BB95" s="5"/>
      <c r="BC95" s="5"/>
      <c r="BD95" s="5"/>
      <c r="BE95" s="5"/>
      <c r="BF95" s="5"/>
      <c r="BG95" s="5"/>
      <c r="BH95" s="5"/>
      <c r="BI95" s="5"/>
      <c r="BJ95" s="5"/>
      <c r="BK95" s="5"/>
      <c r="BL95" s="5"/>
      <c r="BM95" s="5"/>
      <c r="BN95" s="5"/>
      <c r="BO95" s="5"/>
      <c r="BP95" s="5"/>
      <c r="BQ95" s="5"/>
      <c r="BR95" s="5"/>
      <c r="BS95" s="5"/>
      <c r="BT95" s="5"/>
      <c r="BU95" s="5"/>
      <c r="BV95" s="5"/>
      <c r="BW95" s="5"/>
      <c r="BX95" s="5"/>
      <c r="BY95" s="5"/>
      <c r="BZ95" s="5"/>
      <c r="CA95" s="5"/>
      <c r="CB95" s="5"/>
      <c r="CC95" s="5"/>
      <c r="CD95" s="5"/>
      <c r="CE95" s="5"/>
      <c r="CF95" s="5"/>
      <c r="CG95" s="5"/>
      <c r="CH95" s="5"/>
      <c r="CI95" s="5"/>
      <c r="CJ95" s="5"/>
      <c r="CK95" s="5"/>
      <c r="CL95" s="5"/>
      <c r="CM95" s="5"/>
      <c r="CN95" s="5"/>
      <c r="CO95" s="5"/>
      <c r="CP95" s="5"/>
      <c r="CQ95" s="5"/>
      <c r="CR95" s="5"/>
      <c r="CS95" s="5"/>
    </row>
    <row r="96" spans="1:97" ht="10.5" customHeight="1">
      <c r="A96" s="4"/>
      <c r="B96" s="5"/>
      <c r="C96" s="5"/>
      <c r="D96" s="5"/>
      <c r="E96" s="5"/>
      <c r="F96" s="5"/>
      <c r="G96" s="5"/>
      <c r="H96" s="5"/>
      <c r="I96" s="5"/>
      <c r="J96" s="5"/>
      <c r="K96" s="5"/>
      <c r="L96" s="5"/>
      <c r="M96" s="5"/>
      <c r="N96" s="5"/>
      <c r="O96" s="5"/>
      <c r="P96" s="5"/>
      <c r="Q96" s="5"/>
      <c r="R96" s="5"/>
      <c r="S96" s="5"/>
      <c r="T96" s="5"/>
      <c r="U96" s="5"/>
      <c r="V96" s="5"/>
      <c r="W96" s="5"/>
      <c r="X96" s="5"/>
      <c r="Y96" s="5"/>
      <c r="Z96" s="5"/>
      <c r="AA96" s="5"/>
      <c r="AB96" s="5"/>
      <c r="AC96" s="5"/>
      <c r="AD96" s="5"/>
      <c r="AE96" s="5"/>
      <c r="AF96" s="5"/>
      <c r="AG96" s="5"/>
      <c r="AH96" s="5"/>
      <c r="AI96" s="5"/>
      <c r="AJ96" s="5"/>
      <c r="AK96" s="5"/>
      <c r="AL96" s="5"/>
      <c r="AM96" s="5"/>
      <c r="AN96" s="5"/>
      <c r="AO96" s="5"/>
      <c r="AP96" s="5"/>
      <c r="AQ96" s="5"/>
      <c r="AR96" s="5"/>
      <c r="AS96" s="5"/>
      <c r="AT96" s="5"/>
      <c r="AU96" s="5"/>
      <c r="AV96" s="5"/>
      <c r="AW96" s="5"/>
      <c r="AX96" s="5"/>
      <c r="AY96" s="5"/>
      <c r="AZ96" s="5"/>
      <c r="BA96" s="5"/>
      <c r="BB96" s="5"/>
      <c r="BC96" s="5"/>
      <c r="BD96" s="5"/>
      <c r="BE96" s="5"/>
      <c r="BF96" s="5"/>
      <c r="BG96" s="5"/>
      <c r="BH96" s="5"/>
      <c r="BI96" s="5"/>
      <c r="BJ96" s="5"/>
      <c r="BK96" s="5"/>
      <c r="BL96" s="5"/>
      <c r="BM96" s="5"/>
      <c r="BN96" s="5"/>
      <c r="BO96" s="5"/>
      <c r="BP96" s="5"/>
      <c r="BQ96" s="5"/>
      <c r="BR96" s="5"/>
      <c r="BS96" s="5"/>
      <c r="BT96" s="5"/>
      <c r="BU96" s="5"/>
      <c r="BV96" s="5"/>
      <c r="BW96" s="5"/>
      <c r="BX96" s="5"/>
      <c r="BY96" s="5"/>
      <c r="BZ96" s="5"/>
      <c r="CA96" s="5"/>
      <c r="CB96" s="5"/>
      <c r="CC96" s="5"/>
      <c r="CD96" s="5"/>
      <c r="CE96" s="5"/>
      <c r="CF96" s="5"/>
      <c r="CG96" s="5"/>
      <c r="CH96" s="5"/>
      <c r="CI96" s="5"/>
      <c r="CJ96" s="5"/>
      <c r="CK96" s="5"/>
      <c r="CL96" s="5"/>
      <c r="CM96" s="5"/>
      <c r="CN96" s="5"/>
      <c r="CO96" s="5"/>
      <c r="CP96" s="5"/>
      <c r="CQ96" s="5"/>
      <c r="CR96" s="5"/>
      <c r="CS96" s="5"/>
    </row>
    <row r="97" spans="1:97" ht="10.5" customHeight="1">
      <c r="A97" s="4"/>
      <c r="B97" s="5"/>
      <c r="C97" s="5"/>
      <c r="D97" s="5"/>
      <c r="E97" s="5"/>
      <c r="F97" s="5"/>
      <c r="G97" s="5"/>
      <c r="H97" s="5"/>
      <c r="I97" s="5"/>
      <c r="J97" s="5"/>
      <c r="K97" s="5"/>
      <c r="L97" s="5"/>
      <c r="M97" s="5"/>
      <c r="N97" s="5"/>
      <c r="O97" s="5"/>
      <c r="P97" s="5"/>
      <c r="Q97" s="5"/>
      <c r="R97" s="5"/>
      <c r="S97" s="5"/>
      <c r="T97" s="5"/>
      <c r="U97" s="5"/>
      <c r="V97" s="5"/>
      <c r="W97" s="5"/>
      <c r="X97" s="5"/>
      <c r="Y97" s="5"/>
      <c r="Z97" s="5"/>
      <c r="AA97" s="5"/>
      <c r="AB97" s="5"/>
      <c r="AC97" s="5"/>
      <c r="AD97" s="5"/>
      <c r="AE97" s="5"/>
      <c r="AF97" s="5"/>
      <c r="AG97" s="5"/>
      <c r="AH97" s="5"/>
      <c r="AI97" s="5"/>
      <c r="AJ97" s="5"/>
      <c r="AK97" s="5"/>
      <c r="AL97" s="5"/>
      <c r="AM97" s="5"/>
      <c r="AN97" s="5"/>
      <c r="AO97" s="5"/>
      <c r="AP97" s="5"/>
      <c r="AQ97" s="5"/>
      <c r="AR97" s="5"/>
      <c r="AS97" s="5"/>
      <c r="AT97" s="5"/>
      <c r="AU97" s="5"/>
      <c r="AV97" s="5"/>
      <c r="AW97" s="5"/>
      <c r="AX97" s="5"/>
      <c r="AY97" s="5"/>
      <c r="AZ97" s="5"/>
      <c r="BA97" s="5"/>
      <c r="BB97" s="5"/>
      <c r="BC97" s="5"/>
      <c r="BD97" s="5"/>
      <c r="BE97" s="5"/>
      <c r="BF97" s="5"/>
      <c r="BG97" s="5"/>
      <c r="BH97" s="5"/>
      <c r="BI97" s="5"/>
      <c r="BJ97" s="5"/>
      <c r="BK97" s="5"/>
      <c r="BL97" s="5"/>
      <c r="BM97" s="5"/>
      <c r="BN97" s="5"/>
      <c r="BO97" s="5"/>
      <c r="BP97" s="5"/>
      <c r="BQ97" s="5"/>
      <c r="BR97" s="5"/>
      <c r="BS97" s="5"/>
      <c r="BT97" s="5"/>
      <c r="BU97" s="5"/>
      <c r="BV97" s="5"/>
      <c r="BW97" s="5"/>
      <c r="BX97" s="5"/>
      <c r="BY97" s="5"/>
      <c r="BZ97" s="5"/>
      <c r="CA97" s="5"/>
      <c r="CB97" s="5"/>
      <c r="CC97" s="5"/>
      <c r="CD97" s="5"/>
      <c r="CE97" s="5"/>
      <c r="CF97" s="5"/>
      <c r="CG97" s="5"/>
      <c r="CH97" s="5"/>
      <c r="CI97" s="5"/>
      <c r="CJ97" s="5"/>
      <c r="CK97" s="5"/>
      <c r="CL97" s="5"/>
      <c r="CM97" s="5"/>
      <c r="CN97" s="5"/>
      <c r="CO97" s="5"/>
      <c r="CP97" s="5"/>
      <c r="CQ97" s="5"/>
      <c r="CR97" s="5"/>
      <c r="CS97" s="5"/>
    </row>
    <row r="98" spans="1:97" ht="10.5" customHeight="1">
      <c r="A98" s="4"/>
      <c r="B98" s="5"/>
      <c r="C98" s="5"/>
      <c r="D98" s="5"/>
      <c r="E98" s="5"/>
      <c r="F98" s="5"/>
      <c r="G98" s="5"/>
      <c r="H98" s="5"/>
      <c r="I98" s="5"/>
      <c r="J98" s="5"/>
      <c r="K98" s="5"/>
      <c r="L98" s="5"/>
      <c r="M98" s="5"/>
      <c r="N98" s="5"/>
      <c r="O98" s="5"/>
      <c r="P98" s="5"/>
      <c r="Q98" s="5"/>
      <c r="R98" s="5"/>
      <c r="S98" s="5"/>
      <c r="T98" s="5"/>
      <c r="U98" s="5"/>
      <c r="V98" s="5"/>
      <c r="W98" s="5"/>
      <c r="X98" s="5"/>
      <c r="Y98" s="5"/>
      <c r="Z98" s="5"/>
      <c r="AA98" s="5"/>
      <c r="AB98" s="5"/>
      <c r="AC98" s="5"/>
      <c r="AD98" s="5"/>
      <c r="AE98" s="5"/>
      <c r="AF98" s="5"/>
      <c r="AG98" s="5"/>
      <c r="AH98" s="5"/>
      <c r="AI98" s="5"/>
      <c r="AJ98" s="5"/>
      <c r="AK98" s="5"/>
      <c r="AL98" s="5"/>
      <c r="AM98" s="5"/>
      <c r="AN98" s="5"/>
      <c r="AO98" s="5"/>
      <c r="AP98" s="5"/>
      <c r="AQ98" s="5"/>
      <c r="AR98" s="5"/>
      <c r="AS98" s="5"/>
      <c r="AT98" s="5"/>
      <c r="AU98" s="5"/>
      <c r="AV98" s="5"/>
      <c r="AW98" s="5"/>
      <c r="AX98" s="5"/>
      <c r="AY98" s="5"/>
      <c r="AZ98" s="5"/>
      <c r="BA98" s="5"/>
      <c r="BB98" s="5"/>
      <c r="BC98" s="5"/>
      <c r="BD98" s="5"/>
      <c r="BE98" s="5"/>
      <c r="BF98" s="5"/>
      <c r="BG98" s="5"/>
      <c r="BH98" s="5"/>
      <c r="BI98" s="5"/>
      <c r="BJ98" s="5"/>
      <c r="BK98" s="5"/>
      <c r="BL98" s="5"/>
      <c r="BM98" s="5"/>
      <c r="BN98" s="5"/>
      <c r="BO98" s="5"/>
      <c r="BP98" s="5"/>
      <c r="BQ98" s="5"/>
      <c r="BR98" s="5"/>
      <c r="BS98" s="5"/>
      <c r="BT98" s="5"/>
      <c r="BU98" s="5"/>
      <c r="BV98" s="5"/>
      <c r="BW98" s="5"/>
      <c r="BX98" s="5"/>
      <c r="BY98" s="5"/>
      <c r="BZ98" s="5"/>
      <c r="CA98" s="5"/>
      <c r="CB98" s="5"/>
      <c r="CC98" s="5"/>
      <c r="CD98" s="5"/>
      <c r="CE98" s="5"/>
      <c r="CF98" s="5"/>
      <c r="CG98" s="5"/>
      <c r="CH98" s="5"/>
      <c r="CI98" s="5"/>
      <c r="CJ98" s="5"/>
      <c r="CK98" s="5"/>
      <c r="CL98" s="5"/>
      <c r="CM98" s="5"/>
      <c r="CN98" s="5"/>
      <c r="CO98" s="5"/>
      <c r="CP98" s="5"/>
      <c r="CQ98" s="5"/>
      <c r="CR98" s="5"/>
      <c r="CS98" s="5"/>
    </row>
    <row r="99" spans="1:97" ht="10.5" customHeight="1">
      <c r="A99" s="4"/>
      <c r="B99" s="5"/>
      <c r="C99" s="5"/>
      <c r="D99" s="5"/>
      <c r="E99" s="5"/>
      <c r="F99" s="5"/>
      <c r="G99" s="5"/>
      <c r="H99" s="5"/>
      <c r="I99" s="5"/>
      <c r="J99" s="5"/>
      <c r="K99" s="5"/>
      <c r="L99" s="5"/>
      <c r="M99" s="5"/>
      <c r="N99" s="5"/>
      <c r="O99" s="5"/>
      <c r="P99" s="5"/>
      <c r="Q99" s="5"/>
      <c r="R99" s="5"/>
      <c r="S99" s="5"/>
      <c r="T99" s="5"/>
      <c r="U99" s="5"/>
      <c r="V99" s="5"/>
      <c r="W99" s="5"/>
      <c r="X99" s="5"/>
      <c r="Y99" s="5"/>
      <c r="Z99" s="5"/>
      <c r="AA99" s="5"/>
      <c r="AB99" s="5"/>
      <c r="AC99" s="5"/>
      <c r="AD99" s="5"/>
      <c r="AE99" s="5"/>
      <c r="AF99" s="5"/>
      <c r="AG99" s="5"/>
      <c r="AH99" s="5"/>
      <c r="AI99" s="5"/>
      <c r="AJ99" s="5"/>
      <c r="AK99" s="5"/>
      <c r="AL99" s="5"/>
      <c r="AM99" s="5"/>
      <c r="AN99" s="5"/>
      <c r="AO99" s="5"/>
      <c r="AP99" s="5"/>
      <c r="AQ99" s="5"/>
      <c r="AR99" s="5"/>
      <c r="AS99" s="5"/>
      <c r="AT99" s="5"/>
      <c r="AU99" s="5"/>
      <c r="AV99" s="5"/>
      <c r="AW99" s="5"/>
      <c r="AX99" s="5"/>
      <c r="AY99" s="5"/>
      <c r="AZ99" s="5"/>
      <c r="BA99" s="5"/>
      <c r="BB99" s="5"/>
      <c r="BC99" s="5"/>
      <c r="BD99" s="5"/>
      <c r="BE99" s="5"/>
      <c r="BF99" s="5"/>
      <c r="BG99" s="5"/>
      <c r="BH99" s="5"/>
      <c r="BI99" s="5"/>
      <c r="BJ99" s="5"/>
      <c r="BK99" s="5"/>
      <c r="BL99" s="5"/>
      <c r="BM99" s="5"/>
      <c r="BN99" s="5"/>
      <c r="BO99" s="5"/>
      <c r="BP99" s="5"/>
      <c r="BQ99" s="5"/>
      <c r="BR99" s="5"/>
      <c r="BS99" s="5"/>
      <c r="BT99" s="5"/>
      <c r="BU99" s="5"/>
      <c r="BV99" s="5"/>
      <c r="BW99" s="5"/>
      <c r="BX99" s="5"/>
      <c r="BY99" s="5"/>
      <c r="BZ99" s="5"/>
      <c r="CA99" s="5"/>
      <c r="CB99" s="5"/>
      <c r="CC99" s="5"/>
      <c r="CD99" s="5"/>
      <c r="CE99" s="5"/>
      <c r="CF99" s="5"/>
      <c r="CG99" s="5"/>
      <c r="CH99" s="5"/>
      <c r="CI99" s="5"/>
      <c r="CJ99" s="5"/>
      <c r="CK99" s="5"/>
      <c r="CL99" s="5"/>
      <c r="CM99" s="5"/>
      <c r="CN99" s="5"/>
      <c r="CO99" s="5"/>
      <c r="CP99" s="5"/>
      <c r="CQ99" s="5"/>
      <c r="CR99" s="5"/>
      <c r="CS99" s="5"/>
    </row>
    <row r="100" spans="1:97" ht="10.5" customHeight="1">
      <c r="A100" s="4"/>
      <c r="B100" s="5"/>
      <c r="C100" s="5"/>
      <c r="D100" s="5"/>
      <c r="E100" s="5"/>
      <c r="F100" s="5"/>
      <c r="G100" s="5"/>
      <c r="H100" s="5"/>
      <c r="I100" s="5"/>
      <c r="J100" s="5"/>
      <c r="K100" s="5"/>
      <c r="L100" s="5"/>
      <c r="M100" s="5"/>
      <c r="N100" s="5"/>
      <c r="O100" s="5"/>
      <c r="P100" s="5"/>
      <c r="Q100" s="5"/>
      <c r="R100" s="5"/>
      <c r="S100" s="5"/>
      <c r="T100" s="5"/>
      <c r="U100" s="5"/>
      <c r="V100" s="5"/>
      <c r="W100" s="5"/>
      <c r="X100" s="5"/>
      <c r="Y100" s="5"/>
      <c r="Z100" s="5"/>
      <c r="AA100" s="5"/>
      <c r="AB100" s="5"/>
      <c r="AC100" s="5"/>
      <c r="AD100" s="5"/>
      <c r="AE100" s="5"/>
      <c r="AF100" s="5"/>
      <c r="AG100" s="5"/>
      <c r="AH100" s="5"/>
      <c r="AI100" s="5"/>
      <c r="AJ100" s="5"/>
      <c r="AK100" s="5"/>
      <c r="AL100" s="5"/>
      <c r="AM100" s="5"/>
      <c r="AN100" s="5"/>
      <c r="AO100" s="5"/>
      <c r="AP100" s="5"/>
      <c r="AQ100" s="5"/>
      <c r="AR100" s="5"/>
      <c r="AS100" s="5"/>
      <c r="AT100" s="5"/>
      <c r="AU100" s="5"/>
      <c r="AV100" s="5"/>
      <c r="AW100" s="5"/>
      <c r="AX100" s="5"/>
      <c r="AY100" s="5"/>
      <c r="AZ100" s="5"/>
      <c r="BA100" s="5"/>
      <c r="BB100" s="5"/>
      <c r="BC100" s="5"/>
      <c r="BD100" s="5"/>
      <c r="BE100" s="5"/>
      <c r="BF100" s="5"/>
      <c r="BG100" s="5"/>
      <c r="BH100" s="5"/>
      <c r="BI100" s="5"/>
      <c r="BJ100" s="5"/>
      <c r="BK100" s="5"/>
      <c r="BL100" s="5"/>
      <c r="BM100" s="5"/>
      <c r="BN100" s="5"/>
      <c r="BO100" s="5"/>
      <c r="BP100" s="5"/>
      <c r="BQ100" s="5"/>
      <c r="BR100" s="5"/>
      <c r="BS100" s="5"/>
      <c r="BT100" s="5"/>
      <c r="BU100" s="5"/>
      <c r="BV100" s="5"/>
      <c r="BW100" s="5"/>
      <c r="BX100" s="5"/>
      <c r="BY100" s="5"/>
      <c r="BZ100" s="5"/>
      <c r="CA100" s="5"/>
      <c r="CB100" s="5"/>
      <c r="CC100" s="5"/>
      <c r="CD100" s="5"/>
      <c r="CE100" s="5"/>
      <c r="CF100" s="5"/>
      <c r="CG100" s="5"/>
      <c r="CH100" s="5"/>
      <c r="CI100" s="5"/>
      <c r="CJ100" s="5"/>
      <c r="CK100" s="5"/>
      <c r="CL100" s="5"/>
      <c r="CM100" s="5"/>
      <c r="CN100" s="5"/>
      <c r="CO100" s="5"/>
      <c r="CP100" s="5"/>
      <c r="CQ100" s="5"/>
      <c r="CR100" s="5"/>
      <c r="CS100" s="5"/>
    </row>
    <row r="101" spans="1:97" ht="10.5" customHeight="1">
      <c r="A101" s="4"/>
      <c r="B101" s="5"/>
      <c r="C101" s="5"/>
      <c r="D101" s="5"/>
      <c r="E101" s="5"/>
      <c r="F101" s="5"/>
      <c r="G101" s="5"/>
      <c r="H101" s="5"/>
      <c r="I101" s="5"/>
      <c r="J101" s="5"/>
      <c r="K101" s="5"/>
      <c r="L101" s="5"/>
      <c r="M101" s="5"/>
      <c r="N101" s="5"/>
      <c r="O101" s="5"/>
      <c r="P101" s="5"/>
      <c r="Q101" s="5"/>
      <c r="R101" s="5"/>
      <c r="S101" s="5"/>
      <c r="T101" s="5"/>
      <c r="U101" s="5"/>
      <c r="V101" s="5"/>
      <c r="W101" s="5"/>
      <c r="X101" s="5"/>
      <c r="Y101" s="5"/>
      <c r="Z101" s="5"/>
      <c r="AA101" s="5"/>
      <c r="AB101" s="5"/>
      <c r="AC101" s="5"/>
      <c r="AD101" s="5"/>
      <c r="AE101" s="5"/>
      <c r="AF101" s="5"/>
      <c r="AG101" s="5"/>
      <c r="AH101" s="5"/>
      <c r="AI101" s="5"/>
      <c r="AJ101" s="5"/>
      <c r="AK101" s="5"/>
      <c r="AL101" s="5"/>
      <c r="AM101" s="5"/>
      <c r="AN101" s="5"/>
      <c r="AO101" s="5"/>
      <c r="AP101" s="5"/>
      <c r="AQ101" s="5"/>
      <c r="AR101" s="5"/>
      <c r="AS101" s="5"/>
      <c r="AT101" s="5"/>
      <c r="AU101" s="5"/>
      <c r="AV101" s="5"/>
      <c r="AW101" s="5"/>
      <c r="AX101" s="5"/>
      <c r="AY101" s="5"/>
      <c r="AZ101" s="5"/>
      <c r="BA101" s="5"/>
      <c r="BB101" s="5"/>
      <c r="BC101" s="5"/>
      <c r="BD101" s="5"/>
      <c r="BE101" s="5"/>
      <c r="BF101" s="5"/>
      <c r="BG101" s="5"/>
      <c r="BH101" s="5"/>
      <c r="BI101" s="5"/>
      <c r="BJ101" s="5"/>
      <c r="BK101" s="5"/>
      <c r="BL101" s="5"/>
      <c r="BM101" s="5"/>
      <c r="BN101" s="5"/>
      <c r="BO101" s="5"/>
      <c r="BP101" s="5"/>
      <c r="BQ101" s="5"/>
      <c r="BR101" s="5"/>
      <c r="BS101" s="5"/>
      <c r="BT101" s="5"/>
      <c r="BU101" s="5"/>
      <c r="BV101" s="5"/>
      <c r="BW101" s="5"/>
      <c r="BX101" s="5"/>
      <c r="BY101" s="5"/>
      <c r="BZ101" s="5"/>
      <c r="CA101" s="5"/>
      <c r="CB101" s="5"/>
      <c r="CC101" s="5"/>
      <c r="CD101" s="5"/>
      <c r="CE101" s="5"/>
      <c r="CF101" s="5"/>
      <c r="CG101" s="5"/>
      <c r="CH101" s="5"/>
      <c r="CI101" s="5"/>
      <c r="CJ101" s="5"/>
      <c r="CK101" s="5"/>
      <c r="CL101" s="5"/>
      <c r="CM101" s="5"/>
      <c r="CN101" s="5"/>
      <c r="CO101" s="5"/>
      <c r="CP101" s="5"/>
      <c r="CQ101" s="5"/>
      <c r="CR101" s="5"/>
      <c r="CS101" s="5"/>
    </row>
    <row r="102" spans="1:97" ht="10.5" customHeight="1">
      <c r="A102" s="4"/>
      <c r="B102" s="5"/>
      <c r="C102" s="5"/>
      <c r="D102" s="5"/>
      <c r="E102" s="5"/>
      <c r="F102" s="5"/>
      <c r="G102" s="5"/>
      <c r="H102" s="5"/>
      <c r="I102" s="5"/>
      <c r="J102" s="5"/>
      <c r="K102" s="5"/>
      <c r="L102" s="5"/>
      <c r="M102" s="5"/>
      <c r="N102" s="5"/>
      <c r="O102" s="5"/>
      <c r="P102" s="5"/>
      <c r="Q102" s="5"/>
      <c r="R102" s="5"/>
      <c r="S102" s="5"/>
      <c r="T102" s="5"/>
      <c r="U102" s="5"/>
      <c r="V102" s="5"/>
      <c r="W102" s="5"/>
      <c r="X102" s="5"/>
      <c r="Y102" s="5"/>
      <c r="Z102" s="5"/>
      <c r="AA102" s="5"/>
      <c r="AB102" s="5"/>
      <c r="AC102" s="5"/>
      <c r="AD102" s="5"/>
      <c r="AE102" s="5"/>
      <c r="AF102" s="5"/>
      <c r="AG102" s="5"/>
      <c r="AH102" s="5"/>
      <c r="AI102" s="5"/>
      <c r="AJ102" s="5"/>
      <c r="AK102" s="5"/>
      <c r="AL102" s="5"/>
      <c r="AM102" s="5"/>
      <c r="AN102" s="5"/>
      <c r="AO102" s="5"/>
      <c r="AP102" s="5"/>
      <c r="AQ102" s="5"/>
      <c r="AR102" s="5"/>
      <c r="AS102" s="5"/>
      <c r="AT102" s="5"/>
      <c r="AU102" s="5"/>
      <c r="AV102" s="5"/>
      <c r="AW102" s="5"/>
      <c r="AX102" s="5"/>
      <c r="AY102" s="5"/>
      <c r="AZ102" s="5"/>
      <c r="BA102" s="5"/>
      <c r="BB102" s="5"/>
      <c r="BC102" s="5"/>
      <c r="BD102" s="5"/>
      <c r="BE102" s="5"/>
      <c r="BF102" s="5"/>
      <c r="BG102" s="5"/>
      <c r="BH102" s="5"/>
      <c r="BI102" s="5"/>
      <c r="BJ102" s="5"/>
      <c r="BK102" s="5"/>
      <c r="BL102" s="5"/>
      <c r="BM102" s="5"/>
      <c r="BN102" s="5"/>
      <c r="BO102" s="5"/>
      <c r="BP102" s="5"/>
      <c r="BQ102" s="5"/>
      <c r="BR102" s="5"/>
      <c r="BS102" s="5"/>
      <c r="BT102" s="5"/>
      <c r="BU102" s="5"/>
      <c r="BV102" s="5"/>
      <c r="BW102" s="5"/>
      <c r="BX102" s="5"/>
      <c r="BY102" s="5"/>
      <c r="BZ102" s="5"/>
      <c r="CA102" s="5"/>
      <c r="CB102" s="5"/>
      <c r="CC102" s="5"/>
      <c r="CD102" s="5"/>
      <c r="CE102" s="5"/>
      <c r="CF102" s="5"/>
      <c r="CG102" s="5"/>
      <c r="CH102" s="5"/>
      <c r="CI102" s="5"/>
      <c r="CJ102" s="5"/>
      <c r="CK102" s="5"/>
      <c r="CL102" s="5"/>
      <c r="CM102" s="5"/>
      <c r="CN102" s="5"/>
      <c r="CO102" s="5"/>
      <c r="CP102" s="5"/>
      <c r="CQ102" s="5"/>
      <c r="CR102" s="5"/>
      <c r="CS102" s="5"/>
    </row>
    <row r="103" spans="1:97" ht="10.5" customHeight="1">
      <c r="A103" s="4"/>
      <c r="B103" s="5"/>
      <c r="C103" s="5"/>
      <c r="D103" s="5"/>
      <c r="E103" s="5"/>
      <c r="F103" s="5"/>
      <c r="G103" s="5"/>
      <c r="H103" s="5"/>
      <c r="I103" s="5"/>
      <c r="J103" s="5"/>
      <c r="K103" s="5"/>
      <c r="L103" s="5"/>
      <c r="M103" s="5"/>
      <c r="N103" s="5"/>
      <c r="O103" s="5"/>
      <c r="P103" s="5"/>
      <c r="Q103" s="5"/>
      <c r="R103" s="5"/>
      <c r="S103" s="5"/>
      <c r="T103" s="5"/>
      <c r="U103" s="5"/>
      <c r="V103" s="5"/>
      <c r="W103" s="5"/>
      <c r="X103" s="5"/>
      <c r="Y103" s="5"/>
      <c r="Z103" s="5"/>
      <c r="AA103" s="5"/>
      <c r="AB103" s="5"/>
      <c r="AC103" s="5"/>
      <c r="AD103" s="5"/>
      <c r="AE103" s="5"/>
      <c r="AF103" s="5"/>
      <c r="AG103" s="5"/>
      <c r="AH103" s="5"/>
      <c r="AI103" s="5"/>
      <c r="AJ103" s="5"/>
      <c r="AK103" s="5"/>
      <c r="AL103" s="5"/>
      <c r="AM103" s="5"/>
      <c r="AN103" s="5"/>
      <c r="AO103" s="5"/>
      <c r="AP103" s="5"/>
      <c r="AQ103" s="5"/>
      <c r="AR103" s="5"/>
      <c r="AS103" s="5"/>
      <c r="AT103" s="5"/>
      <c r="AU103" s="5"/>
      <c r="AV103" s="5"/>
      <c r="AW103" s="5"/>
      <c r="AX103" s="5"/>
      <c r="AY103" s="5"/>
      <c r="AZ103" s="5"/>
      <c r="BA103" s="5"/>
      <c r="BB103" s="5"/>
      <c r="BC103" s="5"/>
      <c r="BD103" s="5"/>
      <c r="BE103" s="5"/>
      <c r="BF103" s="5"/>
      <c r="BG103" s="5"/>
      <c r="BH103" s="5"/>
      <c r="BI103" s="5"/>
      <c r="BJ103" s="5"/>
      <c r="BK103" s="5"/>
      <c r="BL103" s="5"/>
      <c r="BM103" s="5"/>
      <c r="BN103" s="5"/>
      <c r="BO103" s="5"/>
      <c r="BP103" s="5"/>
      <c r="BQ103" s="5"/>
      <c r="BR103" s="5"/>
      <c r="BS103" s="5"/>
      <c r="BT103" s="5"/>
      <c r="BU103" s="5"/>
      <c r="BV103" s="5"/>
      <c r="BW103" s="5"/>
      <c r="BX103" s="5"/>
      <c r="BY103" s="5"/>
      <c r="BZ103" s="5"/>
      <c r="CA103" s="5"/>
      <c r="CB103" s="5"/>
      <c r="CC103" s="5"/>
      <c r="CD103" s="5"/>
      <c r="CE103" s="5"/>
      <c r="CF103" s="5"/>
      <c r="CG103" s="5"/>
      <c r="CH103" s="5"/>
      <c r="CI103" s="5"/>
      <c r="CJ103" s="5"/>
      <c r="CK103" s="5"/>
      <c r="CL103" s="5"/>
      <c r="CM103" s="5"/>
      <c r="CN103" s="5"/>
      <c r="CO103" s="5"/>
      <c r="CP103" s="5"/>
      <c r="CQ103" s="5"/>
      <c r="CR103" s="5"/>
      <c r="CS103" s="5"/>
    </row>
    <row r="104" spans="1:97" ht="10.5" customHeight="1">
      <c r="A104" s="4"/>
      <c r="B104" s="5"/>
      <c r="C104" s="5"/>
      <c r="D104" s="5"/>
      <c r="E104" s="5"/>
      <c r="F104" s="5"/>
      <c r="G104" s="5"/>
      <c r="H104" s="5"/>
      <c r="I104" s="5"/>
      <c r="J104" s="5"/>
      <c r="K104" s="5"/>
      <c r="L104" s="5"/>
      <c r="M104" s="5"/>
      <c r="N104" s="5"/>
      <c r="O104" s="5"/>
      <c r="P104" s="5"/>
      <c r="Q104" s="5"/>
      <c r="R104" s="5"/>
      <c r="S104" s="5"/>
      <c r="T104" s="5"/>
      <c r="U104" s="5"/>
      <c r="V104" s="5"/>
      <c r="W104" s="5"/>
      <c r="X104" s="5"/>
      <c r="Y104" s="5"/>
      <c r="Z104" s="5"/>
      <c r="AA104" s="5"/>
      <c r="AB104" s="5"/>
      <c r="AC104" s="5"/>
      <c r="AD104" s="5"/>
      <c r="AE104" s="5"/>
      <c r="AF104" s="5"/>
      <c r="AG104" s="5"/>
      <c r="AH104" s="5"/>
      <c r="AI104" s="5"/>
      <c r="AJ104" s="5"/>
      <c r="AK104" s="5"/>
      <c r="AL104" s="5"/>
      <c r="AM104" s="5"/>
      <c r="AN104" s="5"/>
      <c r="AO104" s="5"/>
      <c r="AP104" s="5"/>
      <c r="AQ104" s="5"/>
      <c r="AR104" s="5"/>
      <c r="AS104" s="5"/>
      <c r="AT104" s="5"/>
      <c r="AU104" s="5"/>
      <c r="AV104" s="5"/>
      <c r="AW104" s="5"/>
      <c r="AX104" s="5"/>
      <c r="AY104" s="5"/>
      <c r="AZ104" s="5"/>
      <c r="BA104" s="5"/>
      <c r="BB104" s="5"/>
      <c r="BC104" s="5"/>
      <c r="BD104" s="5"/>
      <c r="BE104" s="5"/>
      <c r="BF104" s="5"/>
      <c r="BG104" s="5"/>
      <c r="BH104" s="5"/>
      <c r="BI104" s="5"/>
      <c r="BJ104" s="5"/>
      <c r="BK104" s="5"/>
      <c r="BL104" s="5"/>
      <c r="BM104" s="5"/>
      <c r="BN104" s="5"/>
      <c r="BO104" s="5"/>
      <c r="BP104" s="5"/>
      <c r="BQ104" s="5"/>
      <c r="BR104" s="5"/>
      <c r="BS104" s="5"/>
      <c r="BT104" s="5"/>
      <c r="BU104" s="5"/>
      <c r="BV104" s="5"/>
      <c r="BW104" s="5"/>
      <c r="BX104" s="5"/>
      <c r="BY104" s="5"/>
      <c r="BZ104" s="5"/>
      <c r="CA104" s="5"/>
      <c r="CB104" s="5"/>
      <c r="CC104" s="5"/>
      <c r="CD104" s="5"/>
      <c r="CE104" s="5"/>
      <c r="CF104" s="5"/>
      <c r="CG104" s="5"/>
      <c r="CH104" s="5"/>
      <c r="CI104" s="5"/>
      <c r="CJ104" s="5"/>
      <c r="CK104" s="5"/>
      <c r="CL104" s="5"/>
      <c r="CM104" s="5"/>
      <c r="CN104" s="5"/>
      <c r="CO104" s="5"/>
      <c r="CP104" s="5"/>
      <c r="CQ104" s="5"/>
      <c r="CR104" s="5"/>
      <c r="CS104" s="5"/>
    </row>
    <row r="105" spans="1:97" ht="10.5" customHeight="1">
      <c r="A105" s="4"/>
      <c r="B105" s="5"/>
      <c r="C105" s="5"/>
      <c r="D105" s="5"/>
      <c r="E105" s="5"/>
      <c r="F105" s="5"/>
      <c r="G105" s="5"/>
      <c r="H105" s="5"/>
      <c r="I105" s="5"/>
      <c r="J105" s="5"/>
      <c r="K105" s="5"/>
      <c r="L105" s="5"/>
      <c r="M105" s="5"/>
      <c r="N105" s="5"/>
      <c r="O105" s="5"/>
      <c r="P105" s="5"/>
      <c r="Q105" s="5"/>
      <c r="R105" s="5"/>
      <c r="S105" s="5"/>
      <c r="T105" s="5"/>
      <c r="U105" s="5"/>
      <c r="V105" s="5"/>
      <c r="W105" s="5"/>
      <c r="X105" s="5"/>
      <c r="Y105" s="5"/>
      <c r="Z105" s="5"/>
      <c r="AA105" s="5"/>
      <c r="AB105" s="5"/>
      <c r="AC105" s="5"/>
      <c r="AD105" s="5"/>
      <c r="AE105" s="5"/>
      <c r="AF105" s="5"/>
      <c r="AG105" s="5"/>
      <c r="AH105" s="5"/>
      <c r="AI105" s="5"/>
      <c r="AJ105" s="5"/>
      <c r="AK105" s="5"/>
      <c r="AL105" s="5"/>
      <c r="AM105" s="5"/>
      <c r="AN105" s="5"/>
      <c r="AO105" s="5"/>
      <c r="AP105" s="5"/>
      <c r="AQ105" s="5"/>
      <c r="AR105" s="5"/>
      <c r="AS105" s="5"/>
      <c r="AT105" s="5"/>
      <c r="AU105" s="5"/>
      <c r="AV105" s="5"/>
      <c r="AW105" s="5"/>
      <c r="AX105" s="5"/>
      <c r="AY105" s="5"/>
      <c r="AZ105" s="5"/>
      <c r="BA105" s="5"/>
      <c r="BB105" s="5"/>
      <c r="BC105" s="5"/>
      <c r="BD105" s="5"/>
      <c r="BE105" s="5"/>
      <c r="BF105" s="5"/>
      <c r="BG105" s="5"/>
      <c r="BH105" s="5"/>
      <c r="BI105" s="5"/>
      <c r="BJ105" s="5"/>
      <c r="BK105" s="5"/>
      <c r="BL105" s="5"/>
      <c r="BM105" s="5"/>
      <c r="BN105" s="5"/>
      <c r="BO105" s="5"/>
      <c r="BP105" s="5"/>
      <c r="BQ105" s="5"/>
      <c r="BR105" s="5"/>
      <c r="BS105" s="5"/>
      <c r="BT105" s="5"/>
      <c r="BU105" s="5"/>
      <c r="BV105" s="5"/>
      <c r="BW105" s="5"/>
      <c r="BX105" s="5"/>
      <c r="BY105" s="5"/>
      <c r="BZ105" s="5"/>
      <c r="CA105" s="5"/>
      <c r="CB105" s="5"/>
      <c r="CC105" s="5"/>
      <c r="CD105" s="5"/>
      <c r="CE105" s="5"/>
      <c r="CF105" s="5"/>
      <c r="CG105" s="5"/>
      <c r="CH105" s="5"/>
      <c r="CI105" s="5"/>
      <c r="CJ105" s="5"/>
      <c r="CK105" s="5"/>
      <c r="CL105" s="5"/>
      <c r="CM105" s="5"/>
      <c r="CN105" s="5"/>
      <c r="CO105" s="5"/>
      <c r="CP105" s="5"/>
      <c r="CQ105" s="5"/>
      <c r="CR105" s="5"/>
      <c r="CS105" s="5"/>
    </row>
    <row r="106" spans="1:97" ht="10.5" customHeight="1">
      <c r="A106" s="4"/>
      <c r="B106" s="5"/>
      <c r="C106" s="5"/>
      <c r="D106" s="5"/>
      <c r="E106" s="5"/>
      <c r="F106" s="5"/>
      <c r="G106" s="5"/>
      <c r="H106" s="5"/>
      <c r="I106" s="5"/>
      <c r="J106" s="5"/>
      <c r="K106" s="5"/>
      <c r="L106" s="5"/>
      <c r="M106" s="5"/>
      <c r="N106" s="5"/>
      <c r="O106" s="5"/>
      <c r="P106" s="5"/>
      <c r="Q106" s="5"/>
      <c r="R106" s="5"/>
      <c r="S106" s="5"/>
      <c r="T106" s="5"/>
      <c r="U106" s="5"/>
      <c r="V106" s="5"/>
      <c r="W106" s="5"/>
      <c r="X106" s="5"/>
      <c r="Y106" s="5"/>
      <c r="Z106" s="5"/>
      <c r="AA106" s="5"/>
      <c r="AB106" s="5"/>
      <c r="AC106" s="5"/>
      <c r="AD106" s="5"/>
      <c r="AE106" s="5"/>
      <c r="AF106" s="5"/>
      <c r="AG106" s="5"/>
      <c r="AH106" s="5"/>
      <c r="AI106" s="5"/>
      <c r="AJ106" s="5"/>
      <c r="AK106" s="5"/>
      <c r="AL106" s="5"/>
      <c r="AM106" s="5"/>
      <c r="AN106" s="5"/>
      <c r="AO106" s="5"/>
      <c r="AP106" s="5"/>
      <c r="AQ106" s="5"/>
      <c r="AR106" s="5"/>
      <c r="AS106" s="5"/>
      <c r="AT106" s="5"/>
      <c r="AU106" s="5"/>
      <c r="AV106" s="5"/>
      <c r="AW106" s="5"/>
      <c r="AX106" s="5"/>
      <c r="AY106" s="5"/>
      <c r="AZ106" s="5"/>
      <c r="BA106" s="5"/>
      <c r="BB106" s="5"/>
      <c r="BC106" s="5"/>
      <c r="BD106" s="5"/>
      <c r="BE106" s="5"/>
      <c r="BF106" s="5"/>
      <c r="BG106" s="5"/>
      <c r="BH106" s="5"/>
      <c r="BI106" s="5"/>
      <c r="BJ106" s="5"/>
      <c r="BK106" s="5"/>
      <c r="BL106" s="5"/>
      <c r="BM106" s="5"/>
      <c r="BN106" s="5"/>
      <c r="BO106" s="5"/>
      <c r="BP106" s="5"/>
      <c r="BQ106" s="5"/>
      <c r="BR106" s="5"/>
      <c r="BS106" s="5"/>
      <c r="BT106" s="5"/>
      <c r="BU106" s="5"/>
      <c r="BV106" s="5"/>
      <c r="BW106" s="5"/>
      <c r="BX106" s="5"/>
      <c r="BY106" s="5"/>
      <c r="BZ106" s="5"/>
      <c r="CA106" s="5"/>
      <c r="CB106" s="5"/>
      <c r="CC106" s="5"/>
      <c r="CD106" s="5"/>
      <c r="CE106" s="5"/>
      <c r="CF106" s="5"/>
      <c r="CG106" s="5"/>
      <c r="CH106" s="5"/>
      <c r="CI106" s="5"/>
      <c r="CJ106" s="5"/>
      <c r="CK106" s="5"/>
      <c r="CL106" s="5"/>
      <c r="CM106" s="5"/>
      <c r="CN106" s="5"/>
      <c r="CO106" s="5"/>
      <c r="CP106" s="5"/>
      <c r="CQ106" s="5"/>
      <c r="CR106" s="5"/>
      <c r="CS106" s="5"/>
    </row>
    <row r="107" spans="1:97" ht="10.5" customHeight="1">
      <c r="A107" s="4"/>
      <c r="B107" s="5"/>
      <c r="C107" s="5"/>
      <c r="D107" s="5"/>
      <c r="E107" s="5"/>
      <c r="F107" s="5"/>
      <c r="G107" s="5"/>
      <c r="H107" s="5"/>
      <c r="I107" s="5"/>
      <c r="J107" s="5"/>
      <c r="K107" s="5"/>
      <c r="L107" s="5"/>
      <c r="M107" s="5"/>
      <c r="N107" s="5"/>
      <c r="O107" s="5"/>
      <c r="P107" s="5"/>
      <c r="Q107" s="5"/>
      <c r="R107" s="5"/>
      <c r="S107" s="5"/>
      <c r="T107" s="5"/>
      <c r="U107" s="5"/>
      <c r="V107" s="5"/>
      <c r="W107" s="5"/>
      <c r="X107" s="5"/>
      <c r="Y107" s="5"/>
      <c r="Z107" s="5"/>
      <c r="AA107" s="5"/>
      <c r="AB107" s="5"/>
      <c r="AC107" s="5"/>
      <c r="AD107" s="5"/>
      <c r="AE107" s="5"/>
      <c r="AF107" s="5"/>
      <c r="AG107" s="5"/>
      <c r="AH107" s="5"/>
      <c r="AI107" s="5"/>
      <c r="AJ107" s="5"/>
      <c r="AK107" s="5"/>
      <c r="AL107" s="5"/>
      <c r="AM107" s="5"/>
      <c r="AN107" s="5"/>
      <c r="AO107" s="5"/>
      <c r="AP107" s="5"/>
      <c r="AQ107" s="5"/>
      <c r="AR107" s="5"/>
      <c r="AS107" s="5"/>
      <c r="AT107" s="5"/>
      <c r="AU107" s="5"/>
      <c r="AV107" s="5"/>
      <c r="AW107" s="5"/>
      <c r="AX107" s="5"/>
      <c r="AY107" s="5"/>
      <c r="AZ107" s="5"/>
      <c r="BA107" s="5"/>
      <c r="BB107" s="5"/>
      <c r="BC107" s="5"/>
      <c r="BD107" s="5"/>
      <c r="BE107" s="5"/>
      <c r="BF107" s="5"/>
      <c r="BG107" s="5"/>
      <c r="BH107" s="5"/>
      <c r="BI107" s="5"/>
      <c r="BJ107" s="5"/>
      <c r="BK107" s="5"/>
      <c r="BL107" s="5"/>
      <c r="BM107" s="5"/>
      <c r="BN107" s="5"/>
      <c r="BO107" s="5"/>
      <c r="BP107" s="5"/>
      <c r="BQ107" s="5"/>
      <c r="BR107" s="5"/>
      <c r="BS107" s="5"/>
      <c r="BT107" s="5"/>
      <c r="BU107" s="5"/>
      <c r="BV107" s="5"/>
      <c r="BW107" s="5"/>
      <c r="BX107" s="5"/>
      <c r="BY107" s="5"/>
      <c r="BZ107" s="5"/>
      <c r="CA107" s="5"/>
      <c r="CB107" s="5"/>
      <c r="CC107" s="5"/>
      <c r="CD107" s="5"/>
      <c r="CE107" s="5"/>
      <c r="CF107" s="5"/>
      <c r="CG107" s="5"/>
      <c r="CH107" s="5"/>
      <c r="CI107" s="5"/>
      <c r="CJ107" s="5"/>
      <c r="CK107" s="5"/>
      <c r="CL107" s="5"/>
      <c r="CM107" s="5"/>
      <c r="CN107" s="5"/>
      <c r="CO107" s="5"/>
      <c r="CP107" s="5"/>
      <c r="CQ107" s="5"/>
      <c r="CR107" s="5"/>
      <c r="CS107" s="5"/>
    </row>
  </sheetData>
  <conditionalFormatting sqref="D3:J3 C4:C10">
    <cfRule type="colorScale" priority="89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D4:J10">
    <cfRule type="colorScale" priority="98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D23:J29">
    <cfRule type="colorScale" priority="107">
      <colorScale>
        <cfvo type="min"/>
        <cfvo type="max"/>
        <color rgb="FFFCFCFF"/>
        <color rgb="FF63BE7B"/>
      </colorScale>
    </cfRule>
  </conditionalFormatting>
  <conditionalFormatting sqref="D42:J49">
    <cfRule type="colorScale" priority="23">
      <colorScale>
        <cfvo type="min"/>
        <cfvo type="percentile" val="50"/>
        <cfvo type="max"/>
        <color rgb="FFF8696B"/>
        <color rgb="FFFFEB84"/>
        <color rgb="FF63BE7B"/>
      </colorScale>
    </cfRule>
    <cfRule type="colorScale" priority="24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E14:E20 K14:K20">
    <cfRule type="colorScale" priority="40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O4:O16">
    <cfRule type="colorScale" priority="88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O37:O43">
    <cfRule type="colorScale" priority="6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Q25:Q28">
    <cfRule type="colorScale" priority="4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Q35:W35">
    <cfRule type="colorScale" priority="7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Q2:AC2">
    <cfRule type="colorScale" priority="87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Q29:AC33 R21:AC28">
    <cfRule type="colorScale" priority="128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Q37:AC49">
    <cfRule type="colorScale" priority="9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R21:R22">
    <cfRule type="colorScale" priority="129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AC17">
    <cfRule type="colorScale" priority="91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AC21:AC33">
    <cfRule type="colorScale" priority="127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AF4:AF16">
    <cfRule type="colorScale" priority="63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AF21:AF33">
    <cfRule type="colorScale" priority="10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AF37:AF49">
    <cfRule type="colorScale" priority="26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AH22">
    <cfRule type="colorScale" priority="30">
      <colorScale>
        <cfvo type="min"/>
        <cfvo type="percentile" val="50"/>
        <cfvo type="max"/>
        <color rgb="FFF8696B"/>
        <color rgb="FFFFEB84"/>
        <color rgb="FF63BE7B"/>
      </colorScale>
    </cfRule>
    <cfRule type="colorScale" priority="31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AH24">
    <cfRule type="colorScale" priority="32">
      <colorScale>
        <cfvo type="min"/>
        <cfvo type="percentile" val="50"/>
        <cfvo type="max"/>
        <color rgb="FFF8696B"/>
        <color rgb="FFFFEB84"/>
        <color rgb="FF63BE7B"/>
      </colorScale>
    </cfRule>
    <cfRule type="colorScale" priority="33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AH26">
    <cfRule type="colorScale" priority="34">
      <colorScale>
        <cfvo type="min"/>
        <cfvo type="percentile" val="50"/>
        <cfvo type="max"/>
        <color rgb="FFF8696B"/>
        <color rgb="FFFFEB84"/>
        <color rgb="FF63BE7B"/>
      </colorScale>
    </cfRule>
    <cfRule type="colorScale" priority="35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AH28">
    <cfRule type="colorScale" priority="36">
      <colorScale>
        <cfvo type="min"/>
        <cfvo type="percentile" val="50"/>
        <cfvo type="max"/>
        <color rgb="FFF8696B"/>
        <color rgb="FFFFEB84"/>
        <color rgb="FF63BE7B"/>
      </colorScale>
    </cfRule>
    <cfRule type="colorScale" priority="37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AH30">
    <cfRule type="colorScale" priority="38">
      <colorScale>
        <cfvo type="min"/>
        <cfvo type="percentile" val="50"/>
        <cfvo type="max"/>
        <color rgb="FFF8696B"/>
        <color rgb="FFFFEB84"/>
        <color rgb="FF63BE7B"/>
      </colorScale>
    </cfRule>
    <cfRule type="colorScale" priority="39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AH2:AT2">
    <cfRule type="colorScale" priority="64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AH4:AT16">
    <cfRule type="colorScale" priority="3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AH19:AT19">
    <cfRule type="colorScale" priority="25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AH36:AT36">
    <cfRule type="colorScale" priority="27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AH37:AT49">
    <cfRule type="colorScale" priority="2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AI21:AT33 AH32">
    <cfRule type="colorScale" priority="86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AI21:AT33">
    <cfRule type="colorScale" priority="85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AX32:BD38">
    <cfRule type="colorScale" priority="11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AX41:BD47">
    <cfRule type="colorScale" priority="19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AY23:BC29 D32:J38">
    <cfRule type="colorScale" priority="108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BP44:BR47">
    <cfRule type="colorScale" priority="5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CA3:CA38">
    <cfRule type="colorScale" priority="1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CA43:CA78 CA41">
    <cfRule type="colorScale" priority="8">
      <colorScale>
        <cfvo type="min"/>
        <cfvo type="percentile" val="50"/>
        <cfvo type="max"/>
        <color rgb="FFF8696B"/>
        <color rgb="FFFFEB84"/>
        <color rgb="FF63BE7B"/>
      </colorScale>
    </cfRule>
  </conditionalFormatting>
  <pageMargins left="0.7" right="0.7" top="0.75" bottom="0.75" header="0.3" footer="0.3"/>
  <pageSetup paperSize="9" orientation="portrait" r:id="rId1"/>
  <drawing r:id="rId2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5BFAB7E-F32F-4F6E-B393-0E641A4E0C8B}">
  <dimension ref="A2:CJ51"/>
  <sheetViews>
    <sheetView zoomScaleNormal="100" workbookViewId="0">
      <selection activeCell="CL40" sqref="CL40"/>
    </sheetView>
  </sheetViews>
  <sheetFormatPr defaultRowHeight="15"/>
  <cols>
    <col min="1" max="1" width="8" customWidth="1"/>
    <col min="2" max="5" width="4.85546875" customWidth="1"/>
    <col min="6" max="45" width="1.42578125" customWidth="1"/>
    <col min="47" max="86" width="1.42578125" customWidth="1"/>
  </cols>
  <sheetData>
    <row r="2" spans="1:86">
      <c r="A2" s="534">
        <f>R18</f>
        <v>-1E+30</v>
      </c>
      <c r="B2" s="51"/>
      <c r="C2" s="51"/>
    </row>
    <row r="3" spans="1:86">
      <c r="A3" s="199">
        <f>BG22</f>
        <v>25.0000778290024</v>
      </c>
      <c r="B3" s="51"/>
      <c r="C3" s="51"/>
    </row>
    <row r="4" spans="1:86">
      <c r="A4" s="51"/>
      <c r="B4" s="51"/>
      <c r="C4" s="51"/>
    </row>
    <row r="5" spans="1:86" ht="7.5" customHeight="1">
      <c r="A5" s="51">
        <v>1</v>
      </c>
      <c r="B5" s="51">
        <f>COUNT(F5:F44)</f>
        <v>40</v>
      </c>
      <c r="C5" s="51"/>
      <c r="F5" s="273">
        <v>-1E+30</v>
      </c>
      <c r="G5" s="273">
        <v>-1E+30</v>
      </c>
      <c r="H5" s="273">
        <v>-1E+30</v>
      </c>
      <c r="I5" s="273">
        <v>-1E+30</v>
      </c>
      <c r="J5" s="273">
        <v>-1E+30</v>
      </c>
      <c r="K5" s="273">
        <v>-1E+30</v>
      </c>
      <c r="L5" s="273">
        <v>-1E+30</v>
      </c>
      <c r="M5" s="273">
        <v>-1E+30</v>
      </c>
      <c r="N5" s="273">
        <v>-1E+30</v>
      </c>
      <c r="O5" s="273">
        <v>-1E+30</v>
      </c>
      <c r="P5" s="273">
        <v>-1E+30</v>
      </c>
      <c r="Q5" s="273">
        <v>-1E+30</v>
      </c>
      <c r="R5" s="273">
        <v>-1E+30</v>
      </c>
      <c r="S5" s="273">
        <v>-1E+30</v>
      </c>
      <c r="T5" s="273">
        <v>-1E+30</v>
      </c>
      <c r="U5" s="273">
        <v>-1E+30</v>
      </c>
      <c r="V5" s="273">
        <v>-1E+30</v>
      </c>
      <c r="W5" s="273">
        <v>-1E+30</v>
      </c>
      <c r="X5" s="273">
        <v>-1E+30</v>
      </c>
      <c r="Y5" s="273">
        <v>-1E+30</v>
      </c>
      <c r="Z5" s="273">
        <v>-1E+30</v>
      </c>
      <c r="AA5" s="273">
        <v>-1E+30</v>
      </c>
      <c r="AB5" s="273">
        <v>-1E+30</v>
      </c>
      <c r="AC5" s="273">
        <v>-1E+30</v>
      </c>
      <c r="AD5" s="273">
        <v>-1E+30</v>
      </c>
      <c r="AE5" s="273">
        <v>-1E+30</v>
      </c>
      <c r="AF5" s="273">
        <v>-1E+30</v>
      </c>
      <c r="AG5" s="273">
        <v>-1E+30</v>
      </c>
      <c r="AH5" s="273">
        <v>-1E+30</v>
      </c>
      <c r="AI5" s="273">
        <v>-1E+30</v>
      </c>
      <c r="AJ5" s="273">
        <v>-1E+30</v>
      </c>
      <c r="AK5" s="273">
        <v>-1E+30</v>
      </c>
      <c r="AL5" s="273">
        <v>-1E+30</v>
      </c>
      <c r="AM5" s="273">
        <v>-1E+30</v>
      </c>
      <c r="AN5" s="273">
        <v>-1E+30</v>
      </c>
      <c r="AO5" s="273">
        <v>-1E+30</v>
      </c>
      <c r="AP5" s="273">
        <v>-1E+30</v>
      </c>
      <c r="AQ5" s="273">
        <v>-1E+30</v>
      </c>
      <c r="AR5" s="273">
        <v>-1E+30</v>
      </c>
      <c r="AS5" s="273">
        <v>-1E+30</v>
      </c>
      <c r="AU5" s="273">
        <v>47.442919346372697</v>
      </c>
      <c r="AV5" s="273">
        <v>46.016955489178301</v>
      </c>
      <c r="AW5" s="273">
        <v>33.6549850217501</v>
      </c>
      <c r="AX5" s="273">
        <v>30.4581038638234</v>
      </c>
      <c r="AY5" s="273">
        <v>28.468142204918799</v>
      </c>
      <c r="AZ5" s="273">
        <v>27.1221180532477</v>
      </c>
      <c r="BA5" s="273">
        <v>26.258961631134099</v>
      </c>
      <c r="BB5" s="273">
        <v>25.728232650487001</v>
      </c>
      <c r="BC5" s="273">
        <v>25.412601557300398</v>
      </c>
      <c r="BD5" s="273">
        <v>25.229760993996699</v>
      </c>
      <c r="BE5" s="273">
        <v>25.1260567608422</v>
      </c>
      <c r="BF5" s="273">
        <v>25.0682592394461</v>
      </c>
      <c r="BG5" s="273">
        <v>25.036528173276299</v>
      </c>
      <c r="BH5" s="273">
        <v>25.019337850782801</v>
      </c>
      <c r="BI5" s="273">
        <v>25.010136053606999</v>
      </c>
      <c r="BJ5" s="273">
        <v>25.005264211923699</v>
      </c>
      <c r="BK5" s="273">
        <v>25.002710869116498</v>
      </c>
      <c r="BL5" s="273">
        <v>25.001385213280901</v>
      </c>
      <c r="BM5" s="273">
        <v>25.000702984296399</v>
      </c>
      <c r="BN5" s="273">
        <v>25.000354767049402</v>
      </c>
      <c r="BO5" s="273">
        <v>25.000178402625998</v>
      </c>
      <c r="BP5" s="273">
        <v>25.000089725221301</v>
      </c>
      <c r="BQ5" s="273">
        <v>25.000045441723799</v>
      </c>
      <c r="BR5" s="273">
        <v>25.0000234692574</v>
      </c>
      <c r="BS5" s="273">
        <v>25.0000126308265</v>
      </c>
      <c r="BT5" s="273">
        <v>25.000007303901899</v>
      </c>
      <c r="BU5" s="273">
        <v>25.000004648234601</v>
      </c>
      <c r="BV5" s="273">
        <v>25.0000032058614</v>
      </c>
      <c r="BW5" s="273">
        <v>25.000002342495002</v>
      </c>
      <c r="BX5" s="273">
        <v>25.0000017818628</v>
      </c>
      <c r="BY5" s="273">
        <v>25.000001393022998</v>
      </c>
      <c r="BZ5" s="273">
        <v>25.000001108064399</v>
      </c>
      <c r="CA5" s="273">
        <v>25.000000888891101</v>
      </c>
      <c r="CB5" s="273">
        <v>25.0000007126628</v>
      </c>
      <c r="CC5" s="273">
        <v>25.000000564886001</v>
      </c>
      <c r="CD5" s="273">
        <v>25.000000435908401</v>
      </c>
      <c r="CE5" s="273">
        <v>25.000000319044201</v>
      </c>
      <c r="CF5" s="273">
        <v>25.000000209537099</v>
      </c>
      <c r="CG5" s="273">
        <v>25.0000001039806</v>
      </c>
      <c r="CH5" s="273">
        <v>25</v>
      </c>
    </row>
    <row r="6" spans="1:86" ht="7.5" customHeight="1">
      <c r="A6" s="51">
        <f>A5+1</f>
        <v>2</v>
      </c>
      <c r="B6" s="51">
        <f>COUNT(F5:AS5)</f>
        <v>40</v>
      </c>
      <c r="C6" s="51"/>
      <c r="F6" s="273">
        <v>-1E+30</v>
      </c>
      <c r="G6" s="273">
        <v>-1E+30</v>
      </c>
      <c r="H6" s="273">
        <v>-1E+30</v>
      </c>
      <c r="I6" s="273">
        <v>-1E+30</v>
      </c>
      <c r="J6" s="273">
        <v>-1E+30</v>
      </c>
      <c r="K6" s="273">
        <v>-1E+30</v>
      </c>
      <c r="L6" s="273">
        <v>-1E+30</v>
      </c>
      <c r="M6" s="273">
        <v>-1E+30</v>
      </c>
      <c r="N6" s="273">
        <v>-1E+30</v>
      </c>
      <c r="O6" s="273">
        <v>-1E+30</v>
      </c>
      <c r="P6" s="273">
        <v>-1E+30</v>
      </c>
      <c r="Q6" s="273">
        <v>-1E+30</v>
      </c>
      <c r="R6" s="273">
        <v>-1E+30</v>
      </c>
      <c r="S6" s="273">
        <v>-1E+30</v>
      </c>
      <c r="T6" s="273">
        <v>-1E+30</v>
      </c>
      <c r="U6" s="273">
        <v>-1E+30</v>
      </c>
      <c r="V6" s="273">
        <v>-1E+30</v>
      </c>
      <c r="W6" s="273">
        <v>-1E+30</v>
      </c>
      <c r="X6" s="273">
        <v>-1E+30</v>
      </c>
      <c r="Y6" s="273">
        <v>-1E+30</v>
      </c>
      <c r="Z6" s="273">
        <v>-1E+30</v>
      </c>
      <c r="AA6" s="273">
        <v>-1E+30</v>
      </c>
      <c r="AB6" s="273">
        <v>-1E+30</v>
      </c>
      <c r="AC6" s="273">
        <v>-1E+30</v>
      </c>
      <c r="AD6" s="273">
        <v>-1E+30</v>
      </c>
      <c r="AE6" s="273">
        <v>-1E+30</v>
      </c>
      <c r="AF6" s="273">
        <v>-1E+30</v>
      </c>
      <c r="AG6" s="273">
        <v>-1E+30</v>
      </c>
      <c r="AH6" s="273">
        <v>-1E+30</v>
      </c>
      <c r="AI6" s="273">
        <v>-1E+30</v>
      </c>
      <c r="AJ6" s="273">
        <v>-1E+30</v>
      </c>
      <c r="AK6" s="273">
        <v>-1E+30</v>
      </c>
      <c r="AL6" s="273">
        <v>-1E+30</v>
      </c>
      <c r="AM6" s="273">
        <v>-1E+30</v>
      </c>
      <c r="AN6" s="273">
        <v>-1E+30</v>
      </c>
      <c r="AO6" s="273">
        <v>-1E+30</v>
      </c>
      <c r="AP6" s="273">
        <v>-1E+30</v>
      </c>
      <c r="AQ6" s="273">
        <v>-1E+30</v>
      </c>
      <c r="AR6" s="273">
        <v>-1E+30</v>
      </c>
      <c r="AS6" s="273">
        <v>-1E+30</v>
      </c>
      <c r="AU6" s="273">
        <v>46.016955489344198</v>
      </c>
      <c r="AV6" s="273">
        <v>44.5632523953226</v>
      </c>
      <c r="AW6" s="273">
        <v>32.548046698549697</v>
      </c>
      <c r="AX6" s="273">
        <v>29.8617957472527</v>
      </c>
      <c r="AY6" s="273">
        <v>28.122365417643401</v>
      </c>
      <c r="AZ6" s="273">
        <v>26.929644235769899</v>
      </c>
      <c r="BA6" s="273">
        <v>26.1549033260664</v>
      </c>
      <c r="BB6" s="273">
        <v>25.673159175308601</v>
      </c>
      <c r="BC6" s="273">
        <v>25.3838977158407</v>
      </c>
      <c r="BD6" s="273">
        <v>25.214970481610901</v>
      </c>
      <c r="BE6" s="273">
        <v>25.118504072595499</v>
      </c>
      <c r="BF6" s="273">
        <v>25.064432068283999</v>
      </c>
      <c r="BG6" s="273">
        <v>25.0346022530188</v>
      </c>
      <c r="BH6" s="273">
        <v>25.018374966171699</v>
      </c>
      <c r="BI6" s="273">
        <v>25.009657630208402</v>
      </c>
      <c r="BJ6" s="273">
        <v>25.0050279185192</v>
      </c>
      <c r="BK6" s="273">
        <v>25.002594836362402</v>
      </c>
      <c r="BL6" s="273">
        <v>25.001328552071499</v>
      </c>
      <c r="BM6" s="273">
        <v>25.000675463952501</v>
      </c>
      <c r="BN6" s="273">
        <v>25.000341469527399</v>
      </c>
      <c r="BO6" s="273">
        <v>25.000172009389502</v>
      </c>
      <c r="BP6" s="273">
        <v>25.0000866661773</v>
      </c>
      <c r="BQ6" s="273">
        <v>25.000043984776902</v>
      </c>
      <c r="BR6" s="273">
        <v>25.0000227784248</v>
      </c>
      <c r="BS6" s="273">
        <v>25.000012304528902</v>
      </c>
      <c r="BT6" s="273">
        <v>25.000007149432001</v>
      </c>
      <c r="BU6" s="273">
        <v>25.000004570855602</v>
      </c>
      <c r="BV6" s="273">
        <v>25.000003163158301</v>
      </c>
      <c r="BW6" s="273">
        <v>25.0000023168169</v>
      </c>
      <c r="BX6" s="273">
        <v>25.000001765345601</v>
      </c>
      <c r="BY6" s="273">
        <v>25.000001381832501</v>
      </c>
      <c r="BZ6" s="273">
        <v>25.000001100177499</v>
      </c>
      <c r="CA6" s="273">
        <v>25.000000883170198</v>
      </c>
      <c r="CB6" s="273">
        <v>25.000000708436701</v>
      </c>
      <c r="CC6" s="273">
        <v>25.000000561745701</v>
      </c>
      <c r="CD6" s="273">
        <v>25.000000433600199</v>
      </c>
      <c r="CE6" s="273">
        <v>25.000000317411999</v>
      </c>
      <c r="CF6" s="273">
        <v>25.000000208488501</v>
      </c>
      <c r="CG6" s="273">
        <v>25.000000103466402</v>
      </c>
      <c r="CH6" s="273">
        <v>25</v>
      </c>
    </row>
    <row r="7" spans="1:86" ht="7.5" customHeight="1">
      <c r="A7" s="51">
        <f t="shared" ref="A7:A18" si="0">A6+1</f>
        <v>3</v>
      </c>
      <c r="B7" s="51"/>
      <c r="C7" s="51"/>
      <c r="F7" s="273">
        <v>-1E+30</v>
      </c>
      <c r="G7" s="273">
        <v>-1E+30</v>
      </c>
      <c r="H7" s="273">
        <v>-1E+30</v>
      </c>
      <c r="I7" s="273">
        <v>-1E+30</v>
      </c>
      <c r="J7" s="273">
        <v>-1E+30</v>
      </c>
      <c r="K7" s="273">
        <v>-1E+30</v>
      </c>
      <c r="L7" s="273">
        <v>-1E+30</v>
      </c>
      <c r="M7" s="273">
        <v>-1E+30</v>
      </c>
      <c r="N7" s="273">
        <v>-1E+30</v>
      </c>
      <c r="O7" s="273">
        <v>-1E+30</v>
      </c>
      <c r="P7" s="273">
        <v>-1E+30</v>
      </c>
      <c r="Q7" s="273">
        <v>-1E+30</v>
      </c>
      <c r="R7" s="273">
        <v>-1E+30</v>
      </c>
      <c r="S7" s="273">
        <v>-1E+30</v>
      </c>
      <c r="T7" s="273">
        <v>-1E+30</v>
      </c>
      <c r="U7" s="273">
        <v>-1E+30</v>
      </c>
      <c r="V7" s="273">
        <v>-1E+30</v>
      </c>
      <c r="W7" s="273">
        <v>-1E+30</v>
      </c>
      <c r="X7" s="273">
        <v>-1E+30</v>
      </c>
      <c r="Y7" s="273">
        <v>-1E+30</v>
      </c>
      <c r="Z7" s="273">
        <v>-1E+30</v>
      </c>
      <c r="AA7" s="273">
        <v>-1E+30</v>
      </c>
      <c r="AB7" s="273">
        <v>-1E+30</v>
      </c>
      <c r="AC7" s="273">
        <v>-1E+30</v>
      </c>
      <c r="AD7" s="273">
        <v>-1E+30</v>
      </c>
      <c r="AE7" s="273">
        <v>-1E+30</v>
      </c>
      <c r="AF7" s="273">
        <v>-1E+30</v>
      </c>
      <c r="AG7" s="273">
        <v>-1E+30</v>
      </c>
      <c r="AH7" s="273">
        <v>-1E+30</v>
      </c>
      <c r="AI7" s="273">
        <v>-1E+30</v>
      </c>
      <c r="AJ7" s="273">
        <v>-1E+30</v>
      </c>
      <c r="AK7" s="273">
        <v>-1E+30</v>
      </c>
      <c r="AL7" s="273">
        <v>-1E+30</v>
      </c>
      <c r="AM7" s="273">
        <v>-1E+30</v>
      </c>
      <c r="AN7" s="273">
        <v>-1E+30</v>
      </c>
      <c r="AO7" s="273">
        <v>-1E+30</v>
      </c>
      <c r="AP7" s="273">
        <v>-1E+30</v>
      </c>
      <c r="AQ7" s="273">
        <v>-1E+30</v>
      </c>
      <c r="AR7" s="273">
        <v>-1E+30</v>
      </c>
      <c r="AS7" s="273">
        <v>-1E+30</v>
      </c>
      <c r="AU7" s="273">
        <v>33.654985022122801</v>
      </c>
      <c r="AV7" s="273">
        <v>32.548046702048197</v>
      </c>
      <c r="AW7" s="273">
        <v>30.501860308965899</v>
      </c>
      <c r="AX7" s="273">
        <v>28.8475232068519</v>
      </c>
      <c r="AY7" s="273">
        <v>27.539343971580099</v>
      </c>
      <c r="AZ7" s="273">
        <v>26.602914181647101</v>
      </c>
      <c r="BA7" s="273">
        <v>25.9760794433687</v>
      </c>
      <c r="BB7" s="273">
        <v>25.577249406324398</v>
      </c>
      <c r="BC7" s="273">
        <v>25.3332862901966</v>
      </c>
      <c r="BD7" s="273">
        <v>25.188605474808401</v>
      </c>
      <c r="BE7" s="273">
        <v>25.104914352190999</v>
      </c>
      <c r="BF7" s="273">
        <v>25.057490577728601</v>
      </c>
      <c r="BG7" s="273">
        <v>25.031085220692699</v>
      </c>
      <c r="BH7" s="273">
        <v>25.016606230115901</v>
      </c>
      <c r="BI7" s="273">
        <v>25.008774315118998</v>
      </c>
      <c r="BJ7" s="273">
        <v>25.004589696140101</v>
      </c>
      <c r="BK7" s="273">
        <v>25.002378794802802</v>
      </c>
      <c r="BL7" s="273">
        <v>25.001222683073902</v>
      </c>
      <c r="BM7" s="273">
        <v>25.000623881017301</v>
      </c>
      <c r="BN7" s="273">
        <v>25.000316474165199</v>
      </c>
      <c r="BO7" s="273">
        <v>25.000159960899701</v>
      </c>
      <c r="BP7" s="273">
        <v>25.000080887584801</v>
      </c>
      <c r="BQ7" s="273">
        <v>25.000041226640001</v>
      </c>
      <c r="BR7" s="273">
        <v>25.000021468041702</v>
      </c>
      <c r="BS7" s="273">
        <v>25.000011684466799</v>
      </c>
      <c r="BT7" s="273">
        <v>25.000006855204798</v>
      </c>
      <c r="BU7" s="273">
        <v>25.000004422341998</v>
      </c>
      <c r="BV7" s="273">
        <v>25.000003080602902</v>
      </c>
      <c r="BW7" s="273">
        <v>25.000002266888998</v>
      </c>
      <c r="BX7" s="273">
        <v>25.000001733087601</v>
      </c>
      <c r="BY7" s="273">
        <v>25.000001359902999</v>
      </c>
      <c r="BZ7" s="273">
        <v>25.0000010846809</v>
      </c>
      <c r="CA7" s="273">
        <v>25.000000871906298</v>
      </c>
      <c r="CB7" s="273">
        <v>25.000000700102799</v>
      </c>
      <c r="CC7" s="273">
        <v>25.0000005555451</v>
      </c>
      <c r="CD7" s="273">
        <v>25.0000004290386</v>
      </c>
      <c r="CE7" s="273">
        <v>25.000000314184401</v>
      </c>
      <c r="CF7" s="273">
        <v>25.0000002064141</v>
      </c>
      <c r="CG7" s="273">
        <v>25.000000102448698</v>
      </c>
      <c r="CH7" s="273">
        <v>25</v>
      </c>
    </row>
    <row r="8" spans="1:86" ht="7.5" customHeight="1">
      <c r="A8" s="51">
        <f t="shared" si="0"/>
        <v>4</v>
      </c>
      <c r="B8" s="51"/>
      <c r="C8" s="51"/>
      <c r="F8" s="273">
        <v>-1E+30</v>
      </c>
      <c r="G8" s="273">
        <v>-1E+30</v>
      </c>
      <c r="H8" s="273">
        <v>-1E+30</v>
      </c>
      <c r="I8" s="273">
        <v>-1E+30</v>
      </c>
      <c r="J8" s="273">
        <v>-1E+30</v>
      </c>
      <c r="K8" s="273">
        <v>-1E+30</v>
      </c>
      <c r="L8" s="273">
        <v>-1E+30</v>
      </c>
      <c r="M8" s="273">
        <v>-1E+30</v>
      </c>
      <c r="N8" s="273">
        <v>-1E+30</v>
      </c>
      <c r="O8" s="273">
        <v>-1E+30</v>
      </c>
      <c r="P8" s="273">
        <v>-1E+30</v>
      </c>
      <c r="Q8" s="273">
        <v>-1E+30</v>
      </c>
      <c r="R8" s="273">
        <v>-1E+30</v>
      </c>
      <c r="S8" s="273">
        <v>-1E+30</v>
      </c>
      <c r="T8" s="273">
        <v>-1E+30</v>
      </c>
      <c r="U8" s="273">
        <v>-1E+30</v>
      </c>
      <c r="V8" s="273">
        <v>-1E+30</v>
      </c>
      <c r="W8" s="273">
        <v>-1E+30</v>
      </c>
      <c r="X8" s="273">
        <v>-1E+30</v>
      </c>
      <c r="Y8" s="273">
        <v>-1E+30</v>
      </c>
      <c r="Z8" s="273">
        <v>-1E+30</v>
      </c>
      <c r="AA8" s="273">
        <v>-1E+30</v>
      </c>
      <c r="AB8" s="273">
        <v>-1E+30</v>
      </c>
      <c r="AC8" s="273">
        <v>-1E+30</v>
      </c>
      <c r="AD8" s="273">
        <v>-1E+30</v>
      </c>
      <c r="AE8" s="273">
        <v>-1E+30</v>
      </c>
      <c r="AF8" s="273">
        <v>-1E+30</v>
      </c>
      <c r="AG8" s="273">
        <v>-1E+30</v>
      </c>
      <c r="AH8" s="273">
        <v>-1E+30</v>
      </c>
      <c r="AI8" s="273">
        <v>-1E+30</v>
      </c>
      <c r="AJ8" s="273">
        <v>-1E+30</v>
      </c>
      <c r="AK8" s="273">
        <v>-1E+30</v>
      </c>
      <c r="AL8" s="273">
        <v>-1E+30</v>
      </c>
      <c r="AM8" s="273">
        <v>-1E+30</v>
      </c>
      <c r="AN8" s="273">
        <v>-1E+30</v>
      </c>
      <c r="AO8" s="273">
        <v>-1E+30</v>
      </c>
      <c r="AP8" s="273">
        <v>-1E+30</v>
      </c>
      <c r="AQ8" s="273">
        <v>-1E+30</v>
      </c>
      <c r="AR8" s="273">
        <v>-1E+30</v>
      </c>
      <c r="AS8" s="273">
        <v>-1E+30</v>
      </c>
      <c r="AU8" s="273">
        <v>30.458103863422199</v>
      </c>
      <c r="AV8" s="273">
        <v>29.861795747740398</v>
      </c>
      <c r="AW8" s="273">
        <v>28.847523206901698</v>
      </c>
      <c r="AX8" s="273">
        <v>27.7923722572868</v>
      </c>
      <c r="AY8" s="273">
        <v>26.9013391665321</v>
      </c>
      <c r="AZ8" s="273">
        <v>26.231847357281101</v>
      </c>
      <c r="BA8" s="273">
        <v>25.766956178069901</v>
      </c>
      <c r="BB8" s="273">
        <v>25.4623372501649</v>
      </c>
      <c r="BC8" s="273">
        <v>25.271396174291201</v>
      </c>
      <c r="BD8" s="273">
        <v>25.155802814982799</v>
      </c>
      <c r="BE8" s="273">
        <v>25.0877563459443</v>
      </c>
      <c r="BF8" s="273">
        <v>25.048615997012799</v>
      </c>
      <c r="BG8" s="273">
        <v>25.0265401267208</v>
      </c>
      <c r="BH8" s="273">
        <v>25.014299090257001</v>
      </c>
      <c r="BI8" s="273">
        <v>25.007612712018901</v>
      </c>
      <c r="BJ8" s="273">
        <v>25.0040092716647</v>
      </c>
      <c r="BK8" s="273">
        <v>25.002090824532399</v>
      </c>
      <c r="BL8" s="273">
        <v>25.001080762322701</v>
      </c>
      <c r="BM8" s="273">
        <v>25.000554378052598</v>
      </c>
      <c r="BN8" s="273">
        <v>25.000282639071401</v>
      </c>
      <c r="BO8" s="273">
        <v>25.000143582492001</v>
      </c>
      <c r="BP8" s="273">
        <v>25.000073001953702</v>
      </c>
      <c r="BQ8" s="273">
        <v>25.0000374494557</v>
      </c>
      <c r="BR8" s="273">
        <v>25.000019667636298</v>
      </c>
      <c r="BS8" s="273">
        <v>25.000010829836</v>
      </c>
      <c r="BT8" s="273">
        <v>25.0000064479432</v>
      </c>
      <c r="BU8" s="273">
        <v>25.000004214134702</v>
      </c>
      <c r="BV8" s="273">
        <v>25.000002963474099</v>
      </c>
      <c r="BW8" s="273">
        <v>25.000002195383502</v>
      </c>
      <c r="BX8" s="273">
        <v>25.0000016865554</v>
      </c>
      <c r="BY8" s="273">
        <v>25.000001328094498</v>
      </c>
      <c r="BZ8" s="273">
        <v>25.000001062106801</v>
      </c>
      <c r="CA8" s="273">
        <v>25.0000008554434</v>
      </c>
      <c r="CB8" s="273">
        <v>25.000000687890999</v>
      </c>
      <c r="CC8" s="273">
        <v>25.000000546441701</v>
      </c>
      <c r="CD8" s="273">
        <v>25.000000422331699</v>
      </c>
      <c r="CE8" s="273">
        <v>25.000000309434</v>
      </c>
      <c r="CF8" s="273">
        <v>25.000000203359001</v>
      </c>
      <c r="CG8" s="273">
        <v>25.0000001009494</v>
      </c>
      <c r="CH8" s="273">
        <v>25</v>
      </c>
    </row>
    <row r="9" spans="1:86" ht="7.5" customHeight="1">
      <c r="A9" s="51">
        <f t="shared" si="0"/>
        <v>5</v>
      </c>
      <c r="B9" s="51"/>
      <c r="C9" s="51"/>
      <c r="F9" s="273">
        <v>-1E+30</v>
      </c>
      <c r="G9" s="273">
        <v>-1E+30</v>
      </c>
      <c r="H9" s="273">
        <v>-1E+30</v>
      </c>
      <c r="I9" s="273">
        <v>-1E+30</v>
      </c>
      <c r="J9" s="273">
        <v>-1E+30</v>
      </c>
      <c r="K9" s="273">
        <v>-1E+30</v>
      </c>
      <c r="L9" s="273">
        <v>-1E+30</v>
      </c>
      <c r="M9" s="273">
        <v>-1E+30</v>
      </c>
      <c r="N9" s="273">
        <v>-1E+30</v>
      </c>
      <c r="O9" s="273">
        <v>-1E+30</v>
      </c>
      <c r="P9" s="273">
        <v>-1E+30</v>
      </c>
      <c r="Q9" s="273">
        <v>-1E+30</v>
      </c>
      <c r="R9" s="273">
        <v>-1E+30</v>
      </c>
      <c r="S9" s="273">
        <v>-1E+30</v>
      </c>
      <c r="T9" s="273">
        <v>-1E+30</v>
      </c>
      <c r="U9" s="273">
        <v>-1E+30</v>
      </c>
      <c r="V9" s="273">
        <v>-1E+30</v>
      </c>
      <c r="W9" s="273">
        <v>-1E+30</v>
      </c>
      <c r="X9" s="273">
        <v>-1E+30</v>
      </c>
      <c r="Y9" s="273">
        <v>-1E+30</v>
      </c>
      <c r="Z9" s="273">
        <v>-1E+30</v>
      </c>
      <c r="AA9" s="273">
        <v>-1E+30</v>
      </c>
      <c r="AB9" s="273">
        <v>-1E+30</v>
      </c>
      <c r="AC9" s="273">
        <v>-1E+30</v>
      </c>
      <c r="AD9" s="273">
        <v>-1E+30</v>
      </c>
      <c r="AE9" s="273">
        <v>-1E+30</v>
      </c>
      <c r="AF9" s="273">
        <v>-1E+30</v>
      </c>
      <c r="AG9" s="273">
        <v>-1E+30</v>
      </c>
      <c r="AH9" s="273">
        <v>-1E+30</v>
      </c>
      <c r="AI9" s="273">
        <v>-1E+30</v>
      </c>
      <c r="AJ9" s="273">
        <v>-1E+30</v>
      </c>
      <c r="AK9" s="273">
        <v>-1E+30</v>
      </c>
      <c r="AL9" s="273">
        <v>-1E+30</v>
      </c>
      <c r="AM9" s="273">
        <v>-1E+30</v>
      </c>
      <c r="AN9" s="273">
        <v>-1E+30</v>
      </c>
      <c r="AO9" s="273">
        <v>-1E+30</v>
      </c>
      <c r="AP9" s="273">
        <v>-1E+30</v>
      </c>
      <c r="AQ9" s="273">
        <v>-1E+30</v>
      </c>
      <c r="AR9" s="273">
        <v>-1E+30</v>
      </c>
      <c r="AS9" s="273">
        <v>-1E+30</v>
      </c>
      <c r="AU9" s="273">
        <v>28.4681422040195</v>
      </c>
      <c r="AV9" s="273">
        <v>28.122365417535999</v>
      </c>
      <c r="AW9" s="273">
        <v>27.53934397151</v>
      </c>
      <c r="AX9" s="273">
        <v>26.9013391665315</v>
      </c>
      <c r="AY9" s="273">
        <v>26.3334900252263</v>
      </c>
      <c r="AZ9" s="273">
        <v>25.887484747842301</v>
      </c>
      <c r="BA9" s="273">
        <v>25.566062844074899</v>
      </c>
      <c r="BB9" s="273">
        <v>25.3486690377411</v>
      </c>
      <c r="BC9" s="273">
        <v>25.2086239601919</v>
      </c>
      <c r="BD9" s="273">
        <v>25.121810112829099</v>
      </c>
      <c r="BE9" s="273">
        <v>25.069644159372</v>
      </c>
      <c r="BF9" s="273">
        <v>25.039097105237001</v>
      </c>
      <c r="BG9" s="273">
        <v>25.021596957478</v>
      </c>
      <c r="BH9" s="273">
        <v>25.011759260655801</v>
      </c>
      <c r="BI9" s="273">
        <v>25.0063202192201</v>
      </c>
      <c r="BJ9" s="273">
        <v>25.003357295721798</v>
      </c>
      <c r="BK9" s="273">
        <v>25.001764605689001</v>
      </c>
      <c r="BL9" s="273">
        <v>25.000918763823702</v>
      </c>
      <c r="BM9" s="273">
        <v>25.000474494846401</v>
      </c>
      <c r="BN9" s="273">
        <v>25.000243506770399</v>
      </c>
      <c r="BO9" s="273">
        <v>25.000124531306501</v>
      </c>
      <c r="BP9" s="273">
        <v>25.000063781181002</v>
      </c>
      <c r="BQ9" s="273">
        <v>25.000033011251201</v>
      </c>
      <c r="BR9" s="273">
        <v>25.000017542473302</v>
      </c>
      <c r="BS9" s="273">
        <v>25.000009816291101</v>
      </c>
      <c r="BT9" s="273">
        <v>25.0000059614819</v>
      </c>
      <c r="BU9" s="273">
        <v>25.000003960936802</v>
      </c>
      <c r="BV9" s="273">
        <v>25.0000028186973</v>
      </c>
      <c r="BW9" s="273">
        <v>25.000002105875598</v>
      </c>
      <c r="BX9" s="273">
        <v>25.000001627744599</v>
      </c>
      <c r="BY9" s="273">
        <v>25.000001287593701</v>
      </c>
      <c r="BZ9" s="273">
        <v>25.0000010331981</v>
      </c>
      <c r="CA9" s="273">
        <v>25.000000834266</v>
      </c>
      <c r="CB9" s="273">
        <v>25.000000672127399</v>
      </c>
      <c r="CC9" s="273">
        <v>25.000000534659598</v>
      </c>
      <c r="CD9" s="273">
        <v>25.0000004136344</v>
      </c>
      <c r="CE9" s="273">
        <v>25.000000303265399</v>
      </c>
      <c r="CF9" s="273">
        <v>25.000000199388499</v>
      </c>
      <c r="CG9" s="273">
        <v>25.000000098999902</v>
      </c>
      <c r="CH9" s="273">
        <v>25</v>
      </c>
    </row>
    <row r="10" spans="1:86" ht="7.5" customHeight="1">
      <c r="A10" s="51">
        <f t="shared" si="0"/>
        <v>6</v>
      </c>
      <c r="B10" s="51"/>
      <c r="C10" s="51"/>
      <c r="F10" s="273">
        <v>-1E+30</v>
      </c>
      <c r="G10" s="273">
        <v>-1E+30</v>
      </c>
      <c r="H10" s="273">
        <v>-1E+30</v>
      </c>
      <c r="I10" s="273">
        <v>-1E+30</v>
      </c>
      <c r="J10" s="273">
        <v>-1E+30</v>
      </c>
      <c r="K10" s="273">
        <v>-1E+30</v>
      </c>
      <c r="L10" s="273">
        <v>-1E+30</v>
      </c>
      <c r="M10" s="273">
        <v>-1E+30</v>
      </c>
      <c r="N10" s="273">
        <v>-1E+30</v>
      </c>
      <c r="O10" s="273">
        <v>-1E+30</v>
      </c>
      <c r="P10" s="273">
        <v>-1E+30</v>
      </c>
      <c r="Q10" s="273">
        <v>-1E+30</v>
      </c>
      <c r="R10" s="273">
        <v>-1E+30</v>
      </c>
      <c r="S10" s="273">
        <v>-1E+30</v>
      </c>
      <c r="T10" s="273">
        <v>-1E+30</v>
      </c>
      <c r="U10" s="273">
        <v>-1E+30</v>
      </c>
      <c r="V10" s="273">
        <v>-1E+30</v>
      </c>
      <c r="W10" s="273">
        <v>-1E+30</v>
      </c>
      <c r="X10" s="273">
        <v>-1E+30</v>
      </c>
      <c r="Y10" s="273">
        <v>-1E+30</v>
      </c>
      <c r="Z10" s="273">
        <v>-1E+30</v>
      </c>
      <c r="AA10" s="273">
        <v>-1E+30</v>
      </c>
      <c r="AB10" s="273">
        <v>-1E+30</v>
      </c>
      <c r="AC10" s="273">
        <v>-1E+30</v>
      </c>
      <c r="AD10" s="273">
        <v>-1E+30</v>
      </c>
      <c r="AE10" s="273">
        <v>-1E+30</v>
      </c>
      <c r="AF10" s="273">
        <v>-1E+30</v>
      </c>
      <c r="AG10" s="273">
        <v>-1E+30</v>
      </c>
      <c r="AH10" s="273">
        <v>-1E+30</v>
      </c>
      <c r="AI10" s="273">
        <v>-1E+30</v>
      </c>
      <c r="AJ10" s="273">
        <v>-1E+30</v>
      </c>
      <c r="AK10" s="273">
        <v>-1E+30</v>
      </c>
      <c r="AL10" s="273">
        <v>-1E+30</v>
      </c>
      <c r="AM10" s="273">
        <v>-1E+30</v>
      </c>
      <c r="AN10" s="273">
        <v>-1E+30</v>
      </c>
      <c r="AO10" s="273">
        <v>-1E+30</v>
      </c>
      <c r="AP10" s="273">
        <v>-1E+30</v>
      </c>
      <c r="AQ10" s="273">
        <v>-1E+30</v>
      </c>
      <c r="AR10" s="273">
        <v>-1E+30</v>
      </c>
      <c r="AS10" s="273">
        <v>-1E+30</v>
      </c>
      <c r="AU10" s="273">
        <v>27.1221180526599</v>
      </c>
      <c r="AV10" s="273">
        <v>26.929644235636601</v>
      </c>
      <c r="AW10" s="273">
        <v>26.6029141816988</v>
      </c>
      <c r="AX10" s="273">
        <v>26.231847357361399</v>
      </c>
      <c r="AY10" s="273">
        <v>25.887484747902</v>
      </c>
      <c r="AZ10" s="273">
        <v>25.606201337893001</v>
      </c>
      <c r="BA10" s="273">
        <v>25.396182656538201</v>
      </c>
      <c r="BB10" s="273">
        <v>25.2495582412804</v>
      </c>
      <c r="BC10" s="273">
        <v>25.1523932776241</v>
      </c>
      <c r="BD10" s="273">
        <v>25.0906291721457</v>
      </c>
      <c r="BE10" s="273">
        <v>25.052680923761699</v>
      </c>
      <c r="BF10" s="273">
        <v>25.030017640388401</v>
      </c>
      <c r="BG10" s="273">
        <v>25.016805436445399</v>
      </c>
      <c r="BH10" s="273">
        <v>25.009261995669</v>
      </c>
      <c r="BI10" s="273">
        <v>25.005033157411599</v>
      </c>
      <c r="BJ10" s="273">
        <v>25.002700643595201</v>
      </c>
      <c r="BK10" s="273">
        <v>25.0014326716467</v>
      </c>
      <c r="BL10" s="273">
        <v>25.000752395849201</v>
      </c>
      <c r="BM10" s="273">
        <v>25.000391764362998</v>
      </c>
      <c r="BN10" s="273">
        <v>25.000202667228699</v>
      </c>
      <c r="BO10" s="273">
        <v>25.000104508320799</v>
      </c>
      <c r="BP10" s="273">
        <v>25.0000540268165</v>
      </c>
      <c r="BQ10" s="273">
        <v>25.000028287703199</v>
      </c>
      <c r="BR10" s="273">
        <v>25.0000152675069</v>
      </c>
      <c r="BS10" s="273">
        <v>25.000008724152401</v>
      </c>
      <c r="BT10" s="273">
        <v>25.0000054303963</v>
      </c>
      <c r="BU10" s="273">
        <v>25.0000036782391</v>
      </c>
      <c r="BV10" s="273">
        <v>25.000002653870901</v>
      </c>
      <c r="BW10" s="273">
        <v>25.000002002423301</v>
      </c>
      <c r="BX10" s="273">
        <v>25.0000015589798</v>
      </c>
      <c r="BY10" s="273">
        <v>25.000001239810501</v>
      </c>
      <c r="BZ10" s="273">
        <v>25.000000998850702</v>
      </c>
      <c r="CA10" s="273">
        <v>25.000000808965599</v>
      </c>
      <c r="CB10" s="273">
        <v>25.000000653214101</v>
      </c>
      <c r="CC10" s="273">
        <v>25.000000520477201</v>
      </c>
      <c r="CD10" s="273">
        <v>25.000000403140199</v>
      </c>
      <c r="CE10" s="273">
        <v>25.000000295809901</v>
      </c>
      <c r="CF10" s="273">
        <v>25.000000194584501</v>
      </c>
      <c r="CG10" s="273">
        <v>25.000000096639901</v>
      </c>
      <c r="CH10" s="273">
        <v>25</v>
      </c>
    </row>
    <row r="11" spans="1:86" ht="7.5" customHeight="1">
      <c r="A11" s="51">
        <f t="shared" si="0"/>
        <v>7</v>
      </c>
      <c r="B11" s="51"/>
      <c r="C11" s="51"/>
      <c r="F11" s="273">
        <v>-1E+30</v>
      </c>
      <c r="G11" s="273">
        <v>-1E+30</v>
      </c>
      <c r="H11" s="273">
        <v>-1E+30</v>
      </c>
      <c r="I11" s="273">
        <v>-1E+30</v>
      </c>
      <c r="J11" s="273">
        <v>-1E+30</v>
      </c>
      <c r="K11" s="273">
        <v>-1E+30</v>
      </c>
      <c r="L11" s="273">
        <v>-1E+30</v>
      </c>
      <c r="M11" s="273">
        <v>-1E+30</v>
      </c>
      <c r="N11" s="273">
        <v>-1E+30</v>
      </c>
      <c r="O11" s="273">
        <v>-1E+30</v>
      </c>
      <c r="P11" s="273">
        <v>-1E+30</v>
      </c>
      <c r="Q11" s="273">
        <v>-1E+30</v>
      </c>
      <c r="R11" s="273">
        <v>-1E+30</v>
      </c>
      <c r="S11" s="273">
        <v>-1E+30</v>
      </c>
      <c r="T11" s="273">
        <v>-1E+30</v>
      </c>
      <c r="U11" s="273">
        <v>-1E+30</v>
      </c>
      <c r="V11" s="273">
        <v>-1E+30</v>
      </c>
      <c r="W11" s="273">
        <v>-1E+30</v>
      </c>
      <c r="X11" s="273">
        <v>-1E+30</v>
      </c>
      <c r="Y11" s="273">
        <v>-1E+30</v>
      </c>
      <c r="Z11" s="273">
        <v>-1E+30</v>
      </c>
      <c r="AA11" s="273">
        <v>-1E+30</v>
      </c>
      <c r="AB11" s="273">
        <v>-1E+30</v>
      </c>
      <c r="AC11" s="273">
        <v>-1E+30</v>
      </c>
      <c r="AD11" s="273">
        <v>-1E+30</v>
      </c>
      <c r="AE11" s="273">
        <v>-1E+30</v>
      </c>
      <c r="AF11" s="273">
        <v>-1E+30</v>
      </c>
      <c r="AG11" s="273">
        <v>-1E+30</v>
      </c>
      <c r="AH11" s="273">
        <v>-1E+30</v>
      </c>
      <c r="AI11" s="273">
        <v>-1E+30</v>
      </c>
      <c r="AJ11" s="273">
        <v>-1E+30</v>
      </c>
      <c r="AK11" s="273">
        <v>-1E+30</v>
      </c>
      <c r="AL11" s="273">
        <v>-1E+30</v>
      </c>
      <c r="AM11" s="273">
        <v>-1E+30</v>
      </c>
      <c r="AN11" s="273">
        <v>-1E+30</v>
      </c>
      <c r="AO11" s="273">
        <v>-1E+30</v>
      </c>
      <c r="AP11" s="273">
        <v>-1E+30</v>
      </c>
      <c r="AQ11" s="273">
        <v>-1E+30</v>
      </c>
      <c r="AR11" s="273">
        <v>-1E+30</v>
      </c>
      <c r="AS11" s="273">
        <v>-1E+30</v>
      </c>
      <c r="AU11" s="273">
        <v>26.258961630835501</v>
      </c>
      <c r="AV11" s="273">
        <v>26.154903326001399</v>
      </c>
      <c r="AW11" s="273">
        <v>25.9760794434271</v>
      </c>
      <c r="AX11" s="273">
        <v>25.7669561781595</v>
      </c>
      <c r="AY11" s="273">
        <v>25.566062844146401</v>
      </c>
      <c r="AZ11" s="273">
        <v>25.396182656572599</v>
      </c>
      <c r="BA11" s="273">
        <v>25.2650967182052</v>
      </c>
      <c r="BB11" s="273">
        <v>25.170739917288898</v>
      </c>
      <c r="BC11" s="273">
        <v>25.106438228283199</v>
      </c>
      <c r="BD11" s="273">
        <v>25.064513622340499</v>
      </c>
      <c r="BE11" s="273">
        <v>25.038158213058999</v>
      </c>
      <c r="BF11" s="273">
        <v>25.022090526374502</v>
      </c>
      <c r="BG11" s="273">
        <v>25.012548014350401</v>
      </c>
      <c r="BH11" s="273">
        <v>25.007007905948399</v>
      </c>
      <c r="BI11" s="273">
        <v>25.003854855610399</v>
      </c>
      <c r="BJ11" s="273">
        <v>25.002091736896698</v>
      </c>
      <c r="BK11" s="273">
        <v>25.001121276991402</v>
      </c>
      <c r="BL11" s="273">
        <v>25.0005946618354</v>
      </c>
      <c r="BM11" s="273">
        <v>25.000312564185201</v>
      </c>
      <c r="BN11" s="273">
        <v>25.000163221254098</v>
      </c>
      <c r="BO11" s="273">
        <v>25.000085009462701</v>
      </c>
      <c r="BP11" s="273">
        <v>25.0000444554728</v>
      </c>
      <c r="BQ11" s="273">
        <v>25.000023619918</v>
      </c>
      <c r="BR11" s="273">
        <v>25.000013004165002</v>
      </c>
      <c r="BS11" s="273">
        <v>25.000007628828602</v>
      </c>
      <c r="BT11" s="273">
        <v>25.000004884915601</v>
      </c>
      <c r="BU11" s="273">
        <v>25.000003380365399</v>
      </c>
      <c r="BV11" s="273">
        <v>25.000002476454299</v>
      </c>
      <c r="BW11" s="273">
        <v>25.000001889186201</v>
      </c>
      <c r="BX11" s="273">
        <v>25.000001482718801</v>
      </c>
      <c r="BY11" s="273">
        <v>25.000001186270602</v>
      </c>
      <c r="BZ11" s="273">
        <v>25.000000960051999</v>
      </c>
      <c r="CA11" s="273">
        <v>25.0000007802035</v>
      </c>
      <c r="CB11" s="273">
        <v>25.0000006316059</v>
      </c>
      <c r="CC11" s="273">
        <v>25.000000504212299</v>
      </c>
      <c r="CD11" s="273">
        <v>25.000000391071399</v>
      </c>
      <c r="CE11" s="273">
        <v>25.000000287219098</v>
      </c>
      <c r="CF11" s="273">
        <v>25.000000189042101</v>
      </c>
      <c r="CG11" s="273">
        <v>25.0000000939154</v>
      </c>
      <c r="CH11" s="273">
        <v>25</v>
      </c>
    </row>
    <row r="12" spans="1:86" ht="7.5" customHeight="1">
      <c r="A12" s="51">
        <f t="shared" si="0"/>
        <v>8</v>
      </c>
      <c r="B12" s="51"/>
      <c r="C12" s="51"/>
      <c r="F12" s="273">
        <v>-1E+30</v>
      </c>
      <c r="G12" s="273">
        <v>-1E+30</v>
      </c>
      <c r="H12" s="273">
        <v>-1E+30</v>
      </c>
      <c r="I12" s="273">
        <v>-1E+30</v>
      </c>
      <c r="J12" s="273">
        <v>-1E+30</v>
      </c>
      <c r="K12" s="273">
        <v>-1E+30</v>
      </c>
      <c r="L12" s="273">
        <v>-1E+30</v>
      </c>
      <c r="M12" s="273">
        <v>-1E+30</v>
      </c>
      <c r="N12" s="273">
        <v>-1E+30</v>
      </c>
      <c r="O12" s="273">
        <v>-1E+30</v>
      </c>
      <c r="P12" s="273">
        <v>-1E+30</v>
      </c>
      <c r="Q12" s="273">
        <v>-1E+30</v>
      </c>
      <c r="R12" s="273">
        <v>-1E+30</v>
      </c>
      <c r="S12" s="273">
        <v>-1E+30</v>
      </c>
      <c r="T12" s="273">
        <v>-1E+30</v>
      </c>
      <c r="U12" s="273">
        <v>-1E+30</v>
      </c>
      <c r="V12" s="273">
        <v>-1E+30</v>
      </c>
      <c r="W12" s="273">
        <v>-1E+30</v>
      </c>
      <c r="X12" s="273">
        <v>-1E+30</v>
      </c>
      <c r="Y12" s="273">
        <v>-1E+30</v>
      </c>
      <c r="Z12" s="273">
        <v>-1E+30</v>
      </c>
      <c r="AA12" s="273">
        <v>-1E+30</v>
      </c>
      <c r="AB12" s="273">
        <v>-1E+30</v>
      </c>
      <c r="AC12" s="273">
        <v>-1E+30</v>
      </c>
      <c r="AD12" s="273">
        <v>-1E+30</v>
      </c>
      <c r="AE12" s="273">
        <v>-1E+30</v>
      </c>
      <c r="AF12" s="273">
        <v>-1E+30</v>
      </c>
      <c r="AG12" s="273">
        <v>-1E+30</v>
      </c>
      <c r="AH12" s="273">
        <v>-1E+30</v>
      </c>
      <c r="AI12" s="273">
        <v>-1E+30</v>
      </c>
      <c r="AJ12" s="273">
        <v>-1E+30</v>
      </c>
      <c r="AK12" s="273">
        <v>-1E+30</v>
      </c>
      <c r="AL12" s="273">
        <v>-1E+30</v>
      </c>
      <c r="AM12" s="273">
        <v>-1E+30</v>
      </c>
      <c r="AN12" s="273">
        <v>-1E+30</v>
      </c>
      <c r="AO12" s="273">
        <v>-1E+30</v>
      </c>
      <c r="AP12" s="273">
        <v>-1E+30</v>
      </c>
      <c r="AQ12" s="273">
        <v>-1E+30</v>
      </c>
      <c r="AR12" s="273">
        <v>-1E+30</v>
      </c>
      <c r="AS12" s="273">
        <v>-1E+30</v>
      </c>
      <c r="AU12" s="273">
        <v>25.7282326503578</v>
      </c>
      <c r="AV12" s="273">
        <v>25.673159175294</v>
      </c>
      <c r="AW12" s="273">
        <v>25.577249406376001</v>
      </c>
      <c r="AX12" s="273">
        <v>25.4623372502348</v>
      </c>
      <c r="AY12" s="273">
        <v>25.348669037798601</v>
      </c>
      <c r="AZ12" s="273">
        <v>25.2495582413096</v>
      </c>
      <c r="BA12" s="273">
        <v>25.170739917298299</v>
      </c>
      <c r="BB12" s="273">
        <v>25.112351398012802</v>
      </c>
      <c r="BC12" s="273">
        <v>25.071476289862002</v>
      </c>
      <c r="BD12" s="273">
        <v>25.044154424102299</v>
      </c>
      <c r="BE12" s="273">
        <v>25.026582017731702</v>
      </c>
      <c r="BF12" s="273">
        <v>25.015642831881699</v>
      </c>
      <c r="BG12" s="273">
        <v>25.009021081291401</v>
      </c>
      <c r="BH12" s="273">
        <v>25.005109215673901</v>
      </c>
      <c r="BI12" s="273">
        <v>25.002847175470599</v>
      </c>
      <c r="BJ12" s="273">
        <v>25.0015637480533</v>
      </c>
      <c r="BK12" s="273">
        <v>25.000847823219999</v>
      </c>
      <c r="BL12" s="273">
        <v>25.000454526922599</v>
      </c>
      <c r="BM12" s="273">
        <v>25.000241443483802</v>
      </c>
      <c r="BN12" s="273">
        <v>25.000127447367401</v>
      </c>
      <c r="BO12" s="273">
        <v>25.000067163178599</v>
      </c>
      <c r="BP12" s="273">
        <v>25.0000356206478</v>
      </c>
      <c r="BQ12" s="273">
        <v>25.000019277222201</v>
      </c>
      <c r="BR12" s="273">
        <v>25.000010882575101</v>
      </c>
      <c r="BS12" s="273">
        <v>25.000006591976899</v>
      </c>
      <c r="BT12" s="273">
        <v>25.000004351833699</v>
      </c>
      <c r="BU12" s="273">
        <v>25.0000030803368</v>
      </c>
      <c r="BV12" s="273">
        <v>25.0000022934105</v>
      </c>
      <c r="BW12" s="273">
        <v>25.000001770163401</v>
      </c>
      <c r="BX12" s="273">
        <v>25.000001401390399</v>
      </c>
      <c r="BY12" s="273">
        <v>25.0000011285181</v>
      </c>
      <c r="BZ12" s="273">
        <v>25.000000917821499</v>
      </c>
      <c r="CA12" s="273">
        <v>25.0000007486736</v>
      </c>
      <c r="CB12" s="273">
        <v>25.000000607786401</v>
      </c>
      <c r="CC12" s="273">
        <v>25.000000486206599</v>
      </c>
      <c r="CD12" s="273">
        <v>25.000000377668901</v>
      </c>
      <c r="CE12" s="273">
        <v>25.0000002776579</v>
      </c>
      <c r="CF12" s="273">
        <v>25.000000182865101</v>
      </c>
      <c r="CG12" s="273">
        <v>25.0000000908766</v>
      </c>
      <c r="CH12" s="273">
        <v>25</v>
      </c>
    </row>
    <row r="13" spans="1:86" ht="7.5" customHeight="1">
      <c r="A13" s="51">
        <f t="shared" si="0"/>
        <v>9</v>
      </c>
      <c r="B13" s="51"/>
      <c r="C13" s="51"/>
      <c r="F13" s="273">
        <v>-1E+30</v>
      </c>
      <c r="G13" s="273">
        <v>-1E+30</v>
      </c>
      <c r="H13" s="273">
        <v>-1E+30</v>
      </c>
      <c r="I13" s="273">
        <v>-1E+30</v>
      </c>
      <c r="J13" s="273">
        <v>-1E+30</v>
      </c>
      <c r="K13" s="273">
        <v>-1E+30</v>
      </c>
      <c r="L13" s="273">
        <v>-1E+30</v>
      </c>
      <c r="M13" s="273">
        <v>-1E+30</v>
      </c>
      <c r="N13" s="273">
        <v>-1E+30</v>
      </c>
      <c r="O13" s="273">
        <v>-1E+30</v>
      </c>
      <c r="P13" s="273">
        <v>-1E+30</v>
      </c>
      <c r="Q13" s="273">
        <v>-1E+30</v>
      </c>
      <c r="R13" s="273">
        <v>-1E+30</v>
      </c>
      <c r="S13" s="273">
        <v>-1E+30</v>
      </c>
      <c r="T13" s="273">
        <v>-1E+30</v>
      </c>
      <c r="U13" s="273">
        <v>-1E+30</v>
      </c>
      <c r="V13" s="273">
        <v>-1E+30</v>
      </c>
      <c r="W13" s="273">
        <v>-1E+30</v>
      </c>
      <c r="X13" s="273">
        <v>-1E+30</v>
      </c>
      <c r="Y13" s="273">
        <v>-1E+30</v>
      </c>
      <c r="Z13" s="273">
        <v>-1E+30</v>
      </c>
      <c r="AA13" s="273">
        <v>-1E+30</v>
      </c>
      <c r="AB13" s="273">
        <v>-1E+30</v>
      </c>
      <c r="AC13" s="273">
        <v>-1E+30</v>
      </c>
      <c r="AD13" s="273">
        <v>-1E+30</v>
      </c>
      <c r="AE13" s="273">
        <v>-1E+30</v>
      </c>
      <c r="AF13" s="273">
        <v>-1E+30</v>
      </c>
      <c r="AG13" s="273">
        <v>-1E+30</v>
      </c>
      <c r="AH13" s="273">
        <v>-1E+30</v>
      </c>
      <c r="AI13" s="273">
        <v>-1E+30</v>
      </c>
      <c r="AJ13" s="273">
        <v>-1E+30</v>
      </c>
      <c r="AK13" s="273">
        <v>-1E+30</v>
      </c>
      <c r="AL13" s="273">
        <v>-1E+30</v>
      </c>
      <c r="AM13" s="273">
        <v>-1E+30</v>
      </c>
      <c r="AN13" s="273">
        <v>-1E+30</v>
      </c>
      <c r="AO13" s="273">
        <v>-1E+30</v>
      </c>
      <c r="AP13" s="273">
        <v>-1E+30</v>
      </c>
      <c r="AQ13" s="273">
        <v>-1E+30</v>
      </c>
      <c r="AR13" s="273">
        <v>-1E+30</v>
      </c>
      <c r="AS13" s="273">
        <v>-1E+30</v>
      </c>
      <c r="AU13" s="273">
        <v>25.412601557243899</v>
      </c>
      <c r="AV13" s="273">
        <v>25.383897715837499</v>
      </c>
      <c r="AW13" s="273">
        <v>25.3332862902258</v>
      </c>
      <c r="AX13" s="273">
        <v>25.271396174326402</v>
      </c>
      <c r="AY13" s="273">
        <v>25.2086239602224</v>
      </c>
      <c r="AZ13" s="273">
        <v>25.152393277628999</v>
      </c>
      <c r="BA13" s="273">
        <v>25.106438228275699</v>
      </c>
      <c r="BB13" s="273">
        <v>25.071476289852399</v>
      </c>
      <c r="BC13" s="273">
        <v>25.0463712443382</v>
      </c>
      <c r="BD13" s="273">
        <v>25.0291843691152</v>
      </c>
      <c r="BE13" s="273">
        <v>25.017881105773899</v>
      </c>
      <c r="BF13" s="273">
        <v>25.010697500351899</v>
      </c>
      <c r="BG13" s="273">
        <v>25.0062650971519</v>
      </c>
      <c r="BH13" s="273">
        <v>25.003599930789001</v>
      </c>
      <c r="BI13" s="273">
        <v>25.002033440240201</v>
      </c>
      <c r="BJ13" s="273">
        <v>25.001131144327001</v>
      </c>
      <c r="BK13" s="273">
        <v>25.000620748295798</v>
      </c>
      <c r="BL13" s="273">
        <v>25.000336708156699</v>
      </c>
      <c r="BM13" s="273">
        <v>25.000180957611899</v>
      </c>
      <c r="BN13" s="273">
        <v>25.0000966962786</v>
      </c>
      <c r="BO13" s="273">
        <v>25.000051669271201</v>
      </c>
      <c r="BP13" s="273">
        <v>25.000027878745701</v>
      </c>
      <c r="BQ13" s="273">
        <v>25.0000154381041</v>
      </c>
      <c r="BR13" s="273">
        <v>25.000008989770901</v>
      </c>
      <c r="BS13" s="273">
        <v>25.000005652940299</v>
      </c>
      <c r="BT13" s="273">
        <v>25.000003850611201</v>
      </c>
      <c r="BU13" s="273">
        <v>25.000002788566501</v>
      </c>
      <c r="BV13" s="273">
        <v>25.0000021106828</v>
      </c>
      <c r="BW13" s="273">
        <v>25.000001648934202</v>
      </c>
      <c r="BX13" s="273">
        <v>25.000001317250199</v>
      </c>
      <c r="BY13" s="273">
        <v>25.000001068029398</v>
      </c>
      <c r="BZ13" s="273">
        <v>25.000000873156999</v>
      </c>
      <c r="CA13" s="273">
        <v>25.000000715068499</v>
      </c>
      <c r="CB13" s="273">
        <v>25.000000582245502</v>
      </c>
      <c r="CC13" s="273">
        <v>25.000000466810299</v>
      </c>
      <c r="CD13" s="273">
        <v>25.000000363181901</v>
      </c>
      <c r="CE13" s="273">
        <v>25.000000267298301</v>
      </c>
      <c r="CF13" s="273">
        <v>25.000000176162001</v>
      </c>
      <c r="CG13" s="273">
        <v>25.000000087576499</v>
      </c>
      <c r="CH13" s="273">
        <v>25</v>
      </c>
    </row>
    <row r="14" spans="1:86" ht="7.5" customHeight="1">
      <c r="A14" s="51">
        <f t="shared" si="0"/>
        <v>10</v>
      </c>
      <c r="B14" s="51"/>
      <c r="C14" s="51"/>
      <c r="F14" s="273">
        <v>-1E+30</v>
      </c>
      <c r="G14" s="273">
        <v>-1E+30</v>
      </c>
      <c r="H14" s="273">
        <v>-1E+30</v>
      </c>
      <c r="I14" s="273">
        <v>-1E+30</v>
      </c>
      <c r="J14" s="273">
        <v>-1E+30</v>
      </c>
      <c r="K14" s="273">
        <v>-1E+30</v>
      </c>
      <c r="L14" s="273">
        <v>-1E+30</v>
      </c>
      <c r="M14" s="273">
        <v>-1E+30</v>
      </c>
      <c r="N14" s="273">
        <v>-1E+30</v>
      </c>
      <c r="O14" s="273">
        <v>-1E+30</v>
      </c>
      <c r="P14" s="273">
        <v>-1E+30</v>
      </c>
      <c r="Q14" s="273">
        <v>-1E+30</v>
      </c>
      <c r="R14" s="273">
        <v>-1E+30</v>
      </c>
      <c r="S14" s="273">
        <v>-1E+30</v>
      </c>
      <c r="T14" s="273">
        <v>-1E+30</v>
      </c>
      <c r="U14" s="273">
        <v>-1E+30</v>
      </c>
      <c r="V14" s="273">
        <v>-1E+30</v>
      </c>
      <c r="W14" s="273">
        <v>-1E+30</v>
      </c>
      <c r="X14" s="273">
        <v>-1E+30</v>
      </c>
      <c r="Y14" s="273">
        <v>-1E+30</v>
      </c>
      <c r="Z14" s="273">
        <v>-1E+30</v>
      </c>
      <c r="AA14" s="273">
        <v>-1E+30</v>
      </c>
      <c r="AB14" s="273">
        <v>-1E+30</v>
      </c>
      <c r="AC14" s="273">
        <v>-1E+30</v>
      </c>
      <c r="AD14" s="273">
        <v>-1E+30</v>
      </c>
      <c r="AE14" s="273">
        <v>-1E+30</v>
      </c>
      <c r="AF14" s="273">
        <v>-1E+30</v>
      </c>
      <c r="AG14" s="273">
        <v>-1E+30</v>
      </c>
      <c r="AH14" s="273">
        <v>-1E+30</v>
      </c>
      <c r="AI14" s="273">
        <v>-1E+30</v>
      </c>
      <c r="AJ14" s="273">
        <v>-1E+30</v>
      </c>
      <c r="AK14" s="273">
        <v>-1E+30</v>
      </c>
      <c r="AL14" s="273">
        <v>-1E+30</v>
      </c>
      <c r="AM14" s="273">
        <v>-1E+30</v>
      </c>
      <c r="AN14" s="273">
        <v>-1E+30</v>
      </c>
      <c r="AO14" s="273">
        <v>-1E+30</v>
      </c>
      <c r="AP14" s="273">
        <v>-1E+30</v>
      </c>
      <c r="AQ14" s="273">
        <v>-1E+30</v>
      </c>
      <c r="AR14" s="273">
        <v>-1E+30</v>
      </c>
      <c r="AS14" s="273">
        <v>-1E+30</v>
      </c>
      <c r="AU14" s="273">
        <v>25.229760993955999</v>
      </c>
      <c r="AV14" s="273">
        <v>25.2149704815942</v>
      </c>
      <c r="AW14" s="273">
        <v>25.188605474807801</v>
      </c>
      <c r="AX14" s="273">
        <v>25.1558028149778</v>
      </c>
      <c r="AY14" s="273">
        <v>25.121810112818999</v>
      </c>
      <c r="AZ14" s="273">
        <v>25.090629172119701</v>
      </c>
      <c r="BA14" s="273">
        <v>25.0645136223105</v>
      </c>
      <c r="BB14" s="273">
        <v>25.0441544240784</v>
      </c>
      <c r="BC14" s="273">
        <v>25.0291843690893</v>
      </c>
      <c r="BD14" s="273">
        <v>25.018700850564301</v>
      </c>
      <c r="BE14" s="273">
        <v>25.011656602589301</v>
      </c>
      <c r="BF14" s="273">
        <v>25.007088503672399</v>
      </c>
      <c r="BG14" s="273">
        <v>25.0042161703945</v>
      </c>
      <c r="BH14" s="273">
        <v>25.002458327805499</v>
      </c>
      <c r="BI14" s="273">
        <v>25.001407990128602</v>
      </c>
      <c r="BJ14" s="273">
        <v>25.000793642398399</v>
      </c>
      <c r="BK14" s="273">
        <v>25.000441117060902</v>
      </c>
      <c r="BL14" s="273">
        <v>25.000242292926099</v>
      </c>
      <c r="BM14" s="273">
        <v>25.0001318984603</v>
      </c>
      <c r="BN14" s="273">
        <v>25.000071471857499</v>
      </c>
      <c r="BO14" s="273">
        <v>25.000038825153599</v>
      </c>
      <c r="BP14" s="273">
        <v>25.000021396846201</v>
      </c>
      <c r="BQ14" s="273">
        <v>25.000012192845901</v>
      </c>
      <c r="BR14" s="273">
        <v>25.0000073714663</v>
      </c>
      <c r="BS14" s="273">
        <v>25.000004826472601</v>
      </c>
      <c r="BT14" s="273">
        <v>25.000003391595801</v>
      </c>
      <c r="BU14" s="273">
        <v>25.000002512086802</v>
      </c>
      <c r="BV14" s="273">
        <v>25.000001932842501</v>
      </c>
      <c r="BW14" s="273">
        <v>25.000001528474002</v>
      </c>
      <c r="BX14" s="273">
        <v>25.000001232271799</v>
      </c>
      <c r="BY14" s="273">
        <v>25.0000010061454</v>
      </c>
      <c r="BZ14" s="273">
        <v>25.000000826990899</v>
      </c>
      <c r="CA14" s="273">
        <v>25.000000680049499</v>
      </c>
      <c r="CB14" s="273">
        <v>25.000000555459199</v>
      </c>
      <c r="CC14" s="273">
        <v>25.000000446368301</v>
      </c>
      <c r="CD14" s="273">
        <v>25.0000003478583</v>
      </c>
      <c r="CE14" s="273">
        <v>25.000000256312699</v>
      </c>
      <c r="CF14" s="273">
        <v>25.000000169042401</v>
      </c>
      <c r="CG14" s="273">
        <v>25.000000084068201</v>
      </c>
      <c r="CH14" s="273">
        <v>25</v>
      </c>
    </row>
    <row r="15" spans="1:86" ht="7.5" customHeight="1">
      <c r="A15" s="51">
        <f t="shared" si="0"/>
        <v>11</v>
      </c>
      <c r="B15" s="51"/>
      <c r="C15" s="51"/>
      <c r="F15" s="273">
        <v>-1E+30</v>
      </c>
      <c r="G15" s="273">
        <v>-1E+30</v>
      </c>
      <c r="H15" s="273">
        <v>-1E+30</v>
      </c>
      <c r="I15" s="273">
        <v>-1E+30</v>
      </c>
      <c r="J15" s="273">
        <v>-1E+30</v>
      </c>
      <c r="K15" s="273">
        <v>-1E+30</v>
      </c>
      <c r="L15" s="273">
        <v>-1E+30</v>
      </c>
      <c r="M15" s="273">
        <v>-1E+30</v>
      </c>
      <c r="N15" s="273">
        <v>-1E+30</v>
      </c>
      <c r="O15" s="273">
        <v>-1E+30</v>
      </c>
      <c r="P15" s="273">
        <v>-1E+30</v>
      </c>
      <c r="Q15" s="273">
        <v>-1E+30</v>
      </c>
      <c r="R15" s="273">
        <v>-1E+30</v>
      </c>
      <c r="S15" s="273">
        <v>-1E+30</v>
      </c>
      <c r="T15" s="273">
        <v>-1E+30</v>
      </c>
      <c r="U15" s="273">
        <v>-1E+30</v>
      </c>
      <c r="V15" s="273">
        <v>-1E+30</v>
      </c>
      <c r="W15" s="273">
        <v>-1E+30</v>
      </c>
      <c r="X15" s="273">
        <v>-1E+30</v>
      </c>
      <c r="Y15" s="273">
        <v>-1E+30</v>
      </c>
      <c r="Z15" s="273">
        <v>-1E+30</v>
      </c>
      <c r="AA15" s="273">
        <v>-1E+30</v>
      </c>
      <c r="AB15" s="273">
        <v>-1E+30</v>
      </c>
      <c r="AC15" s="273">
        <v>-1E+30</v>
      </c>
      <c r="AD15" s="273">
        <v>-1E+30</v>
      </c>
      <c r="AE15" s="273">
        <v>-1E+30</v>
      </c>
      <c r="AF15" s="273">
        <v>-1E+30</v>
      </c>
      <c r="AG15" s="273">
        <v>-1E+30</v>
      </c>
      <c r="AH15" s="273">
        <v>-1E+30</v>
      </c>
      <c r="AI15" s="273">
        <v>-1E+30</v>
      </c>
      <c r="AJ15" s="273">
        <v>-1E+30</v>
      </c>
      <c r="AK15" s="273">
        <v>-1E+30</v>
      </c>
      <c r="AL15" s="273">
        <v>-1E+30</v>
      </c>
      <c r="AM15" s="273">
        <v>-1E+30</v>
      </c>
      <c r="AN15" s="273">
        <v>-1E+30</v>
      </c>
      <c r="AO15" s="273">
        <v>-1E+30</v>
      </c>
      <c r="AP15" s="273">
        <v>-1E+30</v>
      </c>
      <c r="AQ15" s="273">
        <v>-1E+30</v>
      </c>
      <c r="AR15" s="273">
        <v>-1E+30</v>
      </c>
      <c r="AS15" s="273">
        <v>-1E+30</v>
      </c>
      <c r="AU15" s="273">
        <v>25.126056760791101</v>
      </c>
      <c r="AV15" s="273">
        <v>25.118504072553499</v>
      </c>
      <c r="AW15" s="273">
        <v>25.104914352154999</v>
      </c>
      <c r="AX15" s="273">
        <v>25.087756345904602</v>
      </c>
      <c r="AY15" s="273">
        <v>25.069644159325801</v>
      </c>
      <c r="AZ15" s="273">
        <v>25.052680923710099</v>
      </c>
      <c r="BA15" s="273">
        <v>25.038158213007002</v>
      </c>
      <c r="BB15" s="273">
        <v>25.026582017677299</v>
      </c>
      <c r="BC15" s="273">
        <v>25.017881105731</v>
      </c>
      <c r="BD15" s="273">
        <v>25.011656602567101</v>
      </c>
      <c r="BE15" s="273">
        <v>25.007387738047299</v>
      </c>
      <c r="BF15" s="273">
        <v>25.004565034788399</v>
      </c>
      <c r="BG15" s="273">
        <v>25.002757167360102</v>
      </c>
      <c r="BH15" s="273">
        <v>25.001631365603501</v>
      </c>
      <c r="BI15" s="273">
        <v>25.000947579810799</v>
      </c>
      <c r="BJ15" s="273">
        <v>25.0005414245549</v>
      </c>
      <c r="BK15" s="273">
        <v>25.000304966000101</v>
      </c>
      <c r="BL15" s="273">
        <v>25.0001697756887</v>
      </c>
      <c r="BM15" s="273">
        <v>25.000093745558299</v>
      </c>
      <c r="BN15" s="273">
        <v>25.0000516240761</v>
      </c>
      <c r="BO15" s="273">
        <v>25.000028606859701</v>
      </c>
      <c r="BP15" s="273">
        <v>25.000016186075801</v>
      </c>
      <c r="BQ15" s="273">
        <v>25.000009556764301</v>
      </c>
      <c r="BR15" s="273">
        <v>25.0000060371732</v>
      </c>
      <c r="BS15" s="273">
        <v>25.000004114970601</v>
      </c>
      <c r="BT15" s="273">
        <v>25.000002979440598</v>
      </c>
      <c r="BU15" s="273">
        <v>25.000002255224398</v>
      </c>
      <c r="BV15" s="273">
        <v>25.000001763156199</v>
      </c>
      <c r="BW15" s="273">
        <v>25.000001411108499</v>
      </c>
      <c r="BX15" s="273">
        <v>25.000001148094402</v>
      </c>
      <c r="BY15" s="273">
        <v>25.0000009440291</v>
      </c>
      <c r="BZ15" s="273">
        <v>25.0000007801588</v>
      </c>
      <c r="CA15" s="273">
        <v>25.000000644224599</v>
      </c>
      <c r="CB15" s="273">
        <v>25.000000527874299</v>
      </c>
      <c r="CC15" s="273">
        <v>25.000000425208999</v>
      </c>
      <c r="CD15" s="273">
        <v>25.000000331936999</v>
      </c>
      <c r="CE15" s="273">
        <v>25.000000244868399</v>
      </c>
      <c r="CF15" s="273">
        <v>25.000000161612999</v>
      </c>
      <c r="CG15" s="273">
        <v>25.000000080404099</v>
      </c>
      <c r="CH15" s="273">
        <v>25</v>
      </c>
    </row>
    <row r="16" spans="1:86" ht="7.5" customHeight="1">
      <c r="A16" s="51">
        <f t="shared" si="0"/>
        <v>12</v>
      </c>
      <c r="B16" s="51"/>
      <c r="C16" s="51"/>
      <c r="F16" s="273">
        <v>-1E+30</v>
      </c>
      <c r="G16" s="273">
        <v>-1E+30</v>
      </c>
      <c r="H16" s="273">
        <v>-1E+30</v>
      </c>
      <c r="I16" s="273">
        <v>-1E+30</v>
      </c>
      <c r="J16" s="273">
        <v>-1E+30</v>
      </c>
      <c r="K16" s="273">
        <v>-1E+30</v>
      </c>
      <c r="L16" s="273">
        <v>-1E+30</v>
      </c>
      <c r="M16" s="273">
        <v>-1E+30</v>
      </c>
      <c r="N16" s="273">
        <v>-1E+30</v>
      </c>
      <c r="O16" s="273">
        <v>-1E+30</v>
      </c>
      <c r="P16" s="273">
        <v>-1E+30</v>
      </c>
      <c r="Q16" s="273">
        <v>-1E+30</v>
      </c>
      <c r="R16" s="273">
        <v>-1E+30</v>
      </c>
      <c r="S16" s="273">
        <v>-1E+30</v>
      </c>
      <c r="T16" s="273">
        <v>-1E+30</v>
      </c>
      <c r="U16" s="273">
        <v>-1E+30</v>
      </c>
      <c r="V16" s="273">
        <v>-1E+30</v>
      </c>
      <c r="W16" s="273">
        <v>-1E+30</v>
      </c>
      <c r="X16" s="273">
        <v>-1E+30</v>
      </c>
      <c r="Y16" s="273">
        <v>-1E+30</v>
      </c>
      <c r="Z16" s="273">
        <v>-1E+30</v>
      </c>
      <c r="AA16" s="273">
        <v>-1E+30</v>
      </c>
      <c r="AB16" s="273">
        <v>-1E+30</v>
      </c>
      <c r="AC16" s="273">
        <v>-1E+30</v>
      </c>
      <c r="AD16" s="273">
        <v>-1E+30</v>
      </c>
      <c r="AE16" s="273">
        <v>-1E+30</v>
      </c>
      <c r="AF16" s="273">
        <v>-1E+30</v>
      </c>
      <c r="AG16" s="273">
        <v>-1E+30</v>
      </c>
      <c r="AH16" s="273">
        <v>-1E+30</v>
      </c>
      <c r="AI16" s="273">
        <v>-1E+30</v>
      </c>
      <c r="AJ16" s="273">
        <v>-1E+30</v>
      </c>
      <c r="AK16" s="273">
        <v>-1E+30</v>
      </c>
      <c r="AL16" s="273">
        <v>-1E+30</v>
      </c>
      <c r="AM16" s="273">
        <v>-1E+30</v>
      </c>
      <c r="AN16" s="273">
        <v>-1E+30</v>
      </c>
      <c r="AO16" s="273">
        <v>-1E+30</v>
      </c>
      <c r="AP16" s="273">
        <v>-1E+30</v>
      </c>
      <c r="AQ16" s="273">
        <v>-1E+30</v>
      </c>
      <c r="AR16" s="273">
        <v>-1E+30</v>
      </c>
      <c r="AS16" s="273">
        <v>-1E+30</v>
      </c>
      <c r="AU16" s="273">
        <v>25.068259239374399</v>
      </c>
      <c r="AV16" s="273">
        <v>25.064432068214501</v>
      </c>
      <c r="AW16" s="273">
        <v>25.057490577661198</v>
      </c>
      <c r="AX16" s="273">
        <v>25.048615996942299</v>
      </c>
      <c r="AY16" s="273">
        <v>25.039097105162401</v>
      </c>
      <c r="AZ16" s="273">
        <v>25.030017640310501</v>
      </c>
      <c r="BA16" s="273">
        <v>25.022090526293098</v>
      </c>
      <c r="BB16" s="273">
        <v>25.015642831802001</v>
      </c>
      <c r="BC16" s="273">
        <v>25.010697500286799</v>
      </c>
      <c r="BD16" s="273">
        <v>25.0070885036262</v>
      </c>
      <c r="BE16" s="273">
        <v>25.004565034763498</v>
      </c>
      <c r="BF16" s="273">
        <v>25.0028650647373</v>
      </c>
      <c r="BG16" s="273">
        <v>25.0017566998517</v>
      </c>
      <c r="BH16" s="273">
        <v>25.001054677129101</v>
      </c>
      <c r="BI16" s="273">
        <v>25.0006213534826</v>
      </c>
      <c r="BJ16" s="273">
        <v>25.000360002797201</v>
      </c>
      <c r="BK16" s="273">
        <v>25.000205628823402</v>
      </c>
      <c r="BL16" s="273">
        <v>25.0001161509051</v>
      </c>
      <c r="BM16" s="273">
        <v>25.000065172192901</v>
      </c>
      <c r="BN16" s="273">
        <v>25.0000365804074</v>
      </c>
      <c r="BO16" s="273">
        <v>25.000020773254501</v>
      </c>
      <c r="BP16" s="273">
        <v>25.0000121469973</v>
      </c>
      <c r="BQ16" s="273">
        <v>25.000007487430398</v>
      </c>
      <c r="BR16" s="273">
        <v>25.000004960951198</v>
      </c>
      <c r="BS16" s="273">
        <v>25.000003512220601</v>
      </c>
      <c r="BT16" s="273">
        <v>25.0000026148887</v>
      </c>
      <c r="BU16" s="273">
        <v>25.000002020208601</v>
      </c>
      <c r="BV16" s="273">
        <v>25.000001603755599</v>
      </c>
      <c r="BW16" s="273">
        <v>25.0000012985432</v>
      </c>
      <c r="BX16" s="273">
        <v>25.0000010660114</v>
      </c>
      <c r="BY16" s="273">
        <v>25.000000882646699</v>
      </c>
      <c r="BZ16" s="273">
        <v>25.000000733381398</v>
      </c>
      <c r="CA16" s="273">
        <v>25.000000608133199</v>
      </c>
      <c r="CB16" s="273">
        <v>25.000000499895499</v>
      </c>
      <c r="CC16" s="273">
        <v>25.0000004036355</v>
      </c>
      <c r="CD16" s="273">
        <v>25.000000315641099</v>
      </c>
      <c r="CE16" s="273">
        <v>25.000000233123</v>
      </c>
      <c r="CF16" s="273">
        <v>25.000000153975002</v>
      </c>
      <c r="CG16" s="273">
        <v>25.000000076633501</v>
      </c>
      <c r="CH16" s="273">
        <v>25</v>
      </c>
    </row>
    <row r="17" spans="1:86" ht="7.5" customHeight="1">
      <c r="A17" s="51">
        <f t="shared" si="0"/>
        <v>13</v>
      </c>
      <c r="B17" s="51"/>
      <c r="C17" s="51"/>
      <c r="F17" s="273">
        <v>-1E+30</v>
      </c>
      <c r="G17" s="273">
        <v>-1E+30</v>
      </c>
      <c r="H17" s="273">
        <v>-1E+30</v>
      </c>
      <c r="I17" s="273">
        <v>-1E+30</v>
      </c>
      <c r="J17" s="273">
        <v>-1E+30</v>
      </c>
      <c r="K17" s="273">
        <v>-1E+30</v>
      </c>
      <c r="L17" s="273">
        <v>-1E+30</v>
      </c>
      <c r="M17" s="273">
        <v>-1E+30</v>
      </c>
      <c r="N17" s="273">
        <v>-1E+30</v>
      </c>
      <c r="O17" s="273">
        <v>-1E+30</v>
      </c>
      <c r="P17" s="273">
        <v>-1E+30</v>
      </c>
      <c r="Q17" s="273">
        <v>-1E+30</v>
      </c>
      <c r="R17" s="273">
        <v>-1E+30</v>
      </c>
      <c r="S17" s="273">
        <v>-1E+30</v>
      </c>
      <c r="T17" s="273">
        <v>-1E+30</v>
      </c>
      <c r="U17" s="273">
        <v>-1E+30</v>
      </c>
      <c r="V17" s="273">
        <v>-1E+30</v>
      </c>
      <c r="W17" s="273">
        <v>-1E+30</v>
      </c>
      <c r="X17" s="273">
        <v>-1E+30</v>
      </c>
      <c r="Y17" s="273">
        <v>-1E+30</v>
      </c>
      <c r="Z17" s="273">
        <v>-1E+30</v>
      </c>
      <c r="AA17" s="273">
        <v>-1E+30</v>
      </c>
      <c r="AB17" s="273">
        <v>-1E+30</v>
      </c>
      <c r="AC17" s="273">
        <v>-1E+30</v>
      </c>
      <c r="AD17" s="273">
        <v>-1E+30</v>
      </c>
      <c r="AE17" s="273">
        <v>-1E+30</v>
      </c>
      <c r="AF17" s="273">
        <v>-1E+30</v>
      </c>
      <c r="AG17" s="273">
        <v>-1E+30</v>
      </c>
      <c r="AH17" s="273">
        <v>-1E+30</v>
      </c>
      <c r="AI17" s="273">
        <v>-1E+30</v>
      </c>
      <c r="AJ17" s="273">
        <v>-1E+30</v>
      </c>
      <c r="AK17" s="273">
        <v>-1E+30</v>
      </c>
      <c r="AL17" s="273">
        <v>-1E+30</v>
      </c>
      <c r="AM17" s="273">
        <v>-1E+30</v>
      </c>
      <c r="AN17" s="273">
        <v>-1E+30</v>
      </c>
      <c r="AO17" s="273">
        <v>-1E+30</v>
      </c>
      <c r="AP17" s="273">
        <v>-1E+30</v>
      </c>
      <c r="AQ17" s="273">
        <v>-1E+30</v>
      </c>
      <c r="AR17" s="273">
        <v>-1E+30</v>
      </c>
      <c r="AS17" s="273">
        <v>-1E+30</v>
      </c>
      <c r="AU17" s="273">
        <v>25.036528173179001</v>
      </c>
      <c r="AV17" s="273">
        <v>25.0346022529218</v>
      </c>
      <c r="AW17" s="273">
        <v>25.031085220595699</v>
      </c>
      <c r="AX17" s="273">
        <v>25.026540126621502</v>
      </c>
      <c r="AY17" s="273">
        <v>25.0215969573749</v>
      </c>
      <c r="AZ17" s="273">
        <v>25.016805436339201</v>
      </c>
      <c r="BA17" s="273">
        <v>25.012548014242999</v>
      </c>
      <c r="BB17" s="273">
        <v>25.009021081189299</v>
      </c>
      <c r="BC17" s="273">
        <v>25.006265097062599</v>
      </c>
      <c r="BD17" s="273">
        <v>25.0042161703213</v>
      </c>
      <c r="BE17" s="273">
        <v>25.0027571673069</v>
      </c>
      <c r="BF17" s="273">
        <v>25.001756699823201</v>
      </c>
      <c r="BG17" s="273">
        <v>25.001093131556299</v>
      </c>
      <c r="BH17" s="273">
        <v>25.000665859002101</v>
      </c>
      <c r="BI17" s="273">
        <v>25.000397933950499</v>
      </c>
      <c r="BJ17" s="273">
        <v>25.000233888548902</v>
      </c>
      <c r="BK17" s="273">
        <v>25.000135589474901</v>
      </c>
      <c r="BL17" s="273">
        <v>25.000077829134799</v>
      </c>
      <c r="BM17" s="273">
        <v>25.000044489844299</v>
      </c>
      <c r="BN17" s="273">
        <v>25.000025557971799</v>
      </c>
      <c r="BO17" s="273">
        <v>25.0000149664038</v>
      </c>
      <c r="BP17" s="273">
        <v>25.000009117436399</v>
      </c>
      <c r="BQ17" s="273">
        <v>25.000005908500199</v>
      </c>
      <c r="BR17" s="273">
        <v>25.000004099766102</v>
      </c>
      <c r="BS17" s="273">
        <v>25.000003005397598</v>
      </c>
      <c r="BT17" s="273">
        <v>25.000002295527</v>
      </c>
      <c r="BU17" s="273">
        <v>25.0000018075654</v>
      </c>
      <c r="BV17" s="273">
        <v>25.0000014558095</v>
      </c>
      <c r="BW17" s="273">
        <v>25.0000011919259</v>
      </c>
      <c r="BX17" s="273">
        <v>25.000000986986102</v>
      </c>
      <c r="BY17" s="273">
        <v>25.0000008227648</v>
      </c>
      <c r="BZ17" s="273">
        <v>25.000000687256801</v>
      </c>
      <c r="CA17" s="273">
        <v>25.000000572238399</v>
      </c>
      <c r="CB17" s="273">
        <v>25.000000471878799</v>
      </c>
      <c r="CC17" s="273">
        <v>25.000000381919001</v>
      </c>
      <c r="CD17" s="273">
        <v>25.0000002991729</v>
      </c>
      <c r="CE17" s="273">
        <v>25.000000221220901</v>
      </c>
      <c r="CF17" s="273">
        <v>25.000000146221499</v>
      </c>
      <c r="CG17" s="273">
        <v>25.0000000728025</v>
      </c>
      <c r="CH17" s="273">
        <v>25</v>
      </c>
    </row>
    <row r="18" spans="1:86" ht="7.5" customHeight="1">
      <c r="A18" s="51">
        <f t="shared" si="0"/>
        <v>14</v>
      </c>
      <c r="B18" s="51"/>
      <c r="C18" s="51"/>
      <c r="F18" s="273">
        <v>-1E+30</v>
      </c>
      <c r="G18" s="273">
        <v>-1E+30</v>
      </c>
      <c r="H18" s="273">
        <v>-1E+30</v>
      </c>
      <c r="I18" s="273">
        <v>-1E+30</v>
      </c>
      <c r="J18" s="273">
        <v>-1E+30</v>
      </c>
      <c r="K18" s="273">
        <v>-1E+30</v>
      </c>
      <c r="L18" s="273">
        <v>-1E+30</v>
      </c>
      <c r="M18" s="273">
        <v>-1E+30</v>
      </c>
      <c r="N18" s="273">
        <v>-1E+30</v>
      </c>
      <c r="O18" s="273">
        <v>-1E+30</v>
      </c>
      <c r="P18" s="273">
        <v>-1E+30</v>
      </c>
      <c r="Q18" s="273">
        <v>-1E+30</v>
      </c>
      <c r="R18" s="273">
        <v>-1E+30</v>
      </c>
      <c r="S18" s="273">
        <v>-1E+30</v>
      </c>
      <c r="T18" s="273">
        <v>-1E+30</v>
      </c>
      <c r="U18" s="273">
        <v>-1E+30</v>
      </c>
      <c r="V18" s="273">
        <v>-1E+30</v>
      </c>
      <c r="W18" s="273">
        <v>-1E+30</v>
      </c>
      <c r="X18" s="273">
        <v>-1E+30</v>
      </c>
      <c r="Y18" s="273">
        <v>-1E+30</v>
      </c>
      <c r="Z18" s="273">
        <v>-1E+30</v>
      </c>
      <c r="AA18" s="273">
        <v>-1E+30</v>
      </c>
      <c r="AB18" s="273">
        <v>-1E+30</v>
      </c>
      <c r="AC18" s="273">
        <v>-1E+30</v>
      </c>
      <c r="AD18" s="273">
        <v>-1E+30</v>
      </c>
      <c r="AE18" s="273">
        <v>-1E+30</v>
      </c>
      <c r="AF18" s="273">
        <v>-1E+30</v>
      </c>
      <c r="AG18" s="273">
        <v>-1E+30</v>
      </c>
      <c r="AH18" s="273">
        <v>-1E+30</v>
      </c>
      <c r="AI18" s="273">
        <v>-1E+30</v>
      </c>
      <c r="AJ18" s="273">
        <v>-1E+30</v>
      </c>
      <c r="AK18" s="273">
        <v>-1E+30</v>
      </c>
      <c r="AL18" s="273">
        <v>-1E+30</v>
      </c>
      <c r="AM18" s="273">
        <v>-1E+30</v>
      </c>
      <c r="AN18" s="273">
        <v>-1E+30</v>
      </c>
      <c r="AO18" s="273">
        <v>-1E+30</v>
      </c>
      <c r="AP18" s="273">
        <v>-1E+30</v>
      </c>
      <c r="AQ18" s="273">
        <v>-1E+30</v>
      </c>
      <c r="AR18" s="273">
        <v>-1E+30</v>
      </c>
      <c r="AS18" s="273">
        <v>-1E+30</v>
      </c>
      <c r="AU18" s="273">
        <v>25.019337850654701</v>
      </c>
      <c r="AV18" s="273">
        <v>25.0183749660434</v>
      </c>
      <c r="AW18" s="273">
        <v>25.0166062299866</v>
      </c>
      <c r="AX18" s="273">
        <v>25.014299090125299</v>
      </c>
      <c r="AY18" s="273">
        <v>25.011759260521199</v>
      </c>
      <c r="AZ18" s="273">
        <v>25.009261995532299</v>
      </c>
      <c r="BA18" s="273">
        <v>25.007007905812301</v>
      </c>
      <c r="BB18" s="273">
        <v>25.005109215544401</v>
      </c>
      <c r="BC18" s="273">
        <v>25.003599930670099</v>
      </c>
      <c r="BD18" s="273">
        <v>25.0024583277015</v>
      </c>
      <c r="BE18" s="273">
        <v>25.001631365519501</v>
      </c>
      <c r="BF18" s="273">
        <v>25.001054677070002</v>
      </c>
      <c r="BG18" s="273">
        <v>25.000665858971601</v>
      </c>
      <c r="BH18" s="273">
        <v>25.0004114885995</v>
      </c>
      <c r="BI18" s="273">
        <v>25.000249519641699</v>
      </c>
      <c r="BJ18" s="273">
        <v>25.000148876511201</v>
      </c>
      <c r="BK18" s="273">
        <v>25.000087710252501</v>
      </c>
      <c r="BL18" s="273">
        <v>25.0000512787798</v>
      </c>
      <c r="BM18" s="273">
        <v>25.000029975997599</v>
      </c>
      <c r="BN18" s="273">
        <v>25.000017727604099</v>
      </c>
      <c r="BO18" s="273">
        <v>25.000010791088101</v>
      </c>
      <c r="BP18" s="273">
        <v>25.000006907209201</v>
      </c>
      <c r="BQ18" s="273">
        <v>25.0000047176339</v>
      </c>
      <c r="BR18" s="273">
        <v>25.000003413204201</v>
      </c>
      <c r="BS18" s="273">
        <v>25.000002581050701</v>
      </c>
      <c r="BT18" s="273">
        <v>25.000002017528001</v>
      </c>
      <c r="BU18" s="273">
        <v>25.0000016167095</v>
      </c>
      <c r="BV18" s="273">
        <v>25.000001319751401</v>
      </c>
      <c r="BW18" s="273">
        <v>25.000001091937399</v>
      </c>
      <c r="BX18" s="273">
        <v>25.000000911687099</v>
      </c>
      <c r="BY18" s="273">
        <v>25.0000007649626</v>
      </c>
      <c r="BZ18" s="273">
        <v>25.000000642261998</v>
      </c>
      <c r="CA18" s="273">
        <v>25.000000536923402</v>
      </c>
      <c r="CB18" s="273">
        <v>25.0000004441276</v>
      </c>
      <c r="CC18" s="273">
        <v>25.000000360295299</v>
      </c>
      <c r="CD18" s="273">
        <v>25.000000282711099</v>
      </c>
      <c r="CE18" s="273">
        <v>25.0000002092908</v>
      </c>
      <c r="CF18" s="273">
        <v>25.000000138436199</v>
      </c>
      <c r="CG18" s="273">
        <v>25.000000068952101</v>
      </c>
      <c r="CH18" s="273">
        <v>25</v>
      </c>
    </row>
    <row r="19" spans="1:86" ht="7.5" customHeight="1">
      <c r="A19" s="51"/>
      <c r="B19" s="51"/>
      <c r="C19" s="51"/>
      <c r="F19" s="273">
        <v>-1E+30</v>
      </c>
      <c r="G19" s="273">
        <v>-1E+30</v>
      </c>
      <c r="H19" s="273">
        <v>-1E+30</v>
      </c>
      <c r="I19" s="273">
        <v>-1E+30</v>
      </c>
      <c r="J19" s="273">
        <v>-1E+30</v>
      </c>
      <c r="K19" s="273">
        <v>-1E+30</v>
      </c>
      <c r="L19" s="273">
        <v>-1E+30</v>
      </c>
      <c r="M19" s="273">
        <v>-1E+30</v>
      </c>
      <c r="N19" s="273">
        <v>-1E+30</v>
      </c>
      <c r="O19" s="273">
        <v>-1E+30</v>
      </c>
      <c r="P19" s="273">
        <v>-1E+30</v>
      </c>
      <c r="Q19" s="273">
        <v>-1E+30</v>
      </c>
      <c r="R19" s="273">
        <v>-1E+30</v>
      </c>
      <c r="S19" s="273">
        <v>-1E+30</v>
      </c>
      <c r="T19" s="273">
        <v>-1E+30</v>
      </c>
      <c r="U19" s="273">
        <v>-1E+30</v>
      </c>
      <c r="V19" s="273">
        <v>-1E+30</v>
      </c>
      <c r="W19" s="273">
        <v>-1E+30</v>
      </c>
      <c r="X19" s="273">
        <v>-1E+30</v>
      </c>
      <c r="Y19" s="273">
        <v>-1E+30</v>
      </c>
      <c r="Z19" s="273">
        <v>-1E+30</v>
      </c>
      <c r="AA19" s="273">
        <v>-1E+30</v>
      </c>
      <c r="AB19" s="273">
        <v>-1E+30</v>
      </c>
      <c r="AC19" s="273">
        <v>-1E+30</v>
      </c>
      <c r="AD19" s="273">
        <v>-1E+30</v>
      </c>
      <c r="AE19" s="273">
        <v>-1E+30</v>
      </c>
      <c r="AF19" s="273">
        <v>-1E+30</v>
      </c>
      <c r="AG19" s="273">
        <v>-1E+30</v>
      </c>
      <c r="AH19" s="273">
        <v>-1E+30</v>
      </c>
      <c r="AI19" s="273">
        <v>-1E+30</v>
      </c>
      <c r="AJ19" s="273">
        <v>-1E+30</v>
      </c>
      <c r="AK19" s="273">
        <v>-1E+30</v>
      </c>
      <c r="AL19" s="273">
        <v>-1E+30</v>
      </c>
      <c r="AM19" s="273">
        <v>-1E+30</v>
      </c>
      <c r="AN19" s="273">
        <v>-1E+30</v>
      </c>
      <c r="AO19" s="273">
        <v>-1E+30</v>
      </c>
      <c r="AP19" s="273">
        <v>-1E+30</v>
      </c>
      <c r="AQ19" s="273">
        <v>-1E+30</v>
      </c>
      <c r="AR19" s="273">
        <v>-1E+30</v>
      </c>
      <c r="AS19" s="273">
        <v>-1E+30</v>
      </c>
      <c r="AU19" s="273">
        <v>25.010136053442501</v>
      </c>
      <c r="AV19" s="273">
        <v>25.009657630043399</v>
      </c>
      <c r="AW19" s="273">
        <v>25.008774314952699</v>
      </c>
      <c r="AX19" s="273">
        <v>25.007612711850399</v>
      </c>
      <c r="AY19" s="273">
        <v>25.006320219049702</v>
      </c>
      <c r="AZ19" s="273">
        <v>25.005033157240899</v>
      </c>
      <c r="BA19" s="273">
        <v>25.003854855442199</v>
      </c>
      <c r="BB19" s="273">
        <v>25.002847175308499</v>
      </c>
      <c r="BC19" s="273">
        <v>25.002033440088699</v>
      </c>
      <c r="BD19" s="273">
        <v>25.0014079899926</v>
      </c>
      <c r="BE19" s="273">
        <v>25.000947579695701</v>
      </c>
      <c r="BF19" s="273">
        <v>25.000621353392901</v>
      </c>
      <c r="BG19" s="273">
        <v>25.000397933889701</v>
      </c>
      <c r="BH19" s="273">
        <v>25.000249519611501</v>
      </c>
      <c r="BI19" s="273">
        <v>25.000153604842801</v>
      </c>
      <c r="BJ19" s="273">
        <v>25.000093143884101</v>
      </c>
      <c r="BK19" s="273">
        <v>25.0000558856071</v>
      </c>
      <c r="BL19" s="273">
        <v>25.000033395642902</v>
      </c>
      <c r="BM19" s="273">
        <v>25.000020074461499</v>
      </c>
      <c r="BN19" s="273">
        <v>25.000012318454601</v>
      </c>
      <c r="BO19" s="273">
        <v>25.0000078675317</v>
      </c>
      <c r="BP19" s="273">
        <v>25.0000053240563</v>
      </c>
      <c r="BQ19" s="273">
        <v>25.000003816305998</v>
      </c>
      <c r="BR19" s="273">
        <v>25.000002864135201</v>
      </c>
      <c r="BS19" s="273">
        <v>25.000002225945298</v>
      </c>
      <c r="BT19" s="273">
        <v>25.000001776376401</v>
      </c>
      <c r="BU19" s="273">
        <v>25.000001446349799</v>
      </c>
      <c r="BV19" s="273">
        <v>25.000001195480099</v>
      </c>
      <c r="BW19" s="273">
        <v>25.000000998887799</v>
      </c>
      <c r="BX19" s="273">
        <v>25.000000840532302</v>
      </c>
      <c r="BY19" s="273">
        <v>25.000000709650401</v>
      </c>
      <c r="BZ19" s="273">
        <v>25.000000598760099</v>
      </c>
      <c r="CA19" s="273">
        <v>25.000000502493702</v>
      </c>
      <c r="CB19" s="273">
        <v>25.000000416891801</v>
      </c>
      <c r="CC19" s="273">
        <v>25.000000338963499</v>
      </c>
      <c r="CD19" s="273">
        <v>25.000000266409</v>
      </c>
      <c r="CE19" s="273">
        <v>25.000000197444301</v>
      </c>
      <c r="CF19" s="273">
        <v>25.0000001306922</v>
      </c>
      <c r="CG19" s="273">
        <v>25.000000065118702</v>
      </c>
      <c r="CH19" s="273">
        <v>25</v>
      </c>
    </row>
    <row r="20" spans="1:86" ht="7.5" customHeight="1">
      <c r="A20" s="51"/>
      <c r="B20" s="51"/>
      <c r="C20" s="51"/>
      <c r="F20" s="273">
        <v>-1E+30</v>
      </c>
      <c r="G20" s="273">
        <v>-1E+30</v>
      </c>
      <c r="H20" s="273">
        <v>-1E+30</v>
      </c>
      <c r="I20" s="273">
        <v>-1E+30</v>
      </c>
      <c r="J20" s="273">
        <v>-1E+30</v>
      </c>
      <c r="K20" s="273">
        <v>-1E+30</v>
      </c>
      <c r="L20" s="273">
        <v>-1E+30</v>
      </c>
      <c r="M20" s="273">
        <v>-1E+30</v>
      </c>
      <c r="N20" s="273">
        <v>-1E+30</v>
      </c>
      <c r="O20" s="273">
        <v>-1E+30</v>
      </c>
      <c r="P20" s="273">
        <v>-1E+30</v>
      </c>
      <c r="Q20" s="273">
        <v>-1E+30</v>
      </c>
      <c r="R20" s="273">
        <v>-1E+30</v>
      </c>
      <c r="S20" s="273">
        <v>-1E+30</v>
      </c>
      <c r="T20" s="273">
        <v>-1E+30</v>
      </c>
      <c r="U20" s="273">
        <v>-1E+30</v>
      </c>
      <c r="V20" s="273">
        <v>-1E+30</v>
      </c>
      <c r="W20" s="273">
        <v>-1E+30</v>
      </c>
      <c r="X20" s="273">
        <v>-1E+30</v>
      </c>
      <c r="Y20" s="273">
        <v>-1E+30</v>
      </c>
      <c r="Z20" s="273">
        <v>-1E+30</v>
      </c>
      <c r="AA20" s="273">
        <v>-1E+30</v>
      </c>
      <c r="AB20" s="273">
        <v>-1E+30</v>
      </c>
      <c r="AC20" s="273">
        <v>-1E+30</v>
      </c>
      <c r="AD20" s="273">
        <v>-1E+30</v>
      </c>
      <c r="AE20" s="273">
        <v>-1E+30</v>
      </c>
      <c r="AF20" s="273">
        <v>-1E+30</v>
      </c>
      <c r="AG20" s="273">
        <v>-1E+30</v>
      </c>
      <c r="AH20" s="273">
        <v>-1E+30</v>
      </c>
      <c r="AI20" s="273">
        <v>-1E+30</v>
      </c>
      <c r="AJ20" s="273">
        <v>-1E+30</v>
      </c>
      <c r="AK20" s="273">
        <v>-1E+30</v>
      </c>
      <c r="AL20" s="273">
        <v>-1E+30</v>
      </c>
      <c r="AM20" s="273">
        <v>-1E+30</v>
      </c>
      <c r="AN20" s="273">
        <v>-1E+30</v>
      </c>
      <c r="AO20" s="273">
        <v>-1E+30</v>
      </c>
      <c r="AP20" s="273">
        <v>-1E+30</v>
      </c>
      <c r="AQ20" s="273">
        <v>-1E+30</v>
      </c>
      <c r="AR20" s="273">
        <v>-1E+30</v>
      </c>
      <c r="AS20" s="273">
        <v>-1E+30</v>
      </c>
      <c r="AU20" s="273">
        <v>25.005264211718298</v>
      </c>
      <c r="AV20" s="273">
        <v>25.005027918313299</v>
      </c>
      <c r="AW20" s="273">
        <v>25.004589695933198</v>
      </c>
      <c r="AX20" s="273">
        <v>25.004009271456599</v>
      </c>
      <c r="AY20" s="273">
        <v>25.0033572955133</v>
      </c>
      <c r="AZ20" s="273">
        <v>25.002700643388</v>
      </c>
      <c r="BA20" s="273">
        <v>25.002091736693501</v>
      </c>
      <c r="BB20" s="273">
        <v>25.001563747857801</v>
      </c>
      <c r="BC20" s="273">
        <v>25.001131144143599</v>
      </c>
      <c r="BD20" s="273">
        <v>25.000793642232001</v>
      </c>
      <c r="BE20" s="273">
        <v>25.000541424410599</v>
      </c>
      <c r="BF20" s="273">
        <v>25.000360002679201</v>
      </c>
      <c r="BG20" s="273">
        <v>25.000233888460201</v>
      </c>
      <c r="BH20" s="273">
        <v>25.0001488764531</v>
      </c>
      <c r="BI20" s="273">
        <v>25.000093143855999</v>
      </c>
      <c r="BJ20" s="273">
        <v>25.000057518953898</v>
      </c>
      <c r="BK20" s="273">
        <v>25.000035266352501</v>
      </c>
      <c r="BL20" s="273">
        <v>25.000021656590601</v>
      </c>
      <c r="BM20" s="273">
        <v>25.000013491357901</v>
      </c>
      <c r="BN20" s="273">
        <v>25.000008674459401</v>
      </c>
      <c r="BO20" s="273">
        <v>25.0000058609677</v>
      </c>
      <c r="BP20" s="273">
        <v>25.000004184274701</v>
      </c>
      <c r="BQ20" s="273">
        <v>25.000003127583799</v>
      </c>
      <c r="BR20" s="273">
        <v>25.000002422459598</v>
      </c>
      <c r="BS20" s="273">
        <v>25.000001928276401</v>
      </c>
      <c r="BT20" s="273">
        <v>25.000001567474101</v>
      </c>
      <c r="BU20" s="273">
        <v>25.000001294814599</v>
      </c>
      <c r="BV20" s="273">
        <v>25.000001082532702</v>
      </c>
      <c r="BW20" s="273">
        <v>25.0000009128062</v>
      </c>
      <c r="BX20" s="273">
        <v>25.0000007737356</v>
      </c>
      <c r="BY20" s="273">
        <v>25.0000006570937</v>
      </c>
      <c r="BZ20" s="273">
        <v>25.0000005570115</v>
      </c>
      <c r="CA20" s="273">
        <v>25.000000469183</v>
      </c>
      <c r="CB20" s="273">
        <v>25.000000390369799</v>
      </c>
      <c r="CC20" s="273">
        <v>25.000000318085899</v>
      </c>
      <c r="CD20" s="273">
        <v>25.000000250393899</v>
      </c>
      <c r="CE20" s="273">
        <v>25.000000185775701</v>
      </c>
      <c r="CF20" s="273">
        <v>25.0000001230515</v>
      </c>
      <c r="CG20" s="273">
        <v>25.000000061333001</v>
      </c>
      <c r="CH20" s="273">
        <v>25</v>
      </c>
    </row>
    <row r="21" spans="1:86" ht="7.5" customHeight="1">
      <c r="F21" s="273">
        <v>-1E+30</v>
      </c>
      <c r="G21" s="273">
        <v>-1E+30</v>
      </c>
      <c r="H21" s="273">
        <v>-1E+30</v>
      </c>
      <c r="I21" s="273">
        <v>-1E+30</v>
      </c>
      <c r="J21" s="273">
        <v>-1E+30</v>
      </c>
      <c r="K21" s="273">
        <v>-1E+30</v>
      </c>
      <c r="L21" s="273">
        <v>-1E+30</v>
      </c>
      <c r="M21" s="273">
        <v>-1E+30</v>
      </c>
      <c r="N21" s="273">
        <v>-1E+30</v>
      </c>
      <c r="O21" s="273">
        <v>-1E+30</v>
      </c>
      <c r="P21" s="273">
        <v>-1E+30</v>
      </c>
      <c r="Q21" s="273">
        <v>-1E+30</v>
      </c>
      <c r="R21" s="273">
        <v>-1E+30</v>
      </c>
      <c r="S21" s="273">
        <v>-1E+30</v>
      </c>
      <c r="T21" s="273">
        <v>-1E+30</v>
      </c>
      <c r="U21" s="273">
        <v>-1E+30</v>
      </c>
      <c r="V21" s="273">
        <v>-1E+30</v>
      </c>
      <c r="W21" s="273">
        <v>-1E+30</v>
      </c>
      <c r="X21" s="273">
        <v>-1E+30</v>
      </c>
      <c r="Y21" s="273">
        <v>-1E+30</v>
      </c>
      <c r="Z21" s="273">
        <v>-1E+30</v>
      </c>
      <c r="AA21" s="273">
        <v>-1E+30</v>
      </c>
      <c r="AB21" s="273">
        <v>-1E+30</v>
      </c>
      <c r="AC21" s="273">
        <v>-1E+30</v>
      </c>
      <c r="AD21" s="273">
        <v>-1E+30</v>
      </c>
      <c r="AE21" s="273">
        <v>-1E+30</v>
      </c>
      <c r="AF21" s="273">
        <v>-1E+30</v>
      </c>
      <c r="AG21" s="273">
        <v>-1E+30</v>
      </c>
      <c r="AH21" s="273">
        <v>-1E+30</v>
      </c>
      <c r="AI21" s="273">
        <v>-1E+30</v>
      </c>
      <c r="AJ21" s="273">
        <v>-1E+30</v>
      </c>
      <c r="AK21" s="273">
        <v>-1E+30</v>
      </c>
      <c r="AL21" s="273">
        <v>-1E+30</v>
      </c>
      <c r="AM21" s="273">
        <v>-1E+30</v>
      </c>
      <c r="AN21" s="273">
        <v>-1E+30</v>
      </c>
      <c r="AO21" s="273">
        <v>-1E+30</v>
      </c>
      <c r="AP21" s="273">
        <v>-1E+30</v>
      </c>
      <c r="AQ21" s="273">
        <v>-1E+30</v>
      </c>
      <c r="AR21" s="273">
        <v>-1E+30</v>
      </c>
      <c r="AS21" s="273">
        <v>-1E+30</v>
      </c>
      <c r="AU21" s="273">
        <v>25.002710868868601</v>
      </c>
      <c r="AV21" s="273">
        <v>25.002594836114302</v>
      </c>
      <c r="AW21" s="273">
        <v>25.002378794554598</v>
      </c>
      <c r="AX21" s="273">
        <v>25.002090824284501</v>
      </c>
      <c r="AY21" s="273">
        <v>25.001764605442499</v>
      </c>
      <c r="AZ21" s="273">
        <v>25.001432671403698</v>
      </c>
      <c r="BA21" s="273">
        <v>25.001121276754802</v>
      </c>
      <c r="BB21" s="273">
        <v>25.000847822993499</v>
      </c>
      <c r="BC21" s="273">
        <v>25.000620748083701</v>
      </c>
      <c r="BD21" s="273">
        <v>25.000441116868</v>
      </c>
      <c r="BE21" s="273">
        <v>25.000304965830701</v>
      </c>
      <c r="BF21" s="273">
        <v>25.000205628681002</v>
      </c>
      <c r="BG21" s="273">
        <v>25.000135589361999</v>
      </c>
      <c r="BH21" s="273">
        <v>25.0000877101699</v>
      </c>
      <c r="BI21" s="273">
        <v>25.0000558855543</v>
      </c>
      <c r="BJ21" s="273">
        <v>25.0000352663276</v>
      </c>
      <c r="BK21" s="273">
        <v>25.000022215700302</v>
      </c>
      <c r="BL21" s="273">
        <v>25.000014130050999</v>
      </c>
      <c r="BM21" s="273">
        <v>25.000009214879601</v>
      </c>
      <c r="BN21" s="273">
        <v>25.0000062666258</v>
      </c>
      <c r="BO21" s="273">
        <v>25.0000044824321</v>
      </c>
      <c r="BP21" s="273">
        <v>25.000003351171401</v>
      </c>
      <c r="BQ21" s="273">
        <v>25.000002594718001</v>
      </c>
      <c r="BR21" s="273">
        <v>25.000002064541999</v>
      </c>
      <c r="BS21" s="273">
        <v>25.000001677949498</v>
      </c>
      <c r="BT21" s="273">
        <v>25.000001386468298</v>
      </c>
      <c r="BU21" s="273">
        <v>25.000001160276899</v>
      </c>
      <c r="BV21" s="273">
        <v>25.000000980221099</v>
      </c>
      <c r="BW21" s="273">
        <v>25.000000833519898</v>
      </c>
      <c r="BX21" s="273">
        <v>25.000000711351301</v>
      </c>
      <c r="BY21" s="273">
        <v>25.000000607438</v>
      </c>
      <c r="BZ21" s="273">
        <v>25.000000517188099</v>
      </c>
      <c r="CA21" s="273">
        <v>25.000000437158899</v>
      </c>
      <c r="CB21" s="273">
        <v>25.000000364712101</v>
      </c>
      <c r="CC21" s="273">
        <v>25.000000297789899</v>
      </c>
      <c r="CD21" s="273">
        <v>25.000000234767999</v>
      </c>
      <c r="CE21" s="273">
        <v>25.000000174361499</v>
      </c>
      <c r="CF21" s="273">
        <v>25.000000115565101</v>
      </c>
      <c r="CG21" s="273">
        <v>25.0000000576206</v>
      </c>
      <c r="CH21" s="273">
        <v>25</v>
      </c>
    </row>
    <row r="22" spans="1:86" ht="7.5" customHeight="1">
      <c r="F22" s="273">
        <v>-1E+30</v>
      </c>
      <c r="G22" s="273">
        <v>-1E+30</v>
      </c>
      <c r="H22" s="273">
        <v>-1E+30</v>
      </c>
      <c r="I22" s="273">
        <v>-1E+30</v>
      </c>
      <c r="J22" s="273">
        <v>-1E+30</v>
      </c>
      <c r="K22" s="273">
        <v>-1E+30</v>
      </c>
      <c r="L22" s="273">
        <v>-1E+30</v>
      </c>
      <c r="M22" s="273">
        <v>-1E+30</v>
      </c>
      <c r="N22" s="273">
        <v>-1E+30</v>
      </c>
      <c r="O22" s="273">
        <v>-1E+30</v>
      </c>
      <c r="P22" s="273">
        <v>-1E+30</v>
      </c>
      <c r="Q22" s="273">
        <v>-1E+30</v>
      </c>
      <c r="R22" s="273">
        <v>-1E+30</v>
      </c>
      <c r="S22" s="273">
        <v>-1E+30</v>
      </c>
      <c r="T22" s="273">
        <v>-1E+30</v>
      </c>
      <c r="U22" s="273">
        <v>-1E+30</v>
      </c>
      <c r="V22" s="273">
        <v>-1E+30</v>
      </c>
      <c r="W22" s="273">
        <v>-1E+30</v>
      </c>
      <c r="X22" s="273">
        <v>-1E+30</v>
      </c>
      <c r="Y22" s="273">
        <v>-1E+30</v>
      </c>
      <c r="Z22" s="273">
        <v>-1E+30</v>
      </c>
      <c r="AA22" s="273">
        <v>-1E+30</v>
      </c>
      <c r="AB22" s="273">
        <v>-1E+30</v>
      </c>
      <c r="AC22" s="273">
        <v>-1E+30</v>
      </c>
      <c r="AD22" s="273">
        <v>-1E+30</v>
      </c>
      <c r="AE22" s="273">
        <v>-1E+30</v>
      </c>
      <c r="AF22" s="273">
        <v>-1E+30</v>
      </c>
      <c r="AG22" s="273">
        <v>-1E+30</v>
      </c>
      <c r="AH22" s="273">
        <v>-1E+30</v>
      </c>
      <c r="AI22" s="273">
        <v>-1E+30</v>
      </c>
      <c r="AJ22" s="273">
        <v>-1E+30</v>
      </c>
      <c r="AK22" s="273">
        <v>-1E+30</v>
      </c>
      <c r="AL22" s="273">
        <v>-1E+30</v>
      </c>
      <c r="AM22" s="273">
        <v>-1E+30</v>
      </c>
      <c r="AN22" s="273">
        <v>-1E+30</v>
      </c>
      <c r="AO22" s="273">
        <v>-1E+30</v>
      </c>
      <c r="AP22" s="273">
        <v>-1E+30</v>
      </c>
      <c r="AQ22" s="273">
        <v>-1E+30</v>
      </c>
      <c r="AR22" s="273">
        <v>-1E+30</v>
      </c>
      <c r="AS22" s="273">
        <v>-1E+30</v>
      </c>
      <c r="AU22" s="273">
        <v>25.001385212992499</v>
      </c>
      <c r="AV22" s="273">
        <v>25.001328551783701</v>
      </c>
      <c r="AW22" s="273">
        <v>25.001222682787098</v>
      </c>
      <c r="AX22" s="273">
        <v>25.0010807620382</v>
      </c>
      <c r="AY22" s="273">
        <v>25.000918763543002</v>
      </c>
      <c r="AZ22" s="273">
        <v>25.0007523955747</v>
      </c>
      <c r="BA22" s="273">
        <v>25.000594661570201</v>
      </c>
      <c r="BB22" s="273">
        <v>25.0004545266703</v>
      </c>
      <c r="BC22" s="273">
        <v>25.000336707921399</v>
      </c>
      <c r="BD22" s="273">
        <v>25.0002422927118</v>
      </c>
      <c r="BE22" s="273">
        <v>25.000169775499199</v>
      </c>
      <c r="BF22" s="273">
        <v>25.000116150743299</v>
      </c>
      <c r="BG22" s="273">
        <v>25.0000778290024</v>
      </c>
      <c r="BH22" s="273">
        <v>25.0000512786774</v>
      </c>
      <c r="BI22" s="273">
        <v>25.000033395569801</v>
      </c>
      <c r="BJ22" s="273">
        <v>25.000021656544899</v>
      </c>
      <c r="BK22" s="273">
        <v>25.0000141300298</v>
      </c>
      <c r="BL22" s="273">
        <v>25.000009405195701</v>
      </c>
      <c r="BM22" s="273">
        <v>25.000006485883599</v>
      </c>
      <c r="BN22" s="273">
        <v>25.000004677859401</v>
      </c>
      <c r="BO22" s="273">
        <v>25.000003514637999</v>
      </c>
      <c r="BP22" s="273">
        <v>25.000002729828399</v>
      </c>
      <c r="BQ22" s="273">
        <v>25.000002176714698</v>
      </c>
      <c r="BR22" s="273">
        <v>25.000001772079401</v>
      </c>
      <c r="BS22" s="273">
        <v>25.000001466529501</v>
      </c>
      <c r="BT22" s="273">
        <v>25.0000012294079</v>
      </c>
      <c r="BU22" s="273">
        <v>25.0000010409011</v>
      </c>
      <c r="BV22" s="273">
        <v>25.0000008877333</v>
      </c>
      <c r="BW22" s="273">
        <v>25.000000760718802</v>
      </c>
      <c r="BX22" s="273">
        <v>25.000000653313698</v>
      </c>
      <c r="BY22" s="273">
        <v>25.000000560731699</v>
      </c>
      <c r="BZ22" s="273">
        <v>25.0000004793866</v>
      </c>
      <c r="CA22" s="273">
        <v>25.000000406532401</v>
      </c>
      <c r="CB22" s="273">
        <v>25.000000340026201</v>
      </c>
      <c r="CC22" s="273">
        <v>25.000000278170798</v>
      </c>
      <c r="CD22" s="273">
        <v>25.0000002196102</v>
      </c>
      <c r="CE22" s="273">
        <v>25.000000163261799</v>
      </c>
      <c r="CF22" s="273">
        <v>25.0000001082735</v>
      </c>
      <c r="CG22" s="273">
        <v>25.000000054001799</v>
      </c>
      <c r="CH22" s="273">
        <v>25</v>
      </c>
    </row>
    <row r="23" spans="1:86" ht="7.5" customHeight="1">
      <c r="F23" s="273">
        <v>-1E+30</v>
      </c>
      <c r="G23" s="273">
        <v>-1E+30</v>
      </c>
      <c r="H23" s="273">
        <v>-1E+30</v>
      </c>
      <c r="I23" s="273">
        <v>-1E+30</v>
      </c>
      <c r="J23" s="273">
        <v>-1E+30</v>
      </c>
      <c r="K23" s="273">
        <v>-1E+30</v>
      </c>
      <c r="L23" s="273">
        <v>-1E+30</v>
      </c>
      <c r="M23" s="273">
        <v>-1E+30</v>
      </c>
      <c r="N23" s="273">
        <v>-1E+30</v>
      </c>
      <c r="O23" s="273">
        <v>-1E+30</v>
      </c>
      <c r="P23" s="273">
        <v>-1E+30</v>
      </c>
      <c r="Q23" s="273">
        <v>-1E+30</v>
      </c>
      <c r="R23" s="273">
        <v>-1E+30</v>
      </c>
      <c r="S23" s="273">
        <v>-1E+30</v>
      </c>
      <c r="T23" s="273">
        <v>-1E+30</v>
      </c>
      <c r="U23" s="273">
        <v>-1E+30</v>
      </c>
      <c r="V23" s="273">
        <v>-1E+30</v>
      </c>
      <c r="W23" s="273">
        <v>-1E+30</v>
      </c>
      <c r="X23" s="273">
        <v>-1E+30</v>
      </c>
      <c r="Y23" s="273">
        <v>-1E+30</v>
      </c>
      <c r="Z23" s="273">
        <v>-1E+30</v>
      </c>
      <c r="AA23" s="273">
        <v>-1E+30</v>
      </c>
      <c r="AB23" s="273">
        <v>-1E+30</v>
      </c>
      <c r="AC23" s="273">
        <v>-1E+30</v>
      </c>
      <c r="AD23" s="273">
        <v>-1E+30</v>
      </c>
      <c r="AE23" s="273">
        <v>-1E+30</v>
      </c>
      <c r="AF23" s="273">
        <v>-1E+30</v>
      </c>
      <c r="AG23" s="273">
        <v>-1E+30</v>
      </c>
      <c r="AH23" s="273">
        <v>-1E+30</v>
      </c>
      <c r="AI23" s="273">
        <v>-1E+30</v>
      </c>
      <c r="AJ23" s="273">
        <v>-1E+30</v>
      </c>
      <c r="AK23" s="273">
        <v>-1E+30</v>
      </c>
      <c r="AL23" s="273">
        <v>-1E+30</v>
      </c>
      <c r="AM23" s="273">
        <v>-1E+30</v>
      </c>
      <c r="AN23" s="273">
        <v>-1E+30</v>
      </c>
      <c r="AO23" s="273">
        <v>-1E+30</v>
      </c>
      <c r="AP23" s="273">
        <v>-1E+30</v>
      </c>
      <c r="AQ23" s="273">
        <v>-1E+30</v>
      </c>
      <c r="AR23" s="273">
        <v>-1E+30</v>
      </c>
      <c r="AS23" s="273">
        <v>-1E+30</v>
      </c>
      <c r="AU23" s="273">
        <v>25.0007029839735</v>
      </c>
      <c r="AV23" s="273">
        <v>25.000675463630799</v>
      </c>
      <c r="AW23" s="273">
        <v>25.0006238806982</v>
      </c>
      <c r="AX23" s="273">
        <v>25.000554377737799</v>
      </c>
      <c r="AY23" s="273">
        <v>25.000474494538199</v>
      </c>
      <c r="AZ23" s="273">
        <v>25.000391764063998</v>
      </c>
      <c r="BA23" s="273">
        <v>25.000312563898401</v>
      </c>
      <c r="BB23" s="273">
        <v>25.000241443212602</v>
      </c>
      <c r="BC23" s="273">
        <v>25.000180957360001</v>
      </c>
      <c r="BD23" s="273">
        <v>25.000131898231199</v>
      </c>
      <c r="BE23" s="273">
        <v>25.0000937453548</v>
      </c>
      <c r="BF23" s="273">
        <v>25.000065172017401</v>
      </c>
      <c r="BG23" s="273">
        <v>25.000044489697899</v>
      </c>
      <c r="BH23" s="273">
        <v>25.000029975880501</v>
      </c>
      <c r="BI23" s="273">
        <v>25.000020074372902</v>
      </c>
      <c r="BJ23" s="273">
        <v>25.0000134912957</v>
      </c>
      <c r="BK23" s="273">
        <v>25.0000092148411</v>
      </c>
      <c r="BL23" s="273">
        <v>25.000006485865701</v>
      </c>
      <c r="BM23" s="273">
        <v>25.000004746032499</v>
      </c>
      <c r="BN23" s="273">
        <v>25.0000036012</v>
      </c>
      <c r="BO23" s="273">
        <v>25.0000028163008</v>
      </c>
      <c r="BP23" s="273">
        <v>25.000002256826701</v>
      </c>
      <c r="BQ23" s="273">
        <v>25.000001844261998</v>
      </c>
      <c r="BR23" s="273">
        <v>25.000001531013702</v>
      </c>
      <c r="BS23" s="273">
        <v>25.0000012870711</v>
      </c>
      <c r="BT23" s="273">
        <v>25.000001092801998</v>
      </c>
      <c r="BU23" s="273">
        <v>25.000000934930501</v>
      </c>
      <c r="BV23" s="273">
        <v>25.000000804206</v>
      </c>
      <c r="BW23" s="273">
        <v>25.000000694006101</v>
      </c>
      <c r="BX23" s="273">
        <v>25.000000599469999</v>
      </c>
      <c r="BY23" s="273">
        <v>25.000000516948202</v>
      </c>
      <c r="BZ23" s="273">
        <v>25.000000443642101</v>
      </c>
      <c r="CA23" s="273">
        <v>25.0000003773653</v>
      </c>
      <c r="CB23" s="273">
        <v>25.0000003163813</v>
      </c>
      <c r="CC23" s="273">
        <v>25.000000259294701</v>
      </c>
      <c r="CD23" s="273">
        <v>25.0000002049775</v>
      </c>
      <c r="CE23" s="273">
        <v>25.0000001525211</v>
      </c>
      <c r="CF23" s="273">
        <v>25.0000001012071</v>
      </c>
      <c r="CG23" s="273">
        <v>25.000000050491899</v>
      </c>
      <c r="CH23" s="273">
        <v>25</v>
      </c>
    </row>
    <row r="24" spans="1:86" ht="7.5" customHeight="1">
      <c r="F24" s="273">
        <v>-1E+30</v>
      </c>
      <c r="G24" s="273">
        <v>-1E+30</v>
      </c>
      <c r="H24" s="273">
        <v>-1E+30</v>
      </c>
      <c r="I24" s="273">
        <v>-1E+30</v>
      </c>
      <c r="J24" s="273">
        <v>-1E+30</v>
      </c>
      <c r="K24" s="273">
        <v>-1E+30</v>
      </c>
      <c r="L24" s="273">
        <v>-1E+30</v>
      </c>
      <c r="M24" s="273">
        <v>-1E+30</v>
      </c>
      <c r="N24" s="273">
        <v>-1E+30</v>
      </c>
      <c r="O24" s="273">
        <v>-1E+30</v>
      </c>
      <c r="P24" s="273">
        <v>-1E+30</v>
      </c>
      <c r="Q24" s="273">
        <v>-1E+30</v>
      </c>
      <c r="R24" s="273">
        <v>-1E+30</v>
      </c>
      <c r="S24" s="273">
        <v>-1E+30</v>
      </c>
      <c r="T24" s="273">
        <v>-1E+30</v>
      </c>
      <c r="U24" s="273">
        <v>-1E+30</v>
      </c>
      <c r="V24" s="273">
        <v>-1E+30</v>
      </c>
      <c r="W24" s="273">
        <v>-1E+30</v>
      </c>
      <c r="X24" s="273">
        <v>-1E+30</v>
      </c>
      <c r="Y24" s="273">
        <v>-1E+30</v>
      </c>
      <c r="Z24" s="273">
        <v>-1E+30</v>
      </c>
      <c r="AA24" s="273">
        <v>-1E+30</v>
      </c>
      <c r="AB24" s="273">
        <v>-1E+30</v>
      </c>
      <c r="AC24" s="273">
        <v>-1E+30</v>
      </c>
      <c r="AD24" s="273">
        <v>-1E+30</v>
      </c>
      <c r="AE24" s="273">
        <v>-1E+30</v>
      </c>
      <c r="AF24" s="273">
        <v>-1E+30</v>
      </c>
      <c r="AG24" s="273">
        <v>-1E+30</v>
      </c>
      <c r="AH24" s="273">
        <v>-1E+30</v>
      </c>
      <c r="AI24" s="273">
        <v>-1E+30</v>
      </c>
      <c r="AJ24" s="273">
        <v>-1E+30</v>
      </c>
      <c r="AK24" s="273">
        <v>-1E+30</v>
      </c>
      <c r="AL24" s="273">
        <v>-1E+30</v>
      </c>
      <c r="AM24" s="273">
        <v>-1E+30</v>
      </c>
      <c r="AN24" s="273">
        <v>-1E+30</v>
      </c>
      <c r="AO24" s="273">
        <v>-1E+30</v>
      </c>
      <c r="AP24" s="273">
        <v>-1E+30</v>
      </c>
      <c r="AQ24" s="273">
        <v>-1E+30</v>
      </c>
      <c r="AR24" s="273">
        <v>-1E+30</v>
      </c>
      <c r="AS24" s="273">
        <v>-1E+30</v>
      </c>
      <c r="AU24" s="273">
        <v>25.0003547667012</v>
      </c>
      <c r="AV24" s="273">
        <v>25.000341469181201</v>
      </c>
      <c r="AW24" s="273">
        <v>25.000316473823101</v>
      </c>
      <c r="AX24" s="273">
        <v>25.000282638735602</v>
      </c>
      <c r="AY24" s="273">
        <v>25.000243506443599</v>
      </c>
      <c r="AZ24" s="273">
        <v>25.000202666913601</v>
      </c>
      <c r="BA24" s="273">
        <v>25.000163220954001</v>
      </c>
      <c r="BB24" s="273">
        <v>25.000127447085202</v>
      </c>
      <c r="BC24" s="273">
        <v>25.000096696017401</v>
      </c>
      <c r="BD24" s="273">
        <v>25.0000714716201</v>
      </c>
      <c r="BE24" s="273">
        <v>25.000051623864699</v>
      </c>
      <c r="BF24" s="273">
        <v>25.000036580223799</v>
      </c>
      <c r="BG24" s="273">
        <v>25.000025557816599</v>
      </c>
      <c r="BH24" s="273">
        <v>25.000017727477299</v>
      </c>
      <c r="BI24" s="273">
        <v>25.000012318354901</v>
      </c>
      <c r="BJ24" s="273">
        <v>25.000008674384699</v>
      </c>
      <c r="BK24" s="273">
        <v>25.000006266573202</v>
      </c>
      <c r="BL24" s="273">
        <v>25.000004677825299</v>
      </c>
      <c r="BM24" s="273">
        <v>25.0000036011829</v>
      </c>
      <c r="BN24" s="273">
        <v>25.0000028460843</v>
      </c>
      <c r="BO24" s="273">
        <v>25.0000022986106</v>
      </c>
      <c r="BP24" s="273">
        <v>25.000001889727098</v>
      </c>
      <c r="BQ24" s="273">
        <v>25.000001576320699</v>
      </c>
      <c r="BR24" s="273">
        <v>25.000001330561201</v>
      </c>
      <c r="BS24" s="273">
        <v>25.000001133902899</v>
      </c>
      <c r="BT24" s="273">
        <v>25.0000009736187</v>
      </c>
      <c r="BU24" s="273">
        <v>25.000000840736298</v>
      </c>
      <c r="BV24" s="273">
        <v>25.000000728772701</v>
      </c>
      <c r="BW24" s="273">
        <v>25.000000632935699</v>
      </c>
      <c r="BX24" s="273">
        <v>25.000000549607801</v>
      </c>
      <c r="BY24" s="273">
        <v>25.000000476003802</v>
      </c>
      <c r="BZ24" s="273">
        <v>25.000000409940601</v>
      </c>
      <c r="CA24" s="273">
        <v>25.000000349678899</v>
      </c>
      <c r="CB24" s="273">
        <v>25.0000002938141</v>
      </c>
      <c r="CC24" s="273">
        <v>25.000000241201999</v>
      </c>
      <c r="CD24" s="273">
        <v>25.000000190907102</v>
      </c>
      <c r="CE24" s="273">
        <v>25.000000142169998</v>
      </c>
      <c r="CF24" s="273">
        <v>25.0000000943873</v>
      </c>
      <c r="CG24" s="273">
        <v>25.000000047101899</v>
      </c>
      <c r="CH24" s="273">
        <v>25</v>
      </c>
    </row>
    <row r="25" spans="1:86" ht="7.5" customHeight="1">
      <c r="F25" s="273">
        <v>-1E+30</v>
      </c>
      <c r="G25" s="273">
        <v>-1E+30</v>
      </c>
      <c r="H25" s="273">
        <v>-1E+30</v>
      </c>
      <c r="I25" s="273">
        <v>-1E+30</v>
      </c>
      <c r="J25" s="273">
        <v>-1E+30</v>
      </c>
      <c r="K25" s="273">
        <v>-1E+30</v>
      </c>
      <c r="L25" s="273">
        <v>-1E+30</v>
      </c>
      <c r="M25" s="273">
        <v>-1E+30</v>
      </c>
      <c r="N25" s="273">
        <v>-1E+30</v>
      </c>
      <c r="O25" s="273">
        <v>-1E+30</v>
      </c>
      <c r="P25" s="273">
        <v>-1E+30</v>
      </c>
      <c r="Q25" s="273">
        <v>-1E+30</v>
      </c>
      <c r="R25" s="273">
        <v>-1E+30</v>
      </c>
      <c r="S25" s="273">
        <v>-1E+30</v>
      </c>
      <c r="T25" s="273">
        <v>-1E+30</v>
      </c>
      <c r="U25" s="273">
        <v>-1E+30</v>
      </c>
      <c r="V25" s="273">
        <v>-1E+30</v>
      </c>
      <c r="W25" s="273">
        <v>-1E+30</v>
      </c>
      <c r="X25" s="273">
        <v>-1E+30</v>
      </c>
      <c r="Y25" s="273">
        <v>-1E+30</v>
      </c>
      <c r="Z25" s="273">
        <v>-1E+30</v>
      </c>
      <c r="AA25" s="273">
        <v>-1E+30</v>
      </c>
      <c r="AB25" s="273">
        <v>-1E+30</v>
      </c>
      <c r="AC25" s="273">
        <v>-1E+30</v>
      </c>
      <c r="AD25" s="273">
        <v>-1E+30</v>
      </c>
      <c r="AE25" s="273">
        <v>-1E+30</v>
      </c>
      <c r="AF25" s="273">
        <v>-1E+30</v>
      </c>
      <c r="AG25" s="273">
        <v>-1E+30</v>
      </c>
      <c r="AH25" s="273">
        <v>-1E+30</v>
      </c>
      <c r="AI25" s="273">
        <v>-1E+30</v>
      </c>
      <c r="AJ25" s="273">
        <v>-1E+30</v>
      </c>
      <c r="AK25" s="273">
        <v>-1E+30</v>
      </c>
      <c r="AL25" s="273">
        <v>-1E+30</v>
      </c>
      <c r="AM25" s="273">
        <v>-1E+30</v>
      </c>
      <c r="AN25" s="273">
        <v>-1E+30</v>
      </c>
      <c r="AO25" s="273">
        <v>-1E+30</v>
      </c>
      <c r="AP25" s="273">
        <v>-1E+30</v>
      </c>
      <c r="AQ25" s="273">
        <v>-1E+30</v>
      </c>
      <c r="AR25" s="273">
        <v>-1E+30</v>
      </c>
      <c r="AS25" s="273">
        <v>-1E+30</v>
      </c>
      <c r="AU25" s="273">
        <v>25.0001784022636</v>
      </c>
      <c r="AV25" s="273">
        <v>25.0001720090299</v>
      </c>
      <c r="AW25" s="273">
        <v>25.000159960545499</v>
      </c>
      <c r="AX25" s="273">
        <v>25.000143582145899</v>
      </c>
      <c r="AY25" s="273">
        <v>25.000124530971298</v>
      </c>
      <c r="AZ25" s="273">
        <v>25.0001045079993</v>
      </c>
      <c r="BA25" s="273">
        <v>25.000085009157999</v>
      </c>
      <c r="BB25" s="273">
        <v>25.000067162893401</v>
      </c>
      <c r="BC25" s="273">
        <v>25.000051669007899</v>
      </c>
      <c r="BD25" s="273">
        <v>25.0000388249147</v>
      </c>
      <c r="BE25" s="273">
        <v>25.000028606646602</v>
      </c>
      <c r="BF25" s="273">
        <v>25.0000207730684</v>
      </c>
      <c r="BG25" s="273">
        <v>25.000014966244901</v>
      </c>
      <c r="BH25" s="273">
        <v>25.0000107909561</v>
      </c>
      <c r="BI25" s="273">
        <v>25.000007867424699</v>
      </c>
      <c r="BJ25" s="273">
        <v>25.000005860882801</v>
      </c>
      <c r="BK25" s="273">
        <v>25.000004482364901</v>
      </c>
      <c r="BL25" s="273">
        <v>25.000003514586901</v>
      </c>
      <c r="BM25" s="273">
        <v>25.000002816266001</v>
      </c>
      <c r="BN25" s="273">
        <v>25.0000022985929</v>
      </c>
      <c r="BO25" s="273">
        <v>25.000001905250802</v>
      </c>
      <c r="BP25" s="273">
        <v>25.000001599708401</v>
      </c>
      <c r="BQ25" s="273">
        <v>25.000001357640301</v>
      </c>
      <c r="BR25" s="273">
        <v>25.0000011624225</v>
      </c>
      <c r="BS25" s="273">
        <v>25.0000010024098</v>
      </c>
      <c r="BT25" s="273">
        <v>25.0000008692538</v>
      </c>
      <c r="BU25" s="273">
        <v>25.000000756839199</v>
      </c>
      <c r="BV25" s="273">
        <v>25.000000660595202</v>
      </c>
      <c r="BW25" s="273">
        <v>25.000000577040701</v>
      </c>
      <c r="BX25" s="273">
        <v>25.000000503476102</v>
      </c>
      <c r="BY25" s="273">
        <v>25.0000004377737</v>
      </c>
      <c r="BZ25" s="273">
        <v>25.000000378229601</v>
      </c>
      <c r="CA25" s="273">
        <v>25.000000323461101</v>
      </c>
      <c r="CB25" s="273">
        <v>25.0000002723338</v>
      </c>
      <c r="CC25" s="273">
        <v>25.000000223911201</v>
      </c>
      <c r="CD25" s="273">
        <v>25.0000001774198</v>
      </c>
      <c r="CE25" s="273">
        <v>25.000000132226699</v>
      </c>
      <c r="CF25" s="273">
        <v>25.0000000878271</v>
      </c>
      <c r="CG25" s="273">
        <v>25.0000000438387</v>
      </c>
      <c r="CH25" s="273">
        <v>25</v>
      </c>
    </row>
    <row r="26" spans="1:86" ht="7.5" customHeight="1">
      <c r="F26" s="273">
        <v>-1E+30</v>
      </c>
      <c r="G26" s="273">
        <v>-1E+30</v>
      </c>
      <c r="H26" s="273">
        <v>-1E+30</v>
      </c>
      <c r="I26" s="273">
        <v>-1E+30</v>
      </c>
      <c r="J26" s="273">
        <v>-1E+30</v>
      </c>
      <c r="K26" s="273">
        <v>-1E+30</v>
      </c>
      <c r="L26" s="273">
        <v>-1E+30</v>
      </c>
      <c r="M26" s="273">
        <v>-1E+30</v>
      </c>
      <c r="N26" s="273">
        <v>-1E+30</v>
      </c>
      <c r="O26" s="273">
        <v>-1E+30</v>
      </c>
      <c r="P26" s="273">
        <v>-1E+30</v>
      </c>
      <c r="Q26" s="273">
        <v>-1E+30</v>
      </c>
      <c r="R26" s="273">
        <v>-1E+30</v>
      </c>
      <c r="S26" s="273">
        <v>-1E+30</v>
      </c>
      <c r="T26" s="273">
        <v>-1E+30</v>
      </c>
      <c r="U26" s="273">
        <v>-1E+30</v>
      </c>
      <c r="V26" s="273">
        <v>-1E+30</v>
      </c>
      <c r="W26" s="273">
        <v>-1E+30</v>
      </c>
      <c r="X26" s="273">
        <v>-1E+30</v>
      </c>
      <c r="Y26" s="273">
        <v>-1E+30</v>
      </c>
      <c r="Z26" s="273">
        <v>-1E+30</v>
      </c>
      <c r="AA26" s="273">
        <v>-1E+30</v>
      </c>
      <c r="AB26" s="273">
        <v>-1E+30</v>
      </c>
      <c r="AC26" s="273">
        <v>-1E+30</v>
      </c>
      <c r="AD26" s="273">
        <v>-1E+30</v>
      </c>
      <c r="AE26" s="273">
        <v>-1E+30</v>
      </c>
      <c r="AF26" s="273">
        <v>-1E+30</v>
      </c>
      <c r="AG26" s="273">
        <v>-1E+30</v>
      </c>
      <c r="AH26" s="273">
        <v>-1E+30</v>
      </c>
      <c r="AI26" s="273">
        <v>-1E+30</v>
      </c>
      <c r="AJ26" s="273">
        <v>-1E+30</v>
      </c>
      <c r="AK26" s="273">
        <v>-1E+30</v>
      </c>
      <c r="AL26" s="273">
        <v>-1E+30</v>
      </c>
      <c r="AM26" s="273">
        <v>-1E+30</v>
      </c>
      <c r="AN26" s="273">
        <v>-1E+30</v>
      </c>
      <c r="AO26" s="273">
        <v>-1E+30</v>
      </c>
      <c r="AP26" s="273">
        <v>-1E+30</v>
      </c>
      <c r="AQ26" s="273">
        <v>-1E+30</v>
      </c>
      <c r="AR26" s="273">
        <v>-1E+30</v>
      </c>
      <c r="AS26" s="273">
        <v>-1E+30</v>
      </c>
      <c r="AU26" s="273">
        <v>25.000089724856899</v>
      </c>
      <c r="AV26" s="273">
        <v>25.000086665815999</v>
      </c>
      <c r="AW26" s="273">
        <v>25.000080887229899</v>
      </c>
      <c r="AX26" s="273">
        <v>25.0000730016082</v>
      </c>
      <c r="AY26" s="273">
        <v>25.0000637808477</v>
      </c>
      <c r="AZ26" s="273">
        <v>25.000054026497999</v>
      </c>
      <c r="BA26" s="273">
        <v>25.000044455172201</v>
      </c>
      <c r="BB26" s="273">
        <v>25.000035620367498</v>
      </c>
      <c r="BC26" s="273">
        <v>25.000027878487501</v>
      </c>
      <c r="BD26" s="273">
        <v>25.000021396612102</v>
      </c>
      <c r="BE26" s="273">
        <v>25.000016185866698</v>
      </c>
      <c r="BF26" s="273">
        <v>25.000012146813901</v>
      </c>
      <c r="BG26" s="273">
        <v>25.0000091172781</v>
      </c>
      <c r="BH26" s="273">
        <v>25.0000069070745</v>
      </c>
      <c r="BI26" s="273">
        <v>25.0000053239416</v>
      </c>
      <c r="BJ26" s="273">
        <v>25.000004184176198</v>
      </c>
      <c r="BK26" s="273">
        <v>25.000003351087599</v>
      </c>
      <c r="BL26" s="273">
        <v>25.000002729759601</v>
      </c>
      <c r="BM26" s="273">
        <v>25.000002256773801</v>
      </c>
      <c r="BN26" s="273">
        <v>25.000001889691301</v>
      </c>
      <c r="BO26" s="273">
        <v>25.0000015996904</v>
      </c>
      <c r="BP26" s="273">
        <v>25.000001366827401</v>
      </c>
      <c r="BQ26" s="273">
        <v>25.000001177029699</v>
      </c>
      <c r="BR26" s="273">
        <v>25.000001020172899</v>
      </c>
      <c r="BS26" s="273">
        <v>25.0000008888365</v>
      </c>
      <c r="BT26" s="273">
        <v>25.000000777483901</v>
      </c>
      <c r="BU26" s="273">
        <v>25.000000681913001</v>
      </c>
      <c r="BV26" s="273">
        <v>25.000000598882099</v>
      </c>
      <c r="BW26" s="273">
        <v>25.0000005258517</v>
      </c>
      <c r="BX26" s="273">
        <v>25.0000004608018</v>
      </c>
      <c r="BY26" s="273">
        <v>25.000000402104</v>
      </c>
      <c r="BZ26" s="273">
        <v>25.000000348427701</v>
      </c>
      <c r="CA26" s="273">
        <v>25.000000298673701</v>
      </c>
      <c r="CB26" s="273">
        <v>25.000000251926899</v>
      </c>
      <c r="CC26" s="273">
        <v>25.0000002074222</v>
      </c>
      <c r="CD26" s="273">
        <v>25.0000001645212</v>
      </c>
      <c r="CE26" s="273">
        <v>25.000000122698399</v>
      </c>
      <c r="CF26" s="273">
        <v>25.0000000815328</v>
      </c>
      <c r="CG26" s="273">
        <v>25.000000040705501</v>
      </c>
      <c r="CH26" s="273">
        <v>25</v>
      </c>
    </row>
    <row r="27" spans="1:86" ht="7.5" customHeight="1">
      <c r="F27" s="273">
        <v>-1E+30</v>
      </c>
      <c r="G27" s="273">
        <v>-1E+30</v>
      </c>
      <c r="H27" s="273">
        <v>-1E+30</v>
      </c>
      <c r="I27" s="273">
        <v>-1E+30</v>
      </c>
      <c r="J27" s="273">
        <v>-1E+30</v>
      </c>
      <c r="K27" s="273">
        <v>-1E+30</v>
      </c>
      <c r="L27" s="273">
        <v>-1E+30</v>
      </c>
      <c r="M27" s="273">
        <v>-1E+30</v>
      </c>
      <c r="N27" s="273">
        <v>-1E+30</v>
      </c>
      <c r="O27" s="273">
        <v>-1E+30</v>
      </c>
      <c r="P27" s="273">
        <v>-1E+30</v>
      </c>
      <c r="Q27" s="273">
        <v>-1E+30</v>
      </c>
      <c r="R27" s="273">
        <v>-1E+30</v>
      </c>
      <c r="S27" s="273">
        <v>-1E+30</v>
      </c>
      <c r="T27" s="273">
        <v>-1E+30</v>
      </c>
      <c r="U27" s="273">
        <v>-1E+30</v>
      </c>
      <c r="V27" s="273">
        <v>-1E+30</v>
      </c>
      <c r="W27" s="273">
        <v>-1E+30</v>
      </c>
      <c r="X27" s="273">
        <v>-1E+30</v>
      </c>
      <c r="Y27" s="273">
        <v>-1E+30</v>
      </c>
      <c r="Z27" s="273">
        <v>-1E+30</v>
      </c>
      <c r="AA27" s="273">
        <v>-1E+30</v>
      </c>
      <c r="AB27" s="273">
        <v>-1E+30</v>
      </c>
      <c r="AC27" s="273">
        <v>-1E+30</v>
      </c>
      <c r="AD27" s="273">
        <v>-1E+30</v>
      </c>
      <c r="AE27" s="273">
        <v>-1E+30</v>
      </c>
      <c r="AF27" s="273">
        <v>-1E+30</v>
      </c>
      <c r="AG27" s="273">
        <v>-1E+30</v>
      </c>
      <c r="AH27" s="273">
        <v>-1E+30</v>
      </c>
      <c r="AI27" s="273">
        <v>-1E+30</v>
      </c>
      <c r="AJ27" s="273">
        <v>-1E+30</v>
      </c>
      <c r="AK27" s="273">
        <v>-1E+30</v>
      </c>
      <c r="AL27" s="273">
        <v>-1E+30</v>
      </c>
      <c r="AM27" s="273">
        <v>-1E+30</v>
      </c>
      <c r="AN27" s="273">
        <v>-1E+30</v>
      </c>
      <c r="AO27" s="273">
        <v>-1E+30</v>
      </c>
      <c r="AP27" s="273">
        <v>-1E+30</v>
      </c>
      <c r="AQ27" s="273">
        <v>-1E+30</v>
      </c>
      <c r="AR27" s="273">
        <v>-1E+30</v>
      </c>
      <c r="AS27" s="273">
        <v>-1E+30</v>
      </c>
      <c r="AU27" s="273">
        <v>25.000045441368901</v>
      </c>
      <c r="AV27" s="273">
        <v>25.000043984425499</v>
      </c>
      <c r="AW27" s="273">
        <v>25.000041226295501</v>
      </c>
      <c r="AX27" s="273">
        <v>25.000037449121201</v>
      </c>
      <c r="AY27" s="273">
        <v>25.0000330109294</v>
      </c>
      <c r="AZ27" s="273">
        <v>25.000028287396599</v>
      </c>
      <c r="BA27" s="273">
        <v>25.000023619629498</v>
      </c>
      <c r="BB27" s="273">
        <v>25.0000192769538</v>
      </c>
      <c r="BC27" s="273">
        <v>25.000015437857101</v>
      </c>
      <c r="BD27" s="273">
        <v>25.000012192621998</v>
      </c>
      <c r="BE27" s="273">
        <v>25.000009556563501</v>
      </c>
      <c r="BF27" s="273">
        <v>25.0000074872525</v>
      </c>
      <c r="BG27" s="273">
        <v>25.000005908342899</v>
      </c>
      <c r="BH27" s="273">
        <v>25.000004717492398</v>
      </c>
      <c r="BI27" s="273">
        <v>25.0000038161782</v>
      </c>
      <c r="BJ27" s="273">
        <v>25.000003127468901</v>
      </c>
      <c r="BK27" s="273">
        <v>25.0000025946166</v>
      </c>
      <c r="BL27" s="273">
        <v>25.000002176627898</v>
      </c>
      <c r="BM27" s="273">
        <v>25.000001844191299</v>
      </c>
      <c r="BN27" s="273">
        <v>25.000001576267302</v>
      </c>
      <c r="BO27" s="273">
        <v>25.000001357604599</v>
      </c>
      <c r="BP27" s="273">
        <v>25.000001177012098</v>
      </c>
      <c r="BQ27" s="273">
        <v>25.000001026168199</v>
      </c>
      <c r="BR27" s="273">
        <v>25.0000008988014</v>
      </c>
      <c r="BS27" s="273">
        <v>25.000000790120598</v>
      </c>
      <c r="BT27" s="273">
        <v>25.000000696416599</v>
      </c>
      <c r="BU27" s="273">
        <v>25.0000006147798</v>
      </c>
      <c r="BV27" s="273">
        <v>25.000000542898</v>
      </c>
      <c r="BW27" s="273">
        <v>25.000000478910501</v>
      </c>
      <c r="BX27" s="273">
        <v>25.000000421301401</v>
      </c>
      <c r="BY27" s="273">
        <v>25.000000368822</v>
      </c>
      <c r="BZ27" s="273">
        <v>25.0000003204321</v>
      </c>
      <c r="CA27" s="273">
        <v>25.000000275258</v>
      </c>
      <c r="CB27" s="273">
        <v>25.000000232561799</v>
      </c>
      <c r="CC27" s="273">
        <v>25.000000191719302</v>
      </c>
      <c r="CD27" s="273">
        <v>25.000000152204901</v>
      </c>
      <c r="CE27" s="273">
        <v>25.000000113583098</v>
      </c>
      <c r="CF27" s="273">
        <v>25.000000075504101</v>
      </c>
      <c r="CG27" s="273">
        <v>25.000000037702701</v>
      </c>
      <c r="CH27" s="273">
        <v>25</v>
      </c>
    </row>
    <row r="28" spans="1:86" ht="7.5" customHeight="1">
      <c r="F28" s="273">
        <v>-1E+30</v>
      </c>
      <c r="G28" s="273">
        <v>-1E+30</v>
      </c>
      <c r="H28" s="273">
        <v>-1E+30</v>
      </c>
      <c r="I28" s="273">
        <v>-1E+30</v>
      </c>
      <c r="J28" s="273">
        <v>-1E+30</v>
      </c>
      <c r="K28" s="273">
        <v>-1E+30</v>
      </c>
      <c r="L28" s="273">
        <v>-1E+30</v>
      </c>
      <c r="M28" s="273">
        <v>-1E+30</v>
      </c>
      <c r="N28" s="273">
        <v>-1E+30</v>
      </c>
      <c r="O28" s="273">
        <v>-1E+30</v>
      </c>
      <c r="P28" s="273">
        <v>-1E+30</v>
      </c>
      <c r="Q28" s="273">
        <v>-1E+30</v>
      </c>
      <c r="R28" s="273">
        <v>-1E+30</v>
      </c>
      <c r="S28" s="273">
        <v>-1E+30</v>
      </c>
      <c r="T28" s="273">
        <v>-1E+30</v>
      </c>
      <c r="U28" s="273">
        <v>-1E+30</v>
      </c>
      <c r="V28" s="273">
        <v>-1E+30</v>
      </c>
      <c r="W28" s="273">
        <v>-1E+30</v>
      </c>
      <c r="X28" s="273">
        <v>-1E+30</v>
      </c>
      <c r="Y28" s="273">
        <v>-1E+30</v>
      </c>
      <c r="Z28" s="273">
        <v>-1E+30</v>
      </c>
      <c r="AA28" s="273">
        <v>-1E+30</v>
      </c>
      <c r="AB28" s="273">
        <v>-1E+30</v>
      </c>
      <c r="AC28" s="273">
        <v>-1E+30</v>
      </c>
      <c r="AD28" s="273">
        <v>-1E+30</v>
      </c>
      <c r="AE28" s="273">
        <v>-1E+30</v>
      </c>
      <c r="AF28" s="273">
        <v>-1E+30</v>
      </c>
      <c r="AG28" s="273">
        <v>-1E+30</v>
      </c>
      <c r="AH28" s="273">
        <v>-1E+30</v>
      </c>
      <c r="AI28" s="273">
        <v>-1E+30</v>
      </c>
      <c r="AJ28" s="273">
        <v>-1E+30</v>
      </c>
      <c r="AK28" s="273">
        <v>-1E+30</v>
      </c>
      <c r="AL28" s="273">
        <v>-1E+30</v>
      </c>
      <c r="AM28" s="273">
        <v>-1E+30</v>
      </c>
      <c r="AN28" s="273">
        <v>-1E+30</v>
      </c>
      <c r="AO28" s="273">
        <v>-1E+30</v>
      </c>
      <c r="AP28" s="273">
        <v>-1E+30</v>
      </c>
      <c r="AQ28" s="273">
        <v>-1E+30</v>
      </c>
      <c r="AR28" s="273">
        <v>-1E+30</v>
      </c>
      <c r="AS28" s="273">
        <v>-1E+30</v>
      </c>
      <c r="AU28" s="273">
        <v>25.0000234689224</v>
      </c>
      <c r="AV28" s="273">
        <v>25.000022778093399</v>
      </c>
      <c r="AW28" s="273">
        <v>25.0000214677172</v>
      </c>
      <c r="AX28" s="273">
        <v>25.000019667321901</v>
      </c>
      <c r="AY28" s="273">
        <v>25.0000175421713</v>
      </c>
      <c r="AZ28" s="273">
        <v>25.000015267219599</v>
      </c>
      <c r="BA28" s="273">
        <v>25.000013003895099</v>
      </c>
      <c r="BB28" s="273">
        <v>25.000010882324201</v>
      </c>
      <c r="BC28" s="273">
        <v>25.0000089895393</v>
      </c>
      <c r="BD28" s="273">
        <v>25.000007371254899</v>
      </c>
      <c r="BE28" s="273">
        <v>25.000006036980501</v>
      </c>
      <c r="BF28" s="273">
        <v>25.000004960773001</v>
      </c>
      <c r="BG28" s="273">
        <v>25.000004099600201</v>
      </c>
      <c r="BH28" s="273">
        <v>25.0000034130492</v>
      </c>
      <c r="BI28" s="273">
        <v>25.000002863991199</v>
      </c>
      <c r="BJ28" s="273">
        <v>25.000002422327501</v>
      </c>
      <c r="BK28" s="273">
        <v>25.000002064423299</v>
      </c>
      <c r="BL28" s="273">
        <v>25.000001771975501</v>
      </c>
      <c r="BM28" s="273">
        <v>25.000001530926301</v>
      </c>
      <c r="BN28" s="273">
        <v>25.000001330491099</v>
      </c>
      <c r="BO28" s="273">
        <v>25.000001162370399</v>
      </c>
      <c r="BP28" s="273">
        <v>25.0000010201388</v>
      </c>
      <c r="BQ28" s="273">
        <v>25.000000898784901</v>
      </c>
      <c r="BR28" s="273">
        <v>25.000000794366599</v>
      </c>
      <c r="BS28" s="273">
        <v>25.000000703754601</v>
      </c>
      <c r="BT28" s="273">
        <v>25.0000006244417</v>
      </c>
      <c r="BU28" s="273">
        <v>25.0000005543986</v>
      </c>
      <c r="BV28" s="273">
        <v>25.000000491966901</v>
      </c>
      <c r="BW28" s="273">
        <v>25.0000004357777</v>
      </c>
      <c r="BX28" s="273">
        <v>25.000000384689901</v>
      </c>
      <c r="BY28" s="273">
        <v>25.000000337743799</v>
      </c>
      <c r="BZ28" s="273">
        <v>25.0000002941253</v>
      </c>
      <c r="CA28" s="273">
        <v>25.000000253139699</v>
      </c>
      <c r="CB28" s="273">
        <v>25.000000214192401</v>
      </c>
      <c r="CC28" s="273">
        <v>25.000000176774499</v>
      </c>
      <c r="CD28" s="273">
        <v>25.000000140454201</v>
      </c>
      <c r="CE28" s="273">
        <v>25.0000001048714</v>
      </c>
      <c r="CF28" s="273">
        <v>25.000000069736</v>
      </c>
      <c r="CG28" s="273">
        <v>25.000000034827998</v>
      </c>
      <c r="CH28" s="273">
        <v>25</v>
      </c>
    </row>
    <row r="29" spans="1:86" ht="7.5" customHeight="1">
      <c r="F29" s="273">
        <v>-1E+30</v>
      </c>
      <c r="G29" s="273">
        <v>-1E+30</v>
      </c>
      <c r="H29" s="273">
        <v>-1E+30</v>
      </c>
      <c r="I29" s="273">
        <v>-1E+30</v>
      </c>
      <c r="J29" s="273">
        <v>-1E+30</v>
      </c>
      <c r="K29" s="273">
        <v>-1E+30</v>
      </c>
      <c r="L29" s="273">
        <v>-1E+30</v>
      </c>
      <c r="M29" s="273">
        <v>-1E+30</v>
      </c>
      <c r="N29" s="273">
        <v>-1E+30</v>
      </c>
      <c r="O29" s="273">
        <v>-1E+30</v>
      </c>
      <c r="P29" s="273">
        <v>-1E+30</v>
      </c>
      <c r="Q29" s="273">
        <v>-1E+30</v>
      </c>
      <c r="R29" s="273">
        <v>-1E+30</v>
      </c>
      <c r="S29" s="273">
        <v>-1E+30</v>
      </c>
      <c r="T29" s="273">
        <v>-1E+30</v>
      </c>
      <c r="U29" s="273">
        <v>-1E+30</v>
      </c>
      <c r="V29" s="273">
        <v>-1E+30</v>
      </c>
      <c r="W29" s="273">
        <v>-1E+30</v>
      </c>
      <c r="X29" s="273">
        <v>-1E+30</v>
      </c>
      <c r="Y29" s="273">
        <v>-1E+30</v>
      </c>
      <c r="Z29" s="273">
        <v>-1E+30</v>
      </c>
      <c r="AA29" s="273">
        <v>-1E+30</v>
      </c>
      <c r="AB29" s="273">
        <v>-1E+30</v>
      </c>
      <c r="AC29" s="273">
        <v>-1E+30</v>
      </c>
      <c r="AD29" s="273">
        <v>-1E+30</v>
      </c>
      <c r="AE29" s="273">
        <v>-1E+30</v>
      </c>
      <c r="AF29" s="273">
        <v>-1E+30</v>
      </c>
      <c r="AG29" s="273">
        <v>-1E+30</v>
      </c>
      <c r="AH29" s="273">
        <v>-1E+30</v>
      </c>
      <c r="AI29" s="273">
        <v>-1E+30</v>
      </c>
      <c r="AJ29" s="273">
        <v>-1E+30</v>
      </c>
      <c r="AK29" s="273">
        <v>-1E+30</v>
      </c>
      <c r="AL29" s="273">
        <v>-1E+30</v>
      </c>
      <c r="AM29" s="273">
        <v>-1E+30</v>
      </c>
      <c r="AN29" s="273">
        <v>-1E+30</v>
      </c>
      <c r="AO29" s="273">
        <v>-1E+30</v>
      </c>
      <c r="AP29" s="273">
        <v>-1E+30</v>
      </c>
      <c r="AQ29" s="273">
        <v>-1E+30</v>
      </c>
      <c r="AR29" s="273">
        <v>-1E+30</v>
      </c>
      <c r="AS29" s="273">
        <v>-1E+30</v>
      </c>
      <c r="AU29" s="273">
        <v>25.000012630519699</v>
      </c>
      <c r="AV29" s="273">
        <v>25.0000123042254</v>
      </c>
      <c r="AW29" s="273">
        <v>25.000011684169699</v>
      </c>
      <c r="AX29" s="273">
        <v>25.000010829548199</v>
      </c>
      <c r="AY29" s="273">
        <v>25.0000098160147</v>
      </c>
      <c r="AZ29" s="273">
        <v>25.000008723888499</v>
      </c>
      <c r="BA29" s="273">
        <v>25.000007628580001</v>
      </c>
      <c r="BB29" s="273">
        <v>25.0000065917441</v>
      </c>
      <c r="BC29" s="273">
        <v>25.000005652721899</v>
      </c>
      <c r="BD29" s="273">
        <v>25.000004826265201</v>
      </c>
      <c r="BE29" s="273">
        <v>25.000004114772999</v>
      </c>
      <c r="BF29" s="273">
        <v>25.000003512031899</v>
      </c>
      <c r="BG29" s="273">
        <v>25.0000030052176</v>
      </c>
      <c r="BH29" s="273">
        <v>25.00000258088</v>
      </c>
      <c r="BI29" s="273">
        <v>25.000002225785199</v>
      </c>
      <c r="BJ29" s="273">
        <v>25.000001928128299</v>
      </c>
      <c r="BK29" s="273">
        <v>25.000001677815099</v>
      </c>
      <c r="BL29" s="273">
        <v>25.000001466410399</v>
      </c>
      <c r="BM29" s="273">
        <v>25.000001286968601</v>
      </c>
      <c r="BN29" s="273">
        <v>25.000001133818099</v>
      </c>
      <c r="BO29" s="273">
        <v>25.000001002343001</v>
      </c>
      <c r="BP29" s="273">
        <v>25.000000888787799</v>
      </c>
      <c r="BQ29" s="273">
        <v>25.000000790089299</v>
      </c>
      <c r="BR29" s="273">
        <v>25.000000703739801</v>
      </c>
      <c r="BS29" s="273">
        <v>25.000000627675298</v>
      </c>
      <c r="BT29" s="273">
        <v>25.0000005601872</v>
      </c>
      <c r="BU29" s="273">
        <v>25.0000004998512</v>
      </c>
      <c r="BV29" s="273">
        <v>25.000000445471699</v>
      </c>
      <c r="BW29" s="273">
        <v>25.000000396037301</v>
      </c>
      <c r="BX29" s="273">
        <v>25.000000350686499</v>
      </c>
      <c r="BY29" s="273">
        <v>25.000000308680001</v>
      </c>
      <c r="BZ29" s="273">
        <v>25.0000002693799</v>
      </c>
      <c r="CA29" s="273">
        <v>25.000000232233599</v>
      </c>
      <c r="CB29" s="273">
        <v>25.0000001967617</v>
      </c>
      <c r="CC29" s="273">
        <v>25.000000162550101</v>
      </c>
      <c r="CD29" s="273">
        <v>25.000000129244299</v>
      </c>
      <c r="CE29" s="273">
        <v>25.0000000965473</v>
      </c>
      <c r="CF29" s="273">
        <v>25.000000064218799</v>
      </c>
      <c r="CG29" s="273">
        <v>25.000000032076901</v>
      </c>
      <c r="CH29" s="273">
        <v>25</v>
      </c>
    </row>
    <row r="30" spans="1:86" ht="7.5" customHeight="1">
      <c r="F30" s="273">
        <v>-1E+30</v>
      </c>
      <c r="G30" s="273">
        <v>-1E+30</v>
      </c>
      <c r="H30" s="273">
        <v>-1E+30</v>
      </c>
      <c r="I30" s="273">
        <v>-1E+30</v>
      </c>
      <c r="J30" s="273">
        <v>-1E+30</v>
      </c>
      <c r="K30" s="273">
        <v>-1E+30</v>
      </c>
      <c r="L30" s="273">
        <v>-1E+30</v>
      </c>
      <c r="M30" s="273">
        <v>-1E+30</v>
      </c>
      <c r="N30" s="273">
        <v>-1E+30</v>
      </c>
      <c r="O30" s="273">
        <v>-1E+30</v>
      </c>
      <c r="P30" s="273">
        <v>-1E+30</v>
      </c>
      <c r="Q30" s="273">
        <v>-1E+30</v>
      </c>
      <c r="R30" s="273">
        <v>-1E+30</v>
      </c>
      <c r="S30" s="273">
        <v>-1E+30</v>
      </c>
      <c r="T30" s="273">
        <v>-1E+30</v>
      </c>
      <c r="U30" s="273">
        <v>-1E+30</v>
      </c>
      <c r="V30" s="273">
        <v>-1E+30</v>
      </c>
      <c r="W30" s="273">
        <v>-1E+30</v>
      </c>
      <c r="X30" s="273">
        <v>-1E+30</v>
      </c>
      <c r="Y30" s="273">
        <v>-1E+30</v>
      </c>
      <c r="Z30" s="273">
        <v>-1E+30</v>
      </c>
      <c r="AA30" s="273">
        <v>-1E+30</v>
      </c>
      <c r="AB30" s="273">
        <v>-1E+30</v>
      </c>
      <c r="AC30" s="273">
        <v>-1E+30</v>
      </c>
      <c r="AD30" s="273">
        <v>-1E+30</v>
      </c>
      <c r="AE30" s="273">
        <v>-1E+30</v>
      </c>
      <c r="AF30" s="273">
        <v>-1E+30</v>
      </c>
      <c r="AG30" s="273">
        <v>-1E+30</v>
      </c>
      <c r="AH30" s="273">
        <v>-1E+30</v>
      </c>
      <c r="AI30" s="273">
        <v>-1E+30</v>
      </c>
      <c r="AJ30" s="273">
        <v>-1E+30</v>
      </c>
      <c r="AK30" s="273">
        <v>-1E+30</v>
      </c>
      <c r="AL30" s="273">
        <v>-1E+30</v>
      </c>
      <c r="AM30" s="273">
        <v>-1E+30</v>
      </c>
      <c r="AN30" s="273">
        <v>-1E+30</v>
      </c>
      <c r="AO30" s="273">
        <v>-1E+30</v>
      </c>
      <c r="AP30" s="273">
        <v>-1E+30</v>
      </c>
      <c r="AQ30" s="273">
        <v>-1E+30</v>
      </c>
      <c r="AR30" s="273">
        <v>-1E+30</v>
      </c>
      <c r="AS30" s="273">
        <v>-1E+30</v>
      </c>
      <c r="AU30" s="273">
        <v>25.0000073036251</v>
      </c>
      <c r="AV30" s="273">
        <v>25.000007149158002</v>
      </c>
      <c r="AW30" s="273">
        <v>25.000006854936199</v>
      </c>
      <c r="AX30" s="273">
        <v>25.0000064476822</v>
      </c>
      <c r="AY30" s="273">
        <v>25.000005961229402</v>
      </c>
      <c r="AZ30" s="273">
        <v>25.000005430151699</v>
      </c>
      <c r="BA30" s="273">
        <v>25.000004884678301</v>
      </c>
      <c r="BB30" s="273">
        <v>25.000004351603899</v>
      </c>
      <c r="BC30" s="273">
        <v>25.000003850388602</v>
      </c>
      <c r="BD30" s="273">
        <v>25.0000033913796</v>
      </c>
      <c r="BE30" s="273">
        <v>25.000002979230999</v>
      </c>
      <c r="BF30" s="273">
        <v>25.0000026146861</v>
      </c>
      <c r="BG30" s="273">
        <v>25.0000022953325</v>
      </c>
      <c r="BH30" s="273">
        <v>25.000002017342801</v>
      </c>
      <c r="BI30" s="273">
        <v>25.0000017762022</v>
      </c>
      <c r="BJ30" s="273">
        <v>25.000001567312399</v>
      </c>
      <c r="BK30" s="273">
        <v>25.0000013863208</v>
      </c>
      <c r="BL30" s="273">
        <v>25.000001229276101</v>
      </c>
      <c r="BM30" s="273">
        <v>25.0000010926871</v>
      </c>
      <c r="BN30" s="273">
        <v>25.000000973521502</v>
      </c>
      <c r="BO30" s="273">
        <v>25.000000869174599</v>
      </c>
      <c r="BP30" s="273">
        <v>25.000000777422599</v>
      </c>
      <c r="BQ30" s="273">
        <v>25.000000696372702</v>
      </c>
      <c r="BR30" s="273">
        <v>25.0000006244139</v>
      </c>
      <c r="BS30" s="273">
        <v>25.0000005601742</v>
      </c>
      <c r="BT30" s="273">
        <v>25.000000502481001</v>
      </c>
      <c r="BU30" s="273">
        <v>25.000000450328901</v>
      </c>
      <c r="BV30" s="273">
        <v>25.0000004028517</v>
      </c>
      <c r="BW30" s="273">
        <v>25.0000003592993</v>
      </c>
      <c r="BX30" s="273">
        <v>25.0000003190192</v>
      </c>
      <c r="BY30" s="273">
        <v>25.000000281440599</v>
      </c>
      <c r="BZ30" s="273">
        <v>25.000000246062999</v>
      </c>
      <c r="CA30" s="273">
        <v>25.000000212446299</v>
      </c>
      <c r="CB30" s="273">
        <v>25.000000180204498</v>
      </c>
      <c r="CC30" s="273">
        <v>25.000000149000599</v>
      </c>
      <c r="CD30" s="273">
        <v>25.000000118544001</v>
      </c>
      <c r="CE30" s="273">
        <v>25.000000088589999</v>
      </c>
      <c r="CF30" s="273">
        <v>25.0000000589399</v>
      </c>
      <c r="CG30" s="273">
        <v>25.000000029443399</v>
      </c>
      <c r="CH30" s="273">
        <v>25</v>
      </c>
    </row>
    <row r="31" spans="1:86" ht="7.5" customHeight="1">
      <c r="F31" s="273">
        <v>-1E+30</v>
      </c>
      <c r="G31" s="273">
        <v>-1E+30</v>
      </c>
      <c r="H31" s="273">
        <v>-1E+30</v>
      </c>
      <c r="I31" s="273">
        <v>-1E+30</v>
      </c>
      <c r="J31" s="273">
        <v>-1E+30</v>
      </c>
      <c r="K31" s="273">
        <v>-1E+30</v>
      </c>
      <c r="L31" s="273">
        <v>-1E+30</v>
      </c>
      <c r="M31" s="273">
        <v>-1E+30</v>
      </c>
      <c r="N31" s="273">
        <v>-1E+30</v>
      </c>
      <c r="O31" s="273">
        <v>-1E+30</v>
      </c>
      <c r="P31" s="273">
        <v>-1E+30</v>
      </c>
      <c r="Q31" s="273">
        <v>-1E+30</v>
      </c>
      <c r="R31" s="273">
        <v>-1E+30</v>
      </c>
      <c r="S31" s="273">
        <v>-1E+30</v>
      </c>
      <c r="T31" s="273">
        <v>-1E+30</v>
      </c>
      <c r="U31" s="273">
        <v>-1E+30</v>
      </c>
      <c r="V31" s="273">
        <v>-1E+30</v>
      </c>
      <c r="W31" s="273">
        <v>-1E+30</v>
      </c>
      <c r="X31" s="273">
        <v>-1E+30</v>
      </c>
      <c r="Y31" s="273">
        <v>-1E+30</v>
      </c>
      <c r="Z31" s="273">
        <v>-1E+30</v>
      </c>
      <c r="AA31" s="273">
        <v>-1E+30</v>
      </c>
      <c r="AB31" s="273">
        <v>-1E+30</v>
      </c>
      <c r="AC31" s="273">
        <v>-1E+30</v>
      </c>
      <c r="AD31" s="273">
        <v>-1E+30</v>
      </c>
      <c r="AE31" s="273">
        <v>-1E+30</v>
      </c>
      <c r="AF31" s="273">
        <v>-1E+30</v>
      </c>
      <c r="AG31" s="273">
        <v>-1E+30</v>
      </c>
      <c r="AH31" s="273">
        <v>-1E+30</v>
      </c>
      <c r="AI31" s="273">
        <v>-1E+30</v>
      </c>
      <c r="AJ31" s="273">
        <v>-1E+30</v>
      </c>
      <c r="AK31" s="273">
        <v>-1E+30</v>
      </c>
      <c r="AL31" s="273">
        <v>-1E+30</v>
      </c>
      <c r="AM31" s="273">
        <v>-1E+30</v>
      </c>
      <c r="AN31" s="273">
        <v>-1E+30</v>
      </c>
      <c r="AO31" s="273">
        <v>-1E+30</v>
      </c>
      <c r="AP31" s="273">
        <v>-1E+30</v>
      </c>
      <c r="AQ31" s="273">
        <v>-1E+30</v>
      </c>
      <c r="AR31" s="273">
        <v>-1E+30</v>
      </c>
      <c r="AS31" s="273">
        <v>-1E+30</v>
      </c>
      <c r="AU31" s="273">
        <v>25.000004647972698</v>
      </c>
      <c r="AV31" s="273">
        <v>25.0000045705949</v>
      </c>
      <c r="AW31" s="273">
        <v>25.000004422083801</v>
      </c>
      <c r="AX31" s="273">
        <v>25.0000042138801</v>
      </c>
      <c r="AY31" s="273">
        <v>25.0000039606863</v>
      </c>
      <c r="AZ31" s="273">
        <v>25.000003677992598</v>
      </c>
      <c r="BA31" s="273">
        <v>25.000003380123001</v>
      </c>
      <c r="BB31" s="273">
        <v>25.0000030800988</v>
      </c>
      <c r="BC31" s="273">
        <v>25.000002788333301</v>
      </c>
      <c r="BD31" s="273">
        <v>25.000002511858899</v>
      </c>
      <c r="BE31" s="273">
        <v>25.000002255002499</v>
      </c>
      <c r="BF31" s="273">
        <v>25.000002019993801</v>
      </c>
      <c r="BG31" s="273">
        <v>25.000001807358998</v>
      </c>
      <c r="BH31" s="273">
        <v>25.000001616513</v>
      </c>
      <c r="BI31" s="273">
        <v>25.000001446164902</v>
      </c>
      <c r="BJ31" s="273">
        <v>25.0000012946428</v>
      </c>
      <c r="BK31" s="273">
        <v>25.000001160119702</v>
      </c>
      <c r="BL31" s="273">
        <v>25.000001040759798</v>
      </c>
      <c r="BM31" s="273">
        <v>25.000000934806099</v>
      </c>
      <c r="BN31" s="273">
        <v>25.0000008406296</v>
      </c>
      <c r="BO31" s="273">
        <v>25.0000007567502</v>
      </c>
      <c r="BP31" s="273">
        <v>25.000000681841701</v>
      </c>
      <c r="BQ31" s="273">
        <v>25.000000614725501</v>
      </c>
      <c r="BR31" s="273">
        <v>25.000000554360199</v>
      </c>
      <c r="BS31" s="273">
        <v>25.000000499827301</v>
      </c>
      <c r="BT31" s="273">
        <v>25.000000450317899</v>
      </c>
      <c r="BU31" s="273">
        <v>25.000000405118499</v>
      </c>
      <c r="BV31" s="273">
        <v>25.000000363598598</v>
      </c>
      <c r="BW31" s="273">
        <v>25.000000325199998</v>
      </c>
      <c r="BX31" s="273">
        <v>25.000000289426701</v>
      </c>
      <c r="BY31" s="273">
        <v>25.000000255837399</v>
      </c>
      <c r="BZ31" s="273">
        <v>25.0000002240387</v>
      </c>
      <c r="CA31" s="273">
        <v>25.000000193679998</v>
      </c>
      <c r="CB31" s="273">
        <v>25.0000001644501</v>
      </c>
      <c r="CC31" s="273">
        <v>25.000000136075201</v>
      </c>
      <c r="CD31" s="273">
        <v>25.000000108317199</v>
      </c>
      <c r="CE31" s="273">
        <v>25.0000000809748</v>
      </c>
      <c r="CF31" s="273">
        <v>25.000000053883799</v>
      </c>
      <c r="CG31" s="273">
        <v>25.000000026919999</v>
      </c>
      <c r="CH31" s="273">
        <v>25</v>
      </c>
    </row>
    <row r="32" spans="1:86" ht="7.5" customHeight="1">
      <c r="F32" s="273">
        <v>-1E+30</v>
      </c>
      <c r="G32" s="273">
        <v>-1E+30</v>
      </c>
      <c r="H32" s="273">
        <v>-1E+30</v>
      </c>
      <c r="I32" s="273">
        <v>-1E+30</v>
      </c>
      <c r="J32" s="273">
        <v>-1E+30</v>
      </c>
      <c r="K32" s="273">
        <v>-1E+30</v>
      </c>
      <c r="L32" s="273">
        <v>-1E+30</v>
      </c>
      <c r="M32" s="273">
        <v>-1E+30</v>
      </c>
      <c r="N32" s="273">
        <v>-1E+30</v>
      </c>
      <c r="O32" s="273">
        <v>-1E+30</v>
      </c>
      <c r="P32" s="273">
        <v>-1E+30</v>
      </c>
      <c r="Q32" s="273">
        <v>-1E+30</v>
      </c>
      <c r="R32" s="273">
        <v>-1E+30</v>
      </c>
      <c r="S32" s="273">
        <v>-1E+30</v>
      </c>
      <c r="T32" s="273">
        <v>-1E+30</v>
      </c>
      <c r="U32" s="273">
        <v>-1E+30</v>
      </c>
      <c r="V32" s="273">
        <v>-1E+30</v>
      </c>
      <c r="W32" s="273">
        <v>-1E+30</v>
      </c>
      <c r="X32" s="273">
        <v>-1E+30</v>
      </c>
      <c r="Y32" s="273">
        <v>-1E+30</v>
      </c>
      <c r="Z32" s="273">
        <v>-1E+30</v>
      </c>
      <c r="AA32" s="273">
        <v>-1E+30</v>
      </c>
      <c r="AB32" s="273">
        <v>-1E+30</v>
      </c>
      <c r="AC32" s="273">
        <v>-1E+30</v>
      </c>
      <c r="AD32" s="273">
        <v>-1E+30</v>
      </c>
      <c r="AE32" s="273">
        <v>-1E+30</v>
      </c>
      <c r="AF32" s="273">
        <v>-1E+30</v>
      </c>
      <c r="AG32" s="273">
        <v>-1E+30</v>
      </c>
      <c r="AH32" s="273">
        <v>-1E+30</v>
      </c>
      <c r="AI32" s="273">
        <v>-1E+30</v>
      </c>
      <c r="AJ32" s="273">
        <v>-1E+30</v>
      </c>
      <c r="AK32" s="273">
        <v>-1E+30</v>
      </c>
      <c r="AL32" s="273">
        <v>-1E+30</v>
      </c>
      <c r="AM32" s="273">
        <v>-1E+30</v>
      </c>
      <c r="AN32" s="273">
        <v>-1E+30</v>
      </c>
      <c r="AO32" s="273">
        <v>-1E+30</v>
      </c>
      <c r="AP32" s="273">
        <v>-1E+30</v>
      </c>
      <c r="AQ32" s="273">
        <v>-1E+30</v>
      </c>
      <c r="AR32" s="273">
        <v>-1E+30</v>
      </c>
      <c r="AS32" s="273">
        <v>-1E+30</v>
      </c>
      <c r="AU32" s="273">
        <v>25.000003205597501</v>
      </c>
      <c r="AV32" s="273">
        <v>25.000003162894998</v>
      </c>
      <c r="AW32" s="273">
        <v>25.000003080340999</v>
      </c>
      <c r="AX32" s="273">
        <v>25.0000029632142</v>
      </c>
      <c r="AY32" s="273">
        <v>25.000002818439999</v>
      </c>
      <c r="AZ32" s="273">
        <v>25.000002653616502</v>
      </c>
      <c r="BA32" s="273">
        <v>25.0000024762032</v>
      </c>
      <c r="BB32" s="273">
        <v>25.000002293163298</v>
      </c>
      <c r="BC32" s="273">
        <v>25.0000021104401</v>
      </c>
      <c r="BD32" s="273">
        <v>25.000001932605301</v>
      </c>
      <c r="BE32" s="273">
        <v>25.0000017629254</v>
      </c>
      <c r="BF32" s="273">
        <v>25.0000016035325</v>
      </c>
      <c r="BG32" s="273">
        <v>25.000001455595399</v>
      </c>
      <c r="BH32" s="273">
        <v>25.000001319547899</v>
      </c>
      <c r="BI32" s="273">
        <v>25.0000011952887</v>
      </c>
      <c r="BJ32" s="273">
        <v>25.0000010823548</v>
      </c>
      <c r="BK32" s="273">
        <v>25.000000980058001</v>
      </c>
      <c r="BL32" s="273">
        <v>25.0000008875863</v>
      </c>
      <c r="BM32" s="273">
        <v>25.0000008040757</v>
      </c>
      <c r="BN32" s="273">
        <v>25.0000007286596</v>
      </c>
      <c r="BO32" s="273">
        <v>25.000000660499499</v>
      </c>
      <c r="BP32" s="273">
        <v>25.000000598803599</v>
      </c>
      <c r="BQ32" s="273">
        <v>25.000000542835998</v>
      </c>
      <c r="BR32" s="273">
        <v>25.0000004919203</v>
      </c>
      <c r="BS32" s="273">
        <v>25.000000445439198</v>
      </c>
      <c r="BT32" s="273">
        <v>25.000000402831802</v>
      </c>
      <c r="BU32" s="273">
        <v>25.000000363589599</v>
      </c>
      <c r="BV32" s="273">
        <v>25.0000003272519</v>
      </c>
      <c r="BW32" s="273">
        <v>25.000000293401602</v>
      </c>
      <c r="BX32" s="273">
        <v>25.000000261660698</v>
      </c>
      <c r="BY32" s="273">
        <v>25.000000231687299</v>
      </c>
      <c r="BZ32" s="273">
        <v>25.000000203171499</v>
      </c>
      <c r="CA32" s="273">
        <v>25.000000175834</v>
      </c>
      <c r="CB32" s="273">
        <v>25.000000149424199</v>
      </c>
      <c r="CC32" s="273">
        <v>25.000000123719101</v>
      </c>
      <c r="CD32" s="273">
        <v>25.000000098524399</v>
      </c>
      <c r="CE32" s="273">
        <v>25.000000073674201</v>
      </c>
      <c r="CF32" s="273">
        <v>25.000000049033101</v>
      </c>
      <c r="CG32" s="273">
        <v>25.0000000244981</v>
      </c>
      <c r="CH32" s="273">
        <v>25</v>
      </c>
    </row>
    <row r="33" spans="6:88" ht="7.5" customHeight="1">
      <c r="F33" s="273">
        <v>-1E+30</v>
      </c>
      <c r="G33" s="273">
        <v>-1E+30</v>
      </c>
      <c r="H33" s="273">
        <v>-1E+30</v>
      </c>
      <c r="I33" s="273">
        <v>-1E+30</v>
      </c>
      <c r="J33" s="273">
        <v>-1E+30</v>
      </c>
      <c r="K33" s="273">
        <v>-1E+30</v>
      </c>
      <c r="L33" s="273">
        <v>-1E+30</v>
      </c>
      <c r="M33" s="273">
        <v>-1E+30</v>
      </c>
      <c r="N33" s="273">
        <v>-1E+30</v>
      </c>
      <c r="O33" s="273">
        <v>-1E+30</v>
      </c>
      <c r="P33" s="273">
        <v>-1E+30</v>
      </c>
      <c r="Q33" s="273">
        <v>-1E+30</v>
      </c>
      <c r="R33" s="273">
        <v>-1E+30</v>
      </c>
      <c r="S33" s="273">
        <v>-1E+30</v>
      </c>
      <c r="T33" s="273">
        <v>-1E+30</v>
      </c>
      <c r="U33" s="273">
        <v>-1E+30</v>
      </c>
      <c r="V33" s="273">
        <v>-1E+30</v>
      </c>
      <c r="W33" s="273">
        <v>-1E+30</v>
      </c>
      <c r="X33" s="273">
        <v>-1E+30</v>
      </c>
      <c r="Y33" s="273">
        <v>-1E+30</v>
      </c>
      <c r="Z33" s="273">
        <v>-1E+30</v>
      </c>
      <c r="AA33" s="273">
        <v>-1E+30</v>
      </c>
      <c r="AB33" s="273">
        <v>-1E+30</v>
      </c>
      <c r="AC33" s="273">
        <v>-1E+30</v>
      </c>
      <c r="AD33" s="273">
        <v>-1E+30</v>
      </c>
      <c r="AE33" s="273">
        <v>-1E+30</v>
      </c>
      <c r="AF33" s="273">
        <v>-1E+30</v>
      </c>
      <c r="AG33" s="273">
        <v>-1E+30</v>
      </c>
      <c r="AH33" s="273">
        <v>-1E+30</v>
      </c>
      <c r="AI33" s="273">
        <v>-1E+30</v>
      </c>
      <c r="AJ33" s="273">
        <v>-1E+30</v>
      </c>
      <c r="AK33" s="273">
        <v>-1E+30</v>
      </c>
      <c r="AL33" s="273">
        <v>-1E+30</v>
      </c>
      <c r="AM33" s="273">
        <v>-1E+30</v>
      </c>
      <c r="AN33" s="273">
        <v>-1E+30</v>
      </c>
      <c r="AO33" s="273">
        <v>-1E+30</v>
      </c>
      <c r="AP33" s="273">
        <v>-1E+30</v>
      </c>
      <c r="AQ33" s="273">
        <v>-1E+30</v>
      </c>
      <c r="AR33" s="273">
        <v>-1E+30</v>
      </c>
      <c r="AS33" s="273">
        <v>-1E+30</v>
      </c>
      <c r="AU33" s="273">
        <v>25.0000023422262</v>
      </c>
      <c r="AV33" s="273">
        <v>25.000002316548599</v>
      </c>
      <c r="AW33" s="273">
        <v>25.000002266621902</v>
      </c>
      <c r="AX33" s="273">
        <v>25.0000021951181</v>
      </c>
      <c r="AY33" s="273">
        <v>25.000002105612499</v>
      </c>
      <c r="AZ33" s="273">
        <v>25.000002002163001</v>
      </c>
      <c r="BA33" s="273">
        <v>25.0000018889294</v>
      </c>
      <c r="BB33" s="273">
        <v>25.0000017699107</v>
      </c>
      <c r="BC33" s="273">
        <v>25.000001648686599</v>
      </c>
      <c r="BD33" s="273">
        <v>25.0000015282323</v>
      </c>
      <c r="BE33" s="273">
        <v>25.0000014108738</v>
      </c>
      <c r="BF33" s="273">
        <v>25.000001298316899</v>
      </c>
      <c r="BG33" s="273">
        <v>25.000001191709199</v>
      </c>
      <c r="BH33" s="273">
        <v>25.0000010917318</v>
      </c>
      <c r="BI33" s="273">
        <v>25.000000998694599</v>
      </c>
      <c r="BJ33" s="273">
        <v>25.0000009126266</v>
      </c>
      <c r="BK33" s="273">
        <v>25.000000833355099</v>
      </c>
      <c r="BL33" s="273">
        <v>25.000000760569701</v>
      </c>
      <c r="BM33" s="273">
        <v>25.0000006938733</v>
      </c>
      <c r="BN33" s="273">
        <v>25.000000632819599</v>
      </c>
      <c r="BO33" s="273">
        <v>25.0000005769413</v>
      </c>
      <c r="BP33" s="273">
        <v>25.000000525768801</v>
      </c>
      <c r="BQ33" s="273">
        <v>25.0000004788435</v>
      </c>
      <c r="BR33" s="273">
        <v>25.0000004357255</v>
      </c>
      <c r="BS33" s="273">
        <v>25.0000003959987</v>
      </c>
      <c r="BT33" s="273">
        <v>25.000000359272999</v>
      </c>
      <c r="BU33" s="273">
        <v>25.0000003251842</v>
      </c>
      <c r="BV33" s="273">
        <v>25.000000293394599</v>
      </c>
      <c r="BW33" s="273">
        <v>25.000000263591399</v>
      </c>
      <c r="BX33" s="273">
        <v>25.000000235486201</v>
      </c>
      <c r="BY33" s="273">
        <v>25.000000208812899</v>
      </c>
      <c r="BZ33" s="273">
        <v>25.0000001833276</v>
      </c>
      <c r="CA33" s="273">
        <v>25.000000158807499</v>
      </c>
      <c r="CB33" s="273">
        <v>25.000000135050399</v>
      </c>
      <c r="CC33" s="273">
        <v>25.000000111875501</v>
      </c>
      <c r="CD33" s="273">
        <v>25.000000089123699</v>
      </c>
      <c r="CE33" s="273">
        <v>25.000000066658799</v>
      </c>
      <c r="CF33" s="273">
        <v>25.0000000443689</v>
      </c>
      <c r="CG33" s="273">
        <v>25.000000022168599</v>
      </c>
      <c r="CH33" s="273">
        <v>25</v>
      </c>
    </row>
    <row r="34" spans="6:88" ht="7.5" customHeight="1">
      <c r="F34" s="273">
        <v>-1E+30</v>
      </c>
      <c r="G34" s="273">
        <v>-1E+30</v>
      </c>
      <c r="H34" s="273">
        <v>-1E+30</v>
      </c>
      <c r="I34" s="273">
        <v>-1E+30</v>
      </c>
      <c r="J34" s="273">
        <v>-1E+30</v>
      </c>
      <c r="K34" s="273">
        <v>-1E+30</v>
      </c>
      <c r="L34" s="273">
        <v>-1E+30</v>
      </c>
      <c r="M34" s="273">
        <v>-1E+30</v>
      </c>
      <c r="N34" s="273">
        <v>-1E+30</v>
      </c>
      <c r="O34" s="273">
        <v>-1E+30</v>
      </c>
      <c r="P34" s="273">
        <v>-1E+30</v>
      </c>
      <c r="Q34" s="273">
        <v>-1E+30</v>
      </c>
      <c r="R34" s="273">
        <v>-1E+30</v>
      </c>
      <c r="S34" s="273">
        <v>-1E+30</v>
      </c>
      <c r="T34" s="273">
        <v>-1E+30</v>
      </c>
      <c r="U34" s="273">
        <v>-1E+30</v>
      </c>
      <c r="V34" s="273">
        <v>-1E+30</v>
      </c>
      <c r="W34" s="273">
        <v>-1E+30</v>
      </c>
      <c r="X34" s="273">
        <v>-1E+30</v>
      </c>
      <c r="Y34" s="273">
        <v>-1E+30</v>
      </c>
      <c r="Z34" s="273">
        <v>-1E+30</v>
      </c>
      <c r="AA34" s="273">
        <v>-1E+30</v>
      </c>
      <c r="AB34" s="273">
        <v>-1E+30</v>
      </c>
      <c r="AC34" s="273">
        <v>-1E+30</v>
      </c>
      <c r="AD34" s="273">
        <v>-1E+30</v>
      </c>
      <c r="AE34" s="273">
        <v>-1E+30</v>
      </c>
      <c r="AF34" s="273">
        <v>-1E+30</v>
      </c>
      <c r="AG34" s="273">
        <v>-1E+30</v>
      </c>
      <c r="AH34" s="273">
        <v>-1E+30</v>
      </c>
      <c r="AI34" s="273">
        <v>-1E+30</v>
      </c>
      <c r="AJ34" s="273">
        <v>-1E+30</v>
      </c>
      <c r="AK34" s="273">
        <v>-1E+30</v>
      </c>
      <c r="AL34" s="273">
        <v>-1E+30</v>
      </c>
      <c r="AM34" s="273">
        <v>-1E+30</v>
      </c>
      <c r="AN34" s="273">
        <v>-1E+30</v>
      </c>
      <c r="AO34" s="273">
        <v>-1E+30</v>
      </c>
      <c r="AP34" s="273">
        <v>-1E+30</v>
      </c>
      <c r="AQ34" s="273">
        <v>-1E+30</v>
      </c>
      <c r="AR34" s="273">
        <v>-1E+30</v>
      </c>
      <c r="AS34" s="273">
        <v>-1E+30</v>
      </c>
      <c r="AU34" s="273">
        <v>25.000001781593099</v>
      </c>
      <c r="AV34" s="273">
        <v>25.000001765076501</v>
      </c>
      <c r="AW34" s="273">
        <v>25.000001732819701</v>
      </c>
      <c r="AX34" s="273">
        <v>25.000001686289199</v>
      </c>
      <c r="AY34" s="273">
        <v>25.000001627480898</v>
      </c>
      <c r="AZ34" s="273">
        <v>25.000001558719202</v>
      </c>
      <c r="BA34" s="273">
        <v>25.000001482461901</v>
      </c>
      <c r="BB34" s="273">
        <v>25.000001401138199</v>
      </c>
      <c r="BC34" s="273">
        <v>25.000001317003399</v>
      </c>
      <c r="BD34" s="273">
        <v>25.0000012320316</v>
      </c>
      <c r="BE34" s="273">
        <v>25.000001147861699</v>
      </c>
      <c r="BF34" s="273">
        <v>25.000001065787401</v>
      </c>
      <c r="BG34" s="273">
        <v>25.0000009867721</v>
      </c>
      <c r="BH34" s="273">
        <v>25.0000009114843</v>
      </c>
      <c r="BI34" s="273">
        <v>25.000000840341901</v>
      </c>
      <c r="BJ34" s="273">
        <v>25.0000007735587</v>
      </c>
      <c r="BK34" s="273">
        <v>25.0000007111888</v>
      </c>
      <c r="BL34" s="273">
        <v>25.0000006531663</v>
      </c>
      <c r="BM34" s="273">
        <v>25.0000005993382</v>
      </c>
      <c r="BN34" s="273">
        <v>25.000000549492</v>
      </c>
      <c r="BO34" s="273">
        <v>25.000000503376299</v>
      </c>
      <c r="BP34" s="273">
        <v>25.000000460717601</v>
      </c>
      <c r="BQ34" s="273">
        <v>25.000000421232201</v>
      </c>
      <c r="BR34" s="273">
        <v>25.0000003846346</v>
      </c>
      <c r="BS34" s="273">
        <v>25.0000003506441</v>
      </c>
      <c r="BT34" s="273">
        <v>25.000000318988398</v>
      </c>
      <c r="BU34" s="273">
        <v>25.000000289406099</v>
      </c>
      <c r="BV34" s="273">
        <v>25.000000261648701</v>
      </c>
      <c r="BW34" s="273">
        <v>25.000000235480901</v>
      </c>
      <c r="BX34" s="273">
        <v>25.0000002106819</v>
      </c>
      <c r="BY34" s="273">
        <v>25.000000187044598</v>
      </c>
      <c r="BZ34" s="273">
        <v>25.000000164376601</v>
      </c>
      <c r="CA34" s="273">
        <v>25.000000142500099</v>
      </c>
      <c r="CB34" s="273">
        <v>25.000000121252199</v>
      </c>
      <c r="CC34" s="273">
        <v>25.000000100486201</v>
      </c>
      <c r="CD34" s="273">
        <v>25.000000080072201</v>
      </c>
      <c r="CE34" s="273">
        <v>25.000000059898099</v>
      </c>
      <c r="CF34" s="273">
        <v>25.0000000398718</v>
      </c>
      <c r="CG34" s="273">
        <v>25.000000019921998</v>
      </c>
      <c r="CH34" s="273">
        <v>25</v>
      </c>
    </row>
    <row r="35" spans="6:88" ht="7.5" customHeight="1">
      <c r="F35" s="273">
        <v>-1E+30</v>
      </c>
      <c r="G35" s="273">
        <v>-1E+30</v>
      </c>
      <c r="H35" s="273">
        <v>-1E+30</v>
      </c>
      <c r="I35" s="273">
        <v>-1E+30</v>
      </c>
      <c r="J35" s="273">
        <v>-1E+30</v>
      </c>
      <c r="K35" s="273">
        <v>-1E+30</v>
      </c>
      <c r="L35" s="273">
        <v>-1E+30</v>
      </c>
      <c r="M35" s="273">
        <v>-1E+30</v>
      </c>
      <c r="N35" s="273">
        <v>-1E+30</v>
      </c>
      <c r="O35" s="273">
        <v>-1E+30</v>
      </c>
      <c r="P35" s="273">
        <v>-1E+30</v>
      </c>
      <c r="Q35" s="273">
        <v>-1E+30</v>
      </c>
      <c r="R35" s="273">
        <v>-1E+30</v>
      </c>
      <c r="S35" s="273">
        <v>-1E+30</v>
      </c>
      <c r="T35" s="273">
        <v>-1E+30</v>
      </c>
      <c r="U35" s="273">
        <v>-1E+30</v>
      </c>
      <c r="V35" s="273">
        <v>-1E+30</v>
      </c>
      <c r="W35" s="273">
        <v>-1E+30</v>
      </c>
      <c r="X35" s="273">
        <v>-1E+30</v>
      </c>
      <c r="Y35" s="273">
        <v>-1E+30</v>
      </c>
      <c r="Z35" s="273">
        <v>-1E+30</v>
      </c>
      <c r="AA35" s="273">
        <v>-1E+30</v>
      </c>
      <c r="AB35" s="273">
        <v>-1E+30</v>
      </c>
      <c r="AC35" s="273">
        <v>-1E+30</v>
      </c>
      <c r="AD35" s="273">
        <v>-1E+30</v>
      </c>
      <c r="AE35" s="273">
        <v>-1E+30</v>
      </c>
      <c r="AF35" s="273">
        <v>-1E+30</v>
      </c>
      <c r="AG35" s="273">
        <v>-1E+30</v>
      </c>
      <c r="AH35" s="273">
        <v>-1E+30</v>
      </c>
      <c r="AI35" s="273">
        <v>-1E+30</v>
      </c>
      <c r="AJ35" s="273">
        <v>-1E+30</v>
      </c>
      <c r="AK35" s="273">
        <v>-1E+30</v>
      </c>
      <c r="AL35" s="273">
        <v>-1E+30</v>
      </c>
      <c r="AM35" s="273">
        <v>-1E+30</v>
      </c>
      <c r="AN35" s="273">
        <v>-1E+30</v>
      </c>
      <c r="AO35" s="273">
        <v>-1E+30</v>
      </c>
      <c r="AP35" s="273">
        <v>-1E+30</v>
      </c>
      <c r="AQ35" s="273">
        <v>-1E+30</v>
      </c>
      <c r="AR35" s="273">
        <v>-1E+30</v>
      </c>
      <c r="AS35" s="273">
        <v>-1E+30</v>
      </c>
      <c r="AU35" s="273">
        <v>25.000001392758801</v>
      </c>
      <c r="AV35" s="273">
        <v>25.0000013815689</v>
      </c>
      <c r="AW35" s="273">
        <v>25.000001359640699</v>
      </c>
      <c r="AX35" s="273">
        <v>25.000001327834202</v>
      </c>
      <c r="AY35" s="273">
        <v>25.000001287336101</v>
      </c>
      <c r="AZ35" s="273">
        <v>25.000001239556099</v>
      </c>
      <c r="BA35" s="273">
        <v>25.000001186020299</v>
      </c>
      <c r="BB35" s="273">
        <v>25.0000011282728</v>
      </c>
      <c r="BC35" s="273">
        <v>25.0000010677898</v>
      </c>
      <c r="BD35" s="273">
        <v>25.000001005912502</v>
      </c>
      <c r="BE35" s="273">
        <v>25.0000009438041</v>
      </c>
      <c r="BF35" s="273">
        <v>25.000000882430498</v>
      </c>
      <c r="BG35" s="273">
        <v>25.0000008225587</v>
      </c>
      <c r="BH35" s="273">
        <v>25.0000007647674</v>
      </c>
      <c r="BI35" s="273">
        <v>25.000000709467201</v>
      </c>
      <c r="BJ35" s="273">
        <v>25.0000006569236</v>
      </c>
      <c r="BK35" s="273">
        <v>25.000000607281599</v>
      </c>
      <c r="BL35" s="273">
        <v>25.000000560589701</v>
      </c>
      <c r="BM35" s="273">
        <v>25.000000516820901</v>
      </c>
      <c r="BN35" s="273">
        <v>25.0000004758915</v>
      </c>
      <c r="BO35" s="273">
        <v>25.000000437676299</v>
      </c>
      <c r="BP35" s="273">
        <v>25.000000402021101</v>
      </c>
      <c r="BQ35" s="273">
        <v>25.000000368753</v>
      </c>
      <c r="BR35" s="273">
        <v>25.000000337687801</v>
      </c>
      <c r="BS35" s="273">
        <v>25.0000003086361</v>
      </c>
      <c r="BT35" s="273">
        <v>25.000000281407601</v>
      </c>
      <c r="BU35" s="273">
        <v>25.000000255814001</v>
      </c>
      <c r="BV35" s="273">
        <v>25.000000231671901</v>
      </c>
      <c r="BW35" s="273">
        <v>25.000000208804099</v>
      </c>
      <c r="BX35" s="273">
        <v>25.0000001870409</v>
      </c>
      <c r="BY35" s="273">
        <v>25.000000166221</v>
      </c>
      <c r="BZ35" s="273">
        <v>25.000000146192701</v>
      </c>
      <c r="CA35" s="273">
        <v>25.000000126813902</v>
      </c>
      <c r="CB35" s="273">
        <v>25.000000107953799</v>
      </c>
      <c r="CC35" s="273">
        <v>25.000000089493199</v>
      </c>
      <c r="CD35" s="273">
        <v>25.000000071326301</v>
      </c>
      <c r="CE35" s="273">
        <v>25.000000053361202</v>
      </c>
      <c r="CF35" s="273">
        <v>25.000000035521602</v>
      </c>
      <c r="CG35" s="273">
        <v>25.000000017748398</v>
      </c>
      <c r="CH35" s="273">
        <v>25</v>
      </c>
    </row>
    <row r="36" spans="6:88" ht="7.5" customHeight="1">
      <c r="F36" s="273">
        <v>-1E+30</v>
      </c>
      <c r="G36" s="273">
        <v>-1E+30</v>
      </c>
      <c r="H36" s="273">
        <v>-1E+30</v>
      </c>
      <c r="I36" s="273">
        <v>-1E+30</v>
      </c>
      <c r="J36" s="273">
        <v>-1E+30</v>
      </c>
      <c r="K36" s="273">
        <v>-1E+30</v>
      </c>
      <c r="L36" s="273">
        <v>-1E+30</v>
      </c>
      <c r="M36" s="273">
        <v>-1E+30</v>
      </c>
      <c r="N36" s="273">
        <v>-1E+30</v>
      </c>
      <c r="O36" s="273">
        <v>-1E+30</v>
      </c>
      <c r="P36" s="273">
        <v>-1E+30</v>
      </c>
      <c r="Q36" s="273">
        <v>-1E+30</v>
      </c>
      <c r="R36" s="273">
        <v>-1E+30</v>
      </c>
      <c r="S36" s="273">
        <v>-1E+30</v>
      </c>
      <c r="T36" s="273">
        <v>-1E+30</v>
      </c>
      <c r="U36" s="273">
        <v>-1E+30</v>
      </c>
      <c r="V36" s="273">
        <v>-1E+30</v>
      </c>
      <c r="W36" s="273">
        <v>-1E+30</v>
      </c>
      <c r="X36" s="273">
        <v>-1E+30</v>
      </c>
      <c r="Y36" s="273">
        <v>-1E+30</v>
      </c>
      <c r="Z36" s="273">
        <v>-1E+30</v>
      </c>
      <c r="AA36" s="273">
        <v>-1E+30</v>
      </c>
      <c r="AB36" s="273">
        <v>-1E+30</v>
      </c>
      <c r="AC36" s="273">
        <v>-1E+30</v>
      </c>
      <c r="AD36" s="273">
        <v>-1E+30</v>
      </c>
      <c r="AE36" s="273">
        <v>-1E+30</v>
      </c>
      <c r="AF36" s="273">
        <v>-1E+30</v>
      </c>
      <c r="AG36" s="273">
        <v>-1E+30</v>
      </c>
      <c r="AH36" s="273">
        <v>-1E+30</v>
      </c>
      <c r="AI36" s="273">
        <v>-1E+30</v>
      </c>
      <c r="AJ36" s="273">
        <v>-1E+30</v>
      </c>
      <c r="AK36" s="273">
        <v>-1E+30</v>
      </c>
      <c r="AL36" s="273">
        <v>-1E+30</v>
      </c>
      <c r="AM36" s="273">
        <v>-1E+30</v>
      </c>
      <c r="AN36" s="273">
        <v>-1E+30</v>
      </c>
      <c r="AO36" s="273">
        <v>-1E+30</v>
      </c>
      <c r="AP36" s="273">
        <v>-1E+30</v>
      </c>
      <c r="AQ36" s="273">
        <v>-1E+30</v>
      </c>
      <c r="AR36" s="273">
        <v>-1E+30</v>
      </c>
      <c r="AS36" s="273">
        <v>-1E+30</v>
      </c>
      <c r="AU36" s="273">
        <v>25.000001107812501</v>
      </c>
      <c r="AV36" s="273">
        <v>25.000001099926301</v>
      </c>
      <c r="AW36" s="273">
        <v>25.000001084430998</v>
      </c>
      <c r="AX36" s="273">
        <v>25.000001061858999</v>
      </c>
      <c r="AY36" s="273">
        <v>25.000001032953001</v>
      </c>
      <c r="AZ36" s="273">
        <v>25.000000998609099</v>
      </c>
      <c r="BA36" s="273">
        <v>25.000000959814599</v>
      </c>
      <c r="BB36" s="273">
        <v>25.000000917589201</v>
      </c>
      <c r="BC36" s="273">
        <v>25.000000872930599</v>
      </c>
      <c r="BD36" s="273">
        <v>25.000000826771199</v>
      </c>
      <c r="BE36" s="273">
        <v>25.000000779946799</v>
      </c>
      <c r="BF36" s="273">
        <v>25.000000733178101</v>
      </c>
      <c r="BG36" s="273">
        <v>25.0000006870631</v>
      </c>
      <c r="BH36" s="273">
        <v>25.000000642078898</v>
      </c>
      <c r="BI36" s="273">
        <v>25.000000598588301</v>
      </c>
      <c r="BJ36" s="273">
        <v>25.000000556852001</v>
      </c>
      <c r="BK36" s="273">
        <v>25.000000517041499</v>
      </c>
      <c r="BL36" s="273">
        <v>25.000000479253298</v>
      </c>
      <c r="BM36" s="273">
        <v>25.000000443522499</v>
      </c>
      <c r="BN36" s="273">
        <v>25.000000409834598</v>
      </c>
      <c r="BO36" s="273">
        <v>25.000000378137202</v>
      </c>
      <c r="BP36" s="273">
        <v>25.0000003483485</v>
      </c>
      <c r="BQ36" s="273">
        <v>25.000000320365601</v>
      </c>
      <c r="BR36" s="273">
        <v>25.000000294070801</v>
      </c>
      <c r="BS36" s="273">
        <v>25.0000002693365</v>
      </c>
      <c r="BT36" s="273">
        <v>25.0000002460296</v>
      </c>
      <c r="BU36" s="273">
        <v>25.000000224014201</v>
      </c>
      <c r="BV36" s="273">
        <v>25.000000203154499</v>
      </c>
      <c r="BW36" s="273">
        <v>25.0000001833168</v>
      </c>
      <c r="BX36" s="273">
        <v>25.000000164370601</v>
      </c>
      <c r="BY36" s="273">
        <v>25.000000146190299</v>
      </c>
      <c r="BZ36" s="273">
        <v>25.000000128656001</v>
      </c>
      <c r="CA36" s="273">
        <v>25.0000001116547</v>
      </c>
      <c r="CB36" s="273">
        <v>25.000000095081301</v>
      </c>
      <c r="CC36" s="273">
        <v>25.000000078839602</v>
      </c>
      <c r="CD36" s="273">
        <v>25.000000062843299</v>
      </c>
      <c r="CE36" s="273">
        <v>25.000000047017298</v>
      </c>
      <c r="CF36" s="273">
        <v>25.000000031298701</v>
      </c>
      <c r="CG36" s="273">
        <v>25.000000015638101</v>
      </c>
      <c r="CH36" s="273">
        <v>25</v>
      </c>
    </row>
    <row r="37" spans="6:88" ht="7.5" customHeight="1">
      <c r="F37" s="273">
        <v>-1E+30</v>
      </c>
      <c r="G37" s="273">
        <v>-1E+30</v>
      </c>
      <c r="H37" s="273">
        <v>-1E+30</v>
      </c>
      <c r="I37" s="273">
        <v>-1E+30</v>
      </c>
      <c r="J37" s="273">
        <v>-1E+30</v>
      </c>
      <c r="K37" s="273">
        <v>-1E+30</v>
      </c>
      <c r="L37" s="273">
        <v>-1E+30</v>
      </c>
      <c r="M37" s="273">
        <v>-1E+30</v>
      </c>
      <c r="N37" s="273">
        <v>-1E+30</v>
      </c>
      <c r="O37" s="273">
        <v>-1E+30</v>
      </c>
      <c r="P37" s="273">
        <v>-1E+30</v>
      </c>
      <c r="Q37" s="273">
        <v>-1E+30</v>
      </c>
      <c r="R37" s="273">
        <v>-1E+30</v>
      </c>
      <c r="S37" s="273">
        <v>-1E+30</v>
      </c>
      <c r="T37" s="273">
        <v>-1E+30</v>
      </c>
      <c r="U37" s="273">
        <v>-1E+30</v>
      </c>
      <c r="V37" s="273">
        <v>-1E+30</v>
      </c>
      <c r="W37" s="273">
        <v>-1E+30</v>
      </c>
      <c r="X37" s="273">
        <v>-1E+30</v>
      </c>
      <c r="Y37" s="273">
        <v>-1E+30</v>
      </c>
      <c r="Z37" s="273">
        <v>-1E+30</v>
      </c>
      <c r="AA37" s="273">
        <v>-1E+30</v>
      </c>
      <c r="AB37" s="273">
        <v>-1E+30</v>
      </c>
      <c r="AC37" s="273">
        <v>-1E+30</v>
      </c>
      <c r="AD37" s="273">
        <v>-1E+30</v>
      </c>
      <c r="AE37" s="273">
        <v>-1E+30</v>
      </c>
      <c r="AF37" s="273">
        <v>-1E+30</v>
      </c>
      <c r="AG37" s="273">
        <v>-1E+30</v>
      </c>
      <c r="AH37" s="273">
        <v>-1E+30</v>
      </c>
      <c r="AI37" s="273">
        <v>-1E+30</v>
      </c>
      <c r="AJ37" s="273">
        <v>-1E+30</v>
      </c>
      <c r="AK37" s="273">
        <v>-1E+30</v>
      </c>
      <c r="AL37" s="273">
        <v>-1E+30</v>
      </c>
      <c r="AM37" s="273">
        <v>-1E+30</v>
      </c>
      <c r="AN37" s="273">
        <v>-1E+30</v>
      </c>
      <c r="AO37" s="273">
        <v>-1E+30</v>
      </c>
      <c r="AP37" s="273">
        <v>-1E+30</v>
      </c>
      <c r="AQ37" s="273">
        <v>-1E+30</v>
      </c>
      <c r="AR37" s="273">
        <v>-1E+30</v>
      </c>
      <c r="AS37" s="273">
        <v>-1E+30</v>
      </c>
      <c r="AU37" s="273">
        <v>25.000000888658001</v>
      </c>
      <c r="AV37" s="273">
        <v>25.000000882937801</v>
      </c>
      <c r="AW37" s="273">
        <v>25.000000871675201</v>
      </c>
      <c r="AX37" s="273">
        <v>25.000000855214299</v>
      </c>
      <c r="AY37" s="273">
        <v>25.0000008340397</v>
      </c>
      <c r="AZ37" s="273">
        <v>25.000000808742701</v>
      </c>
      <c r="BA37" s="273">
        <v>25.000000779984799</v>
      </c>
      <c r="BB37" s="273">
        <v>25.0000007484599</v>
      </c>
      <c r="BC37" s="273">
        <v>25.000000714860501</v>
      </c>
      <c r="BD37" s="273">
        <v>25.000000679847901</v>
      </c>
      <c r="BE37" s="273">
        <v>25.000000644030301</v>
      </c>
      <c r="BF37" s="273">
        <v>25.0000006079472</v>
      </c>
      <c r="BG37" s="273">
        <v>25.0000005720613</v>
      </c>
      <c r="BH37" s="273">
        <v>25.000000536756101</v>
      </c>
      <c r="BI37" s="273">
        <v>25.000000502336999</v>
      </c>
      <c r="BJ37" s="273">
        <v>25.000000469037399</v>
      </c>
      <c r="BK37" s="273">
        <v>25.000000437025101</v>
      </c>
      <c r="BL37" s="273">
        <v>25.000000406410599</v>
      </c>
      <c r="BM37" s="273">
        <v>25.000000377255699</v>
      </c>
      <c r="BN37" s="273">
        <v>25.000000349581601</v>
      </c>
      <c r="BO37" s="273">
        <v>25.000000323376</v>
      </c>
      <c r="BP37" s="273">
        <v>25.000000298600501</v>
      </c>
      <c r="BQ37" s="273">
        <v>25.0000002751962</v>
      </c>
      <c r="BR37" s="273">
        <v>25.0000002530887</v>
      </c>
      <c r="BS37" s="273">
        <v>25.000000232192502</v>
      </c>
      <c r="BT37" s="273">
        <v>25.000000212414299</v>
      </c>
      <c r="BU37" s="273">
        <v>25.0000001936559</v>
      </c>
      <c r="BV37" s="273">
        <v>25.000000175816801</v>
      </c>
      <c r="BW37" s="273">
        <v>25.000000158795899</v>
      </c>
      <c r="BX37" s="273">
        <v>25.000000142492901</v>
      </c>
      <c r="BY37" s="273">
        <v>25.0000001268101</v>
      </c>
      <c r="BZ37" s="273">
        <v>25.0000001116533</v>
      </c>
      <c r="CA37" s="273">
        <v>25.000000096932698</v>
      </c>
      <c r="CB37" s="273">
        <v>25.0000000825641</v>
      </c>
      <c r="CC37" s="273">
        <v>25.000000068470399</v>
      </c>
      <c r="CD37" s="273">
        <v>25.000000054581601</v>
      </c>
      <c r="CE37" s="273">
        <v>25.0000000408365</v>
      </c>
      <c r="CF37" s="273">
        <v>25.0000000271835</v>
      </c>
      <c r="CG37" s="273">
        <v>25.000000013581499</v>
      </c>
      <c r="CH37" s="273">
        <v>25</v>
      </c>
    </row>
    <row r="38" spans="6:88" ht="7.5" customHeight="1">
      <c r="F38" s="273">
        <v>-1E+30</v>
      </c>
      <c r="G38" s="273">
        <v>-1E+30</v>
      </c>
      <c r="H38" s="273">
        <v>-1E+30</v>
      </c>
      <c r="I38" s="273">
        <v>-1E+30</v>
      </c>
      <c r="J38" s="273">
        <v>-1E+30</v>
      </c>
      <c r="K38" s="273">
        <v>-1E+30</v>
      </c>
      <c r="L38" s="273">
        <v>-1E+30</v>
      </c>
      <c r="M38" s="273">
        <v>-1E+30</v>
      </c>
      <c r="N38" s="273">
        <v>-1E+30</v>
      </c>
      <c r="O38" s="273">
        <v>-1E+30</v>
      </c>
      <c r="P38" s="273">
        <v>-1E+30</v>
      </c>
      <c r="Q38" s="273">
        <v>-1E+30</v>
      </c>
      <c r="R38" s="273">
        <v>-1E+30</v>
      </c>
      <c r="S38" s="273">
        <v>-1E+30</v>
      </c>
      <c r="T38" s="273">
        <v>-1E+30</v>
      </c>
      <c r="U38" s="273">
        <v>-1E+30</v>
      </c>
      <c r="V38" s="273">
        <v>-1E+30</v>
      </c>
      <c r="W38" s="273">
        <v>-1E+30</v>
      </c>
      <c r="X38" s="273">
        <v>-1E+30</v>
      </c>
      <c r="Y38" s="273">
        <v>-1E+30</v>
      </c>
      <c r="Z38" s="273">
        <v>-1E+30</v>
      </c>
      <c r="AA38" s="273">
        <v>-1E+30</v>
      </c>
      <c r="AB38" s="273">
        <v>-1E+30</v>
      </c>
      <c r="AC38" s="273">
        <v>-1E+30</v>
      </c>
      <c r="AD38" s="273">
        <v>-1E+30</v>
      </c>
      <c r="AE38" s="273">
        <v>-1E+30</v>
      </c>
      <c r="AF38" s="273">
        <v>-1E+30</v>
      </c>
      <c r="AG38" s="273">
        <v>-1E+30</v>
      </c>
      <c r="AH38" s="273">
        <v>-1E+30</v>
      </c>
      <c r="AI38" s="273">
        <v>-1E+30</v>
      </c>
      <c r="AJ38" s="273">
        <v>-1E+30</v>
      </c>
      <c r="AK38" s="273">
        <v>-1E+30</v>
      </c>
      <c r="AL38" s="273">
        <v>-1E+30</v>
      </c>
      <c r="AM38" s="273">
        <v>-1E+30</v>
      </c>
      <c r="AN38" s="273">
        <v>-1E+30</v>
      </c>
      <c r="AO38" s="273">
        <v>-1E+30</v>
      </c>
      <c r="AP38" s="273">
        <v>-1E+30</v>
      </c>
      <c r="AQ38" s="273">
        <v>-1E+30</v>
      </c>
      <c r="AR38" s="273">
        <v>-1E+30</v>
      </c>
      <c r="AS38" s="273">
        <v>-1E+30</v>
      </c>
      <c r="AU38" s="273">
        <v>25.000000712454</v>
      </c>
      <c r="AV38" s="273">
        <v>25.000000708228601</v>
      </c>
      <c r="AW38" s="273">
        <v>25.000000699895999</v>
      </c>
      <c r="AX38" s="273">
        <v>25.000000687686001</v>
      </c>
      <c r="AY38" s="273">
        <v>25.000000671925001</v>
      </c>
      <c r="AZ38" s="273">
        <v>25.000000653015</v>
      </c>
      <c r="BA38" s="273">
        <v>25.0000006314107</v>
      </c>
      <c r="BB38" s="273">
        <v>25.000000607595801</v>
      </c>
      <c r="BC38" s="273">
        <v>25.0000005820601</v>
      </c>
      <c r="BD38" s="273">
        <v>25.00000055528</v>
      </c>
      <c r="BE38" s="273">
        <v>25.000000527701602</v>
      </c>
      <c r="BF38" s="273">
        <v>25.000000499730302</v>
      </c>
      <c r="BG38" s="273">
        <v>25.000000471721801</v>
      </c>
      <c r="BH38" s="273">
        <v>25.000000443979399</v>
      </c>
      <c r="BI38" s="273">
        <v>25.000000416753</v>
      </c>
      <c r="BJ38" s="273">
        <v>25.000000390240899</v>
      </c>
      <c r="BK38" s="273">
        <v>25.0000003645936</v>
      </c>
      <c r="BL38" s="273">
        <v>25.000000339918302</v>
      </c>
      <c r="BM38" s="273">
        <v>25.000000316284101</v>
      </c>
      <c r="BN38" s="273">
        <v>25.000000293727599</v>
      </c>
      <c r="BO38" s="273">
        <v>25.000000272257999</v>
      </c>
      <c r="BP38" s="273">
        <v>25.000000251861501</v>
      </c>
      <c r="BQ38" s="273">
        <v>25.000000232506402</v>
      </c>
      <c r="BR38" s="273">
        <v>25.0000002141464</v>
      </c>
      <c r="BS38" s="273">
        <v>25.0000001967244</v>
      </c>
      <c r="BT38" s="273">
        <v>25.0000001801751</v>
      </c>
      <c r="BU38" s="273">
        <v>25.000000164427799</v>
      </c>
      <c r="BV38" s="273">
        <v>25.0000001494078</v>
      </c>
      <c r="BW38" s="273">
        <v>25.000000135039102</v>
      </c>
      <c r="BX38" s="273">
        <v>25.000000121244899</v>
      </c>
      <c r="BY38" s="273">
        <v>25.0000001079495</v>
      </c>
      <c r="BZ38" s="273">
        <v>25.000000095079201</v>
      </c>
      <c r="CA38" s="273">
        <v>25.000000082563499</v>
      </c>
      <c r="CB38" s="273">
        <v>25.0000000703354</v>
      </c>
      <c r="CC38" s="273">
        <v>25.000000058333399</v>
      </c>
      <c r="CD38" s="273">
        <v>25.000000046501501</v>
      </c>
      <c r="CE38" s="273">
        <v>25.000000034790201</v>
      </c>
      <c r="CF38" s="273">
        <v>25.000000023157501</v>
      </c>
      <c r="CG38" s="273">
        <v>25.000000011569401</v>
      </c>
      <c r="CH38" s="273">
        <v>25</v>
      </c>
    </row>
    <row r="39" spans="6:88" ht="7.5" customHeight="1">
      <c r="F39" s="273">
        <v>-1E+30</v>
      </c>
      <c r="G39" s="273">
        <v>-1E+30</v>
      </c>
      <c r="H39" s="273">
        <v>-1E+30</v>
      </c>
      <c r="I39" s="273">
        <v>-1E+30</v>
      </c>
      <c r="J39" s="273">
        <v>-1E+30</v>
      </c>
      <c r="K39" s="273">
        <v>-1E+30</v>
      </c>
      <c r="L39" s="273">
        <v>-1E+30</v>
      </c>
      <c r="M39" s="273">
        <v>-1E+30</v>
      </c>
      <c r="N39" s="273">
        <v>-1E+30</v>
      </c>
      <c r="O39" s="273">
        <v>-1E+30</v>
      </c>
      <c r="P39" s="273">
        <v>-1E+30</v>
      </c>
      <c r="Q39" s="273">
        <v>-1E+30</v>
      </c>
      <c r="R39" s="273">
        <v>-1E+30</v>
      </c>
      <c r="S39" s="273">
        <v>-1E+30</v>
      </c>
      <c r="T39" s="273">
        <v>-1E+30</v>
      </c>
      <c r="U39" s="273">
        <v>-1E+30</v>
      </c>
      <c r="V39" s="273">
        <v>-1E+30</v>
      </c>
      <c r="W39" s="273">
        <v>-1E+30</v>
      </c>
      <c r="X39" s="273">
        <v>-1E+30</v>
      </c>
      <c r="Y39" s="273">
        <v>-1E+30</v>
      </c>
      <c r="Z39" s="273">
        <v>-1E+30</v>
      </c>
      <c r="AA39" s="273">
        <v>-1E+30</v>
      </c>
      <c r="AB39" s="273">
        <v>-1E+30</v>
      </c>
      <c r="AC39" s="273">
        <v>-1E+30</v>
      </c>
      <c r="AD39" s="273">
        <v>-1E+30</v>
      </c>
      <c r="AE39" s="273">
        <v>-1E+30</v>
      </c>
      <c r="AF39" s="273">
        <v>-1E+30</v>
      </c>
      <c r="AG39" s="273">
        <v>-1E+30</v>
      </c>
      <c r="AH39" s="273">
        <v>-1E+30</v>
      </c>
      <c r="AI39" s="273">
        <v>-1E+30</v>
      </c>
      <c r="AJ39" s="273">
        <v>-1E+30</v>
      </c>
      <c r="AK39" s="273">
        <v>-1E+30</v>
      </c>
      <c r="AL39" s="273">
        <v>-1E+30</v>
      </c>
      <c r="AM39" s="273">
        <v>-1E+30</v>
      </c>
      <c r="AN39" s="273">
        <v>-1E+30</v>
      </c>
      <c r="AO39" s="273">
        <v>-1E+30</v>
      </c>
      <c r="AP39" s="273">
        <v>-1E+30</v>
      </c>
      <c r="AQ39" s="273">
        <v>-1E+30</v>
      </c>
      <c r="AR39" s="273">
        <v>-1E+30</v>
      </c>
      <c r="AS39" s="273">
        <v>-1E+30</v>
      </c>
      <c r="AU39" s="273">
        <v>25.000000564705999</v>
      </c>
      <c r="AV39" s="273">
        <v>25.0000005615662</v>
      </c>
      <c r="AW39" s="273">
        <v>25.000000555366899</v>
      </c>
      <c r="AX39" s="273">
        <v>25.000000546265198</v>
      </c>
      <c r="AY39" s="273">
        <v>25.000000534485299</v>
      </c>
      <c r="AZ39" s="273">
        <v>25.0000005203058</v>
      </c>
      <c r="BA39" s="273">
        <v>25.0000005040445</v>
      </c>
      <c r="BB39" s="273">
        <v>25.000000486043</v>
      </c>
      <c r="BC39" s="273">
        <v>25.0000004666514</v>
      </c>
      <c r="BD39" s="273">
        <v>25.000000446214699</v>
      </c>
      <c r="BE39" s="273">
        <v>25.000000425061302</v>
      </c>
      <c r="BF39" s="273">
        <v>25.000000403494202</v>
      </c>
      <c r="BG39" s="273">
        <v>25.000000381784801</v>
      </c>
      <c r="BH39" s="273">
        <v>25.000000360168698</v>
      </c>
      <c r="BI39" s="273">
        <v>25.000000338844899</v>
      </c>
      <c r="BJ39" s="273">
        <v>25.0000003179758</v>
      </c>
      <c r="BK39" s="273">
        <v>25.0000002976887</v>
      </c>
      <c r="BL39" s="273">
        <v>25.000000278078598</v>
      </c>
      <c r="BM39" s="273">
        <v>25.0000002592116</v>
      </c>
      <c r="BN39" s="273">
        <v>25.000000241127999</v>
      </c>
      <c r="BO39" s="273">
        <v>25.0000002238463</v>
      </c>
      <c r="BP39" s="273">
        <v>25.000000207366</v>
      </c>
      <c r="BQ39" s="273">
        <v>25.0000001916715</v>
      </c>
      <c r="BR39" s="273">
        <v>25.000000176734801</v>
      </c>
      <c r="BS39" s="273">
        <v>25.000000162517701</v>
      </c>
      <c r="BT39" s="273">
        <v>25.000000148975001</v>
      </c>
      <c r="BU39" s="273">
        <v>25.000000136055601</v>
      </c>
      <c r="BV39" s="273">
        <v>25.000000123704702</v>
      </c>
      <c r="BW39" s="273">
        <v>25.0000001118654</v>
      </c>
      <c r="BX39" s="273">
        <v>25.0000001004795</v>
      </c>
      <c r="BY39" s="273">
        <v>25.000000089489198</v>
      </c>
      <c r="BZ39" s="273">
        <v>25.000000078837498</v>
      </c>
      <c r="CA39" s="273">
        <v>25.0000000684696</v>
      </c>
      <c r="CB39" s="273">
        <v>25.0000000583332</v>
      </c>
      <c r="CC39" s="273">
        <v>25.000000048379999</v>
      </c>
      <c r="CD39" s="273">
        <v>25.000000038565801</v>
      </c>
      <c r="CE39" s="273">
        <v>25.000000028851399</v>
      </c>
      <c r="CF39" s="273">
        <v>25.0000000192031</v>
      </c>
      <c r="CG39" s="273">
        <v>25.0000000095933</v>
      </c>
      <c r="CH39" s="273">
        <v>25</v>
      </c>
    </row>
    <row r="40" spans="6:88" ht="7.5" customHeight="1">
      <c r="F40" s="273">
        <v>-1E+30</v>
      </c>
      <c r="G40" s="273">
        <v>-1E+30</v>
      </c>
      <c r="H40" s="273">
        <v>-1E+30</v>
      </c>
      <c r="I40" s="273">
        <v>-1E+30</v>
      </c>
      <c r="J40" s="273">
        <v>-1E+30</v>
      </c>
      <c r="K40" s="273">
        <v>-1E+30</v>
      </c>
      <c r="L40" s="273">
        <v>-1E+30</v>
      </c>
      <c r="M40" s="273">
        <v>-1E+30</v>
      </c>
      <c r="N40" s="273">
        <v>-1E+30</v>
      </c>
      <c r="O40" s="273">
        <v>-1E+30</v>
      </c>
      <c r="P40" s="273">
        <v>-1E+30</v>
      </c>
      <c r="Q40" s="273">
        <v>-1E+30</v>
      </c>
      <c r="R40" s="273">
        <v>-1E+30</v>
      </c>
      <c r="S40" s="273">
        <v>-1E+30</v>
      </c>
      <c r="T40" s="273">
        <v>-1E+30</v>
      </c>
      <c r="U40" s="273">
        <v>-1E+30</v>
      </c>
      <c r="V40" s="273">
        <v>-1E+30</v>
      </c>
      <c r="W40" s="273">
        <v>-1E+30</v>
      </c>
      <c r="X40" s="273">
        <v>-1E+30</v>
      </c>
      <c r="Y40" s="273">
        <v>-1E+30</v>
      </c>
      <c r="Z40" s="273">
        <v>-1E+30</v>
      </c>
      <c r="AA40" s="273">
        <v>-1E+30</v>
      </c>
      <c r="AB40" s="273">
        <v>-1E+30</v>
      </c>
      <c r="AC40" s="273">
        <v>-1E+30</v>
      </c>
      <c r="AD40" s="273">
        <v>-1E+30</v>
      </c>
      <c r="AE40" s="273">
        <v>-1E+30</v>
      </c>
      <c r="AF40" s="273">
        <v>-1E+30</v>
      </c>
      <c r="AG40" s="273">
        <v>-1E+30</v>
      </c>
      <c r="AH40" s="273">
        <v>-1E+30</v>
      </c>
      <c r="AI40" s="273">
        <v>-1E+30</v>
      </c>
      <c r="AJ40" s="273">
        <v>-1E+30</v>
      </c>
      <c r="AK40" s="273">
        <v>-1E+30</v>
      </c>
      <c r="AL40" s="273">
        <v>-1E+30</v>
      </c>
      <c r="AM40" s="273">
        <v>-1E+30</v>
      </c>
      <c r="AN40" s="273">
        <v>-1E+30</v>
      </c>
      <c r="AO40" s="273">
        <v>-1E+30</v>
      </c>
      <c r="AP40" s="273">
        <v>-1E+30</v>
      </c>
      <c r="AQ40" s="273">
        <v>-1E+30</v>
      </c>
      <c r="AR40" s="273">
        <v>-1E+30</v>
      </c>
      <c r="AS40" s="273">
        <v>-1E+30</v>
      </c>
      <c r="AU40" s="273">
        <v>25.0000004357608</v>
      </c>
      <c r="AV40" s="273">
        <v>25.000000433453099</v>
      </c>
      <c r="AW40" s="273">
        <v>25.000000428892498</v>
      </c>
      <c r="AX40" s="273">
        <v>25.000000422187</v>
      </c>
      <c r="AY40" s="273">
        <v>25.000000413491598</v>
      </c>
      <c r="AZ40" s="273">
        <v>25.000000402999898</v>
      </c>
      <c r="BA40" s="273">
        <v>25.000000390934101</v>
      </c>
      <c r="BB40" s="273">
        <v>25.000000377535098</v>
      </c>
      <c r="BC40" s="273">
        <v>25.000000363051999</v>
      </c>
      <c r="BD40" s="273">
        <v>25.0000003477329</v>
      </c>
      <c r="BE40" s="273">
        <v>25.000000331816501</v>
      </c>
      <c r="BF40" s="273">
        <v>25.000000315526002</v>
      </c>
      <c r="BG40" s="273">
        <v>25.000000299063601</v>
      </c>
      <c r="BH40" s="273">
        <v>25.000000282608099</v>
      </c>
      <c r="BI40" s="273">
        <v>25.000000266312501</v>
      </c>
      <c r="BJ40" s="273">
        <v>25.0000002503043</v>
      </c>
      <c r="BK40" s="273">
        <v>25.0000002346857</v>
      </c>
      <c r="BL40" s="273">
        <v>25.000000219535199</v>
      </c>
      <c r="BM40" s="273">
        <v>25.0000002049097</v>
      </c>
      <c r="BN40" s="273">
        <v>25.000000190846801</v>
      </c>
      <c r="BO40" s="273">
        <v>25.0000001773668</v>
      </c>
      <c r="BP40" s="273">
        <v>25.000000164475299</v>
      </c>
      <c r="BQ40" s="273">
        <v>25.0000001521658</v>
      </c>
      <c r="BR40" s="273">
        <v>25.000000140421601</v>
      </c>
      <c r="BS40" s="273">
        <v>25.0000001292177</v>
      </c>
      <c r="BT40" s="273">
        <v>25.000000118523001</v>
      </c>
      <c r="BU40" s="273">
        <v>25.000000108301101</v>
      </c>
      <c r="BV40" s="273">
        <v>25.000000098512501</v>
      </c>
      <c r="BW40" s="273">
        <v>25.0000000891154</v>
      </c>
      <c r="BX40" s="273">
        <v>25.000000080066599</v>
      </c>
      <c r="BY40" s="273">
        <v>25.000000071322901</v>
      </c>
      <c r="BZ40" s="273">
        <v>25.000000062841501</v>
      </c>
      <c r="CA40" s="273">
        <v>25.000000054580799</v>
      </c>
      <c r="CB40" s="273">
        <v>25.000000046501299</v>
      </c>
      <c r="CC40" s="273">
        <v>25.000000038565801</v>
      </c>
      <c r="CD40" s="273">
        <v>25.000000030740601</v>
      </c>
      <c r="CE40" s="273">
        <v>25.000000022995501</v>
      </c>
      <c r="CF40" s="273">
        <v>25.000000015304298</v>
      </c>
      <c r="CG40" s="273">
        <v>25.000000007644999</v>
      </c>
      <c r="CH40" s="273">
        <v>25</v>
      </c>
    </row>
    <row r="41" spans="6:88" ht="7.5" customHeight="1">
      <c r="F41" s="273">
        <v>-1E+30</v>
      </c>
      <c r="G41" s="273">
        <v>-1E+30</v>
      </c>
      <c r="H41" s="273">
        <v>-1E+30</v>
      </c>
      <c r="I41" s="273">
        <v>-1E+30</v>
      </c>
      <c r="J41" s="273">
        <v>-1E+30</v>
      </c>
      <c r="K41" s="273">
        <v>-1E+30</v>
      </c>
      <c r="L41" s="273">
        <v>-1E+30</v>
      </c>
      <c r="M41" s="273">
        <v>-1E+30</v>
      </c>
      <c r="N41" s="273">
        <v>-1E+30</v>
      </c>
      <c r="O41" s="273">
        <v>-1E+30</v>
      </c>
      <c r="P41" s="273">
        <v>-1E+30</v>
      </c>
      <c r="Q41" s="273">
        <v>-1E+30</v>
      </c>
      <c r="R41" s="273">
        <v>-1E+30</v>
      </c>
      <c r="S41" s="273">
        <v>-1E+30</v>
      </c>
      <c r="T41" s="273">
        <v>-1E+30</v>
      </c>
      <c r="U41" s="273">
        <v>-1E+30</v>
      </c>
      <c r="V41" s="273">
        <v>-1E+30</v>
      </c>
      <c r="W41" s="273">
        <v>-1E+30</v>
      </c>
      <c r="X41" s="273">
        <v>-1E+30</v>
      </c>
      <c r="Y41" s="273">
        <v>-1E+30</v>
      </c>
      <c r="Z41" s="273">
        <v>-1E+30</v>
      </c>
      <c r="AA41" s="273">
        <v>-1E+30</v>
      </c>
      <c r="AB41" s="273">
        <v>-1E+30</v>
      </c>
      <c r="AC41" s="273">
        <v>-1E+30</v>
      </c>
      <c r="AD41" s="273">
        <v>-1E+30</v>
      </c>
      <c r="AE41" s="273">
        <v>-1E+30</v>
      </c>
      <c r="AF41" s="273">
        <v>-1E+30</v>
      </c>
      <c r="AG41" s="273">
        <v>-1E+30</v>
      </c>
      <c r="AH41" s="273">
        <v>-1E+30</v>
      </c>
      <c r="AI41" s="273">
        <v>-1E+30</v>
      </c>
      <c r="AJ41" s="273">
        <v>-1E+30</v>
      </c>
      <c r="AK41" s="273">
        <v>-1E+30</v>
      </c>
      <c r="AL41" s="273">
        <v>-1E+30</v>
      </c>
      <c r="AM41" s="273">
        <v>-1E+30</v>
      </c>
      <c r="AN41" s="273">
        <v>-1E+30</v>
      </c>
      <c r="AO41" s="273">
        <v>-1E+30</v>
      </c>
      <c r="AP41" s="273">
        <v>-1E+30</v>
      </c>
      <c r="AQ41" s="273">
        <v>-1E+30</v>
      </c>
      <c r="AR41" s="273">
        <v>-1E+30</v>
      </c>
      <c r="AS41" s="273">
        <v>-1E+30</v>
      </c>
      <c r="AU41" s="273">
        <v>25.000000318931701</v>
      </c>
      <c r="AV41" s="273">
        <v>25.000000317299801</v>
      </c>
      <c r="AW41" s="273">
        <v>25.000000314072899</v>
      </c>
      <c r="AX41" s="273">
        <v>25.0000003093236</v>
      </c>
      <c r="AY41" s="273">
        <v>25.000000303156501</v>
      </c>
      <c r="AZ41" s="273">
        <v>25.0000002957029</v>
      </c>
      <c r="BA41" s="273">
        <v>25.0000002871143</v>
      </c>
      <c r="BB41" s="273">
        <v>25.000000277555898</v>
      </c>
      <c r="BC41" s="273">
        <v>25.0000002671994</v>
      </c>
      <c r="BD41" s="273">
        <v>25.000000256217302</v>
      </c>
      <c r="BE41" s="273">
        <v>25.0000002447768</v>
      </c>
      <c r="BF41" s="273">
        <v>25.0000002330355</v>
      </c>
      <c r="BG41" s="273">
        <v>25.0000002211378</v>
      </c>
      <c r="BH41" s="273">
        <v>25.000000209212502</v>
      </c>
      <c r="BI41" s="273">
        <v>25.000000197371101</v>
      </c>
      <c r="BJ41" s="273">
        <v>25.000000185707801</v>
      </c>
      <c r="BK41" s="273">
        <v>25.000000174299</v>
      </c>
      <c r="BL41" s="273">
        <v>25.000000163204799</v>
      </c>
      <c r="BM41" s="273">
        <v>25.000000152469699</v>
      </c>
      <c r="BN41" s="273">
        <v>25.0000001421242</v>
      </c>
      <c r="BO41" s="273">
        <v>25.0000001321864</v>
      </c>
      <c r="BP41" s="273">
        <v>25.000000122663401</v>
      </c>
      <c r="BQ41" s="273">
        <v>25.000000113553401</v>
      </c>
      <c r="BR41" s="273">
        <v>25.000000104846599</v>
      </c>
      <c r="BS41" s="273">
        <v>25.000000096527099</v>
      </c>
      <c r="BT41" s="273">
        <v>25.000000088574001</v>
      </c>
      <c r="BU41" s="273">
        <v>25.000000080962501</v>
      </c>
      <c r="BV41" s="273">
        <v>25.000000073665099</v>
      </c>
      <c r="BW41" s="273">
        <v>25.000000066652401</v>
      </c>
      <c r="BX41" s="273">
        <v>25.0000000598939</v>
      </c>
      <c r="BY41" s="273">
        <v>25.000000053358701</v>
      </c>
      <c r="BZ41" s="273">
        <v>25.000000047016002</v>
      </c>
      <c r="CA41" s="273">
        <v>25.000000040835999</v>
      </c>
      <c r="CB41" s="273">
        <v>25.000000034790101</v>
      </c>
      <c r="CC41" s="273">
        <v>25.000000028851499</v>
      </c>
      <c r="CD41" s="273">
        <v>25.0000000229956</v>
      </c>
      <c r="CE41" s="273">
        <v>25.000000017200399</v>
      </c>
      <c r="CF41" s="273">
        <v>25.000000011446399</v>
      </c>
      <c r="CG41" s="273">
        <v>25.000000005717499</v>
      </c>
      <c r="CH41" s="273">
        <v>25</v>
      </c>
    </row>
    <row r="42" spans="6:88" ht="7.5" customHeight="1">
      <c r="F42" s="273">
        <v>-1E+30</v>
      </c>
      <c r="G42" s="273">
        <v>-1E+30</v>
      </c>
      <c r="H42" s="273">
        <v>-1E+30</v>
      </c>
      <c r="I42" s="273">
        <v>-1E+30</v>
      </c>
      <c r="J42" s="273">
        <v>-1E+30</v>
      </c>
      <c r="K42" s="273">
        <v>-1E+30</v>
      </c>
      <c r="L42" s="273">
        <v>-1E+30</v>
      </c>
      <c r="M42" s="273">
        <v>-1E+30</v>
      </c>
      <c r="N42" s="273">
        <v>-1E+30</v>
      </c>
      <c r="O42" s="273">
        <v>-1E+30</v>
      </c>
      <c r="P42" s="273">
        <v>-1E+30</v>
      </c>
      <c r="Q42" s="273">
        <v>-1E+30</v>
      </c>
      <c r="R42" s="273">
        <v>-1E+30</v>
      </c>
      <c r="S42" s="273">
        <v>-1E+30</v>
      </c>
      <c r="T42" s="273">
        <v>-1E+30</v>
      </c>
      <c r="U42" s="273">
        <v>-1E+30</v>
      </c>
      <c r="V42" s="273">
        <v>-1E+30</v>
      </c>
      <c r="W42" s="273">
        <v>-1E+30</v>
      </c>
      <c r="X42" s="273">
        <v>-1E+30</v>
      </c>
      <c r="Y42" s="273">
        <v>-1E+30</v>
      </c>
      <c r="Z42" s="273">
        <v>-1E+30</v>
      </c>
      <c r="AA42" s="273">
        <v>-1E+30</v>
      </c>
      <c r="AB42" s="273">
        <v>-1E+30</v>
      </c>
      <c r="AC42" s="273">
        <v>-1E+30</v>
      </c>
      <c r="AD42" s="273">
        <v>-1E+30</v>
      </c>
      <c r="AE42" s="273">
        <v>-1E+30</v>
      </c>
      <c r="AF42" s="273">
        <v>-1E+30</v>
      </c>
      <c r="AG42" s="273">
        <v>-1E+30</v>
      </c>
      <c r="AH42" s="273">
        <v>-1E+30</v>
      </c>
      <c r="AI42" s="273">
        <v>-1E+30</v>
      </c>
      <c r="AJ42" s="273">
        <v>-1E+30</v>
      </c>
      <c r="AK42" s="273">
        <v>-1E+30</v>
      </c>
      <c r="AL42" s="273">
        <v>-1E+30</v>
      </c>
      <c r="AM42" s="273">
        <v>-1E+30</v>
      </c>
      <c r="AN42" s="273">
        <v>-1E+30</v>
      </c>
      <c r="AO42" s="273">
        <v>-1E+30</v>
      </c>
      <c r="AP42" s="273">
        <v>-1E+30</v>
      </c>
      <c r="AQ42" s="273">
        <v>-1E+30</v>
      </c>
      <c r="AR42" s="273">
        <v>-1E+30</v>
      </c>
      <c r="AS42" s="273">
        <v>-1E+30</v>
      </c>
      <c r="AU42" s="273">
        <v>25.000000209461302</v>
      </c>
      <c r="AV42" s="273">
        <v>25.000000208412899</v>
      </c>
      <c r="AW42" s="273">
        <v>25.000000206338999</v>
      </c>
      <c r="AX42" s="273">
        <v>25.0000002032846</v>
      </c>
      <c r="AY42" s="273">
        <v>25.0000001993151</v>
      </c>
      <c r="AZ42" s="273">
        <v>25.000000194512399</v>
      </c>
      <c r="BA42" s="273">
        <v>25.000000188971502</v>
      </c>
      <c r="BB42" s="273">
        <v>25.000000182796299</v>
      </c>
      <c r="BC42" s="273">
        <v>25.000000176095401</v>
      </c>
      <c r="BD42" s="273">
        <v>25.000000168978101</v>
      </c>
      <c r="BE42" s="273">
        <v>25.000000161551299</v>
      </c>
      <c r="BF42" s="273">
        <v>25.000000153916101</v>
      </c>
      <c r="BG42" s="273">
        <v>25.000000146165601</v>
      </c>
      <c r="BH42" s="273">
        <v>25.000000138383601</v>
      </c>
      <c r="BI42" s="273">
        <v>25.000000130642999</v>
      </c>
      <c r="BJ42" s="273">
        <v>25.000000123005801</v>
      </c>
      <c r="BK42" s="273">
        <v>25.0000001155231</v>
      </c>
      <c r="BL42" s="273">
        <v>25.000000108235199</v>
      </c>
      <c r="BM42" s="273">
        <v>25.000000101172599</v>
      </c>
      <c r="BN42" s="273">
        <v>25.000000094356501</v>
      </c>
      <c r="BO42" s="273">
        <v>25.0000000878</v>
      </c>
      <c r="BP42" s="273">
        <v>25.000000081509299</v>
      </c>
      <c r="BQ42" s="273">
        <v>25.000000075484099</v>
      </c>
      <c r="BR42" s="273">
        <v>25.000000069719299</v>
      </c>
      <c r="BS42" s="273">
        <v>25.000000064205299</v>
      </c>
      <c r="BT42" s="273">
        <v>25.000000058929299</v>
      </c>
      <c r="BU42" s="273">
        <v>25.000000053875699</v>
      </c>
      <c r="BV42" s="273">
        <v>25.000000049027101</v>
      </c>
      <c r="BW42" s="273">
        <v>25.0000000443648</v>
      </c>
      <c r="BX42" s="273">
        <v>25.0000000398691</v>
      </c>
      <c r="BY42" s="273">
        <v>25.000000035520198</v>
      </c>
      <c r="BZ42" s="273">
        <v>25.000000031298001</v>
      </c>
      <c r="CA42" s="273">
        <v>25.000000027183301</v>
      </c>
      <c r="CB42" s="273">
        <v>25.0000000231576</v>
      </c>
      <c r="CC42" s="273">
        <v>25.000000019203402</v>
      </c>
      <c r="CD42" s="273">
        <v>25.000000015304501</v>
      </c>
      <c r="CE42" s="273">
        <v>25.000000011446499</v>
      </c>
      <c r="CF42" s="273">
        <v>25.000000007616698</v>
      </c>
      <c r="CG42" s="273">
        <v>25.0000000038042</v>
      </c>
      <c r="CH42" s="273">
        <v>25</v>
      </c>
    </row>
    <row r="43" spans="6:88" ht="7.5" customHeight="1">
      <c r="F43" s="273">
        <v>-1E+30</v>
      </c>
      <c r="G43" s="273">
        <v>-1E+30</v>
      </c>
      <c r="H43" s="273">
        <v>-1E+30</v>
      </c>
      <c r="I43" s="273">
        <v>-1E+30</v>
      </c>
      <c r="J43" s="273">
        <v>-1E+30</v>
      </c>
      <c r="K43" s="273">
        <v>-1E+30</v>
      </c>
      <c r="L43" s="273">
        <v>-1E+30</v>
      </c>
      <c r="M43" s="273">
        <v>-1E+30</v>
      </c>
      <c r="N43" s="273">
        <v>-1E+30</v>
      </c>
      <c r="O43" s="273">
        <v>-1E+30</v>
      </c>
      <c r="P43" s="273">
        <v>-1E+30</v>
      </c>
      <c r="Q43" s="273">
        <v>-1E+30</v>
      </c>
      <c r="R43" s="273">
        <v>-1E+30</v>
      </c>
      <c r="S43" s="273">
        <v>-1E+30</v>
      </c>
      <c r="T43" s="273">
        <v>-1E+30</v>
      </c>
      <c r="U43" s="273">
        <v>-1E+30</v>
      </c>
      <c r="V43" s="273">
        <v>-1E+30</v>
      </c>
      <c r="W43" s="273">
        <v>-1E+30</v>
      </c>
      <c r="X43" s="273">
        <v>-1E+30</v>
      </c>
      <c r="Y43" s="273">
        <v>-1E+30</v>
      </c>
      <c r="Z43" s="273">
        <v>-1E+30</v>
      </c>
      <c r="AA43" s="273">
        <v>-1E+30</v>
      </c>
      <c r="AB43" s="273">
        <v>-1E+30</v>
      </c>
      <c r="AC43" s="273">
        <v>-1E+30</v>
      </c>
      <c r="AD43" s="273">
        <v>-1E+30</v>
      </c>
      <c r="AE43" s="273">
        <v>-1E+30</v>
      </c>
      <c r="AF43" s="273">
        <v>-1E+30</v>
      </c>
      <c r="AG43" s="273">
        <v>-1E+30</v>
      </c>
      <c r="AH43" s="273">
        <v>-1E+30</v>
      </c>
      <c r="AI43" s="273">
        <v>-1E+30</v>
      </c>
      <c r="AJ43" s="273">
        <v>-1E+30</v>
      </c>
      <c r="AK43" s="273">
        <v>-1E+30</v>
      </c>
      <c r="AL43" s="273">
        <v>-1E+30</v>
      </c>
      <c r="AM43" s="273">
        <v>-1E+30</v>
      </c>
      <c r="AN43" s="273">
        <v>-1E+30</v>
      </c>
      <c r="AO43" s="273">
        <v>-1E+30</v>
      </c>
      <c r="AP43" s="273">
        <v>-1E+30</v>
      </c>
      <c r="AQ43" s="273">
        <v>-1E+30</v>
      </c>
      <c r="AR43" s="273">
        <v>-1E+30</v>
      </c>
      <c r="AS43" s="273">
        <v>-1E+30</v>
      </c>
      <c r="AU43" s="273">
        <v>25.000000103942501</v>
      </c>
      <c r="AV43" s="273">
        <v>25.000000103428299</v>
      </c>
      <c r="AW43" s="273">
        <v>25.000000102410901</v>
      </c>
      <c r="AX43" s="273">
        <v>25.000000100912001</v>
      </c>
      <c r="AY43" s="273">
        <v>25.000000098963</v>
      </c>
      <c r="AZ43" s="273">
        <v>25.000000096603699</v>
      </c>
      <c r="BA43" s="273">
        <v>25.000000093879901</v>
      </c>
      <c r="BB43" s="273">
        <v>25.000000090842001</v>
      </c>
      <c r="BC43" s="273">
        <v>25.000000087542901</v>
      </c>
      <c r="BD43" s="273">
        <v>25.0000000840359</v>
      </c>
      <c r="BE43" s="273">
        <v>25.000000080372999</v>
      </c>
      <c r="BF43" s="273">
        <v>25.0000000766039</v>
      </c>
      <c r="BG43" s="273">
        <v>25.000000072774402</v>
      </c>
      <c r="BH43" s="273">
        <v>25.000000068925701</v>
      </c>
      <c r="BI43" s="273">
        <v>25.000000065094</v>
      </c>
      <c r="BJ43" s="273">
        <v>25.0000000613101</v>
      </c>
      <c r="BK43" s="273">
        <v>25.0000000575996</v>
      </c>
      <c r="BL43" s="273">
        <v>25.0000000539826</v>
      </c>
      <c r="BM43" s="273">
        <v>25.0000000504746</v>
      </c>
      <c r="BN43" s="273">
        <v>25.000000047086399</v>
      </c>
      <c r="BO43" s="273">
        <v>25.000000043825001</v>
      </c>
      <c r="BP43" s="273">
        <v>25.000000040693699</v>
      </c>
      <c r="BQ43" s="273">
        <v>25.000000037692701</v>
      </c>
      <c r="BR43" s="273">
        <v>25.000000034819699</v>
      </c>
      <c r="BS43" s="273">
        <v>25.000000032070201</v>
      </c>
      <c r="BT43" s="273">
        <v>25.000000029438102</v>
      </c>
      <c r="BU43" s="273">
        <v>25.000000026915899</v>
      </c>
      <c r="BV43" s="273">
        <v>25.000000024495201</v>
      </c>
      <c r="BW43" s="273">
        <v>25.000000022166599</v>
      </c>
      <c r="BX43" s="273">
        <v>25.000000019920801</v>
      </c>
      <c r="BY43" s="273">
        <v>25.000000017747801</v>
      </c>
      <c r="BZ43" s="273">
        <v>25.000000015637902</v>
      </c>
      <c r="CA43" s="273">
        <v>25.000000013581499</v>
      </c>
      <c r="CB43" s="273">
        <v>25.0000000115696</v>
      </c>
      <c r="CC43" s="273">
        <v>25.0000000095934</v>
      </c>
      <c r="CD43" s="273">
        <v>25.000000007645198</v>
      </c>
      <c r="CE43" s="273">
        <v>25.000000005717499</v>
      </c>
      <c r="CF43" s="273">
        <v>25.000000003804299</v>
      </c>
      <c r="CG43" s="273">
        <v>25.000000001899998</v>
      </c>
      <c r="CH43" s="273">
        <v>25</v>
      </c>
    </row>
    <row r="44" spans="6:88" ht="7.5" customHeight="1">
      <c r="F44" s="273">
        <v>-1E+30</v>
      </c>
      <c r="G44" s="273">
        <v>-1E+30</v>
      </c>
      <c r="H44" s="273">
        <v>-1E+30</v>
      </c>
      <c r="I44" s="273">
        <v>-1E+30</v>
      </c>
      <c r="J44" s="273">
        <v>-1E+30</v>
      </c>
      <c r="K44" s="273">
        <v>-1E+30</v>
      </c>
      <c r="L44" s="273">
        <v>-1E+30</v>
      </c>
      <c r="M44" s="273">
        <v>-1E+30</v>
      </c>
      <c r="N44" s="273">
        <v>-1E+30</v>
      </c>
      <c r="O44" s="273">
        <v>-1E+30</v>
      </c>
      <c r="P44" s="273">
        <v>-1E+30</v>
      </c>
      <c r="Q44" s="273">
        <v>-1E+30</v>
      </c>
      <c r="R44" s="273">
        <v>-1E+30</v>
      </c>
      <c r="S44" s="273">
        <v>-1E+30</v>
      </c>
      <c r="T44" s="273">
        <v>-1E+30</v>
      </c>
      <c r="U44" s="273">
        <v>-1E+30</v>
      </c>
      <c r="V44" s="273">
        <v>-1E+30</v>
      </c>
      <c r="W44" s="273">
        <v>-1E+30</v>
      </c>
      <c r="X44" s="273">
        <v>-1E+30</v>
      </c>
      <c r="Y44" s="273">
        <v>-1E+30</v>
      </c>
      <c r="Z44" s="273">
        <v>-1E+30</v>
      </c>
      <c r="AA44" s="273">
        <v>-1E+30</v>
      </c>
      <c r="AB44" s="273">
        <v>-1E+30</v>
      </c>
      <c r="AC44" s="273">
        <v>-1E+30</v>
      </c>
      <c r="AD44" s="273">
        <v>-1E+30</v>
      </c>
      <c r="AE44" s="273">
        <v>-1E+30</v>
      </c>
      <c r="AF44" s="273">
        <v>-1E+30</v>
      </c>
      <c r="AG44" s="273">
        <v>-1E+30</v>
      </c>
      <c r="AH44" s="273">
        <v>-1E+30</v>
      </c>
      <c r="AI44" s="273">
        <v>-1E+30</v>
      </c>
      <c r="AJ44" s="273">
        <v>-1E+30</v>
      </c>
      <c r="AK44" s="273">
        <v>-1E+30</v>
      </c>
      <c r="AL44" s="273">
        <v>-1E+30</v>
      </c>
      <c r="AM44" s="273">
        <v>-1E+30</v>
      </c>
      <c r="AN44" s="273">
        <v>-1E+30</v>
      </c>
      <c r="AO44" s="273">
        <v>-1E+30</v>
      </c>
      <c r="AP44" s="273">
        <v>-1E+30</v>
      </c>
      <c r="AQ44" s="273">
        <v>-1E+30</v>
      </c>
      <c r="AR44" s="273">
        <v>-1E+30</v>
      </c>
      <c r="AS44" s="273">
        <v>-1E+30</v>
      </c>
      <c r="AU44" s="273">
        <v>25</v>
      </c>
      <c r="AV44" s="273">
        <v>25</v>
      </c>
      <c r="AW44" s="273">
        <v>25</v>
      </c>
      <c r="AX44" s="273">
        <v>25</v>
      </c>
      <c r="AY44" s="273">
        <v>25</v>
      </c>
      <c r="AZ44" s="273">
        <v>25</v>
      </c>
      <c r="BA44" s="273">
        <v>25</v>
      </c>
      <c r="BB44" s="273">
        <v>25</v>
      </c>
      <c r="BC44" s="273">
        <v>25</v>
      </c>
      <c r="BD44" s="273">
        <v>25</v>
      </c>
      <c r="BE44" s="273">
        <v>25</v>
      </c>
      <c r="BF44" s="273">
        <v>25</v>
      </c>
      <c r="BG44" s="273">
        <v>25</v>
      </c>
      <c r="BH44" s="273">
        <v>25</v>
      </c>
      <c r="BI44" s="273">
        <v>25</v>
      </c>
      <c r="BJ44" s="273">
        <v>25</v>
      </c>
      <c r="BK44" s="273">
        <v>25</v>
      </c>
      <c r="BL44" s="273">
        <v>25</v>
      </c>
      <c r="BM44" s="273">
        <v>25</v>
      </c>
      <c r="BN44" s="273">
        <v>25</v>
      </c>
      <c r="BO44" s="273">
        <v>25</v>
      </c>
      <c r="BP44" s="273">
        <v>25</v>
      </c>
      <c r="BQ44" s="273">
        <v>25</v>
      </c>
      <c r="BR44" s="273">
        <v>25</v>
      </c>
      <c r="BS44" s="273">
        <v>25</v>
      </c>
      <c r="BT44" s="273">
        <v>25</v>
      </c>
      <c r="BU44" s="273">
        <v>25</v>
      </c>
      <c r="BV44" s="273">
        <v>25</v>
      </c>
      <c r="BW44" s="273">
        <v>25</v>
      </c>
      <c r="BX44" s="273">
        <v>25</v>
      </c>
      <c r="BY44" s="273">
        <v>25</v>
      </c>
      <c r="BZ44" s="273">
        <v>25</v>
      </c>
      <c r="CA44" s="273">
        <v>25</v>
      </c>
      <c r="CB44" s="273">
        <v>25</v>
      </c>
      <c r="CC44" s="273">
        <v>25</v>
      </c>
      <c r="CD44" s="273">
        <v>25</v>
      </c>
      <c r="CE44" s="273">
        <v>25</v>
      </c>
      <c r="CF44" s="273">
        <v>25</v>
      </c>
      <c r="CG44" s="273">
        <v>25</v>
      </c>
      <c r="CH44" s="273">
        <v>25</v>
      </c>
    </row>
    <row r="48" spans="6:88">
      <c r="CI48" s="535">
        <v>190</v>
      </c>
      <c r="CJ48">
        <f>CI48/365</f>
        <v>0.52054794520547942</v>
      </c>
    </row>
    <row r="49" spans="87:88">
      <c r="CI49" s="535">
        <v>708</v>
      </c>
      <c r="CJ49">
        <f t="shared" ref="CJ49:CJ51" si="1">CI49/365</f>
        <v>1.9397260273972603</v>
      </c>
    </row>
    <row r="50" spans="87:88">
      <c r="CI50">
        <v>2629</v>
      </c>
      <c r="CJ50">
        <f t="shared" si="1"/>
        <v>7.2027397260273975</v>
      </c>
    </row>
    <row r="51" spans="87:88">
      <c r="CI51">
        <v>2630</v>
      </c>
      <c r="CJ51">
        <f t="shared" si="1"/>
        <v>7.2054794520547949</v>
      </c>
    </row>
  </sheetData>
  <conditionalFormatting sqref="AU5:CH44">
    <cfRule type="colorScale" priority="2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F5:AS44">
    <cfRule type="colorScale" priority="1">
      <colorScale>
        <cfvo type="min"/>
        <cfvo type="percentile" val="50"/>
        <cfvo type="max"/>
        <color rgb="FFF8696B"/>
        <color rgb="FFFFEB84"/>
        <color rgb="FF63BE7B"/>
      </colorScale>
    </cfRule>
  </conditionalFormatting>
  <pageMargins left="0.7" right="0.7" top="0.75" bottom="0.75" header="0.3" footer="0.3"/>
  <drawing r:id="rId1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662E7E8-D708-47F7-B687-F97F14316F25}">
  <dimension ref="A1:DH104"/>
  <sheetViews>
    <sheetView tabSelected="1" zoomScaleNormal="100" workbookViewId="0">
      <selection activeCell="S5" sqref="S5:U40"/>
    </sheetView>
  </sheetViews>
  <sheetFormatPr defaultRowHeight="14.1" customHeight="1"/>
  <cols>
    <col min="1" max="2" width="3.140625" customWidth="1"/>
    <col min="3" max="3" width="3.28515625" style="185" bestFit="1" customWidth="1"/>
    <col min="4" max="4" width="2.28515625" style="185" bestFit="1" customWidth="1"/>
    <col min="5" max="5" width="3.28515625" style="185" bestFit="1" customWidth="1"/>
    <col min="6" max="6" width="2.28515625" style="185" bestFit="1" customWidth="1"/>
    <col min="7" max="7" width="5.28515625" style="185" bestFit="1" customWidth="1"/>
    <col min="8" max="8" width="3.28515625" style="185" bestFit="1" customWidth="1"/>
    <col min="9" max="9" width="9" style="185" customWidth="1"/>
    <col min="10" max="10" width="5.28515625" style="185" customWidth="1"/>
    <col min="11" max="11" width="2.28515625" style="185" bestFit="1" customWidth="1"/>
    <col min="12" max="12" width="8.28515625" style="185" bestFit="1" customWidth="1"/>
    <col min="13" max="13" width="5.42578125" style="185" customWidth="1"/>
    <col min="14" max="14" width="6.42578125" style="185" customWidth="1"/>
    <col min="15" max="16" width="3" style="185" bestFit="1" customWidth="1"/>
    <col min="17" max="18" width="3" style="51" bestFit="1" customWidth="1"/>
    <col min="19" max="21" width="3.7109375" style="51" bestFit="1" customWidth="1"/>
    <col min="22" max="22" width="5" customWidth="1"/>
    <col min="23" max="23" width="2.7109375" customWidth="1"/>
    <col min="24" max="33" width="2.140625" customWidth="1"/>
    <col min="34" max="35" width="2.7109375" customWidth="1"/>
    <col min="36" max="36" width="2.7109375" style="228" customWidth="1"/>
    <col min="37" max="37" width="2.7109375" style="225" customWidth="1"/>
    <col min="38" max="38" width="2.28515625" style="90" customWidth="1"/>
    <col min="39" max="44" width="2.7109375" style="90" customWidth="1"/>
    <col min="45" max="45" width="2.7109375" customWidth="1"/>
    <col min="46" max="46" width="2.42578125" customWidth="1"/>
    <col min="47" max="49" width="3.5703125" style="51" customWidth="1"/>
    <col min="50" max="50" width="5.5703125" style="51" customWidth="1"/>
    <col min="51" max="51" width="3.5703125" style="51" customWidth="1"/>
    <col min="52" max="52" width="3.5703125" customWidth="1"/>
    <col min="53" max="53" width="2.42578125" customWidth="1"/>
    <col min="54" max="63" width="2.42578125" style="51" customWidth="1"/>
    <col min="64" max="85" width="2.42578125" customWidth="1"/>
    <col min="86" max="87" width="4.140625" customWidth="1"/>
    <col min="88" max="88" width="6.140625" style="184" customWidth="1"/>
    <col min="89" max="89" width="9.85546875" customWidth="1"/>
    <col min="90" max="93" width="4.7109375" customWidth="1"/>
    <col min="94" max="97" width="5.28515625" customWidth="1"/>
    <col min="102" max="102" width="1.5703125" customWidth="1"/>
  </cols>
  <sheetData>
    <row r="1" spans="1:112" ht="5.25" customHeight="1">
      <c r="A1" s="209"/>
      <c r="B1" s="209"/>
      <c r="C1" s="210"/>
      <c r="D1" s="210"/>
      <c r="E1" s="210"/>
      <c r="F1" s="210"/>
      <c r="G1" s="210"/>
      <c r="H1" s="210"/>
      <c r="I1" s="210"/>
      <c r="J1" s="210"/>
      <c r="K1" s="210"/>
      <c r="L1" s="210"/>
      <c r="M1" s="210"/>
      <c r="N1" s="210"/>
      <c r="O1" s="210"/>
      <c r="P1" s="210"/>
      <c r="Q1" s="229"/>
      <c r="R1" s="229"/>
      <c r="S1" s="211"/>
      <c r="T1" s="211"/>
      <c r="U1" s="211"/>
      <c r="V1" s="209"/>
      <c r="W1" s="209"/>
      <c r="X1" s="209"/>
      <c r="Y1" s="209"/>
      <c r="Z1" s="209"/>
      <c r="AA1" s="209"/>
      <c r="AB1" s="209"/>
      <c r="AC1" s="209"/>
      <c r="AD1" s="209"/>
      <c r="AE1" s="209"/>
      <c r="AF1" s="209"/>
      <c r="AG1" s="209"/>
      <c r="AH1" s="209"/>
      <c r="AI1" s="209"/>
      <c r="AJ1" s="226"/>
      <c r="AK1" s="222"/>
      <c r="AL1" s="229"/>
      <c r="AM1" s="229"/>
      <c r="AN1" s="229"/>
      <c r="AO1" s="229"/>
      <c r="AP1" s="229"/>
      <c r="AQ1" s="229"/>
      <c r="AR1" s="229"/>
      <c r="AS1" s="229"/>
      <c r="AT1" s="209"/>
      <c r="AU1" s="211"/>
      <c r="AV1" s="211"/>
      <c r="AW1" s="211"/>
      <c r="AX1" s="211"/>
      <c r="AY1" s="211"/>
      <c r="AZ1" s="209"/>
      <c r="BA1" s="209"/>
      <c r="BB1" s="212"/>
      <c r="BC1" s="211"/>
      <c r="BD1" s="211"/>
      <c r="BE1" s="212"/>
      <c r="BF1" s="212"/>
      <c r="BG1" s="211"/>
      <c r="BH1" s="211"/>
      <c r="BI1" s="211"/>
      <c r="BJ1" s="211"/>
      <c r="BK1" s="213"/>
      <c r="BL1" s="209"/>
      <c r="BM1" s="209"/>
      <c r="BN1" s="209"/>
      <c r="BO1" s="209"/>
      <c r="BP1" s="209"/>
      <c r="BQ1" s="209"/>
      <c r="BR1" s="209"/>
      <c r="BS1" s="209"/>
      <c r="BT1" s="209"/>
      <c r="BU1" s="209"/>
      <c r="BV1" s="211"/>
      <c r="BW1" s="209"/>
      <c r="BX1" s="211"/>
      <c r="BY1" s="211"/>
      <c r="BZ1" s="209"/>
      <c r="CA1" s="209"/>
      <c r="CB1" s="209"/>
      <c r="CC1" s="209"/>
      <c r="CD1" s="209"/>
      <c r="CE1" s="209"/>
      <c r="CF1" s="209"/>
      <c r="CG1" s="211"/>
      <c r="CH1" s="209"/>
      <c r="CI1" s="209"/>
      <c r="CJ1" s="216"/>
      <c r="CK1" s="209"/>
      <c r="CL1" s="209"/>
      <c r="CM1" s="209"/>
      <c r="CN1" s="209"/>
      <c r="CO1" s="209"/>
      <c r="CP1" s="209"/>
      <c r="CQ1" s="209"/>
      <c r="CR1" s="209"/>
      <c r="CS1" s="209"/>
      <c r="CT1" s="209"/>
      <c r="CU1" s="209"/>
      <c r="CV1" s="209"/>
      <c r="CW1" s="209"/>
      <c r="CX1" s="209"/>
      <c r="CY1" s="209"/>
      <c r="CZ1" s="209"/>
      <c r="DA1" s="209"/>
      <c r="DB1" s="209"/>
      <c r="DC1" s="209"/>
      <c r="DD1" s="209"/>
      <c r="DE1" s="209"/>
      <c r="DF1" s="209"/>
      <c r="DG1" s="209">
        <v>1</v>
      </c>
      <c r="DH1" s="209"/>
    </row>
    <row r="2" spans="1:112" ht="14.1" customHeight="1">
      <c r="A2" s="209"/>
      <c r="B2" s="209"/>
      <c r="C2" s="210"/>
      <c r="D2" s="210"/>
      <c r="E2" s="210"/>
      <c r="F2" s="210"/>
      <c r="G2" s="210"/>
      <c r="H2" s="210"/>
      <c r="I2" s="210"/>
      <c r="J2" s="210"/>
      <c r="K2" s="210"/>
      <c r="L2" s="210"/>
      <c r="M2" s="210"/>
      <c r="N2" s="210"/>
      <c r="O2" s="210"/>
      <c r="P2" s="210"/>
      <c r="Q2" s="229"/>
      <c r="R2" s="229"/>
      <c r="S2" s="211"/>
      <c r="T2" s="211"/>
      <c r="U2" s="211"/>
      <c r="V2" s="209"/>
      <c r="W2" s="209"/>
      <c r="X2" s="209"/>
      <c r="Y2" s="209"/>
      <c r="Z2" s="209"/>
      <c r="AA2" s="209"/>
      <c r="AB2" s="209"/>
      <c r="AC2" s="209"/>
      <c r="AD2" s="209"/>
      <c r="AE2" s="209"/>
      <c r="AF2" s="209"/>
      <c r="AG2" s="209"/>
      <c r="AH2" s="209"/>
      <c r="AI2" s="209"/>
      <c r="AJ2" s="226"/>
      <c r="AK2" s="222"/>
      <c r="AL2" s="229">
        <f>COUNT(AL5:AL40)+AL41-1</f>
        <v>4</v>
      </c>
      <c r="AM2" s="229">
        <f t="shared" ref="AM2:AS2" si="0">COUNT(AM5:AM40)+AM41-1</f>
        <v>9</v>
      </c>
      <c r="AN2" s="229">
        <f t="shared" si="0"/>
        <v>15</v>
      </c>
      <c r="AO2" s="229">
        <f t="shared" si="0"/>
        <v>19</v>
      </c>
      <c r="AP2" s="229">
        <f t="shared" si="0"/>
        <v>23</v>
      </c>
      <c r="AQ2" s="229">
        <f t="shared" si="0"/>
        <v>27</v>
      </c>
      <c r="AR2" s="229">
        <f t="shared" si="0"/>
        <v>31</v>
      </c>
      <c r="AS2" s="229">
        <f t="shared" si="0"/>
        <v>36</v>
      </c>
      <c r="AT2" s="209"/>
      <c r="AU2" s="211"/>
      <c r="AV2" s="211"/>
      <c r="AW2" s="211"/>
      <c r="AX2" s="211"/>
      <c r="AY2" s="211"/>
      <c r="AZ2" s="209"/>
      <c r="BA2" s="209"/>
      <c r="BB2" s="212" t="s">
        <v>214</v>
      </c>
      <c r="BC2" s="211"/>
      <c r="BD2" s="211"/>
      <c r="BE2" s="212"/>
      <c r="BF2" s="212" t="s">
        <v>213</v>
      </c>
      <c r="BG2" s="211"/>
      <c r="BH2" s="211"/>
      <c r="BI2" s="211"/>
      <c r="BJ2" s="211"/>
      <c r="BK2" s="213" t="s">
        <v>211</v>
      </c>
      <c r="BL2" s="209"/>
      <c r="BM2" s="209"/>
      <c r="BN2" s="209"/>
      <c r="BO2" s="209"/>
      <c r="BP2" s="209"/>
      <c r="BQ2" s="209"/>
      <c r="BR2" s="209"/>
      <c r="BS2" s="209"/>
      <c r="BT2" s="209"/>
      <c r="BU2" s="209"/>
      <c r="BV2" s="211" t="s">
        <v>212</v>
      </c>
      <c r="BW2" s="209"/>
      <c r="BX2" s="211"/>
      <c r="BY2" s="211"/>
      <c r="BZ2" s="209"/>
      <c r="CA2" s="209"/>
      <c r="CB2" s="209"/>
      <c r="CC2" s="209"/>
      <c r="CD2" s="209"/>
      <c r="CE2" s="209"/>
      <c r="CF2" s="209"/>
      <c r="CG2" s="211" t="s">
        <v>215</v>
      </c>
      <c r="CH2" s="209"/>
      <c r="CI2" s="209"/>
      <c r="CJ2" s="245"/>
      <c r="CK2" s="244">
        <f>365.25 * 86400</f>
        <v>31557600</v>
      </c>
      <c r="CL2" s="244">
        <v>1</v>
      </c>
      <c r="CM2" s="244">
        <v>2</v>
      </c>
      <c r="CN2" s="244">
        <v>3</v>
      </c>
      <c r="CO2" s="244">
        <v>4</v>
      </c>
      <c r="CP2" s="244">
        <v>1</v>
      </c>
      <c r="CQ2" s="244">
        <v>2</v>
      </c>
      <c r="CR2" s="244">
        <v>3</v>
      </c>
      <c r="CS2" s="244">
        <v>4</v>
      </c>
      <c r="CT2" s="243" t="s">
        <v>250</v>
      </c>
      <c r="CU2" s="243"/>
      <c r="CV2" s="243"/>
      <c r="CW2" s="209"/>
      <c r="CX2" s="209"/>
      <c r="CY2" s="209"/>
      <c r="CZ2" s="209"/>
      <c r="DA2" s="209"/>
      <c r="DB2" s="209"/>
      <c r="DC2" s="209"/>
      <c r="DD2" s="209"/>
      <c r="DE2" s="209"/>
      <c r="DF2" s="209"/>
      <c r="DG2" s="209"/>
      <c r="DH2" s="209"/>
    </row>
    <row r="3" spans="1:112" ht="14.1" customHeight="1">
      <c r="A3" s="209"/>
      <c r="B3" s="209"/>
      <c r="C3" s="198" t="s">
        <v>206</v>
      </c>
      <c r="D3" s="203" t="s">
        <v>8</v>
      </c>
      <c r="E3" s="203" t="s">
        <v>7</v>
      </c>
      <c r="F3" s="203" t="s">
        <v>9</v>
      </c>
      <c r="G3" s="194"/>
      <c r="H3" s="203"/>
      <c r="I3" s="203"/>
      <c r="J3" s="203"/>
      <c r="K3" s="203" t="s">
        <v>29</v>
      </c>
      <c r="L3" s="203" t="s">
        <v>249</v>
      </c>
      <c r="M3" s="194"/>
      <c r="N3" s="203" t="s">
        <v>224</v>
      </c>
      <c r="O3" s="203"/>
      <c r="P3" s="203" t="s">
        <v>220</v>
      </c>
      <c r="Q3" s="131"/>
      <c r="R3" s="131"/>
      <c r="S3" s="131"/>
      <c r="T3" s="131"/>
      <c r="U3" s="254" t="s">
        <v>62</v>
      </c>
      <c r="V3" s="186"/>
      <c r="W3" s="186"/>
      <c r="X3" s="11"/>
      <c r="Y3" s="11"/>
      <c r="Z3" s="11"/>
      <c r="AA3" s="11"/>
      <c r="AB3" s="11"/>
      <c r="AC3" s="186"/>
      <c r="AD3" s="186"/>
      <c r="AE3" s="186"/>
      <c r="AF3" s="186"/>
      <c r="AG3" s="186"/>
      <c r="AH3" s="186"/>
      <c r="AI3" s="186"/>
      <c r="AJ3" s="227"/>
      <c r="AK3" s="223"/>
      <c r="AL3" s="230">
        <v>1</v>
      </c>
      <c r="AM3" s="230">
        <f t="shared" ref="AM3:AS3" si="1">AL3+1</f>
        <v>2</v>
      </c>
      <c r="AN3" s="230">
        <f t="shared" si="1"/>
        <v>3</v>
      </c>
      <c r="AO3" s="230">
        <f t="shared" si="1"/>
        <v>4</v>
      </c>
      <c r="AP3" s="230">
        <f t="shared" si="1"/>
        <v>5</v>
      </c>
      <c r="AQ3" s="230">
        <f t="shared" si="1"/>
        <v>6</v>
      </c>
      <c r="AR3" s="230">
        <f t="shared" si="1"/>
        <v>7</v>
      </c>
      <c r="AS3" s="230">
        <f t="shared" si="1"/>
        <v>8</v>
      </c>
      <c r="AT3" s="209"/>
      <c r="AU3" s="254" t="s">
        <v>56</v>
      </c>
      <c r="AV3" s="202" t="s">
        <v>222</v>
      </c>
      <c r="AW3" s="202" t="s">
        <v>222</v>
      </c>
      <c r="AX3" s="202" t="s">
        <v>222</v>
      </c>
      <c r="AY3" s="193"/>
      <c r="AZ3" s="190"/>
      <c r="BA3" s="209"/>
      <c r="BB3" s="199">
        <v>1</v>
      </c>
      <c r="BC3" s="199">
        <v>1</v>
      </c>
      <c r="BD3" s="199">
        <v>0</v>
      </c>
      <c r="BE3" s="199">
        <v>0</v>
      </c>
      <c r="BF3" s="199">
        <v>0</v>
      </c>
      <c r="BG3" s="199">
        <v>0</v>
      </c>
      <c r="BH3" s="199">
        <v>0</v>
      </c>
      <c r="BI3" s="199">
        <v>0</v>
      </c>
      <c r="BJ3" s="199">
        <v>0</v>
      </c>
      <c r="BK3" s="199">
        <v>0</v>
      </c>
      <c r="BL3" s="209"/>
      <c r="BM3" s="215">
        <f t="shared" ref="BM3:BM17" si="2">BB19-BM19</f>
        <v>-5</v>
      </c>
      <c r="BN3" s="215">
        <f t="shared" ref="BN3:BN17" si="3">BC19-BN19</f>
        <v>-5</v>
      </c>
      <c r="BO3" s="215">
        <f t="shared" ref="BO3:BO17" si="4">BD19-BO19</f>
        <v>0</v>
      </c>
      <c r="BP3" s="215">
        <f t="shared" ref="BP3:BP17" si="5">BE19-BP19</f>
        <v>0</v>
      </c>
      <c r="BQ3" s="215">
        <f t="shared" ref="BQ3:BQ17" si="6">BF19-BQ19</f>
        <v>0</v>
      </c>
      <c r="BR3" s="215">
        <f t="shared" ref="BR3:BR17" si="7">BG19-BR19</f>
        <v>0</v>
      </c>
      <c r="BS3" s="215">
        <f t="shared" ref="BS3:BS17" si="8">BH19-BS19</f>
        <v>0</v>
      </c>
      <c r="BT3" s="215">
        <f t="shared" ref="BT3:BT17" si="9">BI19-BT19</f>
        <v>0</v>
      </c>
      <c r="BU3" s="215">
        <f t="shared" ref="BU3:BU17" si="10">BJ19-BU19</f>
        <v>0</v>
      </c>
      <c r="BV3" s="215">
        <f t="shared" ref="BV3:BV17" si="11">BK19-BV19</f>
        <v>0</v>
      </c>
      <c r="BW3" s="209"/>
      <c r="BX3" s="200">
        <v>2.5000000000000002E-10</v>
      </c>
      <c r="BY3" s="200">
        <v>1.0000000000000001E-9</v>
      </c>
      <c r="BZ3" s="200">
        <v>0</v>
      </c>
      <c r="CA3" s="200">
        <v>0</v>
      </c>
      <c r="CB3" s="200">
        <v>0</v>
      </c>
      <c r="CC3" s="200">
        <v>0</v>
      </c>
      <c r="CD3" s="200">
        <v>0</v>
      </c>
      <c r="CE3" s="200">
        <v>0</v>
      </c>
      <c r="CF3" s="200">
        <v>0</v>
      </c>
      <c r="CG3" s="200">
        <v>0</v>
      </c>
      <c r="CH3" s="209"/>
      <c r="CI3" s="209"/>
      <c r="CJ3" s="247">
        <f>MAX(CJ4:CJ104)</f>
        <v>100</v>
      </c>
      <c r="CK3" s="245" t="s">
        <v>35</v>
      </c>
      <c r="CL3" s="245" t="s">
        <v>225</v>
      </c>
      <c r="CM3" s="245" t="s">
        <v>226</v>
      </c>
      <c r="CN3" s="245" t="s">
        <v>227</v>
      </c>
      <c r="CO3" s="245" t="s">
        <v>228</v>
      </c>
      <c r="CP3" s="245" t="s">
        <v>229</v>
      </c>
      <c r="CQ3" s="245" t="s">
        <v>230</v>
      </c>
      <c r="CR3" s="245" t="s">
        <v>231</v>
      </c>
      <c r="CS3" s="246" t="s">
        <v>232</v>
      </c>
      <c r="CT3" s="248">
        <f>MIN(CP4:CP104)</f>
        <v>-16.431846960000001</v>
      </c>
      <c r="CU3" s="209"/>
      <c r="CV3" s="209"/>
      <c r="CW3" s="209"/>
      <c r="CX3" s="209"/>
      <c r="CY3" s="209"/>
      <c r="CZ3" s="209"/>
      <c r="DA3" s="209"/>
      <c r="DB3" s="209"/>
      <c r="DC3" s="209"/>
      <c r="DD3" s="209"/>
      <c r="DE3" s="209"/>
      <c r="DF3" s="209"/>
      <c r="DG3" s="209"/>
      <c r="DH3" s="209"/>
    </row>
    <row r="4" spans="1:112" ht="14.1" customHeight="1">
      <c r="A4" s="209"/>
      <c r="B4" s="209"/>
      <c r="C4" s="254" t="s">
        <v>0</v>
      </c>
      <c r="D4" s="194"/>
      <c r="E4" s="194"/>
      <c r="F4" s="194"/>
      <c r="G4" s="203" t="s">
        <v>12</v>
      </c>
      <c r="H4" s="203" t="s">
        <v>217</v>
      </c>
      <c r="I4" s="194"/>
      <c r="J4" s="203" t="s">
        <v>99</v>
      </c>
      <c r="K4" s="203" t="s">
        <v>29</v>
      </c>
      <c r="L4" s="194"/>
      <c r="M4" s="203" t="s">
        <v>218</v>
      </c>
      <c r="N4" s="194">
        <v>0</v>
      </c>
      <c r="O4" s="194"/>
      <c r="P4" s="194">
        <v>0</v>
      </c>
      <c r="Q4" s="131"/>
      <c r="R4" s="131">
        <v>0</v>
      </c>
      <c r="S4" s="131">
        <v>1</v>
      </c>
      <c r="T4" s="131">
        <v>2</v>
      </c>
      <c r="U4" s="131">
        <v>3</v>
      </c>
      <c r="V4" s="186">
        <v>1</v>
      </c>
      <c r="W4" s="187"/>
      <c r="X4" s="11"/>
      <c r="Y4" s="11"/>
      <c r="Z4" s="11"/>
      <c r="AA4" s="11"/>
      <c r="AB4" s="11"/>
      <c r="AC4" s="187"/>
      <c r="AD4" s="187"/>
      <c r="AE4" s="187"/>
      <c r="AF4" s="187"/>
      <c r="AG4" s="187"/>
      <c r="AH4" s="11"/>
      <c r="AI4" s="187"/>
      <c r="AJ4" s="227">
        <v>1</v>
      </c>
      <c r="AK4" s="224">
        <v>1</v>
      </c>
      <c r="AL4" s="231" t="str">
        <f>""</f>
        <v/>
      </c>
      <c r="AM4" s="231"/>
      <c r="AN4" s="231"/>
      <c r="AO4" s="231"/>
      <c r="AP4" s="231"/>
      <c r="AQ4" s="231"/>
      <c r="AR4" s="231"/>
      <c r="AS4" s="231"/>
      <c r="AT4" s="209"/>
      <c r="AU4" s="252"/>
      <c r="AV4" s="252">
        <v>0</v>
      </c>
      <c r="AW4" s="252">
        <v>1</v>
      </c>
      <c r="AX4" s="252">
        <v>2</v>
      </c>
      <c r="AY4" s="252">
        <v>3</v>
      </c>
      <c r="AZ4" s="190"/>
      <c r="BA4" s="209"/>
      <c r="BB4" s="199">
        <v>2</v>
      </c>
      <c r="BC4" s="199">
        <v>1</v>
      </c>
      <c r="BD4" s="199">
        <v>1</v>
      </c>
      <c r="BE4" s="199">
        <v>0</v>
      </c>
      <c r="BF4" s="199">
        <v>0</v>
      </c>
      <c r="BG4" s="199">
        <v>2</v>
      </c>
      <c r="BH4" s="199">
        <v>2</v>
      </c>
      <c r="BI4" s="199">
        <v>2</v>
      </c>
      <c r="BJ4" s="199">
        <v>0</v>
      </c>
      <c r="BK4" s="199">
        <v>0</v>
      </c>
      <c r="BL4" s="209"/>
      <c r="BM4" s="215">
        <f t="shared" si="2"/>
        <v>-5</v>
      </c>
      <c r="BN4" s="215">
        <f t="shared" si="3"/>
        <v>-10</v>
      </c>
      <c r="BO4" s="215">
        <f t="shared" si="4"/>
        <v>-5</v>
      </c>
      <c r="BP4" s="215">
        <f t="shared" si="5"/>
        <v>0</v>
      </c>
      <c r="BQ4" s="215">
        <f t="shared" si="6"/>
        <v>0</v>
      </c>
      <c r="BR4" s="215">
        <f t="shared" si="7"/>
        <v>0</v>
      </c>
      <c r="BS4" s="215">
        <f t="shared" si="8"/>
        <v>0</v>
      </c>
      <c r="BT4" s="215">
        <f t="shared" si="9"/>
        <v>0</v>
      </c>
      <c r="BU4" s="215">
        <f t="shared" si="10"/>
        <v>0</v>
      </c>
      <c r="BV4" s="215">
        <f t="shared" si="11"/>
        <v>0</v>
      </c>
      <c r="BW4" s="209"/>
      <c r="BX4" s="200">
        <v>1.0000000000000001E-9</v>
      </c>
      <c r="BY4" s="200">
        <v>2.5000000000000002E-10</v>
      </c>
      <c r="BZ4" s="200">
        <v>1.0000000000000001E-9</v>
      </c>
      <c r="CA4" s="200">
        <v>0</v>
      </c>
      <c r="CB4" s="200">
        <v>0</v>
      </c>
      <c r="CC4" s="200">
        <v>4.0000000000000002E-9</v>
      </c>
      <c r="CD4" s="200">
        <v>4.0000000000000002E-9</v>
      </c>
      <c r="CE4" s="200">
        <v>4.0000000000000002E-9</v>
      </c>
      <c r="CF4" s="200">
        <v>0</v>
      </c>
      <c r="CG4" s="200">
        <v>0</v>
      </c>
      <c r="CH4" s="209"/>
      <c r="CI4" s="209"/>
      <c r="CJ4" s="239">
        <f>CK4/$CK$2</f>
        <v>0</v>
      </c>
      <c r="CK4" s="232">
        <v>0</v>
      </c>
      <c r="CL4" s="233">
        <v>1078.416847</v>
      </c>
      <c r="CM4" s="233">
        <v>1061.5809999999999</v>
      </c>
      <c r="CN4" s="233">
        <v>1026.2829119999999</v>
      </c>
      <c r="CO4" s="233">
        <v>993.31165269999997</v>
      </c>
      <c r="CP4" s="234">
        <v>-16.431846960000001</v>
      </c>
      <c r="CQ4" s="234">
        <v>-3.585604451</v>
      </c>
      <c r="CR4" s="234">
        <v>-3.7018761690000002</v>
      </c>
      <c r="CS4" s="234">
        <v>-153.6770181</v>
      </c>
      <c r="CT4" s="234">
        <f>CP4-$CT$3</f>
        <v>0</v>
      </c>
      <c r="CU4" s="209"/>
      <c r="CV4" s="209"/>
      <c r="CW4" s="209"/>
      <c r="CX4" s="209"/>
      <c r="CY4" s="209"/>
      <c r="CZ4" s="209"/>
      <c r="DA4" s="209"/>
      <c r="DB4" s="209"/>
      <c r="DC4" s="209"/>
      <c r="DD4" s="209"/>
      <c r="DE4" s="209"/>
      <c r="DF4" s="209"/>
      <c r="DG4" s="209"/>
      <c r="DH4" s="209"/>
    </row>
    <row r="5" spans="1:112" ht="14.1" customHeight="1">
      <c r="A5" s="217"/>
      <c r="B5" s="217">
        <v>1</v>
      </c>
      <c r="C5" s="188">
        <v>0</v>
      </c>
      <c r="D5" s="188">
        <v>0</v>
      </c>
      <c r="E5" s="220">
        <v>0</v>
      </c>
      <c r="F5" s="220">
        <v>0</v>
      </c>
      <c r="G5" s="166">
        <v>4500</v>
      </c>
      <c r="H5" s="166">
        <v>12</v>
      </c>
      <c r="I5" s="166">
        <v>8.6767896000000005E-4</v>
      </c>
      <c r="J5" s="242">
        <v>1093.048</v>
      </c>
      <c r="K5" s="221">
        <v>3</v>
      </c>
      <c r="L5" s="40">
        <v>3.0000000000000001E-5</v>
      </c>
      <c r="M5" s="40">
        <v>2.9999999999999898E-2</v>
      </c>
      <c r="N5" s="220">
        <v>1</v>
      </c>
      <c r="O5" s="220">
        <v>1</v>
      </c>
      <c r="P5" s="220">
        <v>0</v>
      </c>
      <c r="Q5" s="319">
        <v>0</v>
      </c>
      <c r="R5" s="319">
        <v>0</v>
      </c>
      <c r="S5" s="320">
        <v>-1</v>
      </c>
      <c r="T5" s="320"/>
      <c r="U5" s="320"/>
      <c r="V5" s="50" t="str">
        <f t="shared" ref="V5:V40" si="12">_xlfn.CONCAT(F5+1,",",E5+1)</f>
        <v>1,1</v>
      </c>
      <c r="W5" s="241"/>
      <c r="X5" s="241">
        <f t="shared" ref="X5:AG5" si="13">X52</f>
        <v>1</v>
      </c>
      <c r="Y5" s="241">
        <f t="shared" si="13"/>
        <v>2</v>
      </c>
      <c r="Z5" s="241">
        <f t="shared" si="13"/>
        <v>3</v>
      </c>
      <c r="AA5" s="241">
        <f t="shared" si="13"/>
        <v>4</v>
      </c>
      <c r="AB5" s="241">
        <f t="shared" si="13"/>
        <v>5</v>
      </c>
      <c r="AC5" s="241">
        <f t="shared" si="13"/>
        <v>6</v>
      </c>
      <c r="AD5" s="241">
        <f t="shared" si="13"/>
        <v>7</v>
      </c>
      <c r="AE5" s="241">
        <f t="shared" si="13"/>
        <v>8</v>
      </c>
      <c r="AF5" s="241">
        <f t="shared" si="13"/>
        <v>9</v>
      </c>
      <c r="AG5" s="241">
        <f t="shared" si="13"/>
        <v>10</v>
      </c>
      <c r="AH5" s="11"/>
      <c r="AI5" s="11"/>
      <c r="AJ5" s="227">
        <f>IF(OR(N5-N4&lt;0,O5=0),MAX(AJ$4:AJ4)+1,0)</f>
        <v>0</v>
      </c>
      <c r="AK5" s="224">
        <f>IF(AJ6="",AK4,IF(AJ5=0,AK4,AJ5))</f>
        <v>1</v>
      </c>
      <c r="AL5" s="230">
        <f t="shared" ref="AL5:AS5" si="14">IF($AK5=AL$3,$B5,$AL$4)</f>
        <v>1</v>
      </c>
      <c r="AM5" s="230" t="str">
        <f t="shared" si="14"/>
        <v/>
      </c>
      <c r="AN5" s="230" t="str">
        <f t="shared" si="14"/>
        <v/>
      </c>
      <c r="AO5" s="230" t="str">
        <f t="shared" si="14"/>
        <v/>
      </c>
      <c r="AP5" s="230" t="str">
        <f t="shared" si="14"/>
        <v/>
      </c>
      <c r="AQ5" s="230" t="str">
        <f t="shared" si="14"/>
        <v/>
      </c>
      <c r="AR5" s="230" t="str">
        <f t="shared" si="14"/>
        <v/>
      </c>
      <c r="AS5" s="230" t="str">
        <f t="shared" si="14"/>
        <v/>
      </c>
      <c r="AT5" s="209"/>
      <c r="AU5" s="191">
        <v>0</v>
      </c>
      <c r="AV5" s="191">
        <v>3</v>
      </c>
      <c r="AW5" s="191">
        <v>0</v>
      </c>
      <c r="AX5" s="191">
        <v>9</v>
      </c>
      <c r="AY5" s="192" t="s">
        <v>200</v>
      </c>
      <c r="AZ5" s="190"/>
      <c r="BA5" s="209"/>
      <c r="BB5" s="199">
        <v>0</v>
      </c>
      <c r="BC5" s="199">
        <v>2</v>
      </c>
      <c r="BD5" s="199">
        <v>1</v>
      </c>
      <c r="BE5" s="199">
        <v>1</v>
      </c>
      <c r="BF5" s="199">
        <v>2</v>
      </c>
      <c r="BG5" s="199">
        <v>2</v>
      </c>
      <c r="BH5" s="199">
        <v>2</v>
      </c>
      <c r="BI5" s="199">
        <v>2</v>
      </c>
      <c r="BJ5" s="199">
        <v>0</v>
      </c>
      <c r="BK5" s="199">
        <v>0</v>
      </c>
      <c r="BL5" s="209"/>
      <c r="BM5" s="215">
        <f t="shared" si="2"/>
        <v>0</v>
      </c>
      <c r="BN5" s="215">
        <f t="shared" si="3"/>
        <v>0</v>
      </c>
      <c r="BO5" s="215">
        <f t="shared" si="4"/>
        <v>-10</v>
      </c>
      <c r="BP5" s="215">
        <f t="shared" si="5"/>
        <v>-8</v>
      </c>
      <c r="BQ5" s="215">
        <f t="shared" si="6"/>
        <v>-7</v>
      </c>
      <c r="BR5" s="215">
        <f t="shared" si="7"/>
        <v>-9</v>
      </c>
      <c r="BS5" s="215">
        <f t="shared" si="8"/>
        <v>-12</v>
      </c>
      <c r="BT5" s="215">
        <f t="shared" si="9"/>
        <v>0</v>
      </c>
      <c r="BU5" s="215">
        <f t="shared" si="10"/>
        <v>0</v>
      </c>
      <c r="BV5" s="215">
        <f t="shared" si="11"/>
        <v>0</v>
      </c>
      <c r="BW5" s="209"/>
      <c r="BX5" s="200">
        <v>0</v>
      </c>
      <c r="BY5" s="200">
        <v>1.0000000000000001E-9</v>
      </c>
      <c r="BZ5" s="200">
        <v>2.5000000000000002E-10</v>
      </c>
      <c r="CA5" s="200">
        <v>1.0000000000000001E-9</v>
      </c>
      <c r="CB5" s="200">
        <v>1.0000000000000001E-9</v>
      </c>
      <c r="CC5" s="200">
        <v>2.5000000000000002E-10</v>
      </c>
      <c r="CD5" s="200">
        <v>2.5000000000000002E-10</v>
      </c>
      <c r="CE5" s="200">
        <v>2.5000000000000002E-10</v>
      </c>
      <c r="CF5" s="200">
        <v>0</v>
      </c>
      <c r="CG5" s="200">
        <v>0</v>
      </c>
      <c r="CH5" s="209"/>
      <c r="CI5" s="209"/>
      <c r="CJ5" s="239">
        <f t="shared" ref="CJ5:CJ68" si="15">CK5/$CK$2</f>
        <v>4.2958702306005528E-2</v>
      </c>
      <c r="CK5" s="232">
        <v>1355673.5438920001</v>
      </c>
      <c r="CL5" s="233">
        <v>1078.416847</v>
      </c>
      <c r="CM5" s="233">
        <v>1061.5809999999999</v>
      </c>
      <c r="CN5" s="233">
        <v>1026.25684</v>
      </c>
      <c r="CO5" s="233">
        <v>993.30937219999998</v>
      </c>
      <c r="CP5" s="234">
        <v>-16.431833260000001</v>
      </c>
      <c r="CQ5" s="234">
        <v>-3.5771224109999999</v>
      </c>
      <c r="CR5" s="234">
        <v>-3.3101858769999999</v>
      </c>
      <c r="CS5" s="234">
        <v>-153.27215150000001</v>
      </c>
      <c r="CT5" s="234">
        <f t="shared" ref="CT5:CT68" si="16">CP5-$CT$3</f>
        <v>1.3700000000227419E-5</v>
      </c>
      <c r="CU5" s="209"/>
      <c r="CV5" s="209"/>
      <c r="CW5" s="209"/>
      <c r="CX5" s="209"/>
      <c r="CY5" s="209"/>
      <c r="CZ5" s="209"/>
      <c r="DA5" s="209"/>
      <c r="DB5" s="209"/>
      <c r="DC5" s="209"/>
      <c r="DD5" s="209"/>
      <c r="DE5" s="209"/>
      <c r="DF5" s="209"/>
      <c r="DG5" s="209"/>
      <c r="DH5" s="209"/>
    </row>
    <row r="6" spans="1:112" ht="14.1" customHeight="1">
      <c r="A6" s="217">
        <v>1</v>
      </c>
      <c r="B6" s="217">
        <f>B5+1</f>
        <v>2</v>
      </c>
      <c r="C6" s="188">
        <v>1</v>
      </c>
      <c r="D6" s="188">
        <v>0</v>
      </c>
      <c r="E6" s="220">
        <v>1</v>
      </c>
      <c r="F6" s="220">
        <v>1</v>
      </c>
      <c r="G6" s="166">
        <v>7000</v>
      </c>
      <c r="H6" s="166">
        <v>12</v>
      </c>
      <c r="I6" s="166">
        <v>8.6767896000000005E-4</v>
      </c>
      <c r="J6" s="242">
        <v>1088.05899999999</v>
      </c>
      <c r="K6" s="221">
        <v>3</v>
      </c>
      <c r="L6" s="40">
        <v>3.0000000000000001E-5</v>
      </c>
      <c r="M6" s="40">
        <v>2.9999999999999898E-2</v>
      </c>
      <c r="N6" s="220">
        <v>2</v>
      </c>
      <c r="O6" s="220">
        <v>1</v>
      </c>
      <c r="P6" s="220">
        <v>0</v>
      </c>
      <c r="Q6" s="319">
        <v>1</v>
      </c>
      <c r="R6" s="319">
        <v>1</v>
      </c>
      <c r="S6" s="320">
        <v>0</v>
      </c>
      <c r="T6" s="320">
        <v>-2</v>
      </c>
      <c r="U6" s="320"/>
      <c r="V6" s="50" t="str">
        <f t="shared" si="12"/>
        <v>2,2</v>
      </c>
      <c r="W6" s="241">
        <v>1</v>
      </c>
      <c r="X6" s="196">
        <f t="shared" ref="X6:AG6" si="17">IF(ISNUMBER(MATCH(X54,$AZ$28:$AZ$37,0)),$AZ$27,IF(ISNUMBER(MATCH(X54,$AZ$25:$AZ$26,0)),$AZ$24,IF(ISNUMBER(MATCH(X54,$V$5:$V$40,0)),$V$4,$P$4)))</f>
        <v>1</v>
      </c>
      <c r="Y6" s="196">
        <f t="shared" si="17"/>
        <v>0</v>
      </c>
      <c r="Z6" s="196">
        <f t="shared" si="17"/>
        <v>0</v>
      </c>
      <c r="AA6" s="196">
        <f t="shared" si="17"/>
        <v>0</v>
      </c>
      <c r="AB6" s="196">
        <f t="shared" si="17"/>
        <v>0</v>
      </c>
      <c r="AC6" s="196">
        <f t="shared" si="17"/>
        <v>0</v>
      </c>
      <c r="AD6" s="196">
        <f t="shared" si="17"/>
        <v>0</v>
      </c>
      <c r="AE6" s="196">
        <f t="shared" si="17"/>
        <v>0</v>
      </c>
      <c r="AF6" s="196">
        <f t="shared" si="17"/>
        <v>0</v>
      </c>
      <c r="AG6" s="196">
        <f t="shared" si="17"/>
        <v>0</v>
      </c>
      <c r="AH6" s="11"/>
      <c r="AI6" s="11"/>
      <c r="AJ6" s="227">
        <f>IF(OR(N6-N5&lt;0,O6=0),MAX(AJ$4:AJ5)+1,0)</f>
        <v>0</v>
      </c>
      <c r="AK6" s="224">
        <f t="shared" ref="AK6:AK40" si="18">IF(AJ7="",AK5,IF(AJ6=0,AK5,AJ6))</f>
        <v>1</v>
      </c>
      <c r="AL6" s="230">
        <f t="shared" ref="AL6:AL40" si="19">IF(AK6=AL$3,B6,$AL$4)</f>
        <v>2</v>
      </c>
      <c r="AM6" s="230" t="str">
        <f t="shared" ref="AM6:AS15" si="20">IF($AK6=AM$3,$B6,$AL$4)</f>
        <v/>
      </c>
      <c r="AN6" s="230" t="str">
        <f t="shared" si="20"/>
        <v/>
      </c>
      <c r="AO6" s="230" t="str">
        <f t="shared" si="20"/>
        <v/>
      </c>
      <c r="AP6" s="230" t="str">
        <f t="shared" si="20"/>
        <v/>
      </c>
      <c r="AQ6" s="230" t="str">
        <f t="shared" si="20"/>
        <v/>
      </c>
      <c r="AR6" s="230" t="str">
        <f t="shared" si="20"/>
        <v/>
      </c>
      <c r="AS6" s="230" t="str">
        <f t="shared" si="20"/>
        <v/>
      </c>
      <c r="AT6" s="209"/>
      <c r="AU6" s="254" t="s">
        <v>205</v>
      </c>
      <c r="AV6" s="251"/>
      <c r="AW6" s="251"/>
      <c r="AX6" s="253" t="s">
        <v>223</v>
      </c>
      <c r="AY6" s="251"/>
      <c r="AZ6" s="190"/>
      <c r="BA6" s="209"/>
      <c r="BB6" s="199">
        <v>2</v>
      </c>
      <c r="BC6" s="199">
        <v>2</v>
      </c>
      <c r="BD6" s="199">
        <v>2</v>
      </c>
      <c r="BE6" s="199">
        <v>1</v>
      </c>
      <c r="BF6" s="199">
        <v>1</v>
      </c>
      <c r="BG6" s="199">
        <v>1</v>
      </c>
      <c r="BH6" s="199">
        <v>2</v>
      </c>
      <c r="BI6" s="199">
        <v>2</v>
      </c>
      <c r="BJ6" s="199">
        <v>2</v>
      </c>
      <c r="BK6" s="199">
        <v>0</v>
      </c>
      <c r="BL6" s="209"/>
      <c r="BM6" s="215">
        <f t="shared" si="2"/>
        <v>5</v>
      </c>
      <c r="BN6" s="215">
        <f t="shared" si="3"/>
        <v>0</v>
      </c>
      <c r="BO6" s="215">
        <f t="shared" si="4"/>
        <v>0</v>
      </c>
      <c r="BP6" s="215">
        <f t="shared" si="5"/>
        <v>2</v>
      </c>
      <c r="BQ6" s="215">
        <f t="shared" si="6"/>
        <v>-2</v>
      </c>
      <c r="BR6" s="215">
        <f t="shared" si="7"/>
        <v>5</v>
      </c>
      <c r="BS6" s="215">
        <f t="shared" si="8"/>
        <v>0</v>
      </c>
      <c r="BT6" s="215">
        <f t="shared" si="9"/>
        <v>-15</v>
      </c>
      <c r="BU6" s="215">
        <f t="shared" si="10"/>
        <v>0</v>
      </c>
      <c r="BV6" s="215">
        <f t="shared" si="11"/>
        <v>0</v>
      </c>
      <c r="BW6" s="209"/>
      <c r="BX6" s="200">
        <v>4.0000000000000002E-9</v>
      </c>
      <c r="BY6" s="200">
        <v>2.5000000000000002E-10</v>
      </c>
      <c r="BZ6" s="200">
        <v>2.5000000000000002E-10</v>
      </c>
      <c r="CA6" s="200">
        <v>2.5000000000000002E-10</v>
      </c>
      <c r="CB6" s="200">
        <v>2.5000000000000002E-10</v>
      </c>
      <c r="CC6" s="200">
        <v>2.5000000000000002E-10</v>
      </c>
      <c r="CD6" s="200">
        <v>2.5000000000000002E-10</v>
      </c>
      <c r="CE6" s="200">
        <v>2.5000000000000002E-10</v>
      </c>
      <c r="CF6" s="200">
        <v>1.0000000000000001E-9</v>
      </c>
      <c r="CG6" s="200">
        <v>0</v>
      </c>
      <c r="CH6" s="209"/>
      <c r="CI6" s="209"/>
      <c r="CJ6" s="239">
        <f t="shared" si="15"/>
        <v>9.0213274842605273E-2</v>
      </c>
      <c r="CK6" s="232">
        <v>2846914.442173</v>
      </c>
      <c r="CL6" s="233">
        <v>1078.4168440000001</v>
      </c>
      <c r="CM6" s="233">
        <v>1061.5809999999999</v>
      </c>
      <c r="CN6" s="233">
        <v>1026.2034719999999</v>
      </c>
      <c r="CO6" s="233">
        <v>993.30471910000006</v>
      </c>
      <c r="CP6" s="234">
        <v>-16.43174015</v>
      </c>
      <c r="CQ6" s="234">
        <v>-3.5465207159999999</v>
      </c>
      <c r="CR6" s="234">
        <v>-2.5688974689999999</v>
      </c>
      <c r="CS6" s="234">
        <v>-152.44662510000001</v>
      </c>
      <c r="CT6" s="234">
        <f t="shared" si="16"/>
        <v>1.0681000000190011E-4</v>
      </c>
      <c r="CU6" s="209"/>
      <c r="CV6" s="209"/>
      <c r="CW6" s="209"/>
      <c r="CX6" s="209"/>
      <c r="CY6" s="209"/>
      <c r="CZ6" s="209"/>
      <c r="DA6" s="209"/>
      <c r="DB6" s="209"/>
      <c r="DC6" s="209"/>
      <c r="DD6" s="209"/>
      <c r="DE6" s="209"/>
      <c r="DF6" s="209"/>
      <c r="DG6" s="209"/>
      <c r="DH6" s="209"/>
    </row>
    <row r="7" spans="1:112" ht="14.1" customHeight="1">
      <c r="A7" s="217">
        <f>A6+1</f>
        <v>2</v>
      </c>
      <c r="B7" s="217">
        <f t="shared" ref="B7:B40" si="21">B6+1</f>
        <v>3</v>
      </c>
      <c r="C7" s="188">
        <v>2</v>
      </c>
      <c r="D7" s="188">
        <v>0</v>
      </c>
      <c r="E7" s="220">
        <v>2</v>
      </c>
      <c r="F7" s="220">
        <v>2</v>
      </c>
      <c r="G7" s="166">
        <v>6000</v>
      </c>
      <c r="H7" s="166">
        <v>12</v>
      </c>
      <c r="I7" s="166">
        <v>8.6767896000000005E-4</v>
      </c>
      <c r="J7" s="242">
        <v>1082.4190000000001</v>
      </c>
      <c r="K7" s="221">
        <v>3</v>
      </c>
      <c r="L7" s="40">
        <v>3.0000000000000001E-5</v>
      </c>
      <c r="M7" s="40">
        <v>2.9999999999999898E-2</v>
      </c>
      <c r="N7" s="220">
        <v>2</v>
      </c>
      <c r="O7" s="220">
        <v>1</v>
      </c>
      <c r="P7" s="220">
        <v>0</v>
      </c>
      <c r="Q7" s="319">
        <v>2</v>
      </c>
      <c r="R7" s="319">
        <v>2</v>
      </c>
      <c r="S7" s="320">
        <v>1</v>
      </c>
      <c r="T7" s="320">
        <v>-3</v>
      </c>
      <c r="U7" s="320"/>
      <c r="V7" s="50" t="str">
        <f t="shared" si="12"/>
        <v>3,3</v>
      </c>
      <c r="W7" s="241">
        <f>W6+1</f>
        <v>2</v>
      </c>
      <c r="X7" s="196">
        <f t="shared" ref="X7:AG7" si="22">IF(ISNUMBER(MATCH(X55,$AZ$28:$AZ$37,0)),$AZ$27,IF(ISNUMBER(MATCH(X55,$AZ$25:$AZ$26,0)),$AZ$24,IF(ISNUMBER(MATCH(X55,$V$5:$V$40,0)),$V$4,$P$4)))</f>
        <v>0</v>
      </c>
      <c r="Y7" s="196">
        <f t="shared" si="22"/>
        <v>1</v>
      </c>
      <c r="Z7" s="196">
        <f t="shared" si="22"/>
        <v>0</v>
      </c>
      <c r="AA7" s="196">
        <f t="shared" si="22"/>
        <v>0</v>
      </c>
      <c r="AB7" s="196">
        <f t="shared" si="22"/>
        <v>0</v>
      </c>
      <c r="AC7" s="196">
        <f t="shared" si="22"/>
        <v>0</v>
      </c>
      <c r="AD7" s="196">
        <f t="shared" si="22"/>
        <v>0</v>
      </c>
      <c r="AE7" s="196">
        <f t="shared" si="22"/>
        <v>0</v>
      </c>
      <c r="AF7" s="196">
        <f t="shared" si="22"/>
        <v>0</v>
      </c>
      <c r="AG7" s="196">
        <f t="shared" si="22"/>
        <v>0</v>
      </c>
      <c r="AH7" s="11"/>
      <c r="AI7" s="11"/>
      <c r="AJ7" s="227">
        <f>IF(OR(N7-N6&lt;0,O7=0),MAX(AJ$4:AJ6)+1,0)</f>
        <v>0</v>
      </c>
      <c r="AK7" s="224">
        <f t="shared" si="18"/>
        <v>1</v>
      </c>
      <c r="AL7" s="230">
        <f t="shared" si="19"/>
        <v>3</v>
      </c>
      <c r="AM7" s="230" t="str">
        <f t="shared" si="20"/>
        <v/>
      </c>
      <c r="AN7" s="230" t="str">
        <f t="shared" si="20"/>
        <v/>
      </c>
      <c r="AO7" s="230" t="str">
        <f t="shared" si="20"/>
        <v/>
      </c>
      <c r="AP7" s="230" t="str">
        <f t="shared" si="20"/>
        <v/>
      </c>
      <c r="AQ7" s="230" t="str">
        <f t="shared" si="20"/>
        <v/>
      </c>
      <c r="AR7" s="230" t="str">
        <f t="shared" si="20"/>
        <v/>
      </c>
      <c r="AS7" s="230" t="str">
        <f t="shared" si="20"/>
        <v/>
      </c>
      <c r="AT7" s="209"/>
      <c r="AU7" s="252"/>
      <c r="AV7" s="252">
        <v>0</v>
      </c>
      <c r="AW7" s="129">
        <v>1</v>
      </c>
      <c r="AX7" s="252">
        <v>2</v>
      </c>
      <c r="AY7" s="252">
        <v>3</v>
      </c>
      <c r="AZ7" s="190"/>
      <c r="BA7" s="209"/>
      <c r="BB7" s="199">
        <v>2</v>
      </c>
      <c r="BC7" s="199">
        <v>2</v>
      </c>
      <c r="BD7" s="199">
        <v>2</v>
      </c>
      <c r="BE7" s="199">
        <v>1</v>
      </c>
      <c r="BF7" s="199">
        <v>1</v>
      </c>
      <c r="BG7" s="199">
        <v>1</v>
      </c>
      <c r="BH7" s="199">
        <v>1</v>
      </c>
      <c r="BI7" s="199">
        <v>1</v>
      </c>
      <c r="BJ7" s="199">
        <v>1</v>
      </c>
      <c r="BK7" s="199">
        <v>1</v>
      </c>
      <c r="BL7" s="209"/>
      <c r="BM7" s="215">
        <f t="shared" si="2"/>
        <v>5</v>
      </c>
      <c r="BN7" s="215">
        <f t="shared" si="3"/>
        <v>10</v>
      </c>
      <c r="BO7" s="215">
        <f t="shared" si="4"/>
        <v>5</v>
      </c>
      <c r="BP7" s="215">
        <f t="shared" si="5"/>
        <v>3</v>
      </c>
      <c r="BQ7" s="215">
        <f t="shared" si="6"/>
        <v>4</v>
      </c>
      <c r="BR7" s="215">
        <f t="shared" si="7"/>
        <v>1</v>
      </c>
      <c r="BS7" s="215">
        <f t="shared" si="8"/>
        <v>3</v>
      </c>
      <c r="BT7" s="215">
        <f t="shared" si="9"/>
        <v>-12</v>
      </c>
      <c r="BU7" s="215">
        <f t="shared" si="10"/>
        <v>-5</v>
      </c>
      <c r="BV7" s="215">
        <f t="shared" si="11"/>
        <v>-5</v>
      </c>
      <c r="BW7" s="209"/>
      <c r="BX7" s="200">
        <v>4.0000000000000002E-9</v>
      </c>
      <c r="BY7" s="200">
        <v>2.5000000000000002E-10</v>
      </c>
      <c r="BZ7" s="200">
        <v>2.5000000000000002E-10</v>
      </c>
      <c r="CA7" s="200">
        <v>2.5000000000000002E-10</v>
      </c>
      <c r="CB7" s="200">
        <v>2.5000000000000002E-10</v>
      </c>
      <c r="CC7" s="200">
        <v>2.5000000000000002E-10</v>
      </c>
      <c r="CD7" s="200">
        <v>2.5000000000000002E-10</v>
      </c>
      <c r="CE7" s="200">
        <v>2.5000000000000002E-10</v>
      </c>
      <c r="CF7" s="200">
        <v>2.5000000000000002E-10</v>
      </c>
      <c r="CG7" s="200">
        <v>2.5000000000000002E-10</v>
      </c>
      <c r="CH7" s="209"/>
      <c r="CI7" s="209"/>
      <c r="CJ7" s="239">
        <f t="shared" si="15"/>
        <v>0.14219330463286184</v>
      </c>
      <c r="CK7" s="232">
        <v>4487279.4302820005</v>
      </c>
      <c r="CL7" s="233">
        <v>1078.4168320000001</v>
      </c>
      <c r="CM7" s="233">
        <v>1061.5809999999999</v>
      </c>
      <c r="CN7" s="233">
        <v>1026.131185</v>
      </c>
      <c r="CO7" s="233">
        <v>993.29866400000003</v>
      </c>
      <c r="CP7" s="234">
        <v>-16.431384439999999</v>
      </c>
      <c r="CQ7" s="234">
        <v>-3.4785563169999998</v>
      </c>
      <c r="CR7" s="234">
        <v>-1.7018017160000001</v>
      </c>
      <c r="CS7" s="234">
        <v>-151.3740057</v>
      </c>
      <c r="CT7" s="234">
        <f t="shared" si="16"/>
        <v>4.6252000000279736E-4</v>
      </c>
      <c r="CU7" s="209"/>
      <c r="CV7" s="209"/>
      <c r="CW7" s="209"/>
      <c r="CX7" s="209"/>
      <c r="CY7" s="209"/>
      <c r="CZ7" s="209"/>
      <c r="DA7" s="209"/>
      <c r="DB7" s="209"/>
      <c r="DC7" s="209"/>
      <c r="DD7" s="209"/>
      <c r="DE7" s="209"/>
      <c r="DF7" s="209"/>
      <c r="DG7" s="209"/>
      <c r="DH7" s="209"/>
    </row>
    <row r="8" spans="1:112" ht="14.1" customHeight="1">
      <c r="A8" s="217">
        <f t="shared" ref="A8:A40" si="23">A7+1</f>
        <v>3</v>
      </c>
      <c r="B8" s="217">
        <f t="shared" si="21"/>
        <v>4</v>
      </c>
      <c r="C8" s="188">
        <v>3</v>
      </c>
      <c r="D8" s="188">
        <v>0</v>
      </c>
      <c r="E8" s="220">
        <v>2</v>
      </c>
      <c r="F8" s="220">
        <v>3</v>
      </c>
      <c r="G8" s="166">
        <v>5550</v>
      </c>
      <c r="H8" s="166">
        <v>12</v>
      </c>
      <c r="I8" s="166">
        <v>8.6767896000000005E-4</v>
      </c>
      <c r="J8" s="242">
        <v>1077.4079999999899</v>
      </c>
      <c r="K8" s="221">
        <v>3</v>
      </c>
      <c r="L8" s="40">
        <v>3.0000000000000001E-5</v>
      </c>
      <c r="M8" s="40">
        <v>2.9999999999999898E-2</v>
      </c>
      <c r="N8" s="220">
        <v>3</v>
      </c>
      <c r="O8" s="220">
        <v>1</v>
      </c>
      <c r="P8" s="220">
        <v>1</v>
      </c>
      <c r="Q8" s="319">
        <v>3</v>
      </c>
      <c r="R8" s="319">
        <v>3</v>
      </c>
      <c r="S8" s="320">
        <v>2</v>
      </c>
      <c r="T8" s="320">
        <v>-4</v>
      </c>
      <c r="U8" s="320">
        <v>-9</v>
      </c>
      <c r="V8" s="50" t="str">
        <f t="shared" si="12"/>
        <v>4,3</v>
      </c>
      <c r="W8" s="241">
        <f t="shared" ref="W8:W20" si="24">W7+1</f>
        <v>3</v>
      </c>
      <c r="X8" s="196">
        <f t="shared" ref="X8:AG8" si="25">IF(ISNUMBER(MATCH(X56,$AZ$28:$AZ$37,0)),$AZ$27,IF(ISNUMBER(MATCH(X56,$AZ$25:$AZ$26,0)),$AZ$24,IF(ISNUMBER(MATCH(X56,$V$5:$V$40,0)),$V$4,$P$4)))</f>
        <v>0</v>
      </c>
      <c r="Y8" s="196">
        <f t="shared" si="25"/>
        <v>0</v>
      </c>
      <c r="Z8" s="196">
        <f t="shared" si="25"/>
        <v>1</v>
      </c>
      <c r="AA8" s="196">
        <f t="shared" si="25"/>
        <v>1</v>
      </c>
      <c r="AB8" s="196">
        <f t="shared" si="25"/>
        <v>1</v>
      </c>
      <c r="AC8" s="196">
        <f t="shared" si="25"/>
        <v>1</v>
      </c>
      <c r="AD8" s="196">
        <f t="shared" si="25"/>
        <v>1</v>
      </c>
      <c r="AE8" s="196">
        <f t="shared" si="25"/>
        <v>0</v>
      </c>
      <c r="AF8" s="196">
        <f t="shared" si="25"/>
        <v>0</v>
      </c>
      <c r="AG8" s="196">
        <f t="shared" si="25"/>
        <v>0</v>
      </c>
      <c r="AH8" s="11"/>
      <c r="AI8" s="11"/>
      <c r="AJ8" s="227">
        <f>IF(OR(N8-N7&lt;0,O8=0),MAX(AJ$4:AJ7)+1,0)</f>
        <v>0</v>
      </c>
      <c r="AK8" s="224">
        <f t="shared" si="18"/>
        <v>1</v>
      </c>
      <c r="AL8" s="230">
        <f t="shared" si="19"/>
        <v>4</v>
      </c>
      <c r="AM8" s="230" t="str">
        <f t="shared" si="20"/>
        <v/>
      </c>
      <c r="AN8" s="230" t="str">
        <f t="shared" si="20"/>
        <v/>
      </c>
      <c r="AO8" s="230" t="str">
        <f t="shared" si="20"/>
        <v/>
      </c>
      <c r="AP8" s="230" t="str">
        <f t="shared" si="20"/>
        <v/>
      </c>
      <c r="AQ8" s="230" t="str">
        <f t="shared" si="20"/>
        <v/>
      </c>
      <c r="AR8" s="230" t="str">
        <f t="shared" si="20"/>
        <v/>
      </c>
      <c r="AS8" s="230" t="str">
        <f t="shared" si="20"/>
        <v/>
      </c>
      <c r="AT8" s="209"/>
      <c r="AU8" s="252">
        <v>0</v>
      </c>
      <c r="AV8" s="190">
        <v>0</v>
      </c>
      <c r="AW8" s="218" t="s">
        <v>201</v>
      </c>
      <c r="AX8" s="195">
        <v>25</v>
      </c>
      <c r="AY8" s="190"/>
      <c r="AZ8" s="190"/>
      <c r="BA8" s="209"/>
      <c r="BB8" s="199">
        <v>2</v>
      </c>
      <c r="BC8" s="199">
        <v>2</v>
      </c>
      <c r="BD8" s="199">
        <v>2</v>
      </c>
      <c r="BE8" s="199">
        <v>1</v>
      </c>
      <c r="BF8" s="199">
        <v>1</v>
      </c>
      <c r="BG8" s="199">
        <v>1</v>
      </c>
      <c r="BH8" s="199">
        <v>1</v>
      </c>
      <c r="BI8" s="199">
        <v>1</v>
      </c>
      <c r="BJ8" s="199">
        <v>2</v>
      </c>
      <c r="BK8" s="199">
        <v>2</v>
      </c>
      <c r="BL8" s="209"/>
      <c r="BM8" s="215">
        <f t="shared" si="2"/>
        <v>5</v>
      </c>
      <c r="BN8" s="215">
        <f t="shared" si="3"/>
        <v>15</v>
      </c>
      <c r="BO8" s="215">
        <f t="shared" si="4"/>
        <v>5</v>
      </c>
      <c r="BP8" s="215">
        <f t="shared" si="5"/>
        <v>5</v>
      </c>
      <c r="BQ8" s="215">
        <f t="shared" si="6"/>
        <v>2</v>
      </c>
      <c r="BR8" s="215">
        <f t="shared" si="7"/>
        <v>0</v>
      </c>
      <c r="BS8" s="215">
        <f t="shared" si="8"/>
        <v>0</v>
      </c>
      <c r="BT8" s="215">
        <f t="shared" si="9"/>
        <v>-12</v>
      </c>
      <c r="BU8" s="215">
        <f t="shared" si="10"/>
        <v>5</v>
      </c>
      <c r="BV8" s="215">
        <f t="shared" si="11"/>
        <v>-5</v>
      </c>
      <c r="BW8" s="209"/>
      <c r="BX8" s="200">
        <v>1.0000000000000001E-9</v>
      </c>
      <c r="BY8" s="200">
        <v>2.5000000000000002E-10</v>
      </c>
      <c r="BZ8" s="200">
        <v>2.5000000000000002E-10</v>
      </c>
      <c r="CA8" s="200">
        <v>2.5000000000000002E-10</v>
      </c>
      <c r="CB8" s="200">
        <v>2.5000000000000002E-10</v>
      </c>
      <c r="CC8" s="200">
        <v>2.5000000000000002E-10</v>
      </c>
      <c r="CD8" s="200">
        <v>2.5000000000000002E-10</v>
      </c>
      <c r="CE8" s="200">
        <v>2.5000000000000002E-10</v>
      </c>
      <c r="CF8" s="200">
        <v>2.5000000000000002E-10</v>
      </c>
      <c r="CG8" s="200">
        <v>1.0000000000000001E-9</v>
      </c>
      <c r="CH8" s="209"/>
      <c r="CI8" s="209"/>
      <c r="CJ8" s="239">
        <f t="shared" si="15"/>
        <v>0.19937133740214716</v>
      </c>
      <c r="CK8" s="232">
        <v>6291680.9172019996</v>
      </c>
      <c r="CL8" s="233">
        <v>1078.4167970000001</v>
      </c>
      <c r="CM8" s="233">
        <v>1061.5809999999999</v>
      </c>
      <c r="CN8" s="233">
        <v>1026.0302610000001</v>
      </c>
      <c r="CO8" s="233">
        <v>993.29151119999995</v>
      </c>
      <c r="CP8" s="234">
        <v>-16.430382160000001</v>
      </c>
      <c r="CQ8" s="234">
        <v>-3.3592291840000001</v>
      </c>
      <c r="CR8" s="234">
        <v>-0.78456947580000003</v>
      </c>
      <c r="CS8" s="234">
        <v>-150.1099715</v>
      </c>
      <c r="CT8" s="234">
        <f t="shared" si="16"/>
        <v>1.464800000000821E-3</v>
      </c>
      <c r="CU8" s="209"/>
      <c r="CV8" s="209"/>
      <c r="CW8" s="209"/>
      <c r="CX8" s="209"/>
      <c r="CY8" s="209"/>
      <c r="CZ8" s="209"/>
      <c r="DA8" s="209"/>
      <c r="DB8" s="209"/>
      <c r="DC8" s="209"/>
      <c r="DD8" s="209"/>
      <c r="DE8" s="209"/>
      <c r="DF8" s="209"/>
      <c r="DG8" s="209"/>
      <c r="DH8" s="209"/>
    </row>
    <row r="9" spans="1:112" ht="14.1" customHeight="1">
      <c r="A9" s="217">
        <f t="shared" si="23"/>
        <v>4</v>
      </c>
      <c r="B9" s="217">
        <f t="shared" si="21"/>
        <v>5</v>
      </c>
      <c r="C9" s="188">
        <v>4</v>
      </c>
      <c r="D9" s="188">
        <v>0</v>
      </c>
      <c r="E9" s="220">
        <v>3</v>
      </c>
      <c r="F9" s="220">
        <v>4</v>
      </c>
      <c r="G9" s="166">
        <v>6500</v>
      </c>
      <c r="H9" s="166">
        <v>12</v>
      </c>
      <c r="I9" s="166">
        <v>9.4339624000000001E-4</v>
      </c>
      <c r="J9" s="242">
        <v>1071.93399999999</v>
      </c>
      <c r="K9" s="221">
        <v>3</v>
      </c>
      <c r="L9" s="40">
        <v>3.0000000000000001E-5</v>
      </c>
      <c r="M9" s="40">
        <v>2.9999999999999898E-2</v>
      </c>
      <c r="N9" s="220">
        <v>2</v>
      </c>
      <c r="O9" s="220">
        <v>1</v>
      </c>
      <c r="P9" s="220">
        <v>0</v>
      </c>
      <c r="Q9" s="319">
        <v>4</v>
      </c>
      <c r="R9" s="319">
        <v>4</v>
      </c>
      <c r="S9" s="320">
        <v>3</v>
      </c>
      <c r="T9" s="320">
        <v>-5</v>
      </c>
      <c r="U9" s="320"/>
      <c r="V9" s="50" t="str">
        <f t="shared" si="12"/>
        <v>5,4</v>
      </c>
      <c r="W9" s="241">
        <f t="shared" si="24"/>
        <v>4</v>
      </c>
      <c r="X9" s="196">
        <f t="shared" ref="X9:AG9" si="26">IF(ISNUMBER(MATCH(X57,$AZ$28:$AZ$37,0)),$AZ$27,IF(ISNUMBER(MATCH(X57,$AZ$25:$AZ$26,0)),$AZ$24,IF(ISNUMBER(MATCH(X57,$V$5:$V$40,0)),$V$4,$P$4)))</f>
        <v>0</v>
      </c>
      <c r="Y9" s="196">
        <f t="shared" si="26"/>
        <v>0</v>
      </c>
      <c r="Z9" s="196">
        <f t="shared" si="26"/>
        <v>0</v>
      </c>
      <c r="AA9" s="196">
        <f t="shared" si="26"/>
        <v>0</v>
      </c>
      <c r="AB9" s="196">
        <f t="shared" si="26"/>
        <v>1</v>
      </c>
      <c r="AC9" s="196">
        <f t="shared" si="26"/>
        <v>0</v>
      </c>
      <c r="AD9" s="196">
        <f t="shared" si="26"/>
        <v>0</v>
      </c>
      <c r="AE9" s="196">
        <f t="shared" si="26"/>
        <v>1</v>
      </c>
      <c r="AF9" s="196">
        <f t="shared" si="26"/>
        <v>0</v>
      </c>
      <c r="AG9" s="196">
        <f t="shared" si="26"/>
        <v>0</v>
      </c>
      <c r="AH9" s="11"/>
      <c r="AI9" s="11"/>
      <c r="AJ9" s="227">
        <f>IF(OR(N9-N8&lt;0,O9=0),MAX(AJ$4:AJ8)+1,0)</f>
        <v>2</v>
      </c>
      <c r="AK9" s="224">
        <f t="shared" si="18"/>
        <v>2</v>
      </c>
      <c r="AL9" s="230" t="str">
        <f t="shared" si="19"/>
        <v/>
      </c>
      <c r="AM9" s="230">
        <f t="shared" si="20"/>
        <v>5</v>
      </c>
      <c r="AN9" s="230" t="str">
        <f t="shared" si="20"/>
        <v/>
      </c>
      <c r="AO9" s="230" t="str">
        <f t="shared" si="20"/>
        <v/>
      </c>
      <c r="AP9" s="230" t="str">
        <f t="shared" si="20"/>
        <v/>
      </c>
      <c r="AQ9" s="230" t="str">
        <f t="shared" si="20"/>
        <v/>
      </c>
      <c r="AR9" s="230" t="str">
        <f t="shared" si="20"/>
        <v/>
      </c>
      <c r="AS9" s="230" t="str">
        <f t="shared" si="20"/>
        <v/>
      </c>
      <c r="AT9" s="209"/>
      <c r="AU9" s="252">
        <v>1</v>
      </c>
      <c r="AV9" s="190">
        <v>15</v>
      </c>
      <c r="AW9" s="218" t="s">
        <v>201</v>
      </c>
      <c r="AX9" s="195">
        <v>10</v>
      </c>
      <c r="AY9" s="190"/>
      <c r="AZ9" s="190"/>
      <c r="BA9" s="209"/>
      <c r="BB9" s="199">
        <v>2</v>
      </c>
      <c r="BC9" s="199">
        <v>2</v>
      </c>
      <c r="BD9" s="199">
        <v>2</v>
      </c>
      <c r="BE9" s="199">
        <v>1</v>
      </c>
      <c r="BF9" s="199">
        <v>1</v>
      </c>
      <c r="BG9" s="199">
        <v>1</v>
      </c>
      <c r="BH9" s="199">
        <v>1</v>
      </c>
      <c r="BI9" s="199">
        <v>1</v>
      </c>
      <c r="BJ9" s="199">
        <v>2</v>
      </c>
      <c r="BK9" s="199">
        <v>0</v>
      </c>
      <c r="BL9" s="209"/>
      <c r="BM9" s="215">
        <f t="shared" si="2"/>
        <v>5</v>
      </c>
      <c r="BN9" s="215">
        <f t="shared" si="3"/>
        <v>10</v>
      </c>
      <c r="BO9" s="215">
        <f t="shared" si="4"/>
        <v>5</v>
      </c>
      <c r="BP9" s="215">
        <f t="shared" si="5"/>
        <v>7</v>
      </c>
      <c r="BQ9" s="215">
        <f t="shared" si="6"/>
        <v>5</v>
      </c>
      <c r="BR9" s="215">
        <f t="shared" si="7"/>
        <v>0</v>
      </c>
      <c r="BS9" s="215">
        <f t="shared" si="8"/>
        <v>0</v>
      </c>
      <c r="BT9" s="215">
        <f t="shared" si="9"/>
        <v>-1</v>
      </c>
      <c r="BU9" s="215">
        <f t="shared" si="10"/>
        <v>0</v>
      </c>
      <c r="BV9" s="215">
        <f t="shared" si="11"/>
        <v>0</v>
      </c>
      <c r="BW9" s="209"/>
      <c r="BX9" s="200">
        <v>1.0000000000000001E-9</v>
      </c>
      <c r="BY9" s="200">
        <v>2.5000000000000002E-10</v>
      </c>
      <c r="BZ9" s="200">
        <v>2.5000000000000002E-10</v>
      </c>
      <c r="CA9" s="200">
        <v>2.5000000000000002E-10</v>
      </c>
      <c r="CB9" s="200">
        <v>2.5000000000000002E-10</v>
      </c>
      <c r="CC9" s="200">
        <v>2.5000000000000002E-10</v>
      </c>
      <c r="CD9" s="200">
        <v>2.5000000000000002E-10</v>
      </c>
      <c r="CE9" s="200">
        <v>2.5000000000000002E-10</v>
      </c>
      <c r="CF9" s="200">
        <v>1.0000000000000001E-9</v>
      </c>
      <c r="CG9" s="200">
        <v>0</v>
      </c>
      <c r="CH9" s="209"/>
      <c r="CI9" s="209"/>
      <c r="CJ9" s="239">
        <f t="shared" si="15"/>
        <v>0.26226717344836109</v>
      </c>
      <c r="CK9" s="232">
        <v>8276522.5528140003</v>
      </c>
      <c r="CL9" s="233">
        <v>1078.4167170000001</v>
      </c>
      <c r="CM9" s="233">
        <v>1061.5809999999999</v>
      </c>
      <c r="CN9" s="233">
        <v>1025.986956</v>
      </c>
      <c r="CO9" s="233">
        <v>993.28665860000001</v>
      </c>
      <c r="CP9" s="234">
        <v>-16.428065759999999</v>
      </c>
      <c r="CQ9" s="234">
        <v>-3.1775397330000001</v>
      </c>
      <c r="CR9" s="234">
        <v>-0.50988165090000004</v>
      </c>
      <c r="CS9" s="234">
        <v>-149.25292930000001</v>
      </c>
      <c r="CT9" s="234">
        <f t="shared" si="16"/>
        <v>3.7812000000023716E-3</v>
      </c>
      <c r="CU9" s="209"/>
      <c r="CV9" s="209"/>
      <c r="CW9" s="209"/>
      <c r="CX9" s="209"/>
      <c r="CY9" s="209"/>
      <c r="CZ9" s="209"/>
      <c r="DA9" s="209"/>
      <c r="DB9" s="209"/>
      <c r="DC9" s="209"/>
      <c r="DD9" s="209"/>
      <c r="DE9" s="209"/>
      <c r="DF9" s="209"/>
      <c r="DG9" s="209"/>
      <c r="DH9" s="209"/>
    </row>
    <row r="10" spans="1:112" ht="14.1" customHeight="1">
      <c r="A10" s="217">
        <f t="shared" si="23"/>
        <v>5</v>
      </c>
      <c r="B10" s="217">
        <f t="shared" si="21"/>
        <v>6</v>
      </c>
      <c r="C10" s="188">
        <v>5</v>
      </c>
      <c r="D10" s="188">
        <v>0</v>
      </c>
      <c r="E10" s="220">
        <v>4</v>
      </c>
      <c r="F10" s="220">
        <v>5</v>
      </c>
      <c r="G10" s="166">
        <v>5000</v>
      </c>
      <c r="H10" s="166">
        <v>12</v>
      </c>
      <c r="I10" s="166">
        <v>9.4339624000000001E-4</v>
      </c>
      <c r="J10" s="242">
        <v>1066.509</v>
      </c>
      <c r="K10" s="221">
        <v>3</v>
      </c>
      <c r="L10" s="40">
        <v>3.0000000000000001E-5</v>
      </c>
      <c r="M10" s="40">
        <v>2.9999999999999898E-2</v>
      </c>
      <c r="N10" s="220">
        <v>2</v>
      </c>
      <c r="O10" s="220">
        <v>1</v>
      </c>
      <c r="P10" s="220">
        <v>0</v>
      </c>
      <c r="Q10" s="319">
        <v>5</v>
      </c>
      <c r="R10" s="319">
        <v>5</v>
      </c>
      <c r="S10" s="320">
        <v>4</v>
      </c>
      <c r="T10" s="320">
        <v>-6</v>
      </c>
      <c r="U10" s="320"/>
      <c r="V10" s="50" t="str">
        <f t="shared" si="12"/>
        <v>6,5</v>
      </c>
      <c r="W10" s="241">
        <f t="shared" si="24"/>
        <v>5</v>
      </c>
      <c r="X10" s="196">
        <f t="shared" ref="X10:AG10" si="27">IF(ISNUMBER(MATCH(X58,$AZ$28:$AZ$37,0)),$AZ$27,IF(ISNUMBER(MATCH(X58,$AZ$25:$AZ$26,0)),$AZ$24,IF(ISNUMBER(MATCH(X58,$V$5:$V$40,0)),$V$4,$P$4)))</f>
        <v>0</v>
      </c>
      <c r="Y10" s="196">
        <f t="shared" si="27"/>
        <v>0</v>
      </c>
      <c r="Z10" s="196">
        <f t="shared" si="27"/>
        <v>0</v>
      </c>
      <c r="AA10" s="196">
        <f t="shared" si="27"/>
        <v>0</v>
      </c>
      <c r="AB10" s="196">
        <f t="shared" si="27"/>
        <v>0</v>
      </c>
      <c r="AC10" s="196">
        <f t="shared" si="27"/>
        <v>1</v>
      </c>
      <c r="AD10" s="196">
        <f t="shared" si="27"/>
        <v>0</v>
      </c>
      <c r="AE10" s="196">
        <f t="shared" si="27"/>
        <v>1</v>
      </c>
      <c r="AF10" s="196">
        <f t="shared" si="27"/>
        <v>1</v>
      </c>
      <c r="AG10" s="196">
        <f t="shared" si="27"/>
        <v>1</v>
      </c>
      <c r="AH10" s="11"/>
      <c r="AI10" s="11"/>
      <c r="AJ10" s="227">
        <f>IF(OR(N10-N9&lt;0,O10=0),MAX(AJ$4:AJ9)+1,0)</f>
        <v>0</v>
      </c>
      <c r="AK10" s="224">
        <f t="shared" si="18"/>
        <v>2</v>
      </c>
      <c r="AL10" s="230" t="str">
        <f t="shared" si="19"/>
        <v/>
      </c>
      <c r="AM10" s="230">
        <f t="shared" si="20"/>
        <v>6</v>
      </c>
      <c r="AN10" s="230" t="str">
        <f t="shared" si="20"/>
        <v/>
      </c>
      <c r="AO10" s="230" t="str">
        <f t="shared" si="20"/>
        <v/>
      </c>
      <c r="AP10" s="230" t="str">
        <f t="shared" si="20"/>
        <v/>
      </c>
      <c r="AQ10" s="230" t="str">
        <f t="shared" si="20"/>
        <v/>
      </c>
      <c r="AR10" s="230" t="str">
        <f t="shared" si="20"/>
        <v/>
      </c>
      <c r="AS10" s="230" t="str">
        <f t="shared" si="20"/>
        <v/>
      </c>
      <c r="AT10" s="209"/>
      <c r="AU10" s="252">
        <v>2</v>
      </c>
      <c r="AV10" s="190">
        <v>27</v>
      </c>
      <c r="AW10" s="218" t="s">
        <v>201</v>
      </c>
      <c r="AX10" s="195">
        <v>150</v>
      </c>
      <c r="AY10" s="190"/>
      <c r="AZ10" s="190"/>
      <c r="BA10" s="209"/>
      <c r="BB10" s="199">
        <v>0</v>
      </c>
      <c r="BC10" s="199">
        <v>2</v>
      </c>
      <c r="BD10" s="199">
        <v>2</v>
      </c>
      <c r="BE10" s="199">
        <v>1</v>
      </c>
      <c r="BF10" s="199">
        <v>1</v>
      </c>
      <c r="BG10" s="199">
        <v>1</v>
      </c>
      <c r="BH10" s="199">
        <v>1</v>
      </c>
      <c r="BI10" s="199">
        <v>2</v>
      </c>
      <c r="BJ10" s="199">
        <v>2</v>
      </c>
      <c r="BK10" s="199">
        <v>0</v>
      </c>
      <c r="BL10" s="209"/>
      <c r="BM10" s="215">
        <f t="shared" si="2"/>
        <v>0</v>
      </c>
      <c r="BN10" s="215">
        <f t="shared" si="3"/>
        <v>5</v>
      </c>
      <c r="BO10" s="215">
        <f t="shared" si="4"/>
        <v>5</v>
      </c>
      <c r="BP10" s="215">
        <f t="shared" si="5"/>
        <v>9</v>
      </c>
      <c r="BQ10" s="215">
        <f t="shared" si="6"/>
        <v>4</v>
      </c>
      <c r="BR10" s="215">
        <f t="shared" si="7"/>
        <v>2</v>
      </c>
      <c r="BS10" s="215">
        <f t="shared" si="8"/>
        <v>0</v>
      </c>
      <c r="BT10" s="215">
        <f t="shared" si="9"/>
        <v>-3</v>
      </c>
      <c r="BU10" s="215">
        <f t="shared" si="10"/>
        <v>0</v>
      </c>
      <c r="BV10" s="215">
        <f t="shared" si="11"/>
        <v>0</v>
      </c>
      <c r="BW10" s="209"/>
      <c r="BX10" s="200">
        <v>0</v>
      </c>
      <c r="BY10" s="200">
        <v>1.0000000000000001E-9</v>
      </c>
      <c r="BZ10" s="200">
        <v>2.5000000000000002E-10</v>
      </c>
      <c r="CA10" s="200">
        <v>2.5000000000000002E-10</v>
      </c>
      <c r="CB10" s="200">
        <v>2.5000000000000002E-10</v>
      </c>
      <c r="CC10" s="200">
        <v>2.5000000000000002E-10</v>
      </c>
      <c r="CD10" s="200">
        <v>2.5000000000000002E-10</v>
      </c>
      <c r="CE10" s="200">
        <v>2.5000000000000002E-10</v>
      </c>
      <c r="CF10" s="200">
        <v>1.0000000000000001E-9</v>
      </c>
      <c r="CG10" s="200">
        <v>0</v>
      </c>
      <c r="CH10" s="209"/>
      <c r="CI10" s="209"/>
      <c r="CJ10" s="239">
        <f t="shared" si="15"/>
        <v>0.3314525930992851</v>
      </c>
      <c r="CK10" s="232">
        <v>10459848.351989999</v>
      </c>
      <c r="CL10" s="233">
        <v>1078.416557</v>
      </c>
      <c r="CM10" s="233">
        <v>1061.5809999999999</v>
      </c>
      <c r="CN10" s="233">
        <v>1025.986459</v>
      </c>
      <c r="CO10" s="233">
        <v>993.28251739999996</v>
      </c>
      <c r="CP10" s="234">
        <v>-16.42342536</v>
      </c>
      <c r="CQ10" s="234">
        <v>-2.9261195469999999</v>
      </c>
      <c r="CR10" s="234">
        <v>-0.50447547969999995</v>
      </c>
      <c r="CS10" s="234">
        <v>-148.52267230000001</v>
      </c>
      <c r="CT10" s="234">
        <f t="shared" si="16"/>
        <v>8.4216000000019164E-3</v>
      </c>
      <c r="CU10" s="209"/>
      <c r="CV10" s="209"/>
      <c r="CW10" s="209"/>
      <c r="CX10" s="209"/>
      <c r="CY10" s="209"/>
      <c r="CZ10" s="209"/>
      <c r="DA10" s="209"/>
      <c r="DB10" s="209"/>
      <c r="DC10" s="209"/>
      <c r="DD10" s="209"/>
      <c r="DE10" s="209"/>
      <c r="DF10" s="209"/>
      <c r="DG10" s="209"/>
      <c r="DH10" s="209"/>
    </row>
    <row r="11" spans="1:112" ht="14.1" customHeight="1">
      <c r="A11" s="217">
        <f t="shared" si="23"/>
        <v>6</v>
      </c>
      <c r="B11" s="217">
        <f t="shared" si="21"/>
        <v>7</v>
      </c>
      <c r="C11" s="188">
        <v>6</v>
      </c>
      <c r="D11" s="188">
        <v>0</v>
      </c>
      <c r="E11" s="220">
        <v>5</v>
      </c>
      <c r="F11" s="220">
        <v>5</v>
      </c>
      <c r="G11" s="166">
        <v>5000</v>
      </c>
      <c r="H11" s="166">
        <v>12</v>
      </c>
      <c r="I11" s="166">
        <v>9.4339624000000001E-4</v>
      </c>
      <c r="J11" s="242">
        <v>1061.7919999999899</v>
      </c>
      <c r="K11" s="221">
        <v>3</v>
      </c>
      <c r="L11" s="40">
        <v>3.0000000000000001E-5</v>
      </c>
      <c r="M11" s="40">
        <v>2.9999999999999898E-2</v>
      </c>
      <c r="N11" s="220">
        <v>2</v>
      </c>
      <c r="O11" s="220">
        <v>1</v>
      </c>
      <c r="P11" s="220">
        <v>0</v>
      </c>
      <c r="Q11" s="319">
        <v>6</v>
      </c>
      <c r="R11" s="319">
        <v>6</v>
      </c>
      <c r="S11" s="320">
        <v>5</v>
      </c>
      <c r="T11" s="320">
        <v>-7</v>
      </c>
      <c r="U11" s="320"/>
      <c r="V11" s="50" t="str">
        <f t="shared" si="12"/>
        <v>6,6</v>
      </c>
      <c r="W11" s="241">
        <f t="shared" si="24"/>
        <v>6</v>
      </c>
      <c r="X11" s="196">
        <f t="shared" ref="X11:AG11" si="28">IF(ISNUMBER(MATCH(X59,$AZ$28:$AZ$37,0)),$AZ$27,IF(ISNUMBER(MATCH(X59,$AZ$25:$AZ$26,0)),$AZ$24,IF(ISNUMBER(MATCH(X59,$V$5:$V$40,0)),$V$4,$P$4)))</f>
        <v>0</v>
      </c>
      <c r="Y11" s="196">
        <f t="shared" si="28"/>
        <v>0</v>
      </c>
      <c r="Z11" s="196">
        <f t="shared" si="28"/>
        <v>0</v>
      </c>
      <c r="AA11" s="196" t="str">
        <f t="shared" si="28"/>
        <v>W</v>
      </c>
      <c r="AB11" s="196" t="str">
        <f t="shared" si="28"/>
        <v>W</v>
      </c>
      <c r="AC11" s="196">
        <f t="shared" si="28"/>
        <v>1</v>
      </c>
      <c r="AD11" s="196">
        <f t="shared" si="28"/>
        <v>0</v>
      </c>
      <c r="AE11" s="196">
        <f t="shared" si="28"/>
        <v>1</v>
      </c>
      <c r="AF11" s="196">
        <f t="shared" si="28"/>
        <v>0</v>
      </c>
      <c r="AG11" s="196">
        <f t="shared" si="28"/>
        <v>0</v>
      </c>
      <c r="AH11" s="11"/>
      <c r="AI11" s="11"/>
      <c r="AJ11" s="227">
        <f>IF(OR(N11-N10&lt;0,O11=0),MAX(AJ$4:AJ10)+1,0)</f>
        <v>0</v>
      </c>
      <c r="AK11" s="224">
        <f t="shared" si="18"/>
        <v>2</v>
      </c>
      <c r="AL11" s="230" t="str">
        <f t="shared" si="19"/>
        <v/>
      </c>
      <c r="AM11" s="230">
        <f t="shared" si="20"/>
        <v>7</v>
      </c>
      <c r="AN11" s="230" t="str">
        <f t="shared" si="20"/>
        <v/>
      </c>
      <c r="AO11" s="230" t="str">
        <f t="shared" si="20"/>
        <v/>
      </c>
      <c r="AP11" s="230" t="str">
        <f t="shared" si="20"/>
        <v/>
      </c>
      <c r="AQ11" s="230" t="str">
        <f t="shared" si="20"/>
        <v/>
      </c>
      <c r="AR11" s="230" t="str">
        <f t="shared" si="20"/>
        <v/>
      </c>
      <c r="AS11" s="230" t="str">
        <f t="shared" si="20"/>
        <v/>
      </c>
      <c r="AT11" s="209"/>
      <c r="AU11" s="252">
        <v>3</v>
      </c>
      <c r="AV11" s="190">
        <v>3</v>
      </c>
      <c r="AW11" s="10" t="s">
        <v>202</v>
      </c>
      <c r="AX11" s="195">
        <v>10</v>
      </c>
      <c r="AY11" s="190" t="s">
        <v>29</v>
      </c>
      <c r="AZ11" s="190"/>
      <c r="BA11" s="209"/>
      <c r="BB11" s="199">
        <v>0</v>
      </c>
      <c r="BC11" s="199">
        <v>2</v>
      </c>
      <c r="BD11" s="199">
        <v>2</v>
      </c>
      <c r="BE11" s="199">
        <v>1</v>
      </c>
      <c r="BF11" s="199">
        <v>1</v>
      </c>
      <c r="BG11" s="199">
        <v>1</v>
      </c>
      <c r="BH11" s="199">
        <v>1</v>
      </c>
      <c r="BI11" s="199">
        <v>2</v>
      </c>
      <c r="BJ11" s="199">
        <v>2</v>
      </c>
      <c r="BK11" s="199">
        <v>0</v>
      </c>
      <c r="BL11" s="209"/>
      <c r="BM11" s="215">
        <f t="shared" si="2"/>
        <v>0</v>
      </c>
      <c r="BN11" s="215">
        <f t="shared" si="3"/>
        <v>10</v>
      </c>
      <c r="BO11" s="215">
        <f t="shared" si="4"/>
        <v>10</v>
      </c>
      <c r="BP11" s="215">
        <f t="shared" si="5"/>
        <v>9</v>
      </c>
      <c r="BQ11" s="215">
        <f t="shared" si="6"/>
        <v>5</v>
      </c>
      <c r="BR11" s="215">
        <f t="shared" si="7"/>
        <v>0</v>
      </c>
      <c r="BS11" s="215">
        <f t="shared" si="8"/>
        <v>0</v>
      </c>
      <c r="BT11" s="215">
        <f t="shared" si="9"/>
        <v>0</v>
      </c>
      <c r="BU11" s="215">
        <f t="shared" si="10"/>
        <v>0</v>
      </c>
      <c r="BV11" s="215">
        <f t="shared" si="11"/>
        <v>0</v>
      </c>
      <c r="BW11" s="209"/>
      <c r="BX11" s="200">
        <v>0</v>
      </c>
      <c r="BY11" s="200">
        <v>1.0000000000000001E-9</v>
      </c>
      <c r="BZ11" s="200">
        <v>2.5000000000000002E-10</v>
      </c>
      <c r="CA11" s="200">
        <v>2.5000000000000002E-10</v>
      </c>
      <c r="CB11" s="200">
        <v>2.5000000000000002E-10</v>
      </c>
      <c r="CC11" s="200">
        <v>2.5000000000000002E-10</v>
      </c>
      <c r="CD11" s="200">
        <v>2.5000000000000002E-10</v>
      </c>
      <c r="CE11" s="200">
        <v>2.5000000000000002E-10</v>
      </c>
      <c r="CF11" s="200">
        <v>1.0000000000000001E-9</v>
      </c>
      <c r="CG11" s="200">
        <v>0</v>
      </c>
      <c r="CH11" s="209"/>
      <c r="CI11" s="209"/>
      <c r="CJ11" s="239">
        <f t="shared" si="15"/>
        <v>0.40755655471518742</v>
      </c>
      <c r="CK11" s="232">
        <v>12861506.731079999</v>
      </c>
      <c r="CL11" s="233">
        <v>1078.4162699999999</v>
      </c>
      <c r="CM11" s="233">
        <v>1061.5809999999999</v>
      </c>
      <c r="CN11" s="233">
        <v>1025.985901</v>
      </c>
      <c r="CO11" s="233">
        <v>993.27770020000003</v>
      </c>
      <c r="CP11" s="234">
        <v>-16.415090249999999</v>
      </c>
      <c r="CQ11" s="234">
        <v>-2.6008477760000002</v>
      </c>
      <c r="CR11" s="234">
        <v>-0.49843628870000001</v>
      </c>
      <c r="CS11" s="234">
        <v>-147.6757418</v>
      </c>
      <c r="CT11" s="234">
        <f t="shared" si="16"/>
        <v>1.6756710000002784E-2</v>
      </c>
      <c r="CU11" s="209"/>
      <c r="CV11" s="209"/>
      <c r="CW11" s="209"/>
      <c r="CX11" s="209"/>
      <c r="CY11" s="209"/>
      <c r="CZ11" s="209"/>
      <c r="DA11" s="209"/>
      <c r="DB11" s="209"/>
      <c r="DC11" s="209"/>
      <c r="DD11" s="209"/>
      <c r="DE11" s="209"/>
      <c r="DF11" s="209"/>
      <c r="DG11" s="209"/>
      <c r="DH11" s="209"/>
    </row>
    <row r="12" spans="1:112" ht="14.1" customHeight="1">
      <c r="A12" s="217">
        <f t="shared" si="23"/>
        <v>7</v>
      </c>
      <c r="B12" s="217">
        <f t="shared" si="21"/>
        <v>8</v>
      </c>
      <c r="C12" s="188">
        <v>7</v>
      </c>
      <c r="D12" s="188">
        <v>0</v>
      </c>
      <c r="E12" s="220">
        <v>6</v>
      </c>
      <c r="F12" s="220">
        <v>5</v>
      </c>
      <c r="G12" s="166">
        <v>5000</v>
      </c>
      <c r="H12" s="166">
        <v>12</v>
      </c>
      <c r="I12" s="166">
        <v>9.4339624000000001E-4</v>
      </c>
      <c r="J12" s="242">
        <v>1057.075</v>
      </c>
      <c r="K12" s="221">
        <v>3</v>
      </c>
      <c r="L12" s="40">
        <v>3.0000000000000001E-5</v>
      </c>
      <c r="M12" s="40">
        <v>2.9999999999999898E-2</v>
      </c>
      <c r="N12" s="220">
        <v>2</v>
      </c>
      <c r="O12" s="220">
        <v>1</v>
      </c>
      <c r="P12" s="220">
        <v>0</v>
      </c>
      <c r="Q12" s="319">
        <v>7</v>
      </c>
      <c r="R12" s="319">
        <v>7</v>
      </c>
      <c r="S12" s="320">
        <v>6</v>
      </c>
      <c r="T12" s="320">
        <v>-8</v>
      </c>
      <c r="U12" s="320"/>
      <c r="V12" s="50" t="str">
        <f t="shared" si="12"/>
        <v>6,7</v>
      </c>
      <c r="W12" s="241">
        <f t="shared" si="24"/>
        <v>7</v>
      </c>
      <c r="X12" s="196">
        <f t="shared" ref="X12:AG12" si="29">IF(ISNUMBER(MATCH(X60,$AZ$28:$AZ$37,0)),$AZ$27,IF(ISNUMBER(MATCH(X60,$AZ$25:$AZ$26,0)),$AZ$24,IF(ISNUMBER(MATCH(X60,$V$5:$V$40,0)),$V$4,$P$4)))</f>
        <v>0</v>
      </c>
      <c r="Y12" s="196">
        <f t="shared" si="29"/>
        <v>0</v>
      </c>
      <c r="Z12" s="196">
        <f t="shared" si="29"/>
        <v>0</v>
      </c>
      <c r="AA12" s="196" t="str">
        <f t="shared" si="29"/>
        <v>W</v>
      </c>
      <c r="AB12" s="196" t="str">
        <f t="shared" si="29"/>
        <v>W</v>
      </c>
      <c r="AC12" s="196">
        <f t="shared" si="29"/>
        <v>1</v>
      </c>
      <c r="AD12" s="196">
        <f t="shared" si="29"/>
        <v>1</v>
      </c>
      <c r="AE12" s="196">
        <f t="shared" si="29"/>
        <v>0</v>
      </c>
      <c r="AF12" s="196">
        <f t="shared" si="29"/>
        <v>0</v>
      </c>
      <c r="AG12" s="196">
        <f t="shared" si="29"/>
        <v>0</v>
      </c>
      <c r="AH12" s="11"/>
      <c r="AI12" s="11"/>
      <c r="AJ12" s="227">
        <f>IF(OR(N12-N11&lt;0,O12=0),MAX(AJ$4:AJ11)+1,0)</f>
        <v>0</v>
      </c>
      <c r="AK12" s="224">
        <f t="shared" si="18"/>
        <v>2</v>
      </c>
      <c r="AL12" s="230" t="str">
        <f t="shared" si="19"/>
        <v/>
      </c>
      <c r="AM12" s="230">
        <f t="shared" si="20"/>
        <v>8</v>
      </c>
      <c r="AN12" s="230" t="str">
        <f t="shared" si="20"/>
        <v/>
      </c>
      <c r="AO12" s="230" t="str">
        <f t="shared" si="20"/>
        <v/>
      </c>
      <c r="AP12" s="230" t="str">
        <f t="shared" si="20"/>
        <v/>
      </c>
      <c r="AQ12" s="230" t="str">
        <f t="shared" si="20"/>
        <v/>
      </c>
      <c r="AR12" s="230" t="str">
        <f t="shared" si="20"/>
        <v/>
      </c>
      <c r="AS12" s="230" t="str">
        <f t="shared" si="20"/>
        <v/>
      </c>
      <c r="AT12" s="209"/>
      <c r="AU12" s="252">
        <v>4</v>
      </c>
      <c r="AV12" s="190">
        <v>9</v>
      </c>
      <c r="AW12" s="218" t="s">
        <v>203</v>
      </c>
      <c r="AX12" s="218" t="s">
        <v>204</v>
      </c>
      <c r="AY12" s="190"/>
      <c r="AZ12" s="190"/>
      <c r="BA12" s="209"/>
      <c r="BB12" s="199">
        <v>0</v>
      </c>
      <c r="BC12" s="199">
        <v>2</v>
      </c>
      <c r="BD12" s="199">
        <v>2</v>
      </c>
      <c r="BE12" s="199">
        <v>1</v>
      </c>
      <c r="BF12" s="199">
        <v>1</v>
      </c>
      <c r="BG12" s="199">
        <v>1</v>
      </c>
      <c r="BH12" s="199">
        <v>1</v>
      </c>
      <c r="BI12" s="199">
        <v>2</v>
      </c>
      <c r="BJ12" s="199">
        <v>2</v>
      </c>
      <c r="BK12" s="199">
        <v>2</v>
      </c>
      <c r="BL12" s="209"/>
      <c r="BM12" s="215">
        <f t="shared" si="2"/>
        <v>0</v>
      </c>
      <c r="BN12" s="215">
        <f t="shared" si="3"/>
        <v>10</v>
      </c>
      <c r="BO12" s="215">
        <f t="shared" si="4"/>
        <v>14</v>
      </c>
      <c r="BP12" s="215">
        <f t="shared" si="5"/>
        <v>9</v>
      </c>
      <c r="BQ12" s="215">
        <f t="shared" si="6"/>
        <v>0</v>
      </c>
      <c r="BR12" s="215">
        <f t="shared" si="7"/>
        <v>0</v>
      </c>
      <c r="BS12" s="215">
        <f t="shared" si="8"/>
        <v>0</v>
      </c>
      <c r="BT12" s="215">
        <f t="shared" si="9"/>
        <v>0</v>
      </c>
      <c r="BU12" s="215">
        <f t="shared" si="10"/>
        <v>0</v>
      </c>
      <c r="BV12" s="215">
        <f t="shared" si="11"/>
        <v>0</v>
      </c>
      <c r="BW12" s="209"/>
      <c r="BX12" s="200">
        <v>0</v>
      </c>
      <c r="BY12" s="200">
        <v>1.0000000000000001E-9</v>
      </c>
      <c r="BZ12" s="200">
        <v>2.5000000000000002E-10</v>
      </c>
      <c r="CA12" s="200">
        <v>2.5000000000000002E-10</v>
      </c>
      <c r="CB12" s="200">
        <v>2.5000000000000002E-10</v>
      </c>
      <c r="CC12" s="200">
        <v>2.5000000000000002E-10</v>
      </c>
      <c r="CD12" s="200">
        <v>2.5000000000000002E-10</v>
      </c>
      <c r="CE12" s="200">
        <v>2.5000000000000002E-10</v>
      </c>
      <c r="CF12" s="200">
        <v>2.5000000000000002E-10</v>
      </c>
      <c r="CG12" s="200">
        <v>4.0000000000000002E-9</v>
      </c>
      <c r="CH12" s="209"/>
      <c r="CI12" s="209"/>
      <c r="CJ12" s="239">
        <f t="shared" si="15"/>
        <v>0.49127091249271171</v>
      </c>
      <c r="CK12" s="232">
        <v>15503330.94808</v>
      </c>
      <c r="CL12" s="233">
        <v>1078.4157949999999</v>
      </c>
      <c r="CM12" s="233">
        <v>1061.5809999999999</v>
      </c>
      <c r="CN12" s="233">
        <v>1025.9852880000001</v>
      </c>
      <c r="CO12" s="233">
        <v>993.27223579999998</v>
      </c>
      <c r="CP12" s="234">
        <v>-16.401311159999999</v>
      </c>
      <c r="CQ12" s="234">
        <v>-2.21281287</v>
      </c>
      <c r="CR12" s="234">
        <v>-0.49182704820000001</v>
      </c>
      <c r="CS12" s="234">
        <v>-146.71750940000001</v>
      </c>
      <c r="CT12" s="234">
        <f t="shared" si="16"/>
        <v>3.0535800000002666E-2</v>
      </c>
      <c r="CU12" s="209"/>
      <c r="CV12" s="209"/>
      <c r="CW12" s="209"/>
      <c r="CX12" s="209"/>
      <c r="CY12" s="209"/>
      <c r="CZ12" s="209"/>
      <c r="DA12" s="209"/>
      <c r="DB12" s="209"/>
      <c r="DC12" s="209"/>
      <c r="DD12" s="209"/>
      <c r="DE12" s="209"/>
      <c r="DF12" s="209"/>
      <c r="DG12" s="209"/>
      <c r="DH12" s="209"/>
    </row>
    <row r="13" spans="1:112" ht="14.1" customHeight="1">
      <c r="A13" s="217">
        <f t="shared" si="23"/>
        <v>8</v>
      </c>
      <c r="B13" s="217">
        <f t="shared" si="21"/>
        <v>9</v>
      </c>
      <c r="C13" s="188">
        <v>8</v>
      </c>
      <c r="D13" s="188">
        <v>0</v>
      </c>
      <c r="E13" s="220">
        <v>7</v>
      </c>
      <c r="F13" s="220">
        <v>5</v>
      </c>
      <c r="G13" s="166">
        <v>5000</v>
      </c>
      <c r="H13" s="166">
        <v>12</v>
      </c>
      <c r="I13" s="166">
        <v>9.4339624000000001E-4</v>
      </c>
      <c r="J13" s="242">
        <v>1052.3589999999899</v>
      </c>
      <c r="K13" s="221">
        <v>3</v>
      </c>
      <c r="L13" s="40">
        <v>3.0000000000000001E-5</v>
      </c>
      <c r="M13" s="40">
        <v>2.9999999999999898E-2</v>
      </c>
      <c r="N13" s="220">
        <v>2</v>
      </c>
      <c r="O13" s="220">
        <v>1</v>
      </c>
      <c r="P13" s="220">
        <v>0</v>
      </c>
      <c r="Q13" s="319">
        <v>8</v>
      </c>
      <c r="R13" s="319">
        <v>8</v>
      </c>
      <c r="S13" s="320">
        <v>7</v>
      </c>
      <c r="T13" s="320">
        <v>-22</v>
      </c>
      <c r="U13" s="320"/>
      <c r="V13" s="50" t="str">
        <f t="shared" si="12"/>
        <v>6,8</v>
      </c>
      <c r="W13" s="241">
        <f t="shared" si="24"/>
        <v>8</v>
      </c>
      <c r="X13" s="196">
        <f t="shared" ref="X13:AG13" si="30">IF(ISNUMBER(MATCH(X61,$AZ$28:$AZ$37,0)),$AZ$27,IF(ISNUMBER(MATCH(X61,$AZ$25:$AZ$26,0)),$AZ$24,IF(ISNUMBER(MATCH(X61,$V$5:$V$40,0)),$V$4,$P$4)))</f>
        <v>0</v>
      </c>
      <c r="Y13" s="196">
        <f t="shared" si="30"/>
        <v>0</v>
      </c>
      <c r="Z13" s="196">
        <f t="shared" si="30"/>
        <v>0</v>
      </c>
      <c r="AA13" s="196" t="str">
        <f t="shared" si="30"/>
        <v>W</v>
      </c>
      <c r="AB13" s="196" t="str">
        <f t="shared" si="30"/>
        <v>W</v>
      </c>
      <c r="AC13" s="196">
        <f t="shared" si="30"/>
        <v>1</v>
      </c>
      <c r="AD13" s="196">
        <f t="shared" si="30"/>
        <v>1</v>
      </c>
      <c r="AE13" s="196">
        <f t="shared" si="30"/>
        <v>0</v>
      </c>
      <c r="AF13" s="196">
        <f t="shared" si="30"/>
        <v>0</v>
      </c>
      <c r="AG13" s="196">
        <f t="shared" si="30"/>
        <v>0</v>
      </c>
      <c r="AH13" s="11"/>
      <c r="AI13" s="11"/>
      <c r="AJ13" s="227">
        <f>IF(OR(N13-N12&lt;0,O13=0),MAX(AJ$4:AJ12)+1,0)</f>
        <v>0</v>
      </c>
      <c r="AK13" s="224">
        <f t="shared" si="18"/>
        <v>2</v>
      </c>
      <c r="AL13" s="230" t="str">
        <f t="shared" si="19"/>
        <v/>
      </c>
      <c r="AM13" s="230">
        <f t="shared" si="20"/>
        <v>9</v>
      </c>
      <c r="AN13" s="230" t="str">
        <f t="shared" si="20"/>
        <v/>
      </c>
      <c r="AO13" s="230" t="str">
        <f t="shared" si="20"/>
        <v/>
      </c>
      <c r="AP13" s="230" t="str">
        <f t="shared" si="20"/>
        <v/>
      </c>
      <c r="AQ13" s="230" t="str">
        <f t="shared" si="20"/>
        <v/>
      </c>
      <c r="AR13" s="230" t="str">
        <f t="shared" si="20"/>
        <v/>
      </c>
      <c r="AS13" s="230" t="str">
        <f t="shared" si="20"/>
        <v/>
      </c>
      <c r="AT13" s="209"/>
      <c r="AU13" s="252">
        <v>5</v>
      </c>
      <c r="AV13" s="190">
        <v>10</v>
      </c>
      <c r="AW13" s="218" t="s">
        <v>203</v>
      </c>
      <c r="AX13" s="218" t="s">
        <v>204</v>
      </c>
      <c r="AY13" s="190"/>
      <c r="AZ13" s="190"/>
      <c r="BA13" s="209"/>
      <c r="BB13" s="199">
        <v>0</v>
      </c>
      <c r="BC13" s="199">
        <v>2</v>
      </c>
      <c r="BD13" s="199">
        <v>2</v>
      </c>
      <c r="BE13" s="199">
        <v>1</v>
      </c>
      <c r="BF13" s="199">
        <v>1</v>
      </c>
      <c r="BG13" s="199">
        <v>1</v>
      </c>
      <c r="BH13" s="199">
        <v>1</v>
      </c>
      <c r="BI13" s="199">
        <v>2</v>
      </c>
      <c r="BJ13" s="199">
        <v>2</v>
      </c>
      <c r="BK13" s="199">
        <v>0</v>
      </c>
      <c r="BL13" s="209"/>
      <c r="BM13" s="215">
        <f t="shared" si="2"/>
        <v>0</v>
      </c>
      <c r="BN13" s="215">
        <f t="shared" si="3"/>
        <v>10</v>
      </c>
      <c r="BO13" s="215">
        <f t="shared" si="4"/>
        <v>11</v>
      </c>
      <c r="BP13" s="215">
        <f t="shared" si="5"/>
        <v>5</v>
      </c>
      <c r="BQ13" s="215">
        <f t="shared" si="6"/>
        <v>0</v>
      </c>
      <c r="BR13" s="215">
        <f t="shared" si="7"/>
        <v>0</v>
      </c>
      <c r="BS13" s="215">
        <f t="shared" si="8"/>
        <v>0</v>
      </c>
      <c r="BT13" s="215">
        <f t="shared" si="9"/>
        <v>0</v>
      </c>
      <c r="BU13" s="215">
        <f t="shared" si="10"/>
        <v>0</v>
      </c>
      <c r="BV13" s="215">
        <f t="shared" si="11"/>
        <v>0</v>
      </c>
      <c r="BW13" s="209"/>
      <c r="BX13" s="200">
        <v>0</v>
      </c>
      <c r="BY13" s="200">
        <v>1.0000000000000001E-9</v>
      </c>
      <c r="BZ13" s="200">
        <v>2.5000000000000002E-10</v>
      </c>
      <c r="CA13" s="200">
        <v>2.5000000000000002E-10</v>
      </c>
      <c r="CB13" s="200">
        <v>2.5000000000000002E-10</v>
      </c>
      <c r="CC13" s="200">
        <v>2.5000000000000002E-10</v>
      </c>
      <c r="CD13" s="200">
        <v>2.5000000000000002E-10</v>
      </c>
      <c r="CE13" s="200">
        <v>2.5000000000000002E-10</v>
      </c>
      <c r="CF13" s="200">
        <v>1.0000000000000001E-9</v>
      </c>
      <c r="CG13" s="200">
        <v>0</v>
      </c>
      <c r="CH13" s="209"/>
      <c r="CI13" s="209"/>
      <c r="CJ13" s="239">
        <f t="shared" si="15"/>
        <v>0.5833567060479885</v>
      </c>
      <c r="CK13" s="232">
        <v>18409337.58678</v>
      </c>
      <c r="CL13" s="233">
        <v>1078.4150609999999</v>
      </c>
      <c r="CM13" s="233">
        <v>1061.5809999999999</v>
      </c>
      <c r="CN13" s="233">
        <v>1025.984612</v>
      </c>
      <c r="CO13" s="233">
        <v>993.26609689999998</v>
      </c>
      <c r="CP13" s="234">
        <v>-16.380027049999999</v>
      </c>
      <c r="CQ13" s="234">
        <v>-1.7979557049999999</v>
      </c>
      <c r="CR13" s="234">
        <v>-0.48459115619999998</v>
      </c>
      <c r="CS13" s="234">
        <v>-145.64390059999999</v>
      </c>
      <c r="CT13" s="234">
        <f t="shared" si="16"/>
        <v>5.1819910000002523E-2</v>
      </c>
      <c r="CU13" s="209"/>
      <c r="CV13" s="209"/>
      <c r="CW13" s="209"/>
      <c r="CX13" s="209"/>
      <c r="CY13" s="209"/>
      <c r="CZ13" s="209"/>
      <c r="DA13" s="209"/>
      <c r="DB13" s="209"/>
      <c r="DC13" s="209"/>
      <c r="DD13" s="209"/>
      <c r="DE13" s="209"/>
      <c r="DF13" s="209"/>
      <c r="DG13" s="209"/>
      <c r="DH13" s="209"/>
    </row>
    <row r="14" spans="1:112" ht="14.1" customHeight="1">
      <c r="A14" s="217">
        <f t="shared" si="23"/>
        <v>9</v>
      </c>
      <c r="B14" s="217">
        <f t="shared" si="21"/>
        <v>10</v>
      </c>
      <c r="C14" s="188">
        <v>9</v>
      </c>
      <c r="D14" s="188">
        <v>0</v>
      </c>
      <c r="E14" s="220">
        <v>2</v>
      </c>
      <c r="F14" s="220">
        <v>4</v>
      </c>
      <c r="G14" s="166">
        <v>5000</v>
      </c>
      <c r="H14" s="166">
        <v>10</v>
      </c>
      <c r="I14" s="166">
        <v>5.4545456000000005E-4</v>
      </c>
      <c r="J14" s="242">
        <v>1073.63599999999</v>
      </c>
      <c r="K14" s="221">
        <v>2</v>
      </c>
      <c r="L14" s="40">
        <v>3.0000000000000001E-5</v>
      </c>
      <c r="M14" s="40">
        <v>2.9999999999999898E-2</v>
      </c>
      <c r="N14" s="220">
        <v>2</v>
      </c>
      <c r="O14" s="220">
        <v>0</v>
      </c>
      <c r="P14" s="220">
        <v>0</v>
      </c>
      <c r="Q14" s="319">
        <v>9</v>
      </c>
      <c r="R14" s="319">
        <v>9</v>
      </c>
      <c r="S14" s="320">
        <v>3</v>
      </c>
      <c r="T14" s="320">
        <v>-10</v>
      </c>
      <c r="U14" s="320"/>
      <c r="V14" s="50" t="str">
        <f t="shared" si="12"/>
        <v>5,3</v>
      </c>
      <c r="W14" s="241">
        <f t="shared" si="24"/>
        <v>9</v>
      </c>
      <c r="X14" s="196">
        <f t="shared" ref="X14:AG14" si="31">IF(ISNUMBER(MATCH(X62,$AZ$28:$AZ$37,0)),$AZ$27,IF(ISNUMBER(MATCH(X62,$AZ$25:$AZ$26,0)),$AZ$24,IF(ISNUMBER(MATCH(X62,$V$5:$V$40,0)),$V$4,$P$4)))</f>
        <v>0</v>
      </c>
      <c r="Y14" s="196">
        <f t="shared" si="31"/>
        <v>0</v>
      </c>
      <c r="Z14" s="196">
        <f t="shared" si="31"/>
        <v>0</v>
      </c>
      <c r="AA14" s="196" t="str">
        <f t="shared" si="31"/>
        <v>W</v>
      </c>
      <c r="AB14" s="196" t="str">
        <f t="shared" si="31"/>
        <v>W</v>
      </c>
      <c r="AC14" s="196">
        <f t="shared" si="31"/>
        <v>1</v>
      </c>
      <c r="AD14" s="196">
        <f t="shared" si="31"/>
        <v>0</v>
      </c>
      <c r="AE14" s="196">
        <f t="shared" si="31"/>
        <v>0</v>
      </c>
      <c r="AF14" s="196">
        <f t="shared" si="31"/>
        <v>0</v>
      </c>
      <c r="AG14" s="196">
        <f t="shared" si="31"/>
        <v>0</v>
      </c>
      <c r="AH14" s="11"/>
      <c r="AI14" s="11"/>
      <c r="AJ14" s="227">
        <f>IF(OR(N14-N13&lt;0,O14=0),MAX(AJ$4:AJ13)+1,0)</f>
        <v>3</v>
      </c>
      <c r="AK14" s="224">
        <f t="shared" si="18"/>
        <v>3</v>
      </c>
      <c r="AL14" s="230" t="str">
        <f t="shared" si="19"/>
        <v/>
      </c>
      <c r="AM14" s="230" t="str">
        <f t="shared" si="20"/>
        <v/>
      </c>
      <c r="AN14" s="230">
        <f t="shared" si="20"/>
        <v>10</v>
      </c>
      <c r="AO14" s="230" t="str">
        <f t="shared" si="20"/>
        <v/>
      </c>
      <c r="AP14" s="230" t="str">
        <f t="shared" si="20"/>
        <v/>
      </c>
      <c r="AQ14" s="230" t="str">
        <f t="shared" si="20"/>
        <v/>
      </c>
      <c r="AR14" s="230" t="str">
        <f t="shared" si="20"/>
        <v/>
      </c>
      <c r="AS14" s="230" t="str">
        <f t="shared" si="20"/>
        <v/>
      </c>
      <c r="AT14" s="209"/>
      <c r="AU14" s="252">
        <v>6</v>
      </c>
      <c r="AV14" s="190">
        <v>11</v>
      </c>
      <c r="AW14" s="218" t="s">
        <v>203</v>
      </c>
      <c r="AX14" s="218" t="s">
        <v>204</v>
      </c>
      <c r="AY14" s="190"/>
      <c r="AZ14" s="190"/>
      <c r="BA14" s="209"/>
      <c r="BB14" s="199">
        <v>2</v>
      </c>
      <c r="BC14" s="199">
        <v>2</v>
      </c>
      <c r="BD14" s="199">
        <v>1</v>
      </c>
      <c r="BE14" s="199">
        <v>1</v>
      </c>
      <c r="BF14" s="199">
        <v>1</v>
      </c>
      <c r="BG14" s="199">
        <v>1</v>
      </c>
      <c r="BH14" s="199">
        <v>1</v>
      </c>
      <c r="BI14" s="199">
        <v>2</v>
      </c>
      <c r="BJ14" s="199">
        <v>2</v>
      </c>
      <c r="BK14" s="199">
        <v>0</v>
      </c>
      <c r="BL14" s="209"/>
      <c r="BM14" s="215">
        <f t="shared" si="2"/>
        <v>0</v>
      </c>
      <c r="BN14" s="215">
        <f t="shared" si="3"/>
        <v>0</v>
      </c>
      <c r="BO14" s="215">
        <f t="shared" si="4"/>
        <v>0</v>
      </c>
      <c r="BP14" s="215">
        <f t="shared" si="5"/>
        <v>0</v>
      </c>
      <c r="BQ14" s="215">
        <f t="shared" si="6"/>
        <v>0</v>
      </c>
      <c r="BR14" s="215">
        <f t="shared" si="7"/>
        <v>0</v>
      </c>
      <c r="BS14" s="215">
        <f t="shared" si="8"/>
        <v>0</v>
      </c>
      <c r="BT14" s="215">
        <f t="shared" si="9"/>
        <v>0</v>
      </c>
      <c r="BU14" s="215">
        <f t="shared" si="10"/>
        <v>0</v>
      </c>
      <c r="BV14" s="215">
        <f t="shared" si="11"/>
        <v>0</v>
      </c>
      <c r="BW14" s="209"/>
      <c r="BX14" s="200">
        <v>1.0000000000000001E-9</v>
      </c>
      <c r="BY14" s="200">
        <v>2.5000000000000002E-10</v>
      </c>
      <c r="BZ14" s="200">
        <v>2.5000000000000002E-10</v>
      </c>
      <c r="CA14" s="200">
        <v>2.5000000000000002E-10</v>
      </c>
      <c r="CB14" s="200">
        <v>2.5000000000000002E-10</v>
      </c>
      <c r="CC14" s="200">
        <v>2.5000000000000002E-10</v>
      </c>
      <c r="CD14" s="200">
        <v>2.5000000000000002E-10</v>
      </c>
      <c r="CE14" s="200">
        <v>2.5000000000000002E-10</v>
      </c>
      <c r="CF14" s="200">
        <v>1.0000000000000001E-9</v>
      </c>
      <c r="CG14" s="200">
        <v>0</v>
      </c>
      <c r="CH14" s="209"/>
      <c r="CI14" s="209"/>
      <c r="CJ14" s="239">
        <f t="shared" si="15"/>
        <v>0.68465107895879285</v>
      </c>
      <c r="CK14" s="232">
        <v>21605944.889350001</v>
      </c>
      <c r="CL14" s="233">
        <v>1078.4139889999999</v>
      </c>
      <c r="CM14" s="233">
        <v>1061.5809999999999</v>
      </c>
      <c r="CN14" s="233">
        <v>1025.983874</v>
      </c>
      <c r="CO14" s="233">
        <v>993.25933020000002</v>
      </c>
      <c r="CP14" s="234">
        <v>-16.348992039999999</v>
      </c>
      <c r="CQ14" s="234">
        <v>-1.305696647</v>
      </c>
      <c r="CR14" s="234">
        <v>-0.47672751679999997</v>
      </c>
      <c r="CS14" s="234">
        <v>-144.46386390000001</v>
      </c>
      <c r="CT14" s="234">
        <f t="shared" si="16"/>
        <v>8.2854920000002608E-2</v>
      </c>
      <c r="CU14" s="209"/>
      <c r="CV14" s="209"/>
      <c r="CW14" s="209"/>
      <c r="CX14" s="209"/>
      <c r="CY14" s="209"/>
      <c r="CZ14" s="209"/>
      <c r="DA14" s="209"/>
      <c r="DB14" s="209"/>
      <c r="DC14" s="209"/>
      <c r="DD14" s="209"/>
      <c r="DE14" s="209"/>
      <c r="DF14" s="209"/>
      <c r="DG14" s="209"/>
      <c r="DH14" s="209"/>
    </row>
    <row r="15" spans="1:112" ht="14.1" customHeight="1">
      <c r="A15" s="217">
        <f t="shared" si="23"/>
        <v>10</v>
      </c>
      <c r="B15" s="217">
        <f t="shared" si="21"/>
        <v>11</v>
      </c>
      <c r="C15" s="188">
        <v>10</v>
      </c>
      <c r="D15" s="188">
        <v>0</v>
      </c>
      <c r="E15" s="220">
        <v>2</v>
      </c>
      <c r="F15" s="220">
        <v>5</v>
      </c>
      <c r="G15" s="166">
        <v>5000</v>
      </c>
      <c r="H15" s="166">
        <v>10</v>
      </c>
      <c r="I15" s="166">
        <v>5.4545456000000005E-4</v>
      </c>
      <c r="J15" s="242">
        <v>1070.9090000000001</v>
      </c>
      <c r="K15" s="221">
        <v>2</v>
      </c>
      <c r="L15" s="40">
        <v>3.0000000000000001E-5</v>
      </c>
      <c r="M15" s="40">
        <v>2.9999999999999898E-2</v>
      </c>
      <c r="N15" s="220">
        <v>2</v>
      </c>
      <c r="O15" s="220">
        <v>1</v>
      </c>
      <c r="P15" s="220">
        <v>0</v>
      </c>
      <c r="Q15" s="319">
        <v>10</v>
      </c>
      <c r="R15" s="319">
        <v>10</v>
      </c>
      <c r="S15" s="320">
        <v>9</v>
      </c>
      <c r="T15" s="320">
        <v>-11</v>
      </c>
      <c r="U15" s="320"/>
      <c r="V15" s="50" t="str">
        <f t="shared" si="12"/>
        <v>6,3</v>
      </c>
      <c r="W15" s="241">
        <f t="shared" si="24"/>
        <v>10</v>
      </c>
      <c r="X15" s="196">
        <f t="shared" ref="X15:AG15" si="32">IF(ISNUMBER(MATCH(X63,$AZ$28:$AZ$37,0)),$AZ$27,IF(ISNUMBER(MATCH(X63,$AZ$25:$AZ$26,0)),$AZ$24,IF(ISNUMBER(MATCH(X63,$V$5:$V$40,0)),$V$4,$P$4)))</f>
        <v>0</v>
      </c>
      <c r="Y15" s="196">
        <f t="shared" si="32"/>
        <v>0</v>
      </c>
      <c r="Z15" s="196">
        <f t="shared" si="32"/>
        <v>0</v>
      </c>
      <c r="AA15" s="196" t="str">
        <f t="shared" si="32"/>
        <v>W</v>
      </c>
      <c r="AB15" s="196" t="str">
        <f t="shared" si="32"/>
        <v>W</v>
      </c>
      <c r="AC15" s="196">
        <f t="shared" si="32"/>
        <v>0</v>
      </c>
      <c r="AD15" s="196">
        <f t="shared" si="32"/>
        <v>1</v>
      </c>
      <c r="AE15" s="196">
        <f t="shared" si="32"/>
        <v>0</v>
      </c>
      <c r="AF15" s="196">
        <f t="shared" si="32"/>
        <v>0</v>
      </c>
      <c r="AG15" s="196">
        <f t="shared" si="32"/>
        <v>0</v>
      </c>
      <c r="AH15" s="11"/>
      <c r="AI15" s="11"/>
      <c r="AJ15" s="227">
        <f>IF(OR(N15-N14&lt;0,O15=0),MAX(AJ$4:AJ14)+1,0)</f>
        <v>0</v>
      </c>
      <c r="AK15" s="224">
        <f t="shared" si="18"/>
        <v>3</v>
      </c>
      <c r="AL15" s="230" t="str">
        <f t="shared" si="19"/>
        <v/>
      </c>
      <c r="AM15" s="230" t="str">
        <f t="shared" si="20"/>
        <v/>
      </c>
      <c r="AN15" s="230">
        <f t="shared" si="20"/>
        <v>11</v>
      </c>
      <c r="AO15" s="230" t="str">
        <f t="shared" si="20"/>
        <v/>
      </c>
      <c r="AP15" s="230" t="str">
        <f t="shared" si="20"/>
        <v/>
      </c>
      <c r="AQ15" s="230" t="str">
        <f t="shared" si="20"/>
        <v/>
      </c>
      <c r="AR15" s="230" t="str">
        <f t="shared" si="20"/>
        <v/>
      </c>
      <c r="AS15" s="230" t="str">
        <f t="shared" si="20"/>
        <v/>
      </c>
      <c r="AT15" s="209"/>
      <c r="AU15" s="252">
        <v>7</v>
      </c>
      <c r="AV15" s="190">
        <v>12</v>
      </c>
      <c r="AW15" s="218" t="s">
        <v>203</v>
      </c>
      <c r="AX15" s="218" t="s">
        <v>204</v>
      </c>
      <c r="AY15" s="190"/>
      <c r="AZ15" s="190"/>
      <c r="BA15" s="209"/>
      <c r="BB15" s="199">
        <v>1</v>
      </c>
      <c r="BC15" s="199">
        <v>1</v>
      </c>
      <c r="BD15" s="199">
        <v>1</v>
      </c>
      <c r="BE15" s="199">
        <v>1</v>
      </c>
      <c r="BF15" s="199">
        <v>1</v>
      </c>
      <c r="BG15" s="199">
        <v>1</v>
      </c>
      <c r="BH15" s="199">
        <v>1</v>
      </c>
      <c r="BI15" s="199">
        <v>1</v>
      </c>
      <c r="BJ15" s="199">
        <v>1</v>
      </c>
      <c r="BK15" s="199">
        <v>0</v>
      </c>
      <c r="BL15" s="209"/>
      <c r="BM15" s="215">
        <f t="shared" si="2"/>
        <v>0</v>
      </c>
      <c r="BN15" s="215">
        <f t="shared" si="3"/>
        <v>0</v>
      </c>
      <c r="BO15" s="215">
        <f t="shared" si="4"/>
        <v>0</v>
      </c>
      <c r="BP15" s="215">
        <f t="shared" si="5"/>
        <v>0</v>
      </c>
      <c r="BQ15" s="215">
        <f t="shared" si="6"/>
        <v>0</v>
      </c>
      <c r="BR15" s="215">
        <f t="shared" si="7"/>
        <v>0</v>
      </c>
      <c r="BS15" s="215">
        <f t="shared" si="8"/>
        <v>0</v>
      </c>
      <c r="BT15" s="215">
        <f t="shared" si="9"/>
        <v>0</v>
      </c>
      <c r="BU15" s="215">
        <f t="shared" si="10"/>
        <v>0</v>
      </c>
      <c r="BV15" s="215">
        <f t="shared" si="11"/>
        <v>0</v>
      </c>
      <c r="BW15" s="209"/>
      <c r="BX15" s="200">
        <v>2.5000000000000002E-10</v>
      </c>
      <c r="BY15" s="200">
        <v>2.5000000000000002E-10</v>
      </c>
      <c r="BZ15" s="200">
        <v>2.5000000000000002E-10</v>
      </c>
      <c r="CA15" s="200">
        <v>2.5000000000000002E-10</v>
      </c>
      <c r="CB15" s="200">
        <v>2.5000000000000002E-10</v>
      </c>
      <c r="CC15" s="200">
        <v>2.5000000000000002E-10</v>
      </c>
      <c r="CD15" s="200">
        <v>2.5000000000000002E-10</v>
      </c>
      <c r="CE15" s="200">
        <v>2.5000000000000002E-10</v>
      </c>
      <c r="CF15" s="200">
        <v>1.0000000000000001E-9</v>
      </c>
      <c r="CG15" s="200">
        <v>0</v>
      </c>
      <c r="CH15" s="209"/>
      <c r="CI15" s="209"/>
      <c r="CJ15" s="239">
        <f t="shared" si="15"/>
        <v>0.79607488916045577</v>
      </c>
      <c r="CK15" s="232">
        <v>25122212.922169998</v>
      </c>
      <c r="CL15" s="233">
        <v>1078.4124999999999</v>
      </c>
      <c r="CM15" s="233">
        <v>1061.5809999999999</v>
      </c>
      <c r="CN15" s="233">
        <v>1025.983078</v>
      </c>
      <c r="CO15" s="233">
        <v>993.25201630000004</v>
      </c>
      <c r="CP15" s="234">
        <v>-16.305868669999999</v>
      </c>
      <c r="CQ15" s="234">
        <v>-0.87097067719999999</v>
      </c>
      <c r="CR15" s="234">
        <v>-0.4683093626</v>
      </c>
      <c r="CS15" s="234">
        <v>-143.1923256</v>
      </c>
      <c r="CT15" s="234">
        <f t="shared" si="16"/>
        <v>0.1259782900000026</v>
      </c>
      <c r="CU15" s="209"/>
      <c r="CV15" s="209"/>
      <c r="CW15" s="209"/>
      <c r="CX15" s="209"/>
      <c r="CY15" s="209"/>
      <c r="CZ15" s="209"/>
      <c r="DA15" s="209"/>
      <c r="DB15" s="209"/>
      <c r="DC15" s="209"/>
      <c r="DD15" s="209"/>
      <c r="DE15" s="209"/>
      <c r="DF15" s="209"/>
      <c r="DG15" s="209"/>
      <c r="DH15" s="209"/>
    </row>
    <row r="16" spans="1:112" ht="14.1" customHeight="1">
      <c r="A16" s="217">
        <f t="shared" si="23"/>
        <v>11</v>
      </c>
      <c r="B16" s="217">
        <f t="shared" si="21"/>
        <v>12</v>
      </c>
      <c r="C16" s="188">
        <v>11</v>
      </c>
      <c r="D16" s="188">
        <v>0</v>
      </c>
      <c r="E16" s="220">
        <v>2</v>
      </c>
      <c r="F16" s="220">
        <v>6</v>
      </c>
      <c r="G16" s="166">
        <v>4500</v>
      </c>
      <c r="H16" s="166">
        <v>10</v>
      </c>
      <c r="I16" s="166">
        <v>5.4545456000000005E-4</v>
      </c>
      <c r="J16" s="242">
        <v>1068.31799999999</v>
      </c>
      <c r="K16" s="221">
        <v>2</v>
      </c>
      <c r="L16" s="40">
        <v>3.0000000000000001E-5</v>
      </c>
      <c r="M16" s="40">
        <v>2.9999999999999898E-2</v>
      </c>
      <c r="N16" s="220">
        <v>2</v>
      </c>
      <c r="O16" s="220">
        <v>1</v>
      </c>
      <c r="P16" s="220">
        <v>0</v>
      </c>
      <c r="Q16" s="319">
        <v>11</v>
      </c>
      <c r="R16" s="319">
        <v>11</v>
      </c>
      <c r="S16" s="320">
        <v>10</v>
      </c>
      <c r="T16" s="320">
        <v>-12</v>
      </c>
      <c r="U16" s="320"/>
      <c r="V16" s="50" t="str">
        <f t="shared" si="12"/>
        <v>7,3</v>
      </c>
      <c r="W16" s="241">
        <f t="shared" si="24"/>
        <v>11</v>
      </c>
      <c r="X16" s="196">
        <f t="shared" ref="X16:AG16" si="33">IF(ISNUMBER(MATCH(X64,$AZ$28:$AZ$37,0)),$AZ$27,IF(ISNUMBER(MATCH(X64,$AZ$25:$AZ$26,0)),$AZ$24,IF(ISNUMBER(MATCH(X64,$V$5:$V$40,0)),$V$4,$P$4)))</f>
        <v>0</v>
      </c>
      <c r="Y16" s="196">
        <f t="shared" si="33"/>
        <v>0</v>
      </c>
      <c r="Z16" s="196">
        <f t="shared" si="33"/>
        <v>0</v>
      </c>
      <c r="AA16" s="196">
        <f t="shared" si="33"/>
        <v>0</v>
      </c>
      <c r="AB16" s="196">
        <f t="shared" si="33"/>
        <v>0</v>
      </c>
      <c r="AC16" s="196">
        <f t="shared" si="33"/>
        <v>0</v>
      </c>
      <c r="AD16" s="196">
        <f t="shared" si="33"/>
        <v>1</v>
      </c>
      <c r="AE16" s="196">
        <f t="shared" si="33"/>
        <v>0</v>
      </c>
      <c r="AF16" s="196">
        <f t="shared" si="33"/>
        <v>0</v>
      </c>
      <c r="AG16" s="196">
        <f t="shared" si="33"/>
        <v>0</v>
      </c>
      <c r="AH16" s="11"/>
      <c r="AI16" s="11"/>
      <c r="AJ16" s="227">
        <f>IF(OR(N16-N15&lt;0,O16=0),MAX(AJ$4:AJ15)+1,0)</f>
        <v>0</v>
      </c>
      <c r="AK16" s="224">
        <f t="shared" si="18"/>
        <v>3</v>
      </c>
      <c r="AL16" s="230" t="str">
        <f t="shared" si="19"/>
        <v/>
      </c>
      <c r="AM16" s="230" t="str">
        <f t="shared" ref="AM16:AS25" si="34">IF($AK16=AM$3,$B16,$AL$4)</f>
        <v/>
      </c>
      <c r="AN16" s="230">
        <f t="shared" si="34"/>
        <v>12</v>
      </c>
      <c r="AO16" s="230" t="str">
        <f t="shared" si="34"/>
        <v/>
      </c>
      <c r="AP16" s="230" t="str">
        <f t="shared" si="34"/>
        <v/>
      </c>
      <c r="AQ16" s="230" t="str">
        <f t="shared" si="34"/>
        <v/>
      </c>
      <c r="AR16" s="230" t="str">
        <f t="shared" si="34"/>
        <v/>
      </c>
      <c r="AS16" s="230" t="str">
        <f t="shared" si="34"/>
        <v/>
      </c>
      <c r="AT16" s="209"/>
      <c r="AU16" s="252">
        <v>8</v>
      </c>
      <c r="AV16" s="190">
        <v>13</v>
      </c>
      <c r="AW16" s="218" t="s">
        <v>203</v>
      </c>
      <c r="AX16" s="218" t="s">
        <v>204</v>
      </c>
      <c r="AY16" s="190"/>
      <c r="AZ16" s="190"/>
      <c r="BA16" s="209"/>
      <c r="BB16" s="199">
        <v>0</v>
      </c>
      <c r="BC16" s="199">
        <v>2</v>
      </c>
      <c r="BD16" s="199">
        <v>2</v>
      </c>
      <c r="BE16" s="199">
        <v>2</v>
      </c>
      <c r="BF16" s="199">
        <v>2</v>
      </c>
      <c r="BG16" s="199">
        <v>2</v>
      </c>
      <c r="BH16" s="199">
        <v>2</v>
      </c>
      <c r="BI16" s="199">
        <v>2</v>
      </c>
      <c r="BJ16" s="199">
        <v>1</v>
      </c>
      <c r="BK16" s="199">
        <v>0</v>
      </c>
      <c r="BL16" s="209"/>
      <c r="BM16" s="215">
        <f t="shared" si="2"/>
        <v>0</v>
      </c>
      <c r="BN16" s="215">
        <f t="shared" si="3"/>
        <v>0</v>
      </c>
      <c r="BO16" s="215">
        <f t="shared" si="4"/>
        <v>0</v>
      </c>
      <c r="BP16" s="215">
        <f t="shared" si="5"/>
        <v>0</v>
      </c>
      <c r="BQ16" s="215">
        <f t="shared" si="6"/>
        <v>0</v>
      </c>
      <c r="BR16" s="215">
        <f t="shared" si="7"/>
        <v>0</v>
      </c>
      <c r="BS16" s="215">
        <f t="shared" si="8"/>
        <v>0</v>
      </c>
      <c r="BT16" s="215">
        <f t="shared" si="9"/>
        <v>0</v>
      </c>
      <c r="BU16" s="215">
        <f t="shared" si="10"/>
        <v>0</v>
      </c>
      <c r="BV16" s="215">
        <f t="shared" si="11"/>
        <v>0</v>
      </c>
      <c r="BW16" s="209"/>
      <c r="BX16" s="200">
        <v>0</v>
      </c>
      <c r="BY16" s="200">
        <v>2.5000000000000002E-10</v>
      </c>
      <c r="BZ16" s="200">
        <v>2.5000000000000002E-10</v>
      </c>
      <c r="CA16" s="200">
        <v>2.5000000000000002E-10</v>
      </c>
      <c r="CB16" s="200">
        <v>2.5000000000000002E-10</v>
      </c>
      <c r="CC16" s="200">
        <v>2.5000000000000002E-10</v>
      </c>
      <c r="CD16" s="200">
        <v>1.0000000000000001E-9</v>
      </c>
      <c r="CE16" s="200">
        <v>1.0000000000000001E-9</v>
      </c>
      <c r="CF16" s="200">
        <v>2.5000000000000002E-10</v>
      </c>
      <c r="CG16" s="200">
        <v>0</v>
      </c>
      <c r="CH16" s="200">
        <f>MAX(BX3:CG17)</f>
        <v>4.0000000000000002E-9</v>
      </c>
      <c r="CI16" s="209"/>
      <c r="CJ16" s="239">
        <f t="shared" si="15"/>
        <v>0.91864108038253867</v>
      </c>
      <c r="CK16" s="232">
        <v>28990107.758280002</v>
      </c>
      <c r="CL16" s="233">
        <v>1078.4105099999999</v>
      </c>
      <c r="CM16" s="233">
        <v>1061.5809999999999</v>
      </c>
      <c r="CN16" s="233">
        <v>1025.9822300000001</v>
      </c>
      <c r="CO16" s="233">
        <v>993.24423230000002</v>
      </c>
      <c r="CP16" s="234">
        <v>-16.24831923</v>
      </c>
      <c r="CQ16" s="234">
        <v>-0.39441210409999999</v>
      </c>
      <c r="CR16" s="234">
        <v>-0.45941540250000001</v>
      </c>
      <c r="CS16" s="234">
        <v>-141.84350459999999</v>
      </c>
      <c r="CT16" s="234">
        <f t="shared" si="16"/>
        <v>0.18352773000000155</v>
      </c>
      <c r="CU16" s="209"/>
      <c r="CV16" s="209"/>
      <c r="CW16" s="209"/>
      <c r="CX16" s="209"/>
      <c r="CY16" s="209"/>
      <c r="CZ16" s="209"/>
      <c r="DA16" s="209"/>
      <c r="DB16" s="209"/>
      <c r="DC16" s="209"/>
      <c r="DD16" s="209"/>
      <c r="DE16" s="209"/>
      <c r="DF16" s="209"/>
      <c r="DG16" s="209"/>
      <c r="DH16" s="209"/>
    </row>
    <row r="17" spans="1:112" ht="14.1" customHeight="1">
      <c r="A17" s="217">
        <f t="shared" si="23"/>
        <v>12</v>
      </c>
      <c r="B17" s="217">
        <f t="shared" si="21"/>
        <v>13</v>
      </c>
      <c r="C17" s="188">
        <v>12</v>
      </c>
      <c r="D17" s="188">
        <v>0</v>
      </c>
      <c r="E17" s="220">
        <v>3</v>
      </c>
      <c r="F17" s="220">
        <v>7</v>
      </c>
      <c r="G17" s="166">
        <v>6000</v>
      </c>
      <c r="H17" s="166">
        <v>10</v>
      </c>
      <c r="I17" s="166">
        <v>5.4545456000000005E-4</v>
      </c>
      <c r="J17" s="242">
        <v>1065.4549999999899</v>
      </c>
      <c r="K17" s="221">
        <v>2</v>
      </c>
      <c r="L17" s="40">
        <v>3.0000000000000001E-5</v>
      </c>
      <c r="M17" s="40">
        <v>2.9999999999999898E-2</v>
      </c>
      <c r="N17" s="220">
        <v>2</v>
      </c>
      <c r="O17" s="220">
        <v>1</v>
      </c>
      <c r="P17" s="220">
        <v>0</v>
      </c>
      <c r="Q17" s="319">
        <v>12</v>
      </c>
      <c r="R17" s="319">
        <v>12</v>
      </c>
      <c r="S17" s="320">
        <v>11</v>
      </c>
      <c r="T17" s="320">
        <v>-13</v>
      </c>
      <c r="U17" s="320"/>
      <c r="V17" s="50" t="str">
        <f t="shared" si="12"/>
        <v>8,4</v>
      </c>
      <c r="W17" s="241">
        <f t="shared" si="24"/>
        <v>12</v>
      </c>
      <c r="X17" s="196">
        <f t="shared" ref="X17:AG17" si="35">IF(ISNUMBER(MATCH(X65,$AZ$28:$AZ$37,0)),$AZ$27,IF(ISNUMBER(MATCH(X65,$AZ$25:$AZ$26,0)),$AZ$24,IF(ISNUMBER(MATCH(X65,$V$5:$V$40,0)),$V$4,$P$4)))</f>
        <v>0</v>
      </c>
      <c r="Y17" s="196">
        <f t="shared" si="35"/>
        <v>0</v>
      </c>
      <c r="Z17" s="196">
        <f t="shared" si="35"/>
        <v>0</v>
      </c>
      <c r="AA17" s="196">
        <f t="shared" si="35"/>
        <v>0</v>
      </c>
      <c r="AB17" s="196">
        <f t="shared" si="35"/>
        <v>0</v>
      </c>
      <c r="AC17" s="196">
        <f t="shared" si="35"/>
        <v>0</v>
      </c>
      <c r="AD17" s="196">
        <f t="shared" si="35"/>
        <v>1</v>
      </c>
      <c r="AE17" s="196">
        <f t="shared" si="35"/>
        <v>0</v>
      </c>
      <c r="AF17" s="196">
        <f t="shared" si="35"/>
        <v>0</v>
      </c>
      <c r="AG17" s="196">
        <f t="shared" si="35"/>
        <v>0</v>
      </c>
      <c r="AH17" s="11"/>
      <c r="AI17" s="11"/>
      <c r="AJ17" s="227">
        <f>IF(OR(N17-N16&lt;0,O17=0),MAX(AJ$4:AJ16)+1,0)</f>
        <v>0</v>
      </c>
      <c r="AK17" s="224">
        <f t="shared" si="18"/>
        <v>3</v>
      </c>
      <c r="AL17" s="230" t="str">
        <f t="shared" si="19"/>
        <v/>
      </c>
      <c r="AM17" s="230" t="str">
        <f t="shared" si="34"/>
        <v/>
      </c>
      <c r="AN17" s="230">
        <f t="shared" si="34"/>
        <v>13</v>
      </c>
      <c r="AO17" s="230" t="str">
        <f t="shared" si="34"/>
        <v/>
      </c>
      <c r="AP17" s="230" t="str">
        <f t="shared" si="34"/>
        <v/>
      </c>
      <c r="AQ17" s="230" t="str">
        <f t="shared" si="34"/>
        <v/>
      </c>
      <c r="AR17" s="230" t="str">
        <f t="shared" si="34"/>
        <v/>
      </c>
      <c r="AS17" s="230" t="str">
        <f t="shared" si="34"/>
        <v/>
      </c>
      <c r="AT17" s="209"/>
      <c r="AU17" s="252">
        <v>9</v>
      </c>
      <c r="AV17" s="190">
        <v>14</v>
      </c>
      <c r="AW17" s="218" t="s">
        <v>203</v>
      </c>
      <c r="AX17" s="218" t="s">
        <v>204</v>
      </c>
      <c r="AY17" s="190"/>
      <c r="AZ17" s="190"/>
      <c r="BA17" s="209"/>
      <c r="BB17" s="199">
        <v>0</v>
      </c>
      <c r="BC17" s="199">
        <v>0</v>
      </c>
      <c r="BD17" s="199">
        <v>2</v>
      </c>
      <c r="BE17" s="199">
        <v>2</v>
      </c>
      <c r="BF17" s="199">
        <v>2</v>
      </c>
      <c r="BG17" s="199">
        <v>2</v>
      </c>
      <c r="BH17" s="199">
        <v>0</v>
      </c>
      <c r="BI17" s="199">
        <v>0</v>
      </c>
      <c r="BJ17" s="199">
        <v>0</v>
      </c>
      <c r="BK17" s="199">
        <v>0</v>
      </c>
      <c r="BL17" s="209"/>
      <c r="BM17" s="215">
        <f t="shared" si="2"/>
        <v>0</v>
      </c>
      <c r="BN17" s="215">
        <f t="shared" si="3"/>
        <v>0</v>
      </c>
      <c r="BO17" s="215">
        <f t="shared" si="4"/>
        <v>0</v>
      </c>
      <c r="BP17" s="215">
        <f t="shared" si="5"/>
        <v>0</v>
      </c>
      <c r="BQ17" s="215">
        <f t="shared" si="6"/>
        <v>0</v>
      </c>
      <c r="BR17" s="215">
        <f t="shared" si="7"/>
        <v>0</v>
      </c>
      <c r="BS17" s="215">
        <f t="shared" si="8"/>
        <v>0</v>
      </c>
      <c r="BT17" s="215">
        <f t="shared" si="9"/>
        <v>0</v>
      </c>
      <c r="BU17" s="215">
        <f t="shared" si="10"/>
        <v>0</v>
      </c>
      <c r="BV17" s="215">
        <f t="shared" si="11"/>
        <v>0</v>
      </c>
      <c r="BW17" s="209"/>
      <c r="BX17" s="200">
        <v>0</v>
      </c>
      <c r="BY17" s="200">
        <v>0</v>
      </c>
      <c r="BZ17" s="200">
        <v>1.0000000000000001E-9</v>
      </c>
      <c r="CA17" s="200">
        <v>1.0000000000000001E-9</v>
      </c>
      <c r="CB17" s="200">
        <v>1.0000000000000001E-9</v>
      </c>
      <c r="CC17" s="200">
        <v>1.0000000000000001E-9</v>
      </c>
      <c r="CD17" s="200">
        <v>0</v>
      </c>
      <c r="CE17" s="200">
        <v>0</v>
      </c>
      <c r="CF17" s="200">
        <v>0</v>
      </c>
      <c r="CG17" s="200">
        <v>0</v>
      </c>
      <c r="CH17" s="200">
        <f>MIN(BX3:CG17)</f>
        <v>0</v>
      </c>
      <c r="CI17" s="209"/>
      <c r="CJ17" s="239">
        <f t="shared" si="15"/>
        <v>1.0534638907267981</v>
      </c>
      <c r="CK17" s="232">
        <v>33244792.078000002</v>
      </c>
      <c r="CL17" s="233">
        <v>1078.4079389999999</v>
      </c>
      <c r="CM17" s="233">
        <v>1060.5450000000001</v>
      </c>
      <c r="CN17" s="233">
        <v>1025.9813349999999</v>
      </c>
      <c r="CO17" s="233">
        <v>993.23604439999997</v>
      </c>
      <c r="CP17" s="234">
        <v>-16.174118310000001</v>
      </c>
      <c r="CQ17" s="234">
        <v>0</v>
      </c>
      <c r="CR17" s="234">
        <v>-0.45008878149999998</v>
      </c>
      <c r="CS17" s="234">
        <v>-140.4296631</v>
      </c>
      <c r="CT17" s="234">
        <f t="shared" si="16"/>
        <v>0.25772865000000067</v>
      </c>
      <c r="CU17" s="209"/>
      <c r="CV17" s="209"/>
      <c r="CW17" s="209"/>
      <c r="CX17" s="209"/>
      <c r="CY17" s="209"/>
      <c r="CZ17" s="209"/>
      <c r="DA17" s="209"/>
      <c r="DB17" s="209"/>
      <c r="DC17" s="209"/>
      <c r="DD17" s="209"/>
      <c r="DE17" s="209"/>
      <c r="DF17" s="209"/>
      <c r="DG17" s="209"/>
      <c r="DH17" s="209"/>
    </row>
    <row r="18" spans="1:112" ht="14.1" customHeight="1">
      <c r="A18" s="217">
        <f t="shared" si="23"/>
        <v>13</v>
      </c>
      <c r="B18" s="217">
        <f t="shared" si="21"/>
        <v>14</v>
      </c>
      <c r="C18" s="188">
        <v>13</v>
      </c>
      <c r="D18" s="188">
        <v>0</v>
      </c>
      <c r="E18" s="220">
        <v>4</v>
      </c>
      <c r="F18" s="220">
        <v>7</v>
      </c>
      <c r="G18" s="166">
        <v>5000</v>
      </c>
      <c r="H18" s="166">
        <v>10</v>
      </c>
      <c r="I18" s="166">
        <v>5.4545456000000005E-4</v>
      </c>
      <c r="J18" s="242">
        <v>1062.4549999999899</v>
      </c>
      <c r="K18" s="221">
        <v>2</v>
      </c>
      <c r="L18" s="40">
        <v>3.0000000000000001E-5</v>
      </c>
      <c r="M18" s="40">
        <v>2.9999999999999898E-2</v>
      </c>
      <c r="N18" s="220">
        <v>2</v>
      </c>
      <c r="O18" s="220">
        <v>1</v>
      </c>
      <c r="P18" s="220">
        <v>0</v>
      </c>
      <c r="Q18" s="319">
        <v>13</v>
      </c>
      <c r="R18" s="319">
        <v>13</v>
      </c>
      <c r="S18" s="320">
        <v>12</v>
      </c>
      <c r="T18" s="320">
        <v>-14</v>
      </c>
      <c r="U18" s="320"/>
      <c r="V18" s="50" t="str">
        <f t="shared" si="12"/>
        <v>8,5</v>
      </c>
      <c r="W18" s="241">
        <f t="shared" si="24"/>
        <v>13</v>
      </c>
      <c r="X18" s="196">
        <f t="shared" ref="X18:AG18" si="36">IF(ISNUMBER(MATCH(X66,$AZ$28:$AZ$37,0)),$AZ$27,IF(ISNUMBER(MATCH(X66,$AZ$25:$AZ$26,0)),$AZ$24,IF(ISNUMBER(MATCH(X66,$V$5:$V$40,0)),$V$4,$P$4)))</f>
        <v>-1</v>
      </c>
      <c r="Y18" s="196">
        <f t="shared" si="36"/>
        <v>1</v>
      </c>
      <c r="Z18" s="196">
        <f t="shared" si="36"/>
        <v>1</v>
      </c>
      <c r="AA18" s="196">
        <f t="shared" si="36"/>
        <v>1</v>
      </c>
      <c r="AB18" s="196">
        <f t="shared" si="36"/>
        <v>1</v>
      </c>
      <c r="AC18" s="196">
        <f t="shared" si="36"/>
        <v>1</v>
      </c>
      <c r="AD18" s="196">
        <f t="shared" si="36"/>
        <v>1</v>
      </c>
      <c r="AE18" s="196">
        <f t="shared" si="36"/>
        <v>1</v>
      </c>
      <c r="AF18" s="196">
        <f t="shared" si="36"/>
        <v>0</v>
      </c>
      <c r="AG18" s="196">
        <f t="shared" si="36"/>
        <v>0</v>
      </c>
      <c r="AH18" s="11"/>
      <c r="AI18" s="11"/>
      <c r="AJ18" s="227">
        <f>IF(OR(N18-N17&lt;0,O18=0),MAX(AJ$4:AJ17)+1,0)</f>
        <v>0</v>
      </c>
      <c r="AK18" s="224">
        <f t="shared" si="18"/>
        <v>3</v>
      </c>
      <c r="AL18" s="230" t="str">
        <f t="shared" si="19"/>
        <v/>
      </c>
      <c r="AM18" s="230" t="str">
        <f t="shared" si="34"/>
        <v/>
      </c>
      <c r="AN18" s="230">
        <f t="shared" si="34"/>
        <v>14</v>
      </c>
      <c r="AO18" s="230" t="str">
        <f t="shared" si="34"/>
        <v/>
      </c>
      <c r="AP18" s="230" t="str">
        <f t="shared" si="34"/>
        <v/>
      </c>
      <c r="AQ18" s="230" t="str">
        <f t="shared" si="34"/>
        <v/>
      </c>
      <c r="AR18" s="230" t="str">
        <f t="shared" si="34"/>
        <v/>
      </c>
      <c r="AS18" s="230" t="str">
        <f t="shared" si="34"/>
        <v/>
      </c>
      <c r="AT18" s="209"/>
      <c r="AU18" s="252">
        <v>10</v>
      </c>
      <c r="AV18" s="190">
        <v>9</v>
      </c>
      <c r="AW18" s="218" t="s">
        <v>58</v>
      </c>
      <c r="AX18" s="219">
        <v>1075.5450000000001</v>
      </c>
      <c r="AY18" s="190"/>
      <c r="AZ18" s="190"/>
      <c r="BA18" s="209"/>
      <c r="BB18" s="214">
        <f>_xlfn.MINIFS(BB19:BK33,BB19:BK33,"&lt;&gt;0")</f>
        <v>997</v>
      </c>
      <c r="BC18" s="211"/>
      <c r="BD18" s="211"/>
      <c r="BE18" s="211"/>
      <c r="BF18" s="211"/>
      <c r="BG18" s="211"/>
      <c r="BH18" s="211"/>
      <c r="BI18" s="211"/>
      <c r="BJ18" s="211"/>
      <c r="BK18" s="211" t="s">
        <v>208</v>
      </c>
      <c r="BL18" s="209"/>
      <c r="BM18" s="214">
        <f>_xlfn.MINIFS(BM19:BV33,BM19:BV33,"&lt;&gt;0")</f>
        <v>997</v>
      </c>
      <c r="BN18" s="209"/>
      <c r="BO18" s="209"/>
      <c r="BP18" s="209"/>
      <c r="BQ18" s="209"/>
      <c r="BR18" s="209"/>
      <c r="BS18" s="209"/>
      <c r="BT18" s="209"/>
      <c r="BU18" s="211"/>
      <c r="BV18" s="211" t="s">
        <v>209</v>
      </c>
      <c r="BW18" s="209"/>
      <c r="BX18" s="214">
        <f>_xlfn.MINIFS(BX19:CG33,BX19:CG33,"&lt;&gt;0")</f>
        <v>530</v>
      </c>
      <c r="BY18" s="209"/>
      <c r="BZ18" s="209"/>
      <c r="CA18" s="209"/>
      <c r="CB18" s="209"/>
      <c r="CC18" s="209"/>
      <c r="CD18" s="209"/>
      <c r="CE18" s="209"/>
      <c r="CF18" s="209"/>
      <c r="CG18" s="211" t="s">
        <v>210</v>
      </c>
      <c r="CH18" s="209"/>
      <c r="CI18" s="209"/>
      <c r="CJ18" s="239">
        <f t="shared" si="15"/>
        <v>1.20176898210542</v>
      </c>
      <c r="CK18" s="232">
        <v>37924944.829690002</v>
      </c>
      <c r="CL18" s="233">
        <v>1078.404716</v>
      </c>
      <c r="CM18" s="233">
        <v>1060.5450000000001</v>
      </c>
      <c r="CN18" s="233">
        <v>1025.980395</v>
      </c>
      <c r="CO18" s="233">
        <v>993.22752290000005</v>
      </c>
      <c r="CP18" s="234">
        <v>-16.0812375</v>
      </c>
      <c r="CQ18" s="234">
        <v>0</v>
      </c>
      <c r="CR18" s="234">
        <v>-0.44038516389999999</v>
      </c>
      <c r="CS18" s="234">
        <v>-138.9636299</v>
      </c>
      <c r="CT18" s="234">
        <f t="shared" si="16"/>
        <v>0.35060946000000115</v>
      </c>
      <c r="CU18" s="209"/>
      <c r="CV18" s="209"/>
      <c r="CW18" s="209"/>
      <c r="CX18" s="209"/>
      <c r="CY18" s="209"/>
      <c r="CZ18" s="209"/>
      <c r="DA18" s="209"/>
      <c r="DB18" s="209"/>
      <c r="DC18" s="209"/>
      <c r="DD18" s="209"/>
      <c r="DE18" s="209"/>
      <c r="DF18" s="209"/>
      <c r="DG18" s="209"/>
      <c r="DH18" s="209"/>
    </row>
    <row r="19" spans="1:112" ht="14.1" customHeight="1">
      <c r="A19" s="217">
        <f t="shared" si="23"/>
        <v>14</v>
      </c>
      <c r="B19" s="217">
        <f t="shared" si="21"/>
        <v>15</v>
      </c>
      <c r="C19" s="188">
        <v>14</v>
      </c>
      <c r="D19" s="188">
        <v>0</v>
      </c>
      <c r="E19" s="220">
        <v>5</v>
      </c>
      <c r="F19" s="220">
        <v>7</v>
      </c>
      <c r="G19" s="166">
        <v>2000</v>
      </c>
      <c r="H19" s="166">
        <v>10</v>
      </c>
      <c r="I19" s="166">
        <v>5.4545456000000005E-4</v>
      </c>
      <c r="J19" s="242">
        <v>1060.5450000000001</v>
      </c>
      <c r="K19" s="221">
        <v>2</v>
      </c>
      <c r="L19" s="40">
        <v>3.0000000000000001E-5</v>
      </c>
      <c r="M19" s="40">
        <v>2.9999999999999898E-2</v>
      </c>
      <c r="N19" s="220">
        <v>2</v>
      </c>
      <c r="O19" s="220">
        <v>1</v>
      </c>
      <c r="P19" s="220">
        <v>0</v>
      </c>
      <c r="Q19" s="319">
        <v>14</v>
      </c>
      <c r="R19" s="319">
        <v>14</v>
      </c>
      <c r="S19" s="320">
        <v>13</v>
      </c>
      <c r="T19" s="320">
        <v>-18</v>
      </c>
      <c r="U19" s="320"/>
      <c r="V19" s="50" t="str">
        <f t="shared" si="12"/>
        <v>8,6</v>
      </c>
      <c r="W19" s="241">
        <f t="shared" si="24"/>
        <v>14</v>
      </c>
      <c r="X19" s="196">
        <f t="shared" ref="X19:AG19" si="37">IF(ISNUMBER(MATCH(X67,$AZ$28:$AZ$37,0)),$AZ$27,IF(ISNUMBER(MATCH(X67,$AZ$25:$AZ$26,0)),$AZ$24,IF(ISNUMBER(MATCH(X67,$V$5:$V$40,0)),$V$4,$P$4)))</f>
        <v>0</v>
      </c>
      <c r="Y19" s="196">
        <f t="shared" si="37"/>
        <v>0</v>
      </c>
      <c r="Z19" s="196">
        <f t="shared" si="37"/>
        <v>0</v>
      </c>
      <c r="AA19" s="196">
        <f t="shared" si="37"/>
        <v>0</v>
      </c>
      <c r="AB19" s="196">
        <f t="shared" si="37"/>
        <v>0</v>
      </c>
      <c r="AC19" s="196">
        <f t="shared" si="37"/>
        <v>0</v>
      </c>
      <c r="AD19" s="196">
        <f t="shared" si="37"/>
        <v>0</v>
      </c>
      <c r="AE19" s="196">
        <f t="shared" si="37"/>
        <v>0</v>
      </c>
      <c r="AF19" s="196">
        <f t="shared" si="37"/>
        <v>-1</v>
      </c>
      <c r="AG19" s="196">
        <f t="shared" si="37"/>
        <v>0</v>
      </c>
      <c r="AH19" s="11"/>
      <c r="AI19" s="11"/>
      <c r="AJ19" s="227">
        <f>IF(OR(N19-N18&lt;0,O19=0),MAX(AJ$4:AJ18)+1,0)</f>
        <v>0</v>
      </c>
      <c r="AK19" s="224">
        <f t="shared" si="18"/>
        <v>3</v>
      </c>
      <c r="AL19" s="230" t="str">
        <f t="shared" si="19"/>
        <v/>
      </c>
      <c r="AM19" s="230" t="str">
        <f t="shared" si="34"/>
        <v/>
      </c>
      <c r="AN19" s="230">
        <f t="shared" si="34"/>
        <v>15</v>
      </c>
      <c r="AO19" s="230" t="str">
        <f t="shared" si="34"/>
        <v/>
      </c>
      <c r="AP19" s="230" t="str">
        <f t="shared" si="34"/>
        <v/>
      </c>
      <c r="AQ19" s="230" t="str">
        <f t="shared" si="34"/>
        <v/>
      </c>
      <c r="AR19" s="230" t="str">
        <f t="shared" si="34"/>
        <v/>
      </c>
      <c r="AS19" s="230" t="str">
        <f t="shared" si="34"/>
        <v/>
      </c>
      <c r="AT19" s="209"/>
      <c r="AU19" s="252">
        <v>11</v>
      </c>
      <c r="AV19" s="190">
        <v>10</v>
      </c>
      <c r="AW19" s="218" t="s">
        <v>58</v>
      </c>
      <c r="AX19" s="219">
        <v>1072.636</v>
      </c>
      <c r="AY19" s="190"/>
      <c r="AZ19" s="190"/>
      <c r="BA19" s="209"/>
      <c r="BB19" s="71">
        <v>1105</v>
      </c>
      <c r="BC19" s="71">
        <v>1105</v>
      </c>
      <c r="BD19" s="71">
        <v>0</v>
      </c>
      <c r="BE19" s="71">
        <v>0</v>
      </c>
      <c r="BF19" s="71">
        <v>0</v>
      </c>
      <c r="BG19" s="71">
        <v>0</v>
      </c>
      <c r="BH19" s="71">
        <v>0</v>
      </c>
      <c r="BI19" s="71">
        <v>0</v>
      </c>
      <c r="BJ19" s="71">
        <v>0</v>
      </c>
      <c r="BK19" s="71">
        <v>0</v>
      </c>
      <c r="BL19" s="209"/>
      <c r="BM19" s="71">
        <v>1110</v>
      </c>
      <c r="BN19" s="71">
        <v>1110</v>
      </c>
      <c r="BO19" s="71">
        <v>0</v>
      </c>
      <c r="BP19" s="71">
        <v>0</v>
      </c>
      <c r="BQ19" s="71">
        <v>0</v>
      </c>
      <c r="BR19" s="71">
        <v>0</v>
      </c>
      <c r="BS19" s="71">
        <v>0</v>
      </c>
      <c r="BT19" s="71">
        <v>0</v>
      </c>
      <c r="BU19" s="71">
        <v>0</v>
      </c>
      <c r="BV19" s="71">
        <v>0</v>
      </c>
      <c r="BW19" s="209"/>
      <c r="BX19" s="71">
        <v>1000</v>
      </c>
      <c r="BY19" s="71">
        <v>1000</v>
      </c>
      <c r="BZ19" s="71">
        <v>0</v>
      </c>
      <c r="CA19" s="71">
        <v>0</v>
      </c>
      <c r="CB19" s="71">
        <v>0</v>
      </c>
      <c r="CC19" s="71">
        <v>0</v>
      </c>
      <c r="CD19" s="71">
        <v>0</v>
      </c>
      <c r="CE19" s="71">
        <v>0</v>
      </c>
      <c r="CF19" s="71">
        <v>0</v>
      </c>
      <c r="CG19" s="71">
        <v>0</v>
      </c>
      <c r="CH19" s="209"/>
      <c r="CI19" s="209"/>
      <c r="CJ19" s="239">
        <f t="shared" si="15"/>
        <v>1.3649045826219357</v>
      </c>
      <c r="CK19" s="232">
        <v>43073112.856550001</v>
      </c>
      <c r="CL19" s="233">
        <v>1078.40077</v>
      </c>
      <c r="CM19" s="233">
        <v>1060.5450000000001</v>
      </c>
      <c r="CN19" s="233">
        <v>1025.9793990000001</v>
      </c>
      <c r="CO19" s="233">
        <v>993.21866120000004</v>
      </c>
      <c r="CP19" s="234">
        <v>-15.96782441</v>
      </c>
      <c r="CQ19" s="234">
        <v>0</v>
      </c>
      <c r="CR19" s="234">
        <v>-0.43019646309999998</v>
      </c>
      <c r="CS19" s="234">
        <v>-137.4450239</v>
      </c>
      <c r="CT19" s="234">
        <f t="shared" si="16"/>
        <v>0.46402255000000103</v>
      </c>
      <c r="CU19" s="209"/>
      <c r="CV19" s="209"/>
      <c r="CW19" s="209"/>
      <c r="CX19" s="209"/>
      <c r="CY19" s="209"/>
      <c r="CZ19" s="209"/>
      <c r="DA19" s="209"/>
      <c r="DB19" s="209"/>
      <c r="DC19" s="209"/>
      <c r="DD19" s="209"/>
      <c r="DE19" s="209"/>
      <c r="DF19" s="209"/>
      <c r="DG19" s="209"/>
      <c r="DH19" s="209"/>
    </row>
    <row r="20" spans="1:112" ht="14.1" customHeight="1">
      <c r="A20" s="217">
        <f t="shared" si="23"/>
        <v>15</v>
      </c>
      <c r="B20" s="217">
        <f t="shared" si="21"/>
        <v>16</v>
      </c>
      <c r="C20" s="188">
        <v>15</v>
      </c>
      <c r="D20" s="188">
        <v>0</v>
      </c>
      <c r="E20" s="220">
        <v>4</v>
      </c>
      <c r="F20" s="220">
        <v>9</v>
      </c>
      <c r="G20" s="166">
        <v>2500</v>
      </c>
      <c r="H20" s="166">
        <v>10</v>
      </c>
      <c r="I20" s="166">
        <v>1.81818179999999E-3</v>
      </c>
      <c r="J20" s="242">
        <v>1077.7270000000001</v>
      </c>
      <c r="K20" s="221">
        <v>3</v>
      </c>
      <c r="L20" s="40">
        <v>3.0000000000000001E-5</v>
      </c>
      <c r="M20" s="40">
        <v>2.9999999999999898E-2</v>
      </c>
      <c r="N20" s="220">
        <v>1</v>
      </c>
      <c r="O20" s="220">
        <v>1</v>
      </c>
      <c r="P20" s="220">
        <v>0</v>
      </c>
      <c r="Q20" s="319">
        <v>15</v>
      </c>
      <c r="R20" s="319">
        <v>15</v>
      </c>
      <c r="S20" s="320">
        <v>-16</v>
      </c>
      <c r="T20" s="320"/>
      <c r="U20" s="320"/>
      <c r="V20" s="50" t="str">
        <f t="shared" si="12"/>
        <v>10,5</v>
      </c>
      <c r="W20" s="241">
        <f t="shared" si="24"/>
        <v>15</v>
      </c>
      <c r="X20" s="196">
        <f t="shared" ref="X20:AG20" si="38">IF(ISNUMBER(MATCH(X68,$AZ$28:$AZ$37,0)),$AZ$27,IF(ISNUMBER(MATCH(X68,$AZ$25:$AZ$26,0)),$AZ$24,IF(ISNUMBER(MATCH(X68,$V$5:$V$40,0)),$V$4,$P$4)))</f>
        <v>0</v>
      </c>
      <c r="Y20" s="196">
        <f t="shared" si="38"/>
        <v>0</v>
      </c>
      <c r="Z20" s="196">
        <f t="shared" si="38"/>
        <v>0</v>
      </c>
      <c r="AA20" s="196">
        <f t="shared" si="38"/>
        <v>0</v>
      </c>
      <c r="AB20" s="196">
        <f t="shared" si="38"/>
        <v>0</v>
      </c>
      <c r="AC20" s="196">
        <f t="shared" si="38"/>
        <v>0</v>
      </c>
      <c r="AD20" s="196">
        <f t="shared" si="38"/>
        <v>0</v>
      </c>
      <c r="AE20" s="196">
        <f t="shared" si="38"/>
        <v>0</v>
      </c>
      <c r="AF20" s="196">
        <f t="shared" si="38"/>
        <v>0</v>
      </c>
      <c r="AG20" s="196">
        <f t="shared" si="38"/>
        <v>0</v>
      </c>
      <c r="AH20" s="11"/>
      <c r="AI20" s="11"/>
      <c r="AJ20" s="227">
        <f>IF(OR(N20-N19&lt;0,O20=0),MAX(AJ$4:AJ19)+1,0)</f>
        <v>4</v>
      </c>
      <c r="AK20" s="224">
        <f t="shared" si="18"/>
        <v>4</v>
      </c>
      <c r="AL20" s="230" t="str">
        <f t="shared" si="19"/>
        <v/>
      </c>
      <c r="AM20" s="230" t="str">
        <f t="shared" si="34"/>
        <v/>
      </c>
      <c r="AN20" s="230" t="str">
        <f t="shared" si="34"/>
        <v/>
      </c>
      <c r="AO20" s="230">
        <f t="shared" si="34"/>
        <v>16</v>
      </c>
      <c r="AP20" s="230" t="str">
        <f t="shared" si="34"/>
        <v/>
      </c>
      <c r="AQ20" s="230" t="str">
        <f t="shared" si="34"/>
        <v/>
      </c>
      <c r="AR20" s="230" t="str">
        <f t="shared" si="34"/>
        <v/>
      </c>
      <c r="AS20" s="230" t="str">
        <f t="shared" si="34"/>
        <v/>
      </c>
      <c r="AT20" s="209"/>
      <c r="AU20" s="252">
        <v>12</v>
      </c>
      <c r="AV20" s="190">
        <v>11</v>
      </c>
      <c r="AW20" s="218" t="s">
        <v>58</v>
      </c>
      <c r="AX20" s="219">
        <v>1069.873</v>
      </c>
      <c r="AY20" s="190"/>
      <c r="AZ20" s="190"/>
      <c r="BA20" s="209"/>
      <c r="BB20" s="71">
        <v>1105</v>
      </c>
      <c r="BC20" s="71">
        <v>1095</v>
      </c>
      <c r="BD20" s="71">
        <v>1105</v>
      </c>
      <c r="BE20" s="71">
        <v>0</v>
      </c>
      <c r="BF20" s="71">
        <v>0</v>
      </c>
      <c r="BG20" s="71">
        <v>1100</v>
      </c>
      <c r="BH20" s="71">
        <v>1100</v>
      </c>
      <c r="BI20" s="71">
        <v>1110</v>
      </c>
      <c r="BJ20" s="71">
        <v>0</v>
      </c>
      <c r="BK20" s="71">
        <v>0</v>
      </c>
      <c r="BL20" s="209"/>
      <c r="BM20" s="71">
        <v>1110</v>
      </c>
      <c r="BN20" s="71">
        <v>1105</v>
      </c>
      <c r="BO20" s="71">
        <v>1110</v>
      </c>
      <c r="BP20" s="71">
        <v>0</v>
      </c>
      <c r="BQ20" s="71">
        <v>0</v>
      </c>
      <c r="BR20" s="71">
        <v>1100</v>
      </c>
      <c r="BS20" s="71">
        <v>1100</v>
      </c>
      <c r="BT20" s="71">
        <v>1110</v>
      </c>
      <c r="BU20" s="71">
        <v>0</v>
      </c>
      <c r="BV20" s="71">
        <v>0</v>
      </c>
      <c r="BW20" s="209"/>
      <c r="BX20" s="71">
        <v>1000</v>
      </c>
      <c r="BY20" s="71">
        <v>900</v>
      </c>
      <c r="BZ20" s="71">
        <v>900</v>
      </c>
      <c r="CA20" s="71">
        <v>0</v>
      </c>
      <c r="CB20" s="71">
        <v>0</v>
      </c>
      <c r="CC20" s="71">
        <v>950</v>
      </c>
      <c r="CD20" s="71">
        <v>950</v>
      </c>
      <c r="CE20" s="71">
        <v>950</v>
      </c>
      <c r="CF20" s="71">
        <v>0</v>
      </c>
      <c r="CG20" s="71">
        <v>0</v>
      </c>
      <c r="CH20" s="209"/>
      <c r="CI20" s="209"/>
      <c r="CJ20" s="239">
        <f t="shared" si="15"/>
        <v>1.5443537431902299</v>
      </c>
      <c r="CK20" s="232">
        <v>48736097.686099999</v>
      </c>
      <c r="CL20" s="233">
        <v>1078.3960400000001</v>
      </c>
      <c r="CM20" s="233">
        <v>1060.5450000000001</v>
      </c>
      <c r="CN20" s="233">
        <v>1025.9783420000001</v>
      </c>
      <c r="CO20" s="233">
        <v>993.20937719999995</v>
      </c>
      <c r="CP20" s="234">
        <v>-15.832239230000001</v>
      </c>
      <c r="CQ20" s="234">
        <v>0</v>
      </c>
      <c r="CR20" s="234">
        <v>-0.4194881949</v>
      </c>
      <c r="CS20" s="234">
        <v>-135.86067489999999</v>
      </c>
      <c r="CT20" s="234">
        <f t="shared" si="16"/>
        <v>0.59960773000000067</v>
      </c>
      <c r="CU20" s="209"/>
      <c r="CV20" s="209"/>
      <c r="CW20" s="209"/>
      <c r="CX20" s="209"/>
      <c r="CY20" s="209"/>
      <c r="CZ20" s="209"/>
      <c r="DA20" s="209"/>
      <c r="DB20" s="209"/>
      <c r="DC20" s="209"/>
      <c r="DD20" s="209"/>
      <c r="DE20" s="209"/>
      <c r="DF20" s="209"/>
      <c r="DG20" s="209"/>
      <c r="DH20" s="209"/>
    </row>
    <row r="21" spans="1:112" ht="14.1" customHeight="1">
      <c r="A21" s="217">
        <f t="shared" si="23"/>
        <v>16</v>
      </c>
      <c r="B21" s="217">
        <f t="shared" si="21"/>
        <v>17</v>
      </c>
      <c r="C21" s="188">
        <v>16</v>
      </c>
      <c r="D21" s="188">
        <v>0</v>
      </c>
      <c r="E21" s="220">
        <v>4</v>
      </c>
      <c r="F21" s="220">
        <v>8</v>
      </c>
      <c r="G21" s="166">
        <v>5000</v>
      </c>
      <c r="H21" s="166">
        <v>10</v>
      </c>
      <c r="I21" s="166">
        <v>1.81818179999999E-3</v>
      </c>
      <c r="J21" s="242">
        <v>1070.9090000000001</v>
      </c>
      <c r="K21" s="221">
        <v>3</v>
      </c>
      <c r="L21" s="40">
        <v>3.0000000000000001E-5</v>
      </c>
      <c r="M21" s="40">
        <v>2.9999999999999898E-2</v>
      </c>
      <c r="N21" s="220">
        <v>2</v>
      </c>
      <c r="O21" s="220">
        <v>1</v>
      </c>
      <c r="P21" s="220">
        <v>0</v>
      </c>
      <c r="Q21" s="319">
        <v>16</v>
      </c>
      <c r="R21" s="319">
        <v>16</v>
      </c>
      <c r="S21" s="320">
        <v>15</v>
      </c>
      <c r="T21" s="320">
        <v>-17</v>
      </c>
      <c r="U21" s="320"/>
      <c r="V21" s="50" t="str">
        <f t="shared" si="12"/>
        <v>9,5</v>
      </c>
      <c r="W21" s="11"/>
      <c r="X21" s="11"/>
      <c r="Y21" s="11"/>
      <c r="Z21" s="11"/>
      <c r="AA21" s="11"/>
      <c r="AB21" s="11"/>
      <c r="AC21" s="11"/>
      <c r="AD21" s="11"/>
      <c r="AE21" s="11"/>
      <c r="AF21" s="11"/>
      <c r="AG21" s="11"/>
      <c r="AH21" s="11"/>
      <c r="AI21" s="11"/>
      <c r="AJ21" s="227">
        <f>IF(OR(N21-N20&lt;0,O21=0),MAX(AJ$4:AJ20)+1,0)</f>
        <v>0</v>
      </c>
      <c r="AK21" s="224">
        <f t="shared" si="18"/>
        <v>4</v>
      </c>
      <c r="AL21" s="230" t="str">
        <f t="shared" si="19"/>
        <v/>
      </c>
      <c r="AM21" s="230" t="str">
        <f t="shared" si="34"/>
        <v/>
      </c>
      <c r="AN21" s="230" t="str">
        <f t="shared" si="34"/>
        <v/>
      </c>
      <c r="AO21" s="230">
        <f t="shared" si="34"/>
        <v>17</v>
      </c>
      <c r="AP21" s="230" t="str">
        <f t="shared" si="34"/>
        <v/>
      </c>
      <c r="AQ21" s="230" t="str">
        <f t="shared" si="34"/>
        <v/>
      </c>
      <c r="AR21" s="230" t="str">
        <f t="shared" si="34"/>
        <v/>
      </c>
      <c r="AS21" s="230" t="str">
        <f t="shared" si="34"/>
        <v/>
      </c>
      <c r="AT21" s="209"/>
      <c r="AU21" s="252">
        <v>13</v>
      </c>
      <c r="AV21" s="190">
        <v>12</v>
      </c>
      <c r="AW21" s="218" t="s">
        <v>58</v>
      </c>
      <c r="AX21" s="219">
        <v>1066.819</v>
      </c>
      <c r="AY21" s="190"/>
      <c r="AZ21" s="190"/>
      <c r="BA21" s="209"/>
      <c r="BB21" s="71">
        <v>0</v>
      </c>
      <c r="BC21" s="71">
        <v>1100</v>
      </c>
      <c r="BD21" s="71">
        <v>1085</v>
      </c>
      <c r="BE21" s="71">
        <v>1080</v>
      </c>
      <c r="BF21" s="71">
        <v>1078</v>
      </c>
      <c r="BG21" s="71">
        <v>1076</v>
      </c>
      <c r="BH21" s="71">
        <v>1073</v>
      </c>
      <c r="BI21" s="71">
        <v>1090</v>
      </c>
      <c r="BJ21" s="71">
        <v>0</v>
      </c>
      <c r="BK21" s="71">
        <v>0</v>
      </c>
      <c r="BL21" s="209"/>
      <c r="BM21" s="71">
        <v>0</v>
      </c>
      <c r="BN21" s="71">
        <v>1100</v>
      </c>
      <c r="BO21" s="71">
        <v>1095</v>
      </c>
      <c r="BP21" s="71">
        <v>1088</v>
      </c>
      <c r="BQ21" s="71">
        <v>1085</v>
      </c>
      <c r="BR21" s="71">
        <v>1085</v>
      </c>
      <c r="BS21" s="71">
        <v>1085</v>
      </c>
      <c r="BT21" s="71">
        <v>1090</v>
      </c>
      <c r="BU21" s="71">
        <v>0</v>
      </c>
      <c r="BV21" s="71">
        <v>0</v>
      </c>
      <c r="BW21" s="209"/>
      <c r="BX21" s="71">
        <v>0</v>
      </c>
      <c r="BY21" s="71">
        <v>850</v>
      </c>
      <c r="BZ21" s="71">
        <v>670</v>
      </c>
      <c r="CA21" s="71">
        <v>680</v>
      </c>
      <c r="CB21" s="71">
        <v>680</v>
      </c>
      <c r="CC21" s="71">
        <v>770</v>
      </c>
      <c r="CD21" s="71">
        <v>770</v>
      </c>
      <c r="CE21" s="71">
        <v>890</v>
      </c>
      <c r="CF21" s="71">
        <v>0</v>
      </c>
      <c r="CG21" s="71">
        <v>0</v>
      </c>
      <c r="CH21" s="209"/>
      <c r="CI21" s="209"/>
      <c r="CJ21" s="239">
        <f t="shared" si="15"/>
        <v>1.741747819815195</v>
      </c>
      <c r="CK21" s="232">
        <v>54965380.998599999</v>
      </c>
      <c r="CL21" s="233">
        <v>1078.3904669999999</v>
      </c>
      <c r="CM21" s="233">
        <v>1060.5450000000001</v>
      </c>
      <c r="CN21" s="233">
        <v>1025.9772350000001</v>
      </c>
      <c r="CO21" s="233">
        <v>993.19975529999999</v>
      </c>
      <c r="CP21" s="234">
        <v>-15.67308886</v>
      </c>
      <c r="CQ21" s="234">
        <v>0</v>
      </c>
      <c r="CR21" s="234">
        <v>-0.40838559600000002</v>
      </c>
      <c r="CS21" s="234">
        <v>-134.2258028</v>
      </c>
      <c r="CT21" s="234">
        <f t="shared" si="16"/>
        <v>0.75875810000000143</v>
      </c>
      <c r="CU21" s="209"/>
      <c r="CV21" s="209"/>
      <c r="CW21" s="209"/>
      <c r="CX21" s="209"/>
      <c r="CY21" s="209"/>
      <c r="CZ21" s="209"/>
      <c r="DA21" s="209"/>
      <c r="DB21" s="209"/>
      <c r="DC21" s="209"/>
      <c r="DD21" s="209"/>
      <c r="DE21" s="209"/>
      <c r="DF21" s="209"/>
      <c r="DG21" s="209"/>
      <c r="DH21" s="209"/>
    </row>
    <row r="22" spans="1:112" ht="14.1" customHeight="1">
      <c r="A22" s="217">
        <f t="shared" si="23"/>
        <v>17</v>
      </c>
      <c r="B22" s="217">
        <f t="shared" si="21"/>
        <v>18</v>
      </c>
      <c r="C22" s="188">
        <v>17</v>
      </c>
      <c r="D22" s="188">
        <v>0</v>
      </c>
      <c r="E22" s="220">
        <v>5</v>
      </c>
      <c r="F22" s="220">
        <v>7</v>
      </c>
      <c r="G22" s="166">
        <v>3500</v>
      </c>
      <c r="H22" s="166">
        <v>10</v>
      </c>
      <c r="I22" s="166">
        <v>1.81818179999999E-3</v>
      </c>
      <c r="J22" s="242">
        <v>1063.182</v>
      </c>
      <c r="K22" s="221">
        <v>3</v>
      </c>
      <c r="L22" s="40">
        <v>3.0000000000000001E-5</v>
      </c>
      <c r="M22" s="40">
        <v>2.9999999999999898E-2</v>
      </c>
      <c r="N22" s="220">
        <v>2</v>
      </c>
      <c r="O22" s="220">
        <v>1</v>
      </c>
      <c r="P22" s="220">
        <v>0</v>
      </c>
      <c r="Q22" s="319">
        <v>17</v>
      </c>
      <c r="R22" s="319">
        <v>17</v>
      </c>
      <c r="S22" s="320">
        <v>16</v>
      </c>
      <c r="T22" s="320">
        <v>-18</v>
      </c>
      <c r="U22" s="320"/>
      <c r="V22" s="50" t="str">
        <f t="shared" si="12"/>
        <v>8,6</v>
      </c>
      <c r="W22" s="11"/>
      <c r="X22" s="11"/>
      <c r="Y22" s="11"/>
      <c r="Z22" s="11"/>
      <c r="AA22" s="11"/>
      <c r="AB22" s="11"/>
      <c r="AC22" s="11"/>
      <c r="AD22" s="11"/>
      <c r="AE22" s="11"/>
      <c r="AF22" s="11"/>
      <c r="AG22" s="11"/>
      <c r="AH22" s="11"/>
      <c r="AI22" s="11"/>
      <c r="AJ22" s="227">
        <f>IF(OR(N22-N21&lt;0,O22=0),MAX(AJ$4:AJ21)+1,0)</f>
        <v>0</v>
      </c>
      <c r="AK22" s="224">
        <f t="shared" si="18"/>
        <v>4</v>
      </c>
      <c r="AL22" s="230" t="str">
        <f t="shared" si="19"/>
        <v/>
      </c>
      <c r="AM22" s="230" t="str">
        <f t="shared" si="34"/>
        <v/>
      </c>
      <c r="AN22" s="230" t="str">
        <f t="shared" si="34"/>
        <v/>
      </c>
      <c r="AO22" s="230">
        <f t="shared" si="34"/>
        <v>18</v>
      </c>
      <c r="AP22" s="230" t="str">
        <f t="shared" si="34"/>
        <v/>
      </c>
      <c r="AQ22" s="230" t="str">
        <f t="shared" si="34"/>
        <v/>
      </c>
      <c r="AR22" s="230" t="str">
        <f t="shared" si="34"/>
        <v/>
      </c>
      <c r="AS22" s="230" t="str">
        <f t="shared" si="34"/>
        <v/>
      </c>
      <c r="AT22" s="209"/>
      <c r="AU22" s="252">
        <v>14</v>
      </c>
      <c r="AV22" s="190">
        <v>13</v>
      </c>
      <c r="AW22" s="218" t="s">
        <v>58</v>
      </c>
      <c r="AX22" s="219">
        <v>1063.6189999999999</v>
      </c>
      <c r="AY22" s="190"/>
      <c r="AZ22" s="190"/>
      <c r="BA22" s="209"/>
      <c r="BB22" s="71">
        <v>1110</v>
      </c>
      <c r="BC22" s="71">
        <v>1100</v>
      </c>
      <c r="BD22" s="71">
        <v>1090</v>
      </c>
      <c r="BE22" s="71">
        <v>1085</v>
      </c>
      <c r="BF22" s="71">
        <v>1076</v>
      </c>
      <c r="BG22" s="71">
        <v>1080</v>
      </c>
      <c r="BH22" s="71">
        <v>1080</v>
      </c>
      <c r="BI22" s="71">
        <v>1070</v>
      </c>
      <c r="BJ22" s="71">
        <v>1100</v>
      </c>
      <c r="BK22" s="71">
        <v>0</v>
      </c>
      <c r="BL22" s="209"/>
      <c r="BM22" s="71">
        <v>1105</v>
      </c>
      <c r="BN22" s="71">
        <v>1100</v>
      </c>
      <c r="BO22" s="71">
        <v>1090</v>
      </c>
      <c r="BP22" s="71">
        <v>1083</v>
      </c>
      <c r="BQ22" s="71">
        <v>1078</v>
      </c>
      <c r="BR22" s="71">
        <v>1075</v>
      </c>
      <c r="BS22" s="71">
        <v>1080</v>
      </c>
      <c r="BT22" s="71">
        <v>1085</v>
      </c>
      <c r="BU22" s="71">
        <v>1100</v>
      </c>
      <c r="BV22" s="71">
        <v>0</v>
      </c>
      <c r="BW22" s="209"/>
      <c r="BX22" s="71">
        <v>925</v>
      </c>
      <c r="BY22" s="71">
        <v>850</v>
      </c>
      <c r="BZ22" s="71">
        <v>650</v>
      </c>
      <c r="CA22" s="71">
        <v>650</v>
      </c>
      <c r="CB22" s="71">
        <v>650</v>
      </c>
      <c r="CC22" s="71">
        <v>680</v>
      </c>
      <c r="CD22" s="71">
        <v>740</v>
      </c>
      <c r="CE22" s="71">
        <v>850</v>
      </c>
      <c r="CF22" s="71">
        <v>950</v>
      </c>
      <c r="CG22" s="71">
        <v>0</v>
      </c>
      <c r="CH22" s="209"/>
      <c r="CI22" s="209"/>
      <c r="CJ22" s="239">
        <f t="shared" si="15"/>
        <v>1.9588813041026569</v>
      </c>
      <c r="CK22" s="232">
        <v>61817592.642350003</v>
      </c>
      <c r="CL22" s="233">
        <v>1078.3840009999999</v>
      </c>
      <c r="CM22" s="233">
        <v>1060.5450000000001</v>
      </c>
      <c r="CN22" s="233">
        <v>1025.976091</v>
      </c>
      <c r="CO22" s="233">
        <v>993.18990810000003</v>
      </c>
      <c r="CP22" s="234">
        <v>-15.48920122</v>
      </c>
      <c r="CQ22" s="234">
        <v>0</v>
      </c>
      <c r="CR22" s="234">
        <v>-0.39702993980000001</v>
      </c>
      <c r="CS22" s="234">
        <v>-132.560213</v>
      </c>
      <c r="CT22" s="234">
        <f t="shared" si="16"/>
        <v>0.94264574000000145</v>
      </c>
      <c r="CU22" s="209"/>
      <c r="CV22" s="209"/>
      <c r="CW22" s="209"/>
      <c r="CX22" s="209"/>
      <c r="CY22" s="209"/>
      <c r="CZ22" s="209"/>
      <c r="DA22" s="209"/>
      <c r="DB22" s="209"/>
      <c r="DC22" s="209"/>
      <c r="DD22" s="209"/>
      <c r="DE22" s="209"/>
      <c r="DF22" s="209"/>
      <c r="DG22" s="209"/>
      <c r="DH22" s="209"/>
    </row>
    <row r="23" spans="1:112" ht="14.1" customHeight="1">
      <c r="A23" s="217">
        <f t="shared" si="23"/>
        <v>18</v>
      </c>
      <c r="B23" s="217">
        <f t="shared" si="21"/>
        <v>19</v>
      </c>
      <c r="C23" s="188">
        <v>18</v>
      </c>
      <c r="D23" s="188">
        <v>0</v>
      </c>
      <c r="E23" s="220">
        <v>5</v>
      </c>
      <c r="F23" s="220">
        <v>7</v>
      </c>
      <c r="G23" s="166">
        <v>4000</v>
      </c>
      <c r="H23" s="166">
        <v>15</v>
      </c>
      <c r="I23" s="166">
        <v>1E-3</v>
      </c>
      <c r="J23" s="242">
        <v>1058</v>
      </c>
      <c r="K23" s="221">
        <v>3</v>
      </c>
      <c r="L23" s="40">
        <v>3.0000000000000001E-5</v>
      </c>
      <c r="M23" s="40">
        <v>2.9999999999999898E-2</v>
      </c>
      <c r="N23" s="220">
        <v>3</v>
      </c>
      <c r="O23" s="220">
        <v>1</v>
      </c>
      <c r="P23" s="220">
        <v>0</v>
      </c>
      <c r="Q23" s="319">
        <v>18</v>
      </c>
      <c r="R23" s="319">
        <v>18</v>
      </c>
      <c r="S23" s="320">
        <v>14</v>
      </c>
      <c r="T23" s="320">
        <v>17</v>
      </c>
      <c r="U23" s="320">
        <v>-19</v>
      </c>
      <c r="V23" s="50" t="str">
        <f t="shared" si="12"/>
        <v>8,6</v>
      </c>
      <c r="W23" s="11"/>
      <c r="X23" s="11"/>
      <c r="Y23" s="11"/>
      <c r="Z23" s="11"/>
      <c r="AA23" s="11"/>
      <c r="AB23" s="11"/>
      <c r="AC23" s="11"/>
      <c r="AD23" s="11"/>
      <c r="AE23" s="11"/>
      <c r="AF23" s="11"/>
      <c r="AG23" s="255" t="s">
        <v>251</v>
      </c>
      <c r="AH23" s="11"/>
      <c r="AI23" s="11"/>
      <c r="AJ23" s="227">
        <f>IF(OR(N23-N22&lt;0,O23=0),MAX(AJ$4:AJ22)+1,0)</f>
        <v>0</v>
      </c>
      <c r="AK23" s="224">
        <f t="shared" si="18"/>
        <v>4</v>
      </c>
      <c r="AL23" s="230" t="str">
        <f t="shared" si="19"/>
        <v/>
      </c>
      <c r="AM23" s="230" t="str">
        <f t="shared" si="34"/>
        <v/>
      </c>
      <c r="AN23" s="230" t="str">
        <f t="shared" si="34"/>
        <v/>
      </c>
      <c r="AO23" s="230">
        <f t="shared" si="34"/>
        <v>19</v>
      </c>
      <c r="AP23" s="230" t="str">
        <f t="shared" si="34"/>
        <v/>
      </c>
      <c r="AQ23" s="230" t="str">
        <f t="shared" si="34"/>
        <v/>
      </c>
      <c r="AR23" s="230" t="str">
        <f t="shared" si="34"/>
        <v/>
      </c>
      <c r="AS23" s="230" t="str">
        <f t="shared" si="34"/>
        <v/>
      </c>
      <c r="AT23" s="209"/>
      <c r="AU23" s="252">
        <v>15</v>
      </c>
      <c r="AV23" s="190">
        <v>14</v>
      </c>
      <c r="AW23" s="218" t="s">
        <v>58</v>
      </c>
      <c r="AX23" s="219">
        <v>1061.5809999999999</v>
      </c>
      <c r="AY23" s="190"/>
      <c r="AZ23" s="190"/>
      <c r="BA23" s="209"/>
      <c r="BB23" s="71">
        <v>1110</v>
      </c>
      <c r="BC23" s="71">
        <v>1100</v>
      </c>
      <c r="BD23" s="71">
        <v>1085</v>
      </c>
      <c r="BE23" s="71">
        <v>1080</v>
      </c>
      <c r="BF23" s="71">
        <v>1078</v>
      </c>
      <c r="BG23" s="71">
        <v>1074</v>
      </c>
      <c r="BH23" s="71">
        <v>1077</v>
      </c>
      <c r="BI23" s="71">
        <v>1066</v>
      </c>
      <c r="BJ23" s="71">
        <v>1075</v>
      </c>
      <c r="BK23" s="71">
        <v>1080</v>
      </c>
      <c r="BL23" s="209"/>
      <c r="BM23" s="71">
        <v>1105</v>
      </c>
      <c r="BN23" s="71">
        <v>1090</v>
      </c>
      <c r="BO23" s="71">
        <v>1080</v>
      </c>
      <c r="BP23" s="71">
        <v>1077</v>
      </c>
      <c r="BQ23" s="71">
        <v>1074</v>
      </c>
      <c r="BR23" s="71">
        <v>1073</v>
      </c>
      <c r="BS23" s="71">
        <v>1074</v>
      </c>
      <c r="BT23" s="71">
        <v>1078</v>
      </c>
      <c r="BU23" s="71">
        <v>1080</v>
      </c>
      <c r="BV23" s="71">
        <v>1085</v>
      </c>
      <c r="BW23" s="209"/>
      <c r="BX23" s="71">
        <v>925</v>
      </c>
      <c r="BY23" s="71">
        <v>800</v>
      </c>
      <c r="BZ23" s="71">
        <v>650</v>
      </c>
      <c r="CA23" s="71">
        <v>600</v>
      </c>
      <c r="CB23" s="71">
        <v>600</v>
      </c>
      <c r="CC23" s="71">
        <v>600</v>
      </c>
      <c r="CD23" s="71">
        <v>650</v>
      </c>
      <c r="CE23" s="71">
        <v>720</v>
      </c>
      <c r="CF23" s="71">
        <v>850</v>
      </c>
      <c r="CG23" s="71">
        <v>950</v>
      </c>
      <c r="CH23" s="209"/>
      <c r="CI23" s="209"/>
      <c r="CJ23" s="239">
        <f t="shared" si="15"/>
        <v>2.1977281368190229</v>
      </c>
      <c r="CK23" s="232">
        <v>69355025.450479999</v>
      </c>
      <c r="CL23" s="233">
        <v>1078.3765980000001</v>
      </c>
      <c r="CM23" s="233">
        <v>1060.5450000000001</v>
      </c>
      <c r="CN23" s="233">
        <v>1025.974917</v>
      </c>
      <c r="CO23" s="233">
        <v>993.17990569999995</v>
      </c>
      <c r="CP23" s="234">
        <v>-15.27963083</v>
      </c>
      <c r="CQ23" s="234">
        <v>0</v>
      </c>
      <c r="CR23" s="234">
        <v>-0.38552421860000002</v>
      </c>
      <c r="CS23" s="234">
        <v>-130.87627000000001</v>
      </c>
      <c r="CT23" s="234">
        <f t="shared" si="16"/>
        <v>1.1522161300000011</v>
      </c>
      <c r="CU23" s="209"/>
      <c r="CV23" s="209"/>
      <c r="CW23" s="209"/>
      <c r="CX23" s="209"/>
      <c r="CY23" s="209"/>
      <c r="CZ23" s="209"/>
      <c r="DA23" s="209"/>
      <c r="DB23" s="209"/>
      <c r="DC23" s="209"/>
      <c r="DD23" s="209"/>
      <c r="DE23" s="209"/>
      <c r="DF23" s="209"/>
      <c r="DG23" s="209"/>
      <c r="DH23" s="209"/>
    </row>
    <row r="24" spans="1:112" ht="14.1" customHeight="1">
      <c r="A24" s="217">
        <f t="shared" si="23"/>
        <v>19</v>
      </c>
      <c r="B24" s="217">
        <f t="shared" si="21"/>
        <v>20</v>
      </c>
      <c r="C24" s="188">
        <v>19</v>
      </c>
      <c r="D24" s="188">
        <v>0</v>
      </c>
      <c r="E24" s="220">
        <v>6</v>
      </c>
      <c r="F24" s="220">
        <v>6</v>
      </c>
      <c r="G24" s="166">
        <v>5000</v>
      </c>
      <c r="H24" s="166">
        <v>15</v>
      </c>
      <c r="I24" s="166">
        <v>1E-3</v>
      </c>
      <c r="J24" s="242">
        <v>1053.5</v>
      </c>
      <c r="K24" s="221">
        <v>3</v>
      </c>
      <c r="L24" s="40">
        <v>3.0000000000000001E-5</v>
      </c>
      <c r="M24" s="40">
        <v>2.9999999999999898E-2</v>
      </c>
      <c r="N24" s="220">
        <v>2</v>
      </c>
      <c r="O24" s="220">
        <v>1</v>
      </c>
      <c r="P24" s="220">
        <v>0</v>
      </c>
      <c r="Q24" s="319">
        <v>19</v>
      </c>
      <c r="R24" s="319">
        <v>19</v>
      </c>
      <c r="S24" s="320">
        <v>18</v>
      </c>
      <c r="T24" s="320">
        <v>-20</v>
      </c>
      <c r="U24" s="320"/>
      <c r="V24" s="50" t="str">
        <f t="shared" si="12"/>
        <v>7,7</v>
      </c>
      <c r="W24" s="241"/>
      <c r="X24" s="241">
        <v>1</v>
      </c>
      <c r="Y24" s="241">
        <f>X24+1</f>
        <v>2</v>
      </c>
      <c r="Z24" s="241">
        <f t="shared" ref="Z24:AG24" si="39">Y24+1</f>
        <v>3</v>
      </c>
      <c r="AA24" s="241">
        <f t="shared" si="39"/>
        <v>4</v>
      </c>
      <c r="AB24" s="241">
        <f t="shared" si="39"/>
        <v>5</v>
      </c>
      <c r="AC24" s="241">
        <f t="shared" si="39"/>
        <v>6</v>
      </c>
      <c r="AD24" s="241">
        <f t="shared" si="39"/>
        <v>7</v>
      </c>
      <c r="AE24" s="241">
        <f t="shared" si="39"/>
        <v>8</v>
      </c>
      <c r="AF24" s="241">
        <f t="shared" si="39"/>
        <v>9</v>
      </c>
      <c r="AG24" s="241">
        <f t="shared" si="39"/>
        <v>10</v>
      </c>
      <c r="AH24" s="11"/>
      <c r="AI24" s="11"/>
      <c r="AJ24" s="227">
        <f>IF(OR(N24-N23&lt;0,O24=0),MAX(AJ$4:AJ23)+1,0)</f>
        <v>5</v>
      </c>
      <c r="AK24" s="224">
        <f t="shared" si="18"/>
        <v>5</v>
      </c>
      <c r="AL24" s="230" t="str">
        <f t="shared" si="19"/>
        <v/>
      </c>
      <c r="AM24" s="230" t="str">
        <f t="shared" si="34"/>
        <v/>
      </c>
      <c r="AN24" s="230" t="str">
        <f t="shared" si="34"/>
        <v/>
      </c>
      <c r="AO24" s="230" t="str">
        <f t="shared" si="34"/>
        <v/>
      </c>
      <c r="AP24" s="230">
        <f t="shared" si="34"/>
        <v>20</v>
      </c>
      <c r="AQ24" s="230" t="str">
        <f t="shared" si="34"/>
        <v/>
      </c>
      <c r="AR24" s="230" t="str">
        <f t="shared" si="34"/>
        <v/>
      </c>
      <c r="AS24" s="230" t="str">
        <f t="shared" si="34"/>
        <v/>
      </c>
      <c r="AT24" s="209"/>
      <c r="AU24" s="254" t="s">
        <v>84</v>
      </c>
      <c r="AV24" s="197" t="s">
        <v>207</v>
      </c>
      <c r="AW24" s="208" t="s">
        <v>221</v>
      </c>
      <c r="AX24" s="208" t="s">
        <v>99</v>
      </c>
      <c r="AY24" s="204" t="s">
        <v>219</v>
      </c>
      <c r="AZ24" s="207">
        <v>-1</v>
      </c>
      <c r="BA24" s="209"/>
      <c r="BB24" s="71">
        <v>1105</v>
      </c>
      <c r="BC24" s="71">
        <v>1095</v>
      </c>
      <c r="BD24" s="71">
        <v>1080</v>
      </c>
      <c r="BE24" s="71">
        <v>1077</v>
      </c>
      <c r="BF24" s="71">
        <v>1073</v>
      </c>
      <c r="BG24" s="71">
        <v>1069</v>
      </c>
      <c r="BH24" s="71">
        <v>1070</v>
      </c>
      <c r="BI24" s="71">
        <v>1063</v>
      </c>
      <c r="BJ24" s="71">
        <v>1085</v>
      </c>
      <c r="BK24" s="71">
        <v>1095</v>
      </c>
      <c r="BL24" s="209"/>
      <c r="BM24" s="71">
        <v>1100</v>
      </c>
      <c r="BN24" s="71">
        <v>1080</v>
      </c>
      <c r="BO24" s="71">
        <v>1075</v>
      </c>
      <c r="BP24" s="71">
        <v>1072</v>
      </c>
      <c r="BQ24" s="71">
        <v>1071</v>
      </c>
      <c r="BR24" s="71">
        <v>1069</v>
      </c>
      <c r="BS24" s="71">
        <v>1070</v>
      </c>
      <c r="BT24" s="71">
        <v>1075</v>
      </c>
      <c r="BU24" s="71">
        <v>1080</v>
      </c>
      <c r="BV24" s="71">
        <v>1100</v>
      </c>
      <c r="BW24" s="209"/>
      <c r="BX24" s="71">
        <v>925</v>
      </c>
      <c r="BY24" s="71">
        <v>800</v>
      </c>
      <c r="BZ24" s="71">
        <v>650</v>
      </c>
      <c r="CA24" s="71">
        <v>600</v>
      </c>
      <c r="CB24" s="71">
        <v>550</v>
      </c>
      <c r="CC24" s="71">
        <v>600</v>
      </c>
      <c r="CD24" s="71">
        <v>650</v>
      </c>
      <c r="CE24" s="71">
        <v>720</v>
      </c>
      <c r="CF24" s="71">
        <v>850</v>
      </c>
      <c r="CG24" s="71">
        <v>970</v>
      </c>
      <c r="CH24" s="209"/>
      <c r="CI24" s="209"/>
      <c r="CJ24" s="239">
        <f t="shared" si="15"/>
        <v>2.4604596528069305</v>
      </c>
      <c r="CK24" s="232">
        <v>77646201.539419994</v>
      </c>
      <c r="CL24" s="233">
        <v>1078.3685</v>
      </c>
      <c r="CM24" s="233">
        <v>1060.5450000000001</v>
      </c>
      <c r="CN24" s="233">
        <v>1025.9737210000001</v>
      </c>
      <c r="CO24" s="233">
        <v>993.16977159999999</v>
      </c>
      <c r="CP24" s="234">
        <v>-15.0516483</v>
      </c>
      <c r="CQ24" s="234">
        <v>0</v>
      </c>
      <c r="CR24" s="234">
        <v>-0.37393075050000002</v>
      </c>
      <c r="CS24" s="234">
        <v>-129.17840430000001</v>
      </c>
      <c r="CT24" s="234">
        <f t="shared" si="16"/>
        <v>1.3801986600000014</v>
      </c>
      <c r="CU24" s="209"/>
      <c r="CV24" s="209"/>
      <c r="CW24" s="209"/>
      <c r="CX24" s="209"/>
      <c r="CY24" s="209"/>
      <c r="CZ24" s="209"/>
      <c r="DA24" s="209"/>
      <c r="DB24" s="209"/>
      <c r="DC24" s="209"/>
      <c r="DD24" s="209"/>
      <c r="DE24" s="209"/>
      <c r="DF24" s="209"/>
      <c r="DG24" s="209"/>
      <c r="DH24" s="209"/>
    </row>
    <row r="25" spans="1:112" ht="14.1" customHeight="1">
      <c r="A25" s="217">
        <f t="shared" si="23"/>
        <v>20</v>
      </c>
      <c r="B25" s="217">
        <f t="shared" si="21"/>
        <v>21</v>
      </c>
      <c r="C25" s="188">
        <v>20</v>
      </c>
      <c r="D25" s="188">
        <v>0</v>
      </c>
      <c r="E25" s="220">
        <v>7</v>
      </c>
      <c r="F25" s="220">
        <v>6</v>
      </c>
      <c r="G25" s="166">
        <v>3500</v>
      </c>
      <c r="H25" s="166">
        <v>15</v>
      </c>
      <c r="I25" s="166">
        <v>1E-3</v>
      </c>
      <c r="J25" s="242">
        <v>1049.25</v>
      </c>
      <c r="K25" s="221">
        <v>3</v>
      </c>
      <c r="L25" s="40">
        <v>3.0000000000000001E-5</v>
      </c>
      <c r="M25" s="40">
        <v>2.9999999999999898E-2</v>
      </c>
      <c r="N25" s="220">
        <v>2</v>
      </c>
      <c r="O25" s="220">
        <v>1</v>
      </c>
      <c r="P25" s="220">
        <v>0</v>
      </c>
      <c r="Q25" s="319">
        <v>20</v>
      </c>
      <c r="R25" s="319">
        <v>20</v>
      </c>
      <c r="S25" s="320">
        <v>19</v>
      </c>
      <c r="T25" s="320">
        <v>-21</v>
      </c>
      <c r="U25" s="320"/>
      <c r="V25" s="50" t="str">
        <f t="shared" si="12"/>
        <v>7,8</v>
      </c>
      <c r="W25" s="241">
        <v>1</v>
      </c>
      <c r="X25" s="196">
        <f>X6</f>
        <v>1</v>
      </c>
      <c r="Y25" s="196">
        <f t="shared" ref="Y25:AG25" si="40">Y6</f>
        <v>0</v>
      </c>
      <c r="Z25" s="196">
        <f t="shared" si="40"/>
        <v>0</v>
      </c>
      <c r="AA25" s="196">
        <f t="shared" si="40"/>
        <v>0</v>
      </c>
      <c r="AB25" s="196">
        <f t="shared" si="40"/>
        <v>0</v>
      </c>
      <c r="AC25" s="196">
        <f t="shared" si="40"/>
        <v>0</v>
      </c>
      <c r="AD25" s="196">
        <f t="shared" si="40"/>
        <v>0</v>
      </c>
      <c r="AE25" s="196">
        <f t="shared" si="40"/>
        <v>0</v>
      </c>
      <c r="AF25" s="196">
        <f t="shared" si="40"/>
        <v>0</v>
      </c>
      <c r="AG25" s="196">
        <f t="shared" si="40"/>
        <v>0</v>
      </c>
      <c r="AH25" s="11"/>
      <c r="AI25" s="11"/>
      <c r="AJ25" s="227">
        <f>IF(OR(N25-N24&lt;0,O25=0),MAX(AJ$4:AJ24)+1,0)</f>
        <v>0</v>
      </c>
      <c r="AK25" s="224">
        <f t="shared" si="18"/>
        <v>5</v>
      </c>
      <c r="AL25" s="230" t="str">
        <f t="shared" si="19"/>
        <v/>
      </c>
      <c r="AM25" s="230" t="str">
        <f t="shared" si="34"/>
        <v/>
      </c>
      <c r="AN25" s="230" t="str">
        <f t="shared" si="34"/>
        <v/>
      </c>
      <c r="AO25" s="230" t="str">
        <f t="shared" si="34"/>
        <v/>
      </c>
      <c r="AP25" s="230">
        <f t="shared" si="34"/>
        <v>21</v>
      </c>
      <c r="AQ25" s="230" t="str">
        <f t="shared" si="34"/>
        <v/>
      </c>
      <c r="AR25" s="230" t="str">
        <f t="shared" si="34"/>
        <v/>
      </c>
      <c r="AS25" s="230" t="str">
        <f t="shared" si="34"/>
        <v/>
      </c>
      <c r="AT25" s="209"/>
      <c r="AU25" s="142">
        <v>0</v>
      </c>
      <c r="AV25" s="142">
        <v>12</v>
      </c>
      <c r="AW25" s="142">
        <v>0</v>
      </c>
      <c r="AX25" s="145">
        <v>988</v>
      </c>
      <c r="AY25" s="252">
        <v>3.7999999999999902E-2</v>
      </c>
      <c r="AZ25" s="50" t="str">
        <f>_xlfn.CONCAT(AW25+1,",",AV25+1)</f>
        <v>1,13</v>
      </c>
      <c r="BA25" s="209"/>
      <c r="BB25" s="71">
        <v>1105</v>
      </c>
      <c r="BC25" s="71">
        <v>1090</v>
      </c>
      <c r="BD25" s="71">
        <v>1075</v>
      </c>
      <c r="BE25" s="71">
        <v>1072</v>
      </c>
      <c r="BF25" s="71">
        <v>1070</v>
      </c>
      <c r="BG25" s="71">
        <v>1065</v>
      </c>
      <c r="BH25" s="71">
        <v>1065</v>
      </c>
      <c r="BI25" s="71">
        <v>1069</v>
      </c>
      <c r="BJ25" s="71">
        <v>1090</v>
      </c>
      <c r="BK25" s="71">
        <v>0</v>
      </c>
      <c r="BL25" s="209"/>
      <c r="BM25" s="71">
        <v>1100</v>
      </c>
      <c r="BN25" s="71">
        <v>1080</v>
      </c>
      <c r="BO25" s="71">
        <v>1070</v>
      </c>
      <c r="BP25" s="71">
        <v>1065</v>
      </c>
      <c r="BQ25" s="71">
        <v>1065</v>
      </c>
      <c r="BR25" s="71">
        <v>1065</v>
      </c>
      <c r="BS25" s="71">
        <v>1065</v>
      </c>
      <c r="BT25" s="71">
        <v>1070</v>
      </c>
      <c r="BU25" s="71">
        <v>1090</v>
      </c>
      <c r="BV25" s="71">
        <v>0</v>
      </c>
      <c r="BW25" s="209"/>
      <c r="BX25" s="71">
        <v>925</v>
      </c>
      <c r="BY25" s="71">
        <v>800</v>
      </c>
      <c r="BZ25" s="71">
        <v>650</v>
      </c>
      <c r="CA25" s="71">
        <v>600</v>
      </c>
      <c r="CB25" s="71">
        <v>550</v>
      </c>
      <c r="CC25" s="71">
        <v>600</v>
      </c>
      <c r="CD25" s="71">
        <v>650</v>
      </c>
      <c r="CE25" s="71">
        <v>720</v>
      </c>
      <c r="CF25" s="71">
        <v>950</v>
      </c>
      <c r="CG25" s="71">
        <v>0</v>
      </c>
      <c r="CH25" s="209"/>
      <c r="CI25" s="209"/>
      <c r="CJ25" s="239">
        <f t="shared" si="15"/>
        <v>2.7494643203935025</v>
      </c>
      <c r="CK25" s="232">
        <v>86766495.23725</v>
      </c>
      <c r="CL25" s="233">
        <v>1078.367428</v>
      </c>
      <c r="CM25" s="233">
        <v>1060.5450000000001</v>
      </c>
      <c r="CN25" s="233">
        <v>1025.972483</v>
      </c>
      <c r="CO25" s="233">
        <v>993.15938129999995</v>
      </c>
      <c r="CP25" s="234">
        <v>-15.02156896</v>
      </c>
      <c r="CQ25" s="234">
        <v>0</v>
      </c>
      <c r="CR25" s="234">
        <v>-0.36209155250000002</v>
      </c>
      <c r="CS25" s="234">
        <v>-127.4465161</v>
      </c>
      <c r="CT25" s="234">
        <f t="shared" si="16"/>
        <v>1.4102780000000017</v>
      </c>
      <c r="CU25" s="209"/>
      <c r="CV25" s="209"/>
      <c r="CW25" s="209"/>
      <c r="CX25" s="209"/>
      <c r="CY25" s="209"/>
      <c r="CZ25" s="209"/>
      <c r="DA25" s="209"/>
      <c r="DB25" s="209"/>
      <c r="DC25" s="209"/>
      <c r="DD25" s="209"/>
      <c r="DE25" s="209"/>
      <c r="DF25" s="209"/>
      <c r="DG25" s="209"/>
      <c r="DH25" s="209"/>
    </row>
    <row r="26" spans="1:112" ht="14.1" customHeight="1">
      <c r="A26" s="217">
        <f t="shared" si="23"/>
        <v>21</v>
      </c>
      <c r="B26" s="217">
        <f t="shared" si="21"/>
        <v>22</v>
      </c>
      <c r="C26" s="188">
        <v>21</v>
      </c>
      <c r="D26" s="188">
        <v>0</v>
      </c>
      <c r="E26" s="220">
        <v>7</v>
      </c>
      <c r="F26" s="220">
        <v>5</v>
      </c>
      <c r="G26" s="166">
        <v>2500</v>
      </c>
      <c r="H26" s="166">
        <v>15</v>
      </c>
      <c r="I26" s="166">
        <v>1E-3</v>
      </c>
      <c r="J26" s="242">
        <v>1046.25</v>
      </c>
      <c r="K26" s="221">
        <v>3</v>
      </c>
      <c r="L26" s="40">
        <v>3.0000000000000001E-5</v>
      </c>
      <c r="M26" s="40">
        <v>2.9999999999999898E-2</v>
      </c>
      <c r="N26" s="220">
        <v>2</v>
      </c>
      <c r="O26" s="220">
        <v>1</v>
      </c>
      <c r="P26" s="220">
        <v>0</v>
      </c>
      <c r="Q26" s="319">
        <v>21</v>
      </c>
      <c r="R26" s="319">
        <v>21</v>
      </c>
      <c r="S26" s="320">
        <v>20</v>
      </c>
      <c r="T26" s="320">
        <v>-22</v>
      </c>
      <c r="U26" s="320"/>
      <c r="V26" s="50" t="str">
        <f t="shared" si="12"/>
        <v>6,8</v>
      </c>
      <c r="W26" s="241">
        <f>W25+1</f>
        <v>2</v>
      </c>
      <c r="X26" s="196">
        <f t="shared" ref="X26:AG26" si="41">X7</f>
        <v>0</v>
      </c>
      <c r="Y26" s="196">
        <f t="shared" si="41"/>
        <v>1</v>
      </c>
      <c r="Z26" s="196">
        <f t="shared" si="41"/>
        <v>0</v>
      </c>
      <c r="AA26" s="196">
        <f t="shared" si="41"/>
        <v>0</v>
      </c>
      <c r="AB26" s="196">
        <f t="shared" si="41"/>
        <v>0</v>
      </c>
      <c r="AC26" s="196">
        <f t="shared" si="41"/>
        <v>0</v>
      </c>
      <c r="AD26" s="196">
        <f t="shared" si="41"/>
        <v>0</v>
      </c>
      <c r="AE26" s="196">
        <f t="shared" si="41"/>
        <v>0</v>
      </c>
      <c r="AF26" s="196">
        <f t="shared" si="41"/>
        <v>0</v>
      </c>
      <c r="AG26" s="196">
        <f t="shared" si="41"/>
        <v>0</v>
      </c>
      <c r="AH26" s="11"/>
      <c r="AI26" s="11"/>
      <c r="AJ26" s="227">
        <f>IF(OR(N26-N25&lt;0,O26=0),MAX(AJ$4:AJ25)+1,0)</f>
        <v>0</v>
      </c>
      <c r="AK26" s="224">
        <f t="shared" si="18"/>
        <v>5</v>
      </c>
      <c r="AL26" s="230" t="str">
        <f t="shared" si="19"/>
        <v/>
      </c>
      <c r="AM26" s="230" t="str">
        <f t="shared" ref="AM26:AS40" si="42">IF($AK26=AM$3,$B26,$AL$4)</f>
        <v/>
      </c>
      <c r="AN26" s="230" t="str">
        <f t="shared" si="42"/>
        <v/>
      </c>
      <c r="AO26" s="230" t="str">
        <f t="shared" si="42"/>
        <v/>
      </c>
      <c r="AP26" s="230">
        <f t="shared" si="42"/>
        <v>22</v>
      </c>
      <c r="AQ26" s="230" t="str">
        <f t="shared" si="42"/>
        <v/>
      </c>
      <c r="AR26" s="230" t="str">
        <f t="shared" si="42"/>
        <v/>
      </c>
      <c r="AS26" s="230" t="str">
        <f t="shared" si="42"/>
        <v/>
      </c>
      <c r="AT26" s="209"/>
      <c r="AU26" s="142">
        <v>0</v>
      </c>
      <c r="AV26" s="142">
        <v>13</v>
      </c>
      <c r="AW26" s="142">
        <v>8</v>
      </c>
      <c r="AX26" s="145">
        <v>1045</v>
      </c>
      <c r="AY26" s="252">
        <v>3.7999999999999902E-2</v>
      </c>
      <c r="AZ26" s="50" t="str">
        <f>_xlfn.CONCAT(AW26+1,",",AV26+1)</f>
        <v>9,14</v>
      </c>
      <c r="BA26" s="209"/>
      <c r="BB26" s="71">
        <v>0</v>
      </c>
      <c r="BC26" s="71">
        <v>1080</v>
      </c>
      <c r="BD26" s="71">
        <v>1070</v>
      </c>
      <c r="BE26" s="71">
        <v>1068</v>
      </c>
      <c r="BF26" s="71">
        <v>1063</v>
      </c>
      <c r="BG26" s="71">
        <v>1060</v>
      </c>
      <c r="BH26" s="71">
        <v>1063</v>
      </c>
      <c r="BI26" s="71">
        <v>1067</v>
      </c>
      <c r="BJ26" s="71">
        <v>1090</v>
      </c>
      <c r="BK26" s="71">
        <v>0</v>
      </c>
      <c r="BL26" s="209"/>
      <c r="BM26" s="71">
        <v>0</v>
      </c>
      <c r="BN26" s="71">
        <v>1075</v>
      </c>
      <c r="BO26" s="71">
        <v>1065</v>
      </c>
      <c r="BP26" s="71">
        <v>1059</v>
      </c>
      <c r="BQ26" s="71">
        <v>1059</v>
      </c>
      <c r="BR26" s="71">
        <v>1058</v>
      </c>
      <c r="BS26" s="71">
        <v>1063</v>
      </c>
      <c r="BT26" s="71">
        <v>1070</v>
      </c>
      <c r="BU26" s="71">
        <v>1090</v>
      </c>
      <c r="BV26" s="71">
        <v>0</v>
      </c>
      <c r="BW26" s="209"/>
      <c r="BX26" s="71">
        <v>0</v>
      </c>
      <c r="BY26" s="71">
        <v>850</v>
      </c>
      <c r="BZ26" s="71">
        <v>700</v>
      </c>
      <c r="CA26" s="71">
        <v>650</v>
      </c>
      <c r="CB26" s="71">
        <v>570</v>
      </c>
      <c r="CC26" s="71">
        <v>600</v>
      </c>
      <c r="CD26" s="71">
        <v>700</v>
      </c>
      <c r="CE26" s="71">
        <v>850</v>
      </c>
      <c r="CF26" s="71">
        <v>950</v>
      </c>
      <c r="CG26" s="71">
        <v>0</v>
      </c>
      <c r="CH26" s="209"/>
      <c r="CI26" s="209"/>
      <c r="CJ26" s="239">
        <f t="shared" si="15"/>
        <v>3.0673694547389534</v>
      </c>
      <c r="CK26" s="232">
        <v>96798818.304869995</v>
      </c>
      <c r="CL26" s="233">
        <v>1078.365902</v>
      </c>
      <c r="CM26" s="233">
        <v>1060.5450000000001</v>
      </c>
      <c r="CN26" s="233">
        <v>1025.9712079999999</v>
      </c>
      <c r="CO26" s="233">
        <v>993.14880540000001</v>
      </c>
      <c r="CP26" s="234">
        <v>-14.97878811</v>
      </c>
      <c r="CQ26" s="234">
        <v>0</v>
      </c>
      <c r="CR26" s="234">
        <v>-0.35005201590000001</v>
      </c>
      <c r="CS26" s="234">
        <v>-125.69301470000001</v>
      </c>
      <c r="CT26" s="234">
        <f t="shared" si="16"/>
        <v>1.4530588500000015</v>
      </c>
      <c r="CU26" s="209"/>
      <c r="CV26" s="209"/>
      <c r="CW26" s="209"/>
      <c r="CX26" s="209"/>
      <c r="CY26" s="209"/>
      <c r="CZ26" s="209"/>
      <c r="DA26" s="209"/>
      <c r="DB26" s="209"/>
      <c r="DC26" s="209"/>
      <c r="DD26" s="209"/>
      <c r="DE26" s="209"/>
      <c r="DF26" s="209"/>
      <c r="DG26" s="209"/>
      <c r="DH26" s="209"/>
    </row>
    <row r="27" spans="1:112" ht="14.1" customHeight="1">
      <c r="A27" s="217">
        <f t="shared" si="23"/>
        <v>22</v>
      </c>
      <c r="B27" s="217">
        <f t="shared" si="21"/>
        <v>23</v>
      </c>
      <c r="C27" s="188">
        <v>22</v>
      </c>
      <c r="D27" s="188">
        <v>0</v>
      </c>
      <c r="E27" s="220">
        <v>8</v>
      </c>
      <c r="F27" s="220">
        <v>5</v>
      </c>
      <c r="G27" s="166">
        <v>5000</v>
      </c>
      <c r="H27" s="166">
        <v>12</v>
      </c>
      <c r="I27" s="166">
        <v>9.0909091999999902E-4</v>
      </c>
      <c r="J27" s="242">
        <v>1042.7270000000001</v>
      </c>
      <c r="K27" s="221">
        <v>3</v>
      </c>
      <c r="L27" s="40">
        <v>3.0000000000000001E-5</v>
      </c>
      <c r="M27" s="40">
        <v>2.9999999999999898E-2</v>
      </c>
      <c r="N27" s="220">
        <v>3</v>
      </c>
      <c r="O27" s="220">
        <v>1</v>
      </c>
      <c r="P27" s="220">
        <v>0</v>
      </c>
      <c r="Q27" s="319">
        <v>22</v>
      </c>
      <c r="R27" s="319">
        <v>22</v>
      </c>
      <c r="S27" s="320">
        <v>8</v>
      </c>
      <c r="T27" s="320">
        <v>21</v>
      </c>
      <c r="U27" s="320">
        <v>-23</v>
      </c>
      <c r="V27" s="50" t="str">
        <f t="shared" si="12"/>
        <v>6,9</v>
      </c>
      <c r="W27" s="241">
        <f t="shared" ref="W27:W39" si="43">W26+1</f>
        <v>3</v>
      </c>
      <c r="X27" s="196">
        <f t="shared" ref="X27:AG27" si="44">X8</f>
        <v>0</v>
      </c>
      <c r="Y27" s="196">
        <f t="shared" si="44"/>
        <v>0</v>
      </c>
      <c r="Z27" s="196">
        <f t="shared" si="44"/>
        <v>1</v>
      </c>
      <c r="AA27" s="196">
        <f t="shared" si="44"/>
        <v>1</v>
      </c>
      <c r="AB27" s="196">
        <v>3</v>
      </c>
      <c r="AC27" s="196">
        <v>3</v>
      </c>
      <c r="AD27" s="196">
        <v>3</v>
      </c>
      <c r="AE27" s="196">
        <f t="shared" si="44"/>
        <v>0</v>
      </c>
      <c r="AF27" s="196">
        <f t="shared" si="44"/>
        <v>0</v>
      </c>
      <c r="AG27" s="196">
        <f t="shared" si="44"/>
        <v>0</v>
      </c>
      <c r="AH27" s="11"/>
      <c r="AI27" s="11"/>
      <c r="AJ27" s="227">
        <f>IF(OR(N27-N26&lt;0,O27=0),MAX(AJ$4:AJ26)+1,0)</f>
        <v>0</v>
      </c>
      <c r="AK27" s="224">
        <f t="shared" si="18"/>
        <v>5</v>
      </c>
      <c r="AL27" s="230" t="str">
        <f t="shared" si="19"/>
        <v/>
      </c>
      <c r="AM27" s="230" t="str">
        <f t="shared" si="42"/>
        <v/>
      </c>
      <c r="AN27" s="230" t="str">
        <f t="shared" si="42"/>
        <v/>
      </c>
      <c r="AO27" s="230" t="str">
        <f t="shared" si="42"/>
        <v/>
      </c>
      <c r="AP27" s="230">
        <f t="shared" si="42"/>
        <v>23</v>
      </c>
      <c r="AQ27" s="230" t="str">
        <f t="shared" si="42"/>
        <v/>
      </c>
      <c r="AR27" s="230" t="str">
        <f t="shared" si="42"/>
        <v/>
      </c>
      <c r="AS27" s="230" t="str">
        <f t="shared" si="42"/>
        <v/>
      </c>
      <c r="AT27" s="209"/>
      <c r="AU27" s="254" t="s">
        <v>138</v>
      </c>
      <c r="AV27" s="208" t="s">
        <v>29</v>
      </c>
      <c r="AW27" s="208" t="s">
        <v>221</v>
      </c>
      <c r="AX27" s="206" t="s">
        <v>216</v>
      </c>
      <c r="AY27" s="205"/>
      <c r="AZ27" s="120" t="s">
        <v>93</v>
      </c>
      <c r="BA27" s="209"/>
      <c r="BB27" s="71">
        <v>0</v>
      </c>
      <c r="BC27" s="71">
        <v>1075</v>
      </c>
      <c r="BD27" s="71">
        <v>1065</v>
      </c>
      <c r="BE27" s="71">
        <v>1062</v>
      </c>
      <c r="BF27" s="71">
        <v>1058</v>
      </c>
      <c r="BG27" s="71">
        <v>1052</v>
      </c>
      <c r="BH27" s="71">
        <v>1055</v>
      </c>
      <c r="BI27" s="71">
        <v>1065</v>
      </c>
      <c r="BJ27" s="71">
        <v>1090</v>
      </c>
      <c r="BK27" s="71">
        <v>0</v>
      </c>
      <c r="BL27" s="209"/>
      <c r="BM27" s="71">
        <v>0</v>
      </c>
      <c r="BN27" s="71">
        <v>1065</v>
      </c>
      <c r="BO27" s="71">
        <v>1055</v>
      </c>
      <c r="BP27" s="71">
        <v>1053</v>
      </c>
      <c r="BQ27" s="71">
        <v>1053</v>
      </c>
      <c r="BR27" s="71">
        <v>1052</v>
      </c>
      <c r="BS27" s="71">
        <v>1055</v>
      </c>
      <c r="BT27" s="71">
        <v>1065</v>
      </c>
      <c r="BU27" s="71">
        <v>1090</v>
      </c>
      <c r="BV27" s="71">
        <v>0</v>
      </c>
      <c r="BW27" s="209"/>
      <c r="BX27" s="71">
        <v>0</v>
      </c>
      <c r="BY27" s="71">
        <v>850</v>
      </c>
      <c r="BZ27" s="71">
        <v>700</v>
      </c>
      <c r="CA27" s="71">
        <v>650</v>
      </c>
      <c r="CB27" s="71">
        <v>540</v>
      </c>
      <c r="CC27" s="71">
        <v>580</v>
      </c>
      <c r="CD27" s="71">
        <v>700</v>
      </c>
      <c r="CE27" s="71">
        <v>850</v>
      </c>
      <c r="CF27" s="71">
        <v>950</v>
      </c>
      <c r="CG27" s="71">
        <v>0</v>
      </c>
      <c r="CH27" s="209"/>
      <c r="CI27" s="209"/>
      <c r="CJ27" s="239">
        <f t="shared" si="15"/>
        <v>3.4170651025204704</v>
      </c>
      <c r="CK27" s="232">
        <v>107834373.6793</v>
      </c>
      <c r="CL27" s="233">
        <v>1078.3638040000001</v>
      </c>
      <c r="CM27" s="233">
        <v>1060.5450000000001</v>
      </c>
      <c r="CN27" s="233">
        <v>1025.969902</v>
      </c>
      <c r="CO27" s="233">
        <v>993.13809140000001</v>
      </c>
      <c r="CP27" s="234">
        <v>-14.92005724</v>
      </c>
      <c r="CQ27" s="234">
        <v>0</v>
      </c>
      <c r="CR27" s="234">
        <v>-0.33789060809999999</v>
      </c>
      <c r="CS27" s="234">
        <v>-123.9263237</v>
      </c>
      <c r="CT27" s="234">
        <f t="shared" si="16"/>
        <v>1.5117897200000012</v>
      </c>
      <c r="CU27" s="209"/>
      <c r="CV27" s="209"/>
      <c r="CW27" s="209"/>
      <c r="CX27" s="209"/>
      <c r="CY27" s="209"/>
      <c r="CZ27" s="209"/>
      <c r="DA27" s="209"/>
      <c r="DB27" s="209"/>
      <c r="DC27" s="209"/>
      <c r="DD27" s="209"/>
      <c r="DE27" s="209"/>
      <c r="DF27" s="209"/>
      <c r="DG27" s="209"/>
      <c r="DH27" s="209"/>
    </row>
    <row r="28" spans="1:112" ht="14.1" customHeight="1">
      <c r="A28" s="217">
        <f t="shared" si="23"/>
        <v>23</v>
      </c>
      <c r="B28" s="217">
        <f t="shared" si="21"/>
        <v>24</v>
      </c>
      <c r="C28" s="188">
        <v>23</v>
      </c>
      <c r="D28" s="188">
        <v>0</v>
      </c>
      <c r="E28" s="220">
        <v>9</v>
      </c>
      <c r="F28" s="220">
        <v>6</v>
      </c>
      <c r="G28" s="166">
        <v>5000</v>
      </c>
      <c r="H28" s="166">
        <v>12</v>
      </c>
      <c r="I28" s="166">
        <v>9.0909091999999902E-4</v>
      </c>
      <c r="J28" s="242">
        <v>1038.182</v>
      </c>
      <c r="K28" s="221">
        <v>3</v>
      </c>
      <c r="L28" s="40">
        <v>3.0000000000000001E-5</v>
      </c>
      <c r="M28" s="40">
        <v>2.9999999999999898E-2</v>
      </c>
      <c r="N28" s="220">
        <v>2</v>
      </c>
      <c r="O28" s="220">
        <v>1</v>
      </c>
      <c r="P28" s="220">
        <v>0</v>
      </c>
      <c r="Q28" s="319">
        <v>23</v>
      </c>
      <c r="R28" s="319">
        <v>23</v>
      </c>
      <c r="S28" s="320">
        <v>22</v>
      </c>
      <c r="T28" s="320">
        <v>-24</v>
      </c>
      <c r="U28" s="320"/>
      <c r="V28" s="50" t="str">
        <f t="shared" si="12"/>
        <v>7,10</v>
      </c>
      <c r="W28" s="241">
        <f t="shared" si="43"/>
        <v>4</v>
      </c>
      <c r="X28" s="196">
        <f t="shared" ref="X28:AG28" si="45">X9</f>
        <v>0</v>
      </c>
      <c r="Y28" s="196">
        <f t="shared" si="45"/>
        <v>0</v>
      </c>
      <c r="Z28" s="196">
        <f t="shared" si="45"/>
        <v>0</v>
      </c>
      <c r="AA28" s="196">
        <f t="shared" si="45"/>
        <v>0</v>
      </c>
      <c r="AB28" s="196">
        <v>2</v>
      </c>
      <c r="AC28" s="196">
        <f t="shared" si="45"/>
        <v>0</v>
      </c>
      <c r="AD28" s="196">
        <f t="shared" si="45"/>
        <v>0</v>
      </c>
      <c r="AE28" s="196">
        <v>3</v>
      </c>
      <c r="AF28" s="196">
        <f t="shared" si="45"/>
        <v>0</v>
      </c>
      <c r="AG28" s="196">
        <f t="shared" si="45"/>
        <v>0</v>
      </c>
      <c r="AH28" s="11"/>
      <c r="AI28" s="11"/>
      <c r="AJ28" s="227">
        <f>IF(OR(N28-N27&lt;0,O28=0),MAX(AJ$4:AJ27)+1,0)</f>
        <v>6</v>
      </c>
      <c r="AK28" s="224">
        <f t="shared" si="18"/>
        <v>6</v>
      </c>
      <c r="AL28" s="230" t="str">
        <f t="shared" si="19"/>
        <v/>
      </c>
      <c r="AM28" s="230" t="str">
        <f t="shared" si="42"/>
        <v/>
      </c>
      <c r="AN28" s="230" t="str">
        <f t="shared" si="42"/>
        <v/>
      </c>
      <c r="AO28" s="230" t="str">
        <f t="shared" si="42"/>
        <v/>
      </c>
      <c r="AP28" s="230" t="str">
        <f t="shared" si="42"/>
        <v/>
      </c>
      <c r="AQ28" s="230">
        <f t="shared" si="42"/>
        <v>24</v>
      </c>
      <c r="AR28" s="230" t="str">
        <f t="shared" si="42"/>
        <v/>
      </c>
      <c r="AS28" s="230" t="str">
        <f t="shared" si="42"/>
        <v/>
      </c>
      <c r="AT28" s="209"/>
      <c r="AU28" s="142">
        <v>0</v>
      </c>
      <c r="AV28" s="142">
        <v>5</v>
      </c>
      <c r="AW28" s="142">
        <v>3</v>
      </c>
      <c r="AX28" s="195">
        <v>-10</v>
      </c>
      <c r="AY28" s="142"/>
      <c r="AZ28" s="240" t="str">
        <f>_xlfn.CONCAT(AW28+1,",",AV28+1)</f>
        <v>4,6</v>
      </c>
      <c r="BA28" s="209"/>
      <c r="BB28" s="71">
        <v>0</v>
      </c>
      <c r="BC28" s="71">
        <v>1070</v>
      </c>
      <c r="BD28" s="71">
        <v>1060</v>
      </c>
      <c r="BE28" s="71">
        <v>1055</v>
      </c>
      <c r="BF28" s="71">
        <v>1046</v>
      </c>
      <c r="BG28" s="71">
        <v>1046</v>
      </c>
      <c r="BH28" s="71">
        <v>1044</v>
      </c>
      <c r="BI28" s="71">
        <v>1060</v>
      </c>
      <c r="BJ28" s="71">
        <v>1088</v>
      </c>
      <c r="BK28" s="71">
        <v>1100</v>
      </c>
      <c r="BL28" s="209"/>
      <c r="BM28" s="71">
        <v>0</v>
      </c>
      <c r="BN28" s="71">
        <v>1060</v>
      </c>
      <c r="BO28" s="71">
        <v>1046</v>
      </c>
      <c r="BP28" s="71">
        <v>1046</v>
      </c>
      <c r="BQ28" s="71">
        <v>1046</v>
      </c>
      <c r="BR28" s="71">
        <v>1046</v>
      </c>
      <c r="BS28" s="71">
        <v>1044</v>
      </c>
      <c r="BT28" s="71">
        <v>1060</v>
      </c>
      <c r="BU28" s="71">
        <v>1088</v>
      </c>
      <c r="BV28" s="71">
        <v>1100</v>
      </c>
      <c r="BW28" s="209"/>
      <c r="BX28" s="71">
        <v>0</v>
      </c>
      <c r="BY28" s="71">
        <v>850</v>
      </c>
      <c r="BZ28" s="71">
        <v>700</v>
      </c>
      <c r="CA28" s="71">
        <v>630</v>
      </c>
      <c r="CB28" s="71">
        <v>530</v>
      </c>
      <c r="CC28" s="71">
        <v>580</v>
      </c>
      <c r="CD28" s="71">
        <v>650</v>
      </c>
      <c r="CE28" s="71">
        <v>800</v>
      </c>
      <c r="CF28" s="71">
        <v>900</v>
      </c>
      <c r="CG28" s="71">
        <v>950</v>
      </c>
      <c r="CH28" s="209"/>
      <c r="CI28" s="209"/>
      <c r="CJ28" s="239">
        <f t="shared" si="15"/>
        <v>3.8017303150778261</v>
      </c>
      <c r="CK28" s="232">
        <v>119973484.59110001</v>
      </c>
      <c r="CL28" s="233">
        <v>1078.3610659999999</v>
      </c>
      <c r="CM28" s="233">
        <v>1060.5450000000001</v>
      </c>
      <c r="CN28" s="233">
        <v>1025.968568</v>
      </c>
      <c r="CO28" s="233">
        <v>993.12727110000003</v>
      </c>
      <c r="CP28" s="234">
        <v>-14.843517780000001</v>
      </c>
      <c r="CQ28" s="234">
        <v>0</v>
      </c>
      <c r="CR28" s="234">
        <v>-0.3256476559</v>
      </c>
      <c r="CS28" s="234">
        <v>-122.15213970000001</v>
      </c>
      <c r="CT28" s="234">
        <f t="shared" si="16"/>
        <v>1.5883291800000006</v>
      </c>
      <c r="CU28" s="209"/>
      <c r="CV28" s="209"/>
      <c r="CW28" s="209"/>
      <c r="CX28" s="209"/>
      <c r="CY28" s="209"/>
      <c r="CZ28" s="209"/>
      <c r="DA28" s="209"/>
      <c r="DB28" s="209"/>
      <c r="DC28" s="209"/>
      <c r="DD28" s="209"/>
      <c r="DE28" s="209"/>
      <c r="DF28" s="209"/>
      <c r="DG28" s="209"/>
      <c r="DH28" s="209"/>
    </row>
    <row r="29" spans="1:112" ht="14.1" customHeight="1">
      <c r="A29" s="217">
        <f t="shared" si="23"/>
        <v>24</v>
      </c>
      <c r="B29" s="217">
        <f t="shared" si="21"/>
        <v>25</v>
      </c>
      <c r="C29" s="188">
        <v>24</v>
      </c>
      <c r="D29" s="188">
        <v>0</v>
      </c>
      <c r="E29" s="220">
        <v>10</v>
      </c>
      <c r="F29" s="220">
        <v>6</v>
      </c>
      <c r="G29" s="166">
        <v>5000</v>
      </c>
      <c r="H29" s="166">
        <v>12</v>
      </c>
      <c r="I29" s="166">
        <v>9.0909091999999902E-4</v>
      </c>
      <c r="J29" s="242">
        <v>1033.63599999999</v>
      </c>
      <c r="K29" s="221">
        <v>3</v>
      </c>
      <c r="L29" s="40">
        <v>3.0000000000000001E-5</v>
      </c>
      <c r="M29" s="40">
        <v>2.9999999999999898E-2</v>
      </c>
      <c r="N29" s="220">
        <v>2</v>
      </c>
      <c r="O29" s="220">
        <v>1</v>
      </c>
      <c r="P29" s="220">
        <v>0</v>
      </c>
      <c r="Q29" s="319">
        <v>24</v>
      </c>
      <c r="R29" s="319">
        <v>24</v>
      </c>
      <c r="S29" s="320">
        <v>23</v>
      </c>
      <c r="T29" s="320">
        <v>-25</v>
      </c>
      <c r="U29" s="320"/>
      <c r="V29" s="50" t="str">
        <f t="shared" si="12"/>
        <v>7,11</v>
      </c>
      <c r="W29" s="241">
        <f t="shared" si="43"/>
        <v>5</v>
      </c>
      <c r="X29" s="196">
        <f t="shared" ref="X29:AD29" si="46">X10</f>
        <v>0</v>
      </c>
      <c r="Y29" s="196">
        <f t="shared" si="46"/>
        <v>0</v>
      </c>
      <c r="Z29" s="196">
        <f t="shared" si="46"/>
        <v>0</v>
      </c>
      <c r="AA29" s="196">
        <f t="shared" si="46"/>
        <v>0</v>
      </c>
      <c r="AB29" s="196">
        <f t="shared" si="46"/>
        <v>0</v>
      </c>
      <c r="AC29" s="196">
        <v>2</v>
      </c>
      <c r="AD29" s="196">
        <f t="shared" si="46"/>
        <v>0</v>
      </c>
      <c r="AE29" s="196">
        <v>3</v>
      </c>
      <c r="AF29" s="196">
        <v>4</v>
      </c>
      <c r="AG29" s="196">
        <v>4</v>
      </c>
      <c r="AH29" s="11"/>
      <c r="AI29" s="11"/>
      <c r="AJ29" s="227">
        <f>IF(OR(N29-N28&lt;0,O29=0),MAX(AJ$4:AJ28)+1,0)</f>
        <v>0</v>
      </c>
      <c r="AK29" s="224">
        <f t="shared" si="18"/>
        <v>6</v>
      </c>
      <c r="AL29" s="230" t="str">
        <f t="shared" si="19"/>
        <v/>
      </c>
      <c r="AM29" s="230" t="str">
        <f t="shared" si="42"/>
        <v/>
      </c>
      <c r="AN29" s="230" t="str">
        <f t="shared" si="42"/>
        <v/>
      </c>
      <c r="AO29" s="230" t="str">
        <f t="shared" si="42"/>
        <v/>
      </c>
      <c r="AP29" s="230" t="str">
        <f t="shared" si="42"/>
        <v/>
      </c>
      <c r="AQ29" s="230">
        <f t="shared" si="42"/>
        <v>25</v>
      </c>
      <c r="AR29" s="230" t="str">
        <f t="shared" si="42"/>
        <v/>
      </c>
      <c r="AS29" s="230" t="str">
        <f t="shared" si="42"/>
        <v/>
      </c>
      <c r="AT29" s="209"/>
      <c r="AU29" s="142">
        <v>0</v>
      </c>
      <c r="AV29" s="142">
        <v>5</v>
      </c>
      <c r="AW29" s="142">
        <v>4</v>
      </c>
      <c r="AX29" s="195">
        <v>-10</v>
      </c>
      <c r="AY29" s="142"/>
      <c r="AZ29" s="240" t="str">
        <f t="shared" ref="AZ29:AZ37" si="47">_xlfn.CONCAT(AW29+1,",",AV29+1)</f>
        <v>5,6</v>
      </c>
      <c r="BA29" s="209"/>
      <c r="BB29" s="71">
        <v>0</v>
      </c>
      <c r="BC29" s="71">
        <v>1055</v>
      </c>
      <c r="BD29" s="71">
        <v>1050</v>
      </c>
      <c r="BE29" s="71">
        <v>1045</v>
      </c>
      <c r="BF29" s="71">
        <v>1041</v>
      </c>
      <c r="BG29" s="71">
        <v>1042</v>
      </c>
      <c r="BH29" s="71">
        <v>1040</v>
      </c>
      <c r="BI29" s="71">
        <v>1050</v>
      </c>
      <c r="BJ29" s="71">
        <v>1075</v>
      </c>
      <c r="BK29" s="71">
        <v>0</v>
      </c>
      <c r="BL29" s="209"/>
      <c r="BM29" s="71">
        <v>0</v>
      </c>
      <c r="BN29" s="71">
        <v>1045</v>
      </c>
      <c r="BO29" s="71">
        <v>1039</v>
      </c>
      <c r="BP29" s="71">
        <v>1040</v>
      </c>
      <c r="BQ29" s="71">
        <v>1041</v>
      </c>
      <c r="BR29" s="71">
        <v>1042</v>
      </c>
      <c r="BS29" s="71">
        <v>1040</v>
      </c>
      <c r="BT29" s="71">
        <v>1050</v>
      </c>
      <c r="BU29" s="71">
        <v>1075</v>
      </c>
      <c r="BV29" s="71">
        <v>0</v>
      </c>
      <c r="BW29" s="209"/>
      <c r="BX29" s="71">
        <v>0</v>
      </c>
      <c r="BY29" s="71">
        <v>850</v>
      </c>
      <c r="BZ29" s="71">
        <v>700</v>
      </c>
      <c r="CA29" s="71">
        <v>620</v>
      </c>
      <c r="CB29" s="71">
        <v>580</v>
      </c>
      <c r="CC29" s="71">
        <v>620</v>
      </c>
      <c r="CD29" s="71">
        <v>700</v>
      </c>
      <c r="CE29" s="71">
        <v>800</v>
      </c>
      <c r="CF29" s="71">
        <v>900</v>
      </c>
      <c r="CG29" s="71">
        <v>0</v>
      </c>
      <c r="CH29" s="209"/>
      <c r="CI29" s="209"/>
      <c r="CJ29" s="239">
        <f t="shared" si="15"/>
        <v>4.2248620488915503</v>
      </c>
      <c r="CK29" s="232">
        <v>133326506.5941</v>
      </c>
      <c r="CL29" s="233">
        <v>1078.357659</v>
      </c>
      <c r="CM29" s="233">
        <v>1060.5450000000001</v>
      </c>
      <c r="CN29" s="233">
        <v>1025.9672069999999</v>
      </c>
      <c r="CO29" s="233">
        <v>993.11635509999996</v>
      </c>
      <c r="CP29" s="234">
        <v>-14.74846827</v>
      </c>
      <c r="CQ29" s="234">
        <v>0</v>
      </c>
      <c r="CR29" s="234">
        <v>-0.31333643859999999</v>
      </c>
      <c r="CS29" s="234">
        <v>-120.3726212</v>
      </c>
      <c r="CT29" s="234">
        <f t="shared" si="16"/>
        <v>1.6833786900000014</v>
      </c>
      <c r="CU29" s="209"/>
      <c r="CV29" s="209"/>
      <c r="CW29" s="209"/>
      <c r="CX29" s="209"/>
      <c r="CY29" s="209"/>
      <c r="CZ29" s="209"/>
      <c r="DA29" s="209"/>
      <c r="DB29" s="209"/>
      <c r="DC29" s="209"/>
      <c r="DD29" s="209"/>
      <c r="DE29" s="209"/>
      <c r="DF29" s="209"/>
      <c r="DG29" s="209"/>
      <c r="DH29" s="209"/>
    </row>
    <row r="30" spans="1:112" ht="14.1" customHeight="1">
      <c r="A30" s="217">
        <f t="shared" si="23"/>
        <v>25</v>
      </c>
      <c r="B30" s="217">
        <f t="shared" si="21"/>
        <v>26</v>
      </c>
      <c r="C30" s="188">
        <v>25</v>
      </c>
      <c r="D30" s="188">
        <v>0</v>
      </c>
      <c r="E30" s="220">
        <v>11</v>
      </c>
      <c r="F30" s="220">
        <v>6</v>
      </c>
      <c r="G30" s="166">
        <v>5000</v>
      </c>
      <c r="H30" s="166">
        <v>12</v>
      </c>
      <c r="I30" s="166">
        <v>9.0909091999999902E-4</v>
      </c>
      <c r="J30" s="242">
        <v>1029.0909999999899</v>
      </c>
      <c r="K30" s="221">
        <v>3</v>
      </c>
      <c r="L30" s="40">
        <v>3.0000000000000001E-5</v>
      </c>
      <c r="M30" s="40">
        <v>2.9999999999999898E-2</v>
      </c>
      <c r="N30" s="220">
        <v>2</v>
      </c>
      <c r="O30" s="220">
        <v>1</v>
      </c>
      <c r="P30" s="220">
        <v>0</v>
      </c>
      <c r="Q30" s="319">
        <v>25</v>
      </c>
      <c r="R30" s="319">
        <v>25</v>
      </c>
      <c r="S30" s="320">
        <v>24</v>
      </c>
      <c r="T30" s="320">
        <v>-26</v>
      </c>
      <c r="U30" s="320"/>
      <c r="V30" s="50" t="str">
        <f t="shared" si="12"/>
        <v>7,12</v>
      </c>
      <c r="W30" s="241">
        <f t="shared" si="43"/>
        <v>6</v>
      </c>
      <c r="X30" s="196">
        <f t="shared" ref="X30:AG30" si="48">X11</f>
        <v>0</v>
      </c>
      <c r="Y30" s="196">
        <f t="shared" si="48"/>
        <v>0</v>
      </c>
      <c r="Z30" s="196">
        <f t="shared" si="48"/>
        <v>0</v>
      </c>
      <c r="AA30" s="196" t="str">
        <f t="shared" si="48"/>
        <v>W</v>
      </c>
      <c r="AB30" s="196" t="str">
        <f t="shared" si="48"/>
        <v>W</v>
      </c>
      <c r="AC30" s="196">
        <v>2</v>
      </c>
      <c r="AD30" s="196">
        <f t="shared" si="48"/>
        <v>0</v>
      </c>
      <c r="AE30" s="196">
        <v>5</v>
      </c>
      <c r="AF30" s="196">
        <f t="shared" si="48"/>
        <v>0</v>
      </c>
      <c r="AG30" s="196">
        <f t="shared" si="48"/>
        <v>0</v>
      </c>
      <c r="AH30" s="11"/>
      <c r="AI30" s="11"/>
      <c r="AJ30" s="227">
        <f>IF(OR(N30-N29&lt;0,O30=0),MAX(AJ$4:AJ29)+1,0)</f>
        <v>0</v>
      </c>
      <c r="AK30" s="224">
        <f t="shared" si="18"/>
        <v>6</v>
      </c>
      <c r="AL30" s="230" t="str">
        <f t="shared" si="19"/>
        <v/>
      </c>
      <c r="AM30" s="230" t="str">
        <f t="shared" si="42"/>
        <v/>
      </c>
      <c r="AN30" s="230" t="str">
        <f t="shared" si="42"/>
        <v/>
      </c>
      <c r="AO30" s="230" t="str">
        <f t="shared" si="42"/>
        <v/>
      </c>
      <c r="AP30" s="230" t="str">
        <f t="shared" si="42"/>
        <v/>
      </c>
      <c r="AQ30" s="230">
        <f t="shared" si="42"/>
        <v>26</v>
      </c>
      <c r="AR30" s="230" t="str">
        <f t="shared" si="42"/>
        <v/>
      </c>
      <c r="AS30" s="230" t="str">
        <f t="shared" si="42"/>
        <v/>
      </c>
      <c r="AT30" s="209"/>
      <c r="AU30" s="142">
        <v>0</v>
      </c>
      <c r="AV30" s="142">
        <v>6</v>
      </c>
      <c r="AW30" s="142">
        <v>3</v>
      </c>
      <c r="AX30" s="195">
        <v>-10</v>
      </c>
      <c r="AY30" s="142"/>
      <c r="AZ30" s="240" t="str">
        <f t="shared" si="47"/>
        <v>4,7</v>
      </c>
      <c r="BA30" s="209"/>
      <c r="BB30" s="71">
        <v>1027</v>
      </c>
      <c r="BC30" s="71">
        <v>1028</v>
      </c>
      <c r="BD30" s="71">
        <v>1028</v>
      </c>
      <c r="BE30" s="71">
        <v>1032</v>
      </c>
      <c r="BF30" s="71">
        <v>1032</v>
      </c>
      <c r="BG30" s="71">
        <v>1033</v>
      </c>
      <c r="BH30" s="71">
        <v>1032</v>
      </c>
      <c r="BI30" s="71">
        <v>1040</v>
      </c>
      <c r="BJ30" s="71">
        <v>1060</v>
      </c>
      <c r="BK30" s="71">
        <v>0</v>
      </c>
      <c r="BL30" s="209"/>
      <c r="BM30" s="71">
        <v>1027</v>
      </c>
      <c r="BN30" s="71">
        <v>1028</v>
      </c>
      <c r="BO30" s="71">
        <v>1028</v>
      </c>
      <c r="BP30" s="71">
        <v>1032</v>
      </c>
      <c r="BQ30" s="71">
        <v>1032</v>
      </c>
      <c r="BR30" s="71">
        <v>1033</v>
      </c>
      <c r="BS30" s="71">
        <v>1032</v>
      </c>
      <c r="BT30" s="71">
        <v>1040</v>
      </c>
      <c r="BU30" s="71">
        <v>1060</v>
      </c>
      <c r="BV30" s="71">
        <v>0</v>
      </c>
      <c r="BW30" s="209"/>
      <c r="BX30" s="71">
        <v>900</v>
      </c>
      <c r="BY30" s="71">
        <v>830</v>
      </c>
      <c r="BZ30" s="71">
        <v>710</v>
      </c>
      <c r="CA30" s="71">
        <v>640</v>
      </c>
      <c r="CB30" s="71">
        <v>600</v>
      </c>
      <c r="CC30" s="71">
        <v>650</v>
      </c>
      <c r="CD30" s="71">
        <v>700</v>
      </c>
      <c r="CE30" s="71">
        <v>800</v>
      </c>
      <c r="CF30" s="71">
        <v>900</v>
      </c>
      <c r="CG30" s="71">
        <v>0</v>
      </c>
      <c r="CH30" s="209"/>
      <c r="CI30" s="209"/>
      <c r="CJ30" s="239">
        <f t="shared" si="15"/>
        <v>4.6903069560866477</v>
      </c>
      <c r="CK30" s="232">
        <v>148014830.7974</v>
      </c>
      <c r="CL30" s="233">
        <v>1078.3535830000001</v>
      </c>
      <c r="CM30" s="233">
        <v>1060.5450000000001</v>
      </c>
      <c r="CN30" s="233">
        <v>1025.9658159999999</v>
      </c>
      <c r="CO30" s="233">
        <v>993.10534070000006</v>
      </c>
      <c r="CP30" s="234">
        <v>-14.63508236</v>
      </c>
      <c r="CQ30" s="234">
        <v>0</v>
      </c>
      <c r="CR30" s="234">
        <v>-0.30095526</v>
      </c>
      <c r="CS30" s="234">
        <v>-118.5877271</v>
      </c>
      <c r="CT30" s="234">
        <f t="shared" si="16"/>
        <v>1.7967646000000013</v>
      </c>
      <c r="CU30" s="209"/>
      <c r="CV30" s="209"/>
      <c r="CW30" s="209"/>
      <c r="CX30" s="209"/>
      <c r="CY30" s="209"/>
      <c r="CZ30" s="209"/>
      <c r="DA30" s="209"/>
      <c r="DB30" s="209"/>
      <c r="DC30" s="209"/>
      <c r="DD30" s="209"/>
      <c r="DE30" s="209"/>
      <c r="DF30" s="209"/>
      <c r="DG30" s="209"/>
      <c r="DH30" s="209"/>
    </row>
    <row r="31" spans="1:112" ht="14.1" customHeight="1">
      <c r="A31" s="217">
        <f t="shared" si="23"/>
        <v>26</v>
      </c>
      <c r="B31" s="217">
        <f t="shared" si="21"/>
        <v>27</v>
      </c>
      <c r="C31" s="188">
        <v>26</v>
      </c>
      <c r="D31" s="188">
        <v>0</v>
      </c>
      <c r="E31" s="220">
        <v>12</v>
      </c>
      <c r="F31" s="220">
        <v>6</v>
      </c>
      <c r="G31" s="166">
        <v>2000</v>
      </c>
      <c r="H31" s="166">
        <v>12</v>
      </c>
      <c r="I31" s="166">
        <v>9.0909091999999902E-4</v>
      </c>
      <c r="J31" s="242">
        <v>1025.9090000000001</v>
      </c>
      <c r="K31" s="221">
        <v>3</v>
      </c>
      <c r="L31" s="40">
        <v>3.0000000000000001E-5</v>
      </c>
      <c r="M31" s="40">
        <v>2.9999999999999898E-2</v>
      </c>
      <c r="N31" s="220">
        <v>2</v>
      </c>
      <c r="O31" s="220">
        <v>1</v>
      </c>
      <c r="P31" s="220">
        <v>0</v>
      </c>
      <c r="Q31" s="319">
        <v>26</v>
      </c>
      <c r="R31" s="319">
        <v>26</v>
      </c>
      <c r="S31" s="320">
        <v>25</v>
      </c>
      <c r="T31" s="320">
        <v>-30</v>
      </c>
      <c r="U31" s="320"/>
      <c r="V31" s="50" t="str">
        <f t="shared" si="12"/>
        <v>7,13</v>
      </c>
      <c r="W31" s="241">
        <f t="shared" si="43"/>
        <v>7</v>
      </c>
      <c r="X31" s="196">
        <f t="shared" ref="X31:AG31" si="49">X12</f>
        <v>0</v>
      </c>
      <c r="Y31" s="196">
        <f t="shared" si="49"/>
        <v>0</v>
      </c>
      <c r="Z31" s="196">
        <f t="shared" si="49"/>
        <v>0</v>
      </c>
      <c r="AA31" s="196" t="str">
        <f t="shared" si="49"/>
        <v>W</v>
      </c>
      <c r="AB31" s="196" t="str">
        <f t="shared" si="49"/>
        <v>W</v>
      </c>
      <c r="AC31" s="196">
        <v>2</v>
      </c>
      <c r="AD31" s="196">
        <v>5</v>
      </c>
      <c r="AE31" s="196">
        <f t="shared" si="49"/>
        <v>0</v>
      </c>
      <c r="AF31" s="196">
        <f t="shared" si="49"/>
        <v>0</v>
      </c>
      <c r="AG31" s="196">
        <f t="shared" si="49"/>
        <v>0</v>
      </c>
      <c r="AH31" s="11"/>
      <c r="AI31" s="11"/>
      <c r="AJ31" s="227">
        <f>IF(OR(N31-N30&lt;0,O31=0),MAX(AJ$4:AJ30)+1,0)</f>
        <v>0</v>
      </c>
      <c r="AK31" s="224">
        <f t="shared" si="18"/>
        <v>6</v>
      </c>
      <c r="AL31" s="230" t="str">
        <f t="shared" si="19"/>
        <v/>
      </c>
      <c r="AM31" s="230" t="str">
        <f t="shared" si="42"/>
        <v/>
      </c>
      <c r="AN31" s="230" t="str">
        <f t="shared" si="42"/>
        <v/>
      </c>
      <c r="AO31" s="230" t="str">
        <f t="shared" si="42"/>
        <v/>
      </c>
      <c r="AP31" s="230" t="str">
        <f t="shared" si="42"/>
        <v/>
      </c>
      <c r="AQ31" s="230">
        <f t="shared" si="42"/>
        <v>27</v>
      </c>
      <c r="AR31" s="230" t="str">
        <f t="shared" si="42"/>
        <v/>
      </c>
      <c r="AS31" s="230" t="str">
        <f t="shared" si="42"/>
        <v/>
      </c>
      <c r="AT31" s="209"/>
      <c r="AU31" s="142">
        <v>0</v>
      </c>
      <c r="AV31" s="142">
        <v>6</v>
      </c>
      <c r="AW31" s="142">
        <v>4</v>
      </c>
      <c r="AX31" s="195">
        <v>-10</v>
      </c>
      <c r="AY31" s="142"/>
      <c r="AZ31" s="240" t="str">
        <f t="shared" si="47"/>
        <v>5,7</v>
      </c>
      <c r="BA31" s="209"/>
      <c r="BB31" s="71">
        <v>997</v>
      </c>
      <c r="BC31" s="71">
        <v>1004</v>
      </c>
      <c r="BD31" s="71">
        <v>1008</v>
      </c>
      <c r="BE31" s="71">
        <v>1014</v>
      </c>
      <c r="BF31" s="71">
        <v>1020</v>
      </c>
      <c r="BG31" s="71">
        <v>1027</v>
      </c>
      <c r="BH31" s="71">
        <v>1032</v>
      </c>
      <c r="BI31" s="71">
        <v>1038</v>
      </c>
      <c r="BJ31" s="71">
        <v>1050</v>
      </c>
      <c r="BK31" s="71">
        <v>0</v>
      </c>
      <c r="BL31" s="209"/>
      <c r="BM31" s="71">
        <v>997</v>
      </c>
      <c r="BN31" s="71">
        <v>1004</v>
      </c>
      <c r="BO31" s="71">
        <v>1008</v>
      </c>
      <c r="BP31" s="71">
        <v>1014</v>
      </c>
      <c r="BQ31" s="71">
        <v>1020</v>
      </c>
      <c r="BR31" s="71">
        <v>1027</v>
      </c>
      <c r="BS31" s="71">
        <v>1032</v>
      </c>
      <c r="BT31" s="71">
        <v>1038</v>
      </c>
      <c r="BU31" s="71">
        <v>1050</v>
      </c>
      <c r="BV31" s="71">
        <v>0</v>
      </c>
      <c r="BW31" s="209"/>
      <c r="BX31" s="71">
        <v>900</v>
      </c>
      <c r="BY31" s="71">
        <v>810</v>
      </c>
      <c r="BZ31" s="71">
        <v>750</v>
      </c>
      <c r="CA31" s="71">
        <v>700</v>
      </c>
      <c r="CB31" s="71">
        <v>650</v>
      </c>
      <c r="CC31" s="71">
        <v>700</v>
      </c>
      <c r="CD31" s="71">
        <v>750</v>
      </c>
      <c r="CE31" s="71">
        <v>800</v>
      </c>
      <c r="CF31" s="71">
        <v>900</v>
      </c>
      <c r="CG31" s="71">
        <v>0</v>
      </c>
      <c r="CH31" s="209"/>
      <c r="CI31" s="209"/>
      <c r="CJ31" s="239">
        <f t="shared" si="15"/>
        <v>5.2022963540003042</v>
      </c>
      <c r="CK31" s="232">
        <v>164171987.421</v>
      </c>
      <c r="CL31" s="233">
        <v>1078.3488620000001</v>
      </c>
      <c r="CM31" s="233">
        <v>1060.5450000000001</v>
      </c>
      <c r="CN31" s="233">
        <v>1025.964373</v>
      </c>
      <c r="CO31" s="233">
        <v>993.09409219999998</v>
      </c>
      <c r="CP31" s="234">
        <v>-14.50417845</v>
      </c>
      <c r="CQ31" s="234">
        <v>0</v>
      </c>
      <c r="CR31" s="234">
        <v>-0.28832703030000001</v>
      </c>
      <c r="CS31" s="234">
        <v>-116.7761635</v>
      </c>
      <c r="CT31" s="234">
        <f t="shared" si="16"/>
        <v>1.9276685100000019</v>
      </c>
      <c r="CU31" s="209"/>
      <c r="CV31" s="209"/>
      <c r="CW31" s="209"/>
      <c r="CX31" s="209"/>
      <c r="CY31" s="209"/>
      <c r="CZ31" s="209"/>
      <c r="DA31" s="209"/>
      <c r="DB31" s="209"/>
      <c r="DC31" s="209"/>
      <c r="DD31" s="209"/>
      <c r="DE31" s="209"/>
      <c r="DF31" s="209"/>
      <c r="DG31" s="209"/>
      <c r="DH31" s="209"/>
    </row>
    <row r="32" spans="1:112" ht="14.1" customHeight="1">
      <c r="A32" s="217">
        <f t="shared" si="23"/>
        <v>27</v>
      </c>
      <c r="B32" s="217">
        <f t="shared" si="21"/>
        <v>28</v>
      </c>
      <c r="C32" s="188">
        <v>27</v>
      </c>
      <c r="D32" s="188">
        <v>0</v>
      </c>
      <c r="E32" s="220">
        <v>13</v>
      </c>
      <c r="F32" s="220">
        <v>8</v>
      </c>
      <c r="G32" s="166">
        <v>5000</v>
      </c>
      <c r="H32" s="166">
        <v>55</v>
      </c>
      <c r="I32" s="166">
        <v>9.67741939999999E-4</v>
      </c>
      <c r="J32" s="242">
        <v>1037.5809999999899</v>
      </c>
      <c r="K32" s="221">
        <v>3</v>
      </c>
      <c r="L32" s="40">
        <v>6.0000000000000002E-5</v>
      </c>
      <c r="M32" s="40">
        <v>2.5000000000000001E-2</v>
      </c>
      <c r="N32" s="220">
        <v>1</v>
      </c>
      <c r="O32" s="220">
        <v>1</v>
      </c>
      <c r="P32" s="220">
        <v>0</v>
      </c>
      <c r="Q32" s="319">
        <v>27</v>
      </c>
      <c r="R32" s="319">
        <v>27</v>
      </c>
      <c r="S32" s="320">
        <v>-28</v>
      </c>
      <c r="T32" s="320"/>
      <c r="U32" s="320"/>
      <c r="V32" s="50" t="str">
        <f t="shared" si="12"/>
        <v>9,14</v>
      </c>
      <c r="W32" s="241">
        <f t="shared" si="43"/>
        <v>8</v>
      </c>
      <c r="X32" s="196">
        <f t="shared" ref="X32:AG32" si="50">X13</f>
        <v>0</v>
      </c>
      <c r="Y32" s="196">
        <f t="shared" si="50"/>
        <v>0</v>
      </c>
      <c r="Z32" s="196">
        <f t="shared" si="50"/>
        <v>0</v>
      </c>
      <c r="AA32" s="196" t="str">
        <f t="shared" si="50"/>
        <v>W</v>
      </c>
      <c r="AB32" s="196" t="str">
        <f t="shared" si="50"/>
        <v>W</v>
      </c>
      <c r="AC32" s="196">
        <v>2</v>
      </c>
      <c r="AD32" s="196">
        <v>5</v>
      </c>
      <c r="AE32" s="196">
        <f t="shared" si="50"/>
        <v>0</v>
      </c>
      <c r="AF32" s="196">
        <f t="shared" si="50"/>
        <v>0</v>
      </c>
      <c r="AG32" s="196">
        <f t="shared" si="50"/>
        <v>0</v>
      </c>
      <c r="AH32" s="11"/>
      <c r="AI32" s="11"/>
      <c r="AJ32" s="227">
        <f>IF(OR(N32-N31&lt;0,O32=0),MAX(AJ$4:AJ31)+1,0)</f>
        <v>7</v>
      </c>
      <c r="AK32" s="224">
        <f t="shared" si="18"/>
        <v>7</v>
      </c>
      <c r="AL32" s="230" t="str">
        <f t="shared" si="19"/>
        <v/>
      </c>
      <c r="AM32" s="230" t="str">
        <f t="shared" si="42"/>
        <v/>
      </c>
      <c r="AN32" s="230" t="str">
        <f t="shared" si="42"/>
        <v/>
      </c>
      <c r="AO32" s="230" t="str">
        <f t="shared" si="42"/>
        <v/>
      </c>
      <c r="AP32" s="230" t="str">
        <f t="shared" si="42"/>
        <v/>
      </c>
      <c r="AQ32" s="230" t="str">
        <f t="shared" si="42"/>
        <v/>
      </c>
      <c r="AR32" s="230">
        <f t="shared" si="42"/>
        <v>28</v>
      </c>
      <c r="AS32" s="230" t="str">
        <f t="shared" si="42"/>
        <v/>
      </c>
      <c r="AT32" s="209"/>
      <c r="AU32" s="142">
        <v>0</v>
      </c>
      <c r="AV32" s="142">
        <v>7</v>
      </c>
      <c r="AW32" s="142">
        <v>3</v>
      </c>
      <c r="AX32" s="195">
        <v>-10</v>
      </c>
      <c r="AY32" s="142"/>
      <c r="AZ32" s="240" t="str">
        <f t="shared" si="47"/>
        <v>4,8</v>
      </c>
      <c r="BA32" s="209"/>
      <c r="BB32" s="71">
        <v>0</v>
      </c>
      <c r="BC32" s="71">
        <v>1030</v>
      </c>
      <c r="BD32" s="71">
        <v>1040</v>
      </c>
      <c r="BE32" s="71">
        <v>1045</v>
      </c>
      <c r="BF32" s="71">
        <v>1050</v>
      </c>
      <c r="BG32" s="71">
        <v>1050</v>
      </c>
      <c r="BH32" s="71">
        <v>1050</v>
      </c>
      <c r="BI32" s="71">
        <v>1050</v>
      </c>
      <c r="BJ32" s="71">
        <v>1044</v>
      </c>
      <c r="BK32" s="71">
        <v>0</v>
      </c>
      <c r="BL32" s="209"/>
      <c r="BM32" s="71">
        <v>0</v>
      </c>
      <c r="BN32" s="71">
        <v>1030</v>
      </c>
      <c r="BO32" s="71">
        <v>1040</v>
      </c>
      <c r="BP32" s="71">
        <v>1045</v>
      </c>
      <c r="BQ32" s="71">
        <v>1050</v>
      </c>
      <c r="BR32" s="71">
        <v>1050</v>
      </c>
      <c r="BS32" s="71">
        <v>1050</v>
      </c>
      <c r="BT32" s="71">
        <v>1050</v>
      </c>
      <c r="BU32" s="71">
        <v>1044</v>
      </c>
      <c r="BV32" s="71">
        <v>0</v>
      </c>
      <c r="BW32" s="209"/>
      <c r="BX32" s="71">
        <v>0</v>
      </c>
      <c r="BY32" s="71">
        <v>950</v>
      </c>
      <c r="BZ32" s="71">
        <v>850</v>
      </c>
      <c r="CA32" s="71">
        <v>850</v>
      </c>
      <c r="CB32" s="71">
        <v>850</v>
      </c>
      <c r="CC32" s="71">
        <v>850</v>
      </c>
      <c r="CD32" s="71">
        <v>850</v>
      </c>
      <c r="CE32" s="71">
        <v>850</v>
      </c>
      <c r="CF32" s="71">
        <v>850</v>
      </c>
      <c r="CG32" s="71">
        <v>0</v>
      </c>
      <c r="CH32" s="209"/>
      <c r="CI32" s="209"/>
      <c r="CJ32" s="239">
        <f t="shared" si="15"/>
        <v>5.7654846917065932</v>
      </c>
      <c r="CK32" s="232">
        <v>181944859.70699999</v>
      </c>
      <c r="CL32" s="233">
        <v>1078.343537</v>
      </c>
      <c r="CM32" s="233">
        <v>1060.5450000000001</v>
      </c>
      <c r="CN32" s="233">
        <v>1025.9628769999999</v>
      </c>
      <c r="CO32" s="233">
        <v>993.08259969999995</v>
      </c>
      <c r="CP32" s="234">
        <v>-14.35704117</v>
      </c>
      <c r="CQ32" s="234">
        <v>0</v>
      </c>
      <c r="CR32" s="234">
        <v>-0.27545653790000002</v>
      </c>
      <c r="CS32" s="234">
        <v>-114.9371072</v>
      </c>
      <c r="CT32" s="234">
        <f t="shared" si="16"/>
        <v>2.074805790000001</v>
      </c>
      <c r="CU32" s="209"/>
      <c r="CV32" s="209"/>
      <c r="CW32" s="209"/>
      <c r="CX32" s="209"/>
      <c r="CY32" s="209"/>
      <c r="CZ32" s="209"/>
      <c r="DA32" s="209"/>
      <c r="DB32" s="209"/>
      <c r="DC32" s="209"/>
      <c r="DD32" s="209"/>
      <c r="DE32" s="209"/>
      <c r="DF32" s="209"/>
      <c r="DG32" s="209"/>
      <c r="DH32" s="209"/>
    </row>
    <row r="33" spans="1:112" ht="14.1" customHeight="1">
      <c r="A33" s="217">
        <f t="shared" si="23"/>
        <v>28</v>
      </c>
      <c r="B33" s="217">
        <f t="shared" si="21"/>
        <v>29</v>
      </c>
      <c r="C33" s="188">
        <v>28</v>
      </c>
      <c r="D33" s="188">
        <v>0</v>
      </c>
      <c r="E33" s="220">
        <v>12</v>
      </c>
      <c r="F33" s="220">
        <v>7</v>
      </c>
      <c r="G33" s="166">
        <v>5500</v>
      </c>
      <c r="H33" s="166">
        <v>55</v>
      </c>
      <c r="I33" s="166">
        <v>9.67741939999999E-4</v>
      </c>
      <c r="J33" s="242">
        <v>1032.5</v>
      </c>
      <c r="K33" s="221">
        <v>3</v>
      </c>
      <c r="L33" s="40">
        <v>6.0000000000000002E-5</v>
      </c>
      <c r="M33" s="40">
        <v>2.5000000000000001E-2</v>
      </c>
      <c r="N33" s="220">
        <v>2</v>
      </c>
      <c r="O33" s="220">
        <v>1</v>
      </c>
      <c r="P33" s="220">
        <v>0</v>
      </c>
      <c r="Q33" s="319">
        <v>28</v>
      </c>
      <c r="R33" s="319">
        <v>28</v>
      </c>
      <c r="S33" s="320">
        <v>27</v>
      </c>
      <c r="T33" s="320">
        <v>-29</v>
      </c>
      <c r="U33" s="320"/>
      <c r="V33" s="50" t="str">
        <f t="shared" si="12"/>
        <v>8,13</v>
      </c>
      <c r="W33" s="241">
        <f t="shared" si="43"/>
        <v>9</v>
      </c>
      <c r="X33" s="196">
        <f t="shared" ref="X33:AG33" si="51">X14</f>
        <v>0</v>
      </c>
      <c r="Y33" s="196">
        <f t="shared" si="51"/>
        <v>0</v>
      </c>
      <c r="Z33" s="196">
        <f t="shared" si="51"/>
        <v>0</v>
      </c>
      <c r="AA33" s="196" t="str">
        <f t="shared" si="51"/>
        <v>W</v>
      </c>
      <c r="AB33" s="196" t="str">
        <f t="shared" si="51"/>
        <v>W</v>
      </c>
      <c r="AC33" s="196">
        <v>6</v>
      </c>
      <c r="AD33" s="196">
        <f t="shared" si="51"/>
        <v>0</v>
      </c>
      <c r="AE33" s="196">
        <f t="shared" si="51"/>
        <v>0</v>
      </c>
      <c r="AF33" s="196">
        <f t="shared" si="51"/>
        <v>0</v>
      </c>
      <c r="AG33" s="196">
        <f t="shared" si="51"/>
        <v>0</v>
      </c>
      <c r="AH33" s="11"/>
      <c r="AI33" s="11"/>
      <c r="AJ33" s="227">
        <f>IF(OR(N33-N32&lt;0,O33=0),MAX(AJ$4:AJ32)+1,0)</f>
        <v>0</v>
      </c>
      <c r="AK33" s="224">
        <f t="shared" si="18"/>
        <v>7</v>
      </c>
      <c r="AL33" s="230" t="str">
        <f t="shared" si="19"/>
        <v/>
      </c>
      <c r="AM33" s="230" t="str">
        <f t="shared" si="42"/>
        <v/>
      </c>
      <c r="AN33" s="230" t="str">
        <f t="shared" si="42"/>
        <v/>
      </c>
      <c r="AO33" s="230" t="str">
        <f t="shared" si="42"/>
        <v/>
      </c>
      <c r="AP33" s="230" t="str">
        <f t="shared" si="42"/>
        <v/>
      </c>
      <c r="AQ33" s="230" t="str">
        <f t="shared" si="42"/>
        <v/>
      </c>
      <c r="AR33" s="230">
        <f t="shared" si="42"/>
        <v>29</v>
      </c>
      <c r="AS33" s="230" t="str">
        <f t="shared" si="42"/>
        <v/>
      </c>
      <c r="AT33" s="209"/>
      <c r="AU33" s="142">
        <v>0</v>
      </c>
      <c r="AV33" s="142">
        <v>7</v>
      </c>
      <c r="AW33" s="142">
        <v>4</v>
      </c>
      <c r="AX33" s="195">
        <v>-10</v>
      </c>
      <c r="AY33" s="142"/>
      <c r="AZ33" s="240" t="str">
        <f t="shared" si="47"/>
        <v>5,8</v>
      </c>
      <c r="BA33" s="209"/>
      <c r="BB33" s="71">
        <v>0</v>
      </c>
      <c r="BC33" s="71">
        <v>0</v>
      </c>
      <c r="BD33" s="71">
        <v>1080</v>
      </c>
      <c r="BE33" s="71">
        <v>1080</v>
      </c>
      <c r="BF33" s="71">
        <v>1080</v>
      </c>
      <c r="BG33" s="71">
        <v>1080</v>
      </c>
      <c r="BH33" s="71">
        <v>0</v>
      </c>
      <c r="BI33" s="71">
        <v>0</v>
      </c>
      <c r="BJ33" s="71">
        <v>0</v>
      </c>
      <c r="BK33" s="71">
        <v>0</v>
      </c>
      <c r="BL33" s="209"/>
      <c r="BM33" s="71">
        <v>0</v>
      </c>
      <c r="BN33" s="71">
        <v>0</v>
      </c>
      <c r="BO33" s="71">
        <v>1080</v>
      </c>
      <c r="BP33" s="71">
        <v>1080</v>
      </c>
      <c r="BQ33" s="71">
        <v>1080</v>
      </c>
      <c r="BR33" s="71">
        <v>1080</v>
      </c>
      <c r="BS33" s="71">
        <v>0</v>
      </c>
      <c r="BT33" s="71">
        <v>0</v>
      </c>
      <c r="BU33" s="71">
        <v>0</v>
      </c>
      <c r="BV33" s="71">
        <v>0</v>
      </c>
      <c r="BW33" s="209"/>
      <c r="BX33" s="71">
        <v>0</v>
      </c>
      <c r="BY33" s="71">
        <v>0</v>
      </c>
      <c r="BZ33" s="71">
        <v>950</v>
      </c>
      <c r="CA33" s="71">
        <v>950</v>
      </c>
      <c r="CB33" s="71">
        <v>950</v>
      </c>
      <c r="CC33" s="71">
        <v>950</v>
      </c>
      <c r="CD33" s="71">
        <v>0</v>
      </c>
      <c r="CE33" s="71">
        <v>0</v>
      </c>
      <c r="CF33" s="71">
        <v>0</v>
      </c>
      <c r="CG33" s="71">
        <v>0</v>
      </c>
      <c r="CH33" s="209"/>
      <c r="CI33" s="209"/>
      <c r="CJ33" s="239">
        <f t="shared" si="15"/>
        <v>6.3849918631835116</v>
      </c>
      <c r="CK33" s="232">
        <v>201495019.2216</v>
      </c>
      <c r="CL33" s="233">
        <v>1078.3376599999999</v>
      </c>
      <c r="CM33" s="233">
        <v>1060.5450000000001</v>
      </c>
      <c r="CN33" s="233">
        <v>1025.9612509999999</v>
      </c>
      <c r="CO33" s="233">
        <v>993.07072049999999</v>
      </c>
      <c r="CP33" s="234">
        <v>-14.195293810000001</v>
      </c>
      <c r="CQ33" s="234">
        <v>0</v>
      </c>
      <c r="CR33" s="234">
        <v>-0.26174139629999998</v>
      </c>
      <c r="CS33" s="234">
        <v>-113.04882000000001</v>
      </c>
      <c r="CT33" s="234">
        <f t="shared" si="16"/>
        <v>2.2365531500000007</v>
      </c>
      <c r="CU33" s="209"/>
      <c r="CV33" s="209"/>
      <c r="CW33" s="209"/>
      <c r="CX33" s="209"/>
      <c r="CY33" s="209"/>
      <c r="CZ33" s="209"/>
      <c r="DA33" s="209"/>
      <c r="DB33" s="209"/>
      <c r="DC33" s="209"/>
      <c r="DD33" s="209"/>
      <c r="DE33" s="209"/>
      <c r="DF33" s="209"/>
      <c r="DG33" s="209"/>
      <c r="DH33" s="209"/>
    </row>
    <row r="34" spans="1:112" ht="14.1" customHeight="1">
      <c r="A34" s="217">
        <f t="shared" si="23"/>
        <v>29</v>
      </c>
      <c r="B34" s="217">
        <f t="shared" si="21"/>
        <v>30</v>
      </c>
      <c r="C34" s="188">
        <v>29</v>
      </c>
      <c r="D34" s="188">
        <v>0</v>
      </c>
      <c r="E34" s="220">
        <v>12</v>
      </c>
      <c r="F34" s="220">
        <v>6</v>
      </c>
      <c r="G34" s="166">
        <v>5000</v>
      </c>
      <c r="H34" s="166">
        <v>55</v>
      </c>
      <c r="I34" s="166">
        <v>9.67741939999999E-4</v>
      </c>
      <c r="J34" s="242">
        <v>1027.4190000000001</v>
      </c>
      <c r="K34" s="221">
        <v>3</v>
      </c>
      <c r="L34" s="40">
        <v>6.0000000000000002E-5</v>
      </c>
      <c r="M34" s="40">
        <v>2.5000000000000001E-2</v>
      </c>
      <c r="N34" s="220">
        <v>2</v>
      </c>
      <c r="O34" s="220">
        <v>1</v>
      </c>
      <c r="P34" s="220">
        <v>0</v>
      </c>
      <c r="Q34" s="319">
        <v>29</v>
      </c>
      <c r="R34" s="319">
        <v>29</v>
      </c>
      <c r="S34" s="320">
        <v>28</v>
      </c>
      <c r="T34" s="320">
        <v>-30</v>
      </c>
      <c r="U34" s="320"/>
      <c r="V34" s="50" t="str">
        <f t="shared" si="12"/>
        <v>7,13</v>
      </c>
      <c r="W34" s="241">
        <f t="shared" si="43"/>
        <v>10</v>
      </c>
      <c r="X34" s="196">
        <f t="shared" ref="X34:AG34" si="52">X15</f>
        <v>0</v>
      </c>
      <c r="Y34" s="196">
        <f t="shared" si="52"/>
        <v>0</v>
      </c>
      <c r="Z34" s="196">
        <f t="shared" si="52"/>
        <v>0</v>
      </c>
      <c r="AA34" s="196" t="str">
        <f t="shared" si="52"/>
        <v>W</v>
      </c>
      <c r="AB34" s="196" t="str">
        <f t="shared" si="52"/>
        <v>W</v>
      </c>
      <c r="AC34" s="196">
        <f t="shared" si="52"/>
        <v>0</v>
      </c>
      <c r="AD34" s="196">
        <v>6</v>
      </c>
      <c r="AE34" s="196">
        <f t="shared" si="52"/>
        <v>0</v>
      </c>
      <c r="AF34" s="196">
        <f t="shared" si="52"/>
        <v>0</v>
      </c>
      <c r="AG34" s="196">
        <f t="shared" si="52"/>
        <v>0</v>
      </c>
      <c r="AH34" s="11"/>
      <c r="AI34" s="11"/>
      <c r="AJ34" s="227">
        <f>IF(OR(N34-N33&lt;0,O34=0),MAX(AJ$4:AJ33)+1,0)</f>
        <v>0</v>
      </c>
      <c r="AK34" s="224">
        <f t="shared" si="18"/>
        <v>7</v>
      </c>
      <c r="AL34" s="230" t="str">
        <f t="shared" si="19"/>
        <v/>
      </c>
      <c r="AM34" s="230" t="str">
        <f t="shared" si="42"/>
        <v/>
      </c>
      <c r="AN34" s="230" t="str">
        <f t="shared" si="42"/>
        <v/>
      </c>
      <c r="AO34" s="230" t="str">
        <f t="shared" si="42"/>
        <v/>
      </c>
      <c r="AP34" s="230" t="str">
        <f t="shared" si="42"/>
        <v/>
      </c>
      <c r="AQ34" s="230" t="str">
        <f t="shared" si="42"/>
        <v/>
      </c>
      <c r="AR34" s="230">
        <f t="shared" si="42"/>
        <v>30</v>
      </c>
      <c r="AS34" s="230" t="str">
        <f t="shared" si="42"/>
        <v/>
      </c>
      <c r="AT34" s="209"/>
      <c r="AU34" s="142">
        <v>0</v>
      </c>
      <c r="AV34" s="142">
        <v>8</v>
      </c>
      <c r="AW34" s="142">
        <v>3</v>
      </c>
      <c r="AX34" s="195">
        <v>-10</v>
      </c>
      <c r="AY34" s="142"/>
      <c r="AZ34" s="240" t="str">
        <f t="shared" si="47"/>
        <v>4,9</v>
      </c>
      <c r="BA34" s="209"/>
      <c r="BB34" s="209"/>
      <c r="BC34" s="209"/>
      <c r="BD34" s="209"/>
      <c r="BE34" s="209"/>
      <c r="BF34" s="209"/>
      <c r="BG34" s="209"/>
      <c r="BH34" s="209"/>
      <c r="BI34" s="209"/>
      <c r="BJ34" s="209"/>
      <c r="BK34" s="209"/>
      <c r="BL34" s="209"/>
      <c r="BM34" s="209"/>
      <c r="BN34" s="209"/>
      <c r="BO34" s="209"/>
      <c r="BP34" s="209"/>
      <c r="BQ34" s="209"/>
      <c r="BR34" s="209"/>
      <c r="BS34" s="209"/>
      <c r="BT34" s="209"/>
      <c r="BU34" s="209"/>
      <c r="BV34" s="209"/>
      <c r="BW34" s="209"/>
      <c r="BX34" s="209"/>
      <c r="BY34" s="209"/>
      <c r="BZ34" s="209"/>
      <c r="CA34" s="209"/>
      <c r="CB34" s="209"/>
      <c r="CC34" s="209"/>
      <c r="CD34" s="209"/>
      <c r="CE34" s="209"/>
      <c r="CF34" s="209"/>
      <c r="CG34" s="209"/>
      <c r="CH34" s="209"/>
      <c r="CI34" s="209"/>
      <c r="CJ34" s="239">
        <f t="shared" si="15"/>
        <v>7.0664497518062204</v>
      </c>
      <c r="CK34" s="232">
        <v>223000194.68759999</v>
      </c>
      <c r="CL34" s="233">
        <v>1078.3312920000001</v>
      </c>
      <c r="CM34" s="233">
        <v>1060.5450000000001</v>
      </c>
      <c r="CN34" s="233">
        <v>1025.959507</v>
      </c>
      <c r="CO34" s="233">
        <v>993.05847859999994</v>
      </c>
      <c r="CP34" s="234">
        <v>-14.020808280000001</v>
      </c>
      <c r="CQ34" s="234">
        <v>0</v>
      </c>
      <c r="CR34" s="234">
        <v>-0.2473468912</v>
      </c>
      <c r="CS34" s="234">
        <v>-111.11623969999999</v>
      </c>
      <c r="CT34" s="234">
        <f t="shared" si="16"/>
        <v>2.4110386800000008</v>
      </c>
      <c r="CU34" s="209"/>
      <c r="CV34" s="209"/>
      <c r="CW34" s="209"/>
      <c r="CX34" s="209"/>
      <c r="CY34" s="209"/>
      <c r="CZ34" s="209"/>
      <c r="DA34" s="209"/>
      <c r="DB34" s="209"/>
      <c r="DC34" s="209"/>
      <c r="DD34" s="209"/>
      <c r="DE34" s="209"/>
      <c r="DF34" s="209"/>
      <c r="DG34" s="209"/>
      <c r="DH34" s="209"/>
    </row>
    <row r="35" spans="1:112" ht="14.1" customHeight="1">
      <c r="A35" s="217">
        <f t="shared" si="23"/>
        <v>30</v>
      </c>
      <c r="B35" s="217">
        <f t="shared" si="21"/>
        <v>31</v>
      </c>
      <c r="C35" s="188">
        <v>30</v>
      </c>
      <c r="D35" s="188">
        <v>0</v>
      </c>
      <c r="E35" s="220">
        <v>12</v>
      </c>
      <c r="F35" s="220">
        <v>5</v>
      </c>
      <c r="G35" s="166">
        <v>5000</v>
      </c>
      <c r="H35" s="166">
        <v>40</v>
      </c>
      <c r="I35" s="166">
        <v>1.25E-3</v>
      </c>
      <c r="J35" s="242">
        <v>1021.875</v>
      </c>
      <c r="K35" s="221">
        <v>3</v>
      </c>
      <c r="L35" s="40">
        <v>6.0000000000000002E-5</v>
      </c>
      <c r="M35" s="40">
        <v>2.5000000000000001E-2</v>
      </c>
      <c r="N35" s="220">
        <v>3</v>
      </c>
      <c r="O35" s="220">
        <v>1</v>
      </c>
      <c r="P35" s="220">
        <v>0</v>
      </c>
      <c r="Q35" s="319">
        <v>30</v>
      </c>
      <c r="R35" s="319">
        <v>30</v>
      </c>
      <c r="S35" s="320">
        <v>26</v>
      </c>
      <c r="T35" s="320">
        <v>29</v>
      </c>
      <c r="U35" s="320">
        <v>-31</v>
      </c>
      <c r="V35" s="50" t="str">
        <f t="shared" si="12"/>
        <v>6,13</v>
      </c>
      <c r="W35" s="241">
        <f t="shared" si="43"/>
        <v>11</v>
      </c>
      <c r="X35" s="196">
        <f t="shared" ref="X35:AG35" si="53">X16</f>
        <v>0</v>
      </c>
      <c r="Y35" s="196">
        <f t="shared" si="53"/>
        <v>0</v>
      </c>
      <c r="Z35" s="196">
        <f t="shared" si="53"/>
        <v>0</v>
      </c>
      <c r="AA35" s="196">
        <f t="shared" si="53"/>
        <v>0</v>
      </c>
      <c r="AB35" s="196">
        <f t="shared" si="53"/>
        <v>0</v>
      </c>
      <c r="AC35" s="196">
        <f t="shared" si="53"/>
        <v>0</v>
      </c>
      <c r="AD35" s="196">
        <v>6</v>
      </c>
      <c r="AE35" s="196">
        <f t="shared" si="53"/>
        <v>0</v>
      </c>
      <c r="AF35" s="196">
        <f t="shared" si="53"/>
        <v>0</v>
      </c>
      <c r="AG35" s="196">
        <f t="shared" si="53"/>
        <v>0</v>
      </c>
      <c r="AH35" s="11"/>
      <c r="AI35" s="11"/>
      <c r="AJ35" s="227">
        <f>IF(OR(N35-N34&lt;0,O35=0),MAX(AJ$4:AJ34)+1,0)</f>
        <v>0</v>
      </c>
      <c r="AK35" s="224">
        <f t="shared" si="18"/>
        <v>7</v>
      </c>
      <c r="AL35" s="230" t="str">
        <f t="shared" si="19"/>
        <v/>
      </c>
      <c r="AM35" s="230" t="str">
        <f t="shared" si="42"/>
        <v/>
      </c>
      <c r="AN35" s="230" t="str">
        <f t="shared" si="42"/>
        <v/>
      </c>
      <c r="AO35" s="230" t="str">
        <f t="shared" si="42"/>
        <v/>
      </c>
      <c r="AP35" s="230" t="str">
        <f t="shared" si="42"/>
        <v/>
      </c>
      <c r="AQ35" s="230" t="str">
        <f t="shared" si="42"/>
        <v/>
      </c>
      <c r="AR35" s="230">
        <f t="shared" si="42"/>
        <v>31</v>
      </c>
      <c r="AS35" s="230" t="str">
        <f t="shared" si="42"/>
        <v/>
      </c>
      <c r="AT35" s="209"/>
      <c r="AU35" s="142">
        <v>0</v>
      </c>
      <c r="AV35" s="142">
        <v>8</v>
      </c>
      <c r="AW35" s="142">
        <v>4</v>
      </c>
      <c r="AX35" s="195">
        <v>-10</v>
      </c>
      <c r="AY35" s="142"/>
      <c r="AZ35" s="240" t="str">
        <f t="shared" si="47"/>
        <v>5,9</v>
      </c>
      <c r="BA35" s="209"/>
      <c r="BB35" s="201">
        <f t="shared" ref="BB35:BK35" si="54">IF(BB19=0,$BB$18,BB19)</f>
        <v>1105</v>
      </c>
      <c r="BC35" s="201">
        <f t="shared" si="54"/>
        <v>1105</v>
      </c>
      <c r="BD35" s="201">
        <f t="shared" si="54"/>
        <v>997</v>
      </c>
      <c r="BE35" s="201">
        <f t="shared" si="54"/>
        <v>997</v>
      </c>
      <c r="BF35" s="201">
        <f t="shared" si="54"/>
        <v>997</v>
      </c>
      <c r="BG35" s="201">
        <f t="shared" si="54"/>
        <v>997</v>
      </c>
      <c r="BH35" s="201">
        <f t="shared" si="54"/>
        <v>997</v>
      </c>
      <c r="BI35" s="201">
        <f t="shared" si="54"/>
        <v>997</v>
      </c>
      <c r="BJ35" s="201">
        <f t="shared" si="54"/>
        <v>997</v>
      </c>
      <c r="BK35" s="201">
        <f t="shared" si="54"/>
        <v>997</v>
      </c>
      <c r="BL35" s="209"/>
      <c r="BM35" s="201">
        <f t="shared" ref="BM35:BV35" si="55">IF(BM19=0,$BM$18,BM19)</f>
        <v>1110</v>
      </c>
      <c r="BN35" s="201">
        <f t="shared" si="55"/>
        <v>1110</v>
      </c>
      <c r="BO35" s="201">
        <f t="shared" si="55"/>
        <v>997</v>
      </c>
      <c r="BP35" s="201">
        <f t="shared" si="55"/>
        <v>997</v>
      </c>
      <c r="BQ35" s="201">
        <f t="shared" si="55"/>
        <v>997</v>
      </c>
      <c r="BR35" s="201">
        <f t="shared" si="55"/>
        <v>997</v>
      </c>
      <c r="BS35" s="201">
        <f t="shared" si="55"/>
        <v>997</v>
      </c>
      <c r="BT35" s="201">
        <f t="shared" si="55"/>
        <v>997</v>
      </c>
      <c r="BU35" s="201">
        <f t="shared" si="55"/>
        <v>997</v>
      </c>
      <c r="BV35" s="201">
        <f t="shared" si="55"/>
        <v>997</v>
      </c>
      <c r="BW35" s="209"/>
      <c r="BX35" s="201">
        <f t="shared" ref="BX35:CG35" si="56">IF(BX19=0,$BX$18,BX19)</f>
        <v>1000</v>
      </c>
      <c r="BY35" s="201">
        <f t="shared" si="56"/>
        <v>1000</v>
      </c>
      <c r="BZ35" s="201">
        <f t="shared" si="56"/>
        <v>530</v>
      </c>
      <c r="CA35" s="201">
        <f t="shared" si="56"/>
        <v>530</v>
      </c>
      <c r="CB35" s="201">
        <f t="shared" si="56"/>
        <v>530</v>
      </c>
      <c r="CC35" s="201">
        <f t="shared" si="56"/>
        <v>530</v>
      </c>
      <c r="CD35" s="201">
        <f t="shared" si="56"/>
        <v>530</v>
      </c>
      <c r="CE35" s="201">
        <f t="shared" si="56"/>
        <v>530</v>
      </c>
      <c r="CF35" s="201">
        <f t="shared" si="56"/>
        <v>530</v>
      </c>
      <c r="CG35" s="201">
        <f t="shared" si="56"/>
        <v>530</v>
      </c>
      <c r="CH35" s="209"/>
      <c r="CI35" s="209"/>
      <c r="CJ35" s="239">
        <f t="shared" si="15"/>
        <v>7.81605342929437</v>
      </c>
      <c r="CK35" s="232">
        <v>246655887.70030001</v>
      </c>
      <c r="CL35" s="233">
        <v>1078.3244999999999</v>
      </c>
      <c r="CM35" s="233">
        <v>1060.5450000000001</v>
      </c>
      <c r="CN35" s="233">
        <v>1025.957682</v>
      </c>
      <c r="CO35" s="233">
        <v>993.04595819999997</v>
      </c>
      <c r="CP35" s="234">
        <v>-13.83563373</v>
      </c>
      <c r="CQ35" s="234">
        <v>0</v>
      </c>
      <c r="CR35" s="234">
        <v>-0.2326328268</v>
      </c>
      <c r="CS35" s="234">
        <v>-109.1536906</v>
      </c>
      <c r="CT35" s="234">
        <f t="shared" si="16"/>
        <v>2.5962132300000018</v>
      </c>
      <c r="CU35" s="209"/>
      <c r="CV35" s="209"/>
      <c r="CW35" s="209"/>
      <c r="CX35" s="209"/>
      <c r="CY35" s="209"/>
      <c r="CZ35" s="209"/>
      <c r="DA35" s="209"/>
      <c r="DB35" s="209"/>
      <c r="DC35" s="209"/>
      <c r="DD35" s="209"/>
      <c r="DE35" s="209"/>
      <c r="DF35" s="209"/>
      <c r="DG35" s="209"/>
      <c r="DH35" s="209"/>
    </row>
    <row r="36" spans="1:112" ht="14.1" customHeight="1">
      <c r="A36" s="217">
        <f t="shared" si="23"/>
        <v>31</v>
      </c>
      <c r="B36" s="217">
        <f t="shared" si="21"/>
        <v>32</v>
      </c>
      <c r="C36" s="188">
        <v>31</v>
      </c>
      <c r="D36" s="188">
        <v>0</v>
      </c>
      <c r="E36" s="220">
        <v>12</v>
      </c>
      <c r="F36" s="220">
        <v>4</v>
      </c>
      <c r="G36" s="166">
        <v>5000</v>
      </c>
      <c r="H36" s="166">
        <v>40</v>
      </c>
      <c r="I36" s="166">
        <v>1.25E-3</v>
      </c>
      <c r="J36" s="242">
        <v>1015.625</v>
      </c>
      <c r="K36" s="221">
        <v>3</v>
      </c>
      <c r="L36" s="40">
        <v>6.0000000000000002E-5</v>
      </c>
      <c r="M36" s="40">
        <v>2.5000000000000001E-2</v>
      </c>
      <c r="N36" s="220">
        <v>2</v>
      </c>
      <c r="O36" s="220">
        <v>1</v>
      </c>
      <c r="P36" s="220">
        <v>0</v>
      </c>
      <c r="Q36" s="319">
        <v>31</v>
      </c>
      <c r="R36" s="319">
        <v>31</v>
      </c>
      <c r="S36" s="320">
        <v>30</v>
      </c>
      <c r="T36" s="320">
        <v>-32</v>
      </c>
      <c r="U36" s="320"/>
      <c r="V36" s="50" t="str">
        <f t="shared" si="12"/>
        <v>5,13</v>
      </c>
      <c r="W36" s="241">
        <f t="shared" si="43"/>
        <v>12</v>
      </c>
      <c r="X36" s="196">
        <f t="shared" ref="X36:AG36" si="57">X17</f>
        <v>0</v>
      </c>
      <c r="Y36" s="196">
        <f t="shared" si="57"/>
        <v>0</v>
      </c>
      <c r="Z36" s="196">
        <f t="shared" si="57"/>
        <v>0</v>
      </c>
      <c r="AA36" s="196">
        <f t="shared" si="57"/>
        <v>0</v>
      </c>
      <c r="AB36" s="196">
        <f t="shared" si="57"/>
        <v>0</v>
      </c>
      <c r="AC36" s="196">
        <f t="shared" si="57"/>
        <v>0</v>
      </c>
      <c r="AD36" s="196">
        <v>6</v>
      </c>
      <c r="AE36" s="196">
        <f t="shared" si="57"/>
        <v>0</v>
      </c>
      <c r="AF36" s="196">
        <f t="shared" si="57"/>
        <v>0</v>
      </c>
      <c r="AG36" s="196">
        <f t="shared" si="57"/>
        <v>0</v>
      </c>
      <c r="AH36" s="11"/>
      <c r="AI36" s="11"/>
      <c r="AJ36" s="227">
        <f>IF(OR(N36-N35&lt;0,O36=0),MAX(AJ$4:AJ35)+1,0)</f>
        <v>8</v>
      </c>
      <c r="AK36" s="224">
        <f t="shared" si="18"/>
        <v>8</v>
      </c>
      <c r="AL36" s="230" t="str">
        <f t="shared" si="19"/>
        <v/>
      </c>
      <c r="AM36" s="230" t="str">
        <f t="shared" si="42"/>
        <v/>
      </c>
      <c r="AN36" s="230" t="str">
        <f t="shared" si="42"/>
        <v/>
      </c>
      <c r="AO36" s="230" t="str">
        <f t="shared" si="42"/>
        <v/>
      </c>
      <c r="AP36" s="230" t="str">
        <f t="shared" si="42"/>
        <v/>
      </c>
      <c r="AQ36" s="230" t="str">
        <f t="shared" si="42"/>
        <v/>
      </c>
      <c r="AR36" s="230" t="str">
        <f t="shared" si="42"/>
        <v/>
      </c>
      <c r="AS36" s="230">
        <f t="shared" si="42"/>
        <v>32</v>
      </c>
      <c r="AT36" s="209"/>
      <c r="AU36" s="142">
        <v>0</v>
      </c>
      <c r="AV36" s="142">
        <v>9</v>
      </c>
      <c r="AW36" s="142">
        <v>3</v>
      </c>
      <c r="AX36" s="195">
        <v>-10</v>
      </c>
      <c r="AY36" s="142"/>
      <c r="AZ36" s="240" t="str">
        <f t="shared" si="47"/>
        <v>4,10</v>
      </c>
      <c r="BA36" s="209"/>
      <c r="BB36" s="201">
        <f t="shared" ref="BB36:BK36" si="58">IF(BB20=0,$BB$18,BB20)</f>
        <v>1105</v>
      </c>
      <c r="BC36" s="201">
        <f t="shared" si="58"/>
        <v>1095</v>
      </c>
      <c r="BD36" s="201">
        <f t="shared" si="58"/>
        <v>1105</v>
      </c>
      <c r="BE36" s="201">
        <f t="shared" si="58"/>
        <v>997</v>
      </c>
      <c r="BF36" s="201">
        <f t="shared" si="58"/>
        <v>997</v>
      </c>
      <c r="BG36" s="201">
        <f t="shared" si="58"/>
        <v>1100</v>
      </c>
      <c r="BH36" s="201">
        <f t="shared" si="58"/>
        <v>1100</v>
      </c>
      <c r="BI36" s="201">
        <f t="shared" si="58"/>
        <v>1110</v>
      </c>
      <c r="BJ36" s="201">
        <f t="shared" si="58"/>
        <v>997</v>
      </c>
      <c r="BK36" s="201">
        <f t="shared" si="58"/>
        <v>997</v>
      </c>
      <c r="BL36" s="209"/>
      <c r="BM36" s="201">
        <f t="shared" ref="BM36:BV36" si="59">IF(BM20=0,$BM$18,BM20)</f>
        <v>1110</v>
      </c>
      <c r="BN36" s="201">
        <f t="shared" si="59"/>
        <v>1105</v>
      </c>
      <c r="BO36" s="201">
        <f t="shared" si="59"/>
        <v>1110</v>
      </c>
      <c r="BP36" s="201">
        <f t="shared" si="59"/>
        <v>997</v>
      </c>
      <c r="BQ36" s="201">
        <f t="shared" si="59"/>
        <v>997</v>
      </c>
      <c r="BR36" s="201">
        <f t="shared" si="59"/>
        <v>1100</v>
      </c>
      <c r="BS36" s="201">
        <f t="shared" si="59"/>
        <v>1100</v>
      </c>
      <c r="BT36" s="201">
        <f t="shared" si="59"/>
        <v>1110</v>
      </c>
      <c r="BU36" s="201">
        <f t="shared" si="59"/>
        <v>997</v>
      </c>
      <c r="BV36" s="201">
        <f t="shared" si="59"/>
        <v>997</v>
      </c>
      <c r="BW36" s="209"/>
      <c r="BX36" s="201">
        <f t="shared" ref="BX36:CG36" si="60">IF(BX20=0,$BX$18,BX20)</f>
        <v>1000</v>
      </c>
      <c r="BY36" s="201">
        <f t="shared" si="60"/>
        <v>900</v>
      </c>
      <c r="BZ36" s="201">
        <f t="shared" si="60"/>
        <v>900</v>
      </c>
      <c r="CA36" s="201">
        <f t="shared" si="60"/>
        <v>530</v>
      </c>
      <c r="CB36" s="201">
        <f t="shared" si="60"/>
        <v>530</v>
      </c>
      <c r="CC36" s="201">
        <f t="shared" si="60"/>
        <v>950</v>
      </c>
      <c r="CD36" s="201">
        <f t="shared" si="60"/>
        <v>950</v>
      </c>
      <c r="CE36" s="201">
        <f t="shared" si="60"/>
        <v>950</v>
      </c>
      <c r="CF36" s="201">
        <f t="shared" si="60"/>
        <v>530</v>
      </c>
      <c r="CG36" s="201">
        <f t="shared" si="60"/>
        <v>530</v>
      </c>
      <c r="CH36" s="209"/>
      <c r="CI36" s="209"/>
      <c r="CJ36" s="239">
        <f t="shared" si="15"/>
        <v>8.6406174745291136</v>
      </c>
      <c r="CK36" s="232">
        <v>272677150.01419997</v>
      </c>
      <c r="CL36" s="233">
        <v>1078.3223780000001</v>
      </c>
      <c r="CM36" s="233">
        <v>1060.5450000000001</v>
      </c>
      <c r="CN36" s="233">
        <v>1025.955784</v>
      </c>
      <c r="CO36" s="233">
        <v>993.03320129999997</v>
      </c>
      <c r="CP36" s="234">
        <v>-13.777953520000001</v>
      </c>
      <c r="CQ36" s="234">
        <v>0</v>
      </c>
      <c r="CR36" s="234">
        <v>-0.21771259060000001</v>
      </c>
      <c r="CS36" s="234">
        <v>-107.1686303</v>
      </c>
      <c r="CT36" s="234">
        <f t="shared" si="16"/>
        <v>2.6538934400000009</v>
      </c>
      <c r="CU36" s="209"/>
      <c r="CV36" s="209"/>
      <c r="CW36" s="209"/>
      <c r="CX36" s="209"/>
      <c r="CY36" s="209"/>
      <c r="CZ36" s="209"/>
      <c r="DA36" s="209"/>
      <c r="DB36" s="209"/>
      <c r="DC36" s="209"/>
      <c r="DD36" s="209"/>
      <c r="DE36" s="209"/>
      <c r="DF36" s="209"/>
      <c r="DG36" s="209"/>
      <c r="DH36" s="209"/>
    </row>
    <row r="37" spans="1:112" ht="14.1" customHeight="1">
      <c r="A37" s="217">
        <f t="shared" si="23"/>
        <v>32</v>
      </c>
      <c r="B37" s="217">
        <f t="shared" si="21"/>
        <v>33</v>
      </c>
      <c r="C37" s="188">
        <v>32</v>
      </c>
      <c r="D37" s="188">
        <v>0</v>
      </c>
      <c r="E37" s="220">
        <v>12</v>
      </c>
      <c r="F37" s="220">
        <v>3</v>
      </c>
      <c r="G37" s="166">
        <v>5000</v>
      </c>
      <c r="H37" s="166">
        <v>40</v>
      </c>
      <c r="I37" s="166">
        <v>1.25E-3</v>
      </c>
      <c r="J37" s="242">
        <v>1009.375</v>
      </c>
      <c r="K37" s="221">
        <v>3</v>
      </c>
      <c r="L37" s="40">
        <v>6.0000000000000002E-5</v>
      </c>
      <c r="M37" s="40">
        <v>2.5000000000000001E-2</v>
      </c>
      <c r="N37" s="220">
        <v>2</v>
      </c>
      <c r="O37" s="220">
        <v>1</v>
      </c>
      <c r="P37" s="220">
        <v>0</v>
      </c>
      <c r="Q37" s="319">
        <v>32</v>
      </c>
      <c r="R37" s="319">
        <v>32</v>
      </c>
      <c r="S37" s="320">
        <v>31</v>
      </c>
      <c r="T37" s="320">
        <v>-33</v>
      </c>
      <c r="U37" s="320"/>
      <c r="V37" s="50" t="str">
        <f t="shared" si="12"/>
        <v>4,13</v>
      </c>
      <c r="W37" s="241">
        <f t="shared" si="43"/>
        <v>13</v>
      </c>
      <c r="X37" s="196">
        <v>8</v>
      </c>
      <c r="Y37" s="196">
        <v>8</v>
      </c>
      <c r="Z37" s="196">
        <v>8</v>
      </c>
      <c r="AA37" s="196">
        <v>8</v>
      </c>
      <c r="AB37" s="196">
        <v>8</v>
      </c>
      <c r="AC37" s="196">
        <v>8</v>
      </c>
      <c r="AD37" s="196">
        <v>7</v>
      </c>
      <c r="AE37" s="196">
        <v>7</v>
      </c>
      <c r="AF37" s="196">
        <f>AF18</f>
        <v>0</v>
      </c>
      <c r="AG37" s="196">
        <f>AG18</f>
        <v>0</v>
      </c>
      <c r="AH37" s="11"/>
      <c r="AI37" s="11"/>
      <c r="AJ37" s="227">
        <f>IF(OR(N37-N36&lt;0,O37=0),MAX(AJ$4:AJ36)+1,0)</f>
        <v>0</v>
      </c>
      <c r="AK37" s="224">
        <f t="shared" si="18"/>
        <v>8</v>
      </c>
      <c r="AL37" s="230" t="str">
        <f t="shared" si="19"/>
        <v/>
      </c>
      <c r="AM37" s="230" t="str">
        <f t="shared" si="42"/>
        <v/>
      </c>
      <c r="AN37" s="230" t="str">
        <f t="shared" si="42"/>
        <v/>
      </c>
      <c r="AO37" s="230" t="str">
        <f t="shared" si="42"/>
        <v/>
      </c>
      <c r="AP37" s="230" t="str">
        <f t="shared" si="42"/>
        <v/>
      </c>
      <c r="AQ37" s="230" t="str">
        <f t="shared" si="42"/>
        <v/>
      </c>
      <c r="AR37" s="230" t="str">
        <f t="shared" si="42"/>
        <v/>
      </c>
      <c r="AS37" s="230">
        <f t="shared" si="42"/>
        <v>33</v>
      </c>
      <c r="AT37" s="209"/>
      <c r="AU37" s="142">
        <v>0</v>
      </c>
      <c r="AV37" s="142">
        <v>9</v>
      </c>
      <c r="AW37" s="142">
        <v>4</v>
      </c>
      <c r="AX37" s="195">
        <v>-10</v>
      </c>
      <c r="AY37" s="142"/>
      <c r="AZ37" s="240" t="str">
        <f t="shared" si="47"/>
        <v>5,10</v>
      </c>
      <c r="BA37" s="209"/>
      <c r="BB37" s="201">
        <f t="shared" ref="BB37:BK37" si="61">IF(BB21=0,$BB$18,BB21)</f>
        <v>997</v>
      </c>
      <c r="BC37" s="201">
        <f t="shared" si="61"/>
        <v>1100</v>
      </c>
      <c r="BD37" s="201">
        <f t="shared" si="61"/>
        <v>1085</v>
      </c>
      <c r="BE37" s="201">
        <f t="shared" si="61"/>
        <v>1080</v>
      </c>
      <c r="BF37" s="201">
        <f t="shared" si="61"/>
        <v>1078</v>
      </c>
      <c r="BG37" s="201">
        <f t="shared" si="61"/>
        <v>1076</v>
      </c>
      <c r="BH37" s="201">
        <f t="shared" si="61"/>
        <v>1073</v>
      </c>
      <c r="BI37" s="201">
        <f t="shared" si="61"/>
        <v>1090</v>
      </c>
      <c r="BJ37" s="201">
        <f t="shared" si="61"/>
        <v>997</v>
      </c>
      <c r="BK37" s="201">
        <f t="shared" si="61"/>
        <v>997</v>
      </c>
      <c r="BL37" s="209"/>
      <c r="BM37" s="201">
        <f t="shared" ref="BM37:BV37" si="62">IF(BM21=0,$BM$18,BM21)</f>
        <v>997</v>
      </c>
      <c r="BN37" s="201">
        <f t="shared" si="62"/>
        <v>1100</v>
      </c>
      <c r="BO37" s="201">
        <f t="shared" si="62"/>
        <v>1095</v>
      </c>
      <c r="BP37" s="201">
        <f t="shared" si="62"/>
        <v>1088</v>
      </c>
      <c r="BQ37" s="201">
        <f t="shared" si="62"/>
        <v>1085</v>
      </c>
      <c r="BR37" s="201">
        <f t="shared" si="62"/>
        <v>1085</v>
      </c>
      <c r="BS37" s="201">
        <f t="shared" si="62"/>
        <v>1085</v>
      </c>
      <c r="BT37" s="201">
        <f t="shared" si="62"/>
        <v>1090</v>
      </c>
      <c r="BU37" s="201">
        <f t="shared" si="62"/>
        <v>997</v>
      </c>
      <c r="BV37" s="201">
        <f t="shared" si="62"/>
        <v>997</v>
      </c>
      <c r="BW37" s="209"/>
      <c r="BX37" s="201">
        <f t="shared" ref="BX37:CG37" si="63">IF(BX21=0,$BX$18,BX21)</f>
        <v>530</v>
      </c>
      <c r="BY37" s="201">
        <f t="shared" si="63"/>
        <v>850</v>
      </c>
      <c r="BZ37" s="201">
        <f t="shared" si="63"/>
        <v>670</v>
      </c>
      <c r="CA37" s="201">
        <f t="shared" si="63"/>
        <v>680</v>
      </c>
      <c r="CB37" s="201">
        <f t="shared" si="63"/>
        <v>680</v>
      </c>
      <c r="CC37" s="201">
        <f t="shared" si="63"/>
        <v>770</v>
      </c>
      <c r="CD37" s="201">
        <f t="shared" si="63"/>
        <v>770</v>
      </c>
      <c r="CE37" s="201">
        <f t="shared" si="63"/>
        <v>890</v>
      </c>
      <c r="CF37" s="201">
        <f t="shared" si="63"/>
        <v>530</v>
      </c>
      <c r="CG37" s="201">
        <f t="shared" si="63"/>
        <v>530</v>
      </c>
      <c r="CH37" s="209"/>
      <c r="CI37" s="209"/>
      <c r="CJ37" s="239">
        <f t="shared" si="15"/>
        <v>9.5476379242876508</v>
      </c>
      <c r="CK37" s="232">
        <v>301300538.55949998</v>
      </c>
      <c r="CL37" s="233">
        <v>1078.3223780000001</v>
      </c>
      <c r="CM37" s="233">
        <v>1060.5450000000001</v>
      </c>
      <c r="CN37" s="233">
        <v>1025.9538150000001</v>
      </c>
      <c r="CO37" s="233">
        <v>993.0202468</v>
      </c>
      <c r="CP37" s="234">
        <v>-13.777953520000001</v>
      </c>
      <c r="CQ37" s="234">
        <v>0</v>
      </c>
      <c r="CR37" s="234">
        <v>-0.2026580254</v>
      </c>
      <c r="CS37" s="234">
        <v>-105.1679154</v>
      </c>
      <c r="CT37" s="234">
        <f t="shared" si="16"/>
        <v>2.6538934400000009</v>
      </c>
      <c r="CU37" s="209"/>
      <c r="CV37" s="209"/>
      <c r="CW37" s="209"/>
      <c r="CX37" s="209"/>
      <c r="CY37" s="209"/>
      <c r="CZ37" s="209"/>
      <c r="DA37" s="209"/>
      <c r="DB37" s="209"/>
      <c r="DC37" s="209"/>
      <c r="DD37" s="209"/>
      <c r="DE37" s="209"/>
      <c r="DF37" s="209"/>
      <c r="DG37" s="209"/>
      <c r="DH37" s="209"/>
    </row>
    <row r="38" spans="1:112" ht="14.1" customHeight="1">
      <c r="A38" s="217">
        <f t="shared" si="23"/>
        <v>33</v>
      </c>
      <c r="B38" s="217">
        <f t="shared" si="21"/>
        <v>34</v>
      </c>
      <c r="C38" s="188">
        <v>33</v>
      </c>
      <c r="D38" s="188">
        <v>0</v>
      </c>
      <c r="E38" s="220">
        <v>12</v>
      </c>
      <c r="F38" s="220">
        <v>2</v>
      </c>
      <c r="G38" s="166">
        <v>5000</v>
      </c>
      <c r="H38" s="166">
        <v>40</v>
      </c>
      <c r="I38" s="166">
        <v>1.25E-3</v>
      </c>
      <c r="J38" s="242">
        <v>1003.125</v>
      </c>
      <c r="K38" s="221">
        <v>3</v>
      </c>
      <c r="L38" s="40">
        <v>6.0000000000000002E-5</v>
      </c>
      <c r="M38" s="40">
        <v>2.5000000000000001E-2</v>
      </c>
      <c r="N38" s="220">
        <v>2</v>
      </c>
      <c r="O38" s="220">
        <v>1</v>
      </c>
      <c r="P38" s="220">
        <v>0</v>
      </c>
      <c r="Q38" s="319">
        <v>33</v>
      </c>
      <c r="R38" s="319">
        <v>33</v>
      </c>
      <c r="S38" s="320">
        <v>32</v>
      </c>
      <c r="T38" s="320">
        <v>-34</v>
      </c>
      <c r="U38" s="320"/>
      <c r="V38" s="50" t="str">
        <f t="shared" si="12"/>
        <v>3,13</v>
      </c>
      <c r="W38" s="241">
        <f t="shared" si="43"/>
        <v>14</v>
      </c>
      <c r="X38" s="196">
        <f t="shared" ref="X38:AG38" si="64">X19</f>
        <v>0</v>
      </c>
      <c r="Y38" s="196">
        <f t="shared" si="64"/>
        <v>0</v>
      </c>
      <c r="Z38" s="196">
        <f t="shared" si="64"/>
        <v>0</v>
      </c>
      <c r="AA38" s="196">
        <f t="shared" si="64"/>
        <v>0</v>
      </c>
      <c r="AB38" s="196">
        <f t="shared" si="64"/>
        <v>0</v>
      </c>
      <c r="AC38" s="196">
        <f t="shared" si="64"/>
        <v>0</v>
      </c>
      <c r="AD38" s="196">
        <f t="shared" si="64"/>
        <v>0</v>
      </c>
      <c r="AE38" s="196">
        <f t="shared" si="64"/>
        <v>0</v>
      </c>
      <c r="AF38" s="196">
        <v>7</v>
      </c>
      <c r="AG38" s="196">
        <f t="shared" si="64"/>
        <v>0</v>
      </c>
      <c r="AH38" s="11"/>
      <c r="AI38" s="11"/>
      <c r="AJ38" s="227">
        <f>IF(OR(N38-N37&lt;0,O38=0),MAX(AJ$4:AJ37)+1,0)</f>
        <v>0</v>
      </c>
      <c r="AK38" s="224">
        <f t="shared" si="18"/>
        <v>8</v>
      </c>
      <c r="AL38" s="230" t="str">
        <f t="shared" si="19"/>
        <v/>
      </c>
      <c r="AM38" s="230" t="str">
        <f t="shared" si="42"/>
        <v/>
      </c>
      <c r="AN38" s="230" t="str">
        <f t="shared" si="42"/>
        <v/>
      </c>
      <c r="AO38" s="230" t="str">
        <f t="shared" si="42"/>
        <v/>
      </c>
      <c r="AP38" s="230" t="str">
        <f t="shared" si="42"/>
        <v/>
      </c>
      <c r="AQ38" s="230" t="str">
        <f t="shared" si="42"/>
        <v/>
      </c>
      <c r="AR38" s="230" t="str">
        <f t="shared" si="42"/>
        <v/>
      </c>
      <c r="AS38" s="230">
        <f t="shared" si="42"/>
        <v>34</v>
      </c>
      <c r="AT38" s="209"/>
      <c r="AU38" s="254" t="s">
        <v>139</v>
      </c>
      <c r="AV38" s="230">
        <v>0</v>
      </c>
      <c r="AW38" s="230">
        <v>1</v>
      </c>
      <c r="AX38" s="230">
        <v>2</v>
      </c>
      <c r="AY38" s="230"/>
      <c r="AZ38" s="230"/>
      <c r="BA38" s="209"/>
      <c r="BB38" s="201">
        <f t="shared" ref="BB38:BK38" si="65">IF(BB22=0,$BB$18,BB22)</f>
        <v>1110</v>
      </c>
      <c r="BC38" s="201">
        <f t="shared" si="65"/>
        <v>1100</v>
      </c>
      <c r="BD38" s="201">
        <f t="shared" si="65"/>
        <v>1090</v>
      </c>
      <c r="BE38" s="201">
        <f t="shared" si="65"/>
        <v>1085</v>
      </c>
      <c r="BF38" s="201">
        <f t="shared" si="65"/>
        <v>1076</v>
      </c>
      <c r="BG38" s="201">
        <f t="shared" si="65"/>
        <v>1080</v>
      </c>
      <c r="BH38" s="201">
        <f t="shared" si="65"/>
        <v>1080</v>
      </c>
      <c r="BI38" s="201">
        <f t="shared" si="65"/>
        <v>1070</v>
      </c>
      <c r="BJ38" s="201">
        <f t="shared" si="65"/>
        <v>1100</v>
      </c>
      <c r="BK38" s="201">
        <f t="shared" si="65"/>
        <v>997</v>
      </c>
      <c r="BL38" s="209"/>
      <c r="BM38" s="201">
        <f t="shared" ref="BM38:BV38" si="66">IF(BM22=0,$BM$18,BM22)</f>
        <v>1105</v>
      </c>
      <c r="BN38" s="201">
        <f t="shared" si="66"/>
        <v>1100</v>
      </c>
      <c r="BO38" s="201">
        <f t="shared" si="66"/>
        <v>1090</v>
      </c>
      <c r="BP38" s="201">
        <f t="shared" si="66"/>
        <v>1083</v>
      </c>
      <c r="BQ38" s="201">
        <f t="shared" si="66"/>
        <v>1078</v>
      </c>
      <c r="BR38" s="201">
        <f t="shared" si="66"/>
        <v>1075</v>
      </c>
      <c r="BS38" s="201">
        <f t="shared" si="66"/>
        <v>1080</v>
      </c>
      <c r="BT38" s="201">
        <f t="shared" si="66"/>
        <v>1085</v>
      </c>
      <c r="BU38" s="201">
        <f t="shared" si="66"/>
        <v>1100</v>
      </c>
      <c r="BV38" s="201">
        <f t="shared" si="66"/>
        <v>997</v>
      </c>
      <c r="BW38" s="209"/>
      <c r="BX38" s="201">
        <f t="shared" ref="BX38:CG38" si="67">IF(BX22=0,$BX$18,BX22)</f>
        <v>925</v>
      </c>
      <c r="BY38" s="201">
        <f t="shared" si="67"/>
        <v>850</v>
      </c>
      <c r="BZ38" s="201">
        <f t="shared" si="67"/>
        <v>650</v>
      </c>
      <c r="CA38" s="201">
        <f t="shared" si="67"/>
        <v>650</v>
      </c>
      <c r="CB38" s="201">
        <f t="shared" si="67"/>
        <v>650</v>
      </c>
      <c r="CC38" s="201">
        <f t="shared" si="67"/>
        <v>680</v>
      </c>
      <c r="CD38" s="201">
        <f t="shared" si="67"/>
        <v>740</v>
      </c>
      <c r="CE38" s="201">
        <f t="shared" si="67"/>
        <v>850</v>
      </c>
      <c r="CF38" s="201">
        <f t="shared" si="67"/>
        <v>950</v>
      </c>
      <c r="CG38" s="201">
        <f t="shared" si="67"/>
        <v>530</v>
      </c>
      <c r="CH38" s="209"/>
      <c r="CI38" s="209"/>
      <c r="CJ38" s="239">
        <f t="shared" si="15"/>
        <v>10.54536041902109</v>
      </c>
      <c r="CK38" s="232">
        <v>332786265.95929998</v>
      </c>
      <c r="CL38" s="233">
        <v>1078.3223780000001</v>
      </c>
      <c r="CM38" s="233">
        <v>1060.5450000000001</v>
      </c>
      <c r="CN38" s="233">
        <v>1025.9517780000001</v>
      </c>
      <c r="CO38" s="233">
        <v>993.00714200000004</v>
      </c>
      <c r="CP38" s="234">
        <v>-13.777953520000001</v>
      </c>
      <c r="CQ38" s="234">
        <v>0</v>
      </c>
      <c r="CR38" s="234">
        <v>-0.18753915099999999</v>
      </c>
      <c r="CS38" s="234">
        <v>-103.15943129999999</v>
      </c>
      <c r="CT38" s="234">
        <f t="shared" si="16"/>
        <v>2.6538934400000009</v>
      </c>
      <c r="CU38" s="209"/>
      <c r="CV38" s="209"/>
      <c r="CW38" s="209"/>
      <c r="CX38" s="209"/>
      <c r="CY38" s="209"/>
      <c r="CZ38" s="209"/>
      <c r="DA38" s="209"/>
      <c r="DB38" s="209"/>
      <c r="DC38" s="209"/>
      <c r="DD38" s="209"/>
      <c r="DE38" s="209"/>
      <c r="DF38" s="209"/>
      <c r="DG38" s="209"/>
      <c r="DH38" s="209"/>
    </row>
    <row r="39" spans="1:112" ht="14.1" customHeight="1">
      <c r="A39" s="217">
        <f t="shared" si="23"/>
        <v>34</v>
      </c>
      <c r="B39" s="217">
        <f t="shared" si="21"/>
        <v>35</v>
      </c>
      <c r="C39" s="188">
        <v>34</v>
      </c>
      <c r="D39" s="188">
        <v>0</v>
      </c>
      <c r="E39" s="220">
        <v>12</v>
      </c>
      <c r="F39" s="220">
        <v>1</v>
      </c>
      <c r="G39" s="166">
        <v>5000</v>
      </c>
      <c r="H39" s="166">
        <v>40</v>
      </c>
      <c r="I39" s="166">
        <v>1.25E-3</v>
      </c>
      <c r="J39" s="242">
        <v>996.875</v>
      </c>
      <c r="K39" s="221">
        <v>3</v>
      </c>
      <c r="L39" s="40">
        <v>6.0000000000000002E-5</v>
      </c>
      <c r="M39" s="40">
        <v>2.5000000000000001E-2</v>
      </c>
      <c r="N39" s="220">
        <v>2</v>
      </c>
      <c r="O39" s="220">
        <v>1</v>
      </c>
      <c r="P39" s="220">
        <v>0</v>
      </c>
      <c r="Q39" s="319">
        <v>34</v>
      </c>
      <c r="R39" s="319">
        <v>34</v>
      </c>
      <c r="S39" s="320">
        <v>33</v>
      </c>
      <c r="T39" s="320">
        <v>-35</v>
      </c>
      <c r="U39" s="320"/>
      <c r="V39" s="50" t="str">
        <f t="shared" si="12"/>
        <v>2,13</v>
      </c>
      <c r="W39" s="241">
        <f t="shared" si="43"/>
        <v>15</v>
      </c>
      <c r="X39" s="196">
        <f t="shared" ref="X39:AG39" si="68">X20</f>
        <v>0</v>
      </c>
      <c r="Y39" s="196">
        <f t="shared" si="68"/>
        <v>0</v>
      </c>
      <c r="Z39" s="196">
        <f t="shared" si="68"/>
        <v>0</v>
      </c>
      <c r="AA39" s="196">
        <f t="shared" si="68"/>
        <v>0</v>
      </c>
      <c r="AB39" s="196">
        <f t="shared" si="68"/>
        <v>0</v>
      </c>
      <c r="AC39" s="196">
        <f t="shared" si="68"/>
        <v>0</v>
      </c>
      <c r="AD39" s="196">
        <f t="shared" si="68"/>
        <v>0</v>
      </c>
      <c r="AE39" s="196">
        <f t="shared" si="68"/>
        <v>0</v>
      </c>
      <c r="AF39" s="196">
        <f t="shared" si="68"/>
        <v>0</v>
      </c>
      <c r="AG39" s="196">
        <f t="shared" si="68"/>
        <v>0</v>
      </c>
      <c r="AH39" s="11"/>
      <c r="AI39" s="11"/>
      <c r="AJ39" s="227">
        <f>IF(OR(N39-N38&lt;0,O39=0),MAX(AJ$4:AJ38)+1,0)</f>
        <v>0</v>
      </c>
      <c r="AK39" s="224">
        <f t="shared" si="18"/>
        <v>8</v>
      </c>
      <c r="AL39" s="230" t="str">
        <f t="shared" si="19"/>
        <v/>
      </c>
      <c r="AM39" s="230" t="str">
        <f t="shared" si="42"/>
        <v/>
      </c>
      <c r="AN39" s="230" t="str">
        <f t="shared" si="42"/>
        <v/>
      </c>
      <c r="AO39" s="230" t="str">
        <f t="shared" si="42"/>
        <v/>
      </c>
      <c r="AP39" s="230" t="str">
        <f t="shared" si="42"/>
        <v/>
      </c>
      <c r="AQ39" s="230" t="str">
        <f t="shared" si="42"/>
        <v/>
      </c>
      <c r="AR39" s="230" t="str">
        <f t="shared" si="42"/>
        <v/>
      </c>
      <c r="AS39" s="230">
        <f t="shared" si="42"/>
        <v>35</v>
      </c>
      <c r="AT39" s="209"/>
      <c r="AU39" s="230">
        <v>0</v>
      </c>
      <c r="AV39" s="212" t="s">
        <v>233</v>
      </c>
      <c r="AW39" s="212" t="s">
        <v>58</v>
      </c>
      <c r="AX39" s="211">
        <v>3</v>
      </c>
      <c r="AY39" s="212" t="str">
        <f t="shared" ref="AY39:AY46" si="69">AV39</f>
        <v>r01_stage</v>
      </c>
      <c r="AZ39" s="211" t="s">
        <v>29</v>
      </c>
      <c r="BA39" s="209"/>
      <c r="BB39" s="201">
        <f t="shared" ref="BB39:BK39" si="70">IF(BB23=0,$BB$18,BB23)</f>
        <v>1110</v>
      </c>
      <c r="BC39" s="201">
        <f t="shared" si="70"/>
        <v>1100</v>
      </c>
      <c r="BD39" s="201">
        <f t="shared" si="70"/>
        <v>1085</v>
      </c>
      <c r="BE39" s="201">
        <f t="shared" si="70"/>
        <v>1080</v>
      </c>
      <c r="BF39" s="201">
        <f t="shared" si="70"/>
        <v>1078</v>
      </c>
      <c r="BG39" s="201">
        <f t="shared" si="70"/>
        <v>1074</v>
      </c>
      <c r="BH39" s="201">
        <f t="shared" si="70"/>
        <v>1077</v>
      </c>
      <c r="BI39" s="201">
        <f t="shared" si="70"/>
        <v>1066</v>
      </c>
      <c r="BJ39" s="201">
        <f t="shared" si="70"/>
        <v>1075</v>
      </c>
      <c r="BK39" s="201">
        <f t="shared" si="70"/>
        <v>1080</v>
      </c>
      <c r="BL39" s="209"/>
      <c r="BM39" s="201">
        <f t="shared" ref="BM39:BV39" si="71">IF(BM23=0,$BM$18,BM23)</f>
        <v>1105</v>
      </c>
      <c r="BN39" s="201">
        <f t="shared" si="71"/>
        <v>1090</v>
      </c>
      <c r="BO39" s="201">
        <f t="shared" si="71"/>
        <v>1080</v>
      </c>
      <c r="BP39" s="201">
        <f t="shared" si="71"/>
        <v>1077</v>
      </c>
      <c r="BQ39" s="201">
        <f t="shared" si="71"/>
        <v>1074</v>
      </c>
      <c r="BR39" s="201">
        <f t="shared" si="71"/>
        <v>1073</v>
      </c>
      <c r="BS39" s="201">
        <f t="shared" si="71"/>
        <v>1074</v>
      </c>
      <c r="BT39" s="201">
        <f t="shared" si="71"/>
        <v>1078</v>
      </c>
      <c r="BU39" s="201">
        <f t="shared" si="71"/>
        <v>1080</v>
      </c>
      <c r="BV39" s="201">
        <f t="shared" si="71"/>
        <v>1085</v>
      </c>
      <c r="BW39" s="209"/>
      <c r="BX39" s="201">
        <f t="shared" ref="BX39:CG39" si="72">IF(BX23=0,$BX$18,BX23)</f>
        <v>925</v>
      </c>
      <c r="BY39" s="201">
        <f t="shared" si="72"/>
        <v>800</v>
      </c>
      <c r="BZ39" s="201">
        <f t="shared" si="72"/>
        <v>650</v>
      </c>
      <c r="CA39" s="201">
        <f t="shared" si="72"/>
        <v>600</v>
      </c>
      <c r="CB39" s="201">
        <f t="shared" si="72"/>
        <v>600</v>
      </c>
      <c r="CC39" s="201">
        <f t="shared" si="72"/>
        <v>600</v>
      </c>
      <c r="CD39" s="201">
        <f t="shared" si="72"/>
        <v>650</v>
      </c>
      <c r="CE39" s="201">
        <f t="shared" si="72"/>
        <v>720</v>
      </c>
      <c r="CF39" s="201">
        <f t="shared" si="72"/>
        <v>850</v>
      </c>
      <c r="CG39" s="201">
        <f t="shared" si="72"/>
        <v>950</v>
      </c>
      <c r="CH39" s="209"/>
      <c r="CI39" s="209"/>
      <c r="CJ39" s="239">
        <f t="shared" si="15"/>
        <v>11.642855163231678</v>
      </c>
      <c r="CK39" s="232">
        <v>367420566.09920001</v>
      </c>
      <c r="CL39" s="233">
        <v>1078.3223780000001</v>
      </c>
      <c r="CM39" s="233">
        <v>1060.5450000000001</v>
      </c>
      <c r="CN39" s="233">
        <v>1025.9496750000001</v>
      </c>
      <c r="CO39" s="233">
        <v>992.99391849999995</v>
      </c>
      <c r="CP39" s="234">
        <v>-13.777953520000001</v>
      </c>
      <c r="CQ39" s="234">
        <v>0</v>
      </c>
      <c r="CR39" s="234">
        <v>-0.17242199580000001</v>
      </c>
      <c r="CS39" s="234">
        <v>-101.14859490000001</v>
      </c>
      <c r="CT39" s="234">
        <f t="shared" si="16"/>
        <v>2.6538934400000009</v>
      </c>
      <c r="CU39" s="209"/>
      <c r="CV39" s="209"/>
      <c r="CW39" s="209"/>
      <c r="CX39" s="209"/>
      <c r="CY39" s="209"/>
      <c r="CZ39" s="209"/>
      <c r="DA39" s="209"/>
      <c r="DB39" s="209"/>
      <c r="DC39" s="209"/>
      <c r="DD39" s="209"/>
      <c r="DE39" s="209"/>
      <c r="DF39" s="209"/>
      <c r="DG39" s="209"/>
      <c r="DH39" s="209"/>
    </row>
    <row r="40" spans="1:112" ht="14.1" customHeight="1">
      <c r="A40" s="217">
        <f t="shared" si="23"/>
        <v>35</v>
      </c>
      <c r="B40" s="217">
        <f t="shared" si="21"/>
        <v>36</v>
      </c>
      <c r="C40" s="188">
        <v>35</v>
      </c>
      <c r="D40" s="188">
        <v>0</v>
      </c>
      <c r="E40" s="220">
        <v>12</v>
      </c>
      <c r="F40" s="220">
        <v>0</v>
      </c>
      <c r="G40" s="166">
        <v>3000</v>
      </c>
      <c r="H40" s="166">
        <v>40</v>
      </c>
      <c r="I40" s="166">
        <v>1.25E-3</v>
      </c>
      <c r="J40" s="242">
        <v>991.875</v>
      </c>
      <c r="K40" s="221">
        <v>3</v>
      </c>
      <c r="L40" s="40">
        <v>6.0000000000000002E-5</v>
      </c>
      <c r="M40" s="40">
        <v>2.5000000000000001E-2</v>
      </c>
      <c r="N40" s="220">
        <v>1</v>
      </c>
      <c r="O40" s="220">
        <v>1</v>
      </c>
      <c r="P40" s="220">
        <v>0</v>
      </c>
      <c r="Q40" s="319">
        <v>35</v>
      </c>
      <c r="R40" s="319">
        <v>35</v>
      </c>
      <c r="S40" s="320">
        <v>34</v>
      </c>
      <c r="T40" s="320"/>
      <c r="U40" s="320"/>
      <c r="V40" s="50" t="str">
        <f t="shared" si="12"/>
        <v>1,13</v>
      </c>
      <c r="W40" s="11"/>
      <c r="X40" s="11"/>
      <c r="Y40" s="11"/>
      <c r="Z40" s="11"/>
      <c r="AA40" s="11"/>
      <c r="AB40" s="11"/>
      <c r="AC40" s="11"/>
      <c r="AD40" s="11"/>
      <c r="AE40" s="11"/>
      <c r="AF40" s="11"/>
      <c r="AG40" s="11"/>
      <c r="AH40" s="11"/>
      <c r="AI40" s="11"/>
      <c r="AJ40" s="227">
        <f>IF(OR(N40-N39&lt;0,O40=0),MAX(AJ$4:AJ39)+1,0)</f>
        <v>9</v>
      </c>
      <c r="AK40" s="224">
        <f t="shared" si="18"/>
        <v>8</v>
      </c>
      <c r="AL40" s="230" t="str">
        <f t="shared" si="19"/>
        <v/>
      </c>
      <c r="AM40" s="230" t="str">
        <f t="shared" si="42"/>
        <v/>
      </c>
      <c r="AN40" s="230" t="str">
        <f t="shared" si="42"/>
        <v/>
      </c>
      <c r="AO40" s="230" t="str">
        <f t="shared" si="42"/>
        <v/>
      </c>
      <c r="AP40" s="230" t="str">
        <f t="shared" si="42"/>
        <v/>
      </c>
      <c r="AQ40" s="230" t="str">
        <f t="shared" si="42"/>
        <v/>
      </c>
      <c r="AR40" s="230" t="str">
        <f t="shared" si="42"/>
        <v/>
      </c>
      <c r="AS40" s="230">
        <f t="shared" si="42"/>
        <v>36</v>
      </c>
      <c r="AT40" s="209"/>
      <c r="AU40" s="230">
        <v>1</v>
      </c>
      <c r="AV40" s="212" t="s">
        <v>234</v>
      </c>
      <c r="AW40" s="212" t="s">
        <v>58</v>
      </c>
      <c r="AX40" s="211">
        <v>14</v>
      </c>
      <c r="AY40" s="212" t="str">
        <f t="shared" si="69"/>
        <v>r02_stage</v>
      </c>
      <c r="AZ40" s="211" t="s">
        <v>29</v>
      </c>
      <c r="BA40" s="209"/>
      <c r="BB40" s="201">
        <f t="shared" ref="BB40:BK40" si="73">IF(BB24=0,$BB$18,BB24)</f>
        <v>1105</v>
      </c>
      <c r="BC40" s="201">
        <f t="shared" si="73"/>
        <v>1095</v>
      </c>
      <c r="BD40" s="201">
        <f t="shared" si="73"/>
        <v>1080</v>
      </c>
      <c r="BE40" s="201">
        <f t="shared" si="73"/>
        <v>1077</v>
      </c>
      <c r="BF40" s="201">
        <f t="shared" si="73"/>
        <v>1073</v>
      </c>
      <c r="BG40" s="201">
        <f t="shared" si="73"/>
        <v>1069</v>
      </c>
      <c r="BH40" s="201">
        <f t="shared" si="73"/>
        <v>1070</v>
      </c>
      <c r="BI40" s="201">
        <f t="shared" si="73"/>
        <v>1063</v>
      </c>
      <c r="BJ40" s="201">
        <f t="shared" si="73"/>
        <v>1085</v>
      </c>
      <c r="BK40" s="201">
        <f t="shared" si="73"/>
        <v>1095</v>
      </c>
      <c r="BL40" s="209"/>
      <c r="BM40" s="201">
        <f t="shared" ref="BM40:BV40" si="74">IF(BM24=0,$BM$18,BM24)</f>
        <v>1100</v>
      </c>
      <c r="BN40" s="201">
        <f t="shared" si="74"/>
        <v>1080</v>
      </c>
      <c r="BO40" s="201">
        <f t="shared" si="74"/>
        <v>1075</v>
      </c>
      <c r="BP40" s="201">
        <f t="shared" si="74"/>
        <v>1072</v>
      </c>
      <c r="BQ40" s="201">
        <f t="shared" si="74"/>
        <v>1071</v>
      </c>
      <c r="BR40" s="201">
        <f t="shared" si="74"/>
        <v>1069</v>
      </c>
      <c r="BS40" s="201">
        <f t="shared" si="74"/>
        <v>1070</v>
      </c>
      <c r="BT40" s="201">
        <f t="shared" si="74"/>
        <v>1075</v>
      </c>
      <c r="BU40" s="201">
        <f t="shared" si="74"/>
        <v>1080</v>
      </c>
      <c r="BV40" s="201">
        <f t="shared" si="74"/>
        <v>1100</v>
      </c>
      <c r="BW40" s="209"/>
      <c r="BX40" s="201">
        <f t="shared" ref="BX40:CG40" si="75">IF(BX24=0,$BX$18,BX24)</f>
        <v>925</v>
      </c>
      <c r="BY40" s="201">
        <f t="shared" si="75"/>
        <v>800</v>
      </c>
      <c r="BZ40" s="201">
        <f t="shared" si="75"/>
        <v>650</v>
      </c>
      <c r="CA40" s="201">
        <f t="shared" si="75"/>
        <v>600</v>
      </c>
      <c r="CB40" s="201">
        <f t="shared" si="75"/>
        <v>550</v>
      </c>
      <c r="CC40" s="201">
        <f t="shared" si="75"/>
        <v>600</v>
      </c>
      <c r="CD40" s="201">
        <f t="shared" si="75"/>
        <v>650</v>
      </c>
      <c r="CE40" s="201">
        <f t="shared" si="75"/>
        <v>720</v>
      </c>
      <c r="CF40" s="201">
        <f t="shared" si="75"/>
        <v>850</v>
      </c>
      <c r="CG40" s="201">
        <f t="shared" si="75"/>
        <v>970</v>
      </c>
      <c r="CH40" s="209"/>
      <c r="CI40" s="209"/>
      <c r="CJ40" s="239">
        <f t="shared" si="15"/>
        <v>12.850099381860472</v>
      </c>
      <c r="CK40" s="232">
        <v>405518296.25300002</v>
      </c>
      <c r="CL40" s="233">
        <v>1078.3223780000001</v>
      </c>
      <c r="CM40" s="233">
        <v>1060.5450000000001</v>
      </c>
      <c r="CN40" s="233">
        <v>1025.947506</v>
      </c>
      <c r="CO40" s="233">
        <v>992.98064720000002</v>
      </c>
      <c r="CP40" s="234">
        <v>-13.777953520000001</v>
      </c>
      <c r="CQ40" s="234">
        <v>0</v>
      </c>
      <c r="CR40" s="234">
        <v>-0.1573744537</v>
      </c>
      <c r="CS40" s="234">
        <v>-99.146559539999998</v>
      </c>
      <c r="CT40" s="234">
        <f t="shared" si="16"/>
        <v>2.6538934400000009</v>
      </c>
      <c r="CU40" s="209"/>
      <c r="CV40" s="209"/>
      <c r="CW40" s="209"/>
      <c r="CX40" s="209"/>
      <c r="CY40" s="209"/>
      <c r="CZ40" s="209"/>
      <c r="DA40" s="209"/>
      <c r="DB40" s="209"/>
      <c r="DC40" s="209"/>
      <c r="DD40" s="209"/>
      <c r="DE40" s="209"/>
      <c r="DF40" s="209"/>
      <c r="DG40" s="209"/>
      <c r="DH40" s="209"/>
    </row>
    <row r="41" spans="1:112" ht="7.5" customHeight="1">
      <c r="A41" s="209"/>
      <c r="B41" s="209"/>
      <c r="C41" s="210"/>
      <c r="D41" s="210"/>
      <c r="E41" s="210"/>
      <c r="F41" s="210"/>
      <c r="G41" s="210"/>
      <c r="H41" s="210"/>
      <c r="I41" s="210"/>
      <c r="J41" s="210"/>
      <c r="K41" s="210"/>
      <c r="L41" s="210"/>
      <c r="M41" s="210"/>
      <c r="N41" s="210"/>
      <c r="O41" s="210"/>
      <c r="P41" s="210"/>
      <c r="Q41" s="211"/>
      <c r="R41" s="211"/>
      <c r="S41" s="211"/>
      <c r="T41" s="211"/>
      <c r="U41" s="211"/>
      <c r="V41" s="209"/>
      <c r="W41" s="141"/>
      <c r="X41" s="129">
        <f t="shared" ref="X41:AE46" si="76">IF(ISNUMBER(AL41),INDEX($J$5:$J$40,AL41,1),"")</f>
        <v>1093.048</v>
      </c>
      <c r="Y41" s="129">
        <f t="shared" si="76"/>
        <v>1071.93399999999</v>
      </c>
      <c r="Z41" s="129">
        <f t="shared" si="76"/>
        <v>1073.63599999999</v>
      </c>
      <c r="AA41" s="129">
        <f t="shared" si="76"/>
        <v>1077.7270000000001</v>
      </c>
      <c r="AB41" s="129">
        <f t="shared" si="76"/>
        <v>1053.5</v>
      </c>
      <c r="AC41" s="129">
        <f t="shared" si="76"/>
        <v>1038.182</v>
      </c>
      <c r="AD41" s="129">
        <f t="shared" si="76"/>
        <v>1037.5809999999899</v>
      </c>
      <c r="AE41" s="129">
        <f t="shared" si="76"/>
        <v>1015.625</v>
      </c>
      <c r="AF41" s="129"/>
      <c r="AG41" s="85"/>
      <c r="AH41" s="85"/>
      <c r="AI41" s="85"/>
      <c r="AJ41" s="235"/>
      <c r="AK41" s="236"/>
      <c r="AL41" s="237">
        <f t="shared" ref="AL41:AS41" si="77">MIN(AL5:AL40)</f>
        <v>1</v>
      </c>
      <c r="AM41" s="237">
        <f t="shared" si="77"/>
        <v>5</v>
      </c>
      <c r="AN41" s="237">
        <f t="shared" si="77"/>
        <v>10</v>
      </c>
      <c r="AO41" s="237">
        <f t="shared" si="77"/>
        <v>16</v>
      </c>
      <c r="AP41" s="237">
        <f t="shared" si="77"/>
        <v>20</v>
      </c>
      <c r="AQ41" s="237">
        <f t="shared" si="77"/>
        <v>24</v>
      </c>
      <c r="AR41" s="237">
        <f t="shared" si="77"/>
        <v>28</v>
      </c>
      <c r="AS41" s="237">
        <f t="shared" si="77"/>
        <v>32</v>
      </c>
      <c r="AT41" s="209"/>
      <c r="AU41" s="230">
        <v>2</v>
      </c>
      <c r="AV41" s="212" t="s">
        <v>235</v>
      </c>
      <c r="AW41" s="212" t="s">
        <v>58</v>
      </c>
      <c r="AX41" s="211">
        <v>26</v>
      </c>
      <c r="AY41" s="212" t="str">
        <f t="shared" si="69"/>
        <v>r03_stage</v>
      </c>
      <c r="AZ41" s="211" t="s">
        <v>29</v>
      </c>
      <c r="BA41" s="209"/>
      <c r="BB41" s="201">
        <f t="shared" ref="BB41:BK41" si="78">IF(BB25=0,$BB$18,BB25)</f>
        <v>1105</v>
      </c>
      <c r="BC41" s="201">
        <f t="shared" si="78"/>
        <v>1090</v>
      </c>
      <c r="BD41" s="201">
        <f t="shared" si="78"/>
        <v>1075</v>
      </c>
      <c r="BE41" s="201">
        <f t="shared" si="78"/>
        <v>1072</v>
      </c>
      <c r="BF41" s="201">
        <f t="shared" si="78"/>
        <v>1070</v>
      </c>
      <c r="BG41" s="201">
        <f t="shared" si="78"/>
        <v>1065</v>
      </c>
      <c r="BH41" s="201">
        <f t="shared" si="78"/>
        <v>1065</v>
      </c>
      <c r="BI41" s="201">
        <f t="shared" si="78"/>
        <v>1069</v>
      </c>
      <c r="BJ41" s="201">
        <f t="shared" si="78"/>
        <v>1090</v>
      </c>
      <c r="BK41" s="201">
        <f t="shared" si="78"/>
        <v>997</v>
      </c>
      <c r="BL41" s="209"/>
      <c r="BM41" s="201">
        <f t="shared" ref="BM41:BV41" si="79">IF(BM25=0,$BM$18,BM25)</f>
        <v>1100</v>
      </c>
      <c r="BN41" s="201">
        <f t="shared" si="79"/>
        <v>1080</v>
      </c>
      <c r="BO41" s="201">
        <f t="shared" si="79"/>
        <v>1070</v>
      </c>
      <c r="BP41" s="201">
        <f t="shared" si="79"/>
        <v>1065</v>
      </c>
      <c r="BQ41" s="201">
        <f t="shared" si="79"/>
        <v>1065</v>
      </c>
      <c r="BR41" s="201">
        <f t="shared" si="79"/>
        <v>1065</v>
      </c>
      <c r="BS41" s="201">
        <f t="shared" si="79"/>
        <v>1065</v>
      </c>
      <c r="BT41" s="201">
        <f t="shared" si="79"/>
        <v>1070</v>
      </c>
      <c r="BU41" s="201">
        <f t="shared" si="79"/>
        <v>1090</v>
      </c>
      <c r="BV41" s="201">
        <f t="shared" si="79"/>
        <v>997</v>
      </c>
      <c r="BW41" s="209"/>
      <c r="BX41" s="201">
        <f t="shared" ref="BX41:CG41" si="80">IF(BX25=0,$BX$18,BX25)</f>
        <v>925</v>
      </c>
      <c r="BY41" s="201">
        <f t="shared" si="80"/>
        <v>800</v>
      </c>
      <c r="BZ41" s="201">
        <f t="shared" si="80"/>
        <v>650</v>
      </c>
      <c r="CA41" s="201">
        <f t="shared" si="80"/>
        <v>600</v>
      </c>
      <c r="CB41" s="201">
        <f t="shared" si="80"/>
        <v>550</v>
      </c>
      <c r="CC41" s="201">
        <f t="shared" si="80"/>
        <v>600</v>
      </c>
      <c r="CD41" s="201">
        <f t="shared" si="80"/>
        <v>650</v>
      </c>
      <c r="CE41" s="201">
        <f t="shared" si="80"/>
        <v>720</v>
      </c>
      <c r="CF41" s="201">
        <f t="shared" si="80"/>
        <v>950</v>
      </c>
      <c r="CG41" s="201">
        <f t="shared" si="80"/>
        <v>530</v>
      </c>
      <c r="CH41" s="209"/>
      <c r="CI41" s="209"/>
      <c r="CJ41" s="239">
        <f t="shared" si="15"/>
        <v>14.178068022352777</v>
      </c>
      <c r="CK41" s="232">
        <v>447425799.42220002</v>
      </c>
      <c r="CL41" s="233">
        <v>1078.3223780000001</v>
      </c>
      <c r="CM41" s="233">
        <v>1060.5450000000001</v>
      </c>
      <c r="CN41" s="233">
        <v>1025.9452739999999</v>
      </c>
      <c r="CO41" s="233">
        <v>992.96738440000001</v>
      </c>
      <c r="CP41" s="234">
        <v>-13.777953520000001</v>
      </c>
      <c r="CQ41" s="234">
        <v>0</v>
      </c>
      <c r="CR41" s="234">
        <v>-0.1424656966</v>
      </c>
      <c r="CS41" s="234">
        <v>-97.161919729999994</v>
      </c>
      <c r="CT41" s="234">
        <f t="shared" si="16"/>
        <v>2.6538934400000009</v>
      </c>
      <c r="CU41" s="209"/>
      <c r="CV41" s="209"/>
      <c r="CW41" s="209"/>
      <c r="CX41" s="209"/>
      <c r="CY41" s="209"/>
      <c r="CZ41" s="209"/>
      <c r="DA41" s="209"/>
      <c r="DB41" s="209"/>
      <c r="DC41" s="209"/>
      <c r="DD41" s="209"/>
      <c r="DE41" s="209"/>
      <c r="DF41" s="209"/>
      <c r="DG41" s="209"/>
      <c r="DH41" s="209"/>
    </row>
    <row r="42" spans="1:112" ht="7.5" customHeight="1">
      <c r="A42" s="209"/>
      <c r="B42" s="209"/>
      <c r="C42" s="210"/>
      <c r="D42" s="238" t="s">
        <v>248</v>
      </c>
      <c r="E42" s="238"/>
      <c r="F42" s="238"/>
      <c r="G42" s="238"/>
      <c r="H42" s="238" t="s">
        <v>0</v>
      </c>
      <c r="I42" s="238"/>
      <c r="J42" s="210"/>
      <c r="K42" s="210"/>
      <c r="L42" s="210"/>
      <c r="M42" s="210"/>
      <c r="N42" s="210"/>
      <c r="O42" s="210"/>
      <c r="P42" s="210"/>
      <c r="Q42" s="211"/>
      <c r="R42" s="211"/>
      <c r="S42" s="211"/>
      <c r="T42" s="211"/>
      <c r="U42" s="211"/>
      <c r="V42" s="209"/>
      <c r="W42" s="141"/>
      <c r="X42" s="129">
        <f t="shared" si="76"/>
        <v>1088.05899999999</v>
      </c>
      <c r="Y42" s="129">
        <f t="shared" si="76"/>
        <v>1066.509</v>
      </c>
      <c r="Z42" s="129">
        <f t="shared" si="76"/>
        <v>1070.9090000000001</v>
      </c>
      <c r="AA42" s="129">
        <f t="shared" si="76"/>
        <v>1070.9090000000001</v>
      </c>
      <c r="AB42" s="129">
        <f t="shared" si="76"/>
        <v>1049.25</v>
      </c>
      <c r="AC42" s="129">
        <f t="shared" si="76"/>
        <v>1033.63599999999</v>
      </c>
      <c r="AD42" s="129">
        <f t="shared" si="76"/>
        <v>1032.5</v>
      </c>
      <c r="AE42" s="129">
        <f t="shared" si="76"/>
        <v>1009.375</v>
      </c>
      <c r="AF42" s="129"/>
      <c r="AG42" s="85"/>
      <c r="AH42" s="85"/>
      <c r="AI42" s="85"/>
      <c r="AJ42" s="235"/>
      <c r="AK42" s="236"/>
      <c r="AL42" s="237">
        <f t="shared" ref="AL42:AS46" si="81">IF(AL41="","",IF(AL41+1&lt;=AL$2,AL41+1,""))</f>
        <v>2</v>
      </c>
      <c r="AM42" s="237">
        <f t="shared" si="81"/>
        <v>6</v>
      </c>
      <c r="AN42" s="237">
        <f t="shared" si="81"/>
        <v>11</v>
      </c>
      <c r="AO42" s="237">
        <f t="shared" si="81"/>
        <v>17</v>
      </c>
      <c r="AP42" s="237">
        <f t="shared" si="81"/>
        <v>21</v>
      </c>
      <c r="AQ42" s="237">
        <f t="shared" si="81"/>
        <v>25</v>
      </c>
      <c r="AR42" s="237">
        <f t="shared" si="81"/>
        <v>29</v>
      </c>
      <c r="AS42" s="237">
        <f t="shared" si="81"/>
        <v>33</v>
      </c>
      <c r="AT42" s="209"/>
      <c r="AU42" s="230">
        <v>3</v>
      </c>
      <c r="AV42" s="212" t="s">
        <v>236</v>
      </c>
      <c r="AW42" s="212" t="s">
        <v>58</v>
      </c>
      <c r="AX42" s="211">
        <v>35</v>
      </c>
      <c r="AY42" s="212" t="str">
        <f t="shared" si="69"/>
        <v>r04_stage</v>
      </c>
      <c r="AZ42" s="211" t="s">
        <v>29</v>
      </c>
      <c r="BA42" s="209"/>
      <c r="BB42" s="201">
        <f t="shared" ref="BB42:BK42" si="82">IF(BB26=0,$BB$18,BB26)</f>
        <v>997</v>
      </c>
      <c r="BC42" s="201">
        <f t="shared" si="82"/>
        <v>1080</v>
      </c>
      <c r="BD42" s="201">
        <f t="shared" si="82"/>
        <v>1070</v>
      </c>
      <c r="BE42" s="201">
        <f t="shared" si="82"/>
        <v>1068</v>
      </c>
      <c r="BF42" s="201">
        <f t="shared" si="82"/>
        <v>1063</v>
      </c>
      <c r="BG42" s="201">
        <f t="shared" si="82"/>
        <v>1060</v>
      </c>
      <c r="BH42" s="201">
        <f t="shared" si="82"/>
        <v>1063</v>
      </c>
      <c r="BI42" s="201">
        <f t="shared" si="82"/>
        <v>1067</v>
      </c>
      <c r="BJ42" s="201">
        <f t="shared" si="82"/>
        <v>1090</v>
      </c>
      <c r="BK42" s="201">
        <f t="shared" si="82"/>
        <v>997</v>
      </c>
      <c r="BL42" s="209"/>
      <c r="BM42" s="201">
        <f t="shared" ref="BM42:BV42" si="83">IF(BM26=0,$BM$18,BM26)</f>
        <v>997</v>
      </c>
      <c r="BN42" s="201">
        <f t="shared" si="83"/>
        <v>1075</v>
      </c>
      <c r="BO42" s="201">
        <f t="shared" si="83"/>
        <v>1065</v>
      </c>
      <c r="BP42" s="201">
        <f t="shared" si="83"/>
        <v>1059</v>
      </c>
      <c r="BQ42" s="201">
        <f t="shared" si="83"/>
        <v>1059</v>
      </c>
      <c r="BR42" s="201">
        <f t="shared" si="83"/>
        <v>1058</v>
      </c>
      <c r="BS42" s="201">
        <f t="shared" si="83"/>
        <v>1063</v>
      </c>
      <c r="BT42" s="201">
        <f t="shared" si="83"/>
        <v>1070</v>
      </c>
      <c r="BU42" s="201">
        <f t="shared" si="83"/>
        <v>1090</v>
      </c>
      <c r="BV42" s="201">
        <f t="shared" si="83"/>
        <v>997</v>
      </c>
      <c r="BW42" s="209"/>
      <c r="BX42" s="201">
        <f t="shared" ref="BX42:CG42" si="84">IF(BX26=0,$BX$18,BX26)</f>
        <v>530</v>
      </c>
      <c r="BY42" s="201">
        <f t="shared" si="84"/>
        <v>850</v>
      </c>
      <c r="BZ42" s="201">
        <f t="shared" si="84"/>
        <v>700</v>
      </c>
      <c r="CA42" s="201">
        <f t="shared" si="84"/>
        <v>650</v>
      </c>
      <c r="CB42" s="201">
        <f t="shared" si="84"/>
        <v>570</v>
      </c>
      <c r="CC42" s="201">
        <f t="shared" si="84"/>
        <v>600</v>
      </c>
      <c r="CD42" s="201">
        <f t="shared" si="84"/>
        <v>700</v>
      </c>
      <c r="CE42" s="201">
        <f t="shared" si="84"/>
        <v>850</v>
      </c>
      <c r="CF42" s="201">
        <f t="shared" si="84"/>
        <v>950</v>
      </c>
      <c r="CG42" s="201">
        <f t="shared" si="84"/>
        <v>530</v>
      </c>
      <c r="CH42" s="209"/>
      <c r="CI42" s="209"/>
      <c r="CJ42" s="239">
        <f t="shared" si="15"/>
        <v>15.638833526893679</v>
      </c>
      <c r="CK42" s="232">
        <v>493524052.90829998</v>
      </c>
      <c r="CL42" s="233">
        <v>1078.3223780000001</v>
      </c>
      <c r="CM42" s="233">
        <v>1060.5450000000001</v>
      </c>
      <c r="CN42" s="233">
        <v>1025.9429789999999</v>
      </c>
      <c r="CO42" s="233">
        <v>992.95418619999998</v>
      </c>
      <c r="CP42" s="234">
        <v>-13.777953520000001</v>
      </c>
      <c r="CQ42" s="234">
        <v>0</v>
      </c>
      <c r="CR42" s="234">
        <v>-0.12776263909999999</v>
      </c>
      <c r="CS42" s="234">
        <v>-95.202944049999999</v>
      </c>
      <c r="CT42" s="234">
        <f t="shared" si="16"/>
        <v>2.6538934400000009</v>
      </c>
      <c r="CU42" s="209"/>
      <c r="CV42" s="209"/>
      <c r="CW42" s="209"/>
      <c r="CX42" s="209"/>
      <c r="CY42" s="209"/>
      <c r="CZ42" s="209"/>
      <c r="DA42" s="209"/>
      <c r="DB42" s="209"/>
      <c r="DC42" s="209"/>
      <c r="DD42" s="209"/>
      <c r="DE42" s="209"/>
      <c r="DF42" s="209"/>
      <c r="DG42" s="209"/>
      <c r="DH42" s="209"/>
    </row>
    <row r="43" spans="1:112" ht="7.5" customHeight="1">
      <c r="A43" s="209"/>
      <c r="B43" s="209"/>
      <c r="C43" s="210"/>
      <c r="D43" s="238" t="s">
        <v>247</v>
      </c>
      <c r="E43" s="238"/>
      <c r="F43" s="238"/>
      <c r="G43" s="238"/>
      <c r="H43" s="124" t="s">
        <v>62</v>
      </c>
      <c r="I43" s="238"/>
      <c r="J43" s="210"/>
      <c r="K43" s="210"/>
      <c r="L43" s="210"/>
      <c r="M43" s="210"/>
      <c r="N43" s="210"/>
      <c r="O43" s="210"/>
      <c r="P43" s="210"/>
      <c r="Q43" s="211"/>
      <c r="R43" s="211"/>
      <c r="S43" s="211"/>
      <c r="T43" s="211"/>
      <c r="U43" s="211"/>
      <c r="V43" s="209"/>
      <c r="W43" s="141"/>
      <c r="X43" s="129">
        <f t="shared" si="76"/>
        <v>1082.4190000000001</v>
      </c>
      <c r="Y43" s="129">
        <f t="shared" si="76"/>
        <v>1061.7919999999899</v>
      </c>
      <c r="Z43" s="129">
        <f t="shared" si="76"/>
        <v>1068.31799999999</v>
      </c>
      <c r="AA43" s="129">
        <f t="shared" si="76"/>
        <v>1063.182</v>
      </c>
      <c r="AB43" s="129">
        <f t="shared" si="76"/>
        <v>1046.25</v>
      </c>
      <c r="AC43" s="129">
        <f t="shared" si="76"/>
        <v>1029.0909999999899</v>
      </c>
      <c r="AD43" s="129">
        <f t="shared" si="76"/>
        <v>1027.4190000000001</v>
      </c>
      <c r="AE43" s="129">
        <f t="shared" si="76"/>
        <v>1003.125</v>
      </c>
      <c r="AF43" s="129"/>
      <c r="AG43" s="85"/>
      <c r="AH43" s="85"/>
      <c r="AI43" s="85"/>
      <c r="AJ43" s="235"/>
      <c r="AK43" s="236"/>
      <c r="AL43" s="237">
        <f t="shared" si="81"/>
        <v>3</v>
      </c>
      <c r="AM43" s="237">
        <f t="shared" si="81"/>
        <v>7</v>
      </c>
      <c r="AN43" s="237">
        <f t="shared" si="81"/>
        <v>12</v>
      </c>
      <c r="AO43" s="237">
        <f t="shared" si="81"/>
        <v>18</v>
      </c>
      <c r="AP43" s="237">
        <f t="shared" si="81"/>
        <v>22</v>
      </c>
      <c r="AQ43" s="237">
        <f t="shared" si="81"/>
        <v>26</v>
      </c>
      <c r="AR43" s="237">
        <f t="shared" si="81"/>
        <v>30</v>
      </c>
      <c r="AS43" s="237">
        <f t="shared" si="81"/>
        <v>34</v>
      </c>
      <c r="AT43" s="209"/>
      <c r="AU43" s="230">
        <v>4</v>
      </c>
      <c r="AV43" s="212" t="s">
        <v>237</v>
      </c>
      <c r="AW43" s="212" t="s">
        <v>238</v>
      </c>
      <c r="AX43" s="211">
        <v>3</v>
      </c>
      <c r="AY43" s="212" t="str">
        <f t="shared" si="69"/>
        <v>r01_flow</v>
      </c>
      <c r="AZ43" s="211">
        <f>AX43+1</f>
        <v>4</v>
      </c>
      <c r="BA43" s="209"/>
      <c r="BB43" s="201">
        <f t="shared" ref="BB43:BK43" si="85">IF(BB27=0,$BB$18,BB27)</f>
        <v>997</v>
      </c>
      <c r="BC43" s="201">
        <f t="shared" si="85"/>
        <v>1075</v>
      </c>
      <c r="BD43" s="201">
        <f t="shared" si="85"/>
        <v>1065</v>
      </c>
      <c r="BE43" s="201">
        <f t="shared" si="85"/>
        <v>1062</v>
      </c>
      <c r="BF43" s="201">
        <f t="shared" si="85"/>
        <v>1058</v>
      </c>
      <c r="BG43" s="201">
        <f t="shared" si="85"/>
        <v>1052</v>
      </c>
      <c r="BH43" s="201">
        <f t="shared" si="85"/>
        <v>1055</v>
      </c>
      <c r="BI43" s="201">
        <f t="shared" si="85"/>
        <v>1065</v>
      </c>
      <c r="BJ43" s="201">
        <f t="shared" si="85"/>
        <v>1090</v>
      </c>
      <c r="BK43" s="201">
        <f t="shared" si="85"/>
        <v>997</v>
      </c>
      <c r="BL43" s="209"/>
      <c r="BM43" s="201">
        <f t="shared" ref="BM43:BV43" si="86">IF(BM27=0,$BM$18,BM27)</f>
        <v>997</v>
      </c>
      <c r="BN43" s="201">
        <f t="shared" si="86"/>
        <v>1065</v>
      </c>
      <c r="BO43" s="201">
        <f t="shared" si="86"/>
        <v>1055</v>
      </c>
      <c r="BP43" s="201">
        <f t="shared" si="86"/>
        <v>1053</v>
      </c>
      <c r="BQ43" s="201">
        <f t="shared" si="86"/>
        <v>1053</v>
      </c>
      <c r="BR43" s="201">
        <f t="shared" si="86"/>
        <v>1052</v>
      </c>
      <c r="BS43" s="201">
        <f t="shared" si="86"/>
        <v>1055</v>
      </c>
      <c r="BT43" s="201">
        <f t="shared" si="86"/>
        <v>1065</v>
      </c>
      <c r="BU43" s="201">
        <f t="shared" si="86"/>
        <v>1090</v>
      </c>
      <c r="BV43" s="201">
        <f t="shared" si="86"/>
        <v>997</v>
      </c>
      <c r="BW43" s="209"/>
      <c r="BX43" s="201">
        <f t="shared" ref="BX43:CG43" si="87">IF(BX27=0,$BX$18,BX27)</f>
        <v>530</v>
      </c>
      <c r="BY43" s="201">
        <f t="shared" si="87"/>
        <v>850</v>
      </c>
      <c r="BZ43" s="201">
        <f t="shared" si="87"/>
        <v>700</v>
      </c>
      <c r="CA43" s="201">
        <f t="shared" si="87"/>
        <v>650</v>
      </c>
      <c r="CB43" s="201">
        <f t="shared" si="87"/>
        <v>540</v>
      </c>
      <c r="CC43" s="201">
        <f t="shared" si="87"/>
        <v>580</v>
      </c>
      <c r="CD43" s="201">
        <f t="shared" si="87"/>
        <v>700</v>
      </c>
      <c r="CE43" s="201">
        <f t="shared" si="87"/>
        <v>850</v>
      </c>
      <c r="CF43" s="201">
        <f t="shared" si="87"/>
        <v>950</v>
      </c>
      <c r="CG43" s="201">
        <f t="shared" si="87"/>
        <v>530</v>
      </c>
      <c r="CH43" s="209"/>
      <c r="CI43" s="209"/>
      <c r="CJ43" s="239">
        <f t="shared" si="15"/>
        <v>17.245675581888356</v>
      </c>
      <c r="CK43" s="232">
        <v>544232131.74300003</v>
      </c>
      <c r="CL43" s="233">
        <v>1078.3223780000001</v>
      </c>
      <c r="CM43" s="233">
        <v>1060.5450000000001</v>
      </c>
      <c r="CN43" s="233">
        <v>1025.940623</v>
      </c>
      <c r="CO43" s="233">
        <v>992.9411192</v>
      </c>
      <c r="CP43" s="234">
        <v>-13.777953520000001</v>
      </c>
      <c r="CQ43" s="234">
        <v>0</v>
      </c>
      <c r="CR43" s="234">
        <v>-0.1133432942</v>
      </c>
      <c r="CS43" s="234">
        <v>-93.279208940000004</v>
      </c>
      <c r="CT43" s="234">
        <f t="shared" si="16"/>
        <v>2.6538934400000009</v>
      </c>
      <c r="CU43" s="209"/>
      <c r="CV43" s="209"/>
      <c r="CW43" s="209"/>
      <c r="CX43" s="209"/>
      <c r="CY43" s="209"/>
      <c r="CZ43" s="209"/>
      <c r="DA43" s="209"/>
      <c r="DB43" s="209"/>
      <c r="DC43" s="209"/>
      <c r="DD43" s="209"/>
      <c r="DE43" s="209"/>
      <c r="DF43" s="209"/>
      <c r="DG43" s="209"/>
      <c r="DH43" s="209"/>
    </row>
    <row r="44" spans="1:112" ht="7.5" customHeight="1">
      <c r="A44" s="209"/>
      <c r="B44" s="209"/>
      <c r="C44" s="210"/>
      <c r="D44" s="124" t="s">
        <v>246</v>
      </c>
      <c r="E44" s="124"/>
      <c r="F44" s="124"/>
      <c r="G44" s="124"/>
      <c r="H44" s="124" t="s">
        <v>56</v>
      </c>
      <c r="I44" s="124"/>
      <c r="J44" s="210"/>
      <c r="K44" s="210"/>
      <c r="L44" s="210"/>
      <c r="M44" s="210"/>
      <c r="N44" s="210"/>
      <c r="O44" s="210"/>
      <c r="P44" s="210"/>
      <c r="Q44" s="211"/>
      <c r="R44" s="211"/>
      <c r="S44" s="211"/>
      <c r="T44" s="211"/>
      <c r="U44" s="211"/>
      <c r="V44" s="209"/>
      <c r="W44" s="141"/>
      <c r="X44" s="129">
        <f t="shared" si="76"/>
        <v>1077.4079999999899</v>
      </c>
      <c r="Y44" s="129">
        <f t="shared" si="76"/>
        <v>1057.075</v>
      </c>
      <c r="Z44" s="129">
        <f t="shared" si="76"/>
        <v>1065.4549999999899</v>
      </c>
      <c r="AA44" s="129">
        <f t="shared" si="76"/>
        <v>1058</v>
      </c>
      <c r="AB44" s="129">
        <f t="shared" si="76"/>
        <v>1042.7270000000001</v>
      </c>
      <c r="AC44" s="129">
        <f t="shared" si="76"/>
        <v>1025.9090000000001</v>
      </c>
      <c r="AD44" s="129">
        <f t="shared" si="76"/>
        <v>1021.875</v>
      </c>
      <c r="AE44" s="129">
        <f t="shared" si="76"/>
        <v>996.875</v>
      </c>
      <c r="AF44" s="129"/>
      <c r="AG44" s="85"/>
      <c r="AH44" s="85"/>
      <c r="AI44" s="85"/>
      <c r="AJ44" s="235"/>
      <c r="AK44" s="236"/>
      <c r="AL44" s="237">
        <f t="shared" si="81"/>
        <v>4</v>
      </c>
      <c r="AM44" s="237">
        <f t="shared" si="81"/>
        <v>8</v>
      </c>
      <c r="AN44" s="237">
        <f t="shared" si="81"/>
        <v>13</v>
      </c>
      <c r="AO44" s="237">
        <f t="shared" si="81"/>
        <v>19</v>
      </c>
      <c r="AP44" s="237">
        <f t="shared" si="81"/>
        <v>23</v>
      </c>
      <c r="AQ44" s="237">
        <f t="shared" si="81"/>
        <v>27</v>
      </c>
      <c r="AR44" s="237">
        <f t="shared" si="81"/>
        <v>31</v>
      </c>
      <c r="AS44" s="237">
        <f t="shared" si="81"/>
        <v>35</v>
      </c>
      <c r="AT44" s="209"/>
      <c r="AU44" s="230">
        <v>5</v>
      </c>
      <c r="AV44" s="212" t="s">
        <v>239</v>
      </c>
      <c r="AW44" s="212" t="s">
        <v>238</v>
      </c>
      <c r="AX44" s="211">
        <v>14</v>
      </c>
      <c r="AY44" s="212" t="str">
        <f t="shared" si="69"/>
        <v>r02_flow</v>
      </c>
      <c r="AZ44" s="211">
        <f>AX44+1</f>
        <v>15</v>
      </c>
      <c r="BA44" s="209"/>
      <c r="BB44" s="201">
        <f t="shared" ref="BB44:BK44" si="88">IF(BB28=0,$BB$18,BB28)</f>
        <v>997</v>
      </c>
      <c r="BC44" s="201">
        <f t="shared" si="88"/>
        <v>1070</v>
      </c>
      <c r="BD44" s="201">
        <f t="shared" si="88"/>
        <v>1060</v>
      </c>
      <c r="BE44" s="201">
        <f t="shared" si="88"/>
        <v>1055</v>
      </c>
      <c r="BF44" s="201">
        <f t="shared" si="88"/>
        <v>1046</v>
      </c>
      <c r="BG44" s="201">
        <f t="shared" si="88"/>
        <v>1046</v>
      </c>
      <c r="BH44" s="201">
        <f t="shared" si="88"/>
        <v>1044</v>
      </c>
      <c r="BI44" s="201">
        <f t="shared" si="88"/>
        <v>1060</v>
      </c>
      <c r="BJ44" s="201">
        <f t="shared" si="88"/>
        <v>1088</v>
      </c>
      <c r="BK44" s="201">
        <f t="shared" si="88"/>
        <v>1100</v>
      </c>
      <c r="BL44" s="209"/>
      <c r="BM44" s="201">
        <f t="shared" ref="BM44:BV44" si="89">IF(BM28=0,$BM$18,BM28)</f>
        <v>997</v>
      </c>
      <c r="BN44" s="201">
        <f t="shared" si="89"/>
        <v>1060</v>
      </c>
      <c r="BO44" s="201">
        <f t="shared" si="89"/>
        <v>1046</v>
      </c>
      <c r="BP44" s="201">
        <f t="shared" si="89"/>
        <v>1046</v>
      </c>
      <c r="BQ44" s="201">
        <f t="shared" si="89"/>
        <v>1046</v>
      </c>
      <c r="BR44" s="201">
        <f t="shared" si="89"/>
        <v>1046</v>
      </c>
      <c r="BS44" s="201">
        <f t="shared" si="89"/>
        <v>1044</v>
      </c>
      <c r="BT44" s="201">
        <f t="shared" si="89"/>
        <v>1060</v>
      </c>
      <c r="BU44" s="201">
        <f t="shared" si="89"/>
        <v>1088</v>
      </c>
      <c r="BV44" s="201">
        <f t="shared" si="89"/>
        <v>1100</v>
      </c>
      <c r="BW44" s="209"/>
      <c r="BX44" s="201">
        <f t="shared" ref="BX44:CG44" si="90">IF(BX28=0,$BX$18,BX28)</f>
        <v>530</v>
      </c>
      <c r="BY44" s="201">
        <f t="shared" si="90"/>
        <v>850</v>
      </c>
      <c r="BZ44" s="201">
        <f t="shared" si="90"/>
        <v>700</v>
      </c>
      <c r="CA44" s="201">
        <f t="shared" si="90"/>
        <v>630</v>
      </c>
      <c r="CB44" s="201">
        <f t="shared" si="90"/>
        <v>530</v>
      </c>
      <c r="CC44" s="201">
        <f t="shared" si="90"/>
        <v>580</v>
      </c>
      <c r="CD44" s="201">
        <f t="shared" si="90"/>
        <v>650</v>
      </c>
      <c r="CE44" s="201">
        <f t="shared" si="90"/>
        <v>800</v>
      </c>
      <c r="CF44" s="201">
        <f t="shared" si="90"/>
        <v>900</v>
      </c>
      <c r="CG44" s="201">
        <f t="shared" si="90"/>
        <v>950</v>
      </c>
      <c r="CH44" s="209"/>
      <c r="CI44" s="209"/>
      <c r="CJ44" s="239">
        <f t="shared" si="15"/>
        <v>19.013201842383452</v>
      </c>
      <c r="CK44" s="232">
        <v>600011018.4612</v>
      </c>
      <c r="CL44" s="233">
        <v>1078.3223780000001</v>
      </c>
      <c r="CM44" s="233">
        <v>1060.5450000000001</v>
      </c>
      <c r="CN44" s="233">
        <v>1025.9382089999999</v>
      </c>
      <c r="CO44" s="233">
        <v>992.92825860000005</v>
      </c>
      <c r="CP44" s="234">
        <v>-13.777953520000001</v>
      </c>
      <c r="CQ44" s="234">
        <v>0</v>
      </c>
      <c r="CR44" s="234">
        <v>-9.9291431139999997E-2</v>
      </c>
      <c r="CS44" s="234">
        <v>-91.401238169999999</v>
      </c>
      <c r="CT44" s="234">
        <f t="shared" si="16"/>
        <v>2.6538934400000009</v>
      </c>
      <c r="CU44" s="209"/>
      <c r="CV44" s="209"/>
      <c r="CW44" s="209"/>
      <c r="CX44" s="209"/>
      <c r="CY44" s="209"/>
      <c r="CZ44" s="209"/>
      <c r="DA44" s="209"/>
      <c r="DB44" s="209"/>
      <c r="DC44" s="209"/>
      <c r="DD44" s="209"/>
      <c r="DE44" s="209"/>
      <c r="DF44" s="209"/>
      <c r="DG44" s="209"/>
      <c r="DH44" s="209"/>
    </row>
    <row r="45" spans="1:112" ht="7.5" customHeight="1">
      <c r="A45" s="209"/>
      <c r="B45" s="209"/>
      <c r="C45" s="210"/>
      <c r="D45" s="124" t="s">
        <v>245</v>
      </c>
      <c r="E45" s="124"/>
      <c r="F45" s="124"/>
      <c r="G45" s="124"/>
      <c r="H45" s="124" t="s">
        <v>83</v>
      </c>
      <c r="I45" s="124"/>
      <c r="J45" s="210"/>
      <c r="K45" s="210"/>
      <c r="L45" s="210"/>
      <c r="M45" s="210"/>
      <c r="N45" s="210"/>
      <c r="O45" s="210"/>
      <c r="P45" s="210"/>
      <c r="Q45" s="211"/>
      <c r="R45" s="211"/>
      <c r="S45" s="211"/>
      <c r="T45" s="211"/>
      <c r="U45" s="211"/>
      <c r="V45" s="209"/>
      <c r="W45" s="141"/>
      <c r="X45" s="129" t="str">
        <f t="shared" si="76"/>
        <v/>
      </c>
      <c r="Y45" s="129">
        <f t="shared" si="76"/>
        <v>1052.3589999999899</v>
      </c>
      <c r="Z45" s="129">
        <f t="shared" si="76"/>
        <v>1062.4549999999899</v>
      </c>
      <c r="AA45" s="129" t="str">
        <f t="shared" si="76"/>
        <v/>
      </c>
      <c r="AB45" s="129" t="str">
        <f t="shared" si="76"/>
        <v/>
      </c>
      <c r="AC45" s="129" t="str">
        <f t="shared" si="76"/>
        <v/>
      </c>
      <c r="AD45" s="129" t="str">
        <f t="shared" si="76"/>
        <v/>
      </c>
      <c r="AE45" s="129">
        <f t="shared" si="76"/>
        <v>991.875</v>
      </c>
      <c r="AF45" s="129"/>
      <c r="AG45" s="85"/>
      <c r="AH45" s="85"/>
      <c r="AI45" s="85"/>
      <c r="AJ45" s="235"/>
      <c r="AK45" s="236"/>
      <c r="AL45" s="237" t="str">
        <f t="shared" si="81"/>
        <v/>
      </c>
      <c r="AM45" s="237">
        <f t="shared" si="81"/>
        <v>9</v>
      </c>
      <c r="AN45" s="237">
        <f t="shared" si="81"/>
        <v>14</v>
      </c>
      <c r="AO45" s="237" t="str">
        <f t="shared" si="81"/>
        <v/>
      </c>
      <c r="AP45" s="237" t="str">
        <f t="shared" si="81"/>
        <v/>
      </c>
      <c r="AQ45" s="237" t="str">
        <f t="shared" si="81"/>
        <v/>
      </c>
      <c r="AR45" s="237" t="str">
        <f t="shared" si="81"/>
        <v/>
      </c>
      <c r="AS45" s="237">
        <f t="shared" si="81"/>
        <v>36</v>
      </c>
      <c r="AT45" s="209"/>
      <c r="AU45" s="230">
        <v>6</v>
      </c>
      <c r="AV45" s="212" t="s">
        <v>240</v>
      </c>
      <c r="AW45" s="212" t="s">
        <v>238</v>
      </c>
      <c r="AX45" s="211">
        <v>26</v>
      </c>
      <c r="AY45" s="212" t="str">
        <f t="shared" si="69"/>
        <v>r03_flow</v>
      </c>
      <c r="AZ45" s="211">
        <f>AX45+1</f>
        <v>27</v>
      </c>
      <c r="BA45" s="209"/>
      <c r="BB45" s="201">
        <f t="shared" ref="BB45:BK45" si="91">IF(BB29=0,$BB$18,BB29)</f>
        <v>997</v>
      </c>
      <c r="BC45" s="201">
        <f t="shared" si="91"/>
        <v>1055</v>
      </c>
      <c r="BD45" s="201">
        <f t="shared" si="91"/>
        <v>1050</v>
      </c>
      <c r="BE45" s="201">
        <f t="shared" si="91"/>
        <v>1045</v>
      </c>
      <c r="BF45" s="201">
        <f t="shared" si="91"/>
        <v>1041</v>
      </c>
      <c r="BG45" s="201">
        <f t="shared" si="91"/>
        <v>1042</v>
      </c>
      <c r="BH45" s="201">
        <f t="shared" si="91"/>
        <v>1040</v>
      </c>
      <c r="BI45" s="201">
        <f t="shared" si="91"/>
        <v>1050</v>
      </c>
      <c r="BJ45" s="201">
        <f t="shared" si="91"/>
        <v>1075</v>
      </c>
      <c r="BK45" s="201">
        <f t="shared" si="91"/>
        <v>997</v>
      </c>
      <c r="BL45" s="209"/>
      <c r="BM45" s="201">
        <f t="shared" ref="BM45:BV45" si="92">IF(BM29=0,$BM$18,BM29)</f>
        <v>997</v>
      </c>
      <c r="BN45" s="201">
        <f t="shared" si="92"/>
        <v>1045</v>
      </c>
      <c r="BO45" s="201">
        <f t="shared" si="92"/>
        <v>1039</v>
      </c>
      <c r="BP45" s="201">
        <f t="shared" si="92"/>
        <v>1040</v>
      </c>
      <c r="BQ45" s="201">
        <f t="shared" si="92"/>
        <v>1041</v>
      </c>
      <c r="BR45" s="201">
        <f t="shared" si="92"/>
        <v>1042</v>
      </c>
      <c r="BS45" s="201">
        <f t="shared" si="92"/>
        <v>1040</v>
      </c>
      <c r="BT45" s="201">
        <f t="shared" si="92"/>
        <v>1050</v>
      </c>
      <c r="BU45" s="201">
        <f t="shared" si="92"/>
        <v>1075</v>
      </c>
      <c r="BV45" s="201">
        <f t="shared" si="92"/>
        <v>997</v>
      </c>
      <c r="BW45" s="209"/>
      <c r="BX45" s="201">
        <f t="shared" ref="BX45:CG45" si="93">IF(BX29=0,$BX$18,BX29)</f>
        <v>530</v>
      </c>
      <c r="BY45" s="201">
        <f t="shared" si="93"/>
        <v>850</v>
      </c>
      <c r="BZ45" s="201">
        <f t="shared" si="93"/>
        <v>700</v>
      </c>
      <c r="CA45" s="201">
        <f t="shared" si="93"/>
        <v>620</v>
      </c>
      <c r="CB45" s="201">
        <f t="shared" si="93"/>
        <v>580</v>
      </c>
      <c r="CC45" s="201">
        <f t="shared" si="93"/>
        <v>620</v>
      </c>
      <c r="CD45" s="201">
        <f t="shared" si="93"/>
        <v>700</v>
      </c>
      <c r="CE45" s="201">
        <f t="shared" si="93"/>
        <v>800</v>
      </c>
      <c r="CF45" s="201">
        <f t="shared" si="93"/>
        <v>900</v>
      </c>
      <c r="CG45" s="201">
        <f t="shared" si="93"/>
        <v>530</v>
      </c>
      <c r="CH45" s="209"/>
      <c r="CI45" s="209"/>
      <c r="CJ45" s="239">
        <f t="shared" si="15"/>
        <v>20.957480728927422</v>
      </c>
      <c r="CK45" s="232">
        <v>661367793.85119998</v>
      </c>
      <c r="CL45" s="233">
        <v>1078.3223780000001</v>
      </c>
      <c r="CM45" s="233">
        <v>1060.5450000000001</v>
      </c>
      <c r="CN45" s="233">
        <v>1025.935739</v>
      </c>
      <c r="CO45" s="233">
        <v>992.91568710000001</v>
      </c>
      <c r="CP45" s="234">
        <v>-13.777953520000001</v>
      </c>
      <c r="CQ45" s="234">
        <v>0</v>
      </c>
      <c r="CR45" s="234">
        <v>-8.5695113269999998E-2</v>
      </c>
      <c r="CS45" s="234">
        <v>-89.580254280000005</v>
      </c>
      <c r="CT45" s="234">
        <f t="shared" si="16"/>
        <v>2.6538934400000009</v>
      </c>
      <c r="CU45" s="209"/>
      <c r="CV45" s="209"/>
      <c r="CW45" s="209"/>
      <c r="CX45" s="209"/>
      <c r="CY45" s="209"/>
      <c r="CZ45" s="209"/>
      <c r="DA45" s="209"/>
      <c r="DB45" s="209"/>
      <c r="DC45" s="209"/>
      <c r="DD45" s="209"/>
      <c r="DE45" s="209"/>
      <c r="DF45" s="209"/>
      <c r="DG45" s="209"/>
      <c r="DH45" s="209"/>
    </row>
    <row r="46" spans="1:112" ht="7.5" customHeight="1">
      <c r="A46" s="209"/>
      <c r="B46" s="209"/>
      <c r="C46" s="210"/>
      <c r="D46" s="124" t="s">
        <v>244</v>
      </c>
      <c r="E46" s="124"/>
      <c r="F46" s="124"/>
      <c r="G46" s="124"/>
      <c r="H46" s="124"/>
      <c r="I46" s="124"/>
      <c r="J46" s="210"/>
      <c r="K46" s="210"/>
      <c r="L46" s="210"/>
      <c r="M46" s="210"/>
      <c r="N46" s="210"/>
      <c r="O46" s="210"/>
      <c r="P46" s="210"/>
      <c r="Q46" s="211"/>
      <c r="R46" s="211"/>
      <c r="S46" s="211"/>
      <c r="T46" s="211"/>
      <c r="U46" s="211"/>
      <c r="V46" s="209"/>
      <c r="W46" s="141"/>
      <c r="X46" s="129" t="str">
        <f t="shared" si="76"/>
        <v/>
      </c>
      <c r="Y46" s="129" t="str">
        <f t="shared" si="76"/>
        <v/>
      </c>
      <c r="Z46" s="129">
        <f t="shared" si="76"/>
        <v>1060.5450000000001</v>
      </c>
      <c r="AA46" s="129" t="str">
        <f t="shared" si="76"/>
        <v/>
      </c>
      <c r="AB46" s="129" t="str">
        <f t="shared" si="76"/>
        <v/>
      </c>
      <c r="AC46" s="129" t="str">
        <f t="shared" si="76"/>
        <v/>
      </c>
      <c r="AD46" s="129" t="str">
        <f t="shared" si="76"/>
        <v/>
      </c>
      <c r="AE46" s="129" t="str">
        <f t="shared" si="76"/>
        <v/>
      </c>
      <c r="AF46" s="85"/>
      <c r="AG46" s="85"/>
      <c r="AH46" s="85"/>
      <c r="AI46" s="85"/>
      <c r="AJ46" s="235"/>
      <c r="AK46" s="236"/>
      <c r="AL46" s="237" t="str">
        <f t="shared" si="81"/>
        <v/>
      </c>
      <c r="AM46" s="237" t="str">
        <f t="shared" si="81"/>
        <v/>
      </c>
      <c r="AN46" s="237">
        <f t="shared" si="81"/>
        <v>15</v>
      </c>
      <c r="AO46" s="237" t="str">
        <f t="shared" si="81"/>
        <v/>
      </c>
      <c r="AP46" s="237" t="str">
        <f t="shared" si="81"/>
        <v/>
      </c>
      <c r="AQ46" s="237" t="str">
        <f t="shared" si="81"/>
        <v/>
      </c>
      <c r="AR46" s="237" t="str">
        <f t="shared" si="81"/>
        <v/>
      </c>
      <c r="AS46" s="237" t="str">
        <f t="shared" si="81"/>
        <v/>
      </c>
      <c r="AT46" s="209"/>
      <c r="AU46" s="230">
        <v>7</v>
      </c>
      <c r="AV46" s="212" t="s">
        <v>241</v>
      </c>
      <c r="AW46" s="212" t="s">
        <v>238</v>
      </c>
      <c r="AX46" s="211">
        <v>35</v>
      </c>
      <c r="AY46" s="212" t="str">
        <f t="shared" si="69"/>
        <v>r04_flow</v>
      </c>
      <c r="AZ46" s="211">
        <f>AX46+1</f>
        <v>36</v>
      </c>
      <c r="BA46" s="209"/>
      <c r="BB46" s="201">
        <f t="shared" ref="BB46:BK46" si="94">IF(BB30=0,$BB$18,BB30)</f>
        <v>1027</v>
      </c>
      <c r="BC46" s="201">
        <f t="shared" si="94"/>
        <v>1028</v>
      </c>
      <c r="BD46" s="201">
        <f t="shared" si="94"/>
        <v>1028</v>
      </c>
      <c r="BE46" s="201">
        <f t="shared" si="94"/>
        <v>1032</v>
      </c>
      <c r="BF46" s="201">
        <f t="shared" si="94"/>
        <v>1032</v>
      </c>
      <c r="BG46" s="201">
        <f t="shared" si="94"/>
        <v>1033</v>
      </c>
      <c r="BH46" s="201">
        <f t="shared" si="94"/>
        <v>1032</v>
      </c>
      <c r="BI46" s="201">
        <f t="shared" si="94"/>
        <v>1040</v>
      </c>
      <c r="BJ46" s="201">
        <f t="shared" si="94"/>
        <v>1060</v>
      </c>
      <c r="BK46" s="201">
        <f t="shared" si="94"/>
        <v>997</v>
      </c>
      <c r="BL46" s="209"/>
      <c r="BM46" s="201">
        <f t="shared" ref="BM46:BV46" si="95">IF(BM30=0,$BM$18,BM30)</f>
        <v>1027</v>
      </c>
      <c r="BN46" s="201">
        <f t="shared" si="95"/>
        <v>1028</v>
      </c>
      <c r="BO46" s="201">
        <f t="shared" si="95"/>
        <v>1028</v>
      </c>
      <c r="BP46" s="201">
        <f t="shared" si="95"/>
        <v>1032</v>
      </c>
      <c r="BQ46" s="201">
        <f t="shared" si="95"/>
        <v>1032</v>
      </c>
      <c r="BR46" s="201">
        <f t="shared" si="95"/>
        <v>1033</v>
      </c>
      <c r="BS46" s="201">
        <f t="shared" si="95"/>
        <v>1032</v>
      </c>
      <c r="BT46" s="201">
        <f t="shared" si="95"/>
        <v>1040</v>
      </c>
      <c r="BU46" s="201">
        <f t="shared" si="95"/>
        <v>1060</v>
      </c>
      <c r="BV46" s="201">
        <f t="shared" si="95"/>
        <v>997</v>
      </c>
      <c r="BW46" s="209"/>
      <c r="BX46" s="201">
        <f t="shared" ref="BX46:CG46" si="96">IF(BX30=0,$BX$18,BX30)</f>
        <v>900</v>
      </c>
      <c r="BY46" s="201">
        <f t="shared" si="96"/>
        <v>830</v>
      </c>
      <c r="BZ46" s="201">
        <f t="shared" si="96"/>
        <v>710</v>
      </c>
      <c r="CA46" s="201">
        <f t="shared" si="96"/>
        <v>640</v>
      </c>
      <c r="CB46" s="201">
        <f t="shared" si="96"/>
        <v>600</v>
      </c>
      <c r="CC46" s="201">
        <f t="shared" si="96"/>
        <v>650</v>
      </c>
      <c r="CD46" s="201">
        <f t="shared" si="96"/>
        <v>700</v>
      </c>
      <c r="CE46" s="201">
        <f t="shared" si="96"/>
        <v>800</v>
      </c>
      <c r="CF46" s="201">
        <f t="shared" si="96"/>
        <v>900</v>
      </c>
      <c r="CG46" s="201">
        <f t="shared" si="96"/>
        <v>530</v>
      </c>
      <c r="CH46" s="209"/>
      <c r="CI46" s="209"/>
      <c r="CJ46" s="239">
        <f t="shared" si="15"/>
        <v>23.09618750412579</v>
      </c>
      <c r="CK46" s="232">
        <v>728860246.7802</v>
      </c>
      <c r="CL46" s="233">
        <v>1078.3223780000001</v>
      </c>
      <c r="CM46" s="233">
        <v>1060.5450000000001</v>
      </c>
      <c r="CN46" s="233">
        <v>1025.933215</v>
      </c>
      <c r="CO46" s="233">
        <v>992.90349300000003</v>
      </c>
      <c r="CP46" s="234">
        <v>-13.777953520000001</v>
      </c>
      <c r="CQ46" s="234">
        <v>0</v>
      </c>
      <c r="CR46" s="234">
        <v>-7.2645549490000003E-2</v>
      </c>
      <c r="CS46" s="234">
        <v>-87.827954480000002</v>
      </c>
      <c r="CT46" s="234">
        <f t="shared" si="16"/>
        <v>2.6538934400000009</v>
      </c>
      <c r="CU46" s="209"/>
      <c r="CV46" s="209"/>
      <c r="CW46" s="209"/>
      <c r="CX46" s="209"/>
      <c r="CY46" s="209"/>
      <c r="CZ46" s="209"/>
      <c r="DA46" s="209"/>
      <c r="DB46" s="209"/>
      <c r="DC46" s="209"/>
      <c r="DD46" s="209"/>
      <c r="DE46" s="209"/>
      <c r="DF46" s="209"/>
      <c r="DG46" s="209"/>
      <c r="DH46" s="209"/>
    </row>
    <row r="47" spans="1:112" ht="7.5" customHeight="1">
      <c r="A47" s="209"/>
      <c r="B47" s="209"/>
      <c r="C47" s="210"/>
      <c r="D47" s="124" t="s">
        <v>242</v>
      </c>
      <c r="E47" s="124"/>
      <c r="F47" s="124"/>
      <c r="G47" s="124"/>
      <c r="H47" s="124"/>
      <c r="I47" s="124"/>
      <c r="J47" s="210"/>
      <c r="K47" s="210"/>
      <c r="L47" s="210"/>
      <c r="M47" s="210"/>
      <c r="N47" s="210"/>
      <c r="O47" s="210"/>
      <c r="P47" s="210"/>
      <c r="Q47" s="211"/>
      <c r="R47" s="211"/>
      <c r="S47" s="211"/>
      <c r="T47" s="211"/>
      <c r="U47" s="211"/>
      <c r="V47" s="209"/>
      <c r="W47" s="141"/>
      <c r="X47" s="129">
        <v>1</v>
      </c>
      <c r="Y47" s="129">
        <v>2</v>
      </c>
      <c r="Z47" s="129">
        <v>3</v>
      </c>
      <c r="AA47" s="129">
        <v>4</v>
      </c>
      <c r="AB47" s="129">
        <v>5</v>
      </c>
      <c r="AC47" s="129">
        <v>6</v>
      </c>
      <c r="AD47" s="129">
        <v>7</v>
      </c>
      <c r="AE47" s="129">
        <v>8</v>
      </c>
      <c r="AF47" s="85"/>
      <c r="AG47" s="85"/>
      <c r="AH47" s="85"/>
      <c r="AI47" s="85"/>
      <c r="AJ47" s="235"/>
      <c r="AK47" s="236"/>
      <c r="AL47" s="237">
        <f>X47</f>
        <v>1</v>
      </c>
      <c r="AM47" s="237">
        <f t="shared" ref="AM47:AS47" si="97">Y47</f>
        <v>2</v>
      </c>
      <c r="AN47" s="237">
        <f t="shared" si="97"/>
        <v>3</v>
      </c>
      <c r="AO47" s="237">
        <f t="shared" si="97"/>
        <v>4</v>
      </c>
      <c r="AP47" s="237">
        <f t="shared" si="97"/>
        <v>5</v>
      </c>
      <c r="AQ47" s="237">
        <f t="shared" si="97"/>
        <v>6</v>
      </c>
      <c r="AR47" s="237">
        <f t="shared" si="97"/>
        <v>7</v>
      </c>
      <c r="AS47" s="237">
        <f t="shared" si="97"/>
        <v>8</v>
      </c>
      <c r="AT47" s="209"/>
      <c r="AU47" s="230"/>
      <c r="AV47" s="230"/>
      <c r="AW47" s="230"/>
      <c r="AX47" s="230"/>
      <c r="AY47" s="230"/>
      <c r="AZ47" s="230"/>
      <c r="BA47" s="209"/>
      <c r="BB47" s="201">
        <f t="shared" ref="BB47:BK47" si="98">IF(BB31=0,$BB$18,BB31)</f>
        <v>997</v>
      </c>
      <c r="BC47" s="201">
        <f t="shared" si="98"/>
        <v>1004</v>
      </c>
      <c r="BD47" s="201">
        <f t="shared" si="98"/>
        <v>1008</v>
      </c>
      <c r="BE47" s="201">
        <f t="shared" si="98"/>
        <v>1014</v>
      </c>
      <c r="BF47" s="201">
        <f t="shared" si="98"/>
        <v>1020</v>
      </c>
      <c r="BG47" s="201">
        <f t="shared" si="98"/>
        <v>1027</v>
      </c>
      <c r="BH47" s="201">
        <f t="shared" si="98"/>
        <v>1032</v>
      </c>
      <c r="BI47" s="201">
        <f t="shared" si="98"/>
        <v>1038</v>
      </c>
      <c r="BJ47" s="201">
        <f t="shared" si="98"/>
        <v>1050</v>
      </c>
      <c r="BK47" s="201">
        <f t="shared" si="98"/>
        <v>997</v>
      </c>
      <c r="BL47" s="209"/>
      <c r="BM47" s="201">
        <f t="shared" ref="BM47:BV47" si="99">IF(BM31=0,$BM$18,BM31)</f>
        <v>997</v>
      </c>
      <c r="BN47" s="201">
        <f t="shared" si="99"/>
        <v>1004</v>
      </c>
      <c r="BO47" s="201">
        <f t="shared" si="99"/>
        <v>1008</v>
      </c>
      <c r="BP47" s="201">
        <f t="shared" si="99"/>
        <v>1014</v>
      </c>
      <c r="BQ47" s="201">
        <f t="shared" si="99"/>
        <v>1020</v>
      </c>
      <c r="BR47" s="201">
        <f t="shared" si="99"/>
        <v>1027</v>
      </c>
      <c r="BS47" s="201">
        <f t="shared" si="99"/>
        <v>1032</v>
      </c>
      <c r="BT47" s="201">
        <f t="shared" si="99"/>
        <v>1038</v>
      </c>
      <c r="BU47" s="201">
        <f t="shared" si="99"/>
        <v>1050</v>
      </c>
      <c r="BV47" s="201">
        <f t="shared" si="99"/>
        <v>997</v>
      </c>
      <c r="BW47" s="209"/>
      <c r="BX47" s="201">
        <f t="shared" ref="BX47:CG47" si="100">IF(BX31=0,$BX$18,BX31)</f>
        <v>900</v>
      </c>
      <c r="BY47" s="201">
        <f t="shared" si="100"/>
        <v>810</v>
      </c>
      <c r="BZ47" s="201">
        <f t="shared" si="100"/>
        <v>750</v>
      </c>
      <c r="CA47" s="201">
        <f t="shared" si="100"/>
        <v>700</v>
      </c>
      <c r="CB47" s="201">
        <f t="shared" si="100"/>
        <v>650</v>
      </c>
      <c r="CC47" s="201">
        <f t="shared" si="100"/>
        <v>700</v>
      </c>
      <c r="CD47" s="201">
        <f t="shared" si="100"/>
        <v>750</v>
      </c>
      <c r="CE47" s="201">
        <f t="shared" si="100"/>
        <v>800</v>
      </c>
      <c r="CF47" s="201">
        <f t="shared" si="100"/>
        <v>900</v>
      </c>
      <c r="CG47" s="201">
        <f t="shared" si="100"/>
        <v>530</v>
      </c>
      <c r="CH47" s="209"/>
      <c r="CI47" s="209"/>
      <c r="CJ47" s="239">
        <f t="shared" si="15"/>
        <v>25.448764956843991</v>
      </c>
      <c r="CK47" s="232">
        <v>803101945.00209999</v>
      </c>
      <c r="CL47" s="233">
        <v>1078.3223780000001</v>
      </c>
      <c r="CM47" s="233">
        <v>1060.5450000000001</v>
      </c>
      <c r="CN47" s="233">
        <v>1025.9306409999999</v>
      </c>
      <c r="CO47" s="233">
        <v>992.89176840000005</v>
      </c>
      <c r="CP47" s="234">
        <v>-13.777953520000001</v>
      </c>
      <c r="CQ47" s="234">
        <v>0</v>
      </c>
      <c r="CR47" s="234">
        <v>-6.023494997E-2</v>
      </c>
      <c r="CS47" s="234">
        <v>-86.156186770000005</v>
      </c>
      <c r="CT47" s="234">
        <f t="shared" si="16"/>
        <v>2.6538934400000009</v>
      </c>
      <c r="CU47" s="209"/>
      <c r="CV47" s="209"/>
      <c r="CW47" s="209"/>
      <c r="CX47" s="209"/>
      <c r="CY47" s="209"/>
      <c r="CZ47" s="209"/>
      <c r="DA47" s="209"/>
      <c r="DB47" s="209"/>
      <c r="DC47" s="209"/>
      <c r="DD47" s="209"/>
      <c r="DE47" s="209"/>
      <c r="DF47" s="209"/>
      <c r="DG47" s="209"/>
      <c r="DH47" s="209"/>
    </row>
    <row r="48" spans="1:112" ht="7.5" customHeight="1">
      <c r="A48" s="209"/>
      <c r="B48" s="209"/>
      <c r="C48" s="210"/>
      <c r="D48" s="124" t="s">
        <v>243</v>
      </c>
      <c r="E48" s="124"/>
      <c r="F48" s="124"/>
      <c r="G48" s="124"/>
      <c r="H48" s="124"/>
      <c r="I48" s="124"/>
      <c r="J48" s="210"/>
      <c r="K48" s="210"/>
      <c r="L48" s="210"/>
      <c r="M48" s="210"/>
      <c r="N48" s="210"/>
      <c r="O48" s="210"/>
      <c r="P48" s="210"/>
      <c r="Q48" s="211"/>
      <c r="R48" s="211"/>
      <c r="S48" s="211"/>
      <c r="T48" s="211"/>
      <c r="U48" s="211"/>
      <c r="V48" s="209"/>
      <c r="W48" s="209"/>
      <c r="X48" s="209"/>
      <c r="Y48" s="209"/>
      <c r="Z48" s="209"/>
      <c r="AA48" s="209"/>
      <c r="AB48" s="209"/>
      <c r="AC48" s="209"/>
      <c r="AD48" s="209"/>
      <c r="AE48" s="209"/>
      <c r="AF48" s="209"/>
      <c r="AG48" s="209"/>
      <c r="AH48" s="209"/>
      <c r="AI48" s="209"/>
      <c r="AJ48" s="226"/>
      <c r="AK48" s="222"/>
      <c r="AL48" s="229"/>
      <c r="AM48" s="229"/>
      <c r="AN48" s="229"/>
      <c r="AO48" s="229"/>
      <c r="AP48" s="229"/>
      <c r="AQ48" s="229"/>
      <c r="AR48" s="229"/>
      <c r="AS48" s="209"/>
      <c r="AT48" s="209"/>
      <c r="AU48" s="209"/>
      <c r="AV48" s="209"/>
      <c r="AW48" s="209"/>
      <c r="AX48" s="209"/>
      <c r="AY48" s="209"/>
      <c r="AZ48" s="209"/>
      <c r="BA48" s="209"/>
      <c r="BB48" s="201">
        <f t="shared" ref="BB48:BK48" si="101">IF(BB32=0,$BB$18,BB32)</f>
        <v>997</v>
      </c>
      <c r="BC48" s="201">
        <f t="shared" si="101"/>
        <v>1030</v>
      </c>
      <c r="BD48" s="201">
        <f t="shared" si="101"/>
        <v>1040</v>
      </c>
      <c r="BE48" s="201">
        <f t="shared" si="101"/>
        <v>1045</v>
      </c>
      <c r="BF48" s="201">
        <f t="shared" si="101"/>
        <v>1050</v>
      </c>
      <c r="BG48" s="201">
        <f t="shared" si="101"/>
        <v>1050</v>
      </c>
      <c r="BH48" s="201">
        <f t="shared" si="101"/>
        <v>1050</v>
      </c>
      <c r="BI48" s="201">
        <f t="shared" si="101"/>
        <v>1050</v>
      </c>
      <c r="BJ48" s="201">
        <f t="shared" si="101"/>
        <v>1044</v>
      </c>
      <c r="BK48" s="201">
        <f t="shared" si="101"/>
        <v>997</v>
      </c>
      <c r="BL48" s="209"/>
      <c r="BM48" s="201">
        <f t="shared" ref="BM48:BV48" si="102">IF(BM32=0,$BM$18,BM32)</f>
        <v>997</v>
      </c>
      <c r="BN48" s="201">
        <f t="shared" si="102"/>
        <v>1030</v>
      </c>
      <c r="BO48" s="201">
        <f t="shared" si="102"/>
        <v>1040</v>
      </c>
      <c r="BP48" s="201">
        <f t="shared" si="102"/>
        <v>1045</v>
      </c>
      <c r="BQ48" s="201">
        <f t="shared" si="102"/>
        <v>1050</v>
      </c>
      <c r="BR48" s="201">
        <f t="shared" si="102"/>
        <v>1050</v>
      </c>
      <c r="BS48" s="201">
        <f t="shared" si="102"/>
        <v>1050</v>
      </c>
      <c r="BT48" s="201">
        <f t="shared" si="102"/>
        <v>1050</v>
      </c>
      <c r="BU48" s="201">
        <f t="shared" si="102"/>
        <v>1044</v>
      </c>
      <c r="BV48" s="201">
        <f t="shared" si="102"/>
        <v>997</v>
      </c>
      <c r="BW48" s="209"/>
      <c r="BX48" s="201">
        <f t="shared" ref="BX48:CG48" si="103">IF(BX32=0,$BX$18,BX32)</f>
        <v>530</v>
      </c>
      <c r="BY48" s="201">
        <f t="shared" si="103"/>
        <v>950</v>
      </c>
      <c r="BZ48" s="201">
        <f t="shared" si="103"/>
        <v>850</v>
      </c>
      <c r="CA48" s="201">
        <f t="shared" si="103"/>
        <v>850</v>
      </c>
      <c r="CB48" s="201">
        <f t="shared" si="103"/>
        <v>850</v>
      </c>
      <c r="CC48" s="201">
        <f t="shared" si="103"/>
        <v>850</v>
      </c>
      <c r="CD48" s="201">
        <f t="shared" si="103"/>
        <v>850</v>
      </c>
      <c r="CE48" s="201">
        <f t="shared" si="103"/>
        <v>850</v>
      </c>
      <c r="CF48" s="201">
        <f t="shared" si="103"/>
        <v>850</v>
      </c>
      <c r="CG48" s="201">
        <f t="shared" si="103"/>
        <v>530</v>
      </c>
      <c r="CH48" s="209"/>
      <c r="CI48" s="209"/>
      <c r="CJ48" s="239">
        <f t="shared" si="15"/>
        <v>28.036600154834336</v>
      </c>
      <c r="CK48" s="232">
        <v>884767813.04620004</v>
      </c>
      <c r="CL48" s="233">
        <v>1078.3223780000001</v>
      </c>
      <c r="CM48" s="233">
        <v>1060.5450000000001</v>
      </c>
      <c r="CN48" s="233">
        <v>1025.928015</v>
      </c>
      <c r="CO48" s="233">
        <v>992.8806065</v>
      </c>
      <c r="CP48" s="234">
        <v>-13.777953520000001</v>
      </c>
      <c r="CQ48" s="234">
        <v>0</v>
      </c>
      <c r="CR48" s="234">
        <v>-4.855431122E-2</v>
      </c>
      <c r="CS48" s="234">
        <v>-84.576586289999995</v>
      </c>
      <c r="CT48" s="234">
        <f t="shared" si="16"/>
        <v>2.6538934400000009</v>
      </c>
      <c r="CU48" s="209"/>
      <c r="CV48" s="209"/>
      <c r="CW48" s="209"/>
      <c r="CX48" s="209"/>
      <c r="CY48" s="209"/>
      <c r="CZ48" s="209"/>
      <c r="DA48" s="209"/>
      <c r="DB48" s="209"/>
      <c r="DC48" s="209"/>
      <c r="DD48" s="209"/>
      <c r="DE48" s="209"/>
      <c r="DF48" s="209"/>
      <c r="DG48" s="209"/>
      <c r="DH48" s="209"/>
    </row>
    <row r="49" spans="1:112" ht="7.5" customHeight="1">
      <c r="A49" s="209"/>
      <c r="B49" s="209"/>
      <c r="C49" s="210"/>
      <c r="D49" s="124"/>
      <c r="E49" s="124"/>
      <c r="F49" s="124"/>
      <c r="G49" s="124"/>
      <c r="H49" s="124"/>
      <c r="I49" s="124"/>
      <c r="J49" s="210"/>
      <c r="K49" s="210"/>
      <c r="L49" s="210"/>
      <c r="M49" s="210"/>
      <c r="N49" s="210"/>
      <c r="O49" s="210"/>
      <c r="P49" s="210"/>
      <c r="Q49" s="211"/>
      <c r="R49" s="211"/>
      <c r="S49" s="211"/>
      <c r="T49" s="211"/>
      <c r="U49" s="211"/>
      <c r="V49" s="209"/>
      <c r="W49" s="209"/>
      <c r="X49" s="209"/>
      <c r="Y49" s="209"/>
      <c r="Z49" s="209"/>
      <c r="AA49" s="209"/>
      <c r="AB49" s="209"/>
      <c r="AC49" s="209"/>
      <c r="AD49" s="209"/>
      <c r="AE49" s="209"/>
      <c r="AF49" s="209"/>
      <c r="AG49" s="209"/>
      <c r="AH49" s="209"/>
      <c r="AI49" s="209"/>
      <c r="AJ49" s="226"/>
      <c r="AK49" s="222"/>
      <c r="AL49" s="229"/>
      <c r="AM49" s="229"/>
      <c r="AN49" s="229"/>
      <c r="AO49" s="229"/>
      <c r="AP49" s="229"/>
      <c r="AQ49" s="229"/>
      <c r="AR49" s="229"/>
      <c r="AS49" s="209"/>
      <c r="AT49" s="209"/>
      <c r="AU49" s="209"/>
      <c r="AV49" s="209"/>
      <c r="AW49" s="209"/>
      <c r="AX49" s="209"/>
      <c r="AY49" s="209"/>
      <c r="AZ49" s="209"/>
      <c r="BA49" s="209"/>
      <c r="BB49" s="201">
        <f t="shared" ref="BB49:BK49" si="104">IF(BB33=0,$BB$18,BB33)</f>
        <v>997</v>
      </c>
      <c r="BC49" s="201">
        <f t="shared" si="104"/>
        <v>997</v>
      </c>
      <c r="BD49" s="201">
        <f t="shared" si="104"/>
        <v>1080</v>
      </c>
      <c r="BE49" s="201">
        <f t="shared" si="104"/>
        <v>1080</v>
      </c>
      <c r="BF49" s="201">
        <f t="shared" si="104"/>
        <v>1080</v>
      </c>
      <c r="BG49" s="201">
        <f t="shared" si="104"/>
        <v>1080</v>
      </c>
      <c r="BH49" s="201">
        <f t="shared" si="104"/>
        <v>997</v>
      </c>
      <c r="BI49" s="201">
        <f t="shared" si="104"/>
        <v>997</v>
      </c>
      <c r="BJ49" s="201">
        <f t="shared" si="104"/>
        <v>997</v>
      </c>
      <c r="BK49" s="201">
        <f t="shared" si="104"/>
        <v>997</v>
      </c>
      <c r="BL49" s="209"/>
      <c r="BM49" s="201">
        <f t="shared" ref="BM49:BV49" si="105">IF(BM33=0,$BM$18,BM33)</f>
        <v>997</v>
      </c>
      <c r="BN49" s="201">
        <f t="shared" si="105"/>
        <v>997</v>
      </c>
      <c r="BO49" s="201">
        <f t="shared" si="105"/>
        <v>1080</v>
      </c>
      <c r="BP49" s="201">
        <f t="shared" si="105"/>
        <v>1080</v>
      </c>
      <c r="BQ49" s="201">
        <f t="shared" si="105"/>
        <v>1080</v>
      </c>
      <c r="BR49" s="201">
        <f t="shared" si="105"/>
        <v>1080</v>
      </c>
      <c r="BS49" s="201">
        <f t="shared" si="105"/>
        <v>997</v>
      </c>
      <c r="BT49" s="201">
        <f t="shared" si="105"/>
        <v>997</v>
      </c>
      <c r="BU49" s="201">
        <f t="shared" si="105"/>
        <v>997</v>
      </c>
      <c r="BV49" s="201">
        <f t="shared" si="105"/>
        <v>997</v>
      </c>
      <c r="BW49" s="209"/>
      <c r="BX49" s="201">
        <f t="shared" ref="BX49:CG49" si="106">IF(BX33=0,$BX$18,BX33)</f>
        <v>530</v>
      </c>
      <c r="BY49" s="201">
        <f t="shared" si="106"/>
        <v>530</v>
      </c>
      <c r="BZ49" s="201">
        <f t="shared" si="106"/>
        <v>950</v>
      </c>
      <c r="CA49" s="201">
        <f t="shared" si="106"/>
        <v>950</v>
      </c>
      <c r="CB49" s="201">
        <f t="shared" si="106"/>
        <v>950</v>
      </c>
      <c r="CC49" s="201">
        <f t="shared" si="106"/>
        <v>950</v>
      </c>
      <c r="CD49" s="201">
        <f t="shared" si="106"/>
        <v>530</v>
      </c>
      <c r="CE49" s="201">
        <f t="shared" si="106"/>
        <v>530</v>
      </c>
      <c r="CF49" s="201">
        <f t="shared" si="106"/>
        <v>530</v>
      </c>
      <c r="CG49" s="201">
        <f t="shared" si="106"/>
        <v>530</v>
      </c>
      <c r="CH49" s="209"/>
      <c r="CI49" s="209"/>
      <c r="CJ49" s="239">
        <f t="shared" si="15"/>
        <v>30.883218872626561</v>
      </c>
      <c r="CK49" s="232">
        <v>974600267.89479995</v>
      </c>
      <c r="CL49" s="233">
        <v>1078.3223780000001</v>
      </c>
      <c r="CM49" s="233">
        <v>1060.5450000000001</v>
      </c>
      <c r="CN49" s="233">
        <v>1025.9253349999999</v>
      </c>
      <c r="CO49" s="233">
        <v>992.87009799999998</v>
      </c>
      <c r="CP49" s="234">
        <v>-13.777953520000001</v>
      </c>
      <c r="CQ49" s="234">
        <v>0</v>
      </c>
      <c r="CR49" s="234">
        <v>-3.7690643310000001E-2</v>
      </c>
      <c r="CS49" s="234">
        <v>-83.100121490000006</v>
      </c>
      <c r="CT49" s="234">
        <f t="shared" si="16"/>
        <v>2.6538934400000009</v>
      </c>
      <c r="CU49" s="209"/>
      <c r="CV49" s="209"/>
      <c r="CW49" s="209"/>
      <c r="CX49" s="209"/>
      <c r="CY49" s="209"/>
      <c r="CZ49" s="209"/>
      <c r="DA49" s="209"/>
      <c r="DB49" s="209"/>
      <c r="DC49" s="209"/>
      <c r="DD49" s="209"/>
      <c r="DE49" s="209"/>
      <c r="DF49" s="209"/>
      <c r="DG49" s="209"/>
      <c r="DH49" s="209"/>
    </row>
    <row r="50" spans="1:112" ht="14.1" customHeight="1">
      <c r="A50" s="209"/>
      <c r="B50" s="209"/>
      <c r="C50" s="210"/>
      <c r="D50" s="124"/>
      <c r="E50" s="124"/>
      <c r="F50" s="124"/>
      <c r="G50" s="124"/>
      <c r="H50" s="124"/>
      <c r="I50" s="124"/>
      <c r="J50" s="210"/>
      <c r="K50" s="210"/>
      <c r="L50" s="210"/>
      <c r="M50" s="210"/>
      <c r="N50" s="210"/>
      <c r="O50" s="210"/>
      <c r="P50" s="210"/>
      <c r="Q50" s="211"/>
      <c r="R50" s="211"/>
      <c r="S50" s="211"/>
      <c r="T50" s="211"/>
      <c r="U50" s="211"/>
      <c r="V50" s="209"/>
      <c r="W50" s="209"/>
      <c r="X50" s="209"/>
      <c r="Y50" s="209"/>
      <c r="Z50" s="209"/>
      <c r="AA50" s="209"/>
      <c r="AB50" s="209"/>
      <c r="AC50" s="209"/>
      <c r="AD50" s="209"/>
      <c r="AE50" s="209"/>
      <c r="AF50" s="209"/>
      <c r="AG50" s="209"/>
      <c r="AH50" s="209"/>
      <c r="AI50" s="209"/>
      <c r="AJ50" s="226"/>
      <c r="AK50" s="222"/>
      <c r="AL50" s="229"/>
      <c r="AM50" s="229"/>
      <c r="AN50" s="229"/>
      <c r="AO50" s="229"/>
      <c r="AP50" s="229"/>
      <c r="AQ50" s="229"/>
      <c r="AR50" s="229"/>
      <c r="AS50" s="209"/>
      <c r="AT50" s="209"/>
      <c r="AU50" s="209"/>
      <c r="AV50" s="209"/>
      <c r="AW50" s="209"/>
      <c r="AX50" s="209"/>
      <c r="AY50" s="209"/>
      <c r="AZ50" s="209"/>
      <c r="BA50" s="209"/>
      <c r="BB50" s="211"/>
      <c r="BC50" s="211"/>
      <c r="BD50" s="211"/>
      <c r="BE50" s="211"/>
      <c r="BF50" s="211"/>
      <c r="BG50" s="211"/>
      <c r="BH50" s="211"/>
      <c r="BI50" s="211"/>
      <c r="BJ50" s="211"/>
      <c r="BK50" s="211"/>
      <c r="BL50" s="209"/>
      <c r="BM50" s="209"/>
      <c r="BN50" s="209"/>
      <c r="BO50" s="209"/>
      <c r="BP50" s="209"/>
      <c r="BQ50" s="209"/>
      <c r="BR50" s="209"/>
      <c r="BS50" s="209"/>
      <c r="BT50" s="209"/>
      <c r="BU50" s="209"/>
      <c r="BV50" s="209"/>
      <c r="BW50" s="209"/>
      <c r="BX50" s="209"/>
      <c r="BY50" s="209"/>
      <c r="BZ50" s="209"/>
      <c r="CA50" s="209"/>
      <c r="CB50" s="209"/>
      <c r="CC50" s="209"/>
      <c r="CD50" s="209"/>
      <c r="CE50" s="209"/>
      <c r="CF50" s="209"/>
      <c r="CG50" s="209"/>
      <c r="CH50" s="209"/>
      <c r="CI50" s="209"/>
      <c r="CJ50" s="239">
        <f t="shared" si="15"/>
        <v>34.014499462189775</v>
      </c>
      <c r="CK50" s="232">
        <v>1073415968.228</v>
      </c>
      <c r="CL50" s="233">
        <v>1078.3223780000001</v>
      </c>
      <c r="CM50" s="233">
        <v>1060.5450000000001</v>
      </c>
      <c r="CN50" s="233">
        <v>1025.9225839999999</v>
      </c>
      <c r="CO50" s="233">
        <v>992.86032360000002</v>
      </c>
      <c r="CP50" s="234">
        <v>-13.777953520000001</v>
      </c>
      <c r="CQ50" s="234">
        <v>0</v>
      </c>
      <c r="CR50" s="234">
        <v>-2.7719454040000001E-2</v>
      </c>
      <c r="CS50" s="234">
        <v>-81.736143850000005</v>
      </c>
      <c r="CT50" s="234">
        <f t="shared" si="16"/>
        <v>2.6538934400000009</v>
      </c>
      <c r="CU50" s="209"/>
      <c r="CV50" s="209"/>
      <c r="CW50" s="209"/>
      <c r="CX50" s="209"/>
      <c r="CY50" s="209"/>
      <c r="CZ50" s="209"/>
      <c r="DA50" s="209"/>
      <c r="DB50" s="209"/>
      <c r="DC50" s="209"/>
      <c r="DD50" s="209"/>
      <c r="DE50" s="209"/>
      <c r="DF50" s="209"/>
      <c r="DG50" s="209"/>
      <c r="DH50" s="209"/>
    </row>
    <row r="51" spans="1:112" ht="14.1" customHeight="1">
      <c r="A51" s="209"/>
      <c r="B51" s="209"/>
      <c r="C51" s="209"/>
      <c r="D51" s="209"/>
      <c r="E51" s="209"/>
      <c r="F51" s="209"/>
      <c r="G51" s="209"/>
      <c r="H51" s="209"/>
      <c r="I51" s="209"/>
      <c r="J51" s="209"/>
      <c r="K51" s="209"/>
      <c r="L51" s="209"/>
      <c r="M51" s="209"/>
      <c r="N51" s="209"/>
      <c r="O51" s="209"/>
      <c r="P51" s="209"/>
      <c r="Q51" s="209"/>
      <c r="R51" s="209"/>
      <c r="S51" s="209"/>
      <c r="T51" s="209"/>
      <c r="U51" s="211"/>
      <c r="V51" s="209"/>
      <c r="W51" s="209"/>
      <c r="X51" s="209"/>
      <c r="Y51" s="209"/>
      <c r="Z51" s="209"/>
      <c r="AA51" s="209"/>
      <c r="AB51" s="209"/>
      <c r="AC51" s="209"/>
      <c r="AD51" s="209"/>
      <c r="AE51" s="209"/>
      <c r="AF51" s="209"/>
      <c r="AG51" s="209"/>
      <c r="AH51" s="209"/>
      <c r="AI51" s="209"/>
      <c r="AJ51" s="209"/>
      <c r="AK51" s="209"/>
      <c r="AL51" s="209"/>
      <c r="AM51" s="209"/>
      <c r="AN51" s="209"/>
      <c r="AO51" s="209"/>
      <c r="AP51" s="209"/>
      <c r="AQ51" s="209"/>
      <c r="AR51" s="209"/>
      <c r="AS51" s="209"/>
      <c r="AT51" s="209"/>
      <c r="AU51" s="209"/>
      <c r="AV51" s="209"/>
      <c r="AW51" s="209"/>
      <c r="AX51" s="209"/>
      <c r="AY51" s="209"/>
      <c r="AZ51" s="209"/>
      <c r="BA51" s="209"/>
      <c r="BB51" s="209"/>
      <c r="BC51" s="209"/>
      <c r="BD51" s="209"/>
      <c r="BE51" s="209"/>
      <c r="BF51" s="209"/>
      <c r="BG51" s="209"/>
      <c r="BH51" s="209"/>
      <c r="BI51" s="209"/>
      <c r="BJ51" s="209"/>
      <c r="BK51" s="209"/>
      <c r="BL51" s="209"/>
      <c r="BM51" s="209"/>
      <c r="BN51" s="209"/>
      <c r="BO51" s="209"/>
      <c r="BP51" s="209"/>
      <c r="BQ51" s="209"/>
      <c r="BR51" s="209"/>
      <c r="BS51" s="209"/>
      <c r="BT51" s="209"/>
      <c r="BU51" s="209"/>
      <c r="BV51" s="209"/>
      <c r="BW51" s="209"/>
      <c r="BX51" s="209"/>
      <c r="BY51" s="209"/>
      <c r="BZ51" s="209"/>
      <c r="CA51" s="209"/>
      <c r="CB51" s="209"/>
      <c r="CC51" s="209"/>
      <c r="CD51" s="209"/>
      <c r="CE51" s="209"/>
      <c r="CF51" s="209"/>
      <c r="CG51" s="209"/>
      <c r="CH51" s="209"/>
      <c r="CI51" s="209"/>
      <c r="CJ51" s="239">
        <f t="shared" si="15"/>
        <v>37.458908110724515</v>
      </c>
      <c r="CK51" s="232">
        <v>1182113238.595</v>
      </c>
      <c r="CL51" s="233">
        <v>1078.3223780000001</v>
      </c>
      <c r="CM51" s="233">
        <v>1060.5450000000001</v>
      </c>
      <c r="CN51" s="233">
        <v>1025.9197300000001</v>
      </c>
      <c r="CO51" s="233">
        <v>992.85135460000004</v>
      </c>
      <c r="CP51" s="234">
        <v>-13.777953520000001</v>
      </c>
      <c r="CQ51" s="234">
        <v>0</v>
      </c>
      <c r="CR51" s="234">
        <v>-1.870929616E-2</v>
      </c>
      <c r="CS51" s="234">
        <v>-80.492475459999994</v>
      </c>
      <c r="CT51" s="234">
        <f t="shared" si="16"/>
        <v>2.6538934400000009</v>
      </c>
    </row>
    <row r="52" spans="1:112" ht="14.1" customHeight="1">
      <c r="A52" s="209"/>
      <c r="B52" s="209"/>
      <c r="C52" s="209"/>
      <c r="D52" s="209"/>
      <c r="E52" s="209"/>
      <c r="F52" s="209"/>
      <c r="G52" s="209"/>
      <c r="H52" s="209"/>
      <c r="I52" s="209"/>
      <c r="J52" s="209"/>
      <c r="K52" s="209"/>
      <c r="L52" s="209"/>
      <c r="M52" s="209"/>
      <c r="N52" s="209"/>
      <c r="O52" s="209"/>
      <c r="P52" s="209"/>
      <c r="Q52" s="209"/>
      <c r="R52" s="209"/>
      <c r="S52" s="209"/>
      <c r="T52" s="209"/>
      <c r="U52" s="209"/>
      <c r="V52" s="209"/>
      <c r="W52" s="11">
        <f>COUNT(X5:AG5)</f>
        <v>10</v>
      </c>
      <c r="X52" s="11">
        <v>1</v>
      </c>
      <c r="Y52" s="11">
        <f t="shared" ref="Y52:AG52" si="107">IF(ISNUMBER(Y53),X52+1,"")</f>
        <v>2</v>
      </c>
      <c r="Z52" s="11">
        <f t="shared" si="107"/>
        <v>3</v>
      </c>
      <c r="AA52" s="11">
        <f t="shared" si="107"/>
        <v>4</v>
      </c>
      <c r="AB52" s="11">
        <f t="shared" si="107"/>
        <v>5</v>
      </c>
      <c r="AC52" s="11">
        <f t="shared" si="107"/>
        <v>6</v>
      </c>
      <c r="AD52" s="11">
        <f t="shared" si="107"/>
        <v>7</v>
      </c>
      <c r="AE52" s="11">
        <f t="shared" si="107"/>
        <v>8</v>
      </c>
      <c r="AF52" s="11">
        <f t="shared" si="107"/>
        <v>9</v>
      </c>
      <c r="AG52" s="11">
        <f t="shared" si="107"/>
        <v>10</v>
      </c>
      <c r="AH52" s="189">
        <f>COUNT(X52:AG52)</f>
        <v>10</v>
      </c>
      <c r="AI52" s="209"/>
      <c r="AJ52" s="209"/>
      <c r="AK52" s="209"/>
      <c r="AL52" s="209"/>
      <c r="AM52" s="209"/>
      <c r="AN52" s="209"/>
      <c r="AO52" s="209"/>
      <c r="AP52" s="209"/>
      <c r="AQ52" s="209"/>
      <c r="AR52" s="209"/>
      <c r="AS52" s="209"/>
      <c r="AT52" s="209"/>
      <c r="AU52" s="209"/>
      <c r="AV52" s="209"/>
      <c r="AW52" s="209"/>
      <c r="AX52" s="209"/>
      <c r="AY52" s="209"/>
      <c r="AZ52" s="209"/>
      <c r="BA52" s="209"/>
      <c r="BB52" s="209"/>
      <c r="BC52" s="209"/>
      <c r="BD52" s="209"/>
      <c r="BE52" s="209"/>
      <c r="BF52" s="209"/>
      <c r="BG52" s="209"/>
      <c r="BH52" s="209"/>
      <c r="BI52" s="209"/>
      <c r="BJ52" s="209"/>
      <c r="BK52" s="209"/>
      <c r="BL52" s="209"/>
      <c r="BM52" s="209"/>
      <c r="BN52" s="209"/>
      <c r="BO52" s="209"/>
      <c r="BP52" s="209"/>
      <c r="BQ52" s="209"/>
      <c r="BR52" s="209"/>
      <c r="BS52" s="209"/>
      <c r="BT52" s="209"/>
      <c r="BU52" s="209"/>
      <c r="BV52" s="209"/>
      <c r="BW52" s="209"/>
      <c r="BX52" s="209"/>
      <c r="BY52" s="209"/>
      <c r="BZ52" s="209"/>
      <c r="CA52" s="209"/>
      <c r="CB52" s="209"/>
      <c r="CC52" s="209"/>
      <c r="CD52" s="209"/>
      <c r="CE52" s="209"/>
      <c r="CF52" s="209"/>
      <c r="CG52" s="209"/>
      <c r="CH52" s="209"/>
      <c r="CI52" s="209"/>
      <c r="CJ52" s="239">
        <f t="shared" si="15"/>
        <v>41.247757624090546</v>
      </c>
      <c r="CK52" s="232">
        <v>1301680235.9979999</v>
      </c>
      <c r="CL52" s="233">
        <v>1078.3223780000001</v>
      </c>
      <c r="CM52" s="233">
        <v>1060.5450000000001</v>
      </c>
      <c r="CN52" s="233">
        <v>1025.9166849999999</v>
      </c>
      <c r="CO52" s="233">
        <v>992.84324900000001</v>
      </c>
      <c r="CP52" s="234">
        <v>-13.777953520000001</v>
      </c>
      <c r="CQ52" s="234">
        <v>0</v>
      </c>
      <c r="CR52" s="234">
        <v>-1.072712179E-2</v>
      </c>
      <c r="CS52" s="234">
        <v>-79.375093550000003</v>
      </c>
      <c r="CT52" s="234">
        <f t="shared" si="16"/>
        <v>2.6538934400000009</v>
      </c>
    </row>
    <row r="53" spans="1:112" ht="14.1" customHeight="1">
      <c r="A53" s="209"/>
      <c r="B53" s="209"/>
      <c r="C53" s="209"/>
      <c r="D53" s="209"/>
      <c r="E53" s="209"/>
      <c r="F53" s="209"/>
      <c r="G53" s="209"/>
      <c r="H53" s="209"/>
      <c r="I53" s="209"/>
      <c r="J53" s="209"/>
      <c r="K53" s="209"/>
      <c r="L53" s="209"/>
      <c r="M53" s="209"/>
      <c r="N53" s="209"/>
      <c r="O53" s="209"/>
      <c r="P53" s="209"/>
      <c r="Q53" s="209"/>
      <c r="R53" s="209"/>
      <c r="S53" s="209"/>
      <c r="T53" s="209"/>
      <c r="U53" s="209"/>
      <c r="V53" s="209"/>
      <c r="W53" s="11">
        <f>COUNT(W6:W20)</f>
        <v>15</v>
      </c>
      <c r="X53" s="11">
        <f>ROW()</f>
        <v>53</v>
      </c>
      <c r="Y53" s="11">
        <f>ROW()</f>
        <v>53</v>
      </c>
      <c r="Z53" s="11">
        <f>ROW()</f>
        <v>53</v>
      </c>
      <c r="AA53" s="11">
        <f>ROW()</f>
        <v>53</v>
      </c>
      <c r="AB53" s="11">
        <f>ROW()</f>
        <v>53</v>
      </c>
      <c r="AC53" s="11">
        <f>ROW()</f>
        <v>53</v>
      </c>
      <c r="AD53" s="11">
        <f>ROW()</f>
        <v>53</v>
      </c>
      <c r="AE53" s="11">
        <f>ROW()</f>
        <v>53</v>
      </c>
      <c r="AF53" s="11">
        <f>ROW()</f>
        <v>53</v>
      </c>
      <c r="AG53" s="11">
        <f>ROW()</f>
        <v>53</v>
      </c>
      <c r="AH53" s="189">
        <f>COUNT(W54:W68)</f>
        <v>15</v>
      </c>
      <c r="AI53" s="209"/>
      <c r="AJ53" s="209"/>
      <c r="AK53" s="209"/>
      <c r="AL53" s="209"/>
      <c r="AM53" s="209"/>
      <c r="AN53" s="209"/>
      <c r="AO53" s="209"/>
      <c r="AP53" s="209"/>
      <c r="AQ53" s="209"/>
      <c r="AR53" s="209"/>
      <c r="AS53" s="209"/>
      <c r="AT53" s="209"/>
      <c r="AU53" s="209"/>
      <c r="AV53" s="209"/>
      <c r="AW53" s="209"/>
      <c r="AX53" s="209"/>
      <c r="AY53" s="209"/>
      <c r="AZ53" s="209"/>
      <c r="BA53" s="209"/>
      <c r="BB53" s="209"/>
      <c r="BC53" s="209"/>
      <c r="BD53" s="209"/>
      <c r="BE53" s="209"/>
      <c r="BF53" s="209"/>
      <c r="BG53" s="209"/>
      <c r="BH53" s="209"/>
      <c r="BI53" s="209"/>
      <c r="BJ53" s="209"/>
      <c r="BK53" s="209"/>
      <c r="BL53" s="209"/>
      <c r="BM53" s="209"/>
      <c r="BN53" s="209"/>
      <c r="BO53" s="209"/>
      <c r="BP53" s="209"/>
      <c r="BQ53" s="209"/>
      <c r="BR53" s="209"/>
      <c r="BS53" s="209"/>
      <c r="BT53" s="209"/>
      <c r="BU53" s="209"/>
      <c r="BV53" s="209"/>
      <c r="BW53" s="209"/>
      <c r="BX53" s="209"/>
      <c r="BY53" s="209"/>
      <c r="BZ53" s="209"/>
      <c r="CA53" s="209"/>
      <c r="CB53" s="209"/>
      <c r="CC53" s="209"/>
      <c r="CD53" s="209"/>
      <c r="CE53" s="209"/>
      <c r="CF53" s="209"/>
      <c r="CG53" s="209"/>
      <c r="CH53" s="209"/>
      <c r="CI53" s="209"/>
      <c r="CJ53" s="239">
        <f t="shared" si="15"/>
        <v>45.41549208881537</v>
      </c>
      <c r="CK53" s="232">
        <v>1433203933.142</v>
      </c>
      <c r="CL53" s="233">
        <v>1078.3223780000001</v>
      </c>
      <c r="CM53" s="233">
        <v>1060.5450000000001</v>
      </c>
      <c r="CN53" s="233">
        <v>1025.9131640000001</v>
      </c>
      <c r="CO53" s="233">
        <v>992.83604430000003</v>
      </c>
      <c r="CP53" s="234">
        <v>-13.777953520000001</v>
      </c>
      <c r="CQ53" s="234">
        <v>0</v>
      </c>
      <c r="CR53" s="234">
        <v>-3.8625034650000001E-3</v>
      </c>
      <c r="CS53" s="234">
        <v>-78.387205629999997</v>
      </c>
      <c r="CT53" s="234">
        <f t="shared" si="16"/>
        <v>2.6538934400000009</v>
      </c>
    </row>
    <row r="54" spans="1:112" ht="14.1" customHeight="1">
      <c r="A54" s="209"/>
      <c r="B54" s="209"/>
      <c r="C54" s="209"/>
      <c r="D54" s="209"/>
      <c r="E54" s="209"/>
      <c r="F54" s="209"/>
      <c r="G54" s="209"/>
      <c r="H54" s="209"/>
      <c r="I54" s="209"/>
      <c r="J54" s="209"/>
      <c r="K54" s="209"/>
      <c r="L54" s="209"/>
      <c r="M54" s="209"/>
      <c r="N54" s="209"/>
      <c r="O54" s="209"/>
      <c r="P54" s="209"/>
      <c r="Q54" s="209"/>
      <c r="R54" s="209"/>
      <c r="S54" s="209"/>
      <c r="T54" s="209"/>
      <c r="U54" s="209"/>
      <c r="V54" s="209"/>
      <c r="W54" s="11">
        <f>COLUMN()</f>
        <v>23</v>
      </c>
      <c r="X54" s="10" t="str">
        <f t="shared" ref="X54:AG68" si="108">_xlfn.CONCAT(COLUMN()-$W54,",",ROW()-X$53)</f>
        <v>1,1</v>
      </c>
      <c r="Y54" s="10" t="str">
        <f t="shared" si="108"/>
        <v>2,1</v>
      </c>
      <c r="Z54" s="10" t="str">
        <f t="shared" si="108"/>
        <v>3,1</v>
      </c>
      <c r="AA54" s="10" t="str">
        <f t="shared" si="108"/>
        <v>4,1</v>
      </c>
      <c r="AB54" s="10" t="str">
        <f t="shared" si="108"/>
        <v>5,1</v>
      </c>
      <c r="AC54" s="10" t="str">
        <f t="shared" si="108"/>
        <v>6,1</v>
      </c>
      <c r="AD54" s="10" t="str">
        <f t="shared" si="108"/>
        <v>7,1</v>
      </c>
      <c r="AE54" s="10" t="str">
        <f t="shared" si="108"/>
        <v>8,1</v>
      </c>
      <c r="AF54" s="10" t="str">
        <f t="shared" si="108"/>
        <v>9,1</v>
      </c>
      <c r="AG54" s="10" t="str">
        <f t="shared" si="108"/>
        <v>10,1</v>
      </c>
      <c r="AH54" s="11">
        <v>10</v>
      </c>
      <c r="AI54" s="209"/>
      <c r="AJ54" s="209"/>
      <c r="AK54" s="209"/>
      <c r="AL54" s="209"/>
      <c r="AM54" s="209"/>
      <c r="AN54" s="209"/>
      <c r="AO54" s="209"/>
      <c r="AP54" s="209"/>
      <c r="AQ54" s="209"/>
      <c r="AR54" s="209"/>
      <c r="AS54" s="209"/>
      <c r="AT54" s="209"/>
      <c r="AU54" s="209"/>
      <c r="AV54" s="209"/>
      <c r="AW54" s="209"/>
      <c r="AX54" s="209"/>
      <c r="AY54" s="209"/>
      <c r="AZ54" s="209"/>
      <c r="BA54" s="209"/>
      <c r="BB54" s="209"/>
      <c r="BC54" s="209"/>
      <c r="BD54" s="209"/>
      <c r="BE54" s="209"/>
      <c r="BF54" s="209"/>
      <c r="BG54" s="209"/>
      <c r="BH54" s="209"/>
      <c r="BI54" s="209"/>
      <c r="BJ54" s="209"/>
      <c r="BK54" s="209"/>
      <c r="BL54" s="209"/>
      <c r="BM54" s="209"/>
      <c r="BN54" s="209"/>
      <c r="BO54" s="209"/>
      <c r="BP54" s="209"/>
      <c r="BQ54" s="209"/>
      <c r="BR54" s="209"/>
      <c r="BS54" s="209"/>
      <c r="BT54" s="209"/>
      <c r="BU54" s="209"/>
      <c r="BV54" s="209"/>
      <c r="BW54" s="209"/>
      <c r="BX54" s="209"/>
      <c r="BY54" s="209"/>
      <c r="BZ54" s="209"/>
      <c r="CA54" s="209"/>
      <c r="CB54" s="209"/>
      <c r="CC54" s="209"/>
      <c r="CD54" s="209"/>
      <c r="CE54" s="209"/>
      <c r="CF54" s="209"/>
      <c r="CG54" s="209"/>
      <c r="CH54" s="209"/>
      <c r="CI54" s="209"/>
      <c r="CJ54" s="239">
        <f t="shared" si="15"/>
        <v>50</v>
      </c>
      <c r="CK54" s="232">
        <v>1577880000</v>
      </c>
      <c r="CL54" s="233">
        <v>1078.3223780000001</v>
      </c>
      <c r="CM54" s="233">
        <v>1060.5450000000001</v>
      </c>
      <c r="CN54" s="233">
        <v>1025.9090000000001</v>
      </c>
      <c r="CO54" s="233">
        <v>992.82975260000001</v>
      </c>
      <c r="CP54" s="234">
        <v>-13.777953520000001</v>
      </c>
      <c r="CQ54" s="234">
        <v>0</v>
      </c>
      <c r="CR54" s="234">
        <v>0</v>
      </c>
      <c r="CS54" s="234">
        <v>-77.528588049999996</v>
      </c>
      <c r="CT54" s="234">
        <f t="shared" si="16"/>
        <v>2.6538934400000009</v>
      </c>
    </row>
    <row r="55" spans="1:112" ht="14.1" customHeight="1">
      <c r="A55" s="209"/>
      <c r="B55" s="209"/>
      <c r="C55" s="209"/>
      <c r="D55" s="209"/>
      <c r="E55" s="209"/>
      <c r="F55" s="209"/>
      <c r="G55" s="209"/>
      <c r="H55" s="209"/>
      <c r="I55" s="209"/>
      <c r="J55" s="209"/>
      <c r="K55" s="209"/>
      <c r="L55" s="209"/>
      <c r="M55" s="209"/>
      <c r="N55" s="209"/>
      <c r="O55" s="209"/>
      <c r="P55" s="209"/>
      <c r="Q55" s="209"/>
      <c r="R55" s="209"/>
      <c r="S55" s="209"/>
      <c r="T55" s="209"/>
      <c r="U55" s="209"/>
      <c r="V55" s="209"/>
      <c r="W55" s="11">
        <f>COLUMN()</f>
        <v>23</v>
      </c>
      <c r="X55" s="10" t="str">
        <f t="shared" si="108"/>
        <v>1,2</v>
      </c>
      <c r="Y55" s="10" t="str">
        <f t="shared" si="108"/>
        <v>2,2</v>
      </c>
      <c r="Z55" s="10" t="str">
        <f t="shared" si="108"/>
        <v>3,2</v>
      </c>
      <c r="AA55" s="10" t="str">
        <f t="shared" si="108"/>
        <v>4,2</v>
      </c>
      <c r="AB55" s="10" t="str">
        <f t="shared" si="108"/>
        <v>5,2</v>
      </c>
      <c r="AC55" s="10" t="str">
        <f t="shared" si="108"/>
        <v>6,2</v>
      </c>
      <c r="AD55" s="10" t="str">
        <f t="shared" si="108"/>
        <v>7,2</v>
      </c>
      <c r="AE55" s="10" t="str">
        <f t="shared" si="108"/>
        <v>8,2</v>
      </c>
      <c r="AF55" s="10" t="str">
        <f t="shared" si="108"/>
        <v>9,2</v>
      </c>
      <c r="AG55" s="10" t="str">
        <f t="shared" si="108"/>
        <v>10,2</v>
      </c>
      <c r="AH55" s="11">
        <v>15</v>
      </c>
      <c r="AI55" s="209"/>
      <c r="AJ55" s="209"/>
      <c r="AK55" s="209"/>
      <c r="AL55" s="209"/>
      <c r="AM55" s="209"/>
      <c r="AN55" s="209"/>
      <c r="AO55" s="209"/>
      <c r="AP55" s="209"/>
      <c r="AQ55" s="209"/>
      <c r="AR55" s="209"/>
      <c r="AS55" s="209"/>
      <c r="AT55" s="209"/>
      <c r="AU55" s="209"/>
      <c r="AV55" s="209"/>
      <c r="AW55" s="209"/>
      <c r="AX55" s="209"/>
      <c r="AY55" s="209"/>
      <c r="AZ55" s="209"/>
      <c r="BA55" s="209"/>
      <c r="BB55" s="209"/>
      <c r="BC55" s="209"/>
      <c r="BD55" s="209"/>
      <c r="BE55" s="209"/>
      <c r="BF55" s="209"/>
      <c r="BG55" s="209"/>
      <c r="BH55" s="209"/>
      <c r="BI55" s="209"/>
      <c r="BJ55" s="209"/>
      <c r="BK55" s="209"/>
      <c r="BL55" s="209"/>
      <c r="BM55" s="209"/>
      <c r="BN55" s="209"/>
      <c r="BO55" s="209"/>
      <c r="BP55" s="209"/>
      <c r="BQ55" s="209"/>
      <c r="BR55" s="209"/>
      <c r="BS55" s="209"/>
      <c r="BT55" s="209"/>
      <c r="BU55" s="209"/>
      <c r="BV55" s="209"/>
      <c r="BW55" s="209"/>
      <c r="BX55" s="209"/>
      <c r="BY55" s="209"/>
      <c r="BZ55" s="209"/>
      <c r="CA55" s="209"/>
      <c r="CB55" s="209"/>
      <c r="CC55" s="209"/>
      <c r="CD55" s="209"/>
      <c r="CE55" s="209"/>
      <c r="CF55" s="209"/>
      <c r="CG55" s="209"/>
      <c r="CH55" s="209"/>
      <c r="CI55" s="209"/>
      <c r="CJ55" s="239">
        <f t="shared" si="15"/>
        <v>50.042958702309427</v>
      </c>
      <c r="CK55" s="232">
        <v>1579235673.5439999</v>
      </c>
      <c r="CL55" s="233">
        <v>1078.3223780000001</v>
      </c>
      <c r="CM55" s="233">
        <v>1060.5450000000001</v>
      </c>
      <c r="CN55" s="233">
        <v>1025.9090000000001</v>
      </c>
      <c r="CO55" s="233">
        <v>992.82992920000004</v>
      </c>
      <c r="CP55" s="234">
        <v>-13.777953520000001</v>
      </c>
      <c r="CQ55" s="234">
        <v>0</v>
      </c>
      <c r="CR55" s="234">
        <v>0</v>
      </c>
      <c r="CS55" s="234">
        <v>-77.552393019999997</v>
      </c>
      <c r="CT55" s="234">
        <f t="shared" si="16"/>
        <v>2.6538934400000009</v>
      </c>
    </row>
    <row r="56" spans="1:112" ht="14.1" customHeight="1">
      <c r="A56" s="209"/>
      <c r="B56" s="209"/>
      <c r="C56" s="209"/>
      <c r="D56" s="209"/>
      <c r="E56" s="209"/>
      <c r="F56" s="209"/>
      <c r="G56" s="209"/>
      <c r="H56" s="209"/>
      <c r="I56" s="209"/>
      <c r="J56" s="209"/>
      <c r="K56" s="209"/>
      <c r="L56" s="209"/>
      <c r="M56" s="209"/>
      <c r="N56" s="209"/>
      <c r="O56" s="209"/>
      <c r="P56" s="209"/>
      <c r="Q56" s="209"/>
      <c r="R56" s="209"/>
      <c r="S56" s="209"/>
      <c r="T56" s="209"/>
      <c r="U56" s="209"/>
      <c r="V56" s="209"/>
      <c r="W56" s="11">
        <f>COLUMN()</f>
        <v>23</v>
      </c>
      <c r="X56" s="10" t="str">
        <f t="shared" si="108"/>
        <v>1,3</v>
      </c>
      <c r="Y56" s="10" t="str">
        <f t="shared" si="108"/>
        <v>2,3</v>
      </c>
      <c r="Z56" s="10" t="str">
        <f t="shared" si="108"/>
        <v>3,3</v>
      </c>
      <c r="AA56" s="10" t="str">
        <f t="shared" si="108"/>
        <v>4,3</v>
      </c>
      <c r="AB56" s="10" t="str">
        <f t="shared" si="108"/>
        <v>5,3</v>
      </c>
      <c r="AC56" s="10" t="str">
        <f t="shared" si="108"/>
        <v>6,3</v>
      </c>
      <c r="AD56" s="10" t="str">
        <f t="shared" si="108"/>
        <v>7,3</v>
      </c>
      <c r="AE56" s="10" t="str">
        <f t="shared" si="108"/>
        <v>8,3</v>
      </c>
      <c r="AF56" s="10" t="str">
        <f t="shared" si="108"/>
        <v>9,3</v>
      </c>
      <c r="AG56" s="10" t="str">
        <f t="shared" si="108"/>
        <v>10,3</v>
      </c>
      <c r="AH56" s="11">
        <v>1</v>
      </c>
      <c r="AI56" s="209"/>
      <c r="AJ56" s="209"/>
      <c r="AK56" s="209"/>
      <c r="AL56" s="209"/>
      <c r="AM56" s="209"/>
      <c r="AN56" s="209"/>
      <c r="AO56" s="209"/>
      <c r="AP56" s="209"/>
      <c r="AQ56" s="209"/>
      <c r="AR56" s="209"/>
      <c r="AS56" s="209"/>
      <c r="AT56" s="209"/>
      <c r="AU56" s="209"/>
      <c r="AV56" s="209"/>
      <c r="AW56" s="209"/>
      <c r="AX56" s="209"/>
      <c r="AY56" s="209"/>
      <c r="AZ56" s="209"/>
      <c r="BA56" s="209"/>
      <c r="BB56" s="209"/>
      <c r="BC56" s="209"/>
      <c r="BD56" s="209"/>
      <c r="BE56" s="209"/>
      <c r="BF56" s="209"/>
      <c r="BG56" s="209"/>
      <c r="BH56" s="209"/>
      <c r="BI56" s="209"/>
      <c r="BJ56" s="209"/>
      <c r="BK56" s="209"/>
      <c r="BL56" s="209"/>
      <c r="BM56" s="209"/>
      <c r="BN56" s="209"/>
      <c r="BO56" s="209"/>
      <c r="BP56" s="209"/>
      <c r="BQ56" s="209"/>
      <c r="BR56" s="209"/>
      <c r="BS56" s="209"/>
      <c r="BT56" s="209"/>
      <c r="BU56" s="209"/>
      <c r="BV56" s="209"/>
      <c r="BW56" s="209"/>
      <c r="BX56" s="209"/>
      <c r="BY56" s="209"/>
      <c r="BZ56" s="209"/>
      <c r="CA56" s="209"/>
      <c r="CB56" s="209"/>
      <c r="CC56" s="209"/>
      <c r="CD56" s="209"/>
      <c r="CE56" s="209"/>
      <c r="CF56" s="209"/>
      <c r="CG56" s="209"/>
      <c r="CH56" s="209"/>
      <c r="CI56" s="209"/>
      <c r="CJ56" s="239">
        <f t="shared" si="15"/>
        <v>50.090213274837119</v>
      </c>
      <c r="CK56" s="232">
        <v>1580726914.4419999</v>
      </c>
      <c r="CL56" s="233">
        <v>1078.3223780000001</v>
      </c>
      <c r="CM56" s="233">
        <v>1060.5450000000001</v>
      </c>
      <c r="CN56" s="233">
        <v>1025.9090000000001</v>
      </c>
      <c r="CO56" s="233">
        <v>992.83063749999997</v>
      </c>
      <c r="CP56" s="234">
        <v>-13.777953520000001</v>
      </c>
      <c r="CQ56" s="234">
        <v>0</v>
      </c>
      <c r="CR56" s="234">
        <v>0</v>
      </c>
      <c r="CS56" s="234">
        <v>-77.648140249999997</v>
      </c>
      <c r="CT56" s="234">
        <f t="shared" si="16"/>
        <v>2.6538934400000009</v>
      </c>
    </row>
    <row r="57" spans="1:112" ht="14.1" customHeight="1">
      <c r="A57" s="209"/>
      <c r="B57" s="209"/>
      <c r="C57" s="209"/>
      <c r="D57" s="209"/>
      <c r="E57" s="209"/>
      <c r="F57" s="209"/>
      <c r="G57" s="209"/>
      <c r="H57" s="209"/>
      <c r="I57" s="209"/>
      <c r="J57" s="209"/>
      <c r="K57" s="209"/>
      <c r="L57" s="209"/>
      <c r="M57" s="209"/>
      <c r="N57" s="209"/>
      <c r="O57" s="209"/>
      <c r="P57" s="209"/>
      <c r="Q57" s="209"/>
      <c r="R57" s="209"/>
      <c r="S57" s="209"/>
      <c r="T57" s="209"/>
      <c r="U57" s="209"/>
      <c r="V57" s="209"/>
      <c r="W57" s="11">
        <f>COLUMN()</f>
        <v>23</v>
      </c>
      <c r="X57" s="10" t="str">
        <f t="shared" si="108"/>
        <v>1,4</v>
      </c>
      <c r="Y57" s="10" t="str">
        <f t="shared" si="108"/>
        <v>2,4</v>
      </c>
      <c r="Z57" s="10" t="str">
        <f t="shared" si="108"/>
        <v>3,4</v>
      </c>
      <c r="AA57" s="10" t="str">
        <f t="shared" si="108"/>
        <v>4,4</v>
      </c>
      <c r="AB57" s="10" t="str">
        <f t="shared" si="108"/>
        <v>5,4</v>
      </c>
      <c r="AC57" s="10" t="str">
        <f t="shared" si="108"/>
        <v>6,4</v>
      </c>
      <c r="AD57" s="10" t="str">
        <f t="shared" si="108"/>
        <v>7,4</v>
      </c>
      <c r="AE57" s="10" t="str">
        <f t="shared" si="108"/>
        <v>8,4</v>
      </c>
      <c r="AF57" s="10" t="str">
        <f t="shared" si="108"/>
        <v>9,4</v>
      </c>
      <c r="AG57" s="10" t="str">
        <f t="shared" si="108"/>
        <v>10,4</v>
      </c>
      <c r="AH57" s="11"/>
      <c r="AI57" s="209"/>
      <c r="AJ57" s="209"/>
      <c r="AK57" s="209"/>
      <c r="AL57" s="209"/>
      <c r="AM57" s="209"/>
      <c r="AN57" s="209"/>
      <c r="AO57" s="209"/>
      <c r="AP57" s="209"/>
      <c r="AQ57" s="209"/>
      <c r="AR57" s="209"/>
      <c r="AS57" s="209"/>
      <c r="AT57" s="209"/>
      <c r="AU57" s="209"/>
      <c r="AV57" s="209"/>
      <c r="AW57" s="209"/>
      <c r="AX57" s="209"/>
      <c r="AY57" s="209"/>
      <c r="AZ57" s="209"/>
      <c r="BA57" s="209"/>
      <c r="BB57" s="209"/>
      <c r="BC57" s="209"/>
      <c r="BD57" s="209"/>
      <c r="BE57" s="209"/>
      <c r="BF57" s="209"/>
      <c r="BG57" s="209"/>
      <c r="BH57" s="209"/>
      <c r="BI57" s="209"/>
      <c r="BJ57" s="209"/>
      <c r="BK57" s="209"/>
      <c r="BL57" s="209"/>
      <c r="BM57" s="209"/>
      <c r="BN57" s="209"/>
      <c r="BO57" s="209"/>
      <c r="BP57" s="209"/>
      <c r="BQ57" s="209"/>
      <c r="BR57" s="209"/>
      <c r="BS57" s="209"/>
      <c r="BT57" s="209"/>
      <c r="BU57" s="209"/>
      <c r="BV57" s="209"/>
      <c r="BW57" s="209"/>
      <c r="BX57" s="209"/>
      <c r="BY57" s="209"/>
      <c r="BZ57" s="209"/>
      <c r="CA57" s="209"/>
      <c r="CB57" s="209"/>
      <c r="CC57" s="209"/>
      <c r="CD57" s="209"/>
      <c r="CE57" s="209"/>
      <c r="CF57" s="209"/>
      <c r="CG57" s="209"/>
      <c r="CH57" s="209"/>
      <c r="CI57" s="209"/>
      <c r="CJ57" s="239">
        <f t="shared" si="15"/>
        <v>50.14219330462393</v>
      </c>
      <c r="CK57" s="232">
        <v>1582367279.4300001</v>
      </c>
      <c r="CL57" s="233">
        <v>1078.3223780000001</v>
      </c>
      <c r="CM57" s="233">
        <v>1060.5450000000001</v>
      </c>
      <c r="CN57" s="233">
        <v>1025.9090000000001</v>
      </c>
      <c r="CO57" s="233">
        <v>992.83214910000004</v>
      </c>
      <c r="CP57" s="234">
        <v>-13.777953520000001</v>
      </c>
      <c r="CQ57" s="234">
        <v>0</v>
      </c>
      <c r="CR57" s="234">
        <v>0</v>
      </c>
      <c r="CS57" s="234">
        <v>-77.852873290000005</v>
      </c>
      <c r="CT57" s="234">
        <f t="shared" si="16"/>
        <v>2.6538934400000009</v>
      </c>
    </row>
    <row r="58" spans="1:112" ht="14.1" customHeight="1">
      <c r="A58" s="209"/>
      <c r="B58" s="209"/>
      <c r="C58" s="209"/>
      <c r="D58" s="209"/>
      <c r="E58" s="209"/>
      <c r="F58" s="209"/>
      <c r="G58" s="209"/>
      <c r="H58" s="209"/>
      <c r="I58" s="209"/>
      <c r="J58" s="209"/>
      <c r="K58" s="209"/>
      <c r="L58" s="209"/>
      <c r="M58" s="209"/>
      <c r="N58" s="209"/>
      <c r="O58" s="209"/>
      <c r="P58" s="209"/>
      <c r="Q58" s="209"/>
      <c r="R58" s="209"/>
      <c r="S58" s="209"/>
      <c r="T58" s="209"/>
      <c r="U58" s="209"/>
      <c r="V58" s="209"/>
      <c r="W58" s="11">
        <f>COLUMN()</f>
        <v>23</v>
      </c>
      <c r="X58" s="10" t="str">
        <f t="shared" si="108"/>
        <v>1,5</v>
      </c>
      <c r="Y58" s="10" t="str">
        <f t="shared" si="108"/>
        <v>2,5</v>
      </c>
      <c r="Z58" s="10" t="str">
        <f t="shared" si="108"/>
        <v>3,5</v>
      </c>
      <c r="AA58" s="10" t="str">
        <f t="shared" si="108"/>
        <v>4,5</v>
      </c>
      <c r="AB58" s="10" t="str">
        <f t="shared" si="108"/>
        <v>5,5</v>
      </c>
      <c r="AC58" s="10" t="str">
        <f t="shared" si="108"/>
        <v>6,5</v>
      </c>
      <c r="AD58" s="10" t="str">
        <f t="shared" si="108"/>
        <v>7,5</v>
      </c>
      <c r="AE58" s="10" t="str">
        <f t="shared" si="108"/>
        <v>8,5</v>
      </c>
      <c r="AF58" s="10" t="str">
        <f t="shared" si="108"/>
        <v>9,5</v>
      </c>
      <c r="AG58" s="10" t="str">
        <f t="shared" si="108"/>
        <v>10,5</v>
      </c>
      <c r="AH58" s="11"/>
      <c r="AI58" s="209"/>
      <c r="AJ58" s="209"/>
      <c r="AK58" s="209"/>
      <c r="AL58" s="209"/>
      <c r="AM58" s="209"/>
      <c r="AN58" s="209"/>
      <c r="AO58" s="209"/>
      <c r="AP58" s="209"/>
      <c r="AQ58" s="209"/>
      <c r="AR58" s="209"/>
      <c r="AS58" s="209"/>
      <c r="AT58" s="209"/>
      <c r="AU58" s="209"/>
      <c r="AV58" s="209"/>
      <c r="AW58" s="209"/>
      <c r="AX58" s="209"/>
      <c r="AY58" s="209"/>
      <c r="AZ58" s="209"/>
      <c r="BA58" s="209"/>
      <c r="BB58" s="209"/>
      <c r="BC58" s="209"/>
      <c r="BD58" s="209"/>
      <c r="BE58" s="209"/>
      <c r="BF58" s="209"/>
      <c r="BG58" s="209"/>
      <c r="BH58" s="209"/>
      <c r="BI58" s="209"/>
      <c r="BJ58" s="209"/>
      <c r="BK58" s="209"/>
      <c r="BL58" s="209"/>
      <c r="BM58" s="209"/>
      <c r="BN58" s="209"/>
      <c r="BO58" s="209"/>
      <c r="BP58" s="209"/>
      <c r="BQ58" s="209"/>
      <c r="BR58" s="209"/>
      <c r="BS58" s="209"/>
      <c r="BT58" s="209"/>
      <c r="BU58" s="209"/>
      <c r="BV58" s="209"/>
      <c r="BW58" s="209"/>
      <c r="BX58" s="209"/>
      <c r="BY58" s="209"/>
      <c r="BZ58" s="209"/>
      <c r="CA58" s="209"/>
      <c r="CB58" s="209"/>
      <c r="CC58" s="209"/>
      <c r="CD58" s="209"/>
      <c r="CE58" s="209"/>
      <c r="CF58" s="209"/>
      <c r="CG58" s="209"/>
      <c r="CH58" s="209"/>
      <c r="CI58" s="209"/>
      <c r="CJ58" s="239">
        <f t="shared" si="15"/>
        <v>50.199371337395746</v>
      </c>
      <c r="CK58" s="232">
        <v>1584171680.9170001</v>
      </c>
      <c r="CL58" s="233">
        <v>1078.3223780000001</v>
      </c>
      <c r="CM58" s="233">
        <v>1060.5450000000001</v>
      </c>
      <c r="CN58" s="233">
        <v>1025.9090000000001</v>
      </c>
      <c r="CO58" s="233">
        <v>992.83466290000001</v>
      </c>
      <c r="CP58" s="234">
        <v>-13.777953520000001</v>
      </c>
      <c r="CQ58" s="234">
        <v>0</v>
      </c>
      <c r="CR58" s="234">
        <v>0</v>
      </c>
      <c r="CS58" s="234">
        <v>-78.194132949999997</v>
      </c>
      <c r="CT58" s="234">
        <f t="shared" si="16"/>
        <v>2.6538934400000009</v>
      </c>
    </row>
    <row r="59" spans="1:112" ht="14.1" customHeight="1">
      <c r="A59" s="209"/>
      <c r="B59" s="209"/>
      <c r="C59" s="209"/>
      <c r="D59" s="209"/>
      <c r="E59" s="209"/>
      <c r="F59" s="209"/>
      <c r="G59" s="209"/>
      <c r="H59" s="209"/>
      <c r="I59" s="209"/>
      <c r="J59" s="209"/>
      <c r="K59" s="209"/>
      <c r="L59" s="209"/>
      <c r="M59" s="209"/>
      <c r="N59" s="209"/>
      <c r="O59" s="209"/>
      <c r="P59" s="209"/>
      <c r="Q59" s="209"/>
      <c r="R59" s="209"/>
      <c r="S59" s="209"/>
      <c r="T59" s="209"/>
      <c r="U59" s="209"/>
      <c r="V59" s="209"/>
      <c r="W59" s="11">
        <f>COLUMN()</f>
        <v>23</v>
      </c>
      <c r="X59" s="10" t="str">
        <f t="shared" si="108"/>
        <v>1,6</v>
      </c>
      <c r="Y59" s="10" t="str">
        <f t="shared" si="108"/>
        <v>2,6</v>
      </c>
      <c r="Z59" s="10" t="str">
        <f t="shared" si="108"/>
        <v>3,6</v>
      </c>
      <c r="AA59" s="10" t="str">
        <f t="shared" si="108"/>
        <v>4,6</v>
      </c>
      <c r="AB59" s="10" t="str">
        <f t="shared" si="108"/>
        <v>5,6</v>
      </c>
      <c r="AC59" s="10" t="str">
        <f t="shared" si="108"/>
        <v>6,6</v>
      </c>
      <c r="AD59" s="10" t="str">
        <f t="shared" si="108"/>
        <v>7,6</v>
      </c>
      <c r="AE59" s="10" t="str">
        <f t="shared" si="108"/>
        <v>8,6</v>
      </c>
      <c r="AF59" s="10" t="str">
        <f t="shared" si="108"/>
        <v>9,6</v>
      </c>
      <c r="AG59" s="10" t="str">
        <f t="shared" si="108"/>
        <v>10,6</v>
      </c>
      <c r="AH59" s="11"/>
      <c r="AI59" s="209"/>
      <c r="AJ59" s="209"/>
      <c r="AK59" s="209"/>
      <c r="AL59" s="209"/>
      <c r="AM59" s="209"/>
      <c r="AN59" s="209"/>
      <c r="AO59" s="209"/>
      <c r="AP59" s="209"/>
      <c r="AQ59" s="209"/>
      <c r="AR59" s="209"/>
      <c r="AS59" s="209"/>
      <c r="AT59" s="209"/>
      <c r="AU59" s="209"/>
      <c r="AV59" s="209"/>
      <c r="AW59" s="209"/>
      <c r="AX59" s="209"/>
      <c r="AY59" s="209"/>
      <c r="AZ59" s="209"/>
      <c r="BA59" s="209"/>
      <c r="BB59" s="209"/>
      <c r="BC59" s="209"/>
      <c r="BD59" s="209"/>
      <c r="BE59" s="209"/>
      <c r="BF59" s="209"/>
      <c r="BG59" s="209"/>
      <c r="BH59" s="209"/>
      <c r="BI59" s="209"/>
      <c r="BJ59" s="209"/>
      <c r="BK59" s="209"/>
      <c r="BL59" s="209"/>
      <c r="BM59" s="209"/>
      <c r="BN59" s="209"/>
      <c r="BO59" s="209"/>
      <c r="BP59" s="209"/>
      <c r="BQ59" s="209"/>
      <c r="BR59" s="209"/>
      <c r="BS59" s="209"/>
      <c r="BT59" s="209"/>
      <c r="BU59" s="209"/>
      <c r="BV59" s="209"/>
      <c r="BW59" s="209"/>
      <c r="BX59" s="209"/>
      <c r="BY59" s="209"/>
      <c r="BZ59" s="209"/>
      <c r="CA59" s="209"/>
      <c r="CB59" s="209"/>
      <c r="CC59" s="209"/>
      <c r="CD59" s="209"/>
      <c r="CE59" s="209"/>
      <c r="CF59" s="209"/>
      <c r="CG59" s="209"/>
      <c r="CH59" s="209"/>
      <c r="CI59" s="209"/>
      <c r="CJ59" s="239">
        <f t="shared" si="15"/>
        <v>50.262267173454255</v>
      </c>
      <c r="CK59" s="232">
        <v>1586156522.553</v>
      </c>
      <c r="CL59" s="233">
        <v>1078.3223780000001</v>
      </c>
      <c r="CM59" s="233">
        <v>1060.5450000000001</v>
      </c>
      <c r="CN59" s="233">
        <v>1025.91121</v>
      </c>
      <c r="CO59" s="233">
        <v>992.83829969999999</v>
      </c>
      <c r="CP59" s="234">
        <v>-13.777953520000001</v>
      </c>
      <c r="CQ59" s="234">
        <v>0</v>
      </c>
      <c r="CR59" s="234">
        <v>-1.344010946E-3</v>
      </c>
      <c r="CS59" s="234">
        <v>-78.689261819999999</v>
      </c>
      <c r="CT59" s="234">
        <f t="shared" si="16"/>
        <v>2.6538934400000009</v>
      </c>
    </row>
    <row r="60" spans="1:112" ht="14.1" customHeight="1">
      <c r="A60" s="209"/>
      <c r="B60" s="209"/>
      <c r="C60" s="209"/>
      <c r="D60" s="209"/>
      <c r="E60" s="209"/>
      <c r="F60" s="209"/>
      <c r="G60" s="209"/>
      <c r="H60" s="209"/>
      <c r="I60" s="209"/>
      <c r="J60" s="209"/>
      <c r="K60" s="209"/>
      <c r="L60" s="209"/>
      <c r="M60" s="209"/>
      <c r="N60" s="209"/>
      <c r="O60" s="209"/>
      <c r="P60" s="209"/>
      <c r="Q60" s="209"/>
      <c r="R60" s="209"/>
      <c r="S60" s="209"/>
      <c r="T60" s="209"/>
      <c r="U60" s="209"/>
      <c r="V60" s="209"/>
      <c r="W60" s="11">
        <f>COLUMN()</f>
        <v>23</v>
      </c>
      <c r="X60" s="10" t="str">
        <f t="shared" si="108"/>
        <v>1,7</v>
      </c>
      <c r="Y60" s="10" t="str">
        <f t="shared" si="108"/>
        <v>2,7</v>
      </c>
      <c r="Z60" s="10" t="str">
        <f t="shared" si="108"/>
        <v>3,7</v>
      </c>
      <c r="AA60" s="10" t="str">
        <f t="shared" si="108"/>
        <v>4,7</v>
      </c>
      <c r="AB60" s="10" t="str">
        <f t="shared" si="108"/>
        <v>5,7</v>
      </c>
      <c r="AC60" s="10" t="str">
        <f t="shared" si="108"/>
        <v>6,7</v>
      </c>
      <c r="AD60" s="10" t="str">
        <f t="shared" si="108"/>
        <v>7,7</v>
      </c>
      <c r="AE60" s="10" t="str">
        <f t="shared" si="108"/>
        <v>8,7</v>
      </c>
      <c r="AF60" s="10" t="str">
        <f t="shared" si="108"/>
        <v>9,7</v>
      </c>
      <c r="AG60" s="10" t="str">
        <f t="shared" si="108"/>
        <v>10,7</v>
      </c>
      <c r="AH60" s="11"/>
      <c r="AI60" s="209"/>
      <c r="AJ60" s="209"/>
      <c r="AK60" s="209"/>
      <c r="AL60" s="209"/>
      <c r="AM60" s="209"/>
      <c r="AN60" s="209"/>
      <c r="AO60" s="209"/>
      <c r="AP60" s="209"/>
      <c r="AQ60" s="209"/>
      <c r="AR60" s="209"/>
      <c r="AS60" s="209"/>
      <c r="AT60" s="209"/>
      <c r="AU60" s="209"/>
      <c r="AV60" s="209"/>
      <c r="AW60" s="209"/>
      <c r="AX60" s="209"/>
      <c r="AY60" s="209"/>
      <c r="AZ60" s="209"/>
      <c r="BA60" s="209"/>
      <c r="BB60" s="209"/>
      <c r="BC60" s="209"/>
      <c r="BD60" s="209"/>
      <c r="BE60" s="209"/>
      <c r="BF60" s="209"/>
      <c r="BG60" s="209"/>
      <c r="BH60" s="209"/>
      <c r="BI60" s="209"/>
      <c r="BJ60" s="209"/>
      <c r="BK60" s="209"/>
      <c r="BL60" s="209"/>
      <c r="BM60" s="209"/>
      <c r="BN60" s="209"/>
      <c r="BO60" s="209"/>
      <c r="BP60" s="209"/>
      <c r="BQ60" s="209"/>
      <c r="BR60" s="209"/>
      <c r="BS60" s="209"/>
      <c r="BT60" s="209"/>
      <c r="BU60" s="209"/>
      <c r="BV60" s="209"/>
      <c r="BW60" s="209"/>
      <c r="BX60" s="209"/>
      <c r="BY60" s="209"/>
      <c r="BZ60" s="209"/>
      <c r="CA60" s="209"/>
      <c r="CB60" s="209"/>
      <c r="CC60" s="209"/>
      <c r="CD60" s="209"/>
      <c r="CE60" s="209"/>
      <c r="CF60" s="209"/>
      <c r="CG60" s="209"/>
      <c r="CH60" s="209"/>
      <c r="CI60" s="209"/>
      <c r="CJ60" s="239">
        <f t="shared" si="15"/>
        <v>50.331452593099598</v>
      </c>
      <c r="CK60" s="232">
        <v>1588339848.352</v>
      </c>
      <c r="CL60" s="233">
        <v>1078.3223780000001</v>
      </c>
      <c r="CM60" s="233">
        <v>1060.5450000000001</v>
      </c>
      <c r="CN60" s="233">
        <v>1025.9131540000001</v>
      </c>
      <c r="CO60" s="233">
        <v>992.84310230000006</v>
      </c>
      <c r="CP60" s="234">
        <v>-13.777953520000001</v>
      </c>
      <c r="CQ60" s="234">
        <v>0</v>
      </c>
      <c r="CR60" s="234">
        <v>-3.8481051080000001E-3</v>
      </c>
      <c r="CS60" s="234">
        <v>-79.345433650000004</v>
      </c>
      <c r="CT60" s="234">
        <f t="shared" si="16"/>
        <v>2.6538934400000009</v>
      </c>
    </row>
    <row r="61" spans="1:112" ht="14.1" customHeight="1">
      <c r="A61" s="209"/>
      <c r="B61" s="209"/>
      <c r="C61" s="209"/>
      <c r="D61" s="209"/>
      <c r="E61" s="209"/>
      <c r="F61" s="209"/>
      <c r="G61" s="209"/>
      <c r="H61" s="209"/>
      <c r="I61" s="209"/>
      <c r="J61" s="209"/>
      <c r="K61" s="209"/>
      <c r="L61" s="209"/>
      <c r="M61" s="209"/>
      <c r="N61" s="209"/>
      <c r="O61" s="209"/>
      <c r="P61" s="209"/>
      <c r="Q61" s="209"/>
      <c r="R61" s="209"/>
      <c r="S61" s="209"/>
      <c r="T61" s="209"/>
      <c r="U61" s="209"/>
      <c r="V61" s="209"/>
      <c r="W61" s="11">
        <f>COLUMN()</f>
        <v>23</v>
      </c>
      <c r="X61" s="10" t="str">
        <f t="shared" si="108"/>
        <v>1,8</v>
      </c>
      <c r="Y61" s="10" t="str">
        <f t="shared" si="108"/>
        <v>2,8</v>
      </c>
      <c r="Z61" s="10" t="str">
        <f t="shared" si="108"/>
        <v>3,8</v>
      </c>
      <c r="AA61" s="10" t="str">
        <f t="shared" si="108"/>
        <v>4,8</v>
      </c>
      <c r="AB61" s="10" t="str">
        <f t="shared" si="108"/>
        <v>5,8</v>
      </c>
      <c r="AC61" s="10" t="str">
        <f t="shared" si="108"/>
        <v>6,8</v>
      </c>
      <c r="AD61" s="10" t="str">
        <f t="shared" si="108"/>
        <v>7,8</v>
      </c>
      <c r="AE61" s="10" t="str">
        <f t="shared" si="108"/>
        <v>8,8</v>
      </c>
      <c r="AF61" s="10" t="str">
        <f t="shared" si="108"/>
        <v>9,8</v>
      </c>
      <c r="AG61" s="10" t="str">
        <f t="shared" si="108"/>
        <v>10,8</v>
      </c>
      <c r="AH61" s="11"/>
      <c r="AI61" s="209"/>
      <c r="AJ61" s="209"/>
      <c r="AK61" s="209"/>
      <c r="AL61" s="209"/>
      <c r="AM61" s="209"/>
      <c r="AN61" s="209"/>
      <c r="AO61" s="209"/>
      <c r="AP61" s="209"/>
      <c r="AQ61" s="209"/>
      <c r="AR61" s="209"/>
      <c r="AS61" s="209"/>
      <c r="AT61" s="209"/>
      <c r="AU61" s="209"/>
      <c r="AV61" s="209"/>
      <c r="AW61" s="209"/>
      <c r="AX61" s="209"/>
      <c r="AY61" s="209"/>
      <c r="AZ61" s="209"/>
      <c r="BA61" s="209"/>
      <c r="BB61" s="209"/>
      <c r="BC61" s="209"/>
      <c r="BD61" s="209"/>
      <c r="BE61" s="209"/>
      <c r="BF61" s="209"/>
      <c r="BG61" s="209"/>
      <c r="BH61" s="209"/>
      <c r="BI61" s="209"/>
      <c r="BJ61" s="209"/>
      <c r="BK61" s="209"/>
      <c r="BL61" s="209"/>
      <c r="BM61" s="209"/>
      <c r="BN61" s="209"/>
      <c r="BO61" s="209"/>
      <c r="BP61" s="209"/>
      <c r="BQ61" s="209"/>
      <c r="BR61" s="209"/>
      <c r="BS61" s="209"/>
      <c r="BT61" s="209"/>
      <c r="BU61" s="209"/>
      <c r="BV61" s="209"/>
      <c r="BW61" s="209"/>
      <c r="BX61" s="209"/>
      <c r="BY61" s="209"/>
      <c r="BZ61" s="209"/>
      <c r="CA61" s="209"/>
      <c r="CB61" s="209"/>
      <c r="CC61" s="209"/>
      <c r="CD61" s="209"/>
      <c r="CE61" s="209"/>
      <c r="CF61" s="209"/>
      <c r="CG61" s="209"/>
      <c r="CH61" s="209"/>
      <c r="CI61" s="209"/>
      <c r="CJ61" s="239">
        <f t="shared" si="15"/>
        <v>50.407556554712649</v>
      </c>
      <c r="CK61" s="232">
        <v>1590741506.7309999</v>
      </c>
      <c r="CL61" s="233">
        <v>1078.3223780000001</v>
      </c>
      <c r="CM61" s="233">
        <v>1060.5450000000001</v>
      </c>
      <c r="CN61" s="233">
        <v>1025.915197</v>
      </c>
      <c r="CO61" s="233">
        <v>992.84906049999995</v>
      </c>
      <c r="CP61" s="234">
        <v>-13.777953520000001</v>
      </c>
      <c r="CQ61" s="234">
        <v>0</v>
      </c>
      <c r="CR61" s="234">
        <v>-7.4937307049999999E-3</v>
      </c>
      <c r="CS61" s="234">
        <v>-80.162934010000001</v>
      </c>
      <c r="CT61" s="234">
        <f t="shared" si="16"/>
        <v>2.6538934400000009</v>
      </c>
    </row>
    <row r="62" spans="1:112" ht="14.1" customHeight="1">
      <c r="A62" s="209"/>
      <c r="B62" s="209"/>
      <c r="C62" s="209"/>
      <c r="D62" s="209"/>
      <c r="E62" s="209"/>
      <c r="F62" s="209"/>
      <c r="G62" s="209"/>
      <c r="H62" s="209"/>
      <c r="I62" s="209"/>
      <c r="J62" s="209"/>
      <c r="K62" s="209"/>
      <c r="L62" s="209"/>
      <c r="M62" s="209"/>
      <c r="N62" s="209"/>
      <c r="O62" s="209"/>
      <c r="P62" s="209"/>
      <c r="Q62" s="209"/>
      <c r="R62" s="209"/>
      <c r="S62" s="209"/>
      <c r="T62" s="209"/>
      <c r="U62" s="209"/>
      <c r="V62" s="209"/>
      <c r="W62" s="11">
        <f>COLUMN()</f>
        <v>23</v>
      </c>
      <c r="X62" s="10" t="str">
        <f t="shared" si="108"/>
        <v>1,9</v>
      </c>
      <c r="Y62" s="10" t="str">
        <f t="shared" si="108"/>
        <v>2,9</v>
      </c>
      <c r="Z62" s="10" t="str">
        <f t="shared" si="108"/>
        <v>3,9</v>
      </c>
      <c r="AA62" s="10" t="str">
        <f t="shared" si="108"/>
        <v>4,9</v>
      </c>
      <c r="AB62" s="10" t="str">
        <f t="shared" si="108"/>
        <v>5,9</v>
      </c>
      <c r="AC62" s="10" t="str">
        <f t="shared" si="108"/>
        <v>6,9</v>
      </c>
      <c r="AD62" s="10" t="str">
        <f t="shared" si="108"/>
        <v>7,9</v>
      </c>
      <c r="AE62" s="10" t="str">
        <f t="shared" si="108"/>
        <v>8,9</v>
      </c>
      <c r="AF62" s="10" t="str">
        <f t="shared" si="108"/>
        <v>9,9</v>
      </c>
      <c r="AG62" s="10" t="str">
        <f t="shared" si="108"/>
        <v>10,9</v>
      </c>
      <c r="AH62" s="11"/>
      <c r="AI62" s="209"/>
      <c r="AJ62" s="209"/>
      <c r="AK62" s="209"/>
      <c r="AL62" s="209"/>
      <c r="AM62" s="209"/>
      <c r="AN62" s="209"/>
      <c r="AO62" s="209"/>
      <c r="AP62" s="209"/>
      <c r="AQ62" s="209"/>
      <c r="AR62" s="209"/>
      <c r="AS62" s="209"/>
      <c r="AT62" s="209"/>
      <c r="AU62" s="209"/>
      <c r="AV62" s="209"/>
      <c r="AW62" s="209"/>
      <c r="AX62" s="209"/>
      <c r="AY62" s="209"/>
      <c r="AZ62" s="209"/>
      <c r="BA62" s="209"/>
      <c r="BB62" s="209"/>
      <c r="BC62" s="209"/>
      <c r="BD62" s="209"/>
      <c r="BE62" s="209"/>
      <c r="BF62" s="209"/>
      <c r="BG62" s="209"/>
      <c r="BH62" s="209"/>
      <c r="BI62" s="209"/>
      <c r="BJ62" s="209"/>
      <c r="BK62" s="209"/>
      <c r="BL62" s="209"/>
      <c r="BM62" s="209"/>
      <c r="BN62" s="209"/>
      <c r="BO62" s="209"/>
      <c r="BP62" s="209"/>
      <c r="BQ62" s="209"/>
      <c r="BR62" s="209"/>
      <c r="BS62" s="209"/>
      <c r="BT62" s="209"/>
      <c r="BU62" s="209"/>
      <c r="BV62" s="209"/>
      <c r="BW62" s="209"/>
      <c r="BX62" s="209"/>
      <c r="BY62" s="209"/>
      <c r="BZ62" s="209"/>
      <c r="CA62" s="209"/>
      <c r="CB62" s="209"/>
      <c r="CC62" s="209"/>
      <c r="CD62" s="209"/>
      <c r="CE62" s="209"/>
      <c r="CF62" s="209"/>
      <c r="CG62" s="209"/>
      <c r="CH62" s="209"/>
      <c r="CI62" s="209"/>
      <c r="CJ62" s="239">
        <f t="shared" si="15"/>
        <v>50.491270912490172</v>
      </c>
      <c r="CK62" s="232">
        <v>1593383330.948</v>
      </c>
      <c r="CL62" s="233">
        <v>1078.3223780000001</v>
      </c>
      <c r="CM62" s="233">
        <v>1060.5450000000001</v>
      </c>
      <c r="CN62" s="233">
        <v>1025.9173699999999</v>
      </c>
      <c r="CO62" s="233">
        <v>992.85612619999995</v>
      </c>
      <c r="CP62" s="234">
        <v>-13.777953520000001</v>
      </c>
      <c r="CQ62" s="234">
        <v>0</v>
      </c>
      <c r="CR62" s="234">
        <v>-1.2366685360000001E-2</v>
      </c>
      <c r="CS62" s="234">
        <v>-81.137170049999995</v>
      </c>
      <c r="CT62" s="234">
        <f t="shared" si="16"/>
        <v>2.6538934400000009</v>
      </c>
    </row>
    <row r="63" spans="1:112" ht="14.1" customHeight="1">
      <c r="A63" s="209"/>
      <c r="B63" s="209"/>
      <c r="C63" s="209"/>
      <c r="D63" s="209"/>
      <c r="E63" s="209"/>
      <c r="F63" s="209"/>
      <c r="G63" s="209"/>
      <c r="H63" s="209"/>
      <c r="I63" s="209"/>
      <c r="J63" s="209"/>
      <c r="K63" s="209"/>
      <c r="L63" s="209"/>
      <c r="M63" s="209"/>
      <c r="N63" s="209"/>
      <c r="O63" s="209"/>
      <c r="P63" s="209"/>
      <c r="Q63" s="209"/>
      <c r="R63" s="209"/>
      <c r="S63" s="209"/>
      <c r="T63" s="209"/>
      <c r="U63" s="209"/>
      <c r="V63" s="209"/>
      <c r="W63" s="11">
        <f>COLUMN()</f>
        <v>23</v>
      </c>
      <c r="X63" s="10" t="str">
        <f t="shared" si="108"/>
        <v>1,10</v>
      </c>
      <c r="Y63" s="10" t="str">
        <f t="shared" si="108"/>
        <v>2,10</v>
      </c>
      <c r="Z63" s="10" t="str">
        <f t="shared" si="108"/>
        <v>3,10</v>
      </c>
      <c r="AA63" s="10" t="str">
        <f t="shared" si="108"/>
        <v>4,10</v>
      </c>
      <c r="AB63" s="10" t="str">
        <f t="shared" si="108"/>
        <v>5,10</v>
      </c>
      <c r="AC63" s="10" t="str">
        <f t="shared" si="108"/>
        <v>6,10</v>
      </c>
      <c r="AD63" s="10" t="str">
        <f t="shared" si="108"/>
        <v>7,10</v>
      </c>
      <c r="AE63" s="10" t="str">
        <f t="shared" si="108"/>
        <v>8,10</v>
      </c>
      <c r="AF63" s="10" t="str">
        <f t="shared" si="108"/>
        <v>9,10</v>
      </c>
      <c r="AG63" s="10" t="str">
        <f t="shared" si="108"/>
        <v>10,10</v>
      </c>
      <c r="AH63" s="11"/>
      <c r="AI63" s="209"/>
      <c r="AJ63" s="209"/>
      <c r="AK63" s="209"/>
      <c r="AL63" s="209"/>
      <c r="AM63" s="209"/>
      <c r="AN63" s="209"/>
      <c r="AO63" s="209"/>
      <c r="AP63" s="209"/>
      <c r="AQ63" s="209"/>
      <c r="AR63" s="209"/>
      <c r="AS63" s="209"/>
      <c r="AT63" s="209"/>
      <c r="AU63" s="209"/>
      <c r="AV63" s="209"/>
      <c r="AW63" s="209"/>
      <c r="AX63" s="209"/>
      <c r="AY63" s="209"/>
      <c r="AZ63" s="209"/>
      <c r="BA63" s="209"/>
      <c r="BB63" s="209"/>
      <c r="BC63" s="209"/>
      <c r="BD63" s="209"/>
      <c r="BE63" s="209"/>
      <c r="BF63" s="209"/>
      <c r="BG63" s="209"/>
      <c r="BH63" s="209"/>
      <c r="BI63" s="209"/>
      <c r="BJ63" s="209"/>
      <c r="BK63" s="209"/>
      <c r="BL63" s="209"/>
      <c r="BM63" s="209"/>
      <c r="BN63" s="209"/>
      <c r="BO63" s="209"/>
      <c r="BP63" s="209"/>
      <c r="BQ63" s="209"/>
      <c r="BR63" s="209"/>
      <c r="BS63" s="209"/>
      <c r="BT63" s="209"/>
      <c r="BU63" s="209"/>
      <c r="BV63" s="209"/>
      <c r="BW63" s="209"/>
      <c r="BX63" s="209"/>
      <c r="BY63" s="209"/>
      <c r="BZ63" s="209"/>
      <c r="CA63" s="209"/>
      <c r="CB63" s="209"/>
      <c r="CC63" s="209"/>
      <c r="CD63" s="209"/>
      <c r="CE63" s="209"/>
      <c r="CF63" s="209"/>
      <c r="CG63" s="209"/>
      <c r="CH63" s="209"/>
      <c r="CI63" s="209"/>
      <c r="CJ63" s="239">
        <f t="shared" si="15"/>
        <v>50.583356706054957</v>
      </c>
      <c r="CK63" s="232">
        <v>1596289337.5869999</v>
      </c>
      <c r="CL63" s="233">
        <v>1078.3223780000001</v>
      </c>
      <c r="CM63" s="233">
        <v>1060.5450000000001</v>
      </c>
      <c r="CN63" s="233">
        <v>1025.91966</v>
      </c>
      <c r="CO63" s="233">
        <v>992.86422649999997</v>
      </c>
      <c r="CP63" s="234">
        <v>-13.777953520000001</v>
      </c>
      <c r="CQ63" s="234">
        <v>0</v>
      </c>
      <c r="CR63" s="234">
        <v>-1.8507203900000001E-2</v>
      </c>
      <c r="CS63" s="234">
        <v>-82.260248450000006</v>
      </c>
      <c r="CT63" s="234">
        <f t="shared" si="16"/>
        <v>2.6538934400000009</v>
      </c>
    </row>
    <row r="64" spans="1:112" ht="14.1" customHeight="1">
      <c r="A64" s="209"/>
      <c r="B64" s="209"/>
      <c r="C64" s="209"/>
      <c r="D64" s="209"/>
      <c r="E64" s="209"/>
      <c r="F64" s="209"/>
      <c r="G64" s="209"/>
      <c r="H64" s="209"/>
      <c r="I64" s="209"/>
      <c r="J64" s="209"/>
      <c r="K64" s="209"/>
      <c r="L64" s="209"/>
      <c r="M64" s="209"/>
      <c r="N64" s="209"/>
      <c r="O64" s="209"/>
      <c r="P64" s="209"/>
      <c r="Q64" s="209"/>
      <c r="R64" s="209"/>
      <c r="S64" s="209"/>
      <c r="T64" s="209"/>
      <c r="U64" s="209"/>
      <c r="V64" s="209"/>
      <c r="W64" s="11">
        <f>COLUMN()</f>
        <v>23</v>
      </c>
      <c r="X64" s="10" t="str">
        <f t="shared" si="108"/>
        <v>1,11</v>
      </c>
      <c r="Y64" s="10" t="str">
        <f t="shared" si="108"/>
        <v>2,11</v>
      </c>
      <c r="Z64" s="10" t="str">
        <f t="shared" si="108"/>
        <v>3,11</v>
      </c>
      <c r="AA64" s="10" t="str">
        <f t="shared" si="108"/>
        <v>4,11</v>
      </c>
      <c r="AB64" s="10" t="str">
        <f t="shared" si="108"/>
        <v>5,11</v>
      </c>
      <c r="AC64" s="10" t="str">
        <f t="shared" si="108"/>
        <v>6,11</v>
      </c>
      <c r="AD64" s="10" t="str">
        <f t="shared" si="108"/>
        <v>7,11</v>
      </c>
      <c r="AE64" s="10" t="str">
        <f t="shared" si="108"/>
        <v>8,11</v>
      </c>
      <c r="AF64" s="10" t="str">
        <f t="shared" si="108"/>
        <v>9,11</v>
      </c>
      <c r="AG64" s="10" t="str">
        <f t="shared" si="108"/>
        <v>10,11</v>
      </c>
      <c r="AH64" s="11"/>
      <c r="AI64" s="209"/>
      <c r="AJ64" s="209"/>
      <c r="AK64" s="209"/>
      <c r="AL64" s="209"/>
      <c r="AM64" s="209"/>
      <c r="AN64" s="209"/>
      <c r="AO64" s="209"/>
      <c r="AP64" s="209"/>
      <c r="AQ64" s="209"/>
      <c r="AR64" s="209"/>
      <c r="AS64" s="209"/>
      <c r="AT64" s="209"/>
      <c r="AU64" s="209"/>
      <c r="AV64" s="209"/>
      <c r="AW64" s="209"/>
      <c r="AX64" s="209"/>
      <c r="AY64" s="209"/>
      <c r="AZ64" s="209"/>
      <c r="BA64" s="209"/>
      <c r="BB64" s="209"/>
      <c r="BC64" s="209"/>
      <c r="BD64" s="209"/>
      <c r="BE64" s="209"/>
      <c r="BF64" s="209"/>
      <c r="BG64" s="209"/>
      <c r="BH64" s="209"/>
      <c r="BI64" s="209"/>
      <c r="BJ64" s="209"/>
      <c r="BK64" s="209"/>
      <c r="BL64" s="209"/>
      <c r="BM64" s="209"/>
      <c r="BN64" s="209"/>
      <c r="BO64" s="209"/>
      <c r="BP64" s="209"/>
      <c r="BQ64" s="209"/>
      <c r="BR64" s="209"/>
      <c r="BS64" s="209"/>
      <c r="BT64" s="209"/>
      <c r="BU64" s="209"/>
      <c r="BV64" s="209"/>
      <c r="BW64" s="209"/>
      <c r="BX64" s="209"/>
      <c r="BY64" s="209"/>
      <c r="BZ64" s="209"/>
      <c r="CA64" s="209"/>
      <c r="CB64" s="209"/>
      <c r="CC64" s="209"/>
      <c r="CD64" s="209"/>
      <c r="CE64" s="209"/>
      <c r="CF64" s="209"/>
      <c r="CG64" s="209"/>
      <c r="CH64" s="209"/>
      <c r="CI64" s="209"/>
      <c r="CJ64" s="239">
        <f t="shared" si="15"/>
        <v>50.684651078947702</v>
      </c>
      <c r="CK64" s="232">
        <v>1599485944.8889999</v>
      </c>
      <c r="CL64" s="233">
        <v>1078.3223780000001</v>
      </c>
      <c r="CM64" s="233">
        <v>1060.5450000000001</v>
      </c>
      <c r="CN64" s="233">
        <v>1025.922045</v>
      </c>
      <c r="CO64" s="233">
        <v>992.8732728</v>
      </c>
      <c r="CP64" s="234">
        <v>-13.777953520000001</v>
      </c>
      <c r="CQ64" s="234">
        <v>0</v>
      </c>
      <c r="CR64" s="234">
        <v>-2.5908804149999999E-2</v>
      </c>
      <c r="CS64" s="234">
        <v>-83.522195089999997</v>
      </c>
      <c r="CT64" s="234">
        <f t="shared" si="16"/>
        <v>2.6538934400000009</v>
      </c>
    </row>
    <row r="65" spans="1:98" ht="14.1" customHeight="1">
      <c r="A65" s="209"/>
      <c r="B65" s="209"/>
      <c r="C65" s="209"/>
      <c r="D65" s="209"/>
      <c r="E65" s="209"/>
      <c r="F65" s="209"/>
      <c r="G65" s="209"/>
      <c r="H65" s="209"/>
      <c r="I65" s="209"/>
      <c r="J65" s="209"/>
      <c r="K65" s="209"/>
      <c r="L65" s="209"/>
      <c r="M65" s="209"/>
      <c r="N65" s="209"/>
      <c r="O65" s="209"/>
      <c r="P65" s="209"/>
      <c r="Q65" s="209"/>
      <c r="R65" s="209"/>
      <c r="S65" s="209"/>
      <c r="T65" s="209"/>
      <c r="U65" s="209"/>
      <c r="V65" s="209"/>
      <c r="W65" s="11">
        <f>COLUMN()</f>
        <v>23</v>
      </c>
      <c r="X65" s="10" t="str">
        <f t="shared" si="108"/>
        <v>1,12</v>
      </c>
      <c r="Y65" s="10" t="str">
        <f t="shared" si="108"/>
        <v>2,12</v>
      </c>
      <c r="Z65" s="10" t="str">
        <f t="shared" si="108"/>
        <v>3,12</v>
      </c>
      <c r="AA65" s="10" t="str">
        <f t="shared" si="108"/>
        <v>4,12</v>
      </c>
      <c r="AB65" s="10" t="str">
        <f t="shared" si="108"/>
        <v>5,12</v>
      </c>
      <c r="AC65" s="10" t="str">
        <f t="shared" si="108"/>
        <v>6,12</v>
      </c>
      <c r="AD65" s="10" t="str">
        <f t="shared" si="108"/>
        <v>7,12</v>
      </c>
      <c r="AE65" s="10" t="str">
        <f t="shared" si="108"/>
        <v>8,12</v>
      </c>
      <c r="AF65" s="10" t="str">
        <f t="shared" si="108"/>
        <v>9,12</v>
      </c>
      <c r="AG65" s="10" t="str">
        <f t="shared" si="108"/>
        <v>10,12</v>
      </c>
      <c r="AH65" s="11"/>
      <c r="AI65" s="209"/>
      <c r="AJ65" s="209"/>
      <c r="AK65" s="209"/>
      <c r="AL65" s="209"/>
      <c r="AM65" s="209"/>
      <c r="AN65" s="209"/>
      <c r="AO65" s="209"/>
      <c r="AP65" s="209"/>
      <c r="AQ65" s="209"/>
      <c r="AR65" s="209"/>
      <c r="AS65" s="209"/>
      <c r="AT65" s="209"/>
      <c r="AU65" s="209"/>
      <c r="AV65" s="209"/>
      <c r="AW65" s="209"/>
      <c r="AX65" s="209"/>
      <c r="AY65" s="209"/>
      <c r="AZ65" s="209"/>
      <c r="BA65" s="209"/>
      <c r="BB65" s="209"/>
      <c r="BC65" s="209"/>
      <c r="BD65" s="209"/>
      <c r="BE65" s="209"/>
      <c r="BF65" s="209"/>
      <c r="BG65" s="209"/>
      <c r="BH65" s="209"/>
      <c r="BI65" s="209"/>
      <c r="BJ65" s="209"/>
      <c r="BK65" s="209"/>
      <c r="BL65" s="209"/>
      <c r="BM65" s="209"/>
      <c r="BN65" s="209"/>
      <c r="BO65" s="209"/>
      <c r="BP65" s="209"/>
      <c r="BQ65" s="209"/>
      <c r="BR65" s="209"/>
      <c r="BS65" s="209"/>
      <c r="BT65" s="209"/>
      <c r="BU65" s="209"/>
      <c r="BV65" s="209"/>
      <c r="BW65" s="209"/>
      <c r="BX65" s="209"/>
      <c r="BY65" s="209"/>
      <c r="BZ65" s="209"/>
      <c r="CA65" s="209"/>
      <c r="CB65" s="209"/>
      <c r="CC65" s="209"/>
      <c r="CD65" s="209"/>
      <c r="CE65" s="209"/>
      <c r="CF65" s="209"/>
      <c r="CG65" s="209"/>
      <c r="CH65" s="209"/>
      <c r="CI65" s="209"/>
      <c r="CJ65" s="239">
        <f t="shared" si="15"/>
        <v>50.796074889155065</v>
      </c>
      <c r="CK65" s="232">
        <v>1603002212.9219999</v>
      </c>
      <c r="CL65" s="233">
        <v>1078.3223780000001</v>
      </c>
      <c r="CM65" s="233">
        <v>1060.5450000000001</v>
      </c>
      <c r="CN65" s="233">
        <v>1025.924497</v>
      </c>
      <c r="CO65" s="233">
        <v>992.88316769999994</v>
      </c>
      <c r="CP65" s="234">
        <v>-13.777953520000001</v>
      </c>
      <c r="CQ65" s="234">
        <v>0</v>
      </c>
      <c r="CR65" s="234">
        <v>-3.4524642799999998E-2</v>
      </c>
      <c r="CS65" s="234">
        <v>-84.911728659999994</v>
      </c>
      <c r="CT65" s="234">
        <f t="shared" si="16"/>
        <v>2.6538934400000009</v>
      </c>
    </row>
    <row r="66" spans="1:98" ht="14.1" customHeight="1">
      <c r="A66" s="209"/>
      <c r="B66" s="209"/>
      <c r="C66" s="209"/>
      <c r="D66" s="209"/>
      <c r="E66" s="209"/>
      <c r="F66" s="209"/>
      <c r="G66" s="209"/>
      <c r="H66" s="209"/>
      <c r="I66" s="209"/>
      <c r="J66" s="209"/>
      <c r="K66" s="209"/>
      <c r="L66" s="209"/>
      <c r="M66" s="209"/>
      <c r="N66" s="209"/>
      <c r="O66" s="209"/>
      <c r="P66" s="209"/>
      <c r="Q66" s="209"/>
      <c r="R66" s="209"/>
      <c r="S66" s="209"/>
      <c r="T66" s="209"/>
      <c r="U66" s="209"/>
      <c r="V66" s="209"/>
      <c r="W66" s="11">
        <f>COLUMN()</f>
        <v>23</v>
      </c>
      <c r="X66" s="10" t="str">
        <f t="shared" si="108"/>
        <v>1,13</v>
      </c>
      <c r="Y66" s="10" t="str">
        <f t="shared" si="108"/>
        <v>2,13</v>
      </c>
      <c r="Z66" s="10" t="str">
        <f t="shared" si="108"/>
        <v>3,13</v>
      </c>
      <c r="AA66" s="10" t="str">
        <f t="shared" si="108"/>
        <v>4,13</v>
      </c>
      <c r="AB66" s="10" t="str">
        <f t="shared" si="108"/>
        <v>5,13</v>
      </c>
      <c r="AC66" s="10" t="str">
        <f t="shared" si="108"/>
        <v>6,13</v>
      </c>
      <c r="AD66" s="10" t="str">
        <f t="shared" si="108"/>
        <v>7,13</v>
      </c>
      <c r="AE66" s="10" t="str">
        <f t="shared" si="108"/>
        <v>8,13</v>
      </c>
      <c r="AF66" s="10" t="str">
        <f t="shared" si="108"/>
        <v>9,13</v>
      </c>
      <c r="AG66" s="10" t="str">
        <f t="shared" si="108"/>
        <v>10,13</v>
      </c>
      <c r="AH66" s="11"/>
      <c r="AI66" s="209"/>
      <c r="AJ66" s="209"/>
      <c r="AK66" s="209"/>
      <c r="AL66" s="209"/>
      <c r="AM66" s="209"/>
      <c r="AN66" s="209"/>
      <c r="AO66" s="209"/>
      <c r="AP66" s="209"/>
      <c r="AQ66" s="209"/>
      <c r="AR66" s="209"/>
      <c r="AS66" s="209"/>
      <c r="AT66" s="209"/>
      <c r="AU66" s="209"/>
      <c r="AV66" s="209"/>
      <c r="AW66" s="209"/>
      <c r="AX66" s="209"/>
      <c r="AY66" s="209"/>
      <c r="AZ66" s="209"/>
      <c r="BA66" s="209"/>
      <c r="BB66" s="209"/>
      <c r="BC66" s="209"/>
      <c r="BD66" s="209"/>
      <c r="BE66" s="209"/>
      <c r="BF66" s="209"/>
      <c r="BG66" s="209"/>
      <c r="BH66" s="209"/>
      <c r="BI66" s="209"/>
      <c r="BJ66" s="209"/>
      <c r="BK66" s="209"/>
      <c r="BL66" s="209"/>
      <c r="BM66" s="209"/>
      <c r="BN66" s="209"/>
      <c r="BO66" s="209"/>
      <c r="BP66" s="209"/>
      <c r="BQ66" s="209"/>
      <c r="BR66" s="209"/>
      <c r="BS66" s="209"/>
      <c r="BT66" s="209"/>
      <c r="BU66" s="209"/>
      <c r="BV66" s="209"/>
      <c r="BW66" s="209"/>
      <c r="BX66" s="209"/>
      <c r="BY66" s="209"/>
      <c r="BZ66" s="209"/>
      <c r="CA66" s="209"/>
      <c r="CB66" s="209"/>
      <c r="CC66" s="209"/>
      <c r="CD66" s="209"/>
      <c r="CE66" s="209"/>
      <c r="CF66" s="209"/>
      <c r="CG66" s="209"/>
      <c r="CH66" s="209"/>
      <c r="CI66" s="209"/>
      <c r="CJ66" s="239">
        <f t="shared" si="15"/>
        <v>50.918641080373661</v>
      </c>
      <c r="CK66" s="232">
        <v>1606870107.7579999</v>
      </c>
      <c r="CL66" s="233">
        <v>1078.3223780000001</v>
      </c>
      <c r="CM66" s="233">
        <v>1060.5450000000001</v>
      </c>
      <c r="CN66" s="233">
        <v>1025.926991</v>
      </c>
      <c r="CO66" s="233">
        <v>992.89380719999997</v>
      </c>
      <c r="CP66" s="234">
        <v>-13.777953520000001</v>
      </c>
      <c r="CQ66" s="234">
        <v>0</v>
      </c>
      <c r="CR66" s="234">
        <v>-4.4274813959999999E-2</v>
      </c>
      <c r="CS66" s="234">
        <v>-86.416452379999996</v>
      </c>
      <c r="CT66" s="234">
        <f t="shared" si="16"/>
        <v>2.6538934400000009</v>
      </c>
    </row>
    <row r="67" spans="1:98" ht="14.1" customHeight="1">
      <c r="A67" s="209"/>
      <c r="B67" s="209"/>
      <c r="C67" s="209"/>
      <c r="D67" s="209"/>
      <c r="E67" s="209"/>
      <c r="F67" s="209"/>
      <c r="G67" s="209"/>
      <c r="H67" s="209"/>
      <c r="I67" s="209"/>
      <c r="J67" s="209"/>
      <c r="K67" s="209"/>
      <c r="L67" s="209"/>
      <c r="M67" s="209"/>
      <c r="N67" s="209"/>
      <c r="O67" s="209"/>
      <c r="P67" s="209"/>
      <c r="Q67" s="209"/>
      <c r="R67" s="209"/>
      <c r="S67" s="209"/>
      <c r="T67" s="209"/>
      <c r="U67" s="209"/>
      <c r="V67" s="209"/>
      <c r="W67" s="11">
        <f>COLUMN()</f>
        <v>23</v>
      </c>
      <c r="X67" s="10" t="str">
        <f t="shared" si="108"/>
        <v>1,14</v>
      </c>
      <c r="Y67" s="10" t="str">
        <f t="shared" si="108"/>
        <v>2,14</v>
      </c>
      <c r="Z67" s="10" t="str">
        <f t="shared" si="108"/>
        <v>3,14</v>
      </c>
      <c r="AA67" s="10" t="str">
        <f t="shared" si="108"/>
        <v>4,14</v>
      </c>
      <c r="AB67" s="10" t="str">
        <f t="shared" si="108"/>
        <v>5,14</v>
      </c>
      <c r="AC67" s="10" t="str">
        <f t="shared" si="108"/>
        <v>6,14</v>
      </c>
      <c r="AD67" s="10" t="str">
        <f t="shared" si="108"/>
        <v>7,14</v>
      </c>
      <c r="AE67" s="10" t="str">
        <f t="shared" si="108"/>
        <v>8,14</v>
      </c>
      <c r="AF67" s="10" t="str">
        <f t="shared" si="108"/>
        <v>9,14</v>
      </c>
      <c r="AG67" s="10" t="str">
        <f t="shared" si="108"/>
        <v>10,14</v>
      </c>
      <c r="AH67" s="11"/>
      <c r="AI67" s="209"/>
      <c r="AJ67" s="209"/>
      <c r="AK67" s="209"/>
      <c r="AL67" s="209"/>
      <c r="AM67" s="209"/>
      <c r="AN67" s="209"/>
      <c r="AO67" s="209"/>
      <c r="AP67" s="209"/>
      <c r="AQ67" s="209"/>
      <c r="AR67" s="209"/>
      <c r="AS67" s="209"/>
      <c r="AT67" s="209"/>
      <c r="AU67" s="209"/>
      <c r="AV67" s="209"/>
      <c r="AW67" s="209"/>
      <c r="AX67" s="209"/>
      <c r="AY67" s="209"/>
      <c r="AZ67" s="209"/>
      <c r="BA67" s="209"/>
      <c r="BB67" s="209"/>
      <c r="BC67" s="209"/>
      <c r="BD67" s="209"/>
      <c r="BE67" s="209"/>
      <c r="BF67" s="209"/>
      <c r="BG67" s="209"/>
      <c r="BH67" s="209"/>
      <c r="BI67" s="209"/>
      <c r="BJ67" s="209"/>
      <c r="BK67" s="209"/>
      <c r="BL67" s="209"/>
      <c r="BM67" s="209"/>
      <c r="BN67" s="209"/>
      <c r="BO67" s="209"/>
      <c r="BP67" s="209"/>
      <c r="BQ67" s="209"/>
      <c r="BR67" s="209"/>
      <c r="BS67" s="209"/>
      <c r="BT67" s="209"/>
      <c r="BU67" s="209"/>
      <c r="BV67" s="209"/>
      <c r="BW67" s="209"/>
      <c r="BX67" s="209"/>
      <c r="BY67" s="209"/>
      <c r="BZ67" s="209"/>
      <c r="CA67" s="209"/>
      <c r="CB67" s="209"/>
      <c r="CC67" s="209"/>
      <c r="CD67" s="209"/>
      <c r="CE67" s="209"/>
      <c r="CF67" s="209"/>
      <c r="CG67" s="209"/>
      <c r="CH67" s="209"/>
      <c r="CI67" s="209"/>
      <c r="CJ67" s="239">
        <f t="shared" si="15"/>
        <v>51.053463890726803</v>
      </c>
      <c r="CK67" s="232">
        <v>1611124792.0780001</v>
      </c>
      <c r="CL67" s="233">
        <v>1078.3223780000001</v>
      </c>
      <c r="CM67" s="233">
        <v>1060.5450000000001</v>
      </c>
      <c r="CN67" s="233">
        <v>1025.9295050000001</v>
      </c>
      <c r="CO67" s="233">
        <v>992.90509120000002</v>
      </c>
      <c r="CP67" s="234">
        <v>-13.777953520000001</v>
      </c>
      <c r="CQ67" s="234">
        <v>0</v>
      </c>
      <c r="CR67" s="234">
        <v>-5.5058400639999998E-2</v>
      </c>
      <c r="CS67" s="234">
        <v>-88.024295649999999</v>
      </c>
      <c r="CT67" s="234">
        <f t="shared" si="16"/>
        <v>2.6538934400000009</v>
      </c>
    </row>
    <row r="68" spans="1:98" ht="14.1" customHeight="1">
      <c r="A68" s="209"/>
      <c r="B68" s="209"/>
      <c r="C68" s="209"/>
      <c r="D68" s="209"/>
      <c r="E68" s="209"/>
      <c r="F68" s="209"/>
      <c r="G68" s="209"/>
      <c r="H68" s="209"/>
      <c r="I68" s="209"/>
      <c r="J68" s="209"/>
      <c r="K68" s="209"/>
      <c r="L68" s="209"/>
      <c r="M68" s="209"/>
      <c r="N68" s="209"/>
      <c r="O68" s="209"/>
      <c r="P68" s="209"/>
      <c r="Q68" s="209"/>
      <c r="R68" s="209"/>
      <c r="S68" s="209"/>
      <c r="T68" s="209"/>
      <c r="U68" s="209"/>
      <c r="V68" s="209"/>
      <c r="W68" s="11">
        <f>COLUMN()</f>
        <v>23</v>
      </c>
      <c r="X68" s="10" t="str">
        <f t="shared" si="108"/>
        <v>1,15</v>
      </c>
      <c r="Y68" s="10" t="str">
        <f t="shared" si="108"/>
        <v>2,15</v>
      </c>
      <c r="Z68" s="10" t="str">
        <f t="shared" si="108"/>
        <v>3,15</v>
      </c>
      <c r="AA68" s="10" t="str">
        <f t="shared" si="108"/>
        <v>4,15</v>
      </c>
      <c r="AB68" s="10" t="str">
        <f t="shared" si="108"/>
        <v>5,15</v>
      </c>
      <c r="AC68" s="10" t="str">
        <f t="shared" si="108"/>
        <v>6,15</v>
      </c>
      <c r="AD68" s="10" t="str">
        <f t="shared" si="108"/>
        <v>7,15</v>
      </c>
      <c r="AE68" s="10" t="str">
        <f t="shared" si="108"/>
        <v>8,15</v>
      </c>
      <c r="AF68" s="10" t="str">
        <f t="shared" si="108"/>
        <v>9,15</v>
      </c>
      <c r="AG68" s="10" t="str">
        <f t="shared" si="108"/>
        <v>10,15</v>
      </c>
      <c r="AH68" s="11"/>
      <c r="AI68" s="209"/>
      <c r="AJ68" s="209"/>
      <c r="AK68" s="209"/>
      <c r="AL68" s="209"/>
      <c r="AM68" s="209"/>
      <c r="AN68" s="209"/>
      <c r="AO68" s="209"/>
      <c r="AP68" s="209"/>
      <c r="AQ68" s="209"/>
      <c r="AR68" s="209"/>
      <c r="AS68" s="209"/>
      <c r="AT68" s="209"/>
      <c r="AU68" s="209"/>
      <c r="AV68" s="209"/>
      <c r="AW68" s="209"/>
      <c r="AX68" s="209"/>
      <c r="AY68" s="209"/>
      <c r="AZ68" s="209"/>
      <c r="BA68" s="209"/>
      <c r="BB68" s="209"/>
      <c r="BC68" s="209"/>
      <c r="BD68" s="209"/>
      <c r="BE68" s="209"/>
      <c r="BF68" s="209"/>
      <c r="BG68" s="209"/>
      <c r="BH68" s="209"/>
      <c r="BI68" s="209"/>
      <c r="BJ68" s="209"/>
      <c r="BK68" s="209"/>
      <c r="BL68" s="209"/>
      <c r="BM68" s="209"/>
      <c r="BN68" s="209"/>
      <c r="BO68" s="209"/>
      <c r="BP68" s="209"/>
      <c r="BQ68" s="209"/>
      <c r="BR68" s="209"/>
      <c r="BS68" s="209"/>
      <c r="BT68" s="209"/>
      <c r="BU68" s="209"/>
      <c r="BV68" s="209"/>
      <c r="BW68" s="209"/>
      <c r="BX68" s="209"/>
      <c r="BY68" s="209"/>
      <c r="BZ68" s="209"/>
      <c r="CA68" s="209"/>
      <c r="CB68" s="209"/>
      <c r="CC68" s="209"/>
      <c r="CD68" s="209"/>
      <c r="CE68" s="209"/>
      <c r="CF68" s="209"/>
      <c r="CG68" s="209"/>
      <c r="CH68" s="209"/>
      <c r="CI68" s="209"/>
      <c r="CJ68" s="239">
        <f t="shared" si="15"/>
        <v>51.20176898211524</v>
      </c>
      <c r="CK68" s="232">
        <v>1615804944.8299999</v>
      </c>
      <c r="CL68" s="233">
        <v>1078.3223780000001</v>
      </c>
      <c r="CM68" s="233">
        <v>1060.5450000000001</v>
      </c>
      <c r="CN68" s="233">
        <v>1025.932018</v>
      </c>
      <c r="CO68" s="233">
        <v>992.91692049999995</v>
      </c>
      <c r="CP68" s="234">
        <v>-13.777953520000001</v>
      </c>
      <c r="CQ68" s="234">
        <v>0</v>
      </c>
      <c r="CR68" s="234">
        <v>-6.6759160740000004E-2</v>
      </c>
      <c r="CS68" s="234">
        <v>-89.722991129999997</v>
      </c>
      <c r="CT68" s="234">
        <f t="shared" si="16"/>
        <v>2.6538934400000009</v>
      </c>
    </row>
    <row r="69" spans="1:98" ht="14.1" customHeight="1">
      <c r="A69" s="209"/>
      <c r="B69" s="209"/>
      <c r="C69" s="209"/>
      <c r="D69" s="209"/>
      <c r="E69" s="209"/>
      <c r="F69" s="209"/>
      <c r="G69" s="209"/>
      <c r="H69" s="209"/>
      <c r="I69" s="209"/>
      <c r="J69" s="209"/>
      <c r="K69" s="209"/>
      <c r="L69" s="209"/>
      <c r="M69" s="209"/>
      <c r="N69" s="209"/>
      <c r="O69" s="209"/>
      <c r="P69" s="209"/>
      <c r="Q69" s="209"/>
      <c r="R69" s="209"/>
      <c r="S69" s="209"/>
      <c r="T69" s="209"/>
      <c r="U69" s="209"/>
      <c r="V69" s="209"/>
      <c r="W69" s="209"/>
      <c r="X69" s="209"/>
      <c r="Y69" s="209"/>
      <c r="Z69" s="209"/>
      <c r="AA69" s="209"/>
      <c r="AB69" s="209"/>
      <c r="AC69" s="209"/>
      <c r="AD69" s="209"/>
      <c r="AE69" s="209"/>
      <c r="AF69" s="209"/>
      <c r="AG69" s="209"/>
      <c r="AH69" s="209"/>
      <c r="AI69" s="209"/>
      <c r="AJ69" s="209"/>
      <c r="AK69" s="209"/>
      <c r="AL69" s="209"/>
      <c r="AM69" s="209"/>
      <c r="AN69" s="209"/>
      <c r="AO69" s="209"/>
      <c r="AP69" s="209"/>
      <c r="AQ69" s="209"/>
      <c r="AR69" s="209"/>
      <c r="AS69" s="209"/>
      <c r="AT69" s="209"/>
      <c r="AU69" s="209"/>
      <c r="AV69" s="209"/>
      <c r="AW69" s="209"/>
      <c r="AX69" s="209"/>
      <c r="AY69" s="209"/>
      <c r="AZ69" s="209"/>
      <c r="BA69" s="209"/>
      <c r="BB69" s="209"/>
      <c r="BC69" s="209"/>
      <c r="BD69" s="209"/>
      <c r="BE69" s="209"/>
      <c r="BF69" s="209"/>
      <c r="BG69" s="209"/>
      <c r="BH69" s="209"/>
      <c r="BI69" s="209"/>
      <c r="BJ69" s="209"/>
      <c r="BK69" s="209"/>
      <c r="BL69" s="209"/>
      <c r="BM69" s="209"/>
      <c r="BN69" s="209"/>
      <c r="BO69" s="209"/>
      <c r="BP69" s="209"/>
      <c r="BQ69" s="209"/>
      <c r="BR69" s="209"/>
      <c r="BS69" s="209"/>
      <c r="BT69" s="209"/>
      <c r="BU69" s="209"/>
      <c r="BV69" s="209"/>
      <c r="BW69" s="209"/>
      <c r="BX69" s="209"/>
      <c r="BY69" s="209"/>
      <c r="BZ69" s="209"/>
      <c r="CA69" s="209"/>
      <c r="CB69" s="209"/>
      <c r="CC69" s="209"/>
      <c r="CD69" s="209"/>
      <c r="CE69" s="209"/>
      <c r="CF69" s="209"/>
      <c r="CG69" s="209"/>
      <c r="CH69" s="209"/>
      <c r="CI69" s="209"/>
      <c r="CJ69" s="239">
        <f t="shared" ref="CJ69:CJ104" si="109">CK69/$CK$2</f>
        <v>51.3649045826362</v>
      </c>
      <c r="CK69" s="232">
        <v>1620953112.8570001</v>
      </c>
      <c r="CL69" s="233">
        <v>1078.3223780000001</v>
      </c>
      <c r="CM69" s="233">
        <v>1060.5450000000001</v>
      </c>
      <c r="CN69" s="233">
        <v>1025.934514</v>
      </c>
      <c r="CO69" s="233">
        <v>992.92920040000001</v>
      </c>
      <c r="CP69" s="234">
        <v>-13.777953520000001</v>
      </c>
      <c r="CQ69" s="234">
        <v>0</v>
      </c>
      <c r="CR69" s="234">
        <v>-7.9255423120000001E-2</v>
      </c>
      <c r="CS69" s="234">
        <v>-91.500594059999997</v>
      </c>
      <c r="CT69" s="234">
        <f t="shared" ref="CT69:CT104" si="110">CP69-$CT$3</f>
        <v>2.6538934400000009</v>
      </c>
    </row>
    <row r="70" spans="1:98" ht="14.1" customHeight="1">
      <c r="A70" s="209"/>
      <c r="B70" s="209"/>
      <c r="C70" s="209"/>
      <c r="D70" s="209"/>
      <c r="E70" s="209"/>
      <c r="F70" s="209"/>
      <c r="G70" s="209"/>
      <c r="H70" s="209"/>
      <c r="I70" s="209"/>
      <c r="J70" s="209"/>
      <c r="K70" s="209"/>
      <c r="L70" s="209"/>
      <c r="M70" s="209"/>
      <c r="N70" s="209"/>
      <c r="O70" s="209"/>
      <c r="P70" s="209"/>
      <c r="Q70" s="209"/>
      <c r="R70" s="209"/>
      <c r="S70" s="209"/>
      <c r="T70" s="209"/>
      <c r="U70" s="209"/>
      <c r="V70" s="209"/>
      <c r="W70" s="209"/>
      <c r="X70" s="209"/>
      <c r="Y70" s="209"/>
      <c r="Z70" s="209"/>
      <c r="AA70" s="209"/>
      <c r="AB70" s="209"/>
      <c r="AC70" s="209"/>
      <c r="AD70" s="209"/>
      <c r="AE70" s="209"/>
      <c r="AF70" s="209"/>
      <c r="AG70" s="209"/>
      <c r="AH70" s="209"/>
      <c r="AI70" s="209"/>
      <c r="AJ70" s="209"/>
      <c r="AK70" s="209"/>
      <c r="AL70" s="209"/>
      <c r="AM70" s="209"/>
      <c r="AN70" s="209"/>
      <c r="AO70" s="209"/>
      <c r="AP70" s="209"/>
      <c r="AQ70" s="209"/>
      <c r="AR70" s="209"/>
      <c r="AS70" s="209"/>
      <c r="AT70" s="209"/>
      <c r="AU70" s="209"/>
      <c r="AV70" s="209"/>
      <c r="AW70" s="209"/>
      <c r="AX70" s="209"/>
      <c r="AY70" s="209"/>
      <c r="AZ70" s="209"/>
      <c r="BA70" s="209"/>
      <c r="BB70" s="209"/>
      <c r="BC70" s="209"/>
      <c r="BD70" s="209"/>
      <c r="BE70" s="209"/>
      <c r="BF70" s="209"/>
      <c r="BG70" s="209"/>
      <c r="BH70" s="209"/>
      <c r="BI70" s="209"/>
      <c r="BJ70" s="209"/>
      <c r="BK70" s="209"/>
      <c r="BL70" s="209"/>
      <c r="BM70" s="209"/>
      <c r="BN70" s="209"/>
      <c r="BO70" s="209"/>
      <c r="BP70" s="209"/>
      <c r="BQ70" s="209"/>
      <c r="BR70" s="209"/>
      <c r="BS70" s="209"/>
      <c r="BT70" s="209"/>
      <c r="BU70" s="209"/>
      <c r="BV70" s="209"/>
      <c r="BW70" s="209"/>
      <c r="BX70" s="209"/>
      <c r="BY70" s="209"/>
      <c r="BZ70" s="209"/>
      <c r="CA70" s="209"/>
      <c r="CB70" s="209"/>
      <c r="CC70" s="209"/>
      <c r="CD70" s="209"/>
      <c r="CE70" s="209"/>
      <c r="CF70" s="209"/>
      <c r="CG70" s="209"/>
      <c r="CH70" s="209"/>
      <c r="CI70" s="209"/>
      <c r="CJ70" s="239">
        <f t="shared" si="109"/>
        <v>51.544353743187067</v>
      </c>
      <c r="CK70" s="232">
        <v>1626616097.6860001</v>
      </c>
      <c r="CL70" s="233">
        <v>1078.3223780000001</v>
      </c>
      <c r="CM70" s="233">
        <v>1060.5450000000001</v>
      </c>
      <c r="CN70" s="233">
        <v>1025.9369799999999</v>
      </c>
      <c r="CO70" s="233">
        <v>992.94184480000001</v>
      </c>
      <c r="CP70" s="234">
        <v>-13.777953520000001</v>
      </c>
      <c r="CQ70" s="234">
        <v>0</v>
      </c>
      <c r="CR70" s="234">
        <v>-9.2429108639999993E-2</v>
      </c>
      <c r="CS70" s="234">
        <v>-93.346027329999998</v>
      </c>
      <c r="CT70" s="234">
        <f t="shared" si="110"/>
        <v>2.6538934400000009</v>
      </c>
    </row>
    <row r="71" spans="1:98" ht="14.1" customHeight="1">
      <c r="A71" s="209"/>
      <c r="B71" s="209"/>
      <c r="C71" s="209"/>
      <c r="D71" s="209"/>
      <c r="E71" s="209"/>
      <c r="F71" s="209"/>
      <c r="G71" s="209"/>
      <c r="H71" s="209"/>
      <c r="I71" s="209"/>
      <c r="J71" s="209"/>
      <c r="K71" s="209"/>
      <c r="L71" s="209"/>
      <c r="M71" s="209"/>
      <c r="N71" s="209"/>
      <c r="O71" s="209"/>
      <c r="P71" s="209"/>
      <c r="Q71" s="209"/>
      <c r="R71" s="209"/>
      <c r="S71" s="209"/>
      <c r="T71" s="209"/>
      <c r="U71" s="209"/>
      <c r="V71" s="209"/>
      <c r="W71" s="209"/>
      <c r="X71" s="209"/>
      <c r="Y71" s="209"/>
      <c r="Z71" s="209"/>
      <c r="AA71" s="209"/>
      <c r="AB71" s="209"/>
      <c r="AC71" s="209"/>
      <c r="AD71" s="209"/>
      <c r="AE71" s="209"/>
      <c r="AF71" s="209"/>
      <c r="AG71" s="209"/>
      <c r="AH71" s="209"/>
      <c r="AI71" s="209"/>
      <c r="AJ71" s="209"/>
      <c r="AK71" s="209"/>
      <c r="AL71" s="209"/>
      <c r="AM71" s="209"/>
      <c r="AN71" s="209"/>
      <c r="AO71" s="209"/>
      <c r="AP71" s="209"/>
      <c r="AQ71" s="209"/>
      <c r="AR71" s="209"/>
      <c r="AS71" s="209"/>
      <c r="AT71" s="209"/>
      <c r="AU71" s="209"/>
      <c r="AV71" s="209"/>
      <c r="AW71" s="209"/>
      <c r="AX71" s="209"/>
      <c r="AY71" s="209"/>
      <c r="AZ71" s="209"/>
      <c r="BA71" s="209"/>
      <c r="BB71" s="209"/>
      <c r="BC71" s="209"/>
      <c r="BD71" s="209"/>
      <c r="BE71" s="209"/>
      <c r="BF71" s="209"/>
      <c r="BG71" s="209"/>
      <c r="BH71" s="209"/>
      <c r="BI71" s="209"/>
      <c r="BJ71" s="209"/>
      <c r="BK71" s="209"/>
      <c r="BL71" s="209"/>
      <c r="BM71" s="209"/>
      <c r="BN71" s="209"/>
      <c r="BO71" s="209"/>
      <c r="BP71" s="209"/>
      <c r="BQ71" s="209"/>
      <c r="BR71" s="209"/>
      <c r="BS71" s="209"/>
      <c r="BT71" s="209"/>
      <c r="BU71" s="209"/>
      <c r="BV71" s="209"/>
      <c r="BW71" s="209"/>
      <c r="BX71" s="209"/>
      <c r="BY71" s="209"/>
      <c r="BZ71" s="209"/>
      <c r="CA71" s="209"/>
      <c r="CB71" s="209"/>
      <c r="CC71" s="209"/>
      <c r="CD71" s="209"/>
      <c r="CE71" s="209"/>
      <c r="CF71" s="209"/>
      <c r="CG71" s="209"/>
      <c r="CH71" s="209"/>
      <c r="CI71" s="209"/>
      <c r="CJ71" s="239">
        <f t="shared" si="109"/>
        <v>51.741747819827872</v>
      </c>
      <c r="CK71" s="232">
        <v>1632845380.9990001</v>
      </c>
      <c r="CL71" s="233">
        <v>1078.3223780000001</v>
      </c>
      <c r="CM71" s="233">
        <v>1060.5450000000001</v>
      </c>
      <c r="CN71" s="233">
        <v>1025.9394070000001</v>
      </c>
      <c r="CO71" s="233">
        <v>992.95477900000003</v>
      </c>
      <c r="CP71" s="234">
        <v>-13.777953520000001</v>
      </c>
      <c r="CQ71" s="234">
        <v>0</v>
      </c>
      <c r="CR71" s="234">
        <v>-0.1061720454</v>
      </c>
      <c r="CS71" s="234">
        <v>-95.249477069999998</v>
      </c>
      <c r="CT71" s="234">
        <f t="shared" si="110"/>
        <v>2.6538934400000009</v>
      </c>
    </row>
    <row r="72" spans="1:98" ht="14.1" customHeight="1">
      <c r="A72" s="209"/>
      <c r="B72" s="209"/>
      <c r="C72" s="209"/>
      <c r="D72" s="209"/>
      <c r="E72" s="209"/>
      <c r="F72" s="209"/>
      <c r="G72" s="209"/>
      <c r="H72" s="209"/>
      <c r="I72" s="209"/>
      <c r="J72" s="209"/>
      <c r="K72" s="209"/>
      <c r="L72" s="209"/>
      <c r="M72" s="209"/>
      <c r="N72" s="209"/>
      <c r="O72" s="209"/>
      <c r="P72" s="209"/>
      <c r="Q72" s="209"/>
      <c r="R72" s="209"/>
      <c r="S72" s="209"/>
      <c r="T72" s="209"/>
      <c r="U72" s="209"/>
      <c r="V72" s="209"/>
      <c r="W72" s="209"/>
      <c r="X72" s="209"/>
      <c r="Y72" s="209"/>
      <c r="Z72" s="209"/>
      <c r="AA72" s="209"/>
      <c r="AB72" s="209"/>
      <c r="AC72" s="209"/>
      <c r="AD72" s="209"/>
      <c r="AE72" s="209"/>
      <c r="AF72" s="209"/>
      <c r="AG72" s="209"/>
      <c r="AH72" s="209"/>
      <c r="AI72" s="209"/>
      <c r="AJ72" s="209"/>
      <c r="AK72" s="209"/>
      <c r="AL72" s="209"/>
      <c r="AM72" s="209"/>
      <c r="AN72" s="209"/>
      <c r="AO72" s="209"/>
      <c r="AP72" s="209"/>
      <c r="AQ72" s="209"/>
      <c r="AR72" s="209"/>
      <c r="AS72" s="209"/>
      <c r="AT72" s="209"/>
      <c r="AU72" s="209"/>
      <c r="AV72" s="209"/>
      <c r="AW72" s="209"/>
      <c r="AX72" s="209"/>
      <c r="AY72" s="209"/>
      <c r="AZ72" s="209"/>
      <c r="BA72" s="209"/>
      <c r="BB72" s="209"/>
      <c r="BC72" s="209"/>
      <c r="BD72" s="209"/>
      <c r="BE72" s="209"/>
      <c r="BF72" s="209"/>
      <c r="BG72" s="209"/>
      <c r="BH72" s="209"/>
      <c r="BI72" s="209"/>
      <c r="BJ72" s="209"/>
      <c r="BK72" s="209"/>
      <c r="BL72" s="209"/>
      <c r="BM72" s="209"/>
      <c r="BN72" s="209"/>
      <c r="BO72" s="209"/>
      <c r="BP72" s="209"/>
      <c r="BQ72" s="209"/>
      <c r="BR72" s="209"/>
      <c r="BS72" s="209"/>
      <c r="BT72" s="209"/>
      <c r="BU72" s="209"/>
      <c r="BV72" s="209"/>
      <c r="BW72" s="209"/>
      <c r="BX72" s="209"/>
      <c r="BY72" s="209"/>
      <c r="BZ72" s="209"/>
      <c r="CA72" s="209"/>
      <c r="CB72" s="209"/>
      <c r="CC72" s="209"/>
      <c r="CD72" s="209"/>
      <c r="CE72" s="209"/>
      <c r="CF72" s="209"/>
      <c r="CG72" s="209"/>
      <c r="CH72" s="209"/>
      <c r="CI72" s="209"/>
      <c r="CJ72" s="239">
        <f t="shared" si="109"/>
        <v>51.958881304091562</v>
      </c>
      <c r="CK72" s="232">
        <v>1639697592.642</v>
      </c>
      <c r="CL72" s="233">
        <v>1078.3223780000001</v>
      </c>
      <c r="CM72" s="233">
        <v>1060.5450000000001</v>
      </c>
      <c r="CN72" s="233">
        <v>1025.9417880000001</v>
      </c>
      <c r="CO72" s="233">
        <v>992.96794009999996</v>
      </c>
      <c r="CP72" s="234">
        <v>-13.777953520000001</v>
      </c>
      <c r="CQ72" s="234">
        <v>0</v>
      </c>
      <c r="CR72" s="234">
        <v>-0.1203897644</v>
      </c>
      <c r="CS72" s="234">
        <v>-97.202605759999997</v>
      </c>
      <c r="CT72" s="234">
        <f t="shared" si="110"/>
        <v>2.6538934400000009</v>
      </c>
    </row>
    <row r="73" spans="1:98" ht="14.1" customHeight="1">
      <c r="A73" s="209"/>
      <c r="B73" s="209"/>
      <c r="C73" s="209"/>
      <c r="D73" s="209"/>
      <c r="E73" s="209"/>
      <c r="F73" s="209"/>
      <c r="G73" s="209"/>
      <c r="H73" s="209"/>
      <c r="I73" s="209"/>
      <c r="J73" s="209"/>
      <c r="K73" s="209"/>
      <c r="L73" s="209"/>
      <c r="M73" s="209"/>
      <c r="N73" s="209"/>
      <c r="O73" s="209"/>
      <c r="P73" s="209"/>
      <c r="Q73" s="209"/>
      <c r="R73" s="209"/>
      <c r="S73" s="209"/>
      <c r="T73" s="209"/>
      <c r="U73" s="209"/>
      <c r="V73" s="209"/>
      <c r="W73" s="209"/>
      <c r="X73" s="209"/>
      <c r="Y73" s="209"/>
      <c r="Z73" s="209"/>
      <c r="AA73" s="209"/>
      <c r="AB73" s="209"/>
      <c r="AC73" s="209"/>
      <c r="AD73" s="209"/>
      <c r="AE73" s="209"/>
      <c r="AF73" s="209"/>
      <c r="AG73" s="209"/>
      <c r="AH73" s="209"/>
      <c r="AI73" s="209"/>
      <c r="AJ73" s="209"/>
      <c r="AK73" s="209"/>
      <c r="AL73" s="209"/>
      <c r="AM73" s="209"/>
      <c r="AN73" s="209"/>
      <c r="AO73" s="209"/>
      <c r="AP73" s="209"/>
      <c r="AQ73" s="209"/>
      <c r="AR73" s="209"/>
      <c r="AS73" s="209"/>
      <c r="AT73" s="209"/>
      <c r="AU73" s="209"/>
      <c r="AV73" s="209"/>
      <c r="AW73" s="209"/>
      <c r="AX73" s="209"/>
      <c r="AY73" s="209"/>
      <c r="AZ73" s="209"/>
      <c r="BA73" s="209"/>
      <c r="BB73" s="209"/>
      <c r="BC73" s="209"/>
      <c r="BD73" s="209"/>
      <c r="BE73" s="209"/>
      <c r="BF73" s="209"/>
      <c r="BG73" s="209"/>
      <c r="BH73" s="209"/>
      <c r="BI73" s="209"/>
      <c r="BJ73" s="209"/>
      <c r="BK73" s="209"/>
      <c r="BL73" s="209"/>
      <c r="BM73" s="209"/>
      <c r="BN73" s="209"/>
      <c r="BO73" s="209"/>
      <c r="BP73" s="209"/>
      <c r="BQ73" s="209"/>
      <c r="BR73" s="209"/>
      <c r="BS73" s="209"/>
      <c r="BT73" s="209"/>
      <c r="BU73" s="209"/>
      <c r="BV73" s="209"/>
      <c r="BW73" s="209"/>
      <c r="BX73" s="209"/>
      <c r="BY73" s="209"/>
      <c r="BZ73" s="209"/>
      <c r="CA73" s="209"/>
      <c r="CB73" s="209"/>
      <c r="CC73" s="209"/>
      <c r="CD73" s="209"/>
      <c r="CE73" s="209"/>
      <c r="CF73" s="209"/>
      <c r="CG73" s="209"/>
      <c r="CH73" s="209"/>
      <c r="CI73" s="209"/>
      <c r="CJ73" s="239">
        <f t="shared" si="109"/>
        <v>52.197728136803818</v>
      </c>
      <c r="CK73" s="232">
        <v>1647235025.45</v>
      </c>
      <c r="CL73" s="233">
        <v>1078.3223780000001</v>
      </c>
      <c r="CM73" s="233">
        <v>1060.5450000000001</v>
      </c>
      <c r="CN73" s="233">
        <v>1025.944121</v>
      </c>
      <c r="CO73" s="233">
        <v>992.98127720000002</v>
      </c>
      <c r="CP73" s="234">
        <v>-13.777953520000001</v>
      </c>
      <c r="CQ73" s="234">
        <v>0</v>
      </c>
      <c r="CR73" s="234">
        <v>-0.1350017526</v>
      </c>
      <c r="CS73" s="234">
        <v>-99.198493089999999</v>
      </c>
      <c r="CT73" s="234">
        <f t="shared" si="110"/>
        <v>2.6538934400000009</v>
      </c>
    </row>
    <row r="74" spans="1:98" ht="14.1" customHeight="1">
      <c r="A74" s="209"/>
      <c r="B74" s="209"/>
      <c r="C74" s="209"/>
      <c r="D74" s="209"/>
      <c r="E74" s="209"/>
      <c r="F74" s="209"/>
      <c r="G74" s="209"/>
      <c r="H74" s="209"/>
      <c r="I74" s="209"/>
      <c r="J74" s="209"/>
      <c r="K74" s="209"/>
      <c r="L74" s="209"/>
      <c r="M74" s="209"/>
      <c r="N74" s="209"/>
      <c r="O74" s="209"/>
      <c r="P74" s="209"/>
      <c r="Q74" s="209"/>
      <c r="R74" s="209"/>
      <c r="S74" s="209"/>
      <c r="T74" s="209"/>
      <c r="U74" s="209"/>
      <c r="V74" s="209"/>
      <c r="W74" s="209"/>
      <c r="X74" s="209"/>
      <c r="Y74" s="209"/>
      <c r="Z74" s="209"/>
      <c r="AA74" s="209"/>
      <c r="AB74" s="209"/>
      <c r="AC74" s="209"/>
      <c r="AD74" s="209"/>
      <c r="AE74" s="209"/>
      <c r="AF74" s="209"/>
      <c r="AG74" s="209"/>
      <c r="AH74" s="209"/>
      <c r="AI74" s="209"/>
      <c r="AJ74" s="209"/>
      <c r="AK74" s="209"/>
      <c r="AL74" s="209"/>
      <c r="AM74" s="209"/>
      <c r="AN74" s="209"/>
      <c r="AO74" s="209"/>
      <c r="AP74" s="209"/>
      <c r="AQ74" s="209"/>
      <c r="AR74" s="209"/>
      <c r="AS74" s="209"/>
      <c r="AT74" s="209"/>
      <c r="AU74" s="209"/>
      <c r="AV74" s="209"/>
      <c r="AW74" s="209"/>
      <c r="AX74" s="209"/>
      <c r="AY74" s="209"/>
      <c r="AZ74" s="209"/>
      <c r="BA74" s="209"/>
      <c r="BB74" s="209"/>
      <c r="BC74" s="209"/>
      <c r="BD74" s="209"/>
      <c r="BE74" s="209"/>
      <c r="BF74" s="209"/>
      <c r="BG74" s="209"/>
      <c r="BH74" s="209"/>
      <c r="BI74" s="209"/>
      <c r="BJ74" s="209"/>
      <c r="BK74" s="209"/>
      <c r="BL74" s="209"/>
      <c r="BM74" s="209"/>
      <c r="BN74" s="209"/>
      <c r="BO74" s="209"/>
      <c r="BP74" s="209"/>
      <c r="BQ74" s="209"/>
      <c r="BR74" s="209"/>
      <c r="BS74" s="209"/>
      <c r="BT74" s="209"/>
      <c r="BU74" s="209"/>
      <c r="BV74" s="209"/>
      <c r="BW74" s="209"/>
      <c r="BX74" s="209"/>
      <c r="BY74" s="209"/>
      <c r="BZ74" s="209"/>
      <c r="CA74" s="209"/>
      <c r="CB74" s="209"/>
      <c r="CC74" s="209"/>
      <c r="CD74" s="209"/>
      <c r="CE74" s="209"/>
      <c r="CF74" s="209"/>
      <c r="CG74" s="209"/>
      <c r="CH74" s="209"/>
      <c r="CI74" s="209"/>
      <c r="CJ74" s="239">
        <f t="shared" si="109"/>
        <v>52.460459652793624</v>
      </c>
      <c r="CK74" s="232">
        <v>1655526201.539</v>
      </c>
      <c r="CL74" s="233">
        <v>1078.3223780000001</v>
      </c>
      <c r="CM74" s="233">
        <v>1060.5450000000001</v>
      </c>
      <c r="CN74" s="233">
        <v>1025.946404</v>
      </c>
      <c r="CO74" s="233">
        <v>992.99474970000006</v>
      </c>
      <c r="CP74" s="234">
        <v>-13.777953520000001</v>
      </c>
      <c r="CQ74" s="234">
        <v>0</v>
      </c>
      <c r="CR74" s="234">
        <v>-0.14994250940000001</v>
      </c>
      <c r="CS74" s="234">
        <v>-101.2315444</v>
      </c>
      <c r="CT74" s="234">
        <f t="shared" si="110"/>
        <v>2.6538934400000009</v>
      </c>
    </row>
    <row r="75" spans="1:98" ht="14.1" customHeight="1">
      <c r="A75" s="209"/>
      <c r="B75" s="209"/>
      <c r="C75" s="209"/>
      <c r="D75" s="209"/>
      <c r="E75" s="209"/>
      <c r="F75" s="209"/>
      <c r="G75" s="209"/>
      <c r="H75" s="209"/>
      <c r="I75" s="209"/>
      <c r="J75" s="209"/>
      <c r="K75" s="209"/>
      <c r="L75" s="209"/>
      <c r="M75" s="209"/>
      <c r="N75" s="209"/>
      <c r="O75" s="209"/>
      <c r="P75" s="209"/>
      <c r="Q75" s="209"/>
      <c r="R75" s="209"/>
      <c r="S75" s="209"/>
      <c r="T75" s="209"/>
      <c r="U75" s="209"/>
      <c r="V75" s="209"/>
      <c r="W75" s="209"/>
      <c r="X75" s="209"/>
      <c r="Y75" s="209"/>
      <c r="Z75" s="209"/>
      <c r="AA75" s="209"/>
      <c r="AB75" s="209"/>
      <c r="AC75" s="209"/>
      <c r="AD75" s="209"/>
      <c r="AE75" s="209"/>
      <c r="AF75" s="209"/>
      <c r="AG75" s="209"/>
      <c r="AH75" s="209"/>
      <c r="AI75" s="209"/>
      <c r="AJ75" s="209"/>
      <c r="AK75" s="209"/>
      <c r="AL75" s="209"/>
      <c r="AM75" s="209"/>
      <c r="AN75" s="209"/>
      <c r="AO75" s="209"/>
      <c r="AP75" s="209"/>
      <c r="AQ75" s="209"/>
      <c r="AR75" s="209"/>
      <c r="AS75" s="209"/>
      <c r="AT75" s="209"/>
      <c r="AU75" s="209"/>
      <c r="AV75" s="209"/>
      <c r="AW75" s="209"/>
      <c r="AX75" s="209"/>
      <c r="AY75" s="209"/>
      <c r="AZ75" s="209"/>
      <c r="BA75" s="209"/>
      <c r="BB75" s="209"/>
      <c r="BC75" s="209"/>
      <c r="BD75" s="209"/>
      <c r="BE75" s="209"/>
      <c r="BF75" s="209"/>
      <c r="BG75" s="209"/>
      <c r="BH75" s="209"/>
      <c r="BI75" s="209"/>
      <c r="BJ75" s="209"/>
      <c r="BK75" s="209"/>
      <c r="BL75" s="209"/>
      <c r="BM75" s="209"/>
      <c r="BN75" s="209"/>
      <c r="BO75" s="209"/>
      <c r="BP75" s="209"/>
      <c r="BQ75" s="209"/>
      <c r="BR75" s="209"/>
      <c r="BS75" s="209"/>
      <c r="BT75" s="209"/>
      <c r="BU75" s="209"/>
      <c r="BV75" s="209"/>
      <c r="BW75" s="209"/>
      <c r="BX75" s="209"/>
      <c r="BY75" s="209"/>
      <c r="BZ75" s="209"/>
      <c r="CA75" s="209"/>
      <c r="CB75" s="209"/>
      <c r="CC75" s="209"/>
      <c r="CD75" s="209"/>
      <c r="CE75" s="209"/>
      <c r="CF75" s="209"/>
      <c r="CG75" s="209"/>
      <c r="CH75" s="209"/>
      <c r="CI75" s="209"/>
      <c r="CJ75" s="239">
        <f t="shared" si="109"/>
        <v>52.749464320385577</v>
      </c>
      <c r="CK75" s="232">
        <v>1664646495.237</v>
      </c>
      <c r="CL75" s="233">
        <v>1078.3223780000001</v>
      </c>
      <c r="CM75" s="233">
        <v>1060.5450000000001</v>
      </c>
      <c r="CN75" s="233">
        <v>1025.9486380000001</v>
      </c>
      <c r="CO75" s="233">
        <v>993.00832639999999</v>
      </c>
      <c r="CP75" s="234">
        <v>-13.777953520000001</v>
      </c>
      <c r="CQ75" s="234">
        <v>0</v>
      </c>
      <c r="CR75" s="234">
        <v>-0.16516244229999999</v>
      </c>
      <c r="CS75" s="234">
        <v>-103.2974057</v>
      </c>
      <c r="CT75" s="234">
        <f t="shared" si="110"/>
        <v>2.6538934400000009</v>
      </c>
    </row>
    <row r="76" spans="1:98" ht="14.1" customHeight="1">
      <c r="A76" s="209"/>
      <c r="B76" s="209"/>
      <c r="C76" s="209"/>
      <c r="D76" s="209"/>
      <c r="E76" s="209"/>
      <c r="F76" s="209"/>
      <c r="G76" s="209"/>
      <c r="H76" s="209"/>
      <c r="I76" s="209"/>
      <c r="J76" s="209"/>
      <c r="K76" s="209"/>
      <c r="L76" s="209"/>
      <c r="M76" s="209"/>
      <c r="N76" s="209"/>
      <c r="O76" s="209"/>
      <c r="P76" s="209"/>
      <c r="Q76" s="209"/>
      <c r="R76" s="209"/>
      <c r="S76" s="209"/>
      <c r="T76" s="209"/>
      <c r="U76" s="209"/>
      <c r="V76" s="209"/>
      <c r="W76" s="209"/>
      <c r="X76" s="209"/>
      <c r="Y76" s="209"/>
      <c r="Z76" s="209"/>
      <c r="AA76" s="209"/>
      <c r="AB76" s="209"/>
      <c r="AC76" s="209"/>
      <c r="AD76" s="209"/>
      <c r="AE76" s="209"/>
      <c r="AF76" s="209"/>
      <c r="AG76" s="209"/>
      <c r="AH76" s="209"/>
      <c r="AI76" s="209"/>
      <c r="AJ76" s="209"/>
      <c r="AK76" s="209"/>
      <c r="AL76" s="209"/>
      <c r="AM76" s="209"/>
      <c r="AN76" s="209"/>
      <c r="AO76" s="209"/>
      <c r="AP76" s="209"/>
      <c r="AQ76" s="209"/>
      <c r="AR76" s="209"/>
      <c r="AS76" s="209"/>
      <c r="AT76" s="209"/>
      <c r="AU76" s="209"/>
      <c r="AV76" s="209"/>
      <c r="AW76" s="209"/>
      <c r="AX76" s="209"/>
      <c r="AY76" s="209"/>
      <c r="AZ76" s="209"/>
      <c r="BA76" s="209"/>
      <c r="BB76" s="209"/>
      <c r="BC76" s="209"/>
      <c r="BD76" s="209"/>
      <c r="BE76" s="209"/>
      <c r="BF76" s="209"/>
      <c r="BG76" s="209"/>
      <c r="BH76" s="209"/>
      <c r="BI76" s="209"/>
      <c r="BJ76" s="209"/>
      <c r="BK76" s="209"/>
      <c r="BL76" s="209"/>
      <c r="BM76" s="209"/>
      <c r="BN76" s="209"/>
      <c r="BO76" s="209"/>
      <c r="BP76" s="209"/>
      <c r="BQ76" s="209"/>
      <c r="BR76" s="209"/>
      <c r="BS76" s="209"/>
      <c r="BT76" s="209"/>
      <c r="BU76" s="209"/>
      <c r="BV76" s="209"/>
      <c r="BW76" s="209"/>
      <c r="BX76" s="209"/>
      <c r="BY76" s="209"/>
      <c r="BZ76" s="209"/>
      <c r="CA76" s="209"/>
      <c r="CB76" s="209"/>
      <c r="CC76" s="209"/>
      <c r="CD76" s="209"/>
      <c r="CE76" s="209"/>
      <c r="CF76" s="209"/>
      <c r="CG76" s="209"/>
      <c r="CH76" s="209"/>
      <c r="CI76" s="209"/>
      <c r="CJ76" s="239">
        <f t="shared" si="109"/>
        <v>53.067369454743073</v>
      </c>
      <c r="CK76" s="232">
        <v>1674678818.3050001</v>
      </c>
      <c r="CL76" s="233">
        <v>1078.3223780000001</v>
      </c>
      <c r="CM76" s="233">
        <v>1060.5450000000001</v>
      </c>
      <c r="CN76" s="233">
        <v>1025.9508249999999</v>
      </c>
      <c r="CO76" s="233">
        <v>993.0219836</v>
      </c>
      <c r="CP76" s="234">
        <v>-13.777953520000001</v>
      </c>
      <c r="CQ76" s="234">
        <v>0</v>
      </c>
      <c r="CR76" s="234">
        <v>-0.1806243542</v>
      </c>
      <c r="CS76" s="234">
        <v>-105.3926743</v>
      </c>
      <c r="CT76" s="234">
        <f t="shared" si="110"/>
        <v>2.6538934400000009</v>
      </c>
    </row>
    <row r="77" spans="1:98" ht="14.1" customHeight="1">
      <c r="A77" s="209"/>
      <c r="B77" s="209"/>
      <c r="C77" s="209"/>
      <c r="D77" s="209"/>
      <c r="E77" s="209"/>
      <c r="F77" s="209"/>
      <c r="G77" s="209"/>
      <c r="H77" s="209"/>
      <c r="I77" s="209"/>
      <c r="J77" s="209"/>
      <c r="K77" s="209"/>
      <c r="L77" s="209"/>
      <c r="M77" s="209"/>
      <c r="N77" s="209"/>
      <c r="O77" s="209"/>
      <c r="P77" s="209"/>
      <c r="Q77" s="209"/>
      <c r="R77" s="209"/>
      <c r="S77" s="209"/>
      <c r="T77" s="209"/>
      <c r="U77" s="209"/>
      <c r="V77" s="209"/>
      <c r="W77" s="209"/>
      <c r="X77" s="209"/>
      <c r="Y77" s="209"/>
      <c r="Z77" s="209"/>
      <c r="AA77" s="209"/>
      <c r="AB77" s="209"/>
      <c r="AC77" s="209"/>
      <c r="AD77" s="209"/>
      <c r="AE77" s="209"/>
      <c r="AF77" s="209"/>
      <c r="AG77" s="209"/>
      <c r="AH77" s="209"/>
      <c r="AI77" s="209"/>
      <c r="AJ77" s="209"/>
      <c r="AK77" s="209"/>
      <c r="AL77" s="209"/>
      <c r="AM77" s="209"/>
      <c r="AN77" s="209"/>
      <c r="AO77" s="209"/>
      <c r="AP77" s="209"/>
      <c r="AQ77" s="209"/>
      <c r="AR77" s="209"/>
      <c r="AS77" s="209"/>
      <c r="AT77" s="209"/>
      <c r="AU77" s="209"/>
      <c r="AV77" s="209"/>
      <c r="AW77" s="209"/>
      <c r="AX77" s="209"/>
      <c r="AY77" s="209"/>
      <c r="AZ77" s="209"/>
      <c r="BA77" s="209"/>
      <c r="BB77" s="209"/>
      <c r="BC77" s="209"/>
      <c r="BD77" s="209"/>
      <c r="BE77" s="209"/>
      <c r="BF77" s="209"/>
      <c r="BG77" s="209"/>
      <c r="BH77" s="209"/>
      <c r="BI77" s="209"/>
      <c r="BJ77" s="209"/>
      <c r="BK77" s="209"/>
      <c r="BL77" s="209"/>
      <c r="BM77" s="209"/>
      <c r="BN77" s="209"/>
      <c r="BO77" s="209"/>
      <c r="BP77" s="209"/>
      <c r="BQ77" s="209"/>
      <c r="BR77" s="209"/>
      <c r="BS77" s="209"/>
      <c r="BT77" s="209"/>
      <c r="BU77" s="209"/>
      <c r="BV77" s="209"/>
      <c r="BW77" s="209"/>
      <c r="BX77" s="209"/>
      <c r="BY77" s="209"/>
      <c r="BZ77" s="209"/>
      <c r="CA77" s="209"/>
      <c r="CB77" s="209"/>
      <c r="CC77" s="209"/>
      <c r="CD77" s="209"/>
      <c r="CE77" s="209"/>
      <c r="CF77" s="209"/>
      <c r="CG77" s="209"/>
      <c r="CH77" s="209"/>
      <c r="CI77" s="209"/>
      <c r="CJ77" s="239">
        <f t="shared" si="109"/>
        <v>53.417065102510961</v>
      </c>
      <c r="CK77" s="232">
        <v>1685714373.6789999</v>
      </c>
      <c r="CL77" s="233">
        <v>1078.3223780000001</v>
      </c>
      <c r="CM77" s="233">
        <v>1060.5450000000001</v>
      </c>
      <c r="CN77" s="233">
        <v>1025.9529669999999</v>
      </c>
      <c r="CO77" s="233">
        <v>993.03570390000004</v>
      </c>
      <c r="CP77" s="234">
        <v>-13.777953520000001</v>
      </c>
      <c r="CQ77" s="234">
        <v>0</v>
      </c>
      <c r="CR77" s="234">
        <v>-0.19630276020000001</v>
      </c>
      <c r="CS77" s="234">
        <v>-107.5148088</v>
      </c>
      <c r="CT77" s="234">
        <f t="shared" si="110"/>
        <v>2.6538934400000009</v>
      </c>
    </row>
    <row r="78" spans="1:98" ht="14.1" customHeight="1">
      <c r="A78" s="209"/>
      <c r="B78" s="209"/>
      <c r="C78" s="209"/>
      <c r="D78" s="209"/>
      <c r="E78" s="209"/>
      <c r="F78" s="209"/>
      <c r="G78" s="209"/>
      <c r="H78" s="209"/>
      <c r="I78" s="209"/>
      <c r="J78" s="209"/>
      <c r="K78" s="209"/>
      <c r="L78" s="209"/>
      <c r="M78" s="209"/>
      <c r="N78" s="209"/>
      <c r="O78" s="209"/>
      <c r="P78" s="209"/>
      <c r="Q78" s="209"/>
      <c r="R78" s="209"/>
      <c r="S78" s="209"/>
      <c r="T78" s="209"/>
      <c r="U78" s="209"/>
      <c r="V78" s="209"/>
      <c r="W78" s="209"/>
      <c r="X78" s="209"/>
      <c r="Y78" s="209"/>
      <c r="Z78" s="209"/>
      <c r="AA78" s="209"/>
      <c r="AB78" s="209"/>
      <c r="AC78" s="209"/>
      <c r="AD78" s="209"/>
      <c r="AE78" s="209"/>
      <c r="AF78" s="209"/>
      <c r="AG78" s="209"/>
      <c r="AH78" s="209"/>
      <c r="AI78" s="209"/>
      <c r="AJ78" s="209"/>
      <c r="AK78" s="209"/>
      <c r="AL78" s="209"/>
      <c r="AM78" s="209"/>
      <c r="AN78" s="209"/>
      <c r="AO78" s="209"/>
      <c r="AP78" s="209"/>
      <c r="AQ78" s="209"/>
      <c r="AR78" s="209"/>
      <c r="AS78" s="209"/>
      <c r="AT78" s="209"/>
      <c r="AU78" s="209"/>
      <c r="AV78" s="209"/>
      <c r="AW78" s="209"/>
      <c r="AX78" s="209"/>
      <c r="AY78" s="209"/>
      <c r="AZ78" s="209"/>
      <c r="BA78" s="209"/>
      <c r="BB78" s="209"/>
      <c r="BC78" s="209"/>
      <c r="BD78" s="209"/>
      <c r="BE78" s="209"/>
      <c r="BF78" s="209"/>
      <c r="BG78" s="209"/>
      <c r="BH78" s="209"/>
      <c r="BI78" s="209"/>
      <c r="BJ78" s="209"/>
      <c r="BK78" s="209"/>
      <c r="BL78" s="209"/>
      <c r="BM78" s="209"/>
      <c r="BN78" s="209"/>
      <c r="BO78" s="209"/>
      <c r="BP78" s="209"/>
      <c r="BQ78" s="209"/>
      <c r="BR78" s="209"/>
      <c r="BS78" s="209"/>
      <c r="BT78" s="209"/>
      <c r="BU78" s="209"/>
      <c r="BV78" s="209"/>
      <c r="BW78" s="209"/>
      <c r="BX78" s="209"/>
      <c r="BY78" s="209"/>
      <c r="BZ78" s="209"/>
      <c r="CA78" s="209"/>
      <c r="CB78" s="209"/>
      <c r="CC78" s="209"/>
      <c r="CD78" s="209"/>
      <c r="CE78" s="209"/>
      <c r="CF78" s="209"/>
      <c r="CG78" s="209"/>
      <c r="CH78" s="209"/>
      <c r="CI78" s="209"/>
      <c r="CJ78" s="239">
        <f t="shared" si="109"/>
        <v>53.801730315074657</v>
      </c>
      <c r="CK78" s="232">
        <v>1697853484.5910001</v>
      </c>
      <c r="CL78" s="233">
        <v>1078.3223780000001</v>
      </c>
      <c r="CM78" s="233">
        <v>1060.5450000000001</v>
      </c>
      <c r="CN78" s="233">
        <v>1025.955068</v>
      </c>
      <c r="CO78" s="233">
        <v>993.04945829999997</v>
      </c>
      <c r="CP78" s="234">
        <v>-13.777953520000001</v>
      </c>
      <c r="CQ78" s="234">
        <v>0</v>
      </c>
      <c r="CR78" s="234">
        <v>-0.21218560989999999</v>
      </c>
      <c r="CS78" s="234">
        <v>-109.6593201</v>
      </c>
      <c r="CT78" s="234">
        <f t="shared" si="110"/>
        <v>2.6538934400000009</v>
      </c>
    </row>
    <row r="79" spans="1:98" ht="14.1" customHeight="1">
      <c r="A79" s="209"/>
      <c r="B79" s="209"/>
      <c r="C79" s="209"/>
      <c r="D79" s="209"/>
      <c r="E79" s="209"/>
      <c r="F79" s="209"/>
      <c r="G79" s="209"/>
      <c r="H79" s="209"/>
      <c r="I79" s="209"/>
      <c r="J79" s="209"/>
      <c r="K79" s="209"/>
      <c r="L79" s="209"/>
      <c r="M79" s="209"/>
      <c r="N79" s="209"/>
      <c r="O79" s="209"/>
      <c r="P79" s="209"/>
      <c r="Q79" s="209"/>
      <c r="R79" s="209"/>
      <c r="S79" s="209"/>
      <c r="T79" s="209"/>
      <c r="U79" s="209"/>
      <c r="V79" s="209"/>
      <c r="W79" s="209"/>
      <c r="X79" s="209"/>
      <c r="Y79" s="209"/>
      <c r="Z79" s="209"/>
      <c r="AA79" s="209"/>
      <c r="AB79" s="209"/>
      <c r="AC79" s="209"/>
      <c r="AD79" s="209"/>
      <c r="AE79" s="209"/>
      <c r="AF79" s="209"/>
      <c r="AG79" s="209"/>
      <c r="AH79" s="209"/>
      <c r="AI79" s="209"/>
      <c r="AJ79" s="209"/>
      <c r="AK79" s="209"/>
      <c r="AL79" s="209"/>
      <c r="AM79" s="209"/>
      <c r="AN79" s="209"/>
      <c r="AO79" s="209"/>
      <c r="AP79" s="209"/>
      <c r="AQ79" s="209"/>
      <c r="AR79" s="209"/>
      <c r="AS79" s="209"/>
      <c r="AT79" s="209"/>
      <c r="AU79" s="209"/>
      <c r="AV79" s="209"/>
      <c r="AW79" s="209"/>
      <c r="AX79" s="209"/>
      <c r="AY79" s="209"/>
      <c r="AZ79" s="209"/>
      <c r="BA79" s="209"/>
      <c r="BB79" s="209"/>
      <c r="BC79" s="209"/>
      <c r="BD79" s="209"/>
      <c r="BE79" s="209"/>
      <c r="BF79" s="209"/>
      <c r="BG79" s="209"/>
      <c r="BH79" s="209"/>
      <c r="BI79" s="209"/>
      <c r="BJ79" s="209"/>
      <c r="BK79" s="209"/>
      <c r="BL79" s="209"/>
      <c r="BM79" s="209"/>
      <c r="BN79" s="209"/>
      <c r="BO79" s="209"/>
      <c r="BP79" s="209"/>
      <c r="BQ79" s="209"/>
      <c r="BR79" s="209"/>
      <c r="BS79" s="209"/>
      <c r="BT79" s="209"/>
      <c r="BU79" s="209"/>
      <c r="BV79" s="209"/>
      <c r="BW79" s="209"/>
      <c r="BX79" s="209"/>
      <c r="BY79" s="209"/>
      <c r="BZ79" s="209"/>
      <c r="CA79" s="209"/>
      <c r="CB79" s="209"/>
      <c r="CC79" s="209"/>
      <c r="CD79" s="209"/>
      <c r="CE79" s="209"/>
      <c r="CF79" s="209"/>
      <c r="CG79" s="209"/>
      <c r="CH79" s="209"/>
      <c r="CI79" s="209"/>
      <c r="CJ79" s="239">
        <f t="shared" si="109"/>
        <v>54.224862048888383</v>
      </c>
      <c r="CK79" s="232">
        <v>1711206506.5940001</v>
      </c>
      <c r="CL79" s="233">
        <v>1078.3223780000001</v>
      </c>
      <c r="CM79" s="233">
        <v>1060.5450000000001</v>
      </c>
      <c r="CN79" s="233">
        <v>1025.9571330000001</v>
      </c>
      <c r="CO79" s="233">
        <v>993.06326000000001</v>
      </c>
      <c r="CP79" s="234">
        <v>-13.777953520000001</v>
      </c>
      <c r="CQ79" s="234">
        <v>0</v>
      </c>
      <c r="CR79" s="234">
        <v>-0.22827673670000001</v>
      </c>
      <c r="CS79" s="234">
        <v>-111.8282933</v>
      </c>
      <c r="CT79" s="234">
        <f t="shared" si="110"/>
        <v>2.6538934400000009</v>
      </c>
    </row>
    <row r="80" spans="1:98" ht="14.1" customHeight="1">
      <c r="A80" s="209"/>
      <c r="B80" s="209"/>
      <c r="C80" s="209"/>
      <c r="D80" s="209"/>
      <c r="E80" s="209"/>
      <c r="F80" s="209"/>
      <c r="G80" s="209"/>
      <c r="H80" s="209"/>
      <c r="I80" s="209"/>
      <c r="J80" s="209"/>
      <c r="K80" s="209"/>
      <c r="L80" s="209"/>
      <c r="M80" s="209"/>
      <c r="N80" s="209"/>
      <c r="O80" s="209"/>
      <c r="P80" s="209"/>
      <c r="Q80" s="209"/>
      <c r="R80" s="209"/>
      <c r="S80" s="209"/>
      <c r="T80" s="209"/>
      <c r="U80" s="209"/>
      <c r="V80" s="209"/>
      <c r="W80" s="209"/>
      <c r="X80" s="209"/>
      <c r="Y80" s="209"/>
      <c r="Z80" s="209"/>
      <c r="AA80" s="209"/>
      <c r="AB80" s="209"/>
      <c r="AC80" s="209"/>
      <c r="AD80" s="209"/>
      <c r="AE80" s="209"/>
      <c r="AF80" s="209"/>
      <c r="AG80" s="209"/>
      <c r="AH80" s="209"/>
      <c r="AI80" s="209"/>
      <c r="AJ80" s="209"/>
      <c r="AK80" s="209"/>
      <c r="AL80" s="209"/>
      <c r="AM80" s="209"/>
      <c r="AN80" s="209"/>
      <c r="AO80" s="209"/>
      <c r="AP80" s="209"/>
      <c r="AQ80" s="209"/>
      <c r="AR80" s="209"/>
      <c r="AS80" s="209"/>
      <c r="AT80" s="209"/>
      <c r="AU80" s="209"/>
      <c r="AV80" s="209"/>
      <c r="AW80" s="209"/>
      <c r="AX80" s="209"/>
      <c r="AY80" s="209"/>
      <c r="AZ80" s="209"/>
      <c r="BA80" s="209"/>
      <c r="BB80" s="209"/>
      <c r="BC80" s="209"/>
      <c r="BD80" s="209"/>
      <c r="BE80" s="209"/>
      <c r="BF80" s="209"/>
      <c r="BG80" s="209"/>
      <c r="BH80" s="209"/>
      <c r="BI80" s="209"/>
      <c r="BJ80" s="209"/>
      <c r="BK80" s="209"/>
      <c r="BL80" s="209"/>
      <c r="BM80" s="209"/>
      <c r="BN80" s="209"/>
      <c r="BO80" s="209"/>
      <c r="BP80" s="209"/>
      <c r="BQ80" s="209"/>
      <c r="BR80" s="209"/>
      <c r="BS80" s="209"/>
      <c r="BT80" s="209"/>
      <c r="BU80" s="209"/>
      <c r="BV80" s="209"/>
      <c r="BW80" s="209"/>
      <c r="BX80" s="209"/>
      <c r="BY80" s="209"/>
      <c r="BZ80" s="209"/>
      <c r="CA80" s="209"/>
      <c r="CB80" s="209"/>
      <c r="CC80" s="209"/>
      <c r="CD80" s="209"/>
      <c r="CE80" s="209"/>
      <c r="CF80" s="209"/>
      <c r="CG80" s="209"/>
      <c r="CH80" s="209"/>
      <c r="CI80" s="209"/>
      <c r="CJ80" s="239">
        <f t="shared" si="109"/>
        <v>54.690306956073968</v>
      </c>
      <c r="CK80" s="232">
        <v>1725894830.7969999</v>
      </c>
      <c r="CL80" s="233">
        <v>1078.3223780000001</v>
      </c>
      <c r="CM80" s="233">
        <v>1060.5450000000001</v>
      </c>
      <c r="CN80" s="233">
        <v>1025.959169</v>
      </c>
      <c r="CO80" s="233">
        <v>993.07711510000001</v>
      </c>
      <c r="CP80" s="234">
        <v>-13.777953520000001</v>
      </c>
      <c r="CQ80" s="234">
        <v>0</v>
      </c>
      <c r="CR80" s="234">
        <v>-0.2445927682</v>
      </c>
      <c r="CS80" s="234">
        <v>-114.0227707</v>
      </c>
      <c r="CT80" s="234">
        <f t="shared" si="110"/>
        <v>2.6538934400000009</v>
      </c>
    </row>
    <row r="81" spans="1:98" ht="14.1" customHeight="1">
      <c r="A81" s="209"/>
      <c r="B81" s="209"/>
      <c r="C81" s="209"/>
      <c r="D81" s="209"/>
      <c r="E81" s="209"/>
      <c r="F81" s="209"/>
      <c r="G81" s="209"/>
      <c r="H81" s="209"/>
      <c r="I81" s="209"/>
      <c r="J81" s="209"/>
      <c r="K81" s="209"/>
      <c r="L81" s="209"/>
      <c r="M81" s="209"/>
      <c r="N81" s="209"/>
      <c r="O81" s="209"/>
      <c r="P81" s="209"/>
      <c r="Q81" s="209"/>
      <c r="R81" s="209"/>
      <c r="S81" s="209"/>
      <c r="T81" s="209"/>
      <c r="U81" s="209"/>
      <c r="V81" s="209"/>
      <c r="W81" s="209"/>
      <c r="X81" s="209"/>
      <c r="Y81" s="209"/>
      <c r="Z81" s="209"/>
      <c r="AA81" s="209"/>
      <c r="AB81" s="209"/>
      <c r="AC81" s="209"/>
      <c r="AD81" s="209"/>
      <c r="AE81" s="209"/>
      <c r="AF81" s="209"/>
      <c r="AG81" s="209"/>
      <c r="AH81" s="209"/>
      <c r="AI81" s="209"/>
      <c r="AJ81" s="209"/>
      <c r="AK81" s="209"/>
      <c r="AL81" s="209"/>
      <c r="AM81" s="209"/>
      <c r="AN81" s="209"/>
      <c r="AO81" s="209"/>
      <c r="AP81" s="209"/>
      <c r="AQ81" s="209"/>
      <c r="AR81" s="209"/>
      <c r="AS81" s="209"/>
      <c r="AT81" s="209"/>
      <c r="AU81" s="209"/>
      <c r="AV81" s="209"/>
      <c r="AW81" s="209"/>
      <c r="AX81" s="209"/>
      <c r="AY81" s="209"/>
      <c r="AZ81" s="209"/>
      <c r="BA81" s="209"/>
      <c r="BB81" s="209"/>
      <c r="BC81" s="209"/>
      <c r="BD81" s="209"/>
      <c r="BE81" s="209"/>
      <c r="BF81" s="209"/>
      <c r="BG81" s="209"/>
      <c r="BH81" s="209"/>
      <c r="BI81" s="209"/>
      <c r="BJ81" s="209"/>
      <c r="BK81" s="209"/>
      <c r="BL81" s="209"/>
      <c r="BM81" s="209"/>
      <c r="BN81" s="209"/>
      <c r="BO81" s="209"/>
      <c r="BP81" s="209"/>
      <c r="BQ81" s="209"/>
      <c r="BR81" s="209"/>
      <c r="BS81" s="209"/>
      <c r="BT81" s="209"/>
      <c r="BU81" s="209"/>
      <c r="BV81" s="209"/>
      <c r="BW81" s="209"/>
      <c r="BX81" s="209"/>
      <c r="BY81" s="209"/>
      <c r="BZ81" s="209"/>
      <c r="CA81" s="209"/>
      <c r="CB81" s="209"/>
      <c r="CC81" s="209"/>
      <c r="CD81" s="209"/>
      <c r="CE81" s="209"/>
      <c r="CF81" s="209"/>
      <c r="CG81" s="209"/>
      <c r="CH81" s="209"/>
      <c r="CI81" s="209"/>
      <c r="CJ81" s="239">
        <f t="shared" si="109"/>
        <v>55.202296354000303</v>
      </c>
      <c r="CK81" s="232">
        <v>1742051987.421</v>
      </c>
      <c r="CL81" s="233">
        <v>1078.3223780000001</v>
      </c>
      <c r="CM81" s="233">
        <v>1060.5450000000001</v>
      </c>
      <c r="CN81" s="233">
        <v>1025.9611809999999</v>
      </c>
      <c r="CO81" s="233">
        <v>993.09101380000004</v>
      </c>
      <c r="CP81" s="234">
        <v>-13.777953520000001</v>
      </c>
      <c r="CQ81" s="234">
        <v>0</v>
      </c>
      <c r="CR81" s="234">
        <v>-0.2611597417</v>
      </c>
      <c r="CS81" s="234">
        <v>-116.24123590000001</v>
      </c>
      <c r="CT81" s="234">
        <f t="shared" si="110"/>
        <v>2.6538934400000009</v>
      </c>
    </row>
    <row r="82" spans="1:98" ht="14.1" customHeight="1">
      <c r="A82" s="209"/>
      <c r="B82" s="209"/>
      <c r="C82" s="209"/>
      <c r="D82" s="209"/>
      <c r="E82" s="209"/>
      <c r="F82" s="209"/>
      <c r="G82" s="209"/>
      <c r="H82" s="209"/>
      <c r="I82" s="209"/>
      <c r="J82" s="209"/>
      <c r="K82" s="209"/>
      <c r="L82" s="209"/>
      <c r="M82" s="209"/>
      <c r="N82" s="209"/>
      <c r="O82" s="209"/>
      <c r="P82" s="209"/>
      <c r="Q82" s="209"/>
      <c r="R82" s="209"/>
      <c r="S82" s="209"/>
      <c r="T82" s="209"/>
      <c r="U82" s="209"/>
      <c r="V82" s="209"/>
      <c r="W82" s="209"/>
      <c r="X82" s="209"/>
      <c r="Y82" s="209"/>
      <c r="Z82" s="209"/>
      <c r="AA82" s="209"/>
      <c r="AB82" s="209"/>
      <c r="AC82" s="209"/>
      <c r="AD82" s="209"/>
      <c r="AE82" s="209"/>
      <c r="AF82" s="209"/>
      <c r="AG82" s="209"/>
      <c r="AH82" s="209"/>
      <c r="AI82" s="209"/>
      <c r="AJ82" s="209"/>
      <c r="AK82" s="209"/>
      <c r="AL82" s="209"/>
      <c r="AM82" s="209"/>
      <c r="AN82" s="209"/>
      <c r="AO82" s="209"/>
      <c r="AP82" s="209"/>
      <c r="AQ82" s="209"/>
      <c r="AR82" s="209"/>
      <c r="AS82" s="209"/>
      <c r="AT82" s="209"/>
      <c r="AU82" s="209"/>
      <c r="AV82" s="209"/>
      <c r="AW82" s="209"/>
      <c r="AX82" s="209"/>
      <c r="AY82" s="209"/>
      <c r="AZ82" s="209"/>
      <c r="BA82" s="209"/>
      <c r="BB82" s="209"/>
      <c r="BC82" s="209"/>
      <c r="BD82" s="209"/>
      <c r="BE82" s="209"/>
      <c r="BF82" s="209"/>
      <c r="BG82" s="209"/>
      <c r="BH82" s="209"/>
      <c r="BI82" s="209"/>
      <c r="BJ82" s="209"/>
      <c r="BK82" s="209"/>
      <c r="BL82" s="209"/>
      <c r="BM82" s="209"/>
      <c r="BN82" s="209"/>
      <c r="BO82" s="209"/>
      <c r="BP82" s="209"/>
      <c r="BQ82" s="209"/>
      <c r="BR82" s="209"/>
      <c r="BS82" s="209"/>
      <c r="BT82" s="209"/>
      <c r="BU82" s="209"/>
      <c r="BV82" s="209"/>
      <c r="BW82" s="209"/>
      <c r="BX82" s="209"/>
      <c r="BY82" s="209"/>
      <c r="BZ82" s="209"/>
      <c r="CA82" s="209"/>
      <c r="CB82" s="209"/>
      <c r="CC82" s="209"/>
      <c r="CD82" s="209"/>
      <c r="CE82" s="209"/>
      <c r="CF82" s="209"/>
      <c r="CG82" s="209"/>
      <c r="CH82" s="209"/>
      <c r="CI82" s="209"/>
      <c r="CJ82" s="239">
        <f t="shared" si="109"/>
        <v>55.765484691706597</v>
      </c>
      <c r="CK82" s="232">
        <v>1759824859.707</v>
      </c>
      <c r="CL82" s="233">
        <v>1078.3223780000001</v>
      </c>
      <c r="CM82" s="233">
        <v>1060.5450000000001</v>
      </c>
      <c r="CN82" s="233">
        <v>1025.963115</v>
      </c>
      <c r="CO82" s="233">
        <v>993.10488020000003</v>
      </c>
      <c r="CP82" s="234">
        <v>-13.777953520000001</v>
      </c>
      <c r="CQ82" s="234">
        <v>0</v>
      </c>
      <c r="CR82" s="234">
        <v>-0.27749522659999998</v>
      </c>
      <c r="CS82" s="234">
        <v>-118.4715186</v>
      </c>
      <c r="CT82" s="234">
        <f t="shared" si="110"/>
        <v>2.6538934400000009</v>
      </c>
    </row>
    <row r="83" spans="1:98" ht="14.1" customHeight="1">
      <c r="A83" s="209"/>
      <c r="B83" s="209"/>
      <c r="C83" s="209"/>
      <c r="D83" s="209"/>
      <c r="E83" s="209"/>
      <c r="F83" s="209"/>
      <c r="G83" s="209"/>
      <c r="H83" s="209"/>
      <c r="I83" s="209"/>
      <c r="J83" s="209"/>
      <c r="K83" s="209"/>
      <c r="L83" s="209"/>
      <c r="M83" s="209"/>
      <c r="N83" s="209"/>
      <c r="O83" s="209"/>
      <c r="P83" s="209"/>
      <c r="Q83" s="209"/>
      <c r="R83" s="209"/>
      <c r="S83" s="209"/>
      <c r="T83" s="209"/>
      <c r="U83" s="209"/>
      <c r="V83" s="209"/>
      <c r="W83" s="209"/>
      <c r="X83" s="209"/>
      <c r="Y83" s="209"/>
      <c r="Z83" s="209"/>
      <c r="AA83" s="209"/>
      <c r="AB83" s="209"/>
      <c r="AC83" s="209"/>
      <c r="AD83" s="209"/>
      <c r="AE83" s="209"/>
      <c r="AF83" s="209"/>
      <c r="AG83" s="209"/>
      <c r="AH83" s="209"/>
      <c r="AI83" s="209"/>
      <c r="AJ83" s="209"/>
      <c r="AK83" s="209"/>
      <c r="AL83" s="209"/>
      <c r="AM83" s="209"/>
      <c r="AN83" s="209"/>
      <c r="AO83" s="209"/>
      <c r="AP83" s="209"/>
      <c r="AQ83" s="209"/>
      <c r="AR83" s="209"/>
      <c r="AS83" s="209"/>
      <c r="AT83" s="209"/>
      <c r="AU83" s="209"/>
      <c r="AV83" s="209"/>
      <c r="AW83" s="209"/>
      <c r="AX83" s="209"/>
      <c r="AY83" s="209"/>
      <c r="AZ83" s="209"/>
      <c r="BA83" s="209"/>
      <c r="BB83" s="209"/>
      <c r="BC83" s="209"/>
      <c r="BD83" s="209"/>
      <c r="BE83" s="209"/>
      <c r="BF83" s="209"/>
      <c r="BG83" s="209"/>
      <c r="BH83" s="209"/>
      <c r="BI83" s="209"/>
      <c r="BJ83" s="209"/>
      <c r="BK83" s="209"/>
      <c r="BL83" s="209"/>
      <c r="BM83" s="209"/>
      <c r="BN83" s="209"/>
      <c r="BO83" s="209"/>
      <c r="BP83" s="209"/>
      <c r="BQ83" s="209"/>
      <c r="BR83" s="209"/>
      <c r="BS83" s="209"/>
      <c r="BT83" s="209"/>
      <c r="BU83" s="209"/>
      <c r="BV83" s="209"/>
      <c r="BW83" s="209"/>
      <c r="BX83" s="209"/>
      <c r="BY83" s="209"/>
      <c r="BZ83" s="209"/>
      <c r="CA83" s="209"/>
      <c r="CB83" s="209"/>
      <c r="CC83" s="209"/>
      <c r="CD83" s="209"/>
      <c r="CE83" s="209"/>
      <c r="CF83" s="209"/>
      <c r="CG83" s="209"/>
      <c r="CH83" s="209"/>
      <c r="CI83" s="209"/>
      <c r="CJ83" s="239">
        <f t="shared" si="109"/>
        <v>56.384991863196184</v>
      </c>
      <c r="CK83" s="232">
        <v>1779375019.2219999</v>
      </c>
      <c r="CL83" s="233">
        <v>1078.3223780000001</v>
      </c>
      <c r="CM83" s="233">
        <v>1060.5450000000001</v>
      </c>
      <c r="CN83" s="233">
        <v>1025.964948</v>
      </c>
      <c r="CO83" s="233">
        <v>993.11862959999996</v>
      </c>
      <c r="CP83" s="234">
        <v>-13.777953520000001</v>
      </c>
      <c r="CQ83" s="234">
        <v>0</v>
      </c>
      <c r="CR83" s="234">
        <v>-0.29333574579999999</v>
      </c>
      <c r="CS83" s="234">
        <v>-120.6996444</v>
      </c>
      <c r="CT83" s="234">
        <f t="shared" si="110"/>
        <v>2.6538934400000009</v>
      </c>
    </row>
    <row r="84" spans="1:98" ht="14.1" customHeight="1">
      <c r="A84" s="209"/>
      <c r="B84" s="209"/>
      <c r="C84" s="209"/>
      <c r="D84" s="209"/>
      <c r="E84" s="209"/>
      <c r="F84" s="209"/>
      <c r="G84" s="209"/>
      <c r="H84" s="209"/>
      <c r="I84" s="209"/>
      <c r="J84" s="209"/>
      <c r="K84" s="209"/>
      <c r="L84" s="209"/>
      <c r="M84" s="209"/>
      <c r="N84" s="209"/>
      <c r="O84" s="209"/>
      <c r="P84" s="209"/>
      <c r="Q84" s="209"/>
      <c r="R84" s="209"/>
      <c r="S84" s="209"/>
      <c r="T84" s="209"/>
      <c r="U84" s="209"/>
      <c r="V84" s="209"/>
      <c r="W84" s="209"/>
      <c r="X84" s="209"/>
      <c r="Y84" s="209"/>
      <c r="Z84" s="209"/>
      <c r="AA84" s="209"/>
      <c r="AB84" s="209"/>
      <c r="AC84" s="209"/>
      <c r="AD84" s="209"/>
      <c r="AE84" s="209"/>
      <c r="AF84" s="209"/>
      <c r="AG84" s="209"/>
      <c r="AH84" s="209"/>
      <c r="AI84" s="209"/>
      <c r="AJ84" s="209"/>
      <c r="AK84" s="209"/>
      <c r="AL84" s="209"/>
      <c r="AM84" s="209"/>
      <c r="AN84" s="209"/>
      <c r="AO84" s="209"/>
      <c r="AP84" s="209"/>
      <c r="AQ84" s="209"/>
      <c r="AR84" s="209"/>
      <c r="AS84" s="209"/>
      <c r="AT84" s="209"/>
      <c r="AU84" s="209"/>
      <c r="AV84" s="209"/>
      <c r="AW84" s="209"/>
      <c r="AX84" s="209"/>
      <c r="AY84" s="209"/>
      <c r="AZ84" s="209"/>
      <c r="BA84" s="209"/>
      <c r="BB84" s="209"/>
      <c r="BC84" s="209"/>
      <c r="BD84" s="209"/>
      <c r="BE84" s="209"/>
      <c r="BF84" s="209"/>
      <c r="BG84" s="209"/>
      <c r="BH84" s="209"/>
      <c r="BI84" s="209"/>
      <c r="BJ84" s="209"/>
      <c r="BK84" s="209"/>
      <c r="BL84" s="209"/>
      <c r="BM84" s="209"/>
      <c r="BN84" s="209"/>
      <c r="BO84" s="209"/>
      <c r="BP84" s="209"/>
      <c r="BQ84" s="209"/>
      <c r="BR84" s="209"/>
      <c r="BS84" s="209"/>
      <c r="BT84" s="209"/>
      <c r="BU84" s="209"/>
      <c r="BV84" s="209"/>
      <c r="BW84" s="209"/>
      <c r="BX84" s="209"/>
      <c r="BY84" s="209"/>
      <c r="BZ84" s="209"/>
      <c r="CA84" s="209"/>
      <c r="CB84" s="209"/>
      <c r="CC84" s="209"/>
      <c r="CD84" s="209"/>
      <c r="CE84" s="209"/>
      <c r="CF84" s="209"/>
      <c r="CG84" s="209"/>
      <c r="CH84" s="209"/>
      <c r="CI84" s="209"/>
      <c r="CJ84" s="239">
        <f t="shared" si="109"/>
        <v>57.066449751818894</v>
      </c>
      <c r="CK84" s="232">
        <v>1800880194.688</v>
      </c>
      <c r="CL84" s="233">
        <v>1078.3223780000001</v>
      </c>
      <c r="CM84" s="233">
        <v>1060.5450000000001</v>
      </c>
      <c r="CN84" s="233">
        <v>1025.966752</v>
      </c>
      <c r="CO84" s="233">
        <v>993.1323946</v>
      </c>
      <c r="CP84" s="234">
        <v>-13.777953520000001</v>
      </c>
      <c r="CQ84" s="234">
        <v>0</v>
      </c>
      <c r="CR84" s="234">
        <v>-0.3092658036</v>
      </c>
      <c r="CS84" s="234">
        <v>-122.9465916</v>
      </c>
      <c r="CT84" s="234">
        <f t="shared" si="110"/>
        <v>2.6538934400000009</v>
      </c>
    </row>
    <row r="85" spans="1:98" ht="14.1" customHeight="1">
      <c r="A85" s="209"/>
      <c r="B85" s="209"/>
      <c r="C85" s="209"/>
      <c r="D85" s="209"/>
      <c r="E85" s="209"/>
      <c r="F85" s="209"/>
      <c r="G85" s="209"/>
      <c r="H85" s="209"/>
      <c r="I85" s="209"/>
      <c r="J85" s="209"/>
      <c r="K85" s="209"/>
      <c r="L85" s="209"/>
      <c r="M85" s="209"/>
      <c r="N85" s="209"/>
      <c r="O85" s="209"/>
      <c r="P85" s="209"/>
      <c r="Q85" s="209"/>
      <c r="R85" s="209"/>
      <c r="S85" s="209"/>
      <c r="T85" s="209"/>
      <c r="U85" s="209"/>
      <c r="V85" s="209"/>
      <c r="W85" s="209"/>
      <c r="X85" s="209"/>
      <c r="Y85" s="209"/>
      <c r="Z85" s="209"/>
      <c r="AA85" s="209"/>
      <c r="AB85" s="209"/>
      <c r="AC85" s="209"/>
      <c r="AD85" s="209"/>
      <c r="AE85" s="209"/>
      <c r="AF85" s="209"/>
      <c r="AG85" s="209"/>
      <c r="AH85" s="209"/>
      <c r="AI85" s="209"/>
      <c r="AJ85" s="209"/>
      <c r="AK85" s="209"/>
      <c r="AL85" s="209"/>
      <c r="AM85" s="209"/>
      <c r="AN85" s="209"/>
      <c r="AO85" s="209"/>
      <c r="AP85" s="209"/>
      <c r="AQ85" s="209"/>
      <c r="AR85" s="209"/>
      <c r="AS85" s="209"/>
      <c r="AT85" s="209"/>
      <c r="AU85" s="209"/>
      <c r="AV85" s="209"/>
      <c r="AW85" s="209"/>
      <c r="AX85" s="209"/>
      <c r="AY85" s="209"/>
      <c r="AZ85" s="209"/>
      <c r="BA85" s="209"/>
      <c r="BB85" s="209"/>
      <c r="BC85" s="209"/>
      <c r="BD85" s="209"/>
      <c r="BE85" s="209"/>
      <c r="BF85" s="209"/>
      <c r="BG85" s="209"/>
      <c r="BH85" s="209"/>
      <c r="BI85" s="209"/>
      <c r="BJ85" s="209"/>
      <c r="BK85" s="209"/>
      <c r="BL85" s="209"/>
      <c r="BM85" s="209"/>
      <c r="BN85" s="209"/>
      <c r="BO85" s="209"/>
      <c r="BP85" s="209"/>
      <c r="BQ85" s="209"/>
      <c r="BR85" s="209"/>
      <c r="BS85" s="209"/>
      <c r="BT85" s="209"/>
      <c r="BU85" s="209"/>
      <c r="BV85" s="209"/>
      <c r="BW85" s="209"/>
      <c r="BX85" s="209"/>
      <c r="BY85" s="209"/>
      <c r="BZ85" s="209"/>
      <c r="CA85" s="209"/>
      <c r="CB85" s="209"/>
      <c r="CC85" s="209"/>
      <c r="CD85" s="209"/>
      <c r="CE85" s="209"/>
      <c r="CF85" s="209"/>
      <c r="CG85" s="209"/>
      <c r="CH85" s="209"/>
      <c r="CI85" s="209"/>
      <c r="CJ85" s="239">
        <f t="shared" si="109"/>
        <v>57.816053429284864</v>
      </c>
      <c r="CK85" s="232">
        <v>1824535887.7</v>
      </c>
      <c r="CL85" s="233">
        <v>1078.3223780000001</v>
      </c>
      <c r="CM85" s="233">
        <v>1060.5450000000001</v>
      </c>
      <c r="CN85" s="233">
        <v>1025.9685460000001</v>
      </c>
      <c r="CO85" s="233">
        <v>993.14624170000002</v>
      </c>
      <c r="CP85" s="234">
        <v>-13.777953520000001</v>
      </c>
      <c r="CQ85" s="234">
        <v>0</v>
      </c>
      <c r="CR85" s="234">
        <v>-0.32544443159999997</v>
      </c>
      <c r="CS85" s="234">
        <v>-125.2232951</v>
      </c>
      <c r="CT85" s="234">
        <f t="shared" si="110"/>
        <v>2.6538934400000009</v>
      </c>
    </row>
    <row r="86" spans="1:98" ht="14.1" customHeight="1">
      <c r="A86" s="209"/>
      <c r="B86" s="209"/>
      <c r="C86" s="209"/>
      <c r="D86" s="209"/>
      <c r="E86" s="209"/>
      <c r="F86" s="209"/>
      <c r="G86" s="209"/>
      <c r="H86" s="209"/>
      <c r="I86" s="209"/>
      <c r="J86" s="209"/>
      <c r="K86" s="209"/>
      <c r="L86" s="209"/>
      <c r="M86" s="209"/>
      <c r="N86" s="209"/>
      <c r="O86" s="209"/>
      <c r="P86" s="209"/>
      <c r="Q86" s="209"/>
      <c r="R86" s="209"/>
      <c r="S86" s="209"/>
      <c r="T86" s="209"/>
      <c r="U86" s="209"/>
      <c r="V86" s="209"/>
      <c r="W86" s="209"/>
      <c r="X86" s="209"/>
      <c r="Y86" s="209"/>
      <c r="Z86" s="209"/>
      <c r="AA86" s="209"/>
      <c r="AB86" s="209"/>
      <c r="AC86" s="209"/>
      <c r="AD86" s="209"/>
      <c r="AE86" s="209"/>
      <c r="AF86" s="209"/>
      <c r="AG86" s="209"/>
      <c r="AH86" s="209"/>
      <c r="AI86" s="209"/>
      <c r="AJ86" s="209"/>
      <c r="AK86" s="209"/>
      <c r="AL86" s="209"/>
      <c r="AM86" s="209"/>
      <c r="AN86" s="209"/>
      <c r="AO86" s="209"/>
      <c r="AP86" s="209"/>
      <c r="AQ86" s="209"/>
      <c r="AR86" s="209"/>
      <c r="AS86" s="209"/>
      <c r="AT86" s="209"/>
      <c r="AU86" s="209"/>
      <c r="AV86" s="209"/>
      <c r="AW86" s="209"/>
      <c r="AX86" s="209"/>
      <c r="AY86" s="209"/>
      <c r="AZ86" s="209"/>
      <c r="BA86" s="209"/>
      <c r="BB86" s="209"/>
      <c r="BC86" s="209"/>
      <c r="BD86" s="209"/>
      <c r="BE86" s="209"/>
      <c r="BF86" s="209"/>
      <c r="BG86" s="209"/>
      <c r="BH86" s="209"/>
      <c r="BI86" s="209"/>
      <c r="BJ86" s="209"/>
      <c r="BK86" s="209"/>
      <c r="BL86" s="209"/>
      <c r="BM86" s="209"/>
      <c r="BN86" s="209"/>
      <c r="BO86" s="209"/>
      <c r="BP86" s="209"/>
      <c r="BQ86" s="209"/>
      <c r="BR86" s="209"/>
      <c r="BS86" s="209"/>
      <c r="BT86" s="209"/>
      <c r="BU86" s="209"/>
      <c r="BV86" s="209"/>
      <c r="BW86" s="209"/>
      <c r="BX86" s="209"/>
      <c r="BY86" s="209"/>
      <c r="BZ86" s="209"/>
      <c r="CA86" s="209"/>
      <c r="CB86" s="209"/>
      <c r="CC86" s="209"/>
      <c r="CD86" s="209"/>
      <c r="CE86" s="209"/>
      <c r="CF86" s="209"/>
      <c r="CG86" s="209"/>
      <c r="CH86" s="209"/>
      <c r="CI86" s="209"/>
      <c r="CJ86" s="239">
        <f t="shared" si="109"/>
        <v>58.640617474522777</v>
      </c>
      <c r="CK86" s="232">
        <v>1850557150.0139999</v>
      </c>
      <c r="CL86" s="233">
        <v>1078.3223780000001</v>
      </c>
      <c r="CM86" s="233">
        <v>1060.5450000000001</v>
      </c>
      <c r="CN86" s="233">
        <v>1025.970339</v>
      </c>
      <c r="CO86" s="233">
        <v>993.16015159999995</v>
      </c>
      <c r="CP86" s="234">
        <v>-13.777953520000001</v>
      </c>
      <c r="CQ86" s="234">
        <v>0</v>
      </c>
      <c r="CR86" s="234">
        <v>-0.34193708109999998</v>
      </c>
      <c r="CS86" s="234">
        <v>-127.52684929999999</v>
      </c>
      <c r="CT86" s="234">
        <f t="shared" si="110"/>
        <v>2.6538934400000009</v>
      </c>
    </row>
    <row r="87" spans="1:98" ht="14.1" customHeight="1">
      <c r="A87" s="209"/>
      <c r="B87" s="209"/>
      <c r="C87" s="209"/>
      <c r="D87" s="209"/>
      <c r="E87" s="209"/>
      <c r="F87" s="209"/>
      <c r="G87" s="209"/>
      <c r="H87" s="209"/>
      <c r="I87" s="209"/>
      <c r="J87" s="209"/>
      <c r="K87" s="209"/>
      <c r="L87" s="209"/>
      <c r="M87" s="209"/>
      <c r="N87" s="209"/>
      <c r="O87" s="209"/>
      <c r="P87" s="209"/>
      <c r="Q87" s="209"/>
      <c r="R87" s="209"/>
      <c r="S87" s="209"/>
      <c r="T87" s="209"/>
      <c r="U87" s="209"/>
      <c r="V87" s="209"/>
      <c r="W87" s="209"/>
      <c r="X87" s="209"/>
      <c r="Y87" s="209"/>
      <c r="Z87" s="209"/>
      <c r="AA87" s="209"/>
      <c r="AB87" s="209"/>
      <c r="AC87" s="209"/>
      <c r="AD87" s="209"/>
      <c r="AE87" s="209"/>
      <c r="AF87" s="209"/>
      <c r="AG87" s="209"/>
      <c r="AH87" s="209"/>
      <c r="AI87" s="209"/>
      <c r="AJ87" s="209"/>
      <c r="AK87" s="209"/>
      <c r="AL87" s="209"/>
      <c r="AM87" s="209"/>
      <c r="AN87" s="209"/>
      <c r="AO87" s="209"/>
      <c r="AP87" s="209"/>
      <c r="AQ87" s="209"/>
      <c r="AR87" s="209"/>
      <c r="AS87" s="209"/>
      <c r="AT87" s="209"/>
      <c r="AU87" s="209"/>
      <c r="AV87" s="209"/>
      <c r="AW87" s="209"/>
      <c r="AX87" s="209"/>
      <c r="AY87" s="209"/>
      <c r="AZ87" s="209"/>
      <c r="BA87" s="209"/>
      <c r="BB87" s="209"/>
      <c r="BC87" s="209"/>
      <c r="BD87" s="209"/>
      <c r="BE87" s="209"/>
      <c r="BF87" s="209"/>
      <c r="BG87" s="209"/>
      <c r="BH87" s="209"/>
      <c r="BI87" s="209"/>
      <c r="BJ87" s="209"/>
      <c r="BK87" s="209"/>
      <c r="BL87" s="209"/>
      <c r="BM87" s="209"/>
      <c r="BN87" s="209"/>
      <c r="BO87" s="209"/>
      <c r="BP87" s="209"/>
      <c r="BQ87" s="209"/>
      <c r="BR87" s="209"/>
      <c r="BS87" s="209"/>
      <c r="BT87" s="209"/>
      <c r="BU87" s="209"/>
      <c r="BV87" s="209"/>
      <c r="BW87" s="209"/>
      <c r="BX87" s="209"/>
      <c r="BY87" s="209"/>
      <c r="BZ87" s="209"/>
      <c r="CA87" s="209"/>
      <c r="CB87" s="209"/>
      <c r="CC87" s="209"/>
      <c r="CD87" s="209"/>
      <c r="CE87" s="209"/>
      <c r="CF87" s="209"/>
      <c r="CG87" s="209"/>
      <c r="CH87" s="209"/>
      <c r="CI87" s="209"/>
      <c r="CJ87" s="239">
        <f t="shared" si="109"/>
        <v>59.547637924303494</v>
      </c>
      <c r="CK87" s="232">
        <v>1879180538.5599999</v>
      </c>
      <c r="CL87" s="233">
        <v>1078.3223780000001</v>
      </c>
      <c r="CM87" s="233">
        <v>1060.5450000000001</v>
      </c>
      <c r="CN87" s="233">
        <v>1025.9720809999999</v>
      </c>
      <c r="CO87" s="233">
        <v>993.17387550000001</v>
      </c>
      <c r="CP87" s="234">
        <v>-13.777953520000001</v>
      </c>
      <c r="CQ87" s="234">
        <v>0</v>
      </c>
      <c r="CR87" s="234">
        <v>-0.3582764349</v>
      </c>
      <c r="CS87" s="234">
        <v>-129.8160058</v>
      </c>
      <c r="CT87" s="234">
        <f t="shared" si="110"/>
        <v>2.6538934400000009</v>
      </c>
    </row>
    <row r="88" spans="1:98" ht="14.1" customHeight="1">
      <c r="A88" s="209"/>
      <c r="B88" s="209"/>
      <c r="C88" s="209"/>
      <c r="D88" s="209"/>
      <c r="E88" s="209"/>
      <c r="F88" s="209"/>
      <c r="G88" s="209"/>
      <c r="H88" s="209"/>
      <c r="I88" s="209"/>
      <c r="J88" s="209"/>
      <c r="K88" s="209"/>
      <c r="L88" s="209"/>
      <c r="M88" s="209"/>
      <c r="N88" s="209"/>
      <c r="O88" s="209"/>
      <c r="P88" s="209"/>
      <c r="Q88" s="209"/>
      <c r="R88" s="209"/>
      <c r="S88" s="209"/>
      <c r="T88" s="209"/>
      <c r="U88" s="209"/>
      <c r="V88" s="209"/>
      <c r="W88" s="209"/>
      <c r="X88" s="209"/>
      <c r="Y88" s="209"/>
      <c r="Z88" s="209"/>
      <c r="AA88" s="209"/>
      <c r="AB88" s="209"/>
      <c r="AC88" s="209"/>
      <c r="AD88" s="209"/>
      <c r="AE88" s="209"/>
      <c r="AF88" s="209"/>
      <c r="AG88" s="209"/>
      <c r="AH88" s="209"/>
      <c r="AI88" s="209"/>
      <c r="AJ88" s="209"/>
      <c r="AK88" s="209"/>
      <c r="AL88" s="209"/>
      <c r="AM88" s="209"/>
      <c r="AN88" s="209"/>
      <c r="AO88" s="209"/>
      <c r="AP88" s="209"/>
      <c r="AQ88" s="209"/>
      <c r="AR88" s="209"/>
      <c r="AS88" s="209"/>
      <c r="AT88" s="209"/>
      <c r="AU88" s="209"/>
      <c r="AV88" s="209"/>
      <c r="AW88" s="209"/>
      <c r="AX88" s="209"/>
      <c r="AY88" s="209"/>
      <c r="AZ88" s="209"/>
      <c r="BA88" s="209"/>
      <c r="BB88" s="209"/>
      <c r="BC88" s="209"/>
      <c r="BD88" s="209"/>
      <c r="BE88" s="209"/>
      <c r="BF88" s="209"/>
      <c r="BG88" s="209"/>
      <c r="BH88" s="209"/>
      <c r="BI88" s="209"/>
      <c r="BJ88" s="209"/>
      <c r="BK88" s="209"/>
      <c r="BL88" s="209"/>
      <c r="BM88" s="209"/>
      <c r="BN88" s="209"/>
      <c r="BO88" s="209"/>
      <c r="BP88" s="209"/>
      <c r="BQ88" s="209"/>
      <c r="BR88" s="209"/>
      <c r="BS88" s="209"/>
      <c r="BT88" s="209"/>
      <c r="BU88" s="209"/>
      <c r="BV88" s="209"/>
      <c r="BW88" s="209"/>
      <c r="BX88" s="209"/>
      <c r="BY88" s="209"/>
      <c r="BZ88" s="209"/>
      <c r="CA88" s="209"/>
      <c r="CB88" s="209"/>
      <c r="CC88" s="209"/>
      <c r="CD88" s="209"/>
      <c r="CE88" s="209"/>
      <c r="CF88" s="209"/>
      <c r="CG88" s="209"/>
      <c r="CH88" s="209"/>
      <c r="CI88" s="209"/>
      <c r="CJ88" s="239">
        <f t="shared" si="109"/>
        <v>60.545360419011587</v>
      </c>
      <c r="CK88" s="232">
        <v>1910666265.9590001</v>
      </c>
      <c r="CL88" s="233">
        <v>1078.3223780000001</v>
      </c>
      <c r="CM88" s="233">
        <v>1060.5450000000001</v>
      </c>
      <c r="CN88" s="233">
        <v>1025.973765</v>
      </c>
      <c r="CO88" s="233">
        <v>993.18736160000003</v>
      </c>
      <c r="CP88" s="234">
        <v>-13.777953520000001</v>
      </c>
      <c r="CQ88" s="234">
        <v>0</v>
      </c>
      <c r="CR88" s="234">
        <v>-0.37435737359999999</v>
      </c>
      <c r="CS88" s="234">
        <v>-132.081345</v>
      </c>
      <c r="CT88" s="234">
        <f t="shared" si="110"/>
        <v>2.6538934400000009</v>
      </c>
    </row>
    <row r="89" spans="1:98" ht="14.1" customHeight="1">
      <c r="A89" s="209">
        <v>1</v>
      </c>
      <c r="B89" s="209"/>
      <c r="C89" s="209"/>
      <c r="D89" s="209"/>
      <c r="E89" s="209"/>
      <c r="F89" s="209"/>
      <c r="G89" s="209"/>
      <c r="H89" s="209"/>
      <c r="I89" s="209"/>
      <c r="J89" s="209"/>
      <c r="K89" s="209"/>
      <c r="L89" s="209"/>
      <c r="M89" s="209"/>
      <c r="N89" s="209"/>
      <c r="O89" s="209"/>
      <c r="P89" s="209"/>
      <c r="Q89" s="209"/>
      <c r="R89" s="209"/>
      <c r="S89" s="209"/>
      <c r="T89" s="209"/>
      <c r="U89" s="209"/>
      <c r="V89" s="209"/>
      <c r="W89" s="209"/>
      <c r="X89" s="209"/>
      <c r="Y89" s="209"/>
      <c r="Z89" s="209"/>
      <c r="AA89" s="209"/>
      <c r="AB89" s="209"/>
      <c r="AC89" s="209"/>
      <c r="AD89" s="209"/>
      <c r="AE89" s="209"/>
      <c r="AF89" s="209"/>
      <c r="AG89" s="209"/>
      <c r="AH89" s="209"/>
      <c r="AI89" s="209"/>
      <c r="AJ89" s="209"/>
      <c r="AK89" s="209"/>
      <c r="AL89" s="209"/>
      <c r="AM89" s="209"/>
      <c r="AN89" s="209"/>
      <c r="AO89" s="209"/>
      <c r="AP89" s="209"/>
      <c r="AQ89" s="209"/>
      <c r="AR89" s="209"/>
      <c r="AS89" s="209"/>
      <c r="AT89" s="209"/>
      <c r="AU89" s="209"/>
      <c r="AV89" s="209"/>
      <c r="AW89" s="209"/>
      <c r="AX89" s="209"/>
      <c r="AY89" s="209"/>
      <c r="AZ89" s="209"/>
      <c r="BA89" s="209"/>
      <c r="BB89" s="209"/>
      <c r="BC89" s="209"/>
      <c r="BD89" s="209"/>
      <c r="BE89" s="209"/>
      <c r="BF89" s="209"/>
      <c r="BG89" s="209"/>
      <c r="BH89" s="209"/>
      <c r="BI89" s="209"/>
      <c r="BJ89" s="209"/>
      <c r="BK89" s="209"/>
      <c r="BL89" s="209"/>
      <c r="BM89" s="209"/>
      <c r="BN89" s="209"/>
      <c r="BO89" s="209"/>
      <c r="BP89" s="209"/>
      <c r="BQ89" s="209"/>
      <c r="BR89" s="209"/>
      <c r="BS89" s="209"/>
      <c r="BT89" s="209"/>
      <c r="BU89" s="209"/>
      <c r="BV89" s="209"/>
      <c r="BW89" s="209"/>
      <c r="BX89" s="209"/>
      <c r="BY89" s="209"/>
      <c r="BZ89" s="209"/>
      <c r="CA89" s="209"/>
      <c r="CB89" s="209"/>
      <c r="CC89" s="209"/>
      <c r="CD89" s="209"/>
      <c r="CE89" s="209"/>
      <c r="CF89" s="209"/>
      <c r="CG89" s="209"/>
      <c r="CH89" s="209"/>
      <c r="CI89" s="209"/>
      <c r="CJ89" s="239">
        <f t="shared" si="109"/>
        <v>61.642855163225342</v>
      </c>
      <c r="CK89" s="232">
        <v>1945300566.099</v>
      </c>
      <c r="CL89" s="233">
        <v>1078.3223780000001</v>
      </c>
      <c r="CM89" s="233">
        <v>1060.5450000000001</v>
      </c>
      <c r="CN89" s="233">
        <v>1025.9754290000001</v>
      </c>
      <c r="CO89" s="233">
        <v>993.20081930000003</v>
      </c>
      <c r="CP89" s="234">
        <v>-13.777953520000001</v>
      </c>
      <c r="CQ89" s="234">
        <v>0</v>
      </c>
      <c r="CR89" s="234">
        <v>-0.39052739879999998</v>
      </c>
      <c r="CS89" s="234">
        <v>-134.3574045</v>
      </c>
      <c r="CT89" s="234">
        <f t="shared" si="110"/>
        <v>2.6538934400000009</v>
      </c>
    </row>
    <row r="90" spans="1:98" ht="14.1" customHeight="1">
      <c r="A90" s="209"/>
      <c r="B90" s="209"/>
      <c r="C90" s="209"/>
      <c r="D90" s="209"/>
      <c r="E90" s="209"/>
      <c r="F90" s="209"/>
      <c r="G90" s="209"/>
      <c r="H90" s="209"/>
      <c r="I90" s="209"/>
      <c r="J90" s="209"/>
      <c r="K90" s="209"/>
      <c r="L90" s="209"/>
      <c r="M90" s="209"/>
      <c r="N90" s="209"/>
      <c r="O90" s="209"/>
      <c r="P90" s="209"/>
      <c r="Q90" s="209"/>
      <c r="R90" s="209"/>
      <c r="S90" s="209"/>
      <c r="T90" s="209"/>
      <c r="U90" s="209"/>
      <c r="V90" s="209"/>
      <c r="W90" s="209"/>
      <c r="X90" s="209"/>
      <c r="Y90" s="209"/>
      <c r="Z90" s="209"/>
      <c r="AA90" s="209"/>
      <c r="AB90" s="209"/>
      <c r="AC90" s="209"/>
      <c r="AD90" s="209"/>
      <c r="AE90" s="209"/>
      <c r="AF90" s="209"/>
      <c r="AG90" s="209"/>
      <c r="AH90" s="209"/>
      <c r="AI90" s="209"/>
      <c r="AJ90" s="209"/>
      <c r="AK90" s="209"/>
      <c r="AL90" s="209"/>
      <c r="AM90" s="209"/>
      <c r="AN90" s="209"/>
      <c r="AO90" s="209"/>
      <c r="AP90" s="209"/>
      <c r="AQ90" s="209"/>
      <c r="AR90" s="209"/>
      <c r="AS90" s="209"/>
      <c r="AT90" s="209"/>
      <c r="AU90" s="209"/>
      <c r="AV90" s="209"/>
      <c r="AW90" s="209"/>
      <c r="AX90" s="209"/>
      <c r="AY90" s="209"/>
      <c r="AZ90" s="209"/>
      <c r="BA90" s="209"/>
      <c r="BB90" s="209"/>
      <c r="BC90" s="209"/>
      <c r="BD90" s="209"/>
      <c r="BE90" s="209"/>
      <c r="BF90" s="209"/>
      <c r="BG90" s="209"/>
      <c r="BH90" s="209"/>
      <c r="BI90" s="209"/>
      <c r="BJ90" s="209"/>
      <c r="BK90" s="209"/>
      <c r="BL90" s="209"/>
      <c r="BM90" s="209"/>
      <c r="BN90" s="209"/>
      <c r="BO90" s="209"/>
      <c r="BP90" s="209"/>
      <c r="BQ90" s="209"/>
      <c r="BR90" s="209"/>
      <c r="BS90" s="209"/>
      <c r="BT90" s="209"/>
      <c r="BU90" s="209"/>
      <c r="BV90" s="209"/>
      <c r="BW90" s="209"/>
      <c r="BX90" s="209"/>
      <c r="BY90" s="209"/>
      <c r="BZ90" s="209"/>
      <c r="CA90" s="209"/>
      <c r="CB90" s="209"/>
      <c r="CC90" s="209"/>
      <c r="CD90" s="209"/>
      <c r="CE90" s="209"/>
      <c r="CF90" s="209"/>
      <c r="CG90" s="209"/>
      <c r="CH90" s="209"/>
      <c r="CI90" s="209"/>
      <c r="CJ90" s="239">
        <f t="shared" si="109"/>
        <v>62.850099381860474</v>
      </c>
      <c r="CK90" s="232">
        <v>1983398296.253</v>
      </c>
      <c r="CL90" s="233">
        <v>1078.3223780000001</v>
      </c>
      <c r="CM90" s="233">
        <v>1060.5450000000001</v>
      </c>
      <c r="CN90" s="233">
        <v>1025.9770619999999</v>
      </c>
      <c r="CO90" s="233">
        <v>993.21395040000004</v>
      </c>
      <c r="CP90" s="234">
        <v>-13.777953520000001</v>
      </c>
      <c r="CQ90" s="234">
        <v>0</v>
      </c>
      <c r="CR90" s="234">
        <v>-0.40665827370000002</v>
      </c>
      <c r="CS90" s="234">
        <v>-136.59330249999999</v>
      </c>
      <c r="CT90" s="234">
        <f t="shared" si="110"/>
        <v>2.6538934400000009</v>
      </c>
    </row>
    <row r="91" spans="1:98" ht="14.1" customHeight="1">
      <c r="A91" s="209"/>
      <c r="B91" s="209"/>
      <c r="C91" s="209"/>
      <c r="D91" s="209"/>
      <c r="E91" s="209"/>
      <c r="F91" s="209"/>
      <c r="G91" s="209"/>
      <c r="H91" s="209"/>
      <c r="I91" s="209"/>
      <c r="J91" s="209"/>
      <c r="K91" s="209"/>
      <c r="L91" s="209"/>
      <c r="M91" s="209"/>
      <c r="N91" s="209"/>
      <c r="O91" s="209"/>
      <c r="P91" s="209"/>
      <c r="Q91" s="209"/>
      <c r="R91" s="209"/>
      <c r="S91" s="209"/>
      <c r="T91" s="209"/>
      <c r="U91" s="209"/>
      <c r="V91" s="209"/>
      <c r="W91" s="209"/>
      <c r="X91" s="209"/>
      <c r="Y91" s="209"/>
      <c r="Z91" s="209"/>
      <c r="AA91" s="209"/>
      <c r="AB91" s="209"/>
      <c r="AC91" s="209"/>
      <c r="AD91" s="209"/>
      <c r="AE91" s="209"/>
      <c r="AF91" s="209"/>
      <c r="AG91" s="209"/>
      <c r="AH91" s="209"/>
      <c r="AI91" s="209"/>
      <c r="AJ91" s="209"/>
      <c r="AK91" s="209"/>
      <c r="AL91" s="209"/>
      <c r="AM91" s="209"/>
      <c r="AN91" s="209"/>
      <c r="AO91" s="209"/>
      <c r="AP91" s="209"/>
      <c r="AQ91" s="209"/>
      <c r="AR91" s="209"/>
      <c r="AS91" s="209"/>
      <c r="AT91" s="209"/>
      <c r="AU91" s="209"/>
      <c r="AV91" s="209"/>
      <c r="AW91" s="209"/>
      <c r="AX91" s="209"/>
      <c r="AY91" s="209"/>
      <c r="AZ91" s="209"/>
      <c r="BA91" s="209"/>
      <c r="BB91" s="209"/>
      <c r="BC91" s="209"/>
      <c r="BD91" s="209"/>
      <c r="BE91" s="209"/>
      <c r="BF91" s="209"/>
      <c r="BG91" s="209"/>
      <c r="BH91" s="209"/>
      <c r="BI91" s="209"/>
      <c r="BJ91" s="209"/>
      <c r="BK91" s="209"/>
      <c r="BL91" s="209"/>
      <c r="BM91" s="209"/>
      <c r="BN91" s="209"/>
      <c r="BO91" s="209"/>
      <c r="BP91" s="209"/>
      <c r="BQ91" s="209"/>
      <c r="BR91" s="209"/>
      <c r="BS91" s="209"/>
      <c r="BT91" s="209"/>
      <c r="BU91" s="209"/>
      <c r="BV91" s="209"/>
      <c r="BW91" s="209"/>
      <c r="BX91" s="209"/>
      <c r="BY91" s="209"/>
      <c r="BZ91" s="209"/>
      <c r="CA91" s="209"/>
      <c r="CB91" s="209"/>
      <c r="CC91" s="209"/>
      <c r="CD91" s="209"/>
      <c r="CE91" s="209"/>
      <c r="CF91" s="209"/>
      <c r="CG91" s="209"/>
      <c r="CH91" s="209"/>
      <c r="CI91" s="209"/>
      <c r="CJ91" s="239">
        <f t="shared" si="109"/>
        <v>64.178068022346437</v>
      </c>
      <c r="CK91" s="232">
        <v>2025305799.4219999</v>
      </c>
      <c r="CL91" s="233">
        <v>1078.3223780000001</v>
      </c>
      <c r="CM91" s="233">
        <v>1060.5450000000001</v>
      </c>
      <c r="CN91" s="233">
        <v>1025.97867</v>
      </c>
      <c r="CO91" s="233">
        <v>993.22696370000006</v>
      </c>
      <c r="CP91" s="234">
        <v>-13.777953520000001</v>
      </c>
      <c r="CQ91" s="234">
        <v>0</v>
      </c>
      <c r="CR91" s="234">
        <v>-0.42279671540000002</v>
      </c>
      <c r="CS91" s="234">
        <v>-138.82358869999999</v>
      </c>
      <c r="CT91" s="234">
        <f t="shared" si="110"/>
        <v>2.6538934400000009</v>
      </c>
    </row>
    <row r="92" spans="1:98" ht="14.1" customHeight="1">
      <c r="A92" s="209"/>
      <c r="B92" s="209"/>
      <c r="C92" s="209"/>
      <c r="D92" s="209"/>
      <c r="E92" s="209"/>
      <c r="F92" s="209"/>
      <c r="G92" s="209"/>
      <c r="H92" s="209"/>
      <c r="I92" s="209"/>
      <c r="J92" s="209"/>
      <c r="K92" s="209"/>
      <c r="L92" s="209"/>
      <c r="M92" s="209"/>
      <c r="N92" s="209"/>
      <c r="O92" s="209"/>
      <c r="P92" s="209"/>
      <c r="Q92" s="209"/>
      <c r="R92" s="209"/>
      <c r="S92" s="209"/>
      <c r="T92" s="209"/>
      <c r="U92" s="209"/>
      <c r="V92" s="209"/>
      <c r="W92" s="209"/>
      <c r="X92" s="209"/>
      <c r="Y92" s="209"/>
      <c r="Z92" s="209"/>
      <c r="AA92" s="209"/>
      <c r="AB92" s="209"/>
      <c r="AC92" s="209"/>
      <c r="AD92" s="209"/>
      <c r="AE92" s="209"/>
      <c r="AF92" s="209"/>
      <c r="AG92" s="209"/>
      <c r="AH92" s="209"/>
      <c r="AI92" s="209"/>
      <c r="AJ92" s="209"/>
      <c r="AK92" s="209"/>
      <c r="AL92" s="209"/>
      <c r="AM92" s="209"/>
      <c r="AN92" s="209"/>
      <c r="AO92" s="209"/>
      <c r="AP92" s="209"/>
      <c r="AQ92" s="209"/>
      <c r="AR92" s="209"/>
      <c r="AS92" s="209"/>
      <c r="AT92" s="209"/>
      <c r="AU92" s="209"/>
      <c r="AV92" s="209"/>
      <c r="AW92" s="209"/>
      <c r="AX92" s="209"/>
      <c r="AY92" s="209"/>
      <c r="AZ92" s="209"/>
      <c r="BA92" s="209"/>
      <c r="BB92" s="209"/>
      <c r="BC92" s="209"/>
      <c r="BD92" s="209"/>
      <c r="BE92" s="209"/>
      <c r="BF92" s="209"/>
      <c r="BG92" s="209"/>
      <c r="BH92" s="209"/>
      <c r="BI92" s="209"/>
      <c r="BJ92" s="209"/>
      <c r="BK92" s="209"/>
      <c r="BL92" s="209"/>
      <c r="BM92" s="209"/>
      <c r="BN92" s="209"/>
      <c r="BO92" s="209"/>
      <c r="BP92" s="209"/>
      <c r="BQ92" s="209"/>
      <c r="BR92" s="209"/>
      <c r="BS92" s="209"/>
      <c r="BT92" s="209"/>
      <c r="BU92" s="209"/>
      <c r="BV92" s="209"/>
      <c r="BW92" s="209"/>
      <c r="BX92" s="209"/>
      <c r="BY92" s="209"/>
      <c r="BZ92" s="209"/>
      <c r="CA92" s="209"/>
      <c r="CB92" s="209"/>
      <c r="CC92" s="209"/>
      <c r="CD92" s="209"/>
      <c r="CE92" s="209"/>
      <c r="CF92" s="209"/>
      <c r="CG92" s="209"/>
      <c r="CH92" s="209"/>
      <c r="CI92" s="209"/>
      <c r="CJ92" s="239">
        <f t="shared" si="109"/>
        <v>65.63883352688417</v>
      </c>
      <c r="CK92" s="232">
        <v>2071404052.908</v>
      </c>
      <c r="CL92" s="233">
        <v>1078.3223780000001</v>
      </c>
      <c r="CM92" s="233">
        <v>1060.5450000000001</v>
      </c>
      <c r="CN92" s="233">
        <v>1025.9802279999999</v>
      </c>
      <c r="CO92" s="233">
        <v>993.23976170000003</v>
      </c>
      <c r="CP92" s="234">
        <v>-13.777953520000001</v>
      </c>
      <c r="CQ92" s="234">
        <v>0</v>
      </c>
      <c r="CR92" s="234">
        <v>-0.4386695994</v>
      </c>
      <c r="CS92" s="234">
        <v>-141.03106930000001</v>
      </c>
      <c r="CT92" s="234">
        <f t="shared" si="110"/>
        <v>2.6538934400000009</v>
      </c>
    </row>
    <row r="93" spans="1:98" ht="14.1" customHeight="1">
      <c r="A93" s="209"/>
      <c r="B93" s="209"/>
      <c r="C93" s="209"/>
      <c r="D93" s="209"/>
      <c r="E93" s="209"/>
      <c r="F93" s="209"/>
      <c r="G93" s="209"/>
      <c r="H93" s="209"/>
      <c r="I93" s="209"/>
      <c r="J93" s="209"/>
      <c r="K93" s="209"/>
      <c r="L93" s="209"/>
      <c r="M93" s="209"/>
      <c r="N93" s="209"/>
      <c r="O93" s="209"/>
      <c r="P93" s="209"/>
      <c r="Q93" s="209"/>
      <c r="R93" s="209"/>
      <c r="S93" s="209"/>
      <c r="T93" s="209"/>
      <c r="U93" s="209"/>
      <c r="V93" s="209"/>
      <c r="W93" s="209"/>
      <c r="X93" s="209"/>
      <c r="Y93" s="209"/>
      <c r="Z93" s="209"/>
      <c r="AA93" s="209"/>
      <c r="AB93" s="209"/>
      <c r="AC93" s="209"/>
      <c r="AD93" s="209"/>
      <c r="AE93" s="209"/>
      <c r="AF93" s="209"/>
      <c r="AG93" s="209"/>
      <c r="AH93" s="209"/>
      <c r="AI93" s="209"/>
      <c r="AJ93" s="209"/>
      <c r="AK93" s="209"/>
      <c r="AL93" s="209"/>
      <c r="AM93" s="209"/>
      <c r="AN93" s="209"/>
      <c r="AO93" s="209"/>
      <c r="AP93" s="209"/>
      <c r="AQ93" s="209"/>
      <c r="AR93" s="209"/>
      <c r="AS93" s="209"/>
      <c r="AT93" s="209"/>
      <c r="AU93" s="209"/>
      <c r="AV93" s="209"/>
      <c r="AW93" s="209"/>
      <c r="AX93" s="209"/>
      <c r="AY93" s="209"/>
      <c r="AZ93" s="209"/>
      <c r="BA93" s="209"/>
      <c r="BB93" s="209"/>
      <c r="BC93" s="209"/>
      <c r="BD93" s="209"/>
      <c r="BE93" s="209"/>
      <c r="BF93" s="209"/>
      <c r="BG93" s="209"/>
      <c r="BH93" s="209"/>
      <c r="BI93" s="209"/>
      <c r="BJ93" s="209"/>
      <c r="BK93" s="209"/>
      <c r="BL93" s="209"/>
      <c r="BM93" s="209"/>
      <c r="BN93" s="209"/>
      <c r="BO93" s="209"/>
      <c r="BP93" s="209"/>
      <c r="BQ93" s="209"/>
      <c r="BR93" s="209"/>
      <c r="BS93" s="209"/>
      <c r="BT93" s="209"/>
      <c r="BU93" s="209"/>
      <c r="BV93" s="209"/>
      <c r="BW93" s="209"/>
      <c r="BX93" s="209"/>
      <c r="BY93" s="209"/>
      <c r="BZ93" s="209"/>
      <c r="CA93" s="209"/>
      <c r="CB93" s="209"/>
      <c r="CC93" s="209"/>
      <c r="CD93" s="209"/>
      <c r="CE93" s="209"/>
      <c r="CF93" s="209"/>
      <c r="CG93" s="209"/>
      <c r="CH93" s="209"/>
      <c r="CI93" s="209"/>
      <c r="CJ93" s="239">
        <f t="shared" si="109"/>
        <v>67.245675581888364</v>
      </c>
      <c r="CK93" s="232">
        <v>2122112131.743</v>
      </c>
      <c r="CL93" s="233">
        <v>1078.3223780000001</v>
      </c>
      <c r="CM93" s="233">
        <v>1060.5450000000001</v>
      </c>
      <c r="CN93" s="233">
        <v>1025.9816519999999</v>
      </c>
      <c r="CO93" s="233">
        <v>993.25197560000004</v>
      </c>
      <c r="CP93" s="234">
        <v>-13.777953520000001</v>
      </c>
      <c r="CQ93" s="234">
        <v>0</v>
      </c>
      <c r="CR93" s="234">
        <v>-0.453388976</v>
      </c>
      <c r="CS93" s="234">
        <v>-143.15097</v>
      </c>
      <c r="CT93" s="234">
        <f t="shared" si="110"/>
        <v>2.6538934400000009</v>
      </c>
    </row>
    <row r="94" spans="1:98" ht="14.1" customHeight="1">
      <c r="A94" s="209"/>
      <c r="B94" s="209"/>
      <c r="C94" s="209"/>
      <c r="D94" s="209"/>
      <c r="E94" s="209"/>
      <c r="F94" s="209"/>
      <c r="G94" s="209"/>
      <c r="H94" s="209"/>
      <c r="I94" s="209"/>
      <c r="J94" s="209"/>
      <c r="K94" s="209"/>
      <c r="L94" s="209"/>
      <c r="M94" s="209"/>
      <c r="N94" s="209"/>
      <c r="O94" s="209"/>
      <c r="P94" s="209"/>
      <c r="Q94" s="209"/>
      <c r="R94" s="209"/>
      <c r="S94" s="209"/>
      <c r="T94" s="209"/>
      <c r="U94" s="209"/>
      <c r="V94" s="209"/>
      <c r="W94" s="209"/>
      <c r="X94" s="209"/>
      <c r="Y94" s="209"/>
      <c r="Z94" s="209"/>
      <c r="AA94" s="209"/>
      <c r="AB94" s="209"/>
      <c r="AC94" s="209"/>
      <c r="AD94" s="209"/>
      <c r="AE94" s="209"/>
      <c r="AF94" s="209"/>
      <c r="AG94" s="209"/>
      <c r="AH94" s="209"/>
      <c r="AI94" s="209"/>
      <c r="AJ94" s="209"/>
      <c r="AK94" s="209"/>
      <c r="AL94" s="209"/>
      <c r="AM94" s="209"/>
      <c r="AN94" s="209"/>
      <c r="AO94" s="209"/>
      <c r="AP94" s="209"/>
      <c r="AQ94" s="209"/>
      <c r="AR94" s="209"/>
      <c r="AS94" s="209"/>
      <c r="AT94" s="209"/>
      <c r="AU94" s="209"/>
      <c r="AV94" s="209"/>
      <c r="AW94" s="209"/>
      <c r="AX94" s="209"/>
      <c r="AY94" s="209"/>
      <c r="AZ94" s="209"/>
      <c r="BA94" s="209"/>
      <c r="BB94" s="209"/>
      <c r="BC94" s="209"/>
      <c r="BD94" s="209"/>
      <c r="BE94" s="209"/>
      <c r="BF94" s="209"/>
      <c r="BG94" s="209"/>
      <c r="BH94" s="209"/>
      <c r="BI94" s="209"/>
      <c r="BJ94" s="209"/>
      <c r="BK94" s="209"/>
      <c r="BL94" s="209"/>
      <c r="BM94" s="209"/>
      <c r="BN94" s="209"/>
      <c r="BO94" s="209"/>
      <c r="BP94" s="209"/>
      <c r="BQ94" s="209"/>
      <c r="BR94" s="209"/>
      <c r="BS94" s="209"/>
      <c r="BT94" s="209"/>
      <c r="BU94" s="209"/>
      <c r="BV94" s="209"/>
      <c r="BW94" s="209"/>
      <c r="BX94" s="209"/>
      <c r="BY94" s="209"/>
      <c r="BZ94" s="209"/>
      <c r="CA94" s="209"/>
      <c r="CB94" s="209"/>
      <c r="CC94" s="209"/>
      <c r="CD94" s="209"/>
      <c r="CE94" s="209"/>
      <c r="CF94" s="209"/>
      <c r="CG94" s="209"/>
      <c r="CH94" s="209"/>
      <c r="CI94" s="209"/>
      <c r="CJ94" s="239">
        <f t="shared" si="109"/>
        <v>69.013201842377114</v>
      </c>
      <c r="CK94" s="232">
        <v>2177891018.461</v>
      </c>
      <c r="CL94" s="233">
        <v>1078.332355</v>
      </c>
      <c r="CM94" s="233">
        <v>1060.5450000000001</v>
      </c>
      <c r="CN94" s="233">
        <v>1025.9829480000001</v>
      </c>
      <c r="CO94" s="233">
        <v>993.26329569999996</v>
      </c>
      <c r="CP94" s="234">
        <v>-14.049901869999999</v>
      </c>
      <c r="CQ94" s="234">
        <v>0</v>
      </c>
      <c r="CR94" s="234">
        <v>-0.46694354339999999</v>
      </c>
      <c r="CS94" s="234">
        <v>-145.12731539999999</v>
      </c>
      <c r="CT94" s="234">
        <f t="shared" si="110"/>
        <v>2.3819450900000021</v>
      </c>
    </row>
    <row r="95" spans="1:98" ht="14.1" customHeight="1">
      <c r="A95" s="209"/>
      <c r="B95" s="209"/>
      <c r="C95" s="209"/>
      <c r="D95" s="209"/>
      <c r="E95" s="209"/>
      <c r="F95" s="209"/>
      <c r="G95" s="209"/>
      <c r="H95" s="209"/>
      <c r="I95" s="209"/>
      <c r="J95" s="209"/>
      <c r="K95" s="209"/>
      <c r="L95" s="209"/>
      <c r="M95" s="209"/>
      <c r="N95" s="209"/>
      <c r="O95" s="209"/>
      <c r="P95" s="209"/>
      <c r="Q95" s="209"/>
      <c r="R95" s="209"/>
      <c r="S95" s="209"/>
      <c r="T95" s="209"/>
      <c r="U95" s="209"/>
      <c r="V95" s="209"/>
      <c r="W95" s="209"/>
      <c r="X95" s="209"/>
      <c r="Y95" s="209"/>
      <c r="Z95" s="209"/>
      <c r="AA95" s="209"/>
      <c r="AB95" s="209"/>
      <c r="AC95" s="209"/>
      <c r="AD95" s="209"/>
      <c r="AE95" s="209"/>
      <c r="AF95" s="209"/>
      <c r="AG95" s="209"/>
      <c r="AH95" s="209"/>
      <c r="AI95" s="209"/>
      <c r="AJ95" s="209"/>
      <c r="AK95" s="209"/>
      <c r="AL95" s="209"/>
      <c r="AM95" s="209"/>
      <c r="AN95" s="209"/>
      <c r="AO95" s="209"/>
      <c r="AP95" s="209"/>
      <c r="AQ95" s="209"/>
      <c r="AR95" s="209"/>
      <c r="AS95" s="209"/>
      <c r="AT95" s="209"/>
      <c r="AU95" s="209"/>
      <c r="AV95" s="209"/>
      <c r="AW95" s="209"/>
      <c r="AX95" s="209"/>
      <c r="AY95" s="209"/>
      <c r="AZ95" s="209"/>
      <c r="BA95" s="209"/>
      <c r="BB95" s="209"/>
      <c r="BC95" s="209"/>
      <c r="BD95" s="209"/>
      <c r="BE95" s="209"/>
      <c r="BF95" s="209"/>
      <c r="BG95" s="209"/>
      <c r="BH95" s="209"/>
      <c r="BI95" s="209"/>
      <c r="BJ95" s="209"/>
      <c r="BK95" s="209"/>
      <c r="BL95" s="209"/>
      <c r="BM95" s="209"/>
      <c r="BN95" s="209"/>
      <c r="BO95" s="209"/>
      <c r="BP95" s="209"/>
      <c r="BQ95" s="209"/>
      <c r="BR95" s="209"/>
      <c r="BS95" s="209"/>
      <c r="BT95" s="209"/>
      <c r="BU95" s="209"/>
      <c r="BV95" s="209"/>
      <c r="BW95" s="209"/>
      <c r="BX95" s="209"/>
      <c r="BY95" s="209"/>
      <c r="BZ95" s="209"/>
      <c r="CA95" s="209"/>
      <c r="CB95" s="209"/>
      <c r="CC95" s="209"/>
      <c r="CD95" s="209"/>
      <c r="CE95" s="209"/>
      <c r="CF95" s="209"/>
      <c r="CG95" s="209"/>
      <c r="CH95" s="209"/>
      <c r="CI95" s="209"/>
      <c r="CJ95" s="239">
        <f t="shared" si="109"/>
        <v>70.957480728921084</v>
      </c>
      <c r="CK95" s="232">
        <v>2239247793.8509998</v>
      </c>
      <c r="CL95" s="233">
        <v>1078.3549619999999</v>
      </c>
      <c r="CM95" s="233">
        <v>1060.5450000000001</v>
      </c>
      <c r="CN95" s="233">
        <v>1025.9841039999999</v>
      </c>
      <c r="CO95" s="233">
        <v>993.27340219999996</v>
      </c>
      <c r="CP95" s="234">
        <v>-14.673426989999999</v>
      </c>
      <c r="CQ95" s="234">
        <v>0</v>
      </c>
      <c r="CR95" s="234">
        <v>-0.47916846499999999</v>
      </c>
      <c r="CS95" s="234">
        <v>-146.90126660000001</v>
      </c>
      <c r="CT95" s="234">
        <f t="shared" si="110"/>
        <v>1.7584199700000021</v>
      </c>
    </row>
    <row r="96" spans="1:98" ht="14.1" customHeight="1">
      <c r="A96" s="209"/>
      <c r="B96" s="209"/>
      <c r="C96" s="209"/>
      <c r="D96" s="209"/>
      <c r="E96" s="209"/>
      <c r="F96" s="209"/>
      <c r="G96" s="209"/>
      <c r="H96" s="209"/>
      <c r="I96" s="209"/>
      <c r="J96" s="209"/>
      <c r="K96" s="209"/>
      <c r="L96" s="209"/>
      <c r="M96" s="209"/>
      <c r="N96" s="209"/>
      <c r="O96" s="209"/>
      <c r="P96" s="209"/>
      <c r="Q96" s="209"/>
      <c r="R96" s="209"/>
      <c r="S96" s="209"/>
      <c r="T96" s="209"/>
      <c r="U96" s="209"/>
      <c r="V96" s="209"/>
      <c r="W96" s="209"/>
      <c r="X96" s="209"/>
      <c r="Y96" s="209"/>
      <c r="Z96" s="209"/>
      <c r="AA96" s="209"/>
      <c r="AB96" s="209"/>
      <c r="AC96" s="209"/>
      <c r="AD96" s="209"/>
      <c r="AE96" s="209"/>
      <c r="AF96" s="209"/>
      <c r="AG96" s="209"/>
      <c r="AH96" s="209"/>
      <c r="AI96" s="209"/>
      <c r="AJ96" s="209"/>
      <c r="AK96" s="209"/>
      <c r="AL96" s="209"/>
      <c r="AM96" s="209"/>
      <c r="AN96" s="209"/>
      <c r="AO96" s="209"/>
      <c r="AP96" s="209"/>
      <c r="AQ96" s="209"/>
      <c r="AR96" s="209"/>
      <c r="AS96" s="209"/>
      <c r="AT96" s="209"/>
      <c r="AU96" s="209"/>
      <c r="AV96" s="209"/>
      <c r="AW96" s="209"/>
      <c r="AX96" s="209"/>
      <c r="AY96" s="209"/>
      <c r="AZ96" s="209"/>
      <c r="BA96" s="209"/>
      <c r="BB96" s="209"/>
      <c r="BC96" s="209"/>
      <c r="BD96" s="209"/>
      <c r="BE96" s="209"/>
      <c r="BF96" s="209"/>
      <c r="BG96" s="209"/>
      <c r="BH96" s="209"/>
      <c r="BI96" s="209"/>
      <c r="BJ96" s="209"/>
      <c r="BK96" s="209"/>
      <c r="BL96" s="209"/>
      <c r="BM96" s="209"/>
      <c r="BN96" s="209"/>
      <c r="BO96" s="209"/>
      <c r="BP96" s="209"/>
      <c r="BQ96" s="209"/>
      <c r="BR96" s="209"/>
      <c r="BS96" s="209"/>
      <c r="BT96" s="209"/>
      <c r="BU96" s="209"/>
      <c r="BV96" s="209"/>
      <c r="BW96" s="209"/>
      <c r="BX96" s="209"/>
      <c r="BY96" s="209"/>
      <c r="BZ96" s="209"/>
      <c r="CA96" s="209"/>
      <c r="CB96" s="209"/>
      <c r="CC96" s="209"/>
      <c r="CD96" s="209"/>
      <c r="CE96" s="209"/>
      <c r="CF96" s="209"/>
      <c r="CG96" s="209"/>
      <c r="CH96" s="209"/>
      <c r="CI96" s="209"/>
      <c r="CJ96" s="239">
        <f t="shared" si="109"/>
        <v>73.096187504119456</v>
      </c>
      <c r="CK96" s="232">
        <v>2306740246.7800002</v>
      </c>
      <c r="CL96" s="233">
        <v>1078.384249</v>
      </c>
      <c r="CM96" s="233">
        <v>1061.5809999999999</v>
      </c>
      <c r="CN96" s="233">
        <v>1025.98549</v>
      </c>
      <c r="CO96" s="233">
        <v>993.28303840000001</v>
      </c>
      <c r="CP96" s="234">
        <v>-15.49621728</v>
      </c>
      <c r="CQ96" s="234">
        <v>-1.2716720420000001</v>
      </c>
      <c r="CR96" s="234">
        <v>-0.4940008266</v>
      </c>
      <c r="CS96" s="234">
        <v>-148.59970150000001</v>
      </c>
      <c r="CT96" s="234">
        <f t="shared" si="110"/>
        <v>0.93562968000000168</v>
      </c>
    </row>
    <row r="97" spans="1:98" ht="14.1" customHeight="1">
      <c r="A97" s="209"/>
      <c r="B97" s="209"/>
      <c r="C97" s="209"/>
      <c r="D97" s="209"/>
      <c r="E97" s="209"/>
      <c r="F97" s="209"/>
      <c r="G97" s="209"/>
      <c r="H97" s="209"/>
      <c r="I97" s="209"/>
      <c r="J97" s="209"/>
      <c r="K97" s="209"/>
      <c r="L97" s="209"/>
      <c r="M97" s="209"/>
      <c r="N97" s="209"/>
      <c r="O97" s="209"/>
      <c r="P97" s="209"/>
      <c r="Q97" s="209"/>
      <c r="R97" s="209"/>
      <c r="S97" s="209"/>
      <c r="T97" s="209"/>
      <c r="U97" s="209"/>
      <c r="V97" s="209"/>
      <c r="W97" s="209"/>
      <c r="X97" s="209"/>
      <c r="Y97" s="209"/>
      <c r="Z97" s="209"/>
      <c r="AA97" s="209"/>
      <c r="AB97" s="209"/>
      <c r="AC97" s="209"/>
      <c r="AD97" s="209"/>
      <c r="AE97" s="209"/>
      <c r="AF97" s="209"/>
      <c r="AG97" s="209"/>
      <c r="AH97" s="209"/>
      <c r="AI97" s="209"/>
      <c r="AJ97" s="209"/>
      <c r="AK97" s="209"/>
      <c r="AL97" s="209"/>
      <c r="AM97" s="209"/>
      <c r="AN97" s="209"/>
      <c r="AO97" s="209"/>
      <c r="AP97" s="209"/>
      <c r="AQ97" s="209"/>
      <c r="AR97" s="209"/>
      <c r="AS97" s="209"/>
      <c r="AT97" s="209"/>
      <c r="AU97" s="209"/>
      <c r="AV97" s="209"/>
      <c r="AW97" s="209"/>
      <c r="AX97" s="209"/>
      <c r="AY97" s="209"/>
      <c r="AZ97" s="209"/>
      <c r="BA97" s="209"/>
      <c r="BB97" s="209"/>
      <c r="BC97" s="209"/>
      <c r="BD97" s="209"/>
      <c r="BE97" s="209"/>
      <c r="BF97" s="209"/>
      <c r="BG97" s="209"/>
      <c r="BH97" s="209"/>
      <c r="BI97" s="209"/>
      <c r="BJ97" s="209"/>
      <c r="BK97" s="209"/>
      <c r="BL97" s="209"/>
      <c r="BM97" s="209"/>
      <c r="BN97" s="209"/>
      <c r="BO97" s="209"/>
      <c r="BP97" s="209"/>
      <c r="BQ97" s="209"/>
      <c r="BR97" s="209"/>
      <c r="BS97" s="209"/>
      <c r="BT97" s="209"/>
      <c r="BU97" s="209"/>
      <c r="BV97" s="209"/>
      <c r="BW97" s="209"/>
      <c r="BX97" s="209"/>
      <c r="BY97" s="209"/>
      <c r="BZ97" s="209"/>
      <c r="CA97" s="209"/>
      <c r="CB97" s="209"/>
      <c r="CC97" s="209"/>
      <c r="CD97" s="209"/>
      <c r="CE97" s="209"/>
      <c r="CF97" s="209"/>
      <c r="CG97" s="209"/>
      <c r="CH97" s="209"/>
      <c r="CI97" s="209"/>
      <c r="CJ97" s="239">
        <f t="shared" si="109"/>
        <v>75.448764956840819</v>
      </c>
      <c r="CK97" s="232">
        <v>2380981945.0019999</v>
      </c>
      <c r="CL97" s="233">
        <v>1078.403742</v>
      </c>
      <c r="CM97" s="233">
        <v>1061.5809999999999</v>
      </c>
      <c r="CN97" s="233">
        <v>1026.14339</v>
      </c>
      <c r="CO97" s="233">
        <v>993.29818030000001</v>
      </c>
      <c r="CP97" s="234">
        <v>-16.05322335</v>
      </c>
      <c r="CQ97" s="234">
        <v>-2.696741201</v>
      </c>
      <c r="CR97" s="234">
        <v>-1.8350346019999999</v>
      </c>
      <c r="CS97" s="234">
        <v>-151.27753490000001</v>
      </c>
      <c r="CT97" s="234">
        <f t="shared" si="110"/>
        <v>0.37862361000000178</v>
      </c>
    </row>
    <row r="98" spans="1:98" ht="14.1" customHeight="1">
      <c r="A98" s="209"/>
      <c r="B98" s="209"/>
      <c r="C98" s="209"/>
      <c r="D98" s="209"/>
      <c r="E98" s="209"/>
      <c r="F98" s="209"/>
      <c r="G98" s="209"/>
      <c r="H98" s="209"/>
      <c r="I98" s="209"/>
      <c r="J98" s="209"/>
      <c r="K98" s="209"/>
      <c r="L98" s="209"/>
      <c r="M98" s="209"/>
      <c r="N98" s="209"/>
      <c r="O98" s="209"/>
      <c r="P98" s="209"/>
      <c r="Q98" s="209"/>
      <c r="R98" s="209"/>
      <c r="S98" s="209"/>
      <c r="T98" s="209"/>
      <c r="U98" s="209"/>
      <c r="V98" s="209"/>
      <c r="W98" s="209"/>
      <c r="X98" s="209"/>
      <c r="Y98" s="209"/>
      <c r="Z98" s="209"/>
      <c r="AA98" s="209"/>
      <c r="AB98" s="209"/>
      <c r="AC98" s="209"/>
      <c r="AD98" s="209"/>
      <c r="AE98" s="209"/>
      <c r="AF98" s="209"/>
      <c r="AG98" s="209"/>
      <c r="AH98" s="209"/>
      <c r="AI98" s="209"/>
      <c r="AJ98" s="209"/>
      <c r="AK98" s="209"/>
      <c r="AL98" s="209"/>
      <c r="AM98" s="209"/>
      <c r="AN98" s="209"/>
      <c r="AO98" s="209"/>
      <c r="AP98" s="209"/>
      <c r="AQ98" s="209"/>
      <c r="AR98" s="209"/>
      <c r="AS98" s="209"/>
      <c r="AT98" s="209"/>
      <c r="AU98" s="209"/>
      <c r="AV98" s="209"/>
      <c r="AW98" s="209"/>
      <c r="AX98" s="209"/>
      <c r="AY98" s="209"/>
      <c r="AZ98" s="209"/>
      <c r="BA98" s="209"/>
      <c r="BB98" s="209"/>
      <c r="BC98" s="209"/>
      <c r="BD98" s="209"/>
      <c r="BE98" s="209"/>
      <c r="BF98" s="209"/>
      <c r="BG98" s="209"/>
      <c r="BH98" s="209"/>
      <c r="BI98" s="209"/>
      <c r="BJ98" s="209"/>
      <c r="BK98" s="209"/>
      <c r="BL98" s="209"/>
      <c r="BM98" s="209"/>
      <c r="BN98" s="209"/>
      <c r="BO98" s="209"/>
      <c r="BP98" s="209"/>
      <c r="BQ98" s="209"/>
      <c r="BR98" s="209"/>
      <c r="BS98" s="209"/>
      <c r="BT98" s="209"/>
      <c r="BU98" s="209"/>
      <c r="BV98" s="209"/>
      <c r="BW98" s="209"/>
      <c r="BX98" s="209"/>
      <c r="BY98" s="209"/>
      <c r="BZ98" s="209"/>
      <c r="CA98" s="209"/>
      <c r="CB98" s="209"/>
      <c r="CC98" s="209"/>
      <c r="CD98" s="209"/>
      <c r="CE98" s="209"/>
      <c r="CF98" s="209"/>
      <c r="CG98" s="209"/>
      <c r="CH98" s="209"/>
      <c r="CI98" s="209"/>
      <c r="CJ98" s="239">
        <f t="shared" si="109"/>
        <v>78.036600154827994</v>
      </c>
      <c r="CK98" s="232">
        <v>2462647813.046</v>
      </c>
      <c r="CL98" s="233">
        <v>1078.4114279999999</v>
      </c>
      <c r="CM98" s="233">
        <v>1061.5809999999999</v>
      </c>
      <c r="CN98" s="233">
        <v>1026.234897</v>
      </c>
      <c r="CO98" s="233">
        <v>993.30660220000004</v>
      </c>
      <c r="CP98" s="234">
        <v>-16.274877889999999</v>
      </c>
      <c r="CQ98" s="234">
        <v>-3.2401296980000001</v>
      </c>
      <c r="CR98" s="234">
        <v>-2.9948151059999999</v>
      </c>
      <c r="CS98" s="234">
        <v>-152.77536910000001</v>
      </c>
      <c r="CT98" s="234">
        <f t="shared" si="110"/>
        <v>0.15696907000000238</v>
      </c>
    </row>
    <row r="99" spans="1:98" ht="14.1" customHeight="1">
      <c r="A99" s="209"/>
      <c r="B99" s="209"/>
      <c r="C99" s="209"/>
      <c r="D99" s="209"/>
      <c r="E99" s="209"/>
      <c r="F99" s="209"/>
      <c r="G99" s="209"/>
      <c r="H99" s="209"/>
      <c r="I99" s="209"/>
      <c r="J99" s="209"/>
      <c r="K99" s="209"/>
      <c r="L99" s="209"/>
      <c r="M99" s="209"/>
      <c r="N99" s="209"/>
      <c r="O99" s="209"/>
      <c r="P99" s="209"/>
      <c r="Q99" s="209"/>
      <c r="R99" s="209"/>
      <c r="S99" s="209"/>
      <c r="T99" s="209"/>
      <c r="U99" s="209"/>
      <c r="V99" s="209"/>
      <c r="W99" s="209"/>
      <c r="X99" s="209"/>
      <c r="Y99" s="209"/>
      <c r="Z99" s="209"/>
      <c r="AA99" s="209"/>
      <c r="AB99" s="209"/>
      <c r="AC99" s="209"/>
      <c r="AD99" s="209"/>
      <c r="AE99" s="209"/>
      <c r="AF99" s="209"/>
      <c r="AG99" s="209"/>
      <c r="AH99" s="209"/>
      <c r="AI99" s="209"/>
      <c r="AJ99" s="209"/>
      <c r="AK99" s="209"/>
      <c r="AL99" s="209"/>
      <c r="AM99" s="209"/>
      <c r="AN99" s="209"/>
      <c r="AO99" s="209"/>
      <c r="AP99" s="209"/>
      <c r="AQ99" s="209"/>
      <c r="AR99" s="209"/>
      <c r="AS99" s="209"/>
      <c r="AT99" s="209"/>
      <c r="AU99" s="209"/>
      <c r="AV99" s="209"/>
      <c r="AW99" s="209"/>
      <c r="AX99" s="209"/>
      <c r="AY99" s="209"/>
      <c r="AZ99" s="209"/>
      <c r="BA99" s="209"/>
      <c r="BB99" s="209"/>
      <c r="BC99" s="209"/>
      <c r="BD99" s="209"/>
      <c r="BE99" s="209"/>
      <c r="BF99" s="209"/>
      <c r="BG99" s="209"/>
      <c r="BH99" s="209"/>
      <c r="BI99" s="209"/>
      <c r="BJ99" s="209"/>
      <c r="BK99" s="209"/>
      <c r="BL99" s="209"/>
      <c r="BM99" s="209"/>
      <c r="BN99" s="209"/>
      <c r="BO99" s="209"/>
      <c r="BP99" s="209"/>
      <c r="BQ99" s="209"/>
      <c r="BR99" s="209"/>
      <c r="BS99" s="209"/>
      <c r="BT99" s="209"/>
      <c r="BU99" s="209"/>
      <c r="BV99" s="209"/>
      <c r="BW99" s="209"/>
      <c r="BX99" s="209"/>
      <c r="BY99" s="209"/>
      <c r="BZ99" s="209"/>
      <c r="CA99" s="209"/>
      <c r="CB99" s="209"/>
      <c r="CC99" s="209"/>
      <c r="CD99" s="209"/>
      <c r="CE99" s="209"/>
      <c r="CF99" s="209"/>
      <c r="CG99" s="209"/>
      <c r="CH99" s="209"/>
      <c r="CI99" s="209"/>
      <c r="CJ99" s="239">
        <f t="shared" si="109"/>
        <v>80.883218872632895</v>
      </c>
      <c r="CK99" s="232">
        <v>2552480267.895</v>
      </c>
      <c r="CL99" s="233">
        <v>1078.4145779999999</v>
      </c>
      <c r="CM99" s="233">
        <v>1061.5809999999999</v>
      </c>
      <c r="CN99" s="233">
        <v>1026.2641510000001</v>
      </c>
      <c r="CO99" s="233">
        <v>993.30961760000002</v>
      </c>
      <c r="CP99" s="234">
        <v>-16.366034190000001</v>
      </c>
      <c r="CQ99" s="234">
        <v>-3.448878267</v>
      </c>
      <c r="CR99" s="234">
        <v>-3.4178513810000002</v>
      </c>
      <c r="CS99" s="234">
        <v>-153.31344089999999</v>
      </c>
      <c r="CT99" s="234">
        <f t="shared" si="110"/>
        <v>6.5812770000000853E-2</v>
      </c>
    </row>
    <row r="100" spans="1:98" ht="14.1" customHeight="1">
      <c r="A100" s="209"/>
      <c r="B100" s="209"/>
      <c r="C100" s="209"/>
      <c r="D100" s="209"/>
      <c r="E100" s="209"/>
      <c r="F100" s="209"/>
      <c r="G100" s="209"/>
      <c r="H100" s="209"/>
      <c r="I100" s="209"/>
      <c r="J100" s="209"/>
      <c r="K100" s="209"/>
      <c r="L100" s="209"/>
      <c r="M100" s="209"/>
      <c r="N100" s="209"/>
      <c r="O100" s="209"/>
      <c r="P100" s="209"/>
      <c r="Q100" s="209"/>
      <c r="R100" s="209"/>
      <c r="S100" s="209"/>
      <c r="T100" s="209"/>
      <c r="U100" s="209"/>
      <c r="V100" s="209"/>
      <c r="W100" s="209"/>
      <c r="X100" s="209"/>
      <c r="Y100" s="209"/>
      <c r="Z100" s="209"/>
      <c r="AA100" s="209"/>
      <c r="AB100" s="209"/>
      <c r="AC100" s="209"/>
      <c r="AD100" s="209"/>
      <c r="AE100" s="209"/>
      <c r="AF100" s="209"/>
      <c r="AG100" s="209"/>
      <c r="AH100" s="209"/>
      <c r="AI100" s="209"/>
      <c r="AJ100" s="209"/>
      <c r="AK100" s="209"/>
      <c r="AL100" s="209"/>
      <c r="AM100" s="209"/>
      <c r="AN100" s="209"/>
      <c r="AO100" s="209"/>
      <c r="AP100" s="209"/>
      <c r="AQ100" s="209"/>
      <c r="AR100" s="209"/>
      <c r="AS100" s="209"/>
      <c r="AT100" s="209"/>
      <c r="AU100" s="209"/>
      <c r="AV100" s="209"/>
      <c r="AW100" s="209"/>
      <c r="AX100" s="209"/>
      <c r="AY100" s="209"/>
      <c r="AZ100" s="209"/>
      <c r="BA100" s="209"/>
      <c r="BB100" s="209"/>
      <c r="BC100" s="209"/>
      <c r="BD100" s="209"/>
      <c r="BE100" s="209"/>
      <c r="BF100" s="209"/>
      <c r="BG100" s="209"/>
      <c r="BH100" s="209"/>
      <c r="BI100" s="209"/>
      <c r="BJ100" s="209"/>
      <c r="BK100" s="209"/>
      <c r="BL100" s="209"/>
      <c r="BM100" s="209"/>
      <c r="BN100" s="209"/>
      <c r="BO100" s="209"/>
      <c r="BP100" s="209"/>
      <c r="BQ100" s="209"/>
      <c r="BR100" s="209"/>
      <c r="BS100" s="209"/>
      <c r="BT100" s="209"/>
      <c r="BU100" s="209"/>
      <c r="BV100" s="209"/>
      <c r="BW100" s="209"/>
      <c r="BX100" s="209"/>
      <c r="BY100" s="209"/>
      <c r="BZ100" s="209"/>
      <c r="CA100" s="209"/>
      <c r="CB100" s="209"/>
      <c r="CC100" s="209"/>
      <c r="CD100" s="209"/>
      <c r="CE100" s="209"/>
      <c r="CF100" s="209"/>
      <c r="CG100" s="209"/>
      <c r="CH100" s="209"/>
      <c r="CI100" s="209"/>
      <c r="CJ100" s="239">
        <f t="shared" si="109"/>
        <v>84.014499462189775</v>
      </c>
      <c r="CK100" s="232">
        <v>2651295968.2280002</v>
      </c>
      <c r="CL100" s="233">
        <v>1078.4158990000001</v>
      </c>
      <c r="CM100" s="233">
        <v>1061.5809999999999</v>
      </c>
      <c r="CN100" s="233">
        <v>1026.275333</v>
      </c>
      <c r="CO100" s="233">
        <v>993.31081510000001</v>
      </c>
      <c r="CP100" s="234">
        <v>-16.40433273</v>
      </c>
      <c r="CQ100" s="234">
        <v>-3.531393923</v>
      </c>
      <c r="CR100" s="234">
        <v>-3.585952024</v>
      </c>
      <c r="CS100" s="234">
        <v>-153.52734570000001</v>
      </c>
      <c r="CT100" s="234">
        <f t="shared" si="110"/>
        <v>2.7514230000001305E-2</v>
      </c>
    </row>
    <row r="101" spans="1:98" ht="14.1" customHeight="1">
      <c r="A101" s="209"/>
      <c r="B101" s="209"/>
      <c r="C101" s="209"/>
      <c r="D101" s="209"/>
      <c r="E101" s="209"/>
      <c r="F101" s="209"/>
      <c r="G101" s="209"/>
      <c r="H101" s="209"/>
      <c r="I101" s="209"/>
      <c r="J101" s="209"/>
      <c r="K101" s="209"/>
      <c r="L101" s="209"/>
      <c r="M101" s="209"/>
      <c r="N101" s="209"/>
      <c r="O101" s="209"/>
      <c r="P101" s="209"/>
      <c r="Q101" s="209"/>
      <c r="R101" s="209"/>
      <c r="S101" s="209"/>
      <c r="T101" s="209"/>
      <c r="U101" s="209"/>
      <c r="V101" s="209"/>
      <c r="W101" s="209"/>
      <c r="X101" s="209"/>
      <c r="Y101" s="209"/>
      <c r="Z101" s="209"/>
      <c r="AA101" s="209"/>
      <c r="AB101" s="209"/>
      <c r="AC101" s="209"/>
      <c r="AD101" s="209"/>
      <c r="AE101" s="209"/>
      <c r="AF101" s="209"/>
      <c r="AG101" s="209"/>
      <c r="AH101" s="209"/>
      <c r="AI101" s="209"/>
      <c r="AJ101" s="209"/>
      <c r="AK101" s="209"/>
      <c r="AL101" s="209"/>
      <c r="AM101" s="209"/>
      <c r="AN101" s="209"/>
      <c r="AO101" s="209"/>
      <c r="AP101" s="209"/>
      <c r="AQ101" s="209"/>
      <c r="AR101" s="209"/>
      <c r="AS101" s="209"/>
      <c r="AT101" s="209"/>
      <c r="AU101" s="209"/>
      <c r="AV101" s="209"/>
      <c r="AW101" s="209"/>
      <c r="AX101" s="209"/>
      <c r="AY101" s="209"/>
      <c r="AZ101" s="209"/>
      <c r="BA101" s="209"/>
      <c r="BB101" s="209"/>
      <c r="BC101" s="209"/>
      <c r="BD101" s="209"/>
      <c r="BE101" s="209"/>
      <c r="BF101" s="209"/>
      <c r="BG101" s="209"/>
      <c r="BH101" s="209"/>
      <c r="BI101" s="209"/>
      <c r="BJ101" s="209"/>
      <c r="BK101" s="209"/>
      <c r="BL101" s="209"/>
      <c r="BM101" s="209"/>
      <c r="BN101" s="209"/>
      <c r="BO101" s="209"/>
      <c r="BP101" s="209"/>
      <c r="BQ101" s="209"/>
      <c r="BR101" s="209"/>
      <c r="BS101" s="209"/>
      <c r="BT101" s="209"/>
      <c r="BU101" s="209"/>
      <c r="BV101" s="209"/>
      <c r="BW101" s="209"/>
      <c r="BX101" s="209"/>
      <c r="BY101" s="209"/>
      <c r="BZ101" s="209"/>
      <c r="CA101" s="209"/>
      <c r="CB101" s="209"/>
      <c r="CC101" s="209"/>
      <c r="CD101" s="209"/>
      <c r="CE101" s="209"/>
      <c r="CF101" s="209"/>
      <c r="CG101" s="209"/>
      <c r="CH101" s="209"/>
      <c r="CI101" s="209"/>
      <c r="CJ101" s="239">
        <f t="shared" si="109"/>
        <v>87.458908110724508</v>
      </c>
      <c r="CK101" s="232">
        <v>2759993238.5949998</v>
      </c>
      <c r="CL101" s="233">
        <v>1078.416459</v>
      </c>
      <c r="CM101" s="233">
        <v>1061.5809999999999</v>
      </c>
      <c r="CN101" s="233">
        <v>1026.279857</v>
      </c>
      <c r="CO101" s="233">
        <v>993.31131019999998</v>
      </c>
      <c r="CP101" s="234">
        <v>-16.420572180000001</v>
      </c>
      <c r="CQ101" s="234">
        <v>-3.564385245</v>
      </c>
      <c r="CR101" s="234">
        <v>-3.6549532490000001</v>
      </c>
      <c r="CS101" s="234">
        <v>-153.6158173</v>
      </c>
      <c r="CT101" s="234">
        <f t="shared" si="110"/>
        <v>1.1274780000000817E-2</v>
      </c>
    </row>
    <row r="102" spans="1:98" ht="14.1" customHeight="1">
      <c r="A102" s="209"/>
      <c r="B102" s="209"/>
      <c r="C102" s="209"/>
      <c r="D102" s="209"/>
      <c r="E102" s="209"/>
      <c r="F102" s="209"/>
      <c r="G102" s="209"/>
      <c r="H102" s="209"/>
      <c r="I102" s="209"/>
      <c r="J102" s="209"/>
      <c r="K102" s="209"/>
      <c r="L102" s="209"/>
      <c r="M102" s="209"/>
      <c r="N102" s="209"/>
      <c r="O102" s="209"/>
      <c r="P102" s="209"/>
      <c r="Q102" s="209"/>
      <c r="R102" s="209"/>
      <c r="S102" s="209"/>
      <c r="T102" s="209"/>
      <c r="U102" s="209"/>
      <c r="V102" s="209"/>
      <c r="W102" s="209"/>
      <c r="X102" s="209"/>
      <c r="Y102" s="209"/>
      <c r="Z102" s="209"/>
      <c r="AA102" s="209"/>
      <c r="AB102" s="209"/>
      <c r="AC102" s="209"/>
      <c r="AD102" s="209"/>
      <c r="AE102" s="209"/>
      <c r="AF102" s="209"/>
      <c r="AG102" s="209"/>
      <c r="AH102" s="209"/>
      <c r="AI102" s="209"/>
      <c r="AJ102" s="209"/>
      <c r="AK102" s="209"/>
      <c r="AL102" s="209"/>
      <c r="AM102" s="209"/>
      <c r="AN102" s="209"/>
      <c r="AO102" s="209"/>
      <c r="AP102" s="209"/>
      <c r="AQ102" s="209"/>
      <c r="AR102" s="209"/>
      <c r="AS102" s="209"/>
      <c r="BB102" s="209"/>
      <c r="BC102" s="209"/>
      <c r="BD102" s="209"/>
      <c r="BE102" s="209"/>
      <c r="BF102" s="209"/>
      <c r="BG102" s="209"/>
      <c r="BH102" s="209"/>
      <c r="BI102" s="209"/>
      <c r="BJ102" s="209"/>
      <c r="BK102" s="209"/>
      <c r="BL102" s="209"/>
      <c r="BM102" s="209"/>
      <c r="BN102" s="209"/>
      <c r="BO102" s="209"/>
      <c r="BP102" s="209"/>
      <c r="BQ102" s="209"/>
      <c r="BR102" s="209"/>
      <c r="BS102" s="209"/>
      <c r="BT102" s="209"/>
      <c r="BU102" s="209"/>
      <c r="BV102" s="209"/>
      <c r="BW102" s="209"/>
      <c r="BX102" s="209"/>
      <c r="BY102" s="209"/>
      <c r="BZ102" s="209"/>
      <c r="CA102" s="209"/>
      <c r="CB102" s="209"/>
      <c r="CC102" s="209"/>
      <c r="CD102" s="209"/>
      <c r="CE102" s="209"/>
      <c r="CF102" s="209"/>
      <c r="CG102" s="209"/>
      <c r="CH102" s="209"/>
      <c r="CI102" s="209"/>
      <c r="CJ102" s="239">
        <f t="shared" si="109"/>
        <v>91.247757624090553</v>
      </c>
      <c r="CK102" s="232">
        <v>2879560235.9980001</v>
      </c>
      <c r="CL102" s="233">
        <v>1078.416694</v>
      </c>
      <c r="CM102" s="233">
        <v>1061.5809999999999</v>
      </c>
      <c r="CN102" s="233">
        <v>1026.2817070000001</v>
      </c>
      <c r="CO102" s="233">
        <v>993.31151590000002</v>
      </c>
      <c r="CP102" s="234">
        <v>-16.427385569999998</v>
      </c>
      <c r="CQ102" s="234">
        <v>-3.577506466</v>
      </c>
      <c r="CR102" s="234">
        <v>-3.6833417000000002</v>
      </c>
      <c r="CS102" s="234">
        <v>-153.65258789999999</v>
      </c>
      <c r="CT102" s="234">
        <f t="shared" si="110"/>
        <v>4.4613900000030071E-3</v>
      </c>
    </row>
    <row r="103" spans="1:98" ht="14.1" customHeight="1">
      <c r="A103" s="209"/>
      <c r="B103" s="209"/>
      <c r="C103" s="209"/>
      <c r="D103" s="209"/>
      <c r="E103" s="209"/>
      <c r="F103" s="209"/>
      <c r="G103" s="209"/>
      <c r="H103" s="209"/>
      <c r="I103" s="209"/>
      <c r="J103" s="209"/>
      <c r="K103" s="209"/>
      <c r="L103" s="209"/>
      <c r="M103" s="209"/>
      <c r="N103" s="209"/>
      <c r="O103" s="209"/>
      <c r="P103" s="209"/>
      <c r="Q103" s="209"/>
      <c r="R103" s="209"/>
      <c r="S103" s="209"/>
      <c r="T103" s="209"/>
      <c r="U103" s="209"/>
      <c r="V103" s="209"/>
      <c r="W103" s="209"/>
      <c r="X103" s="209"/>
      <c r="Y103" s="209"/>
      <c r="Z103" s="209"/>
      <c r="AA103" s="209"/>
      <c r="AB103" s="209"/>
      <c r="AC103" s="209"/>
      <c r="AD103" s="209"/>
      <c r="AE103" s="209"/>
      <c r="AF103" s="209"/>
      <c r="AG103" s="209"/>
      <c r="AH103" s="209"/>
      <c r="AI103" s="209"/>
      <c r="AJ103" s="209"/>
      <c r="AK103" s="209"/>
      <c r="AL103" s="209"/>
      <c r="AM103" s="209"/>
      <c r="AN103" s="209"/>
      <c r="AO103" s="209"/>
      <c r="AP103" s="209"/>
      <c r="AQ103" s="209"/>
      <c r="AR103" s="209"/>
      <c r="AS103" s="209"/>
      <c r="BB103" s="209"/>
      <c r="BC103" s="209"/>
      <c r="BD103" s="209"/>
      <c r="BE103" s="209"/>
      <c r="BF103" s="209"/>
      <c r="BG103" s="209"/>
      <c r="BH103" s="209"/>
      <c r="BI103" s="209"/>
      <c r="BJ103" s="209"/>
      <c r="BK103" s="209"/>
      <c r="BL103" s="209"/>
      <c r="BM103" s="209"/>
      <c r="BN103" s="209"/>
      <c r="BO103" s="209"/>
      <c r="BP103" s="209"/>
      <c r="BQ103" s="209"/>
      <c r="BR103" s="209"/>
      <c r="BS103" s="209"/>
      <c r="BT103" s="209"/>
      <c r="BU103" s="209"/>
      <c r="BV103" s="209"/>
      <c r="BW103" s="209"/>
      <c r="BX103" s="209"/>
      <c r="BY103" s="209"/>
      <c r="BZ103" s="209"/>
      <c r="CA103" s="209"/>
      <c r="CB103" s="209"/>
      <c r="CC103" s="209"/>
      <c r="CD103" s="209"/>
      <c r="CE103" s="209"/>
      <c r="CF103" s="209"/>
      <c r="CG103" s="209"/>
      <c r="CH103" s="209"/>
      <c r="CI103" s="209"/>
      <c r="CJ103" s="239">
        <f t="shared" si="109"/>
        <v>95.415492088815384</v>
      </c>
      <c r="CK103" s="232">
        <v>3011083933.1420002</v>
      </c>
      <c r="CL103" s="233">
        <v>1078.4167890000001</v>
      </c>
      <c r="CM103" s="233">
        <v>1061.5809999999999</v>
      </c>
      <c r="CN103" s="233">
        <v>1026.282453</v>
      </c>
      <c r="CO103" s="233">
        <v>993.3116</v>
      </c>
      <c r="CP103" s="234">
        <v>-16.430160730000001</v>
      </c>
      <c r="CQ103" s="234">
        <v>-3.5826218089999999</v>
      </c>
      <c r="CR103" s="234">
        <v>-3.694812422</v>
      </c>
      <c r="CS103" s="234">
        <v>-153.66760869999999</v>
      </c>
      <c r="CT103" s="234">
        <f t="shared" si="110"/>
        <v>1.6862300000006769E-3</v>
      </c>
    </row>
    <row r="104" spans="1:98" ht="14.1" customHeight="1">
      <c r="A104" s="209"/>
      <c r="B104" s="209"/>
      <c r="C104" s="209"/>
      <c r="D104" s="209"/>
      <c r="E104" s="209"/>
      <c r="F104" s="209"/>
      <c r="G104" s="209"/>
      <c r="H104" s="209"/>
      <c r="I104" s="209"/>
      <c r="J104" s="209"/>
      <c r="K104" s="209"/>
      <c r="L104" s="209"/>
      <c r="M104" s="209"/>
      <c r="N104" s="209"/>
      <c r="O104" s="209"/>
      <c r="P104" s="209"/>
      <c r="Q104" s="209"/>
      <c r="R104" s="209"/>
      <c r="S104" s="209"/>
      <c r="T104" s="209"/>
      <c r="U104" s="209"/>
      <c r="V104" s="209"/>
      <c r="W104" s="209"/>
      <c r="X104" s="209"/>
      <c r="Y104" s="209"/>
      <c r="Z104" s="209"/>
      <c r="AA104" s="209"/>
      <c r="AB104" s="209"/>
      <c r="AC104" s="209"/>
      <c r="AD104" s="209"/>
      <c r="AE104" s="209"/>
      <c r="AF104" s="209"/>
      <c r="AG104" s="209"/>
      <c r="AH104" s="209"/>
      <c r="AI104" s="209"/>
      <c r="AJ104" s="209"/>
      <c r="AK104" s="209"/>
      <c r="AL104" s="209"/>
      <c r="AM104" s="209"/>
      <c r="AN104" s="209"/>
      <c r="AO104" s="209"/>
      <c r="AP104" s="209"/>
      <c r="AQ104" s="209"/>
      <c r="AR104" s="209"/>
      <c r="AS104" s="209"/>
      <c r="BB104" s="209"/>
      <c r="BC104" s="209"/>
      <c r="BD104" s="209"/>
      <c r="BE104" s="209"/>
      <c r="BF104" s="209"/>
      <c r="BG104" s="209"/>
      <c r="BH104" s="209"/>
      <c r="BI104" s="209"/>
      <c r="BJ104" s="209"/>
      <c r="BK104" s="209"/>
      <c r="BL104" s="209"/>
      <c r="BM104" s="209"/>
      <c r="BN104" s="209"/>
      <c r="BO104" s="209"/>
      <c r="BP104" s="209"/>
      <c r="BQ104" s="209"/>
      <c r="BR104" s="209"/>
      <c r="BS104" s="209"/>
      <c r="BT104" s="209"/>
      <c r="BU104" s="209"/>
      <c r="BV104" s="209"/>
      <c r="BW104" s="209"/>
      <c r="BX104" s="209"/>
      <c r="BY104" s="209"/>
      <c r="BZ104" s="209"/>
      <c r="CA104" s="209"/>
      <c r="CB104" s="209"/>
      <c r="CC104" s="209"/>
      <c r="CD104" s="209"/>
      <c r="CE104" s="209"/>
      <c r="CF104" s="209"/>
      <c r="CG104" s="209"/>
      <c r="CH104" s="209"/>
      <c r="CI104" s="209"/>
      <c r="CJ104" s="239">
        <f t="shared" si="109"/>
        <v>100</v>
      </c>
      <c r="CK104" s="232">
        <v>3155760000</v>
      </c>
      <c r="CL104" s="233">
        <v>1078.416827</v>
      </c>
      <c r="CM104" s="233">
        <v>1061.5809999999999</v>
      </c>
      <c r="CN104" s="233">
        <v>1026.282745</v>
      </c>
      <c r="CO104" s="233">
        <v>993.31163330000004</v>
      </c>
      <c r="CP104" s="234">
        <v>-16.431242650000002</v>
      </c>
      <c r="CQ104" s="234">
        <v>-3.5845523400000001</v>
      </c>
      <c r="CR104" s="234">
        <v>-3.6992993369999998</v>
      </c>
      <c r="CS104" s="234">
        <v>-153.67354950000001</v>
      </c>
      <c r="CT104" s="234">
        <f t="shared" si="110"/>
        <v>6.0430999999994128E-4</v>
      </c>
    </row>
  </sheetData>
  <conditionalFormatting sqref="N5:N40">
    <cfRule type="dataBar" priority="12">
      <dataBar>
        <cfvo type="min"/>
        <cfvo type="max"/>
        <color rgb="FF008AEF"/>
      </dataBar>
      <extLst>
        <ext xmlns:x14="http://schemas.microsoft.com/office/spreadsheetml/2009/9/main" uri="{B025F937-C7B1-47D3-B67F-A62EFF666E3E}">
          <x14:id>{DF438506-0F46-4507-9CE2-4D019D107923}</x14:id>
        </ext>
      </extLst>
    </cfRule>
  </conditionalFormatting>
  <conditionalFormatting sqref="O5:P40">
    <cfRule type="dataBar" priority="7">
      <dataBar>
        <cfvo type="min"/>
        <cfvo type="max"/>
        <color rgb="FFFFB628"/>
      </dataBar>
      <extLst>
        <ext xmlns:x14="http://schemas.microsoft.com/office/spreadsheetml/2009/9/main" uri="{B025F937-C7B1-47D3-B67F-A62EFF666E3E}">
          <x14:id>{E497CF4E-6652-45EC-B586-43067C23F9A8}</x14:id>
        </ext>
      </extLst>
    </cfRule>
  </conditionalFormatting>
  <conditionalFormatting sqref="S5:U40">
    <cfRule type="cellIs" dxfId="1" priority="1" operator="lessThan">
      <formula>0</formula>
    </cfRule>
  </conditionalFormatting>
  <conditionalFormatting sqref="X58:X61">
    <cfRule type="colorScale" priority="30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X41:AE46">
    <cfRule type="colorScale" priority="6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X6:AG20">
    <cfRule type="colorScale" priority="192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X25:AG39">
    <cfRule type="colorScale" priority="2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X54:AG68">
    <cfRule type="colorScale" priority="190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AK5:AK40">
    <cfRule type="colorScale" priority="10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AX39:AX46">
    <cfRule type="colorScale" priority="3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AZ39:AZ46">
    <cfRule type="colorScale" priority="4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BB3:BK17">
    <cfRule type="colorScale" priority="26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BB19:BK33">
    <cfRule type="colorScale" priority="25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BM3:BV17">
    <cfRule type="colorScale" priority="13">
      <colorScale>
        <cfvo type="min"/>
        <cfvo type="max"/>
        <color rgb="FF63BE7B"/>
        <color rgb="FFFCFCFF"/>
      </colorScale>
    </cfRule>
    <cfRule type="colorScale" priority="14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BM19:BV33">
    <cfRule type="colorScale" priority="24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BX3:CG17">
    <cfRule type="colorScale" priority="21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BX19:CG33">
    <cfRule type="colorScale" priority="22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CH16:CH17">
    <cfRule type="colorScale" priority="16">
      <colorScale>
        <cfvo type="min"/>
        <cfvo type="percentile" val="50"/>
        <cfvo type="max"/>
        <color rgb="FF5A8AC6"/>
        <color rgb="FFFCFCFF"/>
        <color rgb="FFF8696B"/>
      </colorScale>
    </cfRule>
  </conditionalFormatting>
  <pageMargins left="0.7" right="0.7" top="0.75" bottom="0.75" header="0.3" footer="0.3"/>
  <drawing r:id="rId1"/>
  <extLst>
    <ext xmlns:x14="http://schemas.microsoft.com/office/spreadsheetml/2009/9/main" uri="{78C0D931-6437-407d-A8EE-F0AAD7539E65}">
      <x14:conditionalFormattings>
        <x14:conditionalFormatting xmlns:xm="http://schemas.microsoft.com/office/excel/2006/main">
          <x14:cfRule type="dataBar" id="{DF438506-0F46-4507-9CE2-4D019D107923}">
            <x14:dataBar minLength="0" maxLength="100" gradient="0">
              <x14:cfvo type="autoMin"/>
              <x14:cfvo type="autoMax"/>
              <x14:negativeFillColor rgb="FFFF0000"/>
              <x14:axisColor rgb="FF000000"/>
            </x14:dataBar>
          </x14:cfRule>
          <xm:sqref>N5:N40</xm:sqref>
        </x14:conditionalFormatting>
        <x14:conditionalFormatting xmlns:xm="http://schemas.microsoft.com/office/excel/2006/main">
          <x14:cfRule type="dataBar" id="{E497CF4E-6652-45EC-B586-43067C23F9A8}">
            <x14:dataBar minLength="0" maxLength="100" gradient="0">
              <x14:cfvo type="autoMin"/>
              <x14:cfvo type="autoMax"/>
              <x14:negativeFillColor rgb="FFFF0000"/>
              <x14:axisColor rgb="FF000000"/>
            </x14:dataBar>
          </x14:cfRule>
          <xm:sqref>O5:P40</xm:sqref>
        </x14:conditionalFormatting>
      </x14:conditionalFormattings>
    </ext>
  </extLst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4019401-D1FE-42FE-8CCC-01206B51D803}">
  <dimension ref="A1:CE386"/>
  <sheetViews>
    <sheetView zoomScale="110" zoomScaleNormal="110" workbookViewId="0">
      <selection activeCell="B5" sqref="B5:L20"/>
    </sheetView>
  </sheetViews>
  <sheetFormatPr defaultRowHeight="9.9499999999999993" customHeight="1"/>
  <cols>
    <col min="1" max="1" width="3.140625" customWidth="1"/>
    <col min="2" max="2" width="2.7109375" customWidth="1"/>
    <col min="3" max="12" width="2.140625" customWidth="1"/>
    <col min="13" max="13" width="2.7109375" customWidth="1"/>
    <col min="14" max="14" width="3.85546875" style="308" customWidth="1"/>
    <col min="15" max="17" width="2" style="308" customWidth="1"/>
    <col min="18" max="18" width="3.28515625" style="308" customWidth="1"/>
    <col min="19" max="19" width="3.140625" style="308" customWidth="1"/>
    <col min="20" max="20" width="3.28515625" style="308" customWidth="1"/>
    <col min="21" max="21" width="3.85546875" style="308" customWidth="1"/>
    <col min="22" max="22" width="4.7109375" style="308" customWidth="1"/>
    <col min="23" max="23" width="9.140625" style="308"/>
    <col min="24" max="26" width="3.85546875" style="308" customWidth="1"/>
    <col min="27" max="27" width="4.7109375" style="308" customWidth="1"/>
    <col min="28" max="28" width="6.140625" style="314" customWidth="1"/>
    <col min="29" max="30" width="4.28515625" style="37" customWidth="1"/>
    <col min="31" max="31" width="3.85546875" style="312" customWidth="1"/>
    <col min="32" max="34" width="2" customWidth="1"/>
    <col min="35" max="35" width="3.28515625" customWidth="1"/>
    <col min="36" max="36" width="4.5703125" customWidth="1"/>
    <col min="37" max="37" width="5.42578125" customWidth="1"/>
    <col min="38" max="38" width="3.85546875" customWidth="1"/>
    <col min="39" max="39" width="4.7109375" customWidth="1"/>
    <col min="40" max="40" width="6.5703125" customWidth="1"/>
    <col min="41" max="42" width="2.5703125" customWidth="1"/>
    <col min="43" max="43" width="3.85546875" customWidth="1"/>
    <col min="44" max="45" width="2.5703125" customWidth="1"/>
    <col min="46" max="46" width="4.28515625" customWidth="1"/>
    <col min="47" max="47" width="2.140625" customWidth="1"/>
    <col min="48" max="48" width="2.5703125" customWidth="1"/>
    <col min="49" max="49" width="4.7109375" customWidth="1"/>
    <col min="50" max="50" width="2.85546875" customWidth="1"/>
    <col min="51" max="53" width="2.140625" customWidth="1"/>
    <col min="54" max="54" width="2.42578125" bestFit="1" customWidth="1"/>
    <col min="56" max="56" width="3.28515625" customWidth="1"/>
    <col min="57" max="57" width="6.28515625" customWidth="1"/>
    <col min="58" max="58" width="27.28515625" customWidth="1"/>
    <col min="59" max="59" width="3.140625" customWidth="1"/>
    <col min="60" max="60" width="3.42578125" style="90" customWidth="1"/>
    <col min="61" max="61" width="2.7109375" style="90" customWidth="1"/>
    <col min="62" max="62" width="5.5703125" style="90" bestFit="1" customWidth="1"/>
    <col min="63" max="65" width="9.42578125" style="90" bestFit="1" customWidth="1"/>
    <col min="66" max="68" width="10.140625" style="90" bestFit="1" customWidth="1"/>
    <col min="69" max="69" width="4.5703125" customWidth="1"/>
    <col min="70" max="70" width="13.5703125" style="342" bestFit="1" customWidth="1"/>
    <col min="71" max="71" width="3.140625" customWidth="1"/>
    <col min="72" max="72" width="3.42578125" customWidth="1"/>
    <col min="73" max="73" width="2.7109375" customWidth="1"/>
    <col min="80" max="83" width="3.140625" customWidth="1"/>
  </cols>
  <sheetData>
    <row r="1" spans="1:83" ht="9.9499999999999993" customHeight="1">
      <c r="A1" s="209"/>
      <c r="B1" s="209"/>
      <c r="C1" s="209"/>
      <c r="D1" s="209"/>
      <c r="E1" s="209"/>
      <c r="F1" s="209"/>
      <c r="G1" s="209"/>
      <c r="H1" s="209"/>
      <c r="I1" s="209"/>
      <c r="J1" s="209"/>
      <c r="K1" s="209"/>
      <c r="L1" s="209"/>
      <c r="M1" s="209"/>
      <c r="N1" s="237"/>
      <c r="O1" s="237"/>
      <c r="P1" s="237"/>
      <c r="Q1" s="237"/>
      <c r="R1" s="237"/>
      <c r="S1" s="237"/>
      <c r="T1" s="237"/>
      <c r="U1" s="237"/>
      <c r="V1" s="237"/>
      <c r="W1" s="237"/>
      <c r="X1" s="237"/>
      <c r="Y1" s="237"/>
      <c r="Z1" s="237"/>
      <c r="AA1" s="237"/>
      <c r="AB1" s="313"/>
      <c r="AC1" s="85"/>
      <c r="AD1" s="85"/>
      <c r="AE1" s="237"/>
      <c r="AF1" s="237"/>
      <c r="AG1" s="237"/>
      <c r="AH1" s="237"/>
      <c r="AI1" s="237"/>
      <c r="AJ1" s="237"/>
      <c r="AK1" s="237"/>
      <c r="AL1" s="237"/>
      <c r="AM1" s="237"/>
      <c r="AN1" s="237"/>
      <c r="AO1" s="237"/>
      <c r="AP1" s="237"/>
      <c r="AQ1" s="237"/>
      <c r="AR1" s="237"/>
      <c r="AS1" s="313"/>
      <c r="AT1" s="85"/>
      <c r="AU1" s="87"/>
      <c r="AV1" s="87"/>
      <c r="AW1" s="87"/>
      <c r="AX1" s="87"/>
      <c r="AY1" s="87"/>
      <c r="AZ1" s="87"/>
      <c r="BA1" s="87"/>
      <c r="BB1" s="147"/>
      <c r="BC1" s="147"/>
      <c r="BD1" s="147"/>
      <c r="BE1" s="147"/>
      <c r="BF1" s="50"/>
      <c r="BG1" s="209"/>
      <c r="BH1" s="229"/>
      <c r="BI1" s="229"/>
      <c r="BJ1" s="229"/>
      <c r="BK1" s="229"/>
      <c r="BL1" s="229"/>
      <c r="BM1" s="229"/>
      <c r="BN1" s="229"/>
      <c r="BO1" s="229"/>
      <c r="BP1" s="229"/>
      <c r="BQ1" s="336"/>
      <c r="BR1" s="336"/>
      <c r="BS1" s="209"/>
      <c r="BT1" s="229"/>
      <c r="BU1" s="229"/>
      <c r="BV1" s="229"/>
      <c r="BW1" s="229"/>
      <c r="BX1" s="229"/>
      <c r="BY1" s="229"/>
      <c r="BZ1" s="229"/>
      <c r="CA1" s="229"/>
      <c r="CB1" s="209"/>
      <c r="CC1" s="209"/>
      <c r="CD1" s="229">
        <v>1</v>
      </c>
      <c r="CE1" s="209"/>
    </row>
    <row r="2" spans="1:83" ht="9.9499999999999993" customHeight="1">
      <c r="A2" s="209"/>
      <c r="B2" s="209"/>
      <c r="C2" s="209"/>
      <c r="D2" s="209"/>
      <c r="E2" s="209"/>
      <c r="F2" s="209"/>
      <c r="G2" s="209"/>
      <c r="H2" s="209"/>
      <c r="I2" s="209"/>
      <c r="J2" s="209"/>
      <c r="K2" s="209"/>
      <c r="L2" s="209"/>
      <c r="M2" s="209"/>
      <c r="N2" s="316" t="s">
        <v>462</v>
      </c>
      <c r="O2" s="316"/>
      <c r="P2" s="316"/>
      <c r="Q2" s="316"/>
      <c r="R2" s="316"/>
      <c r="S2" s="316"/>
      <c r="T2" s="237"/>
      <c r="U2" s="237"/>
      <c r="V2" s="237"/>
      <c r="W2" s="237"/>
      <c r="X2" s="237"/>
      <c r="Y2" s="237"/>
      <c r="Z2" s="237"/>
      <c r="AA2" s="237"/>
      <c r="AB2" s="313"/>
      <c r="AC2" s="85"/>
      <c r="AD2" s="85"/>
      <c r="AE2" s="316" t="s">
        <v>486</v>
      </c>
      <c r="AF2" s="316"/>
      <c r="AG2" s="316"/>
      <c r="AH2" s="316"/>
      <c r="AI2" s="316"/>
      <c r="AJ2" s="316"/>
      <c r="AK2" s="317"/>
      <c r="AL2" s="317"/>
      <c r="AM2" s="317"/>
      <c r="AN2" s="317"/>
      <c r="AO2" s="317"/>
      <c r="AP2" s="317"/>
      <c r="AQ2" s="317"/>
      <c r="AR2" s="317"/>
      <c r="AS2" s="321"/>
      <c r="AT2" s="322"/>
      <c r="AU2" s="316" t="s">
        <v>466</v>
      </c>
      <c r="AV2" s="315"/>
      <c r="AW2" s="315"/>
      <c r="AX2" s="315"/>
      <c r="AY2" s="315"/>
      <c r="AZ2" s="315"/>
      <c r="BA2" s="315"/>
      <c r="BB2" s="147"/>
      <c r="BC2" s="331">
        <f>COUNT(BB4:BB104)</f>
        <v>100</v>
      </c>
      <c r="BD2" s="316" t="s">
        <v>607</v>
      </c>
      <c r="BE2" s="316"/>
      <c r="BF2" s="50" t="s">
        <v>624</v>
      </c>
      <c r="BG2" s="209"/>
      <c r="BH2" s="336" t="s">
        <v>617</v>
      </c>
      <c r="BI2" s="229"/>
      <c r="BJ2" s="229"/>
      <c r="BK2" s="229"/>
      <c r="BL2" s="229"/>
      <c r="BM2" s="229"/>
      <c r="BN2" s="229"/>
      <c r="BO2" s="229"/>
      <c r="BP2" s="229"/>
      <c r="BQ2" s="336"/>
      <c r="BR2" s="336"/>
      <c r="BS2" s="209"/>
      <c r="BT2" s="336" t="s">
        <v>617</v>
      </c>
      <c r="BU2" s="229"/>
      <c r="BV2" s="229"/>
      <c r="BW2" s="229"/>
      <c r="BX2" s="229"/>
      <c r="BY2" s="229"/>
      <c r="BZ2" s="229"/>
      <c r="CA2" s="229"/>
      <c r="CB2" s="209"/>
      <c r="CC2" s="209"/>
      <c r="CD2" s="209"/>
      <c r="CE2" s="209"/>
    </row>
    <row r="3" spans="1:83" ht="9.9499999999999993" customHeight="1">
      <c r="A3" s="209"/>
      <c r="B3" s="186"/>
      <c r="C3" s="11"/>
      <c r="D3" s="11"/>
      <c r="E3" s="11"/>
      <c r="F3" s="11"/>
      <c r="G3" s="11"/>
      <c r="H3" s="186"/>
      <c r="I3" s="186"/>
      <c r="J3" s="186"/>
      <c r="K3" s="186"/>
      <c r="L3" s="186"/>
      <c r="M3" s="186"/>
      <c r="N3" s="316" t="s">
        <v>465</v>
      </c>
      <c r="O3" s="316"/>
      <c r="P3" s="316"/>
      <c r="Q3" s="316"/>
      <c r="R3" s="315"/>
      <c r="S3" s="315"/>
      <c r="T3" s="237"/>
      <c r="U3" s="237"/>
      <c r="V3" s="237"/>
      <c r="W3" s="237"/>
      <c r="X3" s="237"/>
      <c r="Y3" s="237"/>
      <c r="Z3" s="237"/>
      <c r="AA3" s="237"/>
      <c r="AB3" s="313" t="s">
        <v>276</v>
      </c>
      <c r="AC3" s="85"/>
      <c r="AD3" s="85"/>
      <c r="AE3" s="316" t="s">
        <v>464</v>
      </c>
      <c r="AF3" s="316"/>
      <c r="AG3" s="316"/>
      <c r="AH3" s="316"/>
      <c r="AI3" s="315"/>
      <c r="AJ3" s="315"/>
      <c r="AK3" s="323"/>
      <c r="AL3" s="323"/>
      <c r="AM3" s="323"/>
      <c r="AN3" s="323"/>
      <c r="AO3" s="323" t="s">
        <v>29</v>
      </c>
      <c r="AP3" s="323" t="s">
        <v>249</v>
      </c>
      <c r="AQ3" s="323"/>
      <c r="AR3" s="323" t="s">
        <v>224</v>
      </c>
      <c r="AS3" s="323"/>
      <c r="AT3" s="323" t="s">
        <v>220</v>
      </c>
      <c r="AU3" s="316" t="s">
        <v>29</v>
      </c>
      <c r="AV3" s="315"/>
      <c r="AW3" s="315"/>
      <c r="AX3" s="315"/>
      <c r="AY3" s="315"/>
      <c r="AZ3" s="315"/>
      <c r="BA3" s="315"/>
      <c r="BB3" s="316"/>
      <c r="BC3" s="316" t="s">
        <v>485</v>
      </c>
      <c r="BD3" s="316" t="s">
        <v>488</v>
      </c>
      <c r="BE3" s="316"/>
      <c r="BF3" s="333" t="s">
        <v>455</v>
      </c>
      <c r="BG3" s="209"/>
      <c r="BH3" s="336" t="s">
        <v>616</v>
      </c>
      <c r="BI3" s="229"/>
      <c r="BJ3" s="229"/>
      <c r="BK3" s="229"/>
      <c r="BL3" s="229"/>
      <c r="BM3" s="229"/>
      <c r="BN3" s="229"/>
      <c r="BO3" s="229"/>
      <c r="BP3" s="229"/>
      <c r="BQ3" s="339">
        <f>MAX(BQ5:BQ350)</f>
        <v>730</v>
      </c>
      <c r="BR3" s="339">
        <f>365*2</f>
        <v>730</v>
      </c>
      <c r="BS3" s="209"/>
      <c r="BT3" s="336" t="s">
        <v>616</v>
      </c>
      <c r="BU3" s="229"/>
      <c r="BV3" s="229"/>
      <c r="BW3" s="229"/>
      <c r="BX3" s="229"/>
      <c r="BY3" s="229"/>
      <c r="BZ3" s="229"/>
      <c r="CA3" s="229"/>
      <c r="CB3" s="209"/>
      <c r="CC3" s="209"/>
      <c r="CD3" s="209"/>
      <c r="CE3" s="209"/>
    </row>
    <row r="4" spans="1:83" ht="9.9499999999999993" customHeight="1">
      <c r="A4" s="209"/>
      <c r="B4" s="187"/>
      <c r="C4" s="11"/>
      <c r="D4" s="11"/>
      <c r="E4" s="11"/>
      <c r="F4" s="11"/>
      <c r="G4" s="11"/>
      <c r="H4" s="187"/>
      <c r="I4" s="187"/>
      <c r="J4" s="187"/>
      <c r="K4" s="187"/>
      <c r="L4" s="187"/>
      <c r="M4" s="11"/>
      <c r="N4" s="237"/>
      <c r="O4" s="309"/>
      <c r="P4" s="309"/>
      <c r="Q4" s="309"/>
      <c r="R4" s="237"/>
      <c r="S4" s="237"/>
      <c r="T4" s="237"/>
      <c r="U4" s="237"/>
      <c r="V4" s="237"/>
      <c r="W4" s="237"/>
      <c r="X4" s="237"/>
      <c r="Y4" s="237"/>
      <c r="Z4" s="237"/>
      <c r="AA4" s="237"/>
      <c r="AB4" s="313" t="s">
        <v>298</v>
      </c>
      <c r="AC4" s="85"/>
      <c r="AD4" s="85"/>
      <c r="AE4" s="317"/>
      <c r="AF4" s="309"/>
      <c r="AG4" s="309"/>
      <c r="AH4" s="309"/>
      <c r="AI4" s="317"/>
      <c r="AJ4" s="317"/>
      <c r="AK4" s="323" t="s">
        <v>467</v>
      </c>
      <c r="AL4" s="323" t="s">
        <v>217</v>
      </c>
      <c r="AM4" s="323"/>
      <c r="AN4" s="323" t="s">
        <v>99</v>
      </c>
      <c r="AO4" s="323" t="s">
        <v>29</v>
      </c>
      <c r="AP4" s="323"/>
      <c r="AQ4" s="323" t="s">
        <v>218</v>
      </c>
      <c r="AR4" s="323">
        <v>0</v>
      </c>
      <c r="AS4" s="323"/>
      <c r="AT4" s="323">
        <v>0</v>
      </c>
      <c r="AU4" s="318"/>
      <c r="AV4" s="318">
        <v>0</v>
      </c>
      <c r="AW4" s="108">
        <v>1</v>
      </c>
      <c r="AX4" s="108">
        <v>2</v>
      </c>
      <c r="AY4" s="318">
        <v>3</v>
      </c>
      <c r="AZ4" s="318"/>
      <c r="BA4" s="318"/>
      <c r="BB4" s="332"/>
      <c r="BC4" s="332">
        <v>0</v>
      </c>
      <c r="BD4" s="335" t="s">
        <v>490</v>
      </c>
      <c r="BE4" s="335"/>
      <c r="BF4" s="333" t="s">
        <v>492</v>
      </c>
      <c r="BG4" s="209"/>
      <c r="BH4" s="337"/>
      <c r="BI4" s="337" t="s">
        <v>608</v>
      </c>
      <c r="BJ4" s="90" t="s">
        <v>609</v>
      </c>
      <c r="BK4" s="90" t="s">
        <v>610</v>
      </c>
      <c r="BL4" s="90" t="s">
        <v>611</v>
      </c>
      <c r="BM4" s="90" t="s">
        <v>612</v>
      </c>
      <c r="BN4" s="90" t="s">
        <v>613</v>
      </c>
      <c r="BO4" s="90" t="s">
        <v>614</v>
      </c>
      <c r="BP4" s="90" t="s">
        <v>615</v>
      </c>
      <c r="BQ4" s="340">
        <f>24*60*60</f>
        <v>86400</v>
      </c>
      <c r="BR4" s="338"/>
      <c r="BS4" s="209"/>
      <c r="BT4" s="337"/>
      <c r="BU4" s="337" t="s">
        <v>608</v>
      </c>
      <c r="BV4" s="90" t="s">
        <v>618</v>
      </c>
      <c r="BW4" s="90" t="s">
        <v>619</v>
      </c>
      <c r="BX4" s="90" t="s">
        <v>620</v>
      </c>
      <c r="BY4" s="90" t="s">
        <v>621</v>
      </c>
      <c r="BZ4" s="90" t="s">
        <v>622</v>
      </c>
      <c r="CA4" s="90" t="s">
        <v>623</v>
      </c>
      <c r="CB4" s="209"/>
      <c r="CC4" s="209"/>
      <c r="CD4" s="209"/>
      <c r="CE4" s="209"/>
    </row>
    <row r="5" spans="1:83" ht="9.9499999999999993" customHeight="1">
      <c r="A5" s="217"/>
      <c r="B5" s="241"/>
      <c r="C5" s="241">
        <f t="shared" ref="C5:L5" si="0">C175</f>
        <v>1</v>
      </c>
      <c r="D5" s="241">
        <f t="shared" si="0"/>
        <v>2</v>
      </c>
      <c r="E5" s="241">
        <f t="shared" si="0"/>
        <v>3</v>
      </c>
      <c r="F5" s="241">
        <f t="shared" si="0"/>
        <v>4</v>
      </c>
      <c r="G5" s="241">
        <f t="shared" si="0"/>
        <v>5</v>
      </c>
      <c r="H5" s="241">
        <f t="shared" si="0"/>
        <v>6</v>
      </c>
      <c r="I5" s="241">
        <f t="shared" si="0"/>
        <v>7</v>
      </c>
      <c r="J5" s="241">
        <f t="shared" si="0"/>
        <v>8</v>
      </c>
      <c r="K5" s="241">
        <f t="shared" si="0"/>
        <v>9</v>
      </c>
      <c r="L5" s="241">
        <f t="shared" si="0"/>
        <v>10</v>
      </c>
      <c r="M5" s="11"/>
      <c r="N5" s="237"/>
      <c r="O5" s="309" t="s">
        <v>458</v>
      </c>
      <c r="P5" s="309" t="s">
        <v>459</v>
      </c>
      <c r="Q5" s="309" t="s">
        <v>460</v>
      </c>
      <c r="R5" s="237" t="s">
        <v>461</v>
      </c>
      <c r="S5" s="317" t="s">
        <v>448</v>
      </c>
      <c r="T5" s="237" t="s">
        <v>449</v>
      </c>
      <c r="U5" s="237" t="s">
        <v>450</v>
      </c>
      <c r="V5" s="237" t="s">
        <v>451</v>
      </c>
      <c r="W5" s="237" t="s">
        <v>452</v>
      </c>
      <c r="X5" s="237" t="s">
        <v>453</v>
      </c>
      <c r="Y5" s="237" t="s">
        <v>454</v>
      </c>
      <c r="Z5" s="237" t="s">
        <v>455</v>
      </c>
      <c r="AA5" s="237" t="s">
        <v>456</v>
      </c>
      <c r="AB5" s="313" t="s">
        <v>457</v>
      </c>
      <c r="AC5" s="85">
        <v>1</v>
      </c>
      <c r="AD5" s="85">
        <v>2</v>
      </c>
      <c r="AE5" s="317"/>
      <c r="AF5" s="309" t="s">
        <v>458</v>
      </c>
      <c r="AG5" s="309" t="s">
        <v>459</v>
      </c>
      <c r="AH5" s="309" t="s">
        <v>460</v>
      </c>
      <c r="AI5" s="317" t="s">
        <v>461</v>
      </c>
      <c r="AJ5" s="317" t="s">
        <v>448</v>
      </c>
      <c r="AK5" s="317" t="s">
        <v>449</v>
      </c>
      <c r="AL5" s="317" t="s">
        <v>450</v>
      </c>
      <c r="AM5" s="317" t="s">
        <v>451</v>
      </c>
      <c r="AN5" s="317" t="s">
        <v>452</v>
      </c>
      <c r="AO5" s="317" t="s">
        <v>453</v>
      </c>
      <c r="AP5" s="317" t="s">
        <v>454</v>
      </c>
      <c r="AQ5" s="317" t="s">
        <v>455</v>
      </c>
      <c r="AR5" s="317" t="s">
        <v>456</v>
      </c>
      <c r="AS5" s="321" t="s">
        <v>457</v>
      </c>
      <c r="AT5" s="321" t="s">
        <v>463</v>
      </c>
      <c r="AU5" s="320"/>
      <c r="AV5" s="320">
        <v>0</v>
      </c>
      <c r="AW5" s="320">
        <v>1</v>
      </c>
      <c r="AX5" s="320">
        <v>2</v>
      </c>
      <c r="AY5" s="320">
        <v>3</v>
      </c>
      <c r="AZ5" s="320"/>
      <c r="BA5" s="320"/>
      <c r="BB5" s="332">
        <v>0</v>
      </c>
      <c r="BC5" s="332">
        <v>0.100005</v>
      </c>
      <c r="BD5" s="335" t="s">
        <v>491</v>
      </c>
      <c r="BE5" s="335"/>
      <c r="BF5" s="334" t="s">
        <v>493</v>
      </c>
      <c r="BG5" s="217"/>
      <c r="BH5" s="337">
        <v>0</v>
      </c>
      <c r="BI5" s="337">
        <v>2628000</v>
      </c>
      <c r="BJ5" s="90">
        <v>185</v>
      </c>
      <c r="BK5" s="90">
        <v>1015.854877</v>
      </c>
      <c r="BL5" s="90">
        <v>224.46239929999999</v>
      </c>
      <c r="BM5" s="90">
        <v>6.3920435209999997</v>
      </c>
      <c r="BN5" s="90">
        <v>-1015.854877</v>
      </c>
      <c r="BO5" s="90">
        <v>-195.9399951</v>
      </c>
      <c r="BP5" s="90">
        <v>-207.13036059999999</v>
      </c>
      <c r="BQ5" s="338">
        <f>BI5/$BQ$4</f>
        <v>30.416666666666668</v>
      </c>
      <c r="BR5" s="338" t="s">
        <v>608</v>
      </c>
      <c r="BS5" s="217"/>
      <c r="BT5" s="337">
        <v>0</v>
      </c>
      <c r="BU5" s="337">
        <v>2628000</v>
      </c>
      <c r="BV5" s="90">
        <v>1041.251409</v>
      </c>
      <c r="BW5" s="90">
        <v>1001.410486</v>
      </c>
      <c r="BX5" s="90">
        <v>-32.629095649999996</v>
      </c>
      <c r="BY5" s="90">
        <v>31.227061469999999</v>
      </c>
      <c r="BZ5" s="90">
        <v>-186.39162949999999</v>
      </c>
      <c r="CA5" s="90">
        <v>175.90329919999999</v>
      </c>
      <c r="CB5" s="217"/>
      <c r="CC5" s="217"/>
      <c r="CD5" s="217"/>
      <c r="CE5" s="217"/>
    </row>
    <row r="6" spans="1:83" ht="9.9499999999999993" customHeight="1">
      <c r="A6" s="217">
        <v>1</v>
      </c>
      <c r="B6" s="241">
        <v>1</v>
      </c>
      <c r="C6" s="196" t="str">
        <f t="shared" ref="C6:L6" si="1">IF(C76&lt;&gt;0,-1,IF(ISNUMBER(MATCH(C177,$AD$6:$AD$205,0)),$AD$5,IF(ISNUMBER(MATCH(C177,$AT$6:$AT$206,0)),$AK$4,IF(ISNUMBER(MATCH(C177,$AC$6:$AC$205,0)),$AC$5,0))))</f>
        <v>S</v>
      </c>
      <c r="D6" s="196">
        <f t="shared" si="1"/>
        <v>1</v>
      </c>
      <c r="E6" s="196">
        <f t="shared" si="1"/>
        <v>0</v>
      </c>
      <c r="F6" s="196">
        <f t="shared" si="1"/>
        <v>0</v>
      </c>
      <c r="G6" s="196">
        <f t="shared" si="1"/>
        <v>0</v>
      </c>
      <c r="H6" s="196">
        <f t="shared" si="1"/>
        <v>0</v>
      </c>
      <c r="I6" s="196">
        <f t="shared" si="1"/>
        <v>0</v>
      </c>
      <c r="J6" s="196">
        <f t="shared" si="1"/>
        <v>0</v>
      </c>
      <c r="K6" s="196">
        <f t="shared" si="1"/>
        <v>0</v>
      </c>
      <c r="L6" s="196">
        <f t="shared" si="1"/>
        <v>0</v>
      </c>
      <c r="M6" s="189">
        <f>COUNT(C6:L6)</f>
        <v>9</v>
      </c>
      <c r="N6" s="308">
        <v>0</v>
      </c>
      <c r="O6" s="309">
        <v>0</v>
      </c>
      <c r="P6" s="309">
        <v>0</v>
      </c>
      <c r="Q6" s="309">
        <v>0</v>
      </c>
      <c r="R6" s="308">
        <v>0</v>
      </c>
      <c r="S6" s="317" t="s">
        <v>149</v>
      </c>
      <c r="T6" s="308">
        <v>1</v>
      </c>
      <c r="U6" s="308">
        <v>100</v>
      </c>
      <c r="V6" s="308">
        <v>0.1</v>
      </c>
      <c r="W6" s="310">
        <v>9.9999999999999995E-7</v>
      </c>
      <c r="X6" s="308">
        <v>0.1</v>
      </c>
      <c r="Y6" s="308">
        <v>0.3</v>
      </c>
      <c r="Z6" s="308">
        <v>0.11</v>
      </c>
      <c r="AA6" s="308">
        <v>3.5</v>
      </c>
      <c r="AB6" s="314" t="s">
        <v>276</v>
      </c>
      <c r="AC6" s="241" t="str">
        <f>IF(AB6=$AB$3,_xlfn.CONCAT(Q6+1,",",P6+1),"")</f>
        <v>1,1</v>
      </c>
      <c r="AD6" s="241" t="str">
        <f>IF(AB6=$AB$4,_xlfn.CONCAT(Q6+1,",",P6+1),"")</f>
        <v/>
      </c>
      <c r="AE6" s="317">
        <v>0</v>
      </c>
      <c r="AF6" s="309">
        <v>0</v>
      </c>
      <c r="AG6" s="309">
        <v>0</v>
      </c>
      <c r="AH6" s="309">
        <v>0</v>
      </c>
      <c r="AI6" s="317">
        <v>0</v>
      </c>
      <c r="AJ6" s="317" t="s">
        <v>149</v>
      </c>
      <c r="AK6" s="308">
        <v>4500</v>
      </c>
      <c r="AL6" s="308">
        <v>12</v>
      </c>
      <c r="AM6" s="308">
        <v>8.677E-4</v>
      </c>
      <c r="AN6" s="310">
        <v>1093.048</v>
      </c>
      <c r="AO6" s="308">
        <v>3</v>
      </c>
      <c r="AP6" s="308">
        <v>3.0000000000000001E-6</v>
      </c>
      <c r="AQ6" s="308">
        <v>0.03</v>
      </c>
      <c r="AR6" s="308">
        <v>1</v>
      </c>
      <c r="AS6" s="314">
        <v>1</v>
      </c>
      <c r="AT6" s="241" t="str">
        <f>_xlfn.CONCAT(AH6+1,",",AG6+1)</f>
        <v>1,1</v>
      </c>
      <c r="AU6" s="319">
        <v>0</v>
      </c>
      <c r="AV6" s="319">
        <v>0</v>
      </c>
      <c r="AW6" s="320">
        <v>-1</v>
      </c>
      <c r="AX6" s="320"/>
      <c r="AY6" s="320"/>
      <c r="AZ6" s="320"/>
      <c r="BA6" s="320"/>
      <c r="BB6" s="332">
        <v>1</v>
      </c>
      <c r="BC6" s="332">
        <v>0.100005</v>
      </c>
      <c r="BD6" s="332"/>
      <c r="BE6" s="333" t="s">
        <v>29</v>
      </c>
      <c r="BF6" s="334" t="s">
        <v>494</v>
      </c>
      <c r="BG6" s="217"/>
      <c r="BH6" s="337">
        <v>1</v>
      </c>
      <c r="BI6" s="337">
        <v>2803200</v>
      </c>
      <c r="BJ6" s="90">
        <v>185</v>
      </c>
      <c r="BK6" s="90">
        <v>1015.8550320000001</v>
      </c>
      <c r="BL6" s="90">
        <v>225.45544599999999</v>
      </c>
      <c r="BM6" s="90">
        <v>6.3927413209999999</v>
      </c>
      <c r="BN6" s="90">
        <v>-1015.8550320000001</v>
      </c>
      <c r="BO6" s="90">
        <v>-196.93162649999999</v>
      </c>
      <c r="BP6" s="90">
        <v>-207.1310781</v>
      </c>
      <c r="BQ6" s="338">
        <f t="shared" ref="BQ6:BQ69" si="2">BI6/$BQ$4</f>
        <v>32.444444444444443</v>
      </c>
      <c r="BR6" s="341" t="s">
        <v>609</v>
      </c>
      <c r="BS6" s="217"/>
      <c r="BT6" s="337">
        <v>1</v>
      </c>
      <c r="BU6" s="337">
        <v>2803200</v>
      </c>
      <c r="BV6" s="90">
        <v>1041.251409</v>
      </c>
      <c r="BW6" s="90">
        <v>1001.410486</v>
      </c>
      <c r="BX6" s="90">
        <v>-32.629084939999998</v>
      </c>
      <c r="BY6" s="90">
        <v>31.227061469999999</v>
      </c>
      <c r="BZ6" s="90">
        <v>-186.39164360000001</v>
      </c>
      <c r="CA6" s="90">
        <v>175.90401660000001</v>
      </c>
      <c r="CB6" s="217"/>
      <c r="CC6" s="217"/>
      <c r="CD6" s="217"/>
      <c r="CE6" s="217"/>
    </row>
    <row r="7" spans="1:83" ht="9.9499999999999993" customHeight="1">
      <c r="A7" s="217">
        <f>A6+1</f>
        <v>2</v>
      </c>
      <c r="B7" s="241">
        <f>B6+1</f>
        <v>2</v>
      </c>
      <c r="C7" s="196">
        <f t="shared" ref="C7:L7" si="3">IF(C77&lt;&gt;0,-1,IF(ISNUMBER(MATCH(C178,$AD$6:$AD$205,0)),$AD$5,IF(ISNUMBER(MATCH(C178,$AT$6:$AT$206,0)),$AK$4,IF(ISNUMBER(MATCH(C178,$AC$6:$AC$205,0)),$AC$5,0))))</f>
        <v>1</v>
      </c>
      <c r="D7" s="196" t="str">
        <f t="shared" si="3"/>
        <v>S</v>
      </c>
      <c r="E7" s="196">
        <f t="shared" si="3"/>
        <v>1</v>
      </c>
      <c r="F7" s="196">
        <f t="shared" si="3"/>
        <v>0</v>
      </c>
      <c r="G7" s="196">
        <f t="shared" si="3"/>
        <v>0</v>
      </c>
      <c r="H7" s="196">
        <f t="shared" si="3"/>
        <v>1</v>
      </c>
      <c r="I7" s="196">
        <f t="shared" si="3"/>
        <v>1</v>
      </c>
      <c r="J7" s="196">
        <f t="shared" si="3"/>
        <v>1</v>
      </c>
      <c r="K7" s="196">
        <f t="shared" si="3"/>
        <v>0</v>
      </c>
      <c r="L7" s="196">
        <f t="shared" si="3"/>
        <v>0</v>
      </c>
      <c r="M7" s="189">
        <f>COUNT(B6:B20)</f>
        <v>15</v>
      </c>
      <c r="N7" s="308">
        <v>1</v>
      </c>
      <c r="O7" s="309">
        <v>0</v>
      </c>
      <c r="P7" s="309">
        <v>0</v>
      </c>
      <c r="Q7" s="309">
        <v>1</v>
      </c>
      <c r="R7" s="308">
        <v>1</v>
      </c>
      <c r="S7" s="317" t="s">
        <v>187</v>
      </c>
      <c r="T7" s="308">
        <v>1</v>
      </c>
      <c r="U7" s="308">
        <v>101</v>
      </c>
      <c r="V7" s="308">
        <v>0.1</v>
      </c>
      <c r="W7" s="310">
        <v>9.9999999999999995E-7</v>
      </c>
      <c r="X7" s="308">
        <v>0.1</v>
      </c>
      <c r="Y7" s="308">
        <v>0.3</v>
      </c>
      <c r="Z7" s="308">
        <v>0.11</v>
      </c>
      <c r="AA7" s="308">
        <v>3.5</v>
      </c>
      <c r="AB7" s="314" t="s">
        <v>276</v>
      </c>
      <c r="AC7" s="241" t="str">
        <f t="shared" ref="AC7:AC70" si="4">IF(AB7=$AB$3,_xlfn.CONCAT(Q7+1,",",P7+1),"")</f>
        <v>2,1</v>
      </c>
      <c r="AD7" s="241" t="str">
        <f t="shared" ref="AD7:AD70" si="5">IF(AB7=$AB$4,_xlfn.CONCAT(Q7+1,",",P7+1),"")</f>
        <v/>
      </c>
      <c r="AE7" s="317">
        <v>1</v>
      </c>
      <c r="AF7" s="309">
        <v>0</v>
      </c>
      <c r="AG7" s="309">
        <v>1</v>
      </c>
      <c r="AH7" s="309">
        <v>1</v>
      </c>
      <c r="AI7" s="317">
        <v>1</v>
      </c>
      <c r="AJ7" s="317" t="s">
        <v>277</v>
      </c>
      <c r="AK7" s="308">
        <v>7000</v>
      </c>
      <c r="AL7" s="308">
        <v>12</v>
      </c>
      <c r="AM7" s="308">
        <v>8.677E-4</v>
      </c>
      <c r="AN7" s="310">
        <v>1088.059</v>
      </c>
      <c r="AO7" s="308">
        <v>3</v>
      </c>
      <c r="AP7" s="308">
        <v>3.0000000000000001E-6</v>
      </c>
      <c r="AQ7" s="308">
        <v>0.03</v>
      </c>
      <c r="AR7" s="308">
        <v>2</v>
      </c>
      <c r="AS7" s="314">
        <v>1</v>
      </c>
      <c r="AT7" s="241" t="str">
        <f t="shared" ref="AT7:AT36" si="6">_xlfn.CONCAT(AH7+1,",",AG7+1)</f>
        <v>2,2</v>
      </c>
      <c r="AU7" s="319">
        <v>1</v>
      </c>
      <c r="AV7" s="319">
        <v>1</v>
      </c>
      <c r="AW7" s="320">
        <v>0</v>
      </c>
      <c r="AX7" s="320">
        <v>-2</v>
      </c>
      <c r="AY7" s="320"/>
      <c r="AZ7" s="320"/>
      <c r="BA7" s="320"/>
      <c r="BB7" s="332">
        <v>2</v>
      </c>
      <c r="BC7" s="332">
        <v>0.20000999999999999</v>
      </c>
      <c r="BD7" s="332"/>
      <c r="BE7" s="333" t="s">
        <v>29</v>
      </c>
      <c r="BF7" s="334" t="s">
        <v>495</v>
      </c>
      <c r="BG7" s="217"/>
      <c r="BH7" s="337">
        <v>2</v>
      </c>
      <c r="BI7" s="337">
        <v>2978400</v>
      </c>
      <c r="BJ7" s="90">
        <v>185</v>
      </c>
      <c r="BK7" s="90">
        <v>1015.85515</v>
      </c>
      <c r="BL7" s="90">
        <v>225.45518820000001</v>
      </c>
      <c r="BM7" s="90">
        <v>6.3919065450000003</v>
      </c>
      <c r="BN7" s="90">
        <v>-1015.85515</v>
      </c>
      <c r="BO7" s="90">
        <v>-196.9315373</v>
      </c>
      <c r="BP7" s="90">
        <v>-207.13174430000001</v>
      </c>
      <c r="BQ7" s="338">
        <f t="shared" si="2"/>
        <v>34.472222222222221</v>
      </c>
      <c r="BR7" s="341" t="s">
        <v>610</v>
      </c>
      <c r="BS7" s="217"/>
      <c r="BT7" s="337">
        <v>2</v>
      </c>
      <c r="BU7" s="337">
        <v>2978400</v>
      </c>
      <c r="BV7" s="90">
        <v>1041.2514080000001</v>
      </c>
      <c r="BW7" s="90">
        <v>1001.410486</v>
      </c>
      <c r="BX7" s="90">
        <v>-32.629063270000003</v>
      </c>
      <c r="BY7" s="90">
        <v>31.227061469999999</v>
      </c>
      <c r="BZ7" s="90">
        <v>-186.3916576</v>
      </c>
      <c r="CA7" s="90">
        <v>175.90468290000001</v>
      </c>
      <c r="CB7" s="217"/>
      <c r="CC7" s="217"/>
      <c r="CD7" s="217"/>
      <c r="CE7" s="217"/>
    </row>
    <row r="8" spans="1:83" ht="9.9499999999999993" customHeight="1">
      <c r="A8" s="217">
        <f t="shared" ref="A8:A40" si="7">A7+1</f>
        <v>3</v>
      </c>
      <c r="B8" s="241">
        <f t="shared" ref="B8:B20" si="8">B7+1</f>
        <v>3</v>
      </c>
      <c r="C8" s="196">
        <f t="shared" ref="C8:L8" si="9">IF(C78&lt;&gt;0,-1,IF(ISNUMBER(MATCH(C179,$AD$6:$AD$205,0)),$AD$5,IF(ISNUMBER(MATCH(C179,$AT$6:$AT$206,0)),$AK$4,IF(ISNUMBER(MATCH(C179,$AC$6:$AC$205,0)),$AC$5,0))))</f>
        <v>0</v>
      </c>
      <c r="D8" s="196">
        <f t="shared" si="9"/>
        <v>1</v>
      </c>
      <c r="E8" s="196" t="str">
        <f t="shared" si="9"/>
        <v>S</v>
      </c>
      <c r="F8" s="196" t="str">
        <f t="shared" si="9"/>
        <v>S</v>
      </c>
      <c r="G8" s="196" t="str">
        <f t="shared" si="9"/>
        <v>S</v>
      </c>
      <c r="H8" s="196" t="str">
        <f t="shared" si="9"/>
        <v>S</v>
      </c>
      <c r="I8" s="196" t="str">
        <f t="shared" si="9"/>
        <v>S</v>
      </c>
      <c r="J8" s="196">
        <f t="shared" si="9"/>
        <v>1</v>
      </c>
      <c r="K8" s="196">
        <f t="shared" si="9"/>
        <v>0</v>
      </c>
      <c r="L8" s="196">
        <f t="shared" si="9"/>
        <v>0</v>
      </c>
      <c r="M8" s="311">
        <f>M6-D23</f>
        <v>-1</v>
      </c>
      <c r="N8" s="308">
        <v>2</v>
      </c>
      <c r="O8" s="309">
        <v>0</v>
      </c>
      <c r="P8" s="309">
        <v>1</v>
      </c>
      <c r="Q8" s="309">
        <v>0</v>
      </c>
      <c r="R8" s="308">
        <v>2</v>
      </c>
      <c r="S8" s="317" t="s">
        <v>151</v>
      </c>
      <c r="T8" s="308">
        <v>1</v>
      </c>
      <c r="U8" s="308">
        <v>102</v>
      </c>
      <c r="V8" s="308">
        <v>0.1</v>
      </c>
      <c r="W8" s="310">
        <v>9.9999999999999995E-7</v>
      </c>
      <c r="X8" s="308">
        <v>0.2</v>
      </c>
      <c r="Y8" s="308">
        <v>0.3</v>
      </c>
      <c r="Z8" s="308">
        <v>0.21</v>
      </c>
      <c r="AA8" s="308">
        <v>3.5</v>
      </c>
      <c r="AB8" s="314" t="s">
        <v>276</v>
      </c>
      <c r="AC8" s="241" t="str">
        <f t="shared" si="4"/>
        <v>1,2</v>
      </c>
      <c r="AD8" s="241" t="str">
        <f t="shared" si="5"/>
        <v/>
      </c>
      <c r="AE8" s="317">
        <v>2</v>
      </c>
      <c r="AF8" s="309">
        <v>0</v>
      </c>
      <c r="AG8" s="309">
        <v>2</v>
      </c>
      <c r="AH8" s="309">
        <v>2</v>
      </c>
      <c r="AI8" s="317">
        <v>2</v>
      </c>
      <c r="AJ8" s="317" t="s">
        <v>281</v>
      </c>
      <c r="AK8" s="308">
        <v>6000</v>
      </c>
      <c r="AL8" s="308">
        <v>12</v>
      </c>
      <c r="AM8" s="308">
        <v>8.677E-4</v>
      </c>
      <c r="AN8" s="310">
        <v>1082.4190000000001</v>
      </c>
      <c r="AO8" s="308">
        <v>3</v>
      </c>
      <c r="AP8" s="308">
        <v>3.0000000000000001E-6</v>
      </c>
      <c r="AQ8" s="308">
        <v>0.03</v>
      </c>
      <c r="AR8" s="308">
        <v>2</v>
      </c>
      <c r="AS8" s="314">
        <v>1</v>
      </c>
      <c r="AT8" s="241" t="str">
        <f t="shared" si="6"/>
        <v>3,3</v>
      </c>
      <c r="AU8" s="319">
        <v>2</v>
      </c>
      <c r="AV8" s="319">
        <v>2</v>
      </c>
      <c r="AW8" s="320">
        <v>1</v>
      </c>
      <c r="AX8" s="320">
        <v>-3</v>
      </c>
      <c r="AY8" s="320"/>
      <c r="AZ8" s="320"/>
      <c r="BA8" s="320"/>
      <c r="BB8" s="332">
        <v>3</v>
      </c>
      <c r="BC8" s="332">
        <v>0.100005</v>
      </c>
      <c r="BD8" s="332"/>
      <c r="BE8" s="333" t="s">
        <v>29</v>
      </c>
      <c r="BF8" s="334" t="s">
        <v>496</v>
      </c>
      <c r="BG8" s="217"/>
      <c r="BH8" s="337">
        <v>3</v>
      </c>
      <c r="BI8" s="337">
        <v>3153600</v>
      </c>
      <c r="BJ8" s="90">
        <v>185</v>
      </c>
      <c r="BK8" s="90">
        <v>1015.855225</v>
      </c>
      <c r="BL8" s="90">
        <v>225.4549011</v>
      </c>
      <c r="BM8" s="90">
        <v>6.3911267430000001</v>
      </c>
      <c r="BN8" s="90">
        <v>-1015.855225</v>
      </c>
      <c r="BO8" s="90">
        <v>-196.9314124</v>
      </c>
      <c r="BP8" s="90">
        <v>-207.13236190000001</v>
      </c>
      <c r="BQ8" s="338">
        <f t="shared" si="2"/>
        <v>36.5</v>
      </c>
      <c r="BR8" s="341" t="s">
        <v>611</v>
      </c>
      <c r="BS8" s="217"/>
      <c r="BT8" s="337">
        <v>3</v>
      </c>
      <c r="BU8" s="337">
        <v>3153600</v>
      </c>
      <c r="BV8" s="90">
        <v>1041.251407</v>
      </c>
      <c r="BW8" s="90">
        <v>1001.410486</v>
      </c>
      <c r="BX8" s="90">
        <v>-32.629031349999998</v>
      </c>
      <c r="BY8" s="90">
        <v>31.227061469999999</v>
      </c>
      <c r="BZ8" s="90">
        <v>-186.39166599999999</v>
      </c>
      <c r="CA8" s="90">
        <v>175.90530039999999</v>
      </c>
      <c r="CB8" s="217"/>
      <c r="CC8" s="217"/>
      <c r="CD8" s="217"/>
      <c r="CE8" s="217"/>
    </row>
    <row r="9" spans="1:83" ht="9.9499999999999993" customHeight="1">
      <c r="A9" s="217">
        <f t="shared" si="7"/>
        <v>4</v>
      </c>
      <c r="B9" s="241">
        <f t="shared" si="8"/>
        <v>4</v>
      </c>
      <c r="C9" s="196">
        <f t="shared" ref="C9:L9" si="10">IF(C79&lt;&gt;0,-1,IF(ISNUMBER(MATCH(C180,$AD$6:$AD$205,0)),$AD$5,IF(ISNUMBER(MATCH(C180,$AT$6:$AT$206,0)),$AK$4,IF(ISNUMBER(MATCH(C180,$AC$6:$AC$205,0)),$AC$5,0))))</f>
        <v>1</v>
      </c>
      <c r="D9" s="196">
        <f t="shared" si="10"/>
        <v>1</v>
      </c>
      <c r="E9" s="196">
        <f t="shared" si="10"/>
        <v>1</v>
      </c>
      <c r="F9" s="196">
        <f t="shared" si="10"/>
        <v>1</v>
      </c>
      <c r="G9" s="196" t="str">
        <f t="shared" si="10"/>
        <v>S</v>
      </c>
      <c r="H9" s="196">
        <f t="shared" si="10"/>
        <v>1</v>
      </c>
      <c r="I9" s="196">
        <f t="shared" si="10"/>
        <v>1</v>
      </c>
      <c r="J9" s="196" t="str">
        <f t="shared" si="10"/>
        <v>S</v>
      </c>
      <c r="K9" s="196">
        <f t="shared" si="10"/>
        <v>1</v>
      </c>
      <c r="L9" s="196">
        <f t="shared" si="10"/>
        <v>0</v>
      </c>
      <c r="M9" s="311">
        <f>M7-D24</f>
        <v>0</v>
      </c>
      <c r="N9" s="308">
        <v>3</v>
      </c>
      <c r="O9" s="309">
        <v>0</v>
      </c>
      <c r="P9" s="309">
        <v>1</v>
      </c>
      <c r="Q9" s="309">
        <v>1</v>
      </c>
      <c r="R9" s="308">
        <v>3</v>
      </c>
      <c r="S9" s="317" t="s">
        <v>277</v>
      </c>
      <c r="T9" s="308">
        <v>1</v>
      </c>
      <c r="U9" s="308">
        <v>103</v>
      </c>
      <c r="V9" s="308">
        <v>0.1</v>
      </c>
      <c r="W9" s="310">
        <v>9.9999999999999995E-7</v>
      </c>
      <c r="X9" s="308">
        <v>0.1</v>
      </c>
      <c r="Y9" s="308">
        <v>0.3</v>
      </c>
      <c r="Z9" s="308">
        <v>0.11</v>
      </c>
      <c r="AA9" s="308">
        <v>3.5</v>
      </c>
      <c r="AB9" s="314" t="s">
        <v>276</v>
      </c>
      <c r="AC9" s="241" t="str">
        <f t="shared" si="4"/>
        <v>2,2</v>
      </c>
      <c r="AD9" s="241" t="str">
        <f t="shared" si="5"/>
        <v/>
      </c>
      <c r="AE9" s="317">
        <v>3</v>
      </c>
      <c r="AF9" s="309">
        <v>0</v>
      </c>
      <c r="AG9" s="309">
        <v>2</v>
      </c>
      <c r="AH9" s="309">
        <v>3</v>
      </c>
      <c r="AI9" s="317">
        <v>3</v>
      </c>
      <c r="AJ9" s="317" t="s">
        <v>282</v>
      </c>
      <c r="AK9" s="308">
        <v>5550</v>
      </c>
      <c r="AL9" s="308">
        <v>12</v>
      </c>
      <c r="AM9" s="308">
        <v>8.677E-4</v>
      </c>
      <c r="AN9" s="310">
        <v>1077.4079999999999</v>
      </c>
      <c r="AO9" s="308">
        <v>3</v>
      </c>
      <c r="AP9" s="308">
        <v>3.0000000000000001E-6</v>
      </c>
      <c r="AQ9" s="308">
        <v>0.03</v>
      </c>
      <c r="AR9" s="308">
        <v>3</v>
      </c>
      <c r="AS9" s="314">
        <v>1</v>
      </c>
      <c r="AT9" s="241" t="str">
        <f t="shared" si="6"/>
        <v>4,3</v>
      </c>
      <c r="AU9" s="319">
        <v>3</v>
      </c>
      <c r="AV9" s="319">
        <v>3</v>
      </c>
      <c r="AW9" s="320">
        <v>2</v>
      </c>
      <c r="AX9" s="320">
        <v>-4</v>
      </c>
      <c r="AY9" s="320">
        <v>-9</v>
      </c>
      <c r="AZ9" s="320"/>
      <c r="BA9" s="320"/>
      <c r="BB9" s="332">
        <v>4</v>
      </c>
      <c r="BC9" s="332">
        <v>0.100005</v>
      </c>
      <c r="BD9" s="332"/>
      <c r="BE9" s="333" t="s">
        <v>29</v>
      </c>
      <c r="BF9" s="334" t="s">
        <v>497</v>
      </c>
      <c r="BG9" s="217"/>
      <c r="BH9" s="337">
        <v>4</v>
      </c>
      <c r="BI9" s="337">
        <v>3328800</v>
      </c>
      <c r="BJ9" s="90">
        <v>185</v>
      </c>
      <c r="BK9" s="90">
        <v>1015.8552560000001</v>
      </c>
      <c r="BL9" s="90">
        <v>225.454588</v>
      </c>
      <c r="BM9" s="90">
        <v>6.3903993090000002</v>
      </c>
      <c r="BN9" s="90">
        <v>-1015.8552560000001</v>
      </c>
      <c r="BO9" s="90">
        <v>-196.9312554</v>
      </c>
      <c r="BP9" s="90">
        <v>-207.13293329999999</v>
      </c>
      <c r="BQ9" s="338">
        <f t="shared" si="2"/>
        <v>38.527777777777779</v>
      </c>
      <c r="BR9" s="341" t="s">
        <v>612</v>
      </c>
      <c r="BS9" s="217"/>
      <c r="BT9" s="337">
        <v>4</v>
      </c>
      <c r="BU9" s="337">
        <v>3328800</v>
      </c>
      <c r="BV9" s="90">
        <v>1041.2514060000001</v>
      </c>
      <c r="BW9" s="90">
        <v>1001.410486</v>
      </c>
      <c r="BX9" s="90">
        <v>-32.628989949999998</v>
      </c>
      <c r="BY9" s="90">
        <v>31.227061469999999</v>
      </c>
      <c r="BZ9" s="90">
        <v>-186.39166499999999</v>
      </c>
      <c r="CA9" s="90">
        <v>175.9058718</v>
      </c>
      <c r="CB9" s="217"/>
      <c r="CC9" s="217"/>
      <c r="CD9" s="217"/>
      <c r="CE9" s="217"/>
    </row>
    <row r="10" spans="1:83" ht="9.9499999999999993" customHeight="1">
      <c r="A10" s="217">
        <f t="shared" si="7"/>
        <v>5</v>
      </c>
      <c r="B10" s="241">
        <f t="shared" si="8"/>
        <v>5</v>
      </c>
      <c r="C10" s="196">
        <f t="shared" ref="C10:L10" si="11">IF(C80&lt;&gt;0,-1,IF(ISNUMBER(MATCH(C181,$AD$6:$AD$205,0)),$AD$5,IF(ISNUMBER(MATCH(C181,$AT$6:$AT$206,0)),$AK$4,IF(ISNUMBER(MATCH(C181,$AC$6:$AC$205,0)),$AC$5,0))))</f>
        <v>1</v>
      </c>
      <c r="D10" s="196">
        <f t="shared" si="11"/>
        <v>1</v>
      </c>
      <c r="E10" s="196">
        <f t="shared" si="11"/>
        <v>1</v>
      </c>
      <c r="F10" s="196">
        <f t="shared" si="11"/>
        <v>1</v>
      </c>
      <c r="G10" s="196">
        <f t="shared" si="11"/>
        <v>1</v>
      </c>
      <c r="H10" s="196" t="str">
        <f t="shared" si="11"/>
        <v>S</v>
      </c>
      <c r="I10" s="196">
        <f t="shared" si="11"/>
        <v>1</v>
      </c>
      <c r="J10" s="196" t="str">
        <f t="shared" si="11"/>
        <v>S</v>
      </c>
      <c r="K10" s="196" t="str">
        <f t="shared" si="11"/>
        <v>S</v>
      </c>
      <c r="L10" s="196" t="str">
        <f t="shared" si="11"/>
        <v>S</v>
      </c>
      <c r="M10" s="11"/>
      <c r="N10" s="308">
        <v>4</v>
      </c>
      <c r="O10" s="309">
        <v>0</v>
      </c>
      <c r="P10" s="309">
        <v>1</v>
      </c>
      <c r="Q10" s="309">
        <v>2</v>
      </c>
      <c r="R10" s="308">
        <v>4</v>
      </c>
      <c r="S10" s="317" t="s">
        <v>185</v>
      </c>
      <c r="T10" s="308">
        <v>1</v>
      </c>
      <c r="U10" s="308">
        <v>104</v>
      </c>
      <c r="V10" s="308">
        <v>0.1</v>
      </c>
      <c r="W10" s="310">
        <v>9.9999999999999995E-7</v>
      </c>
      <c r="X10" s="308">
        <v>0.1</v>
      </c>
      <c r="Y10" s="308">
        <v>0.3</v>
      </c>
      <c r="Z10" s="308">
        <v>0.11</v>
      </c>
      <c r="AA10" s="308">
        <v>3.5</v>
      </c>
      <c r="AB10" s="314" t="s">
        <v>276</v>
      </c>
      <c r="AC10" s="241" t="str">
        <f t="shared" si="4"/>
        <v>3,2</v>
      </c>
      <c r="AD10" s="241" t="str">
        <f t="shared" si="5"/>
        <v/>
      </c>
      <c r="AE10" s="317">
        <v>4</v>
      </c>
      <c r="AF10" s="309">
        <v>0</v>
      </c>
      <c r="AG10" s="309">
        <v>3</v>
      </c>
      <c r="AH10" s="309">
        <v>4</v>
      </c>
      <c r="AI10" s="317">
        <v>4</v>
      </c>
      <c r="AJ10" s="317" t="s">
        <v>288</v>
      </c>
      <c r="AK10" s="308">
        <v>6500</v>
      </c>
      <c r="AL10" s="308">
        <v>12</v>
      </c>
      <c r="AM10" s="308">
        <v>9.4339999999999995E-4</v>
      </c>
      <c r="AN10" s="310">
        <v>1071.934</v>
      </c>
      <c r="AO10" s="308">
        <v>3</v>
      </c>
      <c r="AP10" s="308">
        <v>3.0000000000000001E-6</v>
      </c>
      <c r="AQ10" s="308">
        <v>0.03</v>
      </c>
      <c r="AR10" s="308">
        <v>2</v>
      </c>
      <c r="AS10" s="314">
        <v>1</v>
      </c>
      <c r="AT10" s="241" t="str">
        <f t="shared" si="6"/>
        <v>5,4</v>
      </c>
      <c r="AU10" s="319">
        <v>4</v>
      </c>
      <c r="AV10" s="319">
        <v>4</v>
      </c>
      <c r="AW10" s="320">
        <v>3</v>
      </c>
      <c r="AX10" s="320">
        <v>-5</v>
      </c>
      <c r="AY10" s="320"/>
      <c r="AZ10" s="320"/>
      <c r="BA10" s="320"/>
      <c r="BB10" s="332">
        <v>5</v>
      </c>
      <c r="BC10" s="332">
        <v>0.20000999999999999</v>
      </c>
      <c r="BD10" s="332"/>
      <c r="BE10" s="333" t="s">
        <v>29</v>
      </c>
      <c r="BF10" s="334" t="s">
        <v>498</v>
      </c>
      <c r="BG10" s="217"/>
      <c r="BH10" s="337">
        <v>5</v>
      </c>
      <c r="BI10" s="337">
        <v>3504000</v>
      </c>
      <c r="BJ10" s="90">
        <v>185</v>
      </c>
      <c r="BK10" s="90">
        <v>1015.855242</v>
      </c>
      <c r="BL10" s="90">
        <v>225.45424779999999</v>
      </c>
      <c r="BM10" s="90">
        <v>6.3897217360000003</v>
      </c>
      <c r="BN10" s="90">
        <v>-1015.855242</v>
      </c>
      <c r="BO10" s="90">
        <v>-196.93106510000001</v>
      </c>
      <c r="BP10" s="90">
        <v>-207.13346100000001</v>
      </c>
      <c r="BQ10" s="338">
        <f t="shared" si="2"/>
        <v>40.555555555555557</v>
      </c>
      <c r="BR10" s="341" t="s">
        <v>613</v>
      </c>
      <c r="BS10" s="217"/>
      <c r="BT10" s="337">
        <v>5</v>
      </c>
      <c r="BU10" s="337">
        <v>3504000</v>
      </c>
      <c r="BV10" s="90">
        <v>1041.251405</v>
      </c>
      <c r="BW10" s="90">
        <v>1001.410486</v>
      </c>
      <c r="BX10" s="90">
        <v>-32.628939809999999</v>
      </c>
      <c r="BY10" s="90">
        <v>31.227061469999999</v>
      </c>
      <c r="BZ10" s="90">
        <v>-186.39165159999999</v>
      </c>
      <c r="CA10" s="90">
        <v>175.90639949999999</v>
      </c>
      <c r="CB10" s="217"/>
      <c r="CC10" s="217"/>
      <c r="CD10" s="217"/>
      <c r="CE10" s="217"/>
    </row>
    <row r="11" spans="1:83" ht="9.9499999999999993" customHeight="1">
      <c r="A11" s="217">
        <f t="shared" si="7"/>
        <v>6</v>
      </c>
      <c r="B11" s="241">
        <f t="shared" si="8"/>
        <v>6</v>
      </c>
      <c r="C11" s="196">
        <f t="shared" ref="C11:L11" si="12">IF(C81&lt;&gt;0,-1,IF(ISNUMBER(MATCH(C182,$AD$6:$AD$205,0)),$AD$5,IF(ISNUMBER(MATCH(C182,$AT$6:$AT$206,0)),$AK$4,IF(ISNUMBER(MATCH(C182,$AC$6:$AC$205,0)),$AC$5,0))))</f>
        <v>1</v>
      </c>
      <c r="D11" s="196">
        <f t="shared" si="12"/>
        <v>1</v>
      </c>
      <c r="E11" s="196">
        <f t="shared" si="12"/>
        <v>1</v>
      </c>
      <c r="F11" s="196">
        <f t="shared" si="12"/>
        <v>2</v>
      </c>
      <c r="G11" s="196">
        <f t="shared" si="12"/>
        <v>2</v>
      </c>
      <c r="H11" s="196" t="str">
        <f t="shared" si="12"/>
        <v>S</v>
      </c>
      <c r="I11" s="196">
        <f t="shared" si="12"/>
        <v>1</v>
      </c>
      <c r="J11" s="196" t="str">
        <f t="shared" si="12"/>
        <v>S</v>
      </c>
      <c r="K11" s="196">
        <f t="shared" si="12"/>
        <v>1</v>
      </c>
      <c r="L11" s="196">
        <f t="shared" si="12"/>
        <v>1</v>
      </c>
      <c r="M11" s="11"/>
      <c r="N11" s="308">
        <v>5</v>
      </c>
      <c r="O11" s="309">
        <v>0</v>
      </c>
      <c r="P11" s="309">
        <v>1</v>
      </c>
      <c r="Q11" s="309">
        <v>5</v>
      </c>
      <c r="R11" s="308">
        <v>5</v>
      </c>
      <c r="S11" s="317" t="s">
        <v>278</v>
      </c>
      <c r="T11" s="308">
        <v>1</v>
      </c>
      <c r="U11" s="308">
        <v>105</v>
      </c>
      <c r="V11" s="308">
        <v>0.1</v>
      </c>
      <c r="W11" s="310">
        <v>9.9999999999999995E-7</v>
      </c>
      <c r="X11" s="308">
        <v>0.2</v>
      </c>
      <c r="Y11" s="308">
        <v>0.3</v>
      </c>
      <c r="Z11" s="308">
        <v>0.21</v>
      </c>
      <c r="AA11" s="308">
        <v>3.5</v>
      </c>
      <c r="AB11" s="314" t="s">
        <v>276</v>
      </c>
      <c r="AC11" s="241" t="str">
        <f t="shared" si="4"/>
        <v>6,2</v>
      </c>
      <c r="AD11" s="241" t="str">
        <f t="shared" si="5"/>
        <v/>
      </c>
      <c r="AE11" s="317">
        <v>5</v>
      </c>
      <c r="AF11" s="309">
        <v>0</v>
      </c>
      <c r="AG11" s="309">
        <v>4</v>
      </c>
      <c r="AH11" s="309">
        <v>5</v>
      </c>
      <c r="AI11" s="317">
        <v>5</v>
      </c>
      <c r="AJ11" s="317" t="s">
        <v>182</v>
      </c>
      <c r="AK11" s="308">
        <v>5000</v>
      </c>
      <c r="AL11" s="308">
        <v>12</v>
      </c>
      <c r="AM11" s="308">
        <v>9.4339999999999995E-4</v>
      </c>
      <c r="AN11" s="310">
        <v>1066.509</v>
      </c>
      <c r="AO11" s="308">
        <v>3</v>
      </c>
      <c r="AP11" s="308">
        <v>3.0000000000000001E-6</v>
      </c>
      <c r="AQ11" s="308">
        <v>0.03</v>
      </c>
      <c r="AR11" s="308">
        <v>2</v>
      </c>
      <c r="AS11" s="314">
        <v>1</v>
      </c>
      <c r="AT11" s="241" t="str">
        <f t="shared" si="6"/>
        <v>6,5</v>
      </c>
      <c r="AU11" s="319">
        <v>5</v>
      </c>
      <c r="AV11" s="319">
        <v>5</v>
      </c>
      <c r="AW11" s="320">
        <v>4</v>
      </c>
      <c r="AX11" s="320">
        <v>-6</v>
      </c>
      <c r="AY11" s="320"/>
      <c r="AZ11" s="320"/>
      <c r="BA11" s="320"/>
      <c r="BB11" s="332">
        <v>6</v>
      </c>
      <c r="BC11" s="332">
        <v>0.20000999999999999</v>
      </c>
      <c r="BD11" s="332"/>
      <c r="BE11" s="333" t="s">
        <v>29</v>
      </c>
      <c r="BF11" s="334" t="s">
        <v>499</v>
      </c>
      <c r="BG11" s="217"/>
      <c r="BH11" s="337">
        <v>6</v>
      </c>
      <c r="BI11" s="337">
        <v>3679200</v>
      </c>
      <c r="BJ11" s="90">
        <v>185</v>
      </c>
      <c r="BK11" s="90">
        <v>1015.855183</v>
      </c>
      <c r="BL11" s="90">
        <v>225.45387919999999</v>
      </c>
      <c r="BM11" s="90">
        <v>6.3890916310000003</v>
      </c>
      <c r="BN11" s="90">
        <v>-1015.855183</v>
      </c>
      <c r="BO11" s="90">
        <v>-196.9308403</v>
      </c>
      <c r="BP11" s="90">
        <v>-207.13394719999999</v>
      </c>
      <c r="BQ11" s="338">
        <f t="shared" si="2"/>
        <v>42.583333333333336</v>
      </c>
      <c r="BR11" s="341" t="s">
        <v>614</v>
      </c>
      <c r="BS11" s="217"/>
      <c r="BT11" s="337">
        <v>6</v>
      </c>
      <c r="BU11" s="337">
        <v>3679200</v>
      </c>
      <c r="BV11" s="90">
        <v>1041.2514040000001</v>
      </c>
      <c r="BW11" s="90">
        <v>1001.410485</v>
      </c>
      <c r="BX11" s="90">
        <v>-32.628881610000001</v>
      </c>
      <c r="BY11" s="90">
        <v>31.227061469999999</v>
      </c>
      <c r="BZ11" s="90">
        <v>-186.3916232</v>
      </c>
      <c r="CA11" s="90">
        <v>175.9068858</v>
      </c>
      <c r="CB11" s="217"/>
      <c r="CC11" s="217"/>
      <c r="CD11" s="217"/>
      <c r="CE11" s="217"/>
    </row>
    <row r="12" spans="1:83" ht="9.9499999999999993" customHeight="1">
      <c r="A12" s="217">
        <f t="shared" si="7"/>
        <v>7</v>
      </c>
      <c r="B12" s="241">
        <f t="shared" si="8"/>
        <v>7</v>
      </c>
      <c r="C12" s="196">
        <f t="shared" ref="C12:L12" si="13">IF(C82&lt;&gt;0,-1,IF(ISNUMBER(MATCH(C183,$AD$6:$AD$205,0)),$AD$5,IF(ISNUMBER(MATCH(C183,$AT$6:$AT$206,0)),$AK$4,IF(ISNUMBER(MATCH(C183,$AC$6:$AC$205,0)),$AC$5,0))))</f>
        <v>1</v>
      </c>
      <c r="D12" s="196">
        <f t="shared" si="13"/>
        <v>1</v>
      </c>
      <c r="E12" s="196">
        <f t="shared" si="13"/>
        <v>1</v>
      </c>
      <c r="F12" s="196">
        <f t="shared" si="13"/>
        <v>2</v>
      </c>
      <c r="G12" s="196">
        <f t="shared" si="13"/>
        <v>2</v>
      </c>
      <c r="H12" s="196" t="str">
        <f t="shared" si="13"/>
        <v>S</v>
      </c>
      <c r="I12" s="196" t="str">
        <f t="shared" si="13"/>
        <v>S</v>
      </c>
      <c r="J12" s="196">
        <f t="shared" si="13"/>
        <v>1</v>
      </c>
      <c r="K12" s="196">
        <f t="shared" si="13"/>
        <v>1</v>
      </c>
      <c r="L12" s="196">
        <f t="shared" si="13"/>
        <v>0</v>
      </c>
      <c r="M12" s="11"/>
      <c r="N12" s="308">
        <v>6</v>
      </c>
      <c r="O12" s="309">
        <v>0</v>
      </c>
      <c r="P12" s="309">
        <v>1</v>
      </c>
      <c r="Q12" s="309">
        <v>6</v>
      </c>
      <c r="R12" s="308">
        <v>6</v>
      </c>
      <c r="S12" s="317" t="s">
        <v>279</v>
      </c>
      <c r="T12" s="308">
        <v>1</v>
      </c>
      <c r="U12" s="308">
        <v>106</v>
      </c>
      <c r="V12" s="308">
        <v>0.1</v>
      </c>
      <c r="W12" s="310">
        <v>9.9999999999999995E-7</v>
      </c>
      <c r="X12" s="308">
        <v>0.2</v>
      </c>
      <c r="Y12" s="308">
        <v>0.3</v>
      </c>
      <c r="Z12" s="308">
        <v>0.21</v>
      </c>
      <c r="AA12" s="308">
        <v>3.5</v>
      </c>
      <c r="AB12" s="314" t="s">
        <v>276</v>
      </c>
      <c r="AC12" s="241" t="str">
        <f t="shared" si="4"/>
        <v>7,2</v>
      </c>
      <c r="AD12" s="241" t="str">
        <f t="shared" si="5"/>
        <v/>
      </c>
      <c r="AE12" s="317">
        <v>6</v>
      </c>
      <c r="AF12" s="309">
        <v>0</v>
      </c>
      <c r="AG12" s="309">
        <v>5</v>
      </c>
      <c r="AH12" s="309">
        <v>5</v>
      </c>
      <c r="AI12" s="317">
        <v>6</v>
      </c>
      <c r="AJ12" s="317" t="s">
        <v>299</v>
      </c>
      <c r="AK12" s="308">
        <v>5000</v>
      </c>
      <c r="AL12" s="308">
        <v>12</v>
      </c>
      <c r="AM12" s="308">
        <v>9.4339999999999995E-4</v>
      </c>
      <c r="AN12" s="310">
        <v>1061.7919999999999</v>
      </c>
      <c r="AO12" s="308">
        <v>3</v>
      </c>
      <c r="AP12" s="308">
        <v>3.0000000000000001E-6</v>
      </c>
      <c r="AQ12" s="308">
        <v>0.03</v>
      </c>
      <c r="AR12" s="308">
        <v>2</v>
      </c>
      <c r="AS12" s="314">
        <v>1</v>
      </c>
      <c r="AT12" s="241" t="str">
        <f t="shared" si="6"/>
        <v>6,6</v>
      </c>
      <c r="AU12" s="319">
        <v>6</v>
      </c>
      <c r="AV12" s="319">
        <v>6</v>
      </c>
      <c r="AW12" s="320">
        <v>5</v>
      </c>
      <c r="AX12" s="320">
        <v>-7</v>
      </c>
      <c r="AY12" s="320"/>
      <c r="AZ12" s="320"/>
      <c r="BA12" s="320"/>
      <c r="BB12" s="332">
        <v>7</v>
      </c>
      <c r="BC12" s="332">
        <v>0.20000999999999999</v>
      </c>
      <c r="BD12" s="332"/>
      <c r="BE12" s="333" t="s">
        <v>29</v>
      </c>
      <c r="BF12" s="334" t="s">
        <v>500</v>
      </c>
      <c r="BG12" s="217"/>
      <c r="BH12" s="337">
        <v>7</v>
      </c>
      <c r="BI12" s="337">
        <v>3854400</v>
      </c>
      <c r="BJ12" s="90">
        <v>185</v>
      </c>
      <c r="BK12" s="90">
        <v>1015.855079</v>
      </c>
      <c r="BL12" s="90">
        <v>225.4534811</v>
      </c>
      <c r="BM12" s="90">
        <v>6.3885067229999999</v>
      </c>
      <c r="BN12" s="90">
        <v>-1015.855079</v>
      </c>
      <c r="BO12" s="90">
        <v>-196.93058020000001</v>
      </c>
      <c r="BP12" s="90">
        <v>-207.1343942</v>
      </c>
      <c r="BQ12" s="338">
        <f t="shared" si="2"/>
        <v>44.611111111111114</v>
      </c>
      <c r="BR12" s="341" t="s">
        <v>615</v>
      </c>
      <c r="BS12" s="217"/>
      <c r="BT12" s="337">
        <v>7</v>
      </c>
      <c r="BU12" s="337">
        <v>3854400</v>
      </c>
      <c r="BV12" s="90">
        <v>1041.2514020000001</v>
      </c>
      <c r="BW12" s="90">
        <v>1001.410485</v>
      </c>
      <c r="BX12" s="90">
        <v>-32.628816020000002</v>
      </c>
      <c r="BY12" s="90">
        <v>31.227061469999999</v>
      </c>
      <c r="BZ12" s="90">
        <v>-186.39157800000001</v>
      </c>
      <c r="CA12" s="90">
        <v>175.90733270000001</v>
      </c>
      <c r="CB12" s="217"/>
      <c r="CC12" s="217"/>
      <c r="CD12" s="217"/>
      <c r="CE12" s="217"/>
    </row>
    <row r="13" spans="1:83" ht="9.9499999999999993" customHeight="1">
      <c r="A13" s="217">
        <f t="shared" si="7"/>
        <v>8</v>
      </c>
      <c r="B13" s="241">
        <f t="shared" si="8"/>
        <v>8</v>
      </c>
      <c r="C13" s="196">
        <f t="shared" ref="C13:L13" si="14">IF(C83&lt;&gt;0,-1,IF(ISNUMBER(MATCH(C184,$AD$6:$AD$205,0)),$AD$5,IF(ISNUMBER(MATCH(C184,$AT$6:$AT$206,0)),$AK$4,IF(ISNUMBER(MATCH(C184,$AC$6:$AC$205,0)),$AC$5,0))))</f>
        <v>0</v>
      </c>
      <c r="D13" s="196">
        <f t="shared" si="14"/>
        <v>1</v>
      </c>
      <c r="E13" s="196">
        <f t="shared" si="14"/>
        <v>1</v>
      </c>
      <c r="F13" s="196">
        <f t="shared" si="14"/>
        <v>2</v>
      </c>
      <c r="G13" s="196">
        <f t="shared" si="14"/>
        <v>2</v>
      </c>
      <c r="H13" s="196" t="str">
        <f t="shared" si="14"/>
        <v>S</v>
      </c>
      <c r="I13" s="196" t="str">
        <f t="shared" si="14"/>
        <v>S</v>
      </c>
      <c r="J13" s="196">
        <f t="shared" si="14"/>
        <v>1</v>
      </c>
      <c r="K13" s="196">
        <f t="shared" si="14"/>
        <v>1</v>
      </c>
      <c r="L13" s="196">
        <f t="shared" si="14"/>
        <v>0</v>
      </c>
      <c r="M13" s="11"/>
      <c r="N13" s="308">
        <v>7</v>
      </c>
      <c r="O13" s="309">
        <v>0</v>
      </c>
      <c r="P13" s="309">
        <v>1</v>
      </c>
      <c r="Q13" s="309">
        <v>7</v>
      </c>
      <c r="R13" s="308">
        <v>7</v>
      </c>
      <c r="S13" s="317" t="s">
        <v>280</v>
      </c>
      <c r="T13" s="308">
        <v>1</v>
      </c>
      <c r="U13" s="308">
        <v>107</v>
      </c>
      <c r="V13" s="308">
        <v>0.1</v>
      </c>
      <c r="W13" s="310">
        <v>9.9999999999999995E-7</v>
      </c>
      <c r="X13" s="308">
        <v>0.2</v>
      </c>
      <c r="Y13" s="308">
        <v>0.3</v>
      </c>
      <c r="Z13" s="308">
        <v>0.21</v>
      </c>
      <c r="AA13" s="308">
        <v>3.5</v>
      </c>
      <c r="AB13" s="314" t="s">
        <v>276</v>
      </c>
      <c r="AC13" s="241" t="str">
        <f t="shared" si="4"/>
        <v>8,2</v>
      </c>
      <c r="AD13" s="241" t="str">
        <f t="shared" si="5"/>
        <v/>
      </c>
      <c r="AE13" s="317">
        <v>7</v>
      </c>
      <c r="AF13" s="309">
        <v>0</v>
      </c>
      <c r="AG13" s="309">
        <v>6</v>
      </c>
      <c r="AH13" s="309">
        <v>5</v>
      </c>
      <c r="AI13" s="317">
        <v>7</v>
      </c>
      <c r="AJ13" s="317" t="s">
        <v>307</v>
      </c>
      <c r="AK13" s="308">
        <v>5000</v>
      </c>
      <c r="AL13" s="308">
        <v>12</v>
      </c>
      <c r="AM13" s="308">
        <v>9.4339999999999995E-4</v>
      </c>
      <c r="AN13" s="310">
        <v>1057.075</v>
      </c>
      <c r="AO13" s="308">
        <v>3</v>
      </c>
      <c r="AP13" s="308">
        <v>3.0000000000000001E-6</v>
      </c>
      <c r="AQ13" s="308">
        <v>0.03</v>
      </c>
      <c r="AR13" s="308">
        <v>2</v>
      </c>
      <c r="AS13" s="314">
        <v>1</v>
      </c>
      <c r="AT13" s="241" t="str">
        <f t="shared" si="6"/>
        <v>6,7</v>
      </c>
      <c r="AU13" s="319">
        <v>7</v>
      </c>
      <c r="AV13" s="319">
        <v>7</v>
      </c>
      <c r="AW13" s="320">
        <v>6</v>
      </c>
      <c r="AX13" s="320">
        <v>-8</v>
      </c>
      <c r="AY13" s="320"/>
      <c r="AZ13" s="320"/>
      <c r="BA13" s="320"/>
      <c r="BB13" s="332">
        <v>8</v>
      </c>
      <c r="BC13" s="332">
        <v>0.20000999999999999</v>
      </c>
      <c r="BD13" s="332"/>
      <c r="BE13" s="333" t="s">
        <v>29</v>
      </c>
      <c r="BF13" s="334" t="s">
        <v>501</v>
      </c>
      <c r="BG13" s="217"/>
      <c r="BH13" s="337">
        <v>8</v>
      </c>
      <c r="BI13" s="337">
        <v>4029600</v>
      </c>
      <c r="BJ13" s="90">
        <v>185</v>
      </c>
      <c r="BK13" s="90">
        <v>1015.85493</v>
      </c>
      <c r="BL13" s="90">
        <v>225.45305310000001</v>
      </c>
      <c r="BM13" s="90">
        <v>6.387964856</v>
      </c>
      <c r="BN13" s="90">
        <v>-1015.85493</v>
      </c>
      <c r="BO13" s="90">
        <v>-196.93028430000001</v>
      </c>
      <c r="BP13" s="90">
        <v>-207.134804</v>
      </c>
      <c r="BQ13" s="338">
        <f t="shared" si="2"/>
        <v>46.638888888888886</v>
      </c>
      <c r="BR13" s="217"/>
      <c r="BS13" s="217"/>
      <c r="BT13" s="337">
        <v>8</v>
      </c>
      <c r="BU13" s="337">
        <v>4029600</v>
      </c>
      <c r="BV13" s="90">
        <v>1041.251401</v>
      </c>
      <c r="BW13" s="90">
        <v>1001.410485</v>
      </c>
      <c r="BX13" s="90">
        <v>-32.628743610000001</v>
      </c>
      <c r="BY13" s="90">
        <v>31.227061469999999</v>
      </c>
      <c r="BZ13" s="90">
        <v>-186.3915145</v>
      </c>
      <c r="CA13" s="90">
        <v>175.90774250000001</v>
      </c>
      <c r="CB13" s="217"/>
      <c r="CC13" s="217"/>
      <c r="CD13" s="217"/>
      <c r="CE13" s="217"/>
    </row>
    <row r="14" spans="1:83" ht="9.9499999999999993" customHeight="1">
      <c r="A14" s="217">
        <f t="shared" si="7"/>
        <v>9</v>
      </c>
      <c r="B14" s="241">
        <f t="shared" si="8"/>
        <v>9</v>
      </c>
      <c r="C14" s="196">
        <f t="shared" ref="C14:L14" si="15">IF(C84&lt;&gt;0,-1,IF(ISNUMBER(MATCH(C185,$AD$6:$AD$205,0)),$AD$5,IF(ISNUMBER(MATCH(C185,$AT$6:$AT$206,0)),$AK$4,IF(ISNUMBER(MATCH(C185,$AC$6:$AC$205,0)),$AC$5,0))))</f>
        <v>0</v>
      </c>
      <c r="D14" s="196">
        <f t="shared" si="15"/>
        <v>1</v>
      </c>
      <c r="E14" s="196">
        <f t="shared" si="15"/>
        <v>1</v>
      </c>
      <c r="F14" s="196">
        <f t="shared" si="15"/>
        <v>2</v>
      </c>
      <c r="G14" s="196">
        <f t="shared" si="15"/>
        <v>2</v>
      </c>
      <c r="H14" s="196" t="str">
        <f t="shared" si="15"/>
        <v>S</v>
      </c>
      <c r="I14" s="196">
        <f t="shared" si="15"/>
        <v>1</v>
      </c>
      <c r="J14" s="196">
        <f t="shared" si="15"/>
        <v>1</v>
      </c>
      <c r="K14" s="196">
        <f t="shared" si="15"/>
        <v>1</v>
      </c>
      <c r="L14" s="196">
        <f t="shared" si="15"/>
        <v>0</v>
      </c>
      <c r="M14" s="11"/>
      <c r="N14" s="308">
        <v>8</v>
      </c>
      <c r="O14" s="309">
        <v>0</v>
      </c>
      <c r="P14" s="309">
        <v>2</v>
      </c>
      <c r="Q14" s="309">
        <v>1</v>
      </c>
      <c r="R14" s="308">
        <v>8</v>
      </c>
      <c r="S14" s="317" t="s">
        <v>148</v>
      </c>
      <c r="T14" s="308">
        <v>1</v>
      </c>
      <c r="U14" s="308">
        <v>108</v>
      </c>
      <c r="V14" s="308">
        <v>0.1</v>
      </c>
      <c r="W14" s="310">
        <v>9.9999999999999995E-7</v>
      </c>
      <c r="X14" s="308">
        <v>0.2</v>
      </c>
      <c r="Y14" s="308">
        <v>0.3</v>
      </c>
      <c r="Z14" s="308">
        <v>0.21</v>
      </c>
      <c r="AA14" s="308">
        <v>3.5</v>
      </c>
      <c r="AB14" s="314" t="s">
        <v>276</v>
      </c>
      <c r="AC14" s="241" t="str">
        <f t="shared" si="4"/>
        <v>2,3</v>
      </c>
      <c r="AD14" s="241" t="str">
        <f t="shared" si="5"/>
        <v/>
      </c>
      <c r="AE14" s="317">
        <v>8</v>
      </c>
      <c r="AF14" s="309">
        <v>0</v>
      </c>
      <c r="AG14" s="309">
        <v>7</v>
      </c>
      <c r="AH14" s="309">
        <v>5</v>
      </c>
      <c r="AI14" s="317">
        <v>8</v>
      </c>
      <c r="AJ14" s="317" t="s">
        <v>314</v>
      </c>
      <c r="AK14" s="308">
        <v>5000</v>
      </c>
      <c r="AL14" s="308">
        <v>12</v>
      </c>
      <c r="AM14" s="308">
        <v>9.4339999999999995E-4</v>
      </c>
      <c r="AN14" s="310">
        <v>1052.3589999999999</v>
      </c>
      <c r="AO14" s="308">
        <v>3</v>
      </c>
      <c r="AP14" s="308">
        <v>3.0000000000000001E-6</v>
      </c>
      <c r="AQ14" s="308">
        <v>0.03</v>
      </c>
      <c r="AR14" s="308">
        <v>2</v>
      </c>
      <c r="AS14" s="314">
        <v>1</v>
      </c>
      <c r="AT14" s="241" t="str">
        <f t="shared" si="6"/>
        <v>6,8</v>
      </c>
      <c r="AU14" s="319">
        <v>8</v>
      </c>
      <c r="AV14" s="319">
        <v>8</v>
      </c>
      <c r="AW14" s="320">
        <v>7</v>
      </c>
      <c r="AX14" s="320">
        <v>-22</v>
      </c>
      <c r="AY14" s="320"/>
      <c r="AZ14" s="320"/>
      <c r="BA14" s="320"/>
      <c r="BB14" s="332">
        <v>9</v>
      </c>
      <c r="BC14" s="332">
        <v>0.100005</v>
      </c>
      <c r="BD14" s="332"/>
      <c r="BE14" s="333" t="s">
        <v>29</v>
      </c>
      <c r="BF14" s="334" t="s">
        <v>502</v>
      </c>
      <c r="BG14" s="217"/>
      <c r="BH14" s="337">
        <v>9</v>
      </c>
      <c r="BI14" s="337">
        <v>4204800</v>
      </c>
      <c r="BJ14" s="90">
        <v>185</v>
      </c>
      <c r="BK14" s="90">
        <v>1015.854738</v>
      </c>
      <c r="BL14" s="90">
        <v>225.45259490000001</v>
      </c>
      <c r="BM14" s="90">
        <v>6.387463973</v>
      </c>
      <c r="BN14" s="90">
        <v>-1015.854738</v>
      </c>
      <c r="BO14" s="90">
        <v>-196.92995250000001</v>
      </c>
      <c r="BP14" s="90">
        <v>-207.1351784</v>
      </c>
      <c r="BQ14" s="338">
        <f t="shared" si="2"/>
        <v>48.666666666666664</v>
      </c>
      <c r="BR14" s="217"/>
      <c r="BS14" s="217"/>
      <c r="BT14" s="337">
        <v>9</v>
      </c>
      <c r="BU14" s="337">
        <v>4204800</v>
      </c>
      <c r="BV14" s="90">
        <v>1041.251399</v>
      </c>
      <c r="BW14" s="90">
        <v>1001.410485</v>
      </c>
      <c r="BX14" s="90">
        <v>-32.628664970000003</v>
      </c>
      <c r="BY14" s="90">
        <v>31.227061469999999</v>
      </c>
      <c r="BZ14" s="90">
        <v>-186.39143150000001</v>
      </c>
      <c r="CA14" s="90">
        <v>175.908117</v>
      </c>
      <c r="CB14" s="217"/>
      <c r="CC14" s="217"/>
      <c r="CD14" s="217"/>
      <c r="CE14" s="217"/>
    </row>
    <row r="15" spans="1:83" ht="9.9499999999999993" customHeight="1">
      <c r="A15" s="217">
        <f t="shared" si="7"/>
        <v>10</v>
      </c>
      <c r="B15" s="241">
        <f t="shared" si="8"/>
        <v>10</v>
      </c>
      <c r="C15" s="196">
        <f t="shared" ref="C15:L15" si="16">IF(C85&lt;&gt;0,-1,IF(ISNUMBER(MATCH(C186,$AD$6:$AD$205,0)),$AD$5,IF(ISNUMBER(MATCH(C186,$AT$6:$AT$206,0)),$AK$4,IF(ISNUMBER(MATCH(C186,$AC$6:$AC$205,0)),$AC$5,0))))</f>
        <v>0</v>
      </c>
      <c r="D15" s="196">
        <f t="shared" si="16"/>
        <v>1</v>
      </c>
      <c r="E15" s="196">
        <f t="shared" si="16"/>
        <v>1</v>
      </c>
      <c r="F15" s="196">
        <f t="shared" si="16"/>
        <v>2</v>
      </c>
      <c r="G15" s="196">
        <f t="shared" si="16"/>
        <v>2</v>
      </c>
      <c r="H15" s="196">
        <f t="shared" si="16"/>
        <v>1</v>
      </c>
      <c r="I15" s="196">
        <f t="shared" si="16"/>
        <v>-1</v>
      </c>
      <c r="J15" s="196">
        <f t="shared" si="16"/>
        <v>-1</v>
      </c>
      <c r="K15" s="196">
        <f t="shared" si="16"/>
        <v>1</v>
      </c>
      <c r="L15" s="196">
        <f t="shared" si="16"/>
        <v>1</v>
      </c>
      <c r="M15" s="11"/>
      <c r="N15" s="308">
        <v>9</v>
      </c>
      <c r="O15" s="309">
        <v>0</v>
      </c>
      <c r="P15" s="309">
        <v>2</v>
      </c>
      <c r="Q15" s="309">
        <v>2</v>
      </c>
      <c r="R15" s="308">
        <v>9</v>
      </c>
      <c r="S15" s="317" t="s">
        <v>281</v>
      </c>
      <c r="T15" s="308">
        <v>1</v>
      </c>
      <c r="U15" s="308">
        <v>109</v>
      </c>
      <c r="V15" s="308">
        <v>0.1</v>
      </c>
      <c r="W15" s="310">
        <v>9.9999999999999995E-7</v>
      </c>
      <c r="X15" s="308">
        <v>0.1</v>
      </c>
      <c r="Y15" s="308">
        <v>0.3</v>
      </c>
      <c r="Z15" s="308">
        <v>0.11</v>
      </c>
      <c r="AA15" s="308">
        <v>3.5</v>
      </c>
      <c r="AB15" s="314" t="s">
        <v>276</v>
      </c>
      <c r="AC15" s="241" t="str">
        <f t="shared" si="4"/>
        <v>3,3</v>
      </c>
      <c r="AD15" s="241" t="str">
        <f t="shared" si="5"/>
        <v/>
      </c>
      <c r="AE15" s="317">
        <v>9</v>
      </c>
      <c r="AF15" s="309">
        <v>0</v>
      </c>
      <c r="AG15" s="309">
        <v>2</v>
      </c>
      <c r="AH15" s="309">
        <v>4</v>
      </c>
      <c r="AI15" s="317">
        <v>9</v>
      </c>
      <c r="AJ15" s="317" t="s">
        <v>283</v>
      </c>
      <c r="AK15" s="308">
        <v>5000</v>
      </c>
      <c r="AL15" s="308">
        <v>9.6363640000000004</v>
      </c>
      <c r="AM15" s="308">
        <v>5.4549999999999998E-4</v>
      </c>
      <c r="AN15" s="310">
        <v>1073.636</v>
      </c>
      <c r="AO15" s="308">
        <v>2</v>
      </c>
      <c r="AP15" s="308">
        <v>2.9999999999999999E-7</v>
      </c>
      <c r="AQ15" s="308">
        <v>0.03</v>
      </c>
      <c r="AR15" s="308">
        <v>2</v>
      </c>
      <c r="AS15" s="314">
        <v>0</v>
      </c>
      <c r="AT15" s="241" t="str">
        <f t="shared" si="6"/>
        <v>5,3</v>
      </c>
      <c r="AU15" s="319">
        <v>9</v>
      </c>
      <c r="AV15" s="319">
        <v>9</v>
      </c>
      <c r="AW15" s="320">
        <v>3</v>
      </c>
      <c r="AX15" s="320">
        <v>-10</v>
      </c>
      <c r="AY15" s="320"/>
      <c r="AZ15" s="320"/>
      <c r="BA15" s="320"/>
      <c r="BB15" s="332">
        <v>10</v>
      </c>
      <c r="BC15" s="332">
        <v>0.100005</v>
      </c>
      <c r="BD15" s="332"/>
      <c r="BE15" s="333" t="s">
        <v>29</v>
      </c>
      <c r="BF15" s="334" t="s">
        <v>503</v>
      </c>
      <c r="BG15" s="217"/>
      <c r="BH15" s="337">
        <v>10</v>
      </c>
      <c r="BI15" s="337">
        <v>4380000</v>
      </c>
      <c r="BJ15" s="90">
        <v>185</v>
      </c>
      <c r="BK15" s="90">
        <v>1015.854502</v>
      </c>
      <c r="BL15" s="90">
        <v>225.45210650000001</v>
      </c>
      <c r="BM15" s="90">
        <v>6.3870021159999997</v>
      </c>
      <c r="BN15" s="90">
        <v>-1015.854502</v>
      </c>
      <c r="BO15" s="90">
        <v>-196.92958490000001</v>
      </c>
      <c r="BP15" s="90">
        <v>-207.13551949999999</v>
      </c>
      <c r="BQ15" s="338">
        <f t="shared" si="2"/>
        <v>50.694444444444443</v>
      </c>
      <c r="BR15" s="338"/>
      <c r="BS15" s="217"/>
      <c r="BT15" s="337">
        <v>10</v>
      </c>
      <c r="BU15" s="337">
        <v>4380000</v>
      </c>
      <c r="BV15" s="90">
        <v>1041.251397</v>
      </c>
      <c r="BW15" s="90">
        <v>1001.410484</v>
      </c>
      <c r="BX15" s="90">
        <v>-32.62858061</v>
      </c>
      <c r="BY15" s="90">
        <v>31.227061469999999</v>
      </c>
      <c r="BZ15" s="90">
        <v>-186.3913282</v>
      </c>
      <c r="CA15" s="90">
        <v>175.908458</v>
      </c>
      <c r="CB15" s="217"/>
      <c r="CC15" s="217"/>
      <c r="CD15" s="217"/>
      <c r="CE15" s="217"/>
    </row>
    <row r="16" spans="1:83" ht="9.9499999999999993" customHeight="1">
      <c r="A16" s="217">
        <f t="shared" si="7"/>
        <v>11</v>
      </c>
      <c r="B16" s="241">
        <f t="shared" si="8"/>
        <v>11</v>
      </c>
      <c r="C16" s="196">
        <f t="shared" ref="C16:L16" si="17">IF(C86&lt;&gt;0,-1,IF(ISNUMBER(MATCH(C187,$AD$6:$AD$205,0)),$AD$5,IF(ISNUMBER(MATCH(C187,$AT$6:$AT$206,0)),$AK$4,IF(ISNUMBER(MATCH(C187,$AC$6:$AC$205,0)),$AC$5,0))))</f>
        <v>0</v>
      </c>
      <c r="D16" s="196">
        <f t="shared" si="17"/>
        <v>1</v>
      </c>
      <c r="E16" s="196">
        <f t="shared" si="17"/>
        <v>-1</v>
      </c>
      <c r="F16" s="196">
        <f t="shared" si="17"/>
        <v>-1</v>
      </c>
      <c r="G16" s="196">
        <f t="shared" si="17"/>
        <v>-1</v>
      </c>
      <c r="H16" s="196">
        <f t="shared" si="17"/>
        <v>1</v>
      </c>
      <c r="I16" s="196">
        <f t="shared" si="17"/>
        <v>-1</v>
      </c>
      <c r="J16" s="196">
        <f t="shared" si="17"/>
        <v>-1</v>
      </c>
      <c r="K16" s="196">
        <f t="shared" si="17"/>
        <v>1</v>
      </c>
      <c r="L16" s="196">
        <f t="shared" si="17"/>
        <v>0</v>
      </c>
      <c r="M16" s="11"/>
      <c r="N16" s="308">
        <v>10</v>
      </c>
      <c r="O16" s="309">
        <v>0</v>
      </c>
      <c r="P16" s="309">
        <v>2</v>
      </c>
      <c r="Q16" s="309">
        <v>3</v>
      </c>
      <c r="R16" s="308">
        <v>10</v>
      </c>
      <c r="S16" s="317" t="s">
        <v>282</v>
      </c>
      <c r="T16" s="308">
        <v>1</v>
      </c>
      <c r="U16" s="308">
        <v>110</v>
      </c>
      <c r="V16" s="308">
        <v>0.1</v>
      </c>
      <c r="W16" s="310">
        <v>9.9999999999999995E-7</v>
      </c>
      <c r="X16" s="308">
        <v>0.1</v>
      </c>
      <c r="Y16" s="308">
        <v>0.3</v>
      </c>
      <c r="Z16" s="308">
        <v>0.11</v>
      </c>
      <c r="AA16" s="308">
        <v>3.5</v>
      </c>
      <c r="AB16" s="314" t="s">
        <v>276</v>
      </c>
      <c r="AC16" s="241" t="str">
        <f t="shared" si="4"/>
        <v>4,3</v>
      </c>
      <c r="AD16" s="241" t="str">
        <f t="shared" si="5"/>
        <v/>
      </c>
      <c r="AE16" s="317">
        <v>10</v>
      </c>
      <c r="AF16" s="309">
        <v>0</v>
      </c>
      <c r="AG16" s="309">
        <v>2</v>
      </c>
      <c r="AH16" s="309">
        <v>5</v>
      </c>
      <c r="AI16" s="317">
        <v>10</v>
      </c>
      <c r="AJ16" s="317" t="s">
        <v>173</v>
      </c>
      <c r="AK16" s="308">
        <v>5000</v>
      </c>
      <c r="AL16" s="308">
        <v>8.9090910000000001</v>
      </c>
      <c r="AM16" s="308">
        <v>5.4549999999999998E-4</v>
      </c>
      <c r="AN16" s="310">
        <v>1070.9090000000001</v>
      </c>
      <c r="AO16" s="308">
        <v>2</v>
      </c>
      <c r="AP16" s="308">
        <v>2.9999999999999999E-7</v>
      </c>
      <c r="AQ16" s="308">
        <v>0.03</v>
      </c>
      <c r="AR16" s="308">
        <v>2</v>
      </c>
      <c r="AS16" s="314">
        <v>1</v>
      </c>
      <c r="AT16" s="241" t="str">
        <f t="shared" si="6"/>
        <v>6,3</v>
      </c>
      <c r="AU16" s="319">
        <v>10</v>
      </c>
      <c r="AV16" s="319">
        <v>10</v>
      </c>
      <c r="AW16" s="320">
        <v>9</v>
      </c>
      <c r="AX16" s="320">
        <v>-11</v>
      </c>
      <c r="AY16" s="320"/>
      <c r="AZ16" s="320"/>
      <c r="BA16" s="320"/>
      <c r="BB16" s="332">
        <v>11</v>
      </c>
      <c r="BC16" s="332">
        <v>0.20000999999999999</v>
      </c>
      <c r="BD16" s="332"/>
      <c r="BE16" s="333" t="s">
        <v>29</v>
      </c>
      <c r="BF16" s="334" t="s">
        <v>504</v>
      </c>
      <c r="BG16" s="217"/>
      <c r="BH16" s="337">
        <v>11</v>
      </c>
      <c r="BI16" s="337">
        <v>4555200</v>
      </c>
      <c r="BJ16" s="90">
        <v>185</v>
      </c>
      <c r="BK16" s="90">
        <v>1015.877109</v>
      </c>
      <c r="BL16" s="90">
        <v>225.4628759</v>
      </c>
      <c r="BM16" s="90">
        <v>6.3637711440000002</v>
      </c>
      <c r="BN16" s="90">
        <v>-1015.877109</v>
      </c>
      <c r="BO16" s="90">
        <v>-196.96327389999999</v>
      </c>
      <c r="BP16" s="90">
        <v>-207.1358309</v>
      </c>
      <c r="BQ16" s="338">
        <f t="shared" si="2"/>
        <v>52.722222222222221</v>
      </c>
      <c r="BR16" s="338" t="s">
        <v>608</v>
      </c>
      <c r="BS16" s="217"/>
      <c r="BT16" s="337">
        <v>11</v>
      </c>
      <c r="BU16" s="337">
        <v>4555200</v>
      </c>
      <c r="BV16" s="90">
        <v>1041.251395</v>
      </c>
      <c r="BW16" s="90">
        <v>1001.410484</v>
      </c>
      <c r="BX16" s="90">
        <v>-32.628491760000003</v>
      </c>
      <c r="BY16" s="90">
        <v>31.227061469999999</v>
      </c>
      <c r="BZ16" s="90">
        <v>-186.39124229999999</v>
      </c>
      <c r="CA16" s="90">
        <v>175.90876940000001</v>
      </c>
      <c r="CB16" s="217"/>
      <c r="CC16" s="217"/>
      <c r="CD16" s="217"/>
      <c r="CE16" s="217"/>
    </row>
    <row r="17" spans="1:83" ht="9.9499999999999993" customHeight="1">
      <c r="A17" s="217">
        <f t="shared" si="7"/>
        <v>12</v>
      </c>
      <c r="B17" s="241">
        <f t="shared" si="8"/>
        <v>12</v>
      </c>
      <c r="C17" s="196">
        <f t="shared" ref="C17:L17" si="18">IF(C87&lt;&gt;0,-1,IF(ISNUMBER(MATCH(C188,$AD$6:$AD$205,0)),$AD$5,IF(ISNUMBER(MATCH(C188,$AT$6:$AT$206,0)),$AK$4,IF(ISNUMBER(MATCH(C188,$AC$6:$AC$205,0)),$AC$5,0))))</f>
        <v>1</v>
      </c>
      <c r="D17" s="196">
        <f t="shared" si="18"/>
        <v>1</v>
      </c>
      <c r="E17" s="196">
        <f t="shared" si="18"/>
        <v>-1</v>
      </c>
      <c r="F17" s="196">
        <f t="shared" si="18"/>
        <v>-1</v>
      </c>
      <c r="G17" s="196">
        <f t="shared" si="18"/>
        <v>-1</v>
      </c>
      <c r="H17" s="196">
        <f t="shared" si="18"/>
        <v>1</v>
      </c>
      <c r="I17" s="196" t="str">
        <f t="shared" si="18"/>
        <v>S</v>
      </c>
      <c r="J17" s="196">
        <f t="shared" si="18"/>
        <v>1</v>
      </c>
      <c r="K17" s="196">
        <f t="shared" si="18"/>
        <v>1</v>
      </c>
      <c r="L17" s="196">
        <f t="shared" si="18"/>
        <v>0</v>
      </c>
      <c r="M17" s="11"/>
      <c r="N17" s="308">
        <v>11</v>
      </c>
      <c r="O17" s="309">
        <v>0</v>
      </c>
      <c r="P17" s="309">
        <v>2</v>
      </c>
      <c r="Q17" s="309">
        <v>4</v>
      </c>
      <c r="R17" s="308">
        <v>11</v>
      </c>
      <c r="S17" s="317" t="s">
        <v>283</v>
      </c>
      <c r="T17" s="308">
        <v>1</v>
      </c>
      <c r="U17" s="308">
        <v>111</v>
      </c>
      <c r="V17" s="308">
        <v>0.1</v>
      </c>
      <c r="W17" s="310">
        <v>9.9999999999999995E-7</v>
      </c>
      <c r="X17" s="308">
        <v>0.2</v>
      </c>
      <c r="Y17" s="308">
        <v>0.3</v>
      </c>
      <c r="Z17" s="308">
        <v>0.21</v>
      </c>
      <c r="AA17" s="308">
        <v>3.5</v>
      </c>
      <c r="AB17" s="314" t="s">
        <v>276</v>
      </c>
      <c r="AC17" s="241" t="str">
        <f t="shared" si="4"/>
        <v>5,3</v>
      </c>
      <c r="AD17" s="241" t="str">
        <f t="shared" si="5"/>
        <v/>
      </c>
      <c r="AE17" s="317">
        <v>11</v>
      </c>
      <c r="AF17" s="309">
        <v>0</v>
      </c>
      <c r="AG17" s="309">
        <v>2</v>
      </c>
      <c r="AH17" s="309">
        <v>6</v>
      </c>
      <c r="AI17" s="317">
        <v>11</v>
      </c>
      <c r="AJ17" s="317" t="s">
        <v>284</v>
      </c>
      <c r="AK17" s="308">
        <v>4500</v>
      </c>
      <c r="AL17" s="308">
        <v>8.2181820000000005</v>
      </c>
      <c r="AM17" s="308">
        <v>5.4549999999999998E-4</v>
      </c>
      <c r="AN17" s="310">
        <v>1068.318</v>
      </c>
      <c r="AO17" s="308">
        <v>2</v>
      </c>
      <c r="AP17" s="308">
        <v>2.9999999999999999E-7</v>
      </c>
      <c r="AQ17" s="308">
        <v>0.03</v>
      </c>
      <c r="AR17" s="308">
        <v>2</v>
      </c>
      <c r="AS17" s="314">
        <v>1</v>
      </c>
      <c r="AT17" s="241" t="str">
        <f t="shared" si="6"/>
        <v>7,3</v>
      </c>
      <c r="AU17" s="319">
        <v>11</v>
      </c>
      <c r="AV17" s="319">
        <v>11</v>
      </c>
      <c r="AW17" s="320">
        <v>10</v>
      </c>
      <c r="AX17" s="320">
        <v>-12</v>
      </c>
      <c r="AY17" s="320"/>
      <c r="AZ17" s="320"/>
      <c r="BA17" s="320"/>
      <c r="BB17" s="332">
        <v>12</v>
      </c>
      <c r="BC17" s="332">
        <v>0.20000999999999999</v>
      </c>
      <c r="BD17" s="332"/>
      <c r="BE17" s="333" t="s">
        <v>29</v>
      </c>
      <c r="BF17" s="334" t="s">
        <v>505</v>
      </c>
      <c r="BG17" s="217"/>
      <c r="BH17" s="337">
        <v>12</v>
      </c>
      <c r="BI17" s="337">
        <v>4730400</v>
      </c>
      <c r="BJ17" s="90">
        <v>185</v>
      </c>
      <c r="BK17" s="90">
        <v>1015.9069930000001</v>
      </c>
      <c r="BL17" s="90">
        <v>225.4773538</v>
      </c>
      <c r="BM17" s="90">
        <v>6.3333231059999999</v>
      </c>
      <c r="BN17" s="90">
        <v>-1015.9069930000001</v>
      </c>
      <c r="BO17" s="90">
        <v>-197.007915</v>
      </c>
      <c r="BP17" s="90">
        <v>-207.1361157</v>
      </c>
      <c r="BQ17" s="338">
        <f t="shared" si="2"/>
        <v>54.75</v>
      </c>
      <c r="BR17" s="341" t="s">
        <v>618</v>
      </c>
      <c r="BS17" s="217"/>
      <c r="BT17" s="337">
        <v>12</v>
      </c>
      <c r="BU17" s="337">
        <v>4730400</v>
      </c>
      <c r="BV17" s="90">
        <v>1041.251393</v>
      </c>
      <c r="BW17" s="90">
        <v>1001.410483</v>
      </c>
      <c r="BX17" s="90">
        <v>-32.628399379999998</v>
      </c>
      <c r="BY17" s="90">
        <v>31.227061469999999</v>
      </c>
      <c r="BZ17" s="90">
        <v>-186.39118859999999</v>
      </c>
      <c r="CA17" s="90">
        <v>175.90905420000001</v>
      </c>
      <c r="CB17" s="217"/>
      <c r="CC17" s="217"/>
      <c r="CD17" s="217"/>
      <c r="CE17" s="217"/>
    </row>
    <row r="18" spans="1:83" ht="9.9499999999999993" customHeight="1">
      <c r="A18" s="217">
        <f t="shared" si="7"/>
        <v>13</v>
      </c>
      <c r="B18" s="241">
        <f t="shared" si="8"/>
        <v>13</v>
      </c>
      <c r="C18" s="196" t="str">
        <f t="shared" ref="C18:L18" si="19">IF(C88&lt;&gt;0,-1,IF(ISNUMBER(MATCH(C189,$AD$6:$AD$205,0)),$AD$5,IF(ISNUMBER(MATCH(C189,$AT$6:$AT$206,0)),$AK$4,IF(ISNUMBER(MATCH(C189,$AC$6:$AC$205,0)),$AC$5,0))))</f>
        <v>S</v>
      </c>
      <c r="D18" s="196" t="str">
        <f t="shared" si="19"/>
        <v>S</v>
      </c>
      <c r="E18" s="196">
        <f t="shared" si="19"/>
        <v>-1</v>
      </c>
      <c r="F18" s="196">
        <f t="shared" si="19"/>
        <v>-1</v>
      </c>
      <c r="G18" s="196">
        <f t="shared" si="19"/>
        <v>-1</v>
      </c>
      <c r="H18" s="196" t="str">
        <f t="shared" si="19"/>
        <v>S</v>
      </c>
      <c r="I18" s="196" t="str">
        <f t="shared" si="19"/>
        <v>S</v>
      </c>
      <c r="J18" s="196" t="str">
        <f t="shared" si="19"/>
        <v>S</v>
      </c>
      <c r="K18" s="196">
        <f t="shared" si="19"/>
        <v>1</v>
      </c>
      <c r="L18" s="196">
        <f t="shared" si="19"/>
        <v>0</v>
      </c>
      <c r="M18" s="11"/>
      <c r="N18" s="308">
        <v>12</v>
      </c>
      <c r="O18" s="309">
        <v>0</v>
      </c>
      <c r="P18" s="309">
        <v>2</v>
      </c>
      <c r="Q18" s="309">
        <v>5</v>
      </c>
      <c r="R18" s="308">
        <v>12</v>
      </c>
      <c r="S18" s="317" t="s">
        <v>173</v>
      </c>
      <c r="T18" s="308">
        <v>1</v>
      </c>
      <c r="U18" s="308">
        <v>112</v>
      </c>
      <c r="V18" s="308">
        <v>0.1</v>
      </c>
      <c r="W18" s="310">
        <v>9.9999999999999995E-7</v>
      </c>
      <c r="X18" s="308">
        <v>0.2</v>
      </c>
      <c r="Y18" s="308">
        <v>0.3</v>
      </c>
      <c r="Z18" s="308">
        <v>0.21</v>
      </c>
      <c r="AA18" s="308">
        <v>3.5</v>
      </c>
      <c r="AB18" s="314" t="s">
        <v>276</v>
      </c>
      <c r="AC18" s="241" t="str">
        <f t="shared" si="4"/>
        <v>6,3</v>
      </c>
      <c r="AD18" s="241" t="str">
        <f t="shared" si="5"/>
        <v/>
      </c>
      <c r="AE18" s="317">
        <v>12</v>
      </c>
      <c r="AF18" s="309">
        <v>0</v>
      </c>
      <c r="AG18" s="309">
        <v>3</v>
      </c>
      <c r="AH18" s="309">
        <v>7</v>
      </c>
      <c r="AI18" s="317">
        <v>12</v>
      </c>
      <c r="AJ18" s="317" t="s">
        <v>290</v>
      </c>
      <c r="AK18" s="308">
        <v>6000</v>
      </c>
      <c r="AL18" s="308">
        <v>7.4545450000000004</v>
      </c>
      <c r="AM18" s="308">
        <v>5.4549999999999998E-4</v>
      </c>
      <c r="AN18" s="310">
        <v>1065.4549999999999</v>
      </c>
      <c r="AO18" s="308">
        <v>2</v>
      </c>
      <c r="AP18" s="308">
        <v>2.9999999999999999E-7</v>
      </c>
      <c r="AQ18" s="308">
        <v>0.03</v>
      </c>
      <c r="AR18" s="308">
        <v>2</v>
      </c>
      <c r="AS18" s="314">
        <v>1</v>
      </c>
      <c r="AT18" s="241" t="str">
        <f t="shared" si="6"/>
        <v>8,4</v>
      </c>
      <c r="AU18" s="319">
        <v>12</v>
      </c>
      <c r="AV18" s="319">
        <v>12</v>
      </c>
      <c r="AW18" s="320">
        <v>11</v>
      </c>
      <c r="AX18" s="320">
        <v>-13</v>
      </c>
      <c r="AY18" s="320"/>
      <c r="AZ18" s="320"/>
      <c r="BA18" s="320"/>
      <c r="BB18" s="332">
        <v>13</v>
      </c>
      <c r="BC18" s="332">
        <v>0.20000999999999999</v>
      </c>
      <c r="BD18" s="332"/>
      <c r="BE18" s="333" t="s">
        <v>29</v>
      </c>
      <c r="BF18" s="334" t="s">
        <v>506</v>
      </c>
      <c r="BG18" s="217"/>
      <c r="BH18" s="337">
        <v>13</v>
      </c>
      <c r="BI18" s="337">
        <v>4905600</v>
      </c>
      <c r="BJ18" s="90">
        <v>185</v>
      </c>
      <c r="BK18" s="90">
        <v>1015.934682</v>
      </c>
      <c r="BL18" s="90">
        <v>225.490859</v>
      </c>
      <c r="BM18" s="90">
        <v>6.3051104999999996</v>
      </c>
      <c r="BN18" s="90">
        <v>-1015.934682</v>
      </c>
      <c r="BO18" s="90">
        <v>-197.049373</v>
      </c>
      <c r="BP18" s="90">
        <v>-207.13637560000001</v>
      </c>
      <c r="BQ18" s="338">
        <f t="shared" si="2"/>
        <v>56.777777777777779</v>
      </c>
      <c r="BR18" s="341" t="s">
        <v>619</v>
      </c>
      <c r="BS18" s="217"/>
      <c r="BT18" s="337">
        <v>13</v>
      </c>
      <c r="BU18" s="337">
        <v>4905600</v>
      </c>
      <c r="BV18" s="90">
        <v>1041.251391</v>
      </c>
      <c r="BW18" s="90">
        <v>1001.410483</v>
      </c>
      <c r="BX18" s="90">
        <v>-32.628303940000002</v>
      </c>
      <c r="BY18" s="90">
        <v>31.227061469999999</v>
      </c>
      <c r="BZ18" s="90">
        <v>-186.39116240000001</v>
      </c>
      <c r="CA18" s="90">
        <v>175.90931409999999</v>
      </c>
      <c r="CB18" s="217"/>
      <c r="CC18" s="217"/>
      <c r="CD18" s="217"/>
      <c r="CE18" s="217"/>
    </row>
    <row r="19" spans="1:83" ht="9.9499999999999993" customHeight="1">
      <c r="A19" s="217">
        <f t="shared" si="7"/>
        <v>14</v>
      </c>
      <c r="B19" s="241">
        <f t="shared" si="8"/>
        <v>14</v>
      </c>
      <c r="C19" s="196">
        <f t="shared" ref="C19:L19" si="20">IF(C89&lt;&gt;0,-1,IF(ISNUMBER(MATCH(C190,$AD$6:$AD$205,0)),$AD$5,IF(ISNUMBER(MATCH(C190,$AT$6:$AT$206,0)),$AK$4,IF(ISNUMBER(MATCH(C190,$AC$6:$AC$205,0)),$AC$5,0))))</f>
        <v>0</v>
      </c>
      <c r="D19" s="196">
        <f t="shared" si="20"/>
        <v>1</v>
      </c>
      <c r="E19" s="196">
        <f t="shared" si="20"/>
        <v>-1</v>
      </c>
      <c r="F19" s="196">
        <f t="shared" si="20"/>
        <v>-1</v>
      </c>
      <c r="G19" s="196">
        <f t="shared" si="20"/>
        <v>-1</v>
      </c>
      <c r="H19" s="196">
        <f t="shared" si="20"/>
        <v>1</v>
      </c>
      <c r="I19" s="196">
        <f t="shared" si="20"/>
        <v>1</v>
      </c>
      <c r="J19" s="196">
        <f t="shared" si="20"/>
        <v>1</v>
      </c>
      <c r="K19" s="196" t="str">
        <f t="shared" si="20"/>
        <v>S</v>
      </c>
      <c r="L19" s="196">
        <f t="shared" si="20"/>
        <v>0</v>
      </c>
      <c r="M19" s="11"/>
      <c r="N19" s="308">
        <v>13</v>
      </c>
      <c r="O19" s="309">
        <v>0</v>
      </c>
      <c r="P19" s="309">
        <v>2</v>
      </c>
      <c r="Q19" s="309">
        <v>6</v>
      </c>
      <c r="R19" s="308">
        <v>13</v>
      </c>
      <c r="S19" s="317" t="s">
        <v>284</v>
      </c>
      <c r="T19" s="308">
        <v>1</v>
      </c>
      <c r="U19" s="308">
        <v>113</v>
      </c>
      <c r="V19" s="308">
        <v>0.1</v>
      </c>
      <c r="W19" s="310">
        <v>9.9999999999999995E-7</v>
      </c>
      <c r="X19" s="308">
        <v>0.2</v>
      </c>
      <c r="Y19" s="308">
        <v>0.3</v>
      </c>
      <c r="Z19" s="308">
        <v>0.21</v>
      </c>
      <c r="AA19" s="308">
        <v>3.5</v>
      </c>
      <c r="AB19" s="314" t="s">
        <v>276</v>
      </c>
      <c r="AC19" s="241" t="str">
        <f t="shared" si="4"/>
        <v>7,3</v>
      </c>
      <c r="AD19" s="241" t="str">
        <f t="shared" si="5"/>
        <v/>
      </c>
      <c r="AE19" s="317">
        <v>13</v>
      </c>
      <c r="AF19" s="309">
        <v>0</v>
      </c>
      <c r="AG19" s="309">
        <v>4</v>
      </c>
      <c r="AH19" s="309">
        <v>7</v>
      </c>
      <c r="AI19" s="317">
        <v>13</v>
      </c>
      <c r="AJ19" s="317" t="s">
        <v>295</v>
      </c>
      <c r="AK19" s="308">
        <v>5000</v>
      </c>
      <c r="AL19" s="308">
        <v>6.6545459999999999</v>
      </c>
      <c r="AM19" s="308">
        <v>5.4549999999999998E-4</v>
      </c>
      <c r="AN19" s="310">
        <v>1062.4549999999999</v>
      </c>
      <c r="AO19" s="308">
        <v>2</v>
      </c>
      <c r="AP19" s="308">
        <v>2.9999999999999999E-7</v>
      </c>
      <c r="AQ19" s="308">
        <v>0.03</v>
      </c>
      <c r="AR19" s="308">
        <v>2</v>
      </c>
      <c r="AS19" s="314">
        <v>1</v>
      </c>
      <c r="AT19" s="241" t="str">
        <f t="shared" si="6"/>
        <v>8,5</v>
      </c>
      <c r="AU19" s="319">
        <v>13</v>
      </c>
      <c r="AV19" s="319">
        <v>13</v>
      </c>
      <c r="AW19" s="320">
        <v>12</v>
      </c>
      <c r="AX19" s="320">
        <v>-14</v>
      </c>
      <c r="AY19" s="320"/>
      <c r="AZ19" s="320"/>
      <c r="BA19" s="320"/>
      <c r="BB19" s="332">
        <v>14</v>
      </c>
      <c r="BC19" s="332">
        <v>0.20000999999999999</v>
      </c>
      <c r="BD19" s="332"/>
      <c r="BE19" s="333" t="s">
        <v>29</v>
      </c>
      <c r="BF19" s="334" t="s">
        <v>507</v>
      </c>
      <c r="BG19" s="217"/>
      <c r="BH19" s="337">
        <v>14</v>
      </c>
      <c r="BI19" s="337">
        <v>5080800</v>
      </c>
      <c r="BJ19" s="90">
        <v>185</v>
      </c>
      <c r="BK19" s="90">
        <v>1015.96043</v>
      </c>
      <c r="BL19" s="90">
        <v>225.50345050000001</v>
      </c>
      <c r="BM19" s="90">
        <v>6.2788717319999998</v>
      </c>
      <c r="BN19" s="90">
        <v>-1015.96043</v>
      </c>
      <c r="BO19" s="90">
        <v>-197.0879668</v>
      </c>
      <c r="BP19" s="90">
        <v>-207.13661189999999</v>
      </c>
      <c r="BQ19" s="338">
        <f t="shared" si="2"/>
        <v>58.805555555555557</v>
      </c>
      <c r="BR19" s="341" t="s">
        <v>620</v>
      </c>
      <c r="BS19" s="217"/>
      <c r="BT19" s="337">
        <v>14</v>
      </c>
      <c r="BU19" s="337">
        <v>5080800</v>
      </c>
      <c r="BV19" s="90">
        <v>1041.2513879999999</v>
      </c>
      <c r="BW19" s="90">
        <v>1001.410483</v>
      </c>
      <c r="BX19" s="90">
        <v>-32.628205819999998</v>
      </c>
      <c r="BY19" s="90">
        <v>31.227061469999999</v>
      </c>
      <c r="BZ19" s="90">
        <v>-186.3911578</v>
      </c>
      <c r="CA19" s="90">
        <v>175.9095504</v>
      </c>
      <c r="CB19" s="217"/>
      <c r="CC19" s="217"/>
      <c r="CD19" s="217"/>
      <c r="CE19" s="217"/>
    </row>
    <row r="20" spans="1:83" ht="9.9499999999999993" customHeight="1">
      <c r="A20" s="217">
        <f t="shared" si="7"/>
        <v>15</v>
      </c>
      <c r="B20" s="241">
        <f t="shared" si="8"/>
        <v>15</v>
      </c>
      <c r="C20" s="196">
        <f t="shared" ref="C20:L20" si="21">IF(C90&lt;&gt;0,-1,IF(ISNUMBER(MATCH(C191,$AD$6:$AD$205,0)),$AD$5,IF(ISNUMBER(MATCH(C191,$AT$6:$AT$206,0)),$AK$4,IF(ISNUMBER(MATCH(C191,$AC$6:$AC$205,0)),$AC$5,0))))</f>
        <v>0</v>
      </c>
      <c r="D20" s="196">
        <f t="shared" si="21"/>
        <v>0</v>
      </c>
      <c r="E20" s="196">
        <f t="shared" si="21"/>
        <v>1</v>
      </c>
      <c r="F20" s="196">
        <f t="shared" si="21"/>
        <v>1</v>
      </c>
      <c r="G20" s="196">
        <f t="shared" si="21"/>
        <v>1</v>
      </c>
      <c r="H20" s="196">
        <f t="shared" si="21"/>
        <v>1</v>
      </c>
      <c r="I20" s="196">
        <f t="shared" si="21"/>
        <v>0</v>
      </c>
      <c r="J20" s="196">
        <f t="shared" si="21"/>
        <v>0</v>
      </c>
      <c r="K20" s="196">
        <f t="shared" si="21"/>
        <v>0</v>
      </c>
      <c r="L20" s="196">
        <f t="shared" si="21"/>
        <v>0</v>
      </c>
      <c r="M20" s="11"/>
      <c r="N20" s="308">
        <v>14</v>
      </c>
      <c r="O20" s="309">
        <v>0</v>
      </c>
      <c r="P20" s="309">
        <v>2</v>
      </c>
      <c r="Q20" s="309">
        <v>7</v>
      </c>
      <c r="R20" s="308">
        <v>14</v>
      </c>
      <c r="S20" s="317" t="s">
        <v>285</v>
      </c>
      <c r="T20" s="308">
        <v>1</v>
      </c>
      <c r="U20" s="308">
        <v>114</v>
      </c>
      <c r="V20" s="308">
        <v>0.1</v>
      </c>
      <c r="W20" s="310">
        <v>9.9999999999999995E-7</v>
      </c>
      <c r="X20" s="308">
        <v>0.2</v>
      </c>
      <c r="Y20" s="308">
        <v>0.3</v>
      </c>
      <c r="Z20" s="308">
        <v>0.21</v>
      </c>
      <c r="AA20" s="308">
        <v>3.5</v>
      </c>
      <c r="AB20" s="314" t="s">
        <v>276</v>
      </c>
      <c r="AC20" s="241" t="str">
        <f t="shared" si="4"/>
        <v>8,3</v>
      </c>
      <c r="AD20" s="241" t="str">
        <f t="shared" si="5"/>
        <v/>
      </c>
      <c r="AE20" s="317">
        <v>14</v>
      </c>
      <c r="AF20" s="309">
        <v>0</v>
      </c>
      <c r="AG20" s="309">
        <v>5</v>
      </c>
      <c r="AH20" s="309">
        <v>7</v>
      </c>
      <c r="AI20" s="317">
        <v>14</v>
      </c>
      <c r="AJ20" s="317" t="s">
        <v>301</v>
      </c>
      <c r="AK20" s="308">
        <v>2000</v>
      </c>
      <c r="AL20" s="308">
        <v>6.145454</v>
      </c>
      <c r="AM20" s="308">
        <v>5.4549999999999998E-4</v>
      </c>
      <c r="AN20" s="310">
        <v>1060.5450000000001</v>
      </c>
      <c r="AO20" s="308">
        <v>2</v>
      </c>
      <c r="AP20" s="308">
        <v>2.9999999999999999E-7</v>
      </c>
      <c r="AQ20" s="308">
        <v>0.03</v>
      </c>
      <c r="AR20" s="308">
        <v>2</v>
      </c>
      <c r="AS20" s="314">
        <v>1</v>
      </c>
      <c r="AT20" s="241" t="str">
        <f t="shared" si="6"/>
        <v>8,6</v>
      </c>
      <c r="AU20" s="319">
        <v>14</v>
      </c>
      <c r="AV20" s="319">
        <v>14</v>
      </c>
      <c r="AW20" s="320">
        <v>13</v>
      </c>
      <c r="AX20" s="320">
        <v>-18</v>
      </c>
      <c r="AY20" s="320"/>
      <c r="AZ20" s="320"/>
      <c r="BA20" s="320"/>
      <c r="BB20" s="332">
        <v>15</v>
      </c>
      <c r="BC20" s="332">
        <v>0.20000999999999999</v>
      </c>
      <c r="BD20" s="332"/>
      <c r="BE20" s="333" t="s">
        <v>29</v>
      </c>
      <c r="BF20" s="334" t="s">
        <v>508</v>
      </c>
      <c r="BG20" s="217"/>
      <c r="BH20" s="337">
        <v>15</v>
      </c>
      <c r="BI20" s="337">
        <v>5256000</v>
      </c>
      <c r="BJ20" s="90">
        <v>185</v>
      </c>
      <c r="BK20" s="90">
        <v>1015.984332</v>
      </c>
      <c r="BL20" s="90">
        <v>225.51516989999999</v>
      </c>
      <c r="BM20" s="90">
        <v>6.254507426</v>
      </c>
      <c r="BN20" s="90">
        <v>-1015.984332</v>
      </c>
      <c r="BO20" s="90">
        <v>-197.12383639999999</v>
      </c>
      <c r="BP20" s="90">
        <v>-207.13682600000001</v>
      </c>
      <c r="BQ20" s="338">
        <f t="shared" si="2"/>
        <v>60.833333333333336</v>
      </c>
      <c r="BR20" s="341" t="s">
        <v>621</v>
      </c>
      <c r="BS20" s="217"/>
      <c r="BT20" s="337">
        <v>15</v>
      </c>
      <c r="BU20" s="337">
        <v>5256000</v>
      </c>
      <c r="BV20" s="90">
        <v>1041.2513859999999</v>
      </c>
      <c r="BW20" s="90">
        <v>1001.410483</v>
      </c>
      <c r="BX20" s="90">
        <v>-32.628105329999997</v>
      </c>
      <c r="BY20" s="90">
        <v>31.227061469999999</v>
      </c>
      <c r="BZ20" s="90">
        <v>-186.39116910000001</v>
      </c>
      <c r="CA20" s="90">
        <v>175.90976459999999</v>
      </c>
      <c r="CB20" s="217"/>
      <c r="CC20" s="217"/>
      <c r="CD20" s="217"/>
      <c r="CE20" s="217"/>
    </row>
    <row r="21" spans="1:83" ht="9.9499999999999993" customHeight="1">
      <c r="A21" s="217">
        <f t="shared" si="7"/>
        <v>16</v>
      </c>
      <c r="B21" s="11"/>
      <c r="C21" s="11"/>
      <c r="D21" s="11"/>
      <c r="E21" s="11"/>
      <c r="F21" s="11"/>
      <c r="G21" s="11"/>
      <c r="H21" s="11"/>
      <c r="I21" s="11"/>
      <c r="J21" s="11"/>
      <c r="K21" s="11"/>
      <c r="L21" s="11"/>
      <c r="M21" s="11"/>
      <c r="N21" s="308">
        <v>15</v>
      </c>
      <c r="O21" s="309">
        <v>0</v>
      </c>
      <c r="P21" s="309">
        <v>3</v>
      </c>
      <c r="Q21" s="309">
        <v>0</v>
      </c>
      <c r="R21" s="308">
        <v>15</v>
      </c>
      <c r="S21" s="317" t="s">
        <v>154</v>
      </c>
      <c r="T21" s="308">
        <v>1</v>
      </c>
      <c r="U21" s="308">
        <v>115</v>
      </c>
      <c r="V21" s="308">
        <v>0.1</v>
      </c>
      <c r="W21" s="310">
        <v>9.9999999999999995E-7</v>
      </c>
      <c r="X21" s="308">
        <v>0.2</v>
      </c>
      <c r="Y21" s="308">
        <v>0.3</v>
      </c>
      <c r="Z21" s="308">
        <v>0.21</v>
      </c>
      <c r="AA21" s="308">
        <v>3.5</v>
      </c>
      <c r="AB21" s="314" t="s">
        <v>276</v>
      </c>
      <c r="AC21" s="241" t="str">
        <f t="shared" si="4"/>
        <v>1,4</v>
      </c>
      <c r="AD21" s="241" t="str">
        <f t="shared" si="5"/>
        <v/>
      </c>
      <c r="AE21" s="317">
        <v>15</v>
      </c>
      <c r="AF21" s="309">
        <v>0</v>
      </c>
      <c r="AG21" s="309">
        <v>4</v>
      </c>
      <c r="AH21" s="309">
        <v>9</v>
      </c>
      <c r="AI21" s="317">
        <v>15</v>
      </c>
      <c r="AJ21" s="317" t="s">
        <v>296</v>
      </c>
      <c r="AK21" s="308">
        <v>2500</v>
      </c>
      <c r="AL21" s="308">
        <v>10</v>
      </c>
      <c r="AM21" s="308">
        <v>1.8182000000000001E-3</v>
      </c>
      <c r="AN21" s="310">
        <v>1077.7270000000001</v>
      </c>
      <c r="AO21" s="308">
        <v>3</v>
      </c>
      <c r="AP21" s="308">
        <v>3.0000000000000001E-6</v>
      </c>
      <c r="AQ21" s="308">
        <v>0.03</v>
      </c>
      <c r="AR21" s="308">
        <v>1</v>
      </c>
      <c r="AS21" s="314">
        <v>1</v>
      </c>
      <c r="AT21" s="241" t="str">
        <f t="shared" si="6"/>
        <v>10,5</v>
      </c>
      <c r="AU21" s="319">
        <v>15</v>
      </c>
      <c r="AV21" s="319">
        <v>15</v>
      </c>
      <c r="AW21" s="320">
        <v>-16</v>
      </c>
      <c r="AX21" s="320"/>
      <c r="AY21" s="320"/>
      <c r="AZ21" s="320"/>
      <c r="BA21" s="320"/>
      <c r="BB21" s="332">
        <v>16</v>
      </c>
      <c r="BC21" s="332">
        <v>0.20000999999999999</v>
      </c>
      <c r="BD21" s="332"/>
      <c r="BE21" s="333" t="s">
        <v>29</v>
      </c>
      <c r="BF21" s="334" t="s">
        <v>509</v>
      </c>
      <c r="BG21" s="217"/>
      <c r="BH21" s="337">
        <v>16</v>
      </c>
      <c r="BI21" s="337">
        <v>5431200</v>
      </c>
      <c r="BJ21" s="90">
        <v>185</v>
      </c>
      <c r="BK21" s="90">
        <v>1016.006319</v>
      </c>
      <c r="BL21" s="90">
        <v>224.7743692</v>
      </c>
      <c r="BM21" s="90">
        <v>6.2307035730000004</v>
      </c>
      <c r="BN21" s="90">
        <v>-1016.006319</v>
      </c>
      <c r="BO21" s="90">
        <v>-196.4066818</v>
      </c>
      <c r="BP21" s="90">
        <v>-207.1369838</v>
      </c>
      <c r="BQ21" s="338">
        <f t="shared" si="2"/>
        <v>62.861111111111114</v>
      </c>
      <c r="BR21" s="341" t="s">
        <v>622</v>
      </c>
      <c r="BS21" s="217"/>
      <c r="BT21" s="337">
        <v>16</v>
      </c>
      <c r="BU21" s="337">
        <v>5431200</v>
      </c>
      <c r="BV21" s="90">
        <v>1041.251383</v>
      </c>
      <c r="BW21" s="90">
        <v>1001.410483</v>
      </c>
      <c r="BX21" s="90">
        <v>-32.627976779999997</v>
      </c>
      <c r="BY21" s="90">
        <v>31.227061469999999</v>
      </c>
      <c r="BZ21" s="90">
        <v>-186.39105739999999</v>
      </c>
      <c r="CA21" s="90">
        <v>175.9099224</v>
      </c>
      <c r="CB21" s="217"/>
      <c r="CC21" s="217"/>
      <c r="CD21" s="217"/>
      <c r="CE21" s="217"/>
    </row>
    <row r="22" spans="1:83" ht="9.9499999999999993" customHeight="1">
      <c r="A22" s="217">
        <f t="shared" si="7"/>
        <v>17</v>
      </c>
      <c r="B22" s="11"/>
      <c r="C22" s="300"/>
      <c r="D22" s="300"/>
      <c r="E22" s="300"/>
      <c r="F22" s="300"/>
      <c r="G22" s="300"/>
      <c r="H22" s="300"/>
      <c r="I22" s="300"/>
      <c r="J22" s="301" t="s">
        <v>273</v>
      </c>
      <c r="K22" s="299" t="s">
        <v>274</v>
      </c>
      <c r="L22" s="299" t="s">
        <v>275</v>
      </c>
      <c r="M22" s="11"/>
      <c r="N22" s="308">
        <v>16</v>
      </c>
      <c r="O22" s="309">
        <v>0</v>
      </c>
      <c r="P22" s="309">
        <v>3</v>
      </c>
      <c r="Q22" s="309">
        <v>1</v>
      </c>
      <c r="R22" s="308">
        <v>16</v>
      </c>
      <c r="S22" s="317" t="s">
        <v>153</v>
      </c>
      <c r="T22" s="308">
        <v>1</v>
      </c>
      <c r="U22" s="308">
        <v>116</v>
      </c>
      <c r="V22" s="308">
        <v>0.1</v>
      </c>
      <c r="W22" s="310">
        <v>9.9999999999999995E-7</v>
      </c>
      <c r="X22" s="308">
        <v>0.2</v>
      </c>
      <c r="Y22" s="308">
        <v>0.3</v>
      </c>
      <c r="Z22" s="308">
        <v>0.21</v>
      </c>
      <c r="AA22" s="308">
        <v>3.5</v>
      </c>
      <c r="AB22" s="314" t="s">
        <v>276</v>
      </c>
      <c r="AC22" s="241" t="str">
        <f t="shared" si="4"/>
        <v>2,4</v>
      </c>
      <c r="AD22" s="241" t="str">
        <f t="shared" si="5"/>
        <v/>
      </c>
      <c r="AE22" s="317">
        <v>16</v>
      </c>
      <c r="AF22" s="309">
        <v>0</v>
      </c>
      <c r="AG22" s="309">
        <v>4</v>
      </c>
      <c r="AH22" s="309">
        <v>8</v>
      </c>
      <c r="AI22" s="317">
        <v>16</v>
      </c>
      <c r="AJ22" s="317" t="s">
        <v>180</v>
      </c>
      <c r="AK22" s="308">
        <v>5000</v>
      </c>
      <c r="AL22" s="308">
        <v>10</v>
      </c>
      <c r="AM22" s="308">
        <v>1.8182000000000001E-3</v>
      </c>
      <c r="AN22" s="310">
        <v>1070.9090000000001</v>
      </c>
      <c r="AO22" s="308">
        <v>3</v>
      </c>
      <c r="AP22" s="308">
        <v>3.0000000000000001E-6</v>
      </c>
      <c r="AQ22" s="308">
        <v>0.03</v>
      </c>
      <c r="AR22" s="308">
        <v>2</v>
      </c>
      <c r="AS22" s="314">
        <v>1</v>
      </c>
      <c r="AT22" s="241" t="str">
        <f t="shared" si="6"/>
        <v>9,5</v>
      </c>
      <c r="AU22" s="319">
        <v>16</v>
      </c>
      <c r="AV22" s="319">
        <v>16</v>
      </c>
      <c r="AW22" s="320">
        <v>15</v>
      </c>
      <c r="AX22" s="320">
        <v>-17</v>
      </c>
      <c r="AY22" s="320"/>
      <c r="AZ22" s="320"/>
      <c r="BA22" s="320"/>
      <c r="BB22" s="332">
        <v>17</v>
      </c>
      <c r="BC22" s="332">
        <v>0.20000999999999999</v>
      </c>
      <c r="BD22" s="332"/>
      <c r="BE22" s="333" t="s">
        <v>29</v>
      </c>
      <c r="BF22" s="334" t="s">
        <v>510</v>
      </c>
      <c r="BG22" s="217"/>
      <c r="BH22" s="337">
        <v>17</v>
      </c>
      <c r="BI22" s="337">
        <v>5606400</v>
      </c>
      <c r="BJ22" s="90">
        <v>185</v>
      </c>
      <c r="BK22" s="90">
        <v>1016.026495</v>
      </c>
      <c r="BL22" s="90">
        <v>224.78371480000001</v>
      </c>
      <c r="BM22" s="90">
        <v>6.209741298</v>
      </c>
      <c r="BN22" s="90">
        <v>-1016.026495</v>
      </c>
      <c r="BO22" s="90">
        <v>-196.43689069999999</v>
      </c>
      <c r="BP22" s="90">
        <v>-207.1370828</v>
      </c>
      <c r="BQ22" s="338">
        <f t="shared" si="2"/>
        <v>64.888888888888886</v>
      </c>
      <c r="BR22" s="341" t="s">
        <v>623</v>
      </c>
      <c r="BS22" s="217"/>
      <c r="BT22" s="337">
        <v>17</v>
      </c>
      <c r="BU22" s="337">
        <v>5606400</v>
      </c>
      <c r="BV22" s="90">
        <v>1041.251379</v>
      </c>
      <c r="BW22" s="90">
        <v>1001.410482</v>
      </c>
      <c r="BX22" s="90">
        <v>-32.627818470000001</v>
      </c>
      <c r="BY22" s="90">
        <v>31.227061469999999</v>
      </c>
      <c r="BZ22" s="90">
        <v>-186.39080949999999</v>
      </c>
      <c r="CA22" s="90">
        <v>175.91002130000001</v>
      </c>
      <c r="CB22" s="217"/>
      <c r="CC22" s="217"/>
      <c r="CD22" s="217"/>
      <c r="CE22" s="217"/>
    </row>
    <row r="23" spans="1:83" ht="9.9499999999999993" customHeight="1">
      <c r="A23" s="217">
        <f t="shared" si="7"/>
        <v>18</v>
      </c>
      <c r="B23" s="11"/>
      <c r="C23" s="302" t="s">
        <v>2</v>
      </c>
      <c r="D23" s="303">
        <v>10</v>
      </c>
      <c r="E23" s="302" t="s">
        <v>5</v>
      </c>
      <c r="F23" s="304">
        <v>5000</v>
      </c>
      <c r="G23" s="300"/>
      <c r="H23" s="300"/>
      <c r="I23" s="300"/>
      <c r="J23" s="305">
        <v>1524</v>
      </c>
      <c r="K23" s="306">
        <v>15.24</v>
      </c>
      <c r="L23" s="304">
        <v>50000</v>
      </c>
      <c r="M23" s="11"/>
      <c r="N23" s="308">
        <v>17</v>
      </c>
      <c r="O23" s="309">
        <v>0</v>
      </c>
      <c r="P23" s="309">
        <v>3</v>
      </c>
      <c r="Q23" s="309">
        <v>2</v>
      </c>
      <c r="R23" s="308">
        <v>17</v>
      </c>
      <c r="S23" s="317" t="s">
        <v>286</v>
      </c>
      <c r="T23" s="308">
        <v>1</v>
      </c>
      <c r="U23" s="308">
        <v>117</v>
      </c>
      <c r="V23" s="308">
        <v>0.1</v>
      </c>
      <c r="W23" s="310">
        <v>9.9999999999999995E-7</v>
      </c>
      <c r="X23" s="308">
        <v>0.2</v>
      </c>
      <c r="Y23" s="308">
        <v>0.3</v>
      </c>
      <c r="Z23" s="308">
        <v>0.21</v>
      </c>
      <c r="AA23" s="308">
        <v>3.5</v>
      </c>
      <c r="AB23" s="314" t="s">
        <v>276</v>
      </c>
      <c r="AC23" s="241" t="str">
        <f t="shared" si="4"/>
        <v>3,4</v>
      </c>
      <c r="AD23" s="241" t="str">
        <f t="shared" si="5"/>
        <v/>
      </c>
      <c r="AE23" s="317">
        <v>17</v>
      </c>
      <c r="AF23" s="309">
        <v>0</v>
      </c>
      <c r="AG23" s="309">
        <v>5</v>
      </c>
      <c r="AH23" s="309">
        <v>7</v>
      </c>
      <c r="AI23" s="317">
        <v>17</v>
      </c>
      <c r="AJ23" s="317" t="s">
        <v>301</v>
      </c>
      <c r="AK23" s="308">
        <v>3500</v>
      </c>
      <c r="AL23" s="308">
        <v>10</v>
      </c>
      <c r="AM23" s="308">
        <v>1.8182000000000001E-3</v>
      </c>
      <c r="AN23" s="310">
        <v>1063.182</v>
      </c>
      <c r="AO23" s="308">
        <v>3</v>
      </c>
      <c r="AP23" s="308">
        <v>3.0000000000000001E-6</v>
      </c>
      <c r="AQ23" s="308">
        <v>0.03</v>
      </c>
      <c r="AR23" s="308">
        <v>2</v>
      </c>
      <c r="AS23" s="314">
        <v>1</v>
      </c>
      <c r="AT23" s="241" t="str">
        <f t="shared" si="6"/>
        <v>8,6</v>
      </c>
      <c r="AU23" s="319">
        <v>17</v>
      </c>
      <c r="AV23" s="319">
        <v>17</v>
      </c>
      <c r="AW23" s="320">
        <v>16</v>
      </c>
      <c r="AX23" s="320">
        <v>-18</v>
      </c>
      <c r="AY23" s="320"/>
      <c r="AZ23" s="320"/>
      <c r="BA23" s="320"/>
      <c r="BB23" s="332">
        <v>18</v>
      </c>
      <c r="BC23" s="332">
        <v>0.100005</v>
      </c>
      <c r="BD23" s="332"/>
      <c r="BE23" s="333" t="s">
        <v>29</v>
      </c>
      <c r="BF23" s="334" t="s">
        <v>511</v>
      </c>
      <c r="BG23" s="217"/>
      <c r="BH23" s="337">
        <v>18</v>
      </c>
      <c r="BI23" s="337">
        <v>5781600</v>
      </c>
      <c r="BJ23" s="90">
        <v>185</v>
      </c>
      <c r="BK23" s="90">
        <v>1016.041143</v>
      </c>
      <c r="BL23" s="90">
        <v>224.79022169999999</v>
      </c>
      <c r="BM23" s="90">
        <v>6.1941322120000004</v>
      </c>
      <c r="BN23" s="90">
        <v>-1016.041143</v>
      </c>
      <c r="BO23" s="90">
        <v>-196.45896440000001</v>
      </c>
      <c r="BP23" s="90">
        <v>-207.13712509999999</v>
      </c>
      <c r="BQ23" s="338">
        <f t="shared" si="2"/>
        <v>66.916666666666671</v>
      </c>
      <c r="BR23" s="217"/>
      <c r="BS23" s="217"/>
      <c r="BT23" s="337">
        <v>18</v>
      </c>
      <c r="BU23" s="337">
        <v>5781600</v>
      </c>
      <c r="BV23" s="90">
        <v>1041.2513750000001</v>
      </c>
      <c r="BW23" s="90">
        <v>1001.41048</v>
      </c>
      <c r="BX23" s="90">
        <v>-32.627631989999998</v>
      </c>
      <c r="BY23" s="90">
        <v>31.227061469999999</v>
      </c>
      <c r="BZ23" s="90">
        <v>-186.39042380000001</v>
      </c>
      <c r="CA23" s="90">
        <v>175.9100636</v>
      </c>
      <c r="CB23" s="217"/>
      <c r="CC23" s="217"/>
      <c r="CD23" s="217"/>
      <c r="CE23" s="217"/>
    </row>
    <row r="24" spans="1:83" ht="9.9499999999999993" customHeight="1">
      <c r="A24" s="217">
        <f t="shared" si="7"/>
        <v>19</v>
      </c>
      <c r="B24" s="11"/>
      <c r="C24" s="302" t="s">
        <v>3</v>
      </c>
      <c r="D24" s="303">
        <v>15</v>
      </c>
      <c r="E24" s="302" t="s">
        <v>4</v>
      </c>
      <c r="F24" s="304">
        <v>5000</v>
      </c>
      <c r="G24" s="300"/>
      <c r="H24" s="300"/>
      <c r="I24" s="300"/>
      <c r="J24" s="305">
        <v>1524</v>
      </c>
      <c r="K24" s="306">
        <v>22.86</v>
      </c>
      <c r="L24" s="304">
        <v>75000</v>
      </c>
      <c r="M24" s="11"/>
      <c r="N24" s="308">
        <v>18</v>
      </c>
      <c r="O24" s="309">
        <v>0</v>
      </c>
      <c r="P24" s="309">
        <v>3</v>
      </c>
      <c r="Q24" s="309">
        <v>3</v>
      </c>
      <c r="R24" s="308">
        <v>18</v>
      </c>
      <c r="S24" s="317" t="s">
        <v>287</v>
      </c>
      <c r="T24" s="308">
        <v>1</v>
      </c>
      <c r="U24" s="308">
        <v>118</v>
      </c>
      <c r="V24" s="308">
        <v>0.1</v>
      </c>
      <c r="W24" s="310">
        <v>9.9999999999999995E-7</v>
      </c>
      <c r="X24" s="308">
        <v>0.1</v>
      </c>
      <c r="Y24" s="308">
        <v>0.3</v>
      </c>
      <c r="Z24" s="308">
        <v>0.11</v>
      </c>
      <c r="AA24" s="308">
        <v>3.5</v>
      </c>
      <c r="AB24" s="314" t="s">
        <v>276</v>
      </c>
      <c r="AC24" s="241" t="str">
        <f t="shared" si="4"/>
        <v>4,4</v>
      </c>
      <c r="AD24" s="241" t="str">
        <f t="shared" si="5"/>
        <v/>
      </c>
      <c r="AE24" s="317">
        <v>18</v>
      </c>
      <c r="AF24" s="309">
        <v>0</v>
      </c>
      <c r="AG24" s="309">
        <v>5</v>
      </c>
      <c r="AH24" s="309">
        <v>7</v>
      </c>
      <c r="AI24" s="317">
        <v>18</v>
      </c>
      <c r="AJ24" s="317" t="s">
        <v>301</v>
      </c>
      <c r="AK24" s="308">
        <v>4000</v>
      </c>
      <c r="AL24" s="308">
        <v>10</v>
      </c>
      <c r="AM24" s="308">
        <v>6.667E-4</v>
      </c>
      <c r="AN24" s="310">
        <v>1058.6669999999999</v>
      </c>
      <c r="AO24" s="308">
        <v>3</v>
      </c>
      <c r="AP24" s="308">
        <v>3.0000000000000001E-6</v>
      </c>
      <c r="AQ24" s="308">
        <v>0.03</v>
      </c>
      <c r="AR24" s="308">
        <v>3</v>
      </c>
      <c r="AS24" s="314">
        <v>1</v>
      </c>
      <c r="AT24" s="241" t="str">
        <f t="shared" si="6"/>
        <v>8,6</v>
      </c>
      <c r="AU24" s="319">
        <v>18</v>
      </c>
      <c r="AV24" s="319">
        <v>18</v>
      </c>
      <c r="AW24" s="320">
        <v>14</v>
      </c>
      <c r="AX24" s="320">
        <v>17</v>
      </c>
      <c r="AY24" s="320">
        <v>-19</v>
      </c>
      <c r="AZ24" s="320"/>
      <c r="BA24" s="320"/>
      <c r="BB24" s="332">
        <v>19</v>
      </c>
      <c r="BC24" s="332">
        <v>0.100005</v>
      </c>
      <c r="BD24" s="332"/>
      <c r="BE24" s="333" t="s">
        <v>29</v>
      </c>
      <c r="BF24" s="334" t="s">
        <v>512</v>
      </c>
      <c r="BG24" s="217"/>
      <c r="BH24" s="337">
        <v>19</v>
      </c>
      <c r="BI24" s="337">
        <v>5956800</v>
      </c>
      <c r="BJ24" s="90">
        <v>185</v>
      </c>
      <c r="BK24" s="90">
        <v>1016.043704</v>
      </c>
      <c r="BL24" s="90">
        <v>224.79061429999999</v>
      </c>
      <c r="BM24" s="90">
        <v>6.190415936</v>
      </c>
      <c r="BN24" s="90">
        <v>-1016.043704</v>
      </c>
      <c r="BO24" s="90">
        <v>-196.46308590000001</v>
      </c>
      <c r="BP24" s="90">
        <v>-207.1371125</v>
      </c>
      <c r="BQ24" s="338">
        <f t="shared" si="2"/>
        <v>68.944444444444443</v>
      </c>
      <c r="BR24" s="217"/>
      <c r="BS24" s="217"/>
      <c r="BT24" s="337">
        <v>19</v>
      </c>
      <c r="BU24" s="337">
        <v>5956800</v>
      </c>
      <c r="BV24" s="90">
        <v>1041.25137</v>
      </c>
      <c r="BW24" s="90">
        <v>1001.410478</v>
      </c>
      <c r="BX24" s="90">
        <v>-32.627418900000002</v>
      </c>
      <c r="BY24" s="90">
        <v>31.227061469999999</v>
      </c>
      <c r="BZ24" s="90">
        <v>-186.38988939999999</v>
      </c>
      <c r="CA24" s="90">
        <v>175.91005100000001</v>
      </c>
      <c r="CB24" s="217"/>
      <c r="CC24" s="217"/>
      <c r="CD24" s="217"/>
      <c r="CE24" s="217"/>
    </row>
    <row r="25" spans="1:83" ht="9.9499999999999993" customHeight="1">
      <c r="A25" s="217">
        <f t="shared" si="7"/>
        <v>20</v>
      </c>
      <c r="B25" s="11"/>
      <c r="C25" s="302" t="s">
        <v>1</v>
      </c>
      <c r="D25" s="303">
        <v>2</v>
      </c>
      <c r="E25" s="302" t="s">
        <v>26</v>
      </c>
      <c r="F25" s="303">
        <v>150</v>
      </c>
      <c r="G25" s="300"/>
      <c r="H25" s="300"/>
      <c r="I25" s="300"/>
      <c r="J25" s="300" t="s">
        <v>271</v>
      </c>
      <c r="K25" s="307" t="s">
        <v>272</v>
      </c>
      <c r="L25" s="304">
        <v>300</v>
      </c>
      <c r="M25" s="11"/>
      <c r="N25" s="308">
        <v>19</v>
      </c>
      <c r="O25" s="309">
        <v>0</v>
      </c>
      <c r="P25" s="309">
        <v>3</v>
      </c>
      <c r="Q25" s="309">
        <v>4</v>
      </c>
      <c r="R25" s="308">
        <v>19</v>
      </c>
      <c r="S25" s="317" t="s">
        <v>288</v>
      </c>
      <c r="T25" s="308">
        <v>1</v>
      </c>
      <c r="U25" s="308">
        <v>119</v>
      </c>
      <c r="V25" s="308">
        <v>0.1</v>
      </c>
      <c r="W25" s="310">
        <v>9.9999999999999995E-7</v>
      </c>
      <c r="X25" s="308">
        <v>0.1</v>
      </c>
      <c r="Y25" s="308">
        <v>0.3</v>
      </c>
      <c r="Z25" s="308">
        <v>0.11</v>
      </c>
      <c r="AA25" s="308">
        <v>3.5</v>
      </c>
      <c r="AB25" s="314" t="s">
        <v>276</v>
      </c>
      <c r="AC25" s="241" t="str">
        <f t="shared" si="4"/>
        <v>5,4</v>
      </c>
      <c r="AD25" s="241" t="str">
        <f t="shared" si="5"/>
        <v/>
      </c>
      <c r="AE25" s="317">
        <v>19</v>
      </c>
      <c r="AF25" s="309">
        <v>0</v>
      </c>
      <c r="AG25" s="309">
        <v>6</v>
      </c>
      <c r="AH25" s="309">
        <v>6</v>
      </c>
      <c r="AI25" s="317">
        <v>19</v>
      </c>
      <c r="AJ25" s="317" t="s">
        <v>308</v>
      </c>
      <c r="AK25" s="308">
        <v>5000</v>
      </c>
      <c r="AL25" s="308">
        <v>10</v>
      </c>
      <c r="AM25" s="308">
        <v>6.667E-4</v>
      </c>
      <c r="AN25" s="310">
        <v>1055.6669999999999</v>
      </c>
      <c r="AO25" s="308">
        <v>3</v>
      </c>
      <c r="AP25" s="308">
        <v>3.0000000000000001E-6</v>
      </c>
      <c r="AQ25" s="308">
        <v>0.03</v>
      </c>
      <c r="AR25" s="308">
        <v>2</v>
      </c>
      <c r="AS25" s="314">
        <v>1</v>
      </c>
      <c r="AT25" s="241" t="str">
        <f t="shared" si="6"/>
        <v>7,7</v>
      </c>
      <c r="AU25" s="319">
        <v>19</v>
      </c>
      <c r="AV25" s="319">
        <v>19</v>
      </c>
      <c r="AW25" s="320">
        <v>18</v>
      </c>
      <c r="AX25" s="320">
        <v>-20</v>
      </c>
      <c r="AY25" s="320"/>
      <c r="AZ25" s="320"/>
      <c r="BA25" s="320"/>
      <c r="BB25" s="332">
        <v>20</v>
      </c>
      <c r="BC25" s="332">
        <v>0.100005</v>
      </c>
      <c r="BD25" s="332"/>
      <c r="BE25" s="333" t="s">
        <v>29</v>
      </c>
      <c r="BF25" s="334" t="s">
        <v>513</v>
      </c>
      <c r="BG25" s="217"/>
      <c r="BH25" s="337">
        <v>20</v>
      </c>
      <c r="BI25" s="337">
        <v>6132000</v>
      </c>
      <c r="BJ25" s="90">
        <v>185</v>
      </c>
      <c r="BK25" s="90">
        <v>1016.040945</v>
      </c>
      <c r="BL25" s="90">
        <v>224.78822880000001</v>
      </c>
      <c r="BM25" s="90">
        <v>6.1918374209999998</v>
      </c>
      <c r="BN25" s="90">
        <v>-1016.040945</v>
      </c>
      <c r="BO25" s="90">
        <v>-196.4593443</v>
      </c>
      <c r="BP25" s="90">
        <v>-207.13704720000001</v>
      </c>
      <c r="BQ25" s="338">
        <f t="shared" si="2"/>
        <v>70.972222222222229</v>
      </c>
      <c r="BR25" s="217"/>
      <c r="BS25" s="217"/>
      <c r="BT25" s="337">
        <v>20</v>
      </c>
      <c r="BU25" s="337">
        <v>6132000</v>
      </c>
      <c r="BV25" s="90">
        <v>1041.2513650000001</v>
      </c>
      <c r="BW25" s="90">
        <v>1001.410474</v>
      </c>
      <c r="BX25" s="90">
        <v>-32.627180780000003</v>
      </c>
      <c r="BY25" s="90">
        <v>31.227061469999999</v>
      </c>
      <c r="BZ25" s="90">
        <v>-186.3892056</v>
      </c>
      <c r="CA25" s="90">
        <v>175.90998569999999</v>
      </c>
      <c r="CB25" s="217"/>
      <c r="CC25" s="217"/>
      <c r="CD25" s="217"/>
      <c r="CE25" s="217"/>
    </row>
    <row r="26" spans="1:83" ht="9.9499999999999993" customHeight="1">
      <c r="A26" s="217">
        <f t="shared" si="7"/>
        <v>21</v>
      </c>
      <c r="B26" s="11"/>
      <c r="C26" s="199">
        <v>1092.8699999999899</v>
      </c>
      <c r="D26" s="199">
        <v>1089.43</v>
      </c>
      <c r="E26" s="199">
        <v>6999</v>
      </c>
      <c r="F26" s="199">
        <v>6999</v>
      </c>
      <c r="G26" s="199">
        <v>6999</v>
      </c>
      <c r="H26" s="199">
        <v>6999</v>
      </c>
      <c r="I26" s="199">
        <v>6999</v>
      </c>
      <c r="J26" s="199">
        <v>6999</v>
      </c>
      <c r="K26" s="199">
        <v>6999</v>
      </c>
      <c r="L26" s="199">
        <v>6999</v>
      </c>
      <c r="M26" s="11"/>
      <c r="N26" s="308">
        <v>20</v>
      </c>
      <c r="O26" s="309">
        <v>0</v>
      </c>
      <c r="P26" s="309">
        <v>3</v>
      </c>
      <c r="Q26" s="309">
        <v>5</v>
      </c>
      <c r="R26" s="308">
        <v>20</v>
      </c>
      <c r="S26" s="317" t="s">
        <v>178</v>
      </c>
      <c r="T26" s="308">
        <v>1</v>
      </c>
      <c r="U26" s="308">
        <v>120</v>
      </c>
      <c r="V26" s="308">
        <v>0.1</v>
      </c>
      <c r="W26" s="310">
        <v>9.9999999999999995E-7</v>
      </c>
      <c r="X26" s="308">
        <v>0.1</v>
      </c>
      <c r="Y26" s="308">
        <v>0.3</v>
      </c>
      <c r="Z26" s="308">
        <v>0.11</v>
      </c>
      <c r="AA26" s="308">
        <v>3.5</v>
      </c>
      <c r="AB26" s="314" t="s">
        <v>276</v>
      </c>
      <c r="AC26" s="241" t="str">
        <f t="shared" si="4"/>
        <v>6,4</v>
      </c>
      <c r="AD26" s="241" t="str">
        <f t="shared" si="5"/>
        <v/>
      </c>
      <c r="AE26" s="317">
        <v>20</v>
      </c>
      <c r="AF26" s="309">
        <v>0</v>
      </c>
      <c r="AG26" s="309">
        <v>7</v>
      </c>
      <c r="AH26" s="309">
        <v>6</v>
      </c>
      <c r="AI26" s="317">
        <v>20</v>
      </c>
      <c r="AJ26" s="317" t="s">
        <v>315</v>
      </c>
      <c r="AK26" s="308">
        <v>3500</v>
      </c>
      <c r="AL26" s="308">
        <v>10</v>
      </c>
      <c r="AM26" s="308">
        <v>6.667E-4</v>
      </c>
      <c r="AN26" s="310">
        <v>1052.8330000000001</v>
      </c>
      <c r="AO26" s="308">
        <v>3</v>
      </c>
      <c r="AP26" s="308">
        <v>3.0000000000000001E-6</v>
      </c>
      <c r="AQ26" s="308">
        <v>0.03</v>
      </c>
      <c r="AR26" s="308">
        <v>2</v>
      </c>
      <c r="AS26" s="314">
        <v>1</v>
      </c>
      <c r="AT26" s="241" t="str">
        <f t="shared" si="6"/>
        <v>7,8</v>
      </c>
      <c r="AU26" s="319">
        <v>20</v>
      </c>
      <c r="AV26" s="319">
        <v>20</v>
      </c>
      <c r="AW26" s="320">
        <v>19</v>
      </c>
      <c r="AX26" s="320">
        <v>-21</v>
      </c>
      <c r="AY26" s="320"/>
      <c r="AZ26" s="320"/>
      <c r="BA26" s="320"/>
      <c r="BB26" s="332">
        <v>21</v>
      </c>
      <c r="BC26" s="332">
        <v>0.20000999999999999</v>
      </c>
      <c r="BD26" s="332"/>
      <c r="BE26" s="333" t="s">
        <v>29</v>
      </c>
      <c r="BF26" s="334" t="s">
        <v>514</v>
      </c>
      <c r="BG26" s="217"/>
      <c r="BH26" s="337">
        <v>21</v>
      </c>
      <c r="BI26" s="337">
        <v>6307200</v>
      </c>
      <c r="BJ26" s="90">
        <v>185</v>
      </c>
      <c r="BK26" s="90">
        <v>1016.035703</v>
      </c>
      <c r="BL26" s="90">
        <v>224.7844881</v>
      </c>
      <c r="BM26" s="90">
        <v>6.1955747289999996</v>
      </c>
      <c r="BN26" s="90">
        <v>-1016.035703</v>
      </c>
      <c r="BO26" s="90">
        <v>-196.45198189999999</v>
      </c>
      <c r="BP26" s="90">
        <v>-207.1369315</v>
      </c>
      <c r="BQ26" s="338">
        <f t="shared" si="2"/>
        <v>73</v>
      </c>
      <c r="BR26" s="217"/>
      <c r="BS26" s="217"/>
      <c r="BT26" s="337">
        <v>21</v>
      </c>
      <c r="BU26" s="337">
        <v>6307200</v>
      </c>
      <c r="BV26" s="90">
        <v>1041.2513590000001</v>
      </c>
      <c r="BW26" s="90">
        <v>1001.410471</v>
      </c>
      <c r="BX26" s="90">
        <v>-32.626919260000001</v>
      </c>
      <c r="BY26" s="90">
        <v>31.227061469999999</v>
      </c>
      <c r="BZ26" s="90">
        <v>-186.3883773</v>
      </c>
      <c r="CA26" s="90">
        <v>175.90987000000001</v>
      </c>
      <c r="CB26" s="217"/>
      <c r="CC26" s="217"/>
      <c r="CD26" s="217"/>
      <c r="CE26" s="217"/>
    </row>
    <row r="27" spans="1:83" ht="9.9499999999999993" customHeight="1">
      <c r="A27" s="217">
        <f t="shared" si="7"/>
        <v>22</v>
      </c>
      <c r="B27" s="11"/>
      <c r="C27" s="199">
        <v>1089.8699999999899</v>
      </c>
      <c r="D27" s="199">
        <v>1086.73</v>
      </c>
      <c r="E27" s="199">
        <v>1081.43</v>
      </c>
      <c r="F27" s="199">
        <v>6999</v>
      </c>
      <c r="G27" s="199">
        <v>6999</v>
      </c>
      <c r="H27" s="199">
        <v>1072.25999999999</v>
      </c>
      <c r="I27" s="199">
        <v>1071.49</v>
      </c>
      <c r="J27" s="199">
        <v>1071.0699999999899</v>
      </c>
      <c r="K27" s="199">
        <v>6999</v>
      </c>
      <c r="L27" s="199">
        <v>6999</v>
      </c>
      <c r="M27" s="11"/>
      <c r="N27" s="308">
        <v>21</v>
      </c>
      <c r="O27" s="309">
        <v>0</v>
      </c>
      <c r="P27" s="309">
        <v>3</v>
      </c>
      <c r="Q27" s="309">
        <v>6</v>
      </c>
      <c r="R27" s="308">
        <v>21</v>
      </c>
      <c r="S27" s="317" t="s">
        <v>289</v>
      </c>
      <c r="T27" s="308">
        <v>1</v>
      </c>
      <c r="U27" s="308">
        <v>121</v>
      </c>
      <c r="V27" s="308">
        <v>0.1</v>
      </c>
      <c r="W27" s="310">
        <v>9.9999999999999995E-7</v>
      </c>
      <c r="X27" s="308">
        <v>0.2</v>
      </c>
      <c r="Y27" s="308">
        <v>0.3</v>
      </c>
      <c r="Z27" s="308">
        <v>0.21</v>
      </c>
      <c r="AA27" s="308">
        <v>3.5</v>
      </c>
      <c r="AB27" s="314" t="s">
        <v>276</v>
      </c>
      <c r="AC27" s="241" t="str">
        <f t="shared" si="4"/>
        <v>7,4</v>
      </c>
      <c r="AD27" s="241" t="str">
        <f t="shared" si="5"/>
        <v/>
      </c>
      <c r="AE27" s="317">
        <v>21</v>
      </c>
      <c r="AF27" s="309">
        <v>0</v>
      </c>
      <c r="AG27" s="309">
        <v>7</v>
      </c>
      <c r="AH27" s="309">
        <v>5</v>
      </c>
      <c r="AI27" s="317">
        <v>21</v>
      </c>
      <c r="AJ27" s="317" t="s">
        <v>314</v>
      </c>
      <c r="AK27" s="308">
        <v>2500</v>
      </c>
      <c r="AL27" s="308">
        <v>10</v>
      </c>
      <c r="AM27" s="308">
        <v>6.667E-4</v>
      </c>
      <c r="AN27" s="310">
        <v>1050.8330000000001</v>
      </c>
      <c r="AO27" s="308">
        <v>3</v>
      </c>
      <c r="AP27" s="308">
        <v>3.0000000000000001E-6</v>
      </c>
      <c r="AQ27" s="308">
        <v>0.03</v>
      </c>
      <c r="AR27" s="308">
        <v>2</v>
      </c>
      <c r="AS27" s="314">
        <v>1</v>
      </c>
      <c r="AT27" s="241" t="str">
        <f t="shared" si="6"/>
        <v>6,8</v>
      </c>
      <c r="AU27" s="319">
        <v>21</v>
      </c>
      <c r="AV27" s="319">
        <v>21</v>
      </c>
      <c r="AW27" s="320">
        <v>20</v>
      </c>
      <c r="AX27" s="320">
        <v>-22</v>
      </c>
      <c r="AY27" s="320"/>
      <c r="AZ27" s="320"/>
      <c r="BA27" s="320"/>
      <c r="BB27" s="332">
        <v>22</v>
      </c>
      <c r="BC27" s="332">
        <v>0.20000999999999999</v>
      </c>
      <c r="BD27" s="332"/>
      <c r="BE27" s="333" t="s">
        <v>29</v>
      </c>
      <c r="BF27" s="334" t="s">
        <v>515</v>
      </c>
      <c r="BG27" s="217"/>
      <c r="BH27" s="337">
        <v>22</v>
      </c>
      <c r="BI27" s="337">
        <v>6482400</v>
      </c>
      <c r="BJ27" s="90">
        <v>185</v>
      </c>
      <c r="BK27" s="90">
        <v>1016.0291999999999</v>
      </c>
      <c r="BL27" s="90">
        <v>224.78001449999999</v>
      </c>
      <c r="BM27" s="90">
        <v>6.2004155110000001</v>
      </c>
      <c r="BN27" s="90">
        <v>-1016.0291999999999</v>
      </c>
      <c r="BO27" s="90">
        <v>-196.44283129999999</v>
      </c>
      <c r="BP27" s="90">
        <v>-207.13676770000001</v>
      </c>
      <c r="BQ27" s="338">
        <f t="shared" si="2"/>
        <v>75.027777777777771</v>
      </c>
      <c r="BR27" s="217"/>
      <c r="BS27" s="217"/>
      <c r="BT27" s="337">
        <v>22</v>
      </c>
      <c r="BU27" s="337">
        <v>6482400</v>
      </c>
      <c r="BV27" s="90">
        <v>1041.251352</v>
      </c>
      <c r="BW27" s="90">
        <v>1001.410466</v>
      </c>
      <c r="BX27" s="90">
        <v>-32.626635870000001</v>
      </c>
      <c r="BY27" s="90">
        <v>31.227061469999999</v>
      </c>
      <c r="BZ27" s="90">
        <v>-186.38741189999999</v>
      </c>
      <c r="CA27" s="90">
        <v>175.90970619999999</v>
      </c>
      <c r="CB27" s="217"/>
      <c r="CC27" s="217"/>
      <c r="CD27" s="217"/>
      <c r="CE27" s="217"/>
    </row>
    <row r="28" spans="1:83" ht="9.9499999999999993" customHeight="1">
      <c r="A28" s="217">
        <f t="shared" si="7"/>
        <v>23</v>
      </c>
      <c r="B28" s="11"/>
      <c r="C28" s="199">
        <v>6999</v>
      </c>
      <c r="D28" s="199">
        <v>1079.4100000000001</v>
      </c>
      <c r="E28" s="199">
        <v>1077.5</v>
      </c>
      <c r="F28" s="199">
        <v>1073.5599999999899</v>
      </c>
      <c r="G28" s="199">
        <v>1072.5</v>
      </c>
      <c r="H28" s="199">
        <v>1070.5899999999899</v>
      </c>
      <c r="I28" s="199">
        <v>1069.0999999999899</v>
      </c>
      <c r="J28" s="199">
        <v>1068.3199999999899</v>
      </c>
      <c r="K28" s="199">
        <v>6999</v>
      </c>
      <c r="L28" s="199">
        <v>6999</v>
      </c>
      <c r="M28" s="11"/>
      <c r="N28" s="308">
        <v>22</v>
      </c>
      <c r="O28" s="309">
        <v>0</v>
      </c>
      <c r="P28" s="309">
        <v>3</v>
      </c>
      <c r="Q28" s="309">
        <v>7</v>
      </c>
      <c r="R28" s="308">
        <v>22</v>
      </c>
      <c r="S28" s="317" t="s">
        <v>290</v>
      </c>
      <c r="T28" s="308">
        <v>1</v>
      </c>
      <c r="U28" s="308">
        <v>122</v>
      </c>
      <c r="V28" s="308">
        <v>0.1</v>
      </c>
      <c r="W28" s="310">
        <v>9.9999999999999995E-7</v>
      </c>
      <c r="X28" s="308">
        <v>0.2</v>
      </c>
      <c r="Y28" s="308">
        <v>0.3</v>
      </c>
      <c r="Z28" s="308">
        <v>0.21</v>
      </c>
      <c r="AA28" s="308">
        <v>3.5</v>
      </c>
      <c r="AB28" s="314" t="s">
        <v>276</v>
      </c>
      <c r="AC28" s="241" t="str">
        <f t="shared" si="4"/>
        <v>8,4</v>
      </c>
      <c r="AD28" s="241" t="str">
        <f t="shared" si="5"/>
        <v/>
      </c>
      <c r="AE28" s="317">
        <v>22</v>
      </c>
      <c r="AF28" s="309">
        <v>0</v>
      </c>
      <c r="AG28" s="309">
        <v>8</v>
      </c>
      <c r="AH28" s="309">
        <v>5</v>
      </c>
      <c r="AI28" s="317">
        <v>22</v>
      </c>
      <c r="AJ28" s="317" t="s">
        <v>168</v>
      </c>
      <c r="AK28" s="308">
        <v>5000</v>
      </c>
      <c r="AL28" s="308">
        <v>12</v>
      </c>
      <c r="AM28" s="308">
        <v>1.8E-3</v>
      </c>
      <c r="AN28" s="310">
        <v>1045.5</v>
      </c>
      <c r="AO28" s="308">
        <v>3</v>
      </c>
      <c r="AP28" s="308">
        <v>3.0000000000000001E-6</v>
      </c>
      <c r="AQ28" s="308">
        <v>0.03</v>
      </c>
      <c r="AR28" s="308">
        <v>2</v>
      </c>
      <c r="AS28" s="314">
        <v>1</v>
      </c>
      <c r="AT28" s="241" t="str">
        <f t="shared" si="6"/>
        <v>6,9</v>
      </c>
      <c r="AU28" s="319">
        <v>22</v>
      </c>
      <c r="AV28" s="319">
        <v>22</v>
      </c>
      <c r="AW28" s="320">
        <v>8</v>
      </c>
      <c r="AX28" s="320">
        <v>21</v>
      </c>
      <c r="AY28" s="320"/>
      <c r="AZ28" s="320"/>
      <c r="BA28" s="320"/>
      <c r="BB28" s="332">
        <v>23</v>
      </c>
      <c r="BC28" s="332">
        <v>0.20000999999999999</v>
      </c>
      <c r="BD28" s="332"/>
      <c r="BE28" s="333" t="s">
        <v>29</v>
      </c>
      <c r="BF28" s="334" t="s">
        <v>516</v>
      </c>
      <c r="BG28" s="217"/>
      <c r="BH28" s="337">
        <v>23</v>
      </c>
      <c r="BI28" s="337">
        <v>6657600</v>
      </c>
      <c r="BJ28" s="90">
        <v>185</v>
      </c>
      <c r="BK28" s="90">
        <v>1016.022788</v>
      </c>
      <c r="BL28" s="90">
        <v>224.7754903</v>
      </c>
      <c r="BM28" s="90">
        <v>6.2050226410000002</v>
      </c>
      <c r="BN28" s="90">
        <v>-1016.022788</v>
      </c>
      <c r="BO28" s="90">
        <v>-196.4339095</v>
      </c>
      <c r="BP28" s="90">
        <v>-207.1365582</v>
      </c>
      <c r="BQ28" s="338">
        <f t="shared" si="2"/>
        <v>77.055555555555557</v>
      </c>
      <c r="BR28" s="217"/>
      <c r="BS28" s="217"/>
      <c r="BT28" s="337">
        <v>23</v>
      </c>
      <c r="BU28" s="337">
        <v>6657600</v>
      </c>
      <c r="BV28" s="90">
        <v>1041.2513449999999</v>
      </c>
      <c r="BW28" s="90">
        <v>1001.4104610000001</v>
      </c>
      <c r="BX28" s="90">
        <v>-32.626332120000001</v>
      </c>
      <c r="BY28" s="90">
        <v>31.227061469999999</v>
      </c>
      <c r="BZ28" s="90">
        <v>-186.3863187</v>
      </c>
      <c r="CA28" s="90">
        <v>175.90949670000001</v>
      </c>
      <c r="CB28" s="217"/>
      <c r="CC28" s="217"/>
      <c r="CD28" s="217"/>
      <c r="CE28" s="217"/>
    </row>
    <row r="29" spans="1:83" ht="9.9499999999999993" customHeight="1">
      <c r="A29" s="217">
        <f t="shared" si="7"/>
        <v>24</v>
      </c>
      <c r="B29" s="11"/>
      <c r="C29" s="199">
        <v>1069.1199999999899</v>
      </c>
      <c r="D29" s="199">
        <v>1070.6600000000001</v>
      </c>
      <c r="E29" s="199">
        <v>1070.2</v>
      </c>
      <c r="F29" s="199">
        <v>1067.04999999999</v>
      </c>
      <c r="G29" s="199">
        <v>1065.48</v>
      </c>
      <c r="H29" s="199">
        <v>1063.6500000000001</v>
      </c>
      <c r="I29" s="199">
        <v>1063.8800000000001</v>
      </c>
      <c r="J29" s="199">
        <v>1065.9100000000001</v>
      </c>
      <c r="K29" s="199">
        <v>1066.0599999999899</v>
      </c>
      <c r="L29" s="199">
        <v>6999</v>
      </c>
      <c r="M29" s="11"/>
      <c r="N29" s="308">
        <v>23</v>
      </c>
      <c r="O29" s="309">
        <v>0</v>
      </c>
      <c r="P29" s="309">
        <v>3</v>
      </c>
      <c r="Q29" s="309">
        <v>8</v>
      </c>
      <c r="R29" s="308">
        <v>23</v>
      </c>
      <c r="S29" s="317" t="s">
        <v>179</v>
      </c>
      <c r="T29" s="308">
        <v>1</v>
      </c>
      <c r="U29" s="308">
        <v>123</v>
      </c>
      <c r="V29" s="308">
        <v>0.1</v>
      </c>
      <c r="W29" s="310">
        <v>9.9999999999999995E-7</v>
      </c>
      <c r="X29" s="308">
        <v>0.2</v>
      </c>
      <c r="Y29" s="308">
        <v>0.3</v>
      </c>
      <c r="Z29" s="308">
        <v>0.21</v>
      </c>
      <c r="AA29" s="308">
        <v>3.5</v>
      </c>
      <c r="AB29" s="314" t="s">
        <v>276</v>
      </c>
      <c r="AC29" s="241" t="str">
        <f t="shared" si="4"/>
        <v>9,4</v>
      </c>
      <c r="AD29" s="241" t="str">
        <f t="shared" si="5"/>
        <v/>
      </c>
      <c r="AE29" s="317">
        <v>23</v>
      </c>
      <c r="AF29" s="309">
        <v>0</v>
      </c>
      <c r="AG29" s="309">
        <v>11</v>
      </c>
      <c r="AH29" s="309">
        <v>6</v>
      </c>
      <c r="AI29" s="317">
        <v>23</v>
      </c>
      <c r="AJ29" s="317" t="s">
        <v>330</v>
      </c>
      <c r="AK29" s="308">
        <v>5000</v>
      </c>
      <c r="AL29" s="308">
        <v>12</v>
      </c>
      <c r="AM29" s="308">
        <v>1.4285999999999999E-3</v>
      </c>
      <c r="AN29" s="310">
        <v>1036.4290000000001</v>
      </c>
      <c r="AO29" s="308">
        <v>3</v>
      </c>
      <c r="AP29" s="308">
        <v>2.9999999999999999E-7</v>
      </c>
      <c r="AQ29" s="308">
        <v>0.03</v>
      </c>
      <c r="AR29" s="308">
        <v>1</v>
      </c>
      <c r="AS29" s="314">
        <v>1</v>
      </c>
      <c r="AT29" s="241" t="str">
        <f t="shared" si="6"/>
        <v>7,12</v>
      </c>
      <c r="AU29" s="319">
        <v>23</v>
      </c>
      <c r="AV29" s="319">
        <v>23</v>
      </c>
      <c r="AW29" s="320">
        <v>-24</v>
      </c>
      <c r="AX29" s="320"/>
      <c r="AY29" s="320"/>
      <c r="AZ29" s="320"/>
      <c r="BA29" s="320"/>
      <c r="BB29" s="332">
        <v>24</v>
      </c>
      <c r="BC29" s="332">
        <v>0.20000999999999999</v>
      </c>
      <c r="BD29" s="332"/>
      <c r="BE29" s="333" t="s">
        <v>29</v>
      </c>
      <c r="BF29" s="334" t="s">
        <v>517</v>
      </c>
      <c r="BG29" s="217"/>
      <c r="BH29" s="337">
        <v>24</v>
      </c>
      <c r="BI29" s="337">
        <v>6832800</v>
      </c>
      <c r="BJ29" s="90">
        <v>185</v>
      </c>
      <c r="BK29" s="90">
        <v>1016.016477</v>
      </c>
      <c r="BL29" s="90">
        <v>224.77093239999999</v>
      </c>
      <c r="BM29" s="90">
        <v>6.2093958709999999</v>
      </c>
      <c r="BN29" s="90">
        <v>-1016.016477</v>
      </c>
      <c r="BO29" s="90">
        <v>-196.4252315</v>
      </c>
      <c r="BP29" s="90">
        <v>-207.13630499999999</v>
      </c>
      <c r="BQ29" s="338">
        <f t="shared" si="2"/>
        <v>79.083333333333329</v>
      </c>
      <c r="BR29" s="217"/>
      <c r="BS29" s="217"/>
      <c r="BT29" s="337">
        <v>24</v>
      </c>
      <c r="BU29" s="337">
        <v>6832800</v>
      </c>
      <c r="BV29" s="90">
        <v>1041.251338</v>
      </c>
      <c r="BW29" s="90">
        <v>1001.410456</v>
      </c>
      <c r="BX29" s="90">
        <v>-32.626009400000001</v>
      </c>
      <c r="BY29" s="90">
        <v>31.227061469999999</v>
      </c>
      <c r="BZ29" s="90">
        <v>-186.3851061</v>
      </c>
      <c r="CA29" s="90">
        <v>175.9092435</v>
      </c>
      <c r="CB29" s="217"/>
      <c r="CC29" s="217"/>
      <c r="CD29" s="217"/>
      <c r="CE29" s="217"/>
    </row>
    <row r="30" spans="1:83" ht="9.9499999999999993" customHeight="1">
      <c r="A30" s="217">
        <f t="shared" si="7"/>
        <v>25</v>
      </c>
      <c r="B30" s="11"/>
      <c r="C30" s="199">
        <v>1064.95</v>
      </c>
      <c r="D30" s="199">
        <v>1063.94</v>
      </c>
      <c r="E30" s="199">
        <v>1062.94</v>
      </c>
      <c r="F30" s="199">
        <v>1061.5</v>
      </c>
      <c r="G30" s="199">
        <v>1060.8299999999899</v>
      </c>
      <c r="H30" s="199">
        <v>1060.78999999999</v>
      </c>
      <c r="I30" s="199">
        <v>1060.23</v>
      </c>
      <c r="J30" s="199">
        <v>1062.02999999999</v>
      </c>
      <c r="K30" s="199">
        <v>1065.68</v>
      </c>
      <c r="L30" s="199">
        <v>1068.1300000000001</v>
      </c>
      <c r="M30" s="11"/>
      <c r="N30" s="308">
        <v>24</v>
      </c>
      <c r="O30" s="309">
        <v>0</v>
      </c>
      <c r="P30" s="309">
        <v>4</v>
      </c>
      <c r="Q30" s="309">
        <v>0</v>
      </c>
      <c r="R30" s="308">
        <v>24</v>
      </c>
      <c r="S30" s="317" t="s">
        <v>155</v>
      </c>
      <c r="T30" s="308">
        <v>1</v>
      </c>
      <c r="U30" s="308">
        <v>124</v>
      </c>
      <c r="V30" s="308">
        <v>0.1</v>
      </c>
      <c r="W30" s="310">
        <v>9.9999999999999995E-7</v>
      </c>
      <c r="X30" s="308">
        <v>0.2</v>
      </c>
      <c r="Y30" s="308">
        <v>0.3</v>
      </c>
      <c r="Z30" s="308">
        <v>0.21</v>
      </c>
      <c r="AA30" s="308">
        <v>3.5</v>
      </c>
      <c r="AB30" s="314" t="s">
        <v>276</v>
      </c>
      <c r="AC30" s="241" t="str">
        <f t="shared" si="4"/>
        <v>1,5</v>
      </c>
      <c r="AD30" s="241" t="str">
        <f t="shared" si="5"/>
        <v/>
      </c>
      <c r="AE30" s="317">
        <v>24</v>
      </c>
      <c r="AF30" s="309">
        <v>0</v>
      </c>
      <c r="AG30" s="309">
        <v>12</v>
      </c>
      <c r="AH30" s="309">
        <v>6</v>
      </c>
      <c r="AI30" s="317">
        <v>24</v>
      </c>
      <c r="AJ30" s="317" t="s">
        <v>336</v>
      </c>
      <c r="AK30" s="308">
        <v>5500</v>
      </c>
      <c r="AL30" s="308">
        <v>12</v>
      </c>
      <c r="AM30" s="308">
        <v>1.4285999999999999E-3</v>
      </c>
      <c r="AN30" s="310">
        <v>1028.9290000000001</v>
      </c>
      <c r="AO30" s="308">
        <v>3</v>
      </c>
      <c r="AP30" s="308">
        <v>2.9999999999999999E-7</v>
      </c>
      <c r="AQ30" s="308">
        <v>0.03</v>
      </c>
      <c r="AR30" s="308">
        <v>2</v>
      </c>
      <c r="AS30" s="314">
        <v>1</v>
      </c>
      <c r="AT30" s="241" t="str">
        <f t="shared" si="6"/>
        <v>7,13</v>
      </c>
      <c r="AU30" s="319">
        <v>24</v>
      </c>
      <c r="AV30" s="319">
        <v>24</v>
      </c>
      <c r="AW30" s="320">
        <v>23</v>
      </c>
      <c r="AX30" s="320">
        <v>-28</v>
      </c>
      <c r="AY30" s="320"/>
      <c r="AZ30" s="320"/>
      <c r="BA30" s="320"/>
      <c r="BB30" s="332">
        <v>25</v>
      </c>
      <c r="BC30" s="332">
        <v>0.20000999999999999</v>
      </c>
      <c r="BD30" s="332"/>
      <c r="BE30" s="333" t="s">
        <v>29</v>
      </c>
      <c r="BF30" s="334" t="s">
        <v>518</v>
      </c>
      <c r="BG30" s="217"/>
      <c r="BH30" s="337">
        <v>25</v>
      </c>
      <c r="BI30" s="337">
        <v>7008000</v>
      </c>
      <c r="BJ30" s="90">
        <v>185</v>
      </c>
      <c r="BK30" s="90">
        <v>1016.010263</v>
      </c>
      <c r="BL30" s="90">
        <v>224.76634390000001</v>
      </c>
      <c r="BM30" s="90">
        <v>6.2135503549999997</v>
      </c>
      <c r="BN30" s="90">
        <v>-1016.010263</v>
      </c>
      <c r="BO30" s="90">
        <v>-196.41678300000001</v>
      </c>
      <c r="BP30" s="90">
        <v>-207.1360105</v>
      </c>
      <c r="BQ30" s="338">
        <f t="shared" si="2"/>
        <v>81.111111111111114</v>
      </c>
      <c r="BR30" s="217"/>
      <c r="BS30" s="217"/>
      <c r="BT30" s="337">
        <v>25</v>
      </c>
      <c r="BU30" s="337">
        <v>7008000</v>
      </c>
      <c r="BV30" s="90">
        <v>1041.2513300000001</v>
      </c>
      <c r="BW30" s="90">
        <v>1001.41045</v>
      </c>
      <c r="BX30" s="90">
        <v>-32.625669000000002</v>
      </c>
      <c r="BY30" s="90">
        <v>31.227061469999999</v>
      </c>
      <c r="BZ30" s="90">
        <v>-186.38378259999999</v>
      </c>
      <c r="CA30" s="90">
        <v>175.90894900000001</v>
      </c>
      <c r="CB30" s="217"/>
      <c r="CC30" s="217"/>
      <c r="CD30" s="217"/>
      <c r="CE30" s="217"/>
    </row>
    <row r="31" spans="1:83" ht="9.9499999999999993" customHeight="1">
      <c r="A31" s="217">
        <f t="shared" si="7"/>
        <v>26</v>
      </c>
      <c r="B31" s="11"/>
      <c r="C31" s="199">
        <v>1059.8199999999899</v>
      </c>
      <c r="D31" s="199">
        <v>1058.3099999999899</v>
      </c>
      <c r="E31" s="199">
        <v>1057.19</v>
      </c>
      <c r="F31" s="199">
        <v>1056.43</v>
      </c>
      <c r="G31" s="199">
        <v>1056.29999999999</v>
      </c>
      <c r="H31" s="199">
        <v>1056.94</v>
      </c>
      <c r="I31" s="199">
        <v>1057.23</v>
      </c>
      <c r="J31" s="199">
        <v>1059.1099999999899</v>
      </c>
      <c r="K31" s="199">
        <v>1061.92</v>
      </c>
      <c r="L31" s="199">
        <v>1065.5799999999899</v>
      </c>
      <c r="M31" s="11"/>
      <c r="N31" s="308">
        <v>25</v>
      </c>
      <c r="O31" s="309">
        <v>0</v>
      </c>
      <c r="P31" s="309">
        <v>4</v>
      </c>
      <c r="Q31" s="309">
        <v>1</v>
      </c>
      <c r="R31" s="308">
        <v>25</v>
      </c>
      <c r="S31" s="317" t="s">
        <v>157</v>
      </c>
      <c r="T31" s="308">
        <v>1</v>
      </c>
      <c r="U31" s="308">
        <v>125</v>
      </c>
      <c r="V31" s="308">
        <v>0.1</v>
      </c>
      <c r="W31" s="310">
        <v>9.9999999999999995E-7</v>
      </c>
      <c r="X31" s="308">
        <v>0.2</v>
      </c>
      <c r="Y31" s="308">
        <v>0.3</v>
      </c>
      <c r="Z31" s="308">
        <v>0.21</v>
      </c>
      <c r="AA31" s="308">
        <v>3.5</v>
      </c>
      <c r="AB31" s="314" t="s">
        <v>276</v>
      </c>
      <c r="AC31" s="241" t="str">
        <f t="shared" si="4"/>
        <v>2,5</v>
      </c>
      <c r="AD31" s="241" t="str">
        <f t="shared" si="5"/>
        <v/>
      </c>
      <c r="AE31" s="317">
        <v>25</v>
      </c>
      <c r="AF31" s="309">
        <v>0</v>
      </c>
      <c r="AG31" s="309">
        <v>13</v>
      </c>
      <c r="AH31" s="309">
        <v>8</v>
      </c>
      <c r="AI31" s="317">
        <v>25</v>
      </c>
      <c r="AJ31" s="317" t="s">
        <v>343</v>
      </c>
      <c r="AK31" s="308">
        <v>5000</v>
      </c>
      <c r="AL31" s="308">
        <v>60</v>
      </c>
      <c r="AM31" s="308">
        <v>6.667E-4</v>
      </c>
      <c r="AN31" s="310">
        <v>1033.3330000000001</v>
      </c>
      <c r="AO31" s="308">
        <v>3</v>
      </c>
      <c r="AP31" s="308">
        <v>6.0000000000000002E-6</v>
      </c>
      <c r="AQ31" s="308">
        <v>0.03</v>
      </c>
      <c r="AR31" s="308">
        <v>1</v>
      </c>
      <c r="AS31" s="314">
        <v>1</v>
      </c>
      <c r="AT31" s="241" t="str">
        <f t="shared" si="6"/>
        <v>9,14</v>
      </c>
      <c r="AU31" s="319">
        <v>25</v>
      </c>
      <c r="AV31" s="319">
        <v>25</v>
      </c>
      <c r="AW31" s="320">
        <v>-26</v>
      </c>
      <c r="AX31" s="320"/>
      <c r="AY31" s="320"/>
      <c r="AZ31" s="320"/>
      <c r="BA31" s="320"/>
      <c r="BB31" s="332">
        <v>26</v>
      </c>
      <c r="BC31" s="332">
        <v>0.20000999999999999</v>
      </c>
      <c r="BD31" s="332"/>
      <c r="BE31" s="333" t="s">
        <v>29</v>
      </c>
      <c r="BF31" s="334" t="s">
        <v>519</v>
      </c>
      <c r="BG31" s="217"/>
      <c r="BH31" s="337">
        <v>26</v>
      </c>
      <c r="BI31" s="337">
        <v>7183200</v>
      </c>
      <c r="BJ31" s="90">
        <v>185</v>
      </c>
      <c r="BK31" s="90">
        <v>1016.004139</v>
      </c>
      <c r="BL31" s="90">
        <v>224.7617266</v>
      </c>
      <c r="BM31" s="90">
        <v>6.2175012409999999</v>
      </c>
      <c r="BN31" s="90">
        <v>-1016.004139</v>
      </c>
      <c r="BO31" s="90">
        <v>-196.4085489</v>
      </c>
      <c r="BP31" s="90">
        <v>-207.13567649999999</v>
      </c>
      <c r="BQ31" s="338">
        <f t="shared" si="2"/>
        <v>83.138888888888886</v>
      </c>
      <c r="BR31" s="217"/>
      <c r="BS31" s="217"/>
      <c r="BT31" s="337">
        <v>26</v>
      </c>
      <c r="BU31" s="337">
        <v>7183200</v>
      </c>
      <c r="BV31" s="90">
        <v>1041.2513220000001</v>
      </c>
      <c r="BW31" s="90">
        <v>1001.410443</v>
      </c>
      <c r="BX31" s="90">
        <v>-32.625312119999997</v>
      </c>
      <c r="BY31" s="90">
        <v>31.227061469999999</v>
      </c>
      <c r="BZ31" s="90">
        <v>-186.3823553</v>
      </c>
      <c r="CA31" s="90">
        <v>175.908615</v>
      </c>
      <c r="CB31" s="217"/>
      <c r="CC31" s="217"/>
      <c r="CD31" s="217"/>
      <c r="CE31" s="217"/>
    </row>
    <row r="32" spans="1:83" ht="9.9499999999999993" customHeight="1">
      <c r="A32" s="217">
        <f t="shared" si="7"/>
        <v>27</v>
      </c>
      <c r="B32" s="11"/>
      <c r="C32" s="199">
        <v>1056.0799999999899</v>
      </c>
      <c r="D32" s="199">
        <v>1052.96</v>
      </c>
      <c r="E32" s="199">
        <v>1051.74</v>
      </c>
      <c r="F32" s="199">
        <v>1051.2</v>
      </c>
      <c r="G32" s="199">
        <v>1051.26999999999</v>
      </c>
      <c r="H32" s="199">
        <v>1051.8800000000001</v>
      </c>
      <c r="I32" s="199">
        <v>1053.22</v>
      </c>
      <c r="J32" s="199">
        <v>1055.48</v>
      </c>
      <c r="K32" s="199">
        <v>1056.49</v>
      </c>
      <c r="L32" s="199">
        <v>6999</v>
      </c>
      <c r="M32" s="11"/>
      <c r="N32" s="308">
        <v>26</v>
      </c>
      <c r="O32" s="309">
        <v>0</v>
      </c>
      <c r="P32" s="309">
        <v>4</v>
      </c>
      <c r="Q32" s="309">
        <v>2</v>
      </c>
      <c r="R32" s="308">
        <v>26</v>
      </c>
      <c r="S32" s="317" t="s">
        <v>291</v>
      </c>
      <c r="T32" s="308">
        <v>1</v>
      </c>
      <c r="U32" s="308">
        <v>126</v>
      </c>
      <c r="V32" s="308">
        <v>0.1</v>
      </c>
      <c r="W32" s="310">
        <v>9.9999999999999995E-7</v>
      </c>
      <c r="X32" s="308">
        <v>0.2</v>
      </c>
      <c r="Y32" s="308">
        <v>0.3</v>
      </c>
      <c r="Z32" s="308">
        <v>0.21</v>
      </c>
      <c r="AA32" s="308">
        <v>3.5</v>
      </c>
      <c r="AB32" s="314" t="s">
        <v>276</v>
      </c>
      <c r="AC32" s="241" t="str">
        <f t="shared" si="4"/>
        <v>3,5</v>
      </c>
      <c r="AD32" s="241" t="str">
        <f t="shared" si="5"/>
        <v/>
      </c>
      <c r="AE32" s="317">
        <v>26</v>
      </c>
      <c r="AF32" s="309">
        <v>0</v>
      </c>
      <c r="AG32" s="309">
        <v>12</v>
      </c>
      <c r="AH32" s="309">
        <v>7</v>
      </c>
      <c r="AI32" s="317">
        <v>26</v>
      </c>
      <c r="AJ32" s="317" t="s">
        <v>337</v>
      </c>
      <c r="AK32" s="308">
        <v>5000</v>
      </c>
      <c r="AL32" s="308">
        <v>60</v>
      </c>
      <c r="AM32" s="308">
        <v>6.667E-4</v>
      </c>
      <c r="AN32" s="310">
        <v>1030</v>
      </c>
      <c r="AO32" s="308">
        <v>3</v>
      </c>
      <c r="AP32" s="308">
        <v>6.0000000000000002E-6</v>
      </c>
      <c r="AQ32" s="308">
        <v>0.03</v>
      </c>
      <c r="AR32" s="308">
        <v>2</v>
      </c>
      <c r="AS32" s="314">
        <v>1</v>
      </c>
      <c r="AT32" s="241" t="str">
        <f t="shared" si="6"/>
        <v>8,13</v>
      </c>
      <c r="AU32" s="319">
        <v>26</v>
      </c>
      <c r="AV32" s="319">
        <v>26</v>
      </c>
      <c r="AW32" s="320">
        <v>25</v>
      </c>
      <c r="AX32" s="320">
        <v>-27</v>
      </c>
      <c r="AY32" s="320"/>
      <c r="AZ32" s="320"/>
      <c r="BA32" s="320"/>
      <c r="BB32" s="332">
        <v>27</v>
      </c>
      <c r="BC32" s="332">
        <v>0.100005</v>
      </c>
      <c r="BD32" s="332"/>
      <c r="BE32" s="333" t="s">
        <v>29</v>
      </c>
      <c r="BF32" s="334" t="s">
        <v>520</v>
      </c>
      <c r="BG32" s="217"/>
      <c r="BH32" s="337">
        <v>27</v>
      </c>
      <c r="BI32" s="337">
        <v>7358400</v>
      </c>
      <c r="BJ32" s="90">
        <v>185</v>
      </c>
      <c r="BK32" s="90">
        <v>1015.9981</v>
      </c>
      <c r="BL32" s="90">
        <v>224.75708259999999</v>
      </c>
      <c r="BM32" s="90">
        <v>6.221261675</v>
      </c>
      <c r="BN32" s="90">
        <v>-1015.9981</v>
      </c>
      <c r="BO32" s="90">
        <v>-196.4005161</v>
      </c>
      <c r="BP32" s="90">
        <v>-207.1353048</v>
      </c>
      <c r="BQ32" s="338">
        <f t="shared" si="2"/>
        <v>85.166666666666671</v>
      </c>
      <c r="BR32" s="217"/>
      <c r="BS32" s="217"/>
      <c r="BT32" s="337">
        <v>27</v>
      </c>
      <c r="BU32" s="337">
        <v>7358400</v>
      </c>
      <c r="BV32" s="90">
        <v>1041.251313</v>
      </c>
      <c r="BW32" s="90">
        <v>1001.410436</v>
      </c>
      <c r="BX32" s="90">
        <v>-32.624939879999999</v>
      </c>
      <c r="BY32" s="90">
        <v>31.227061469999999</v>
      </c>
      <c r="BZ32" s="90">
        <v>-186.380831</v>
      </c>
      <c r="CA32" s="90">
        <v>175.90824330000001</v>
      </c>
      <c r="CB32" s="217"/>
      <c r="CC32" s="217"/>
      <c r="CD32" s="217"/>
      <c r="CE32" s="217"/>
    </row>
    <row r="33" spans="1:83" ht="9.9499999999999993" customHeight="1">
      <c r="A33" s="217">
        <f t="shared" si="7"/>
        <v>28</v>
      </c>
      <c r="B33" s="11"/>
      <c r="C33" s="199">
        <v>6999</v>
      </c>
      <c r="D33" s="199">
        <v>1046.29999999999</v>
      </c>
      <c r="E33" s="199">
        <v>1045.75</v>
      </c>
      <c r="F33" s="199">
        <v>1045.54999999999</v>
      </c>
      <c r="G33" s="199">
        <v>1045.75999999999</v>
      </c>
      <c r="H33" s="199">
        <v>1046.46</v>
      </c>
      <c r="I33" s="199">
        <v>1047.8199999999899</v>
      </c>
      <c r="J33" s="199">
        <v>1049.8499999999899</v>
      </c>
      <c r="K33" s="199">
        <v>1050.4000000000001</v>
      </c>
      <c r="L33" s="199">
        <v>6999</v>
      </c>
      <c r="M33" s="11"/>
      <c r="N33" s="308">
        <v>27</v>
      </c>
      <c r="O33" s="309">
        <v>0</v>
      </c>
      <c r="P33" s="309">
        <v>4</v>
      </c>
      <c r="Q33" s="309">
        <v>3</v>
      </c>
      <c r="R33" s="308">
        <v>27</v>
      </c>
      <c r="S33" s="317" t="s">
        <v>292</v>
      </c>
      <c r="T33" s="308">
        <v>1</v>
      </c>
      <c r="U33" s="308">
        <v>127</v>
      </c>
      <c r="V33" s="308">
        <v>0.1</v>
      </c>
      <c r="W33" s="310">
        <v>9.9999999999999995E-7</v>
      </c>
      <c r="X33" s="308">
        <v>0.1</v>
      </c>
      <c r="Y33" s="308">
        <v>0.3</v>
      </c>
      <c r="Z33" s="308">
        <v>0.11</v>
      </c>
      <c r="AA33" s="308">
        <v>3.5</v>
      </c>
      <c r="AB33" s="314" t="s">
        <v>276</v>
      </c>
      <c r="AC33" s="241" t="str">
        <f t="shared" si="4"/>
        <v>4,5</v>
      </c>
      <c r="AD33" s="241" t="str">
        <f t="shared" si="5"/>
        <v/>
      </c>
      <c r="AE33" s="317">
        <v>27</v>
      </c>
      <c r="AF33" s="309">
        <v>0</v>
      </c>
      <c r="AG33" s="309">
        <v>12</v>
      </c>
      <c r="AH33" s="309">
        <v>6</v>
      </c>
      <c r="AI33" s="317">
        <v>27</v>
      </c>
      <c r="AJ33" s="317" t="s">
        <v>336</v>
      </c>
      <c r="AK33" s="308">
        <v>5000</v>
      </c>
      <c r="AL33" s="308">
        <v>60</v>
      </c>
      <c r="AM33" s="308">
        <v>6.667E-4</v>
      </c>
      <c r="AN33" s="310">
        <v>1026.6669999999999</v>
      </c>
      <c r="AO33" s="308">
        <v>3</v>
      </c>
      <c r="AP33" s="308">
        <v>6.0000000000000002E-6</v>
      </c>
      <c r="AQ33" s="308">
        <v>0.03</v>
      </c>
      <c r="AR33" s="308">
        <v>2</v>
      </c>
      <c r="AS33" s="314">
        <v>1</v>
      </c>
      <c r="AT33" s="241" t="str">
        <f t="shared" si="6"/>
        <v>7,13</v>
      </c>
      <c r="AU33" s="319">
        <v>27</v>
      </c>
      <c r="AV33" s="319">
        <v>27</v>
      </c>
      <c r="AW33" s="320">
        <v>26</v>
      </c>
      <c r="AX33" s="320">
        <v>-28</v>
      </c>
      <c r="AY33" s="320"/>
      <c r="AZ33" s="320"/>
      <c r="BA33" s="320"/>
      <c r="BB33" s="332">
        <v>28</v>
      </c>
      <c r="BC33" s="332">
        <v>0.100005</v>
      </c>
      <c r="BD33" s="332"/>
      <c r="BE33" s="333" t="s">
        <v>29</v>
      </c>
      <c r="BF33" s="334" t="s">
        <v>521</v>
      </c>
      <c r="BG33" s="217"/>
      <c r="BH33" s="337">
        <v>28</v>
      </c>
      <c r="BI33" s="337">
        <v>7533600</v>
      </c>
      <c r="BJ33" s="90">
        <v>185</v>
      </c>
      <c r="BK33" s="90">
        <v>1015.9921409999999</v>
      </c>
      <c r="BL33" s="90">
        <v>224.75241339999999</v>
      </c>
      <c r="BM33" s="90">
        <v>6.2248444110000003</v>
      </c>
      <c r="BN33" s="90">
        <v>-1015.9921409999999</v>
      </c>
      <c r="BO33" s="90">
        <v>-196.392672</v>
      </c>
      <c r="BP33" s="90">
        <v>-207.13489709999999</v>
      </c>
      <c r="BQ33" s="338">
        <f t="shared" si="2"/>
        <v>87.194444444444443</v>
      </c>
      <c r="BR33" s="217"/>
      <c r="BS33" s="217"/>
      <c r="BT33" s="337">
        <v>28</v>
      </c>
      <c r="BU33" s="337">
        <v>7533600</v>
      </c>
      <c r="BV33" s="90">
        <v>1041.2513039999999</v>
      </c>
      <c r="BW33" s="90">
        <v>1001.410429</v>
      </c>
      <c r="BX33" s="90">
        <v>-32.624553280000001</v>
      </c>
      <c r="BY33" s="90">
        <v>31.227061469999999</v>
      </c>
      <c r="BZ33" s="90">
        <v>-186.37921589999999</v>
      </c>
      <c r="CA33" s="90">
        <v>175.9078356</v>
      </c>
      <c r="CB33" s="217"/>
      <c r="CC33" s="217"/>
      <c r="CD33" s="217"/>
      <c r="CE33" s="217"/>
    </row>
    <row r="34" spans="1:83" ht="9.9499999999999993" customHeight="1">
      <c r="A34" s="217">
        <f t="shared" si="7"/>
        <v>29</v>
      </c>
      <c r="B34" s="11"/>
      <c r="C34" s="199">
        <v>6999</v>
      </c>
      <c r="D34" s="199">
        <v>1039.0599999999899</v>
      </c>
      <c r="E34" s="199">
        <v>1039.1300000000001</v>
      </c>
      <c r="F34" s="199">
        <v>1039.49</v>
      </c>
      <c r="G34" s="199">
        <v>1040.03999999999</v>
      </c>
      <c r="H34" s="199">
        <v>1041.04999999999</v>
      </c>
      <c r="I34" s="199">
        <v>1041.6400000000001</v>
      </c>
      <c r="J34" s="199">
        <v>1042.8599999999899</v>
      </c>
      <c r="K34" s="199">
        <v>1044.04999999999</v>
      </c>
      <c r="L34" s="199">
        <v>6999</v>
      </c>
      <c r="M34" s="11"/>
      <c r="N34" s="308">
        <v>28</v>
      </c>
      <c r="O34" s="309">
        <v>0</v>
      </c>
      <c r="P34" s="309">
        <v>4</v>
      </c>
      <c r="Q34" s="309">
        <v>4</v>
      </c>
      <c r="R34" s="308">
        <v>28</v>
      </c>
      <c r="S34" s="317" t="s">
        <v>293</v>
      </c>
      <c r="T34" s="308">
        <v>1</v>
      </c>
      <c r="U34" s="308">
        <v>128</v>
      </c>
      <c r="V34" s="308">
        <v>0.1</v>
      </c>
      <c r="W34" s="310">
        <v>9.9999999999999995E-7</v>
      </c>
      <c r="X34" s="308">
        <v>0.1</v>
      </c>
      <c r="Y34" s="308">
        <v>0.3</v>
      </c>
      <c r="Z34" s="308">
        <v>0.11</v>
      </c>
      <c r="AA34" s="308">
        <v>3.5</v>
      </c>
      <c r="AB34" s="314" t="s">
        <v>276</v>
      </c>
      <c r="AC34" s="241" t="str">
        <f t="shared" si="4"/>
        <v>5,5</v>
      </c>
      <c r="AD34" s="241" t="str">
        <f t="shared" si="5"/>
        <v/>
      </c>
      <c r="AE34" s="317">
        <v>28</v>
      </c>
      <c r="AF34" s="309">
        <v>0</v>
      </c>
      <c r="AG34" s="309">
        <v>12</v>
      </c>
      <c r="AH34" s="309">
        <v>5</v>
      </c>
      <c r="AI34" s="317">
        <v>28</v>
      </c>
      <c r="AJ34" s="317" t="s">
        <v>335</v>
      </c>
      <c r="AK34" s="308">
        <v>5000</v>
      </c>
      <c r="AL34" s="308">
        <v>60</v>
      </c>
      <c r="AM34" s="308">
        <v>4.7999999999999996E-3</v>
      </c>
      <c r="AN34" s="310">
        <v>1013</v>
      </c>
      <c r="AO34" s="308">
        <v>3</v>
      </c>
      <c r="AP34" s="308">
        <v>6.0000000000000002E-6</v>
      </c>
      <c r="AQ34" s="308">
        <v>0.03</v>
      </c>
      <c r="AR34" s="308">
        <v>2</v>
      </c>
      <c r="AS34" s="314">
        <v>1</v>
      </c>
      <c r="AT34" s="241" t="str">
        <f t="shared" si="6"/>
        <v>6,13</v>
      </c>
      <c r="AU34" s="319">
        <v>28</v>
      </c>
      <c r="AV34" s="319">
        <v>28</v>
      </c>
      <c r="AW34" s="320">
        <v>24</v>
      </c>
      <c r="AX34" s="320">
        <v>27</v>
      </c>
      <c r="AY34" s="320"/>
      <c r="AZ34" s="320"/>
      <c r="BA34" s="320"/>
      <c r="BB34" s="332">
        <v>29</v>
      </c>
      <c r="BC34" s="332">
        <v>0.100005</v>
      </c>
      <c r="BD34" s="332"/>
      <c r="BE34" s="333" t="s">
        <v>29</v>
      </c>
      <c r="BF34" s="334" t="s">
        <v>522</v>
      </c>
      <c r="BG34" s="217"/>
      <c r="BH34" s="337">
        <v>29</v>
      </c>
      <c r="BI34" s="337">
        <v>7708800</v>
      </c>
      <c r="BJ34" s="90">
        <v>185</v>
      </c>
      <c r="BK34" s="90">
        <v>1015.986257</v>
      </c>
      <c r="BL34" s="90">
        <v>224.74772039999999</v>
      </c>
      <c r="BM34" s="90">
        <v>6.228261388</v>
      </c>
      <c r="BN34" s="90">
        <v>-1015.986257</v>
      </c>
      <c r="BO34" s="90">
        <v>-196.38500400000001</v>
      </c>
      <c r="BP34" s="90">
        <v>-207.134455</v>
      </c>
      <c r="BQ34" s="338">
        <f t="shared" si="2"/>
        <v>89.222222222222229</v>
      </c>
      <c r="BR34" s="217"/>
      <c r="BS34" s="217"/>
      <c r="BT34" s="337">
        <v>29</v>
      </c>
      <c r="BU34" s="337">
        <v>7708800</v>
      </c>
      <c r="BV34" s="90">
        <v>1041.251295</v>
      </c>
      <c r="BW34" s="90">
        <v>1001.410421</v>
      </c>
      <c r="BX34" s="90">
        <v>-32.624153280000002</v>
      </c>
      <c r="BY34" s="90">
        <v>31.227061469999999</v>
      </c>
      <c r="BZ34" s="90">
        <v>-186.3775157</v>
      </c>
      <c r="CA34" s="90">
        <v>175.90739350000001</v>
      </c>
      <c r="CB34" s="217"/>
      <c r="CC34" s="217"/>
      <c r="CD34" s="217"/>
      <c r="CE34" s="217"/>
    </row>
    <row r="35" spans="1:83" ht="9.9499999999999993" customHeight="1">
      <c r="A35" s="217">
        <f t="shared" si="7"/>
        <v>30</v>
      </c>
      <c r="B35" s="11"/>
      <c r="C35" s="199">
        <v>6999</v>
      </c>
      <c r="D35" s="199">
        <v>1031.0899999999899</v>
      </c>
      <c r="E35" s="199">
        <v>1031.78999999999</v>
      </c>
      <c r="F35" s="199">
        <v>1033.25999999999</v>
      </c>
      <c r="G35" s="199">
        <v>1034.3199999999899</v>
      </c>
      <c r="H35" s="199">
        <v>1035.44</v>
      </c>
      <c r="I35" s="199">
        <v>1036.50999999999</v>
      </c>
      <c r="J35" s="199">
        <v>1037.6199999999899</v>
      </c>
      <c r="K35" s="199">
        <v>1039.3199999999899</v>
      </c>
      <c r="L35" s="199">
        <v>1041.5899999999899</v>
      </c>
      <c r="M35" s="11"/>
      <c r="N35" s="308">
        <v>29</v>
      </c>
      <c r="O35" s="309">
        <v>0</v>
      </c>
      <c r="P35" s="309">
        <v>4</v>
      </c>
      <c r="Q35" s="309">
        <v>5</v>
      </c>
      <c r="R35" s="308">
        <v>29</v>
      </c>
      <c r="S35" s="317" t="s">
        <v>182</v>
      </c>
      <c r="T35" s="308">
        <v>1</v>
      </c>
      <c r="U35" s="308">
        <v>129</v>
      </c>
      <c r="V35" s="308">
        <v>0.1</v>
      </c>
      <c r="W35" s="310">
        <v>9.9999999999999995E-7</v>
      </c>
      <c r="X35" s="308">
        <v>0.1</v>
      </c>
      <c r="Y35" s="308">
        <v>0.3</v>
      </c>
      <c r="Z35" s="308">
        <v>0.11</v>
      </c>
      <c r="AA35" s="308">
        <v>3.5</v>
      </c>
      <c r="AB35" s="314" t="s">
        <v>276</v>
      </c>
      <c r="AC35" s="241" t="str">
        <f t="shared" si="4"/>
        <v>6,5</v>
      </c>
      <c r="AD35" s="241" t="str">
        <f t="shared" si="5"/>
        <v/>
      </c>
      <c r="AE35" s="317">
        <v>29</v>
      </c>
      <c r="AF35" s="309">
        <v>0</v>
      </c>
      <c r="AG35" s="309">
        <v>12</v>
      </c>
      <c r="AH35" s="309">
        <v>1</v>
      </c>
      <c r="AI35" s="317">
        <v>29</v>
      </c>
      <c r="AJ35" s="317" t="s">
        <v>334</v>
      </c>
      <c r="AK35" s="308">
        <v>5000</v>
      </c>
      <c r="AL35" s="308">
        <v>60</v>
      </c>
      <c r="AM35" s="308">
        <v>1.25E-3</v>
      </c>
      <c r="AN35" s="310">
        <v>996.875</v>
      </c>
      <c r="AO35" s="308">
        <v>3</v>
      </c>
      <c r="AP35" s="308">
        <v>6.0000000000000002E-6</v>
      </c>
      <c r="AQ35" s="308">
        <v>0.03</v>
      </c>
      <c r="AR35" s="308">
        <v>1</v>
      </c>
      <c r="AS35" s="314">
        <v>1</v>
      </c>
      <c r="AT35" s="241" t="str">
        <f t="shared" si="6"/>
        <v>2,13</v>
      </c>
      <c r="AU35" s="319">
        <v>29</v>
      </c>
      <c r="AV35" s="319">
        <v>29</v>
      </c>
      <c r="AW35" s="320">
        <v>-30</v>
      </c>
      <c r="AX35" s="320"/>
      <c r="AY35" s="320"/>
      <c r="AZ35" s="320"/>
      <c r="BA35" s="320"/>
      <c r="BB35" s="332">
        <v>30</v>
      </c>
      <c r="BC35" s="332">
        <v>0.100005</v>
      </c>
      <c r="BD35" s="332"/>
      <c r="BE35" s="333" t="s">
        <v>29</v>
      </c>
      <c r="BF35" s="334" t="s">
        <v>523</v>
      </c>
      <c r="BG35" s="217"/>
      <c r="BH35" s="337">
        <v>30</v>
      </c>
      <c r="BI35" s="337">
        <v>7884000</v>
      </c>
      <c r="BJ35" s="90">
        <v>185</v>
      </c>
      <c r="BK35" s="90">
        <v>1015.980444</v>
      </c>
      <c r="BL35" s="90">
        <v>224.74300460000001</v>
      </c>
      <c r="BM35" s="90">
        <v>6.2315237899999998</v>
      </c>
      <c r="BN35" s="90">
        <v>-1015.980444</v>
      </c>
      <c r="BO35" s="90">
        <v>-196.3775009</v>
      </c>
      <c r="BP35" s="90">
        <v>-207.13398000000001</v>
      </c>
      <c r="BQ35" s="338">
        <f t="shared" si="2"/>
        <v>91.25</v>
      </c>
      <c r="BR35" s="217"/>
      <c r="BS35" s="217"/>
      <c r="BT35" s="337">
        <v>30</v>
      </c>
      <c r="BU35" s="337">
        <v>7884000</v>
      </c>
      <c r="BV35" s="90">
        <v>1041.2512859999999</v>
      </c>
      <c r="BW35" s="90">
        <v>1001.4104129999999</v>
      </c>
      <c r="BX35" s="90">
        <v>-32.623740759999997</v>
      </c>
      <c r="BY35" s="90">
        <v>31.227061469999999</v>
      </c>
      <c r="BZ35" s="90">
        <v>-186.37573570000001</v>
      </c>
      <c r="CA35" s="90">
        <v>175.90691849999999</v>
      </c>
      <c r="CB35" s="217"/>
      <c r="CC35" s="217"/>
      <c r="CD35" s="217"/>
      <c r="CE35" s="217"/>
    </row>
    <row r="36" spans="1:83" ht="9.9499999999999993" customHeight="1">
      <c r="A36" s="217">
        <f t="shared" si="7"/>
        <v>31</v>
      </c>
      <c r="B36" s="11"/>
      <c r="C36" s="199">
        <v>6999</v>
      </c>
      <c r="D36" s="199">
        <v>1021.4299999999899</v>
      </c>
      <c r="E36" s="199">
        <v>1023.1</v>
      </c>
      <c r="F36" s="199">
        <v>1026.8399999999899</v>
      </c>
      <c r="G36" s="199">
        <v>1028.7</v>
      </c>
      <c r="H36" s="199">
        <v>1030.49</v>
      </c>
      <c r="I36" s="199">
        <v>1032.0899999999899</v>
      </c>
      <c r="J36" s="199">
        <v>1033.5599999999899</v>
      </c>
      <c r="K36" s="199">
        <v>1035.71</v>
      </c>
      <c r="L36" s="199">
        <v>6999</v>
      </c>
      <c r="M36" s="11"/>
      <c r="N36" s="308">
        <v>30</v>
      </c>
      <c r="O36" s="309">
        <v>0</v>
      </c>
      <c r="P36" s="309">
        <v>4</v>
      </c>
      <c r="Q36" s="309">
        <v>6</v>
      </c>
      <c r="R36" s="308">
        <v>30</v>
      </c>
      <c r="S36" s="317" t="s">
        <v>294</v>
      </c>
      <c r="T36" s="308">
        <v>1</v>
      </c>
      <c r="U36" s="308">
        <v>130</v>
      </c>
      <c r="V36" s="308">
        <v>0.1</v>
      </c>
      <c r="W36" s="310">
        <v>9.9999999999999995E-7</v>
      </c>
      <c r="X36" s="308">
        <v>0.1</v>
      </c>
      <c r="Y36" s="308">
        <v>0.3</v>
      </c>
      <c r="Z36" s="308">
        <v>0.11</v>
      </c>
      <c r="AA36" s="308">
        <v>3.5</v>
      </c>
      <c r="AB36" s="314" t="s">
        <v>276</v>
      </c>
      <c r="AC36" s="241" t="str">
        <f t="shared" si="4"/>
        <v>7,5</v>
      </c>
      <c r="AD36" s="241" t="str">
        <f t="shared" si="5"/>
        <v/>
      </c>
      <c r="AE36" s="317">
        <v>30</v>
      </c>
      <c r="AF36" s="309">
        <v>0</v>
      </c>
      <c r="AG36" s="309">
        <v>12</v>
      </c>
      <c r="AH36" s="309">
        <v>0</v>
      </c>
      <c r="AI36" s="317">
        <v>30</v>
      </c>
      <c r="AJ36" s="317" t="s">
        <v>333</v>
      </c>
      <c r="AK36" s="308">
        <v>3000</v>
      </c>
      <c r="AL36" s="308">
        <v>60</v>
      </c>
      <c r="AM36" s="308">
        <v>1.25E-3</v>
      </c>
      <c r="AN36" s="310">
        <v>991.875</v>
      </c>
      <c r="AO36" s="308">
        <v>3</v>
      </c>
      <c r="AP36" s="308">
        <v>6.0000000000000002E-6</v>
      </c>
      <c r="AQ36" s="308">
        <v>0.03</v>
      </c>
      <c r="AR36" s="308">
        <v>1</v>
      </c>
      <c r="AS36" s="314">
        <v>1</v>
      </c>
      <c r="AT36" s="241" t="str">
        <f t="shared" si="6"/>
        <v>1,13</v>
      </c>
      <c r="AU36" s="319">
        <v>30</v>
      </c>
      <c r="AV36" s="319">
        <v>30</v>
      </c>
      <c r="AW36" s="320">
        <v>29</v>
      </c>
      <c r="AX36" s="320"/>
      <c r="AY36" s="320"/>
      <c r="AZ36" s="320"/>
      <c r="BA36" s="320"/>
      <c r="BB36" s="332">
        <v>31</v>
      </c>
      <c r="BC36" s="332">
        <v>0.100005</v>
      </c>
      <c r="BD36" s="332"/>
      <c r="BE36" s="333" t="s">
        <v>29</v>
      </c>
      <c r="BF36" s="334" t="s">
        <v>524</v>
      </c>
      <c r="BG36" s="217"/>
      <c r="BH36" s="337">
        <v>31</v>
      </c>
      <c r="BI36" s="337">
        <v>8059200</v>
      </c>
      <c r="BJ36" s="90">
        <v>185</v>
      </c>
      <c r="BK36" s="90">
        <v>1015.974696</v>
      </c>
      <c r="BL36" s="90">
        <v>224.98866659999999</v>
      </c>
      <c r="BM36" s="90">
        <v>6.235042505</v>
      </c>
      <c r="BN36" s="90">
        <v>-1015.974696</v>
      </c>
      <c r="BO36" s="90">
        <v>-196.62015059999999</v>
      </c>
      <c r="BP36" s="90">
        <v>-207.13347350000001</v>
      </c>
      <c r="BQ36" s="338">
        <f t="shared" si="2"/>
        <v>93.277777777777771</v>
      </c>
      <c r="BR36" s="217"/>
      <c r="BS36" s="217"/>
      <c r="BT36" s="337">
        <v>31</v>
      </c>
      <c r="BU36" s="337">
        <v>8059200</v>
      </c>
      <c r="BV36" s="90">
        <v>1041.251276</v>
      </c>
      <c r="BW36" s="90">
        <v>1001.410405</v>
      </c>
      <c r="BX36" s="90">
        <v>-32.623316520000003</v>
      </c>
      <c r="BY36" s="90">
        <v>31.227061469999999</v>
      </c>
      <c r="BZ36" s="90">
        <v>-186.37388060000001</v>
      </c>
      <c r="CA36" s="90">
        <v>175.90641199999999</v>
      </c>
      <c r="CB36" s="217"/>
      <c r="CC36" s="217"/>
      <c r="CD36" s="217"/>
      <c r="CE36" s="217"/>
    </row>
    <row r="37" spans="1:83" ht="9.9499999999999993" customHeight="1">
      <c r="A37" s="217">
        <f t="shared" si="7"/>
        <v>32</v>
      </c>
      <c r="B37" s="11"/>
      <c r="C37" s="199">
        <v>1001.16999999999</v>
      </c>
      <c r="D37" s="199">
        <v>1009.24</v>
      </c>
      <c r="E37" s="199">
        <v>1014.50999999999</v>
      </c>
      <c r="F37" s="199">
        <v>1019.62</v>
      </c>
      <c r="G37" s="199">
        <v>1023.13999999999</v>
      </c>
      <c r="H37" s="199">
        <v>1026.18</v>
      </c>
      <c r="I37" s="199">
        <v>1028.5699999999899</v>
      </c>
      <c r="J37" s="199">
        <v>1030.3699999999899</v>
      </c>
      <c r="K37" s="199">
        <v>1034.28999999999</v>
      </c>
      <c r="L37" s="199">
        <v>6999</v>
      </c>
      <c r="M37" s="11"/>
      <c r="N37" s="308">
        <v>31</v>
      </c>
      <c r="O37" s="309">
        <v>0</v>
      </c>
      <c r="P37" s="309">
        <v>4</v>
      </c>
      <c r="Q37" s="309">
        <v>7</v>
      </c>
      <c r="R37" s="308">
        <v>31</v>
      </c>
      <c r="S37" s="317" t="s">
        <v>295</v>
      </c>
      <c r="T37" s="308">
        <v>1</v>
      </c>
      <c r="U37" s="308">
        <v>131</v>
      </c>
      <c r="V37" s="308">
        <v>0.1</v>
      </c>
      <c r="W37" s="310">
        <v>9.9999999999999995E-7</v>
      </c>
      <c r="X37" s="308">
        <v>0.1</v>
      </c>
      <c r="Y37" s="308">
        <v>0.3</v>
      </c>
      <c r="Z37" s="308">
        <v>0.11</v>
      </c>
      <c r="AA37" s="308">
        <v>3.5</v>
      </c>
      <c r="AB37" s="314" t="s">
        <v>276</v>
      </c>
      <c r="AC37" s="241" t="str">
        <f t="shared" si="4"/>
        <v>8,5</v>
      </c>
      <c r="AD37" s="241" t="str">
        <f t="shared" si="5"/>
        <v/>
      </c>
      <c r="AE37" s="195"/>
      <c r="AF37" s="195"/>
      <c r="AG37" s="195"/>
      <c r="AH37" s="195"/>
      <c r="AI37" s="195"/>
      <c r="AJ37" s="195"/>
      <c r="AK37" s="195"/>
      <c r="AL37" s="195"/>
      <c r="AM37" s="195"/>
      <c r="AN37" s="124" t="s">
        <v>489</v>
      </c>
      <c r="AO37" s="330"/>
      <c r="AP37" s="124" t="s">
        <v>485</v>
      </c>
      <c r="AQ37" s="330"/>
      <c r="AR37" s="330"/>
      <c r="AS37" s="330"/>
      <c r="AT37" s="330"/>
      <c r="AU37" s="195"/>
      <c r="AV37" s="124" t="s">
        <v>487</v>
      </c>
      <c r="AW37" s="124"/>
      <c r="AX37" s="124"/>
      <c r="AY37" s="124"/>
      <c r="AZ37" s="124"/>
      <c r="BA37" s="124"/>
      <c r="BB37" s="332">
        <v>32</v>
      </c>
      <c r="BC37" s="332">
        <v>0.100005</v>
      </c>
      <c r="BD37" s="332"/>
      <c r="BE37" s="333" t="s">
        <v>29</v>
      </c>
      <c r="BF37" s="334" t="s">
        <v>525</v>
      </c>
      <c r="BG37" s="217"/>
      <c r="BH37" s="337">
        <v>32</v>
      </c>
      <c r="BI37" s="337">
        <v>8234400</v>
      </c>
      <c r="BJ37" s="90">
        <v>185</v>
      </c>
      <c r="BK37" s="90">
        <v>1015.969009</v>
      </c>
      <c r="BL37" s="90">
        <v>224.9839082</v>
      </c>
      <c r="BM37" s="90">
        <v>6.238026252</v>
      </c>
      <c r="BN37" s="90">
        <v>-1015.969009</v>
      </c>
      <c r="BO37" s="90">
        <v>-196.61294480000001</v>
      </c>
      <c r="BP37" s="90">
        <v>-207.13293709999999</v>
      </c>
      <c r="BQ37" s="338">
        <f t="shared" si="2"/>
        <v>95.305555555555557</v>
      </c>
      <c r="BR37" s="217"/>
      <c r="BS37" s="217"/>
      <c r="BT37" s="337">
        <v>32</v>
      </c>
      <c r="BU37" s="337">
        <v>8234400</v>
      </c>
      <c r="BV37" s="90">
        <v>1041.251266</v>
      </c>
      <c r="BW37" s="90">
        <v>1001.410396</v>
      </c>
      <c r="BX37" s="90">
        <v>-32.622881319999998</v>
      </c>
      <c r="BY37" s="90">
        <v>31.227061469999999</v>
      </c>
      <c r="BZ37" s="90">
        <v>-186.37195510000001</v>
      </c>
      <c r="CA37" s="90">
        <v>175.9058756</v>
      </c>
      <c r="CB37" s="217"/>
      <c r="CC37" s="217"/>
      <c r="CD37" s="217"/>
      <c r="CE37" s="217"/>
    </row>
    <row r="38" spans="1:83" ht="9.9499999999999993" customHeight="1">
      <c r="A38" s="217">
        <f t="shared" si="7"/>
        <v>33</v>
      </c>
      <c r="B38" s="11"/>
      <c r="C38" s="199">
        <v>994.52999999999895</v>
      </c>
      <c r="D38" s="199">
        <v>999.96</v>
      </c>
      <c r="E38" s="199">
        <v>1006.65999999999</v>
      </c>
      <c r="F38" s="199">
        <v>1012.87999999999</v>
      </c>
      <c r="G38" s="199">
        <v>1018.7</v>
      </c>
      <c r="H38" s="199">
        <v>1024.26999999999</v>
      </c>
      <c r="I38" s="199">
        <v>1029.0899999999899</v>
      </c>
      <c r="J38" s="199">
        <v>1034.0999999999899</v>
      </c>
      <c r="K38" s="199">
        <v>1036.1300000000001</v>
      </c>
      <c r="L38" s="199">
        <v>6999</v>
      </c>
      <c r="M38" s="11"/>
      <c r="N38" s="308">
        <v>32</v>
      </c>
      <c r="O38" s="309">
        <v>0</v>
      </c>
      <c r="P38" s="309">
        <v>4</v>
      </c>
      <c r="Q38" s="309">
        <v>8</v>
      </c>
      <c r="R38" s="308">
        <v>32</v>
      </c>
      <c r="S38" s="317" t="s">
        <v>180</v>
      </c>
      <c r="T38" s="308">
        <v>1</v>
      </c>
      <c r="U38" s="308">
        <v>132</v>
      </c>
      <c r="V38" s="308">
        <v>0.1</v>
      </c>
      <c r="W38" s="310">
        <v>9.9999999999999995E-7</v>
      </c>
      <c r="X38" s="308">
        <v>0.1</v>
      </c>
      <c r="Y38" s="308">
        <v>0.3</v>
      </c>
      <c r="Z38" s="308">
        <v>0.11</v>
      </c>
      <c r="AA38" s="308">
        <v>3.5</v>
      </c>
      <c r="AB38" s="314" t="s">
        <v>276</v>
      </c>
      <c r="AC38" s="241" t="str">
        <f t="shared" si="4"/>
        <v>9,5</v>
      </c>
      <c r="AD38" s="241" t="str">
        <f t="shared" si="5"/>
        <v/>
      </c>
      <c r="AE38" s="260">
        <f t="array" ref="AE38:AU38">TRANSPOSE(AZ39:AZ55)</f>
        <v>0</v>
      </c>
      <c r="AF38" s="260">
        <v>1</v>
      </c>
      <c r="AG38" s="260">
        <v>2</v>
      </c>
      <c r="AH38" s="260">
        <v>3</v>
      </c>
      <c r="AI38" s="260">
        <v>4</v>
      </c>
      <c r="AJ38" s="260">
        <v>5</v>
      </c>
      <c r="AK38" s="260">
        <v>6</v>
      </c>
      <c r="AL38" s="260">
        <v>7</v>
      </c>
      <c r="AM38" s="260">
        <v>8</v>
      </c>
      <c r="AN38" s="260">
        <v>9</v>
      </c>
      <c r="AO38" s="260">
        <v>10</v>
      </c>
      <c r="AP38" s="260">
        <v>11</v>
      </c>
      <c r="AQ38" s="260">
        <v>12</v>
      </c>
      <c r="AR38" s="260">
        <v>13</v>
      </c>
      <c r="AS38" s="260">
        <v>14</v>
      </c>
      <c r="AT38" s="260">
        <v>15</v>
      </c>
      <c r="AU38" s="260">
        <v>16</v>
      </c>
      <c r="AV38" s="124" t="s">
        <v>483</v>
      </c>
      <c r="AW38" s="329"/>
      <c r="AX38" s="329"/>
      <c r="AY38" s="329"/>
      <c r="AZ38" s="329"/>
      <c r="BA38" s="330"/>
      <c r="BB38" s="332">
        <v>33</v>
      </c>
      <c r="BC38" s="332">
        <v>0.100005</v>
      </c>
      <c r="BD38" s="332"/>
      <c r="BE38" s="333" t="s">
        <v>29</v>
      </c>
      <c r="BF38" s="334" t="s">
        <v>526</v>
      </c>
      <c r="BG38" s="217"/>
      <c r="BH38" s="337">
        <v>33</v>
      </c>
      <c r="BI38" s="337">
        <v>8409600</v>
      </c>
      <c r="BJ38" s="90">
        <v>185</v>
      </c>
      <c r="BK38" s="90">
        <v>1015.963379</v>
      </c>
      <c r="BL38" s="90">
        <v>224.97912969999999</v>
      </c>
      <c r="BM38" s="90">
        <v>6.2408842529999999</v>
      </c>
      <c r="BN38" s="90">
        <v>-1015.963379</v>
      </c>
      <c r="BO38" s="90">
        <v>-196.6058731</v>
      </c>
      <c r="BP38" s="90">
        <v>-207.13237240000001</v>
      </c>
      <c r="BQ38" s="338">
        <f t="shared" si="2"/>
        <v>97.333333333333329</v>
      </c>
      <c r="BR38" s="217"/>
      <c r="BS38" s="217"/>
      <c r="BT38" s="337">
        <v>33</v>
      </c>
      <c r="BU38" s="337">
        <v>8409600</v>
      </c>
      <c r="BV38" s="90">
        <v>1041.251256</v>
      </c>
      <c r="BW38" s="90">
        <v>1001.410387</v>
      </c>
      <c r="BX38" s="90">
        <v>-32.622435850000002</v>
      </c>
      <c r="BY38" s="90">
        <v>31.227061469999999</v>
      </c>
      <c r="BZ38" s="90">
        <v>-186.3699632</v>
      </c>
      <c r="CA38" s="90">
        <v>175.90531089999999</v>
      </c>
      <c r="CB38" s="217"/>
      <c r="CC38" s="217"/>
      <c r="CD38" s="217"/>
      <c r="CE38" s="217"/>
    </row>
    <row r="39" spans="1:83" ht="9.9499999999999993" customHeight="1">
      <c r="A39" s="217">
        <f t="shared" si="7"/>
        <v>34</v>
      </c>
      <c r="B39" s="11"/>
      <c r="C39" s="199">
        <v>6999</v>
      </c>
      <c r="D39" s="199">
        <v>1004.00999999999</v>
      </c>
      <c r="E39" s="199">
        <v>1008.95</v>
      </c>
      <c r="F39" s="199">
        <v>1013.7</v>
      </c>
      <c r="G39" s="199">
        <v>1018.88999999999</v>
      </c>
      <c r="H39" s="199">
        <v>1024.02999999999</v>
      </c>
      <c r="I39" s="199">
        <v>1029.48</v>
      </c>
      <c r="J39" s="199">
        <v>1035.0899999999899</v>
      </c>
      <c r="K39" s="199">
        <v>1039.3399999999899</v>
      </c>
      <c r="L39" s="199">
        <v>6999</v>
      </c>
      <c r="M39" s="11"/>
      <c r="N39" s="308">
        <v>33</v>
      </c>
      <c r="O39" s="309">
        <v>0</v>
      </c>
      <c r="P39" s="309">
        <v>4</v>
      </c>
      <c r="Q39" s="309">
        <v>9</v>
      </c>
      <c r="R39" s="308">
        <v>33</v>
      </c>
      <c r="S39" s="317" t="s">
        <v>296</v>
      </c>
      <c r="T39" s="308">
        <v>1</v>
      </c>
      <c r="U39" s="308">
        <v>133</v>
      </c>
      <c r="V39" s="308">
        <v>0.1</v>
      </c>
      <c r="W39" s="310">
        <v>9.9999999999999995E-7</v>
      </c>
      <c r="X39" s="308">
        <v>0.1</v>
      </c>
      <c r="Y39" s="308">
        <v>0.3</v>
      </c>
      <c r="Z39" s="308">
        <v>0.11</v>
      </c>
      <c r="AA39" s="308">
        <v>3.5</v>
      </c>
      <c r="AB39" s="314" t="s">
        <v>276</v>
      </c>
      <c r="AC39" s="241" t="str">
        <f t="shared" si="4"/>
        <v>10,5</v>
      </c>
      <c r="AD39" s="241" t="str">
        <f t="shared" si="5"/>
        <v/>
      </c>
      <c r="AE39" s="327"/>
      <c r="AF39" s="327" t="s">
        <v>35</v>
      </c>
      <c r="AG39" s="327" t="s">
        <v>468</v>
      </c>
      <c r="AH39" s="327" t="s">
        <v>469</v>
      </c>
      <c r="AI39" s="327" t="s">
        <v>470</v>
      </c>
      <c r="AJ39" s="327" t="s">
        <v>471</v>
      </c>
      <c r="AK39" s="327" t="s">
        <v>472</v>
      </c>
      <c r="AL39" s="327" t="s">
        <v>473</v>
      </c>
      <c r="AM39" s="327" t="s">
        <v>474</v>
      </c>
      <c r="AN39" s="327" t="s">
        <v>475</v>
      </c>
      <c r="AO39" s="327" t="s">
        <v>476</v>
      </c>
      <c r="AP39" s="327" t="s">
        <v>477</v>
      </c>
      <c r="AQ39" s="327" t="s">
        <v>478</v>
      </c>
      <c r="AR39" s="327" t="s">
        <v>479</v>
      </c>
      <c r="AS39" s="327" t="s">
        <v>480</v>
      </c>
      <c r="AT39" s="327" t="s">
        <v>481</v>
      </c>
      <c r="AU39" s="327" t="s">
        <v>482</v>
      </c>
      <c r="AV39" s="328">
        <f t="array" ref="AV39:AV55">TRANSPOSE(AE39:AU39)</f>
        <v>0</v>
      </c>
      <c r="AW39" s="328"/>
      <c r="AX39" s="328"/>
      <c r="AY39" s="328"/>
      <c r="AZ39" s="260">
        <v>0</v>
      </c>
      <c r="BA39" s="327"/>
      <c r="BB39" s="332">
        <v>34</v>
      </c>
      <c r="BC39" s="332">
        <v>0.20000999999999999</v>
      </c>
      <c r="BD39" s="332"/>
      <c r="BE39" s="333" t="s">
        <v>29</v>
      </c>
      <c r="BF39" s="334" t="s">
        <v>527</v>
      </c>
      <c r="BG39" s="217"/>
      <c r="BH39" s="337">
        <v>34</v>
      </c>
      <c r="BI39" s="337">
        <v>8584800</v>
      </c>
      <c r="BJ39" s="90">
        <v>185</v>
      </c>
      <c r="BK39" s="90">
        <v>1015.957803</v>
      </c>
      <c r="BL39" s="90">
        <v>224.974332</v>
      </c>
      <c r="BM39" s="90">
        <v>6.2436249850000003</v>
      </c>
      <c r="BN39" s="90">
        <v>-1015.957803</v>
      </c>
      <c r="BO39" s="90">
        <v>-196.5989265</v>
      </c>
      <c r="BP39" s="90">
        <v>-207.13178060000001</v>
      </c>
      <c r="BQ39" s="338">
        <f t="shared" si="2"/>
        <v>99.361111111111114</v>
      </c>
      <c r="BR39" s="217"/>
      <c r="BS39" s="217"/>
      <c r="BT39" s="337">
        <v>34</v>
      </c>
      <c r="BU39" s="337">
        <v>8584800</v>
      </c>
      <c r="BV39" s="90">
        <v>1041.2512449999999</v>
      </c>
      <c r="BW39" s="90">
        <v>1001.410378</v>
      </c>
      <c r="BX39" s="90">
        <v>-32.621980749999999</v>
      </c>
      <c r="BY39" s="90">
        <v>31.227061469999999</v>
      </c>
      <c r="BZ39" s="90">
        <v>-186.3679089</v>
      </c>
      <c r="CA39" s="90">
        <v>175.90471909999999</v>
      </c>
      <c r="CB39" s="217"/>
      <c r="CC39" s="217"/>
      <c r="CD39" s="217"/>
      <c r="CE39" s="217"/>
    </row>
    <row r="40" spans="1:83" ht="9.9499999999999993" customHeight="1">
      <c r="A40" s="217">
        <f t="shared" si="7"/>
        <v>35</v>
      </c>
      <c r="B40" s="11"/>
      <c r="C40" s="199">
        <v>6999</v>
      </c>
      <c r="D40" s="199">
        <v>6999</v>
      </c>
      <c r="E40" s="199">
        <v>1011.91999999999</v>
      </c>
      <c r="F40" s="199">
        <v>1015.1</v>
      </c>
      <c r="G40" s="199">
        <v>1019.12999999999</v>
      </c>
      <c r="H40" s="199">
        <v>1022.38999999999</v>
      </c>
      <c r="I40" s="199">
        <v>6999</v>
      </c>
      <c r="J40" s="199">
        <v>6999</v>
      </c>
      <c r="K40" s="199">
        <v>6999</v>
      </c>
      <c r="L40" s="199">
        <v>6999</v>
      </c>
      <c r="M40" s="11"/>
      <c r="N40" s="308">
        <v>34</v>
      </c>
      <c r="O40" s="309">
        <v>0</v>
      </c>
      <c r="P40" s="309">
        <v>5</v>
      </c>
      <c r="Q40" s="309">
        <v>0</v>
      </c>
      <c r="R40" s="308">
        <v>34</v>
      </c>
      <c r="S40" s="317" t="s">
        <v>156</v>
      </c>
      <c r="T40" s="308">
        <v>1</v>
      </c>
      <c r="U40" s="308">
        <v>134</v>
      </c>
      <c r="V40" s="308">
        <v>0.1</v>
      </c>
      <c r="W40" s="310">
        <v>9.9999999999999995E-7</v>
      </c>
      <c r="X40" s="308">
        <v>0.2</v>
      </c>
      <c r="Y40" s="308">
        <v>0.3</v>
      </c>
      <c r="Z40" s="308">
        <v>0.21</v>
      </c>
      <c r="AA40" s="308">
        <v>3.5</v>
      </c>
      <c r="AB40" s="314" t="s">
        <v>276</v>
      </c>
      <c r="AC40" s="241" t="str">
        <f t="shared" si="4"/>
        <v>1,6</v>
      </c>
      <c r="AD40" s="241" t="str">
        <f t="shared" si="5"/>
        <v/>
      </c>
      <c r="AE40" s="195">
        <v>0</v>
      </c>
      <c r="AF40" s="195">
        <v>2628000</v>
      </c>
      <c r="AG40" s="195">
        <v>4.1750000000000002E-2</v>
      </c>
      <c r="AH40" s="195">
        <v>0</v>
      </c>
      <c r="AI40" s="195">
        <v>0.20999999999999699</v>
      </c>
      <c r="AJ40" s="195">
        <v>0.21</v>
      </c>
      <c r="AK40" s="195">
        <v>4.1750000000000002E-2</v>
      </c>
      <c r="AL40" s="195">
        <v>0</v>
      </c>
      <c r="AM40" s="195">
        <v>0</v>
      </c>
      <c r="AN40" s="195">
        <v>0</v>
      </c>
      <c r="AO40" s="195">
        <v>0</v>
      </c>
      <c r="AP40" s="195">
        <v>0</v>
      </c>
      <c r="AQ40" s="195">
        <v>0</v>
      </c>
      <c r="AR40" s="195">
        <v>0</v>
      </c>
      <c r="AS40" s="195">
        <v>0</v>
      </c>
      <c r="AT40" s="195">
        <v>0</v>
      </c>
      <c r="AU40" s="195">
        <v>30.4166666666666</v>
      </c>
      <c r="AV40" s="328" t="str">
        <v>time</v>
      </c>
      <c r="AW40" s="328"/>
      <c r="AX40" s="328"/>
      <c r="AY40" s="328"/>
      <c r="AZ40" s="260">
        <f>AZ39+1</f>
        <v>1</v>
      </c>
      <c r="BA40" s="327"/>
      <c r="BB40" s="332">
        <v>35</v>
      </c>
      <c r="BC40" s="332">
        <v>0.20000999999999999</v>
      </c>
      <c r="BD40" s="332"/>
      <c r="BE40" s="333" t="s">
        <v>29</v>
      </c>
      <c r="BF40" s="334" t="s">
        <v>528</v>
      </c>
      <c r="BG40" s="217"/>
      <c r="BH40" s="337">
        <v>35</v>
      </c>
      <c r="BI40" s="337">
        <v>8760000</v>
      </c>
      <c r="BJ40" s="90">
        <v>185</v>
      </c>
      <c r="BK40" s="90">
        <v>1015.952277</v>
      </c>
      <c r="BL40" s="90">
        <v>224.9695165</v>
      </c>
      <c r="BM40" s="90">
        <v>6.2462550480000001</v>
      </c>
      <c r="BN40" s="90">
        <v>-1015.952277</v>
      </c>
      <c r="BO40" s="90">
        <v>-196.5920988</v>
      </c>
      <c r="BP40" s="90">
        <v>-207.13116260000001</v>
      </c>
      <c r="BQ40" s="338">
        <f t="shared" si="2"/>
        <v>101.38888888888889</v>
      </c>
      <c r="BR40" s="217"/>
      <c r="BS40" s="217"/>
      <c r="BT40" s="337">
        <v>35</v>
      </c>
      <c r="BU40" s="337">
        <v>8760000</v>
      </c>
      <c r="BV40" s="90">
        <v>1041.2512340000001</v>
      </c>
      <c r="BW40" s="90">
        <v>1001.4103679999999</v>
      </c>
      <c r="BX40" s="90">
        <v>-32.621516630000002</v>
      </c>
      <c r="BY40" s="90">
        <v>31.227061469999999</v>
      </c>
      <c r="BZ40" s="90">
        <v>-186.36579570000001</v>
      </c>
      <c r="CA40" s="90">
        <v>175.90410109999999</v>
      </c>
      <c r="CB40" s="217"/>
      <c r="CC40" s="217"/>
      <c r="CD40" s="217"/>
      <c r="CE40" s="217"/>
    </row>
    <row r="41" spans="1:83" ht="9.9499999999999993" customHeight="1">
      <c r="A41" s="209"/>
      <c r="B41" s="141"/>
      <c r="C41" s="129" t="str">
        <f>IF(ISNUMBER(#REF!),INDEX(#REF!,#REF!,1),"")</f>
        <v/>
      </c>
      <c r="D41" s="129" t="str">
        <f>IF(ISNUMBER(#REF!),INDEX(#REF!,#REF!,1),"")</f>
        <v/>
      </c>
      <c r="E41" s="129" t="str">
        <f>IF(ISNUMBER(#REF!),INDEX(#REF!,#REF!,1),"")</f>
        <v/>
      </c>
      <c r="F41" s="129" t="str">
        <f>IF(ISNUMBER(#REF!),INDEX(#REF!,#REF!,1),"")</f>
        <v/>
      </c>
      <c r="G41" s="129" t="str">
        <f>IF(ISNUMBER(#REF!),INDEX(#REF!,#REF!,1),"")</f>
        <v/>
      </c>
      <c r="H41" s="129" t="str">
        <f>IF(ISNUMBER(#REF!),INDEX(#REF!,#REF!,1),"")</f>
        <v/>
      </c>
      <c r="I41" s="129" t="str">
        <f>IF(ISNUMBER(#REF!),INDEX(#REF!,#REF!,1),"")</f>
        <v/>
      </c>
      <c r="J41" s="129" t="str">
        <f>IF(ISNUMBER(#REF!),INDEX(#REF!,#REF!,1),"")</f>
        <v/>
      </c>
      <c r="K41" s="129"/>
      <c r="L41" s="85"/>
      <c r="M41" s="85"/>
      <c r="N41" s="308">
        <v>35</v>
      </c>
      <c r="O41" s="309">
        <v>0</v>
      </c>
      <c r="P41" s="309">
        <v>5</v>
      </c>
      <c r="Q41" s="309">
        <v>1</v>
      </c>
      <c r="R41" s="308">
        <v>35</v>
      </c>
      <c r="S41" s="317" t="s">
        <v>297</v>
      </c>
      <c r="T41" s="308">
        <v>1</v>
      </c>
      <c r="U41" s="308">
        <v>135</v>
      </c>
      <c r="V41" s="308">
        <v>0.1</v>
      </c>
      <c r="W41" s="310">
        <v>9.9999999999999995E-7</v>
      </c>
      <c r="X41" s="308">
        <v>0.2</v>
      </c>
      <c r="Y41" s="308">
        <v>0.3</v>
      </c>
      <c r="Z41" s="308">
        <v>0.21</v>
      </c>
      <c r="AA41" s="308">
        <v>3.5</v>
      </c>
      <c r="AB41" s="314" t="s">
        <v>276</v>
      </c>
      <c r="AC41" s="241" t="str">
        <f t="shared" si="4"/>
        <v>2,6</v>
      </c>
      <c r="AD41" s="241" t="str">
        <f t="shared" si="5"/>
        <v/>
      </c>
      <c r="AE41" s="195">
        <v>1</v>
      </c>
      <c r="AF41" s="195">
        <v>2803200</v>
      </c>
      <c r="AG41" s="195">
        <v>5</v>
      </c>
      <c r="AH41" s="195">
        <v>0</v>
      </c>
      <c r="AI41" s="195">
        <v>0.20999999999999699</v>
      </c>
      <c r="AJ41" s="195">
        <v>0.21</v>
      </c>
      <c r="AK41" s="195">
        <v>0</v>
      </c>
      <c r="AL41" s="195">
        <v>6.1476593825518502E-3</v>
      </c>
      <c r="AM41" s="195">
        <v>0</v>
      </c>
      <c r="AN41" s="195">
        <v>0</v>
      </c>
      <c r="AO41" s="195">
        <v>-0.249999999999996</v>
      </c>
      <c r="AP41" s="195">
        <v>0</v>
      </c>
      <c r="AQ41" s="195">
        <v>0</v>
      </c>
      <c r="AR41" s="195">
        <v>0</v>
      </c>
      <c r="AS41" s="195">
        <v>0</v>
      </c>
      <c r="AT41" s="195">
        <v>0</v>
      </c>
      <c r="AU41" s="195">
        <v>32.4444444444444</v>
      </c>
      <c r="AV41" s="328" t="str">
        <v>ID26_INFIL</v>
      </c>
      <c r="AW41" s="328"/>
      <c r="AX41" s="328"/>
      <c r="AY41" s="328"/>
      <c r="AZ41" s="260">
        <f>AZ40+1</f>
        <v>2</v>
      </c>
      <c r="BA41" s="327">
        <v>1</v>
      </c>
      <c r="BB41" s="332">
        <v>36</v>
      </c>
      <c r="BC41" s="332">
        <v>0.20000999999999999</v>
      </c>
      <c r="BD41" s="332"/>
      <c r="BE41" s="333" t="s">
        <v>29</v>
      </c>
      <c r="BF41" s="334" t="s">
        <v>529</v>
      </c>
      <c r="BG41" s="209"/>
      <c r="BH41" s="337">
        <v>36</v>
      </c>
      <c r="BI41" s="337">
        <v>8935200</v>
      </c>
      <c r="BJ41" s="90">
        <v>185</v>
      </c>
      <c r="BK41" s="90">
        <v>1015.9512089999999</v>
      </c>
      <c r="BL41" s="90">
        <v>224.96687069999999</v>
      </c>
      <c r="BM41" s="90">
        <v>6.2443870219999997</v>
      </c>
      <c r="BN41" s="90">
        <v>-1015.9512089999999</v>
      </c>
      <c r="BO41" s="90">
        <v>-196.5919638</v>
      </c>
      <c r="BP41" s="90">
        <v>-207.1305199</v>
      </c>
      <c r="BQ41" s="338">
        <f t="shared" si="2"/>
        <v>103.41666666666667</v>
      </c>
      <c r="BR41" s="336"/>
      <c r="BS41" s="209"/>
      <c r="BT41" s="337">
        <v>36</v>
      </c>
      <c r="BU41" s="337">
        <v>8935200</v>
      </c>
      <c r="BV41" s="90">
        <v>1041.2512240000001</v>
      </c>
      <c r="BW41" s="90">
        <v>1001.410358</v>
      </c>
      <c r="BX41" s="90">
        <v>-32.621044179999998</v>
      </c>
      <c r="BY41" s="90">
        <v>31.227061469999999</v>
      </c>
      <c r="BZ41" s="90">
        <v>-186.3636344</v>
      </c>
      <c r="CA41" s="90">
        <v>175.90345840000001</v>
      </c>
      <c r="CB41" s="209"/>
      <c r="CC41" s="209"/>
      <c r="CD41" s="209"/>
      <c r="CE41" s="209"/>
    </row>
    <row r="42" spans="1:83" ht="9.9499999999999993" customHeight="1">
      <c r="A42" s="209"/>
      <c r="B42" s="141"/>
      <c r="C42" s="10">
        <f t="shared" ref="C42:L42" si="22">IF(OR(C59=$AW$56,C59=$AW$57,C59=$AW$58,C59=$AW$59),$BA$59,C59)</f>
        <v>1</v>
      </c>
      <c r="D42" s="10">
        <f t="shared" si="22"/>
        <v>2</v>
      </c>
      <c r="E42" s="10">
        <f t="shared" si="22"/>
        <v>3</v>
      </c>
      <c r="F42" s="10">
        <f t="shared" si="22"/>
        <v>4</v>
      </c>
      <c r="G42" s="10">
        <f t="shared" si="22"/>
        <v>5</v>
      </c>
      <c r="H42" s="10">
        <f t="shared" si="22"/>
        <v>6</v>
      </c>
      <c r="I42" s="10">
        <f t="shared" si="22"/>
        <v>7</v>
      </c>
      <c r="J42" s="10">
        <f t="shared" si="22"/>
        <v>8</v>
      </c>
      <c r="K42" s="10">
        <f t="shared" si="22"/>
        <v>9</v>
      </c>
      <c r="L42" s="10">
        <f t="shared" si="22"/>
        <v>10</v>
      </c>
      <c r="M42" s="85"/>
      <c r="N42" s="308">
        <v>36</v>
      </c>
      <c r="O42" s="309">
        <v>0</v>
      </c>
      <c r="P42" s="309">
        <v>5</v>
      </c>
      <c r="Q42" s="309">
        <v>2</v>
      </c>
      <c r="R42" s="308">
        <v>36</v>
      </c>
      <c r="S42" s="317" t="s">
        <v>161</v>
      </c>
      <c r="T42" s="308">
        <v>1</v>
      </c>
      <c r="U42" s="308">
        <v>136</v>
      </c>
      <c r="V42" s="308">
        <v>0.1</v>
      </c>
      <c r="W42" s="310">
        <v>9.9999999999999995E-7</v>
      </c>
      <c r="X42" s="308">
        <v>0.2</v>
      </c>
      <c r="Y42" s="308">
        <v>0.3</v>
      </c>
      <c r="Z42" s="308">
        <v>0.21</v>
      </c>
      <c r="AA42" s="308">
        <v>3.5</v>
      </c>
      <c r="AB42" s="314" t="s">
        <v>276</v>
      </c>
      <c r="AC42" s="241" t="str">
        <f t="shared" si="4"/>
        <v>3,6</v>
      </c>
      <c r="AD42" s="241" t="str">
        <f t="shared" si="5"/>
        <v/>
      </c>
      <c r="AE42" s="195">
        <v>2</v>
      </c>
      <c r="AF42" s="195">
        <v>2978400</v>
      </c>
      <c r="AG42" s="195">
        <v>5</v>
      </c>
      <c r="AH42" s="195">
        <v>0</v>
      </c>
      <c r="AI42" s="195">
        <v>0.20999999999999699</v>
      </c>
      <c r="AJ42" s="195">
        <v>0.21</v>
      </c>
      <c r="AK42" s="195">
        <v>0</v>
      </c>
      <c r="AL42" s="195">
        <v>6.1523978175032096E-3</v>
      </c>
      <c r="AM42" s="195">
        <v>0</v>
      </c>
      <c r="AN42" s="195">
        <v>0</v>
      </c>
      <c r="AO42" s="195">
        <v>-0.249999999999996</v>
      </c>
      <c r="AP42" s="195">
        <v>0</v>
      </c>
      <c r="AQ42" s="195">
        <v>0</v>
      </c>
      <c r="AR42" s="195">
        <v>0</v>
      </c>
      <c r="AS42" s="195">
        <v>0</v>
      </c>
      <c r="AT42" s="195">
        <v>0</v>
      </c>
      <c r="AU42" s="195">
        <v>34.4722222222222</v>
      </c>
      <c r="AV42" s="328" t="str">
        <v>ID126_INFIL</v>
      </c>
      <c r="AW42" s="328"/>
      <c r="AX42" s="328"/>
      <c r="AY42" s="328"/>
      <c r="AZ42" s="260">
        <f>AZ41+1</f>
        <v>3</v>
      </c>
      <c r="BA42" s="327">
        <v>1</v>
      </c>
      <c r="BB42" s="332">
        <v>37</v>
      </c>
      <c r="BC42" s="332">
        <v>0.100005</v>
      </c>
      <c r="BD42" s="332"/>
      <c r="BE42" s="333" t="s">
        <v>29</v>
      </c>
      <c r="BF42" s="334" t="s">
        <v>530</v>
      </c>
      <c r="BG42" s="209"/>
      <c r="BH42" s="337">
        <v>37</v>
      </c>
      <c r="BI42" s="337">
        <v>9110400</v>
      </c>
      <c r="BJ42" s="90">
        <v>185</v>
      </c>
      <c r="BK42" s="90">
        <v>1015.952574</v>
      </c>
      <c r="BL42" s="90">
        <v>224.9654208</v>
      </c>
      <c r="BM42" s="90">
        <v>6.240050557</v>
      </c>
      <c r="BN42" s="90">
        <v>-1015.952574</v>
      </c>
      <c r="BO42" s="90">
        <v>-196.5955166</v>
      </c>
      <c r="BP42" s="90">
        <v>-207.12985370000001</v>
      </c>
      <c r="BQ42" s="338">
        <f t="shared" si="2"/>
        <v>105.44444444444444</v>
      </c>
      <c r="BR42" s="336"/>
      <c r="BS42" s="209"/>
      <c r="BT42" s="337">
        <v>37</v>
      </c>
      <c r="BU42" s="337">
        <v>9110400</v>
      </c>
      <c r="BV42" s="90">
        <v>1041.2512119999999</v>
      </c>
      <c r="BW42" s="90">
        <v>1001.410348</v>
      </c>
      <c r="BX42" s="90">
        <v>-32.620564039999998</v>
      </c>
      <c r="BY42" s="90">
        <v>31.227061469999999</v>
      </c>
      <c r="BZ42" s="90">
        <v>-186.3614326</v>
      </c>
      <c r="CA42" s="90">
        <v>175.90279219999999</v>
      </c>
      <c r="CB42" s="209"/>
      <c r="CC42" s="209"/>
      <c r="CD42" s="209"/>
      <c r="CE42" s="209"/>
    </row>
    <row r="43" spans="1:83" ht="9.9499999999999993" customHeight="1">
      <c r="A43" s="209"/>
      <c r="B43" s="141"/>
      <c r="C43" s="10">
        <f t="shared" ref="C43:L43" si="23">IF(OR(C60=$AW$56,C60=$AW$57,C60=$AW$58,C60=$AW$59),$BA$59,C60)</f>
        <v>11</v>
      </c>
      <c r="D43" s="10">
        <f t="shared" si="23"/>
        <v>12</v>
      </c>
      <c r="E43" s="10">
        <f t="shared" si="23"/>
        <v>13</v>
      </c>
      <c r="F43" s="10">
        <f t="shared" si="23"/>
        <v>14</v>
      </c>
      <c r="G43" s="10">
        <f t="shared" si="23"/>
        <v>15</v>
      </c>
      <c r="H43" s="10">
        <f t="shared" si="23"/>
        <v>16</v>
      </c>
      <c r="I43" s="10">
        <f t="shared" si="23"/>
        <v>17</v>
      </c>
      <c r="J43" s="10">
        <f t="shared" si="23"/>
        <v>18</v>
      </c>
      <c r="K43" s="10">
        <f t="shared" si="23"/>
        <v>19</v>
      </c>
      <c r="L43" s="10" t="str">
        <f t="shared" si="23"/>
        <v>c3</v>
      </c>
      <c r="M43" s="85"/>
      <c r="N43" s="308">
        <v>37</v>
      </c>
      <c r="O43" s="309">
        <v>0</v>
      </c>
      <c r="P43" s="309">
        <v>5</v>
      </c>
      <c r="Q43" s="309">
        <v>3</v>
      </c>
      <c r="R43" s="308">
        <v>37</v>
      </c>
      <c r="S43" s="317" t="s">
        <v>165</v>
      </c>
      <c r="T43" s="308">
        <v>1</v>
      </c>
      <c r="U43" s="308">
        <v>137</v>
      </c>
      <c r="V43" s="308">
        <v>0.1</v>
      </c>
      <c r="W43" s="310">
        <v>9.9999999999999995E-7</v>
      </c>
      <c r="X43" s="308">
        <v>0.1</v>
      </c>
      <c r="Y43" s="308">
        <v>0.3</v>
      </c>
      <c r="Z43" s="308">
        <v>0.11</v>
      </c>
      <c r="AA43" s="308">
        <v>3.5</v>
      </c>
      <c r="AB43" s="314" t="s">
        <v>298</v>
      </c>
      <c r="AC43" s="241" t="str">
        <f t="shared" si="4"/>
        <v/>
      </c>
      <c r="AD43" s="241" t="str">
        <f t="shared" si="5"/>
        <v>4,6</v>
      </c>
      <c r="AE43" s="195">
        <v>3</v>
      </c>
      <c r="AF43" s="195">
        <v>3153600</v>
      </c>
      <c r="AG43" s="195">
        <v>5</v>
      </c>
      <c r="AH43" s="195">
        <v>0</v>
      </c>
      <c r="AI43" s="195">
        <v>0.20999999999999699</v>
      </c>
      <c r="AJ43" s="195">
        <v>0.21</v>
      </c>
      <c r="AK43" s="195">
        <v>0</v>
      </c>
      <c r="AL43" s="195">
        <v>6.1520924166641403E-3</v>
      </c>
      <c r="AM43" s="195">
        <v>0</v>
      </c>
      <c r="AN43" s="195">
        <v>0</v>
      </c>
      <c r="AO43" s="195">
        <v>-0.249999999999996</v>
      </c>
      <c r="AP43" s="195">
        <v>0</v>
      </c>
      <c r="AQ43" s="195">
        <v>0</v>
      </c>
      <c r="AR43" s="195">
        <v>0</v>
      </c>
      <c r="AS43" s="195">
        <v>0</v>
      </c>
      <c r="AT43" s="195">
        <v>0</v>
      </c>
      <c r="AU43" s="195">
        <v>36.5</v>
      </c>
      <c r="AV43" s="328" t="str">
        <v>ID26_DPTH=20</v>
      </c>
      <c r="AW43" s="328"/>
      <c r="AX43" s="328"/>
      <c r="AY43" s="328"/>
      <c r="AZ43" s="260">
        <f t="shared" ref="AZ43:AZ55" si="24">AZ42+1</f>
        <v>4</v>
      </c>
      <c r="BA43" s="327">
        <f>BA41+1</f>
        <v>2</v>
      </c>
      <c r="BB43" s="332">
        <v>38</v>
      </c>
      <c r="BC43" s="332">
        <v>0.100005</v>
      </c>
      <c r="BD43" s="332"/>
      <c r="BE43" s="333" t="s">
        <v>29</v>
      </c>
      <c r="BF43" s="334" t="s">
        <v>531</v>
      </c>
      <c r="BG43" s="209"/>
      <c r="BH43" s="337">
        <v>38</v>
      </c>
      <c r="BI43" s="337">
        <v>9285600</v>
      </c>
      <c r="BJ43" s="90">
        <v>185</v>
      </c>
      <c r="BK43" s="90">
        <v>1015.953569</v>
      </c>
      <c r="BL43" s="90">
        <v>224.9637716</v>
      </c>
      <c r="BM43" s="90">
        <v>6.2360463179999996</v>
      </c>
      <c r="BN43" s="90">
        <v>-1015.953569</v>
      </c>
      <c r="BO43" s="90">
        <v>-196.5985603</v>
      </c>
      <c r="BP43" s="90">
        <v>-207.12916490000001</v>
      </c>
      <c r="BQ43" s="338">
        <f t="shared" si="2"/>
        <v>107.47222222222223</v>
      </c>
      <c r="BR43" s="336"/>
      <c r="BS43" s="209"/>
      <c r="BT43" s="337">
        <v>38</v>
      </c>
      <c r="BU43" s="337">
        <v>9285600</v>
      </c>
      <c r="BV43" s="90">
        <v>1041.251201</v>
      </c>
      <c r="BW43" s="90">
        <v>1001.410338</v>
      </c>
      <c r="BX43" s="90">
        <v>-32.62007672</v>
      </c>
      <c r="BY43" s="90">
        <v>31.227061469999999</v>
      </c>
      <c r="BZ43" s="90">
        <v>-186.35919240000001</v>
      </c>
      <c r="CA43" s="90">
        <v>175.90210339999999</v>
      </c>
      <c r="CB43" s="209"/>
      <c r="CC43" s="209"/>
      <c r="CD43" s="209"/>
      <c r="CE43" s="209"/>
    </row>
    <row r="44" spans="1:83" ht="9.9499999999999993" customHeight="1">
      <c r="A44" s="209"/>
      <c r="B44" s="141"/>
      <c r="C44" s="10">
        <f t="shared" ref="C44:L44" si="25">IF(OR(C61=$AW$56,C61=$AW$57,C61=$AW$58,C61=$AW$59),$BA$59,C61)</f>
        <v>21</v>
      </c>
      <c r="D44" s="10">
        <f t="shared" si="25"/>
        <v>22</v>
      </c>
      <c r="E44" s="10">
        <f t="shared" si="25"/>
        <v>23</v>
      </c>
      <c r="F44" s="10">
        <f t="shared" si="25"/>
        <v>24</v>
      </c>
      <c r="G44" s="10">
        <f t="shared" si="25"/>
        <v>25</v>
      </c>
      <c r="H44" s="10" t="str">
        <f t="shared" si="25"/>
        <v>c3</v>
      </c>
      <c r="I44" s="10">
        <f t="shared" si="25"/>
        <v>27</v>
      </c>
      <c r="J44" s="10">
        <f t="shared" si="25"/>
        <v>28</v>
      </c>
      <c r="K44" s="10">
        <f t="shared" si="25"/>
        <v>29</v>
      </c>
      <c r="L44" s="10">
        <f t="shared" si="25"/>
        <v>30</v>
      </c>
      <c r="M44" s="85"/>
      <c r="N44" s="308">
        <v>38</v>
      </c>
      <c r="O44" s="309">
        <v>0</v>
      </c>
      <c r="P44" s="309">
        <v>5</v>
      </c>
      <c r="Q44" s="309">
        <v>4</v>
      </c>
      <c r="R44" s="308">
        <v>38</v>
      </c>
      <c r="S44" s="317" t="s">
        <v>169</v>
      </c>
      <c r="T44" s="308">
        <v>1</v>
      </c>
      <c r="U44" s="308">
        <v>138</v>
      </c>
      <c r="V44" s="308">
        <v>0.1</v>
      </c>
      <c r="W44" s="310">
        <v>9.9999999999999995E-7</v>
      </c>
      <c r="X44" s="308">
        <v>0.1</v>
      </c>
      <c r="Y44" s="308">
        <v>0.3</v>
      </c>
      <c r="Z44" s="308">
        <v>0.11</v>
      </c>
      <c r="AA44" s="308">
        <v>3.5</v>
      </c>
      <c r="AB44" s="314" t="s">
        <v>298</v>
      </c>
      <c r="AC44" s="241" t="str">
        <f t="shared" si="4"/>
        <v/>
      </c>
      <c r="AD44" s="241" t="str">
        <f t="shared" si="5"/>
        <v>5,6</v>
      </c>
      <c r="AE44" s="195">
        <v>4</v>
      </c>
      <c r="AF44" s="195">
        <v>3328800</v>
      </c>
      <c r="AG44" s="195">
        <v>5</v>
      </c>
      <c r="AH44" s="195">
        <v>0</v>
      </c>
      <c r="AI44" s="195">
        <v>0.20999999999999699</v>
      </c>
      <c r="AJ44" s="195">
        <v>0.21</v>
      </c>
      <c r="AK44" s="195">
        <v>0</v>
      </c>
      <c r="AL44" s="195">
        <v>6.1504193930165697E-3</v>
      </c>
      <c r="AM44" s="195">
        <v>0</v>
      </c>
      <c r="AN44" s="195">
        <v>0</v>
      </c>
      <c r="AO44" s="195">
        <v>-0.249999999999996</v>
      </c>
      <c r="AP44" s="195">
        <v>0</v>
      </c>
      <c r="AQ44" s="195">
        <v>0</v>
      </c>
      <c r="AR44" s="195">
        <v>0</v>
      </c>
      <c r="AS44" s="195">
        <v>0</v>
      </c>
      <c r="AT44" s="195">
        <v>0</v>
      </c>
      <c r="AU44" s="195">
        <v>38.5277777777777</v>
      </c>
      <c r="AV44" s="328" t="str">
        <v>ID126_DPTH=51</v>
      </c>
      <c r="AW44" s="328"/>
      <c r="AX44" s="328"/>
      <c r="AY44" s="328"/>
      <c r="AZ44" s="260">
        <f t="shared" si="24"/>
        <v>5</v>
      </c>
      <c r="BA44" s="327">
        <f t="shared" ref="BA44:BA54" si="26">BA42+1</f>
        <v>2</v>
      </c>
      <c r="BB44" s="332">
        <v>39</v>
      </c>
      <c r="BC44" s="332">
        <v>0.100005</v>
      </c>
      <c r="BD44" s="332"/>
      <c r="BE44" s="333" t="s">
        <v>29</v>
      </c>
      <c r="BF44" s="334" t="s">
        <v>532</v>
      </c>
      <c r="BG44" s="209"/>
      <c r="BH44" s="337">
        <v>39</v>
      </c>
      <c r="BI44" s="337">
        <v>9460800</v>
      </c>
      <c r="BJ44" s="90">
        <v>185</v>
      </c>
      <c r="BK44" s="90">
        <v>1015.95421</v>
      </c>
      <c r="BL44" s="90">
        <v>224.96192310000001</v>
      </c>
      <c r="BM44" s="90">
        <v>6.2323589190000002</v>
      </c>
      <c r="BN44" s="90">
        <v>-1015.95421</v>
      </c>
      <c r="BO44" s="90">
        <v>-196.60110979999999</v>
      </c>
      <c r="BP44" s="90">
        <v>-207.12845440000001</v>
      </c>
      <c r="BQ44" s="338">
        <f t="shared" si="2"/>
        <v>109.5</v>
      </c>
      <c r="BR44" s="336"/>
      <c r="BS44" s="209"/>
      <c r="BT44" s="337">
        <v>39</v>
      </c>
      <c r="BU44" s="337">
        <v>9460800</v>
      </c>
      <c r="BV44" s="90">
        <v>1041.25119</v>
      </c>
      <c r="BW44" s="90">
        <v>1001.410328</v>
      </c>
      <c r="BX44" s="90">
        <v>-32.619582659999999</v>
      </c>
      <c r="BY44" s="90">
        <v>31.227061469999999</v>
      </c>
      <c r="BZ44" s="90">
        <v>-186.3569152</v>
      </c>
      <c r="CA44" s="90">
        <v>175.90139289999999</v>
      </c>
      <c r="CB44" s="209"/>
      <c r="CC44" s="209"/>
      <c r="CD44" s="209"/>
      <c r="CE44" s="209"/>
    </row>
    <row r="45" spans="1:83" ht="9.9499999999999993" customHeight="1">
      <c r="A45" s="209"/>
      <c r="B45" s="141"/>
      <c r="C45" s="10">
        <f t="shared" ref="C45:L45" si="27">IF(OR(C62=$AW$56,C62=$AW$57,C62=$AW$58,C62=$AW$59),$BA$59,C62)</f>
        <v>31</v>
      </c>
      <c r="D45" s="10">
        <f t="shared" si="27"/>
        <v>32</v>
      </c>
      <c r="E45" s="10">
        <f t="shared" si="27"/>
        <v>33</v>
      </c>
      <c r="F45" s="10">
        <f t="shared" si="27"/>
        <v>34</v>
      </c>
      <c r="G45" s="10">
        <f t="shared" si="27"/>
        <v>35</v>
      </c>
      <c r="H45" s="10">
        <f t="shared" si="27"/>
        <v>36</v>
      </c>
      <c r="I45" s="10">
        <f t="shared" si="27"/>
        <v>37</v>
      </c>
      <c r="J45" s="10">
        <f t="shared" si="27"/>
        <v>38</v>
      </c>
      <c r="K45" s="10">
        <f t="shared" si="27"/>
        <v>39</v>
      </c>
      <c r="L45" s="10">
        <f t="shared" si="27"/>
        <v>40</v>
      </c>
      <c r="M45" s="85"/>
      <c r="N45" s="308">
        <v>39</v>
      </c>
      <c r="O45" s="309">
        <v>0</v>
      </c>
      <c r="P45" s="309">
        <v>5</v>
      </c>
      <c r="Q45" s="309">
        <v>5</v>
      </c>
      <c r="R45" s="308">
        <v>39</v>
      </c>
      <c r="S45" s="317" t="s">
        <v>299</v>
      </c>
      <c r="T45" s="308">
        <v>1</v>
      </c>
      <c r="U45" s="308">
        <v>139</v>
      </c>
      <c r="V45" s="308">
        <v>0.1</v>
      </c>
      <c r="W45" s="310">
        <v>9.9999999999999995E-7</v>
      </c>
      <c r="X45" s="308">
        <v>0.1</v>
      </c>
      <c r="Y45" s="308">
        <v>0.3</v>
      </c>
      <c r="Z45" s="308">
        <v>0.11</v>
      </c>
      <c r="AA45" s="308">
        <v>3.5</v>
      </c>
      <c r="AB45" s="314" t="s">
        <v>276</v>
      </c>
      <c r="AC45" s="241" t="str">
        <f t="shared" si="4"/>
        <v>6,6</v>
      </c>
      <c r="AD45" s="241" t="str">
        <f t="shared" si="5"/>
        <v/>
      </c>
      <c r="AE45" s="195">
        <v>5</v>
      </c>
      <c r="AF45" s="195">
        <v>3504000</v>
      </c>
      <c r="AG45" s="195">
        <v>5</v>
      </c>
      <c r="AH45" s="195">
        <v>0</v>
      </c>
      <c r="AI45" s="195">
        <v>0.20999999999999699</v>
      </c>
      <c r="AJ45" s="195">
        <v>0.21</v>
      </c>
      <c r="AK45" s="195">
        <v>0</v>
      </c>
      <c r="AL45" s="195">
        <v>6.1492660582170098E-3</v>
      </c>
      <c r="AM45" s="195">
        <v>0</v>
      </c>
      <c r="AN45" s="195">
        <v>0</v>
      </c>
      <c r="AO45" s="195">
        <v>-0.249999999999996</v>
      </c>
      <c r="AP45" s="195">
        <v>0</v>
      </c>
      <c r="AQ45" s="195">
        <v>0</v>
      </c>
      <c r="AR45" s="195">
        <v>0</v>
      </c>
      <c r="AS45" s="195">
        <v>0</v>
      </c>
      <c r="AT45" s="195">
        <v>0</v>
      </c>
      <c r="AU45" s="195">
        <v>40.5555555555555</v>
      </c>
      <c r="AV45" s="328" t="str">
        <v>ID26_RCH</v>
      </c>
      <c r="AW45" s="328"/>
      <c r="AX45" s="328"/>
      <c r="AY45" s="328"/>
      <c r="AZ45" s="260">
        <f t="shared" si="24"/>
        <v>6</v>
      </c>
      <c r="BA45" s="327">
        <f t="shared" si="26"/>
        <v>3</v>
      </c>
      <c r="BB45" s="332">
        <v>40</v>
      </c>
      <c r="BC45" s="332">
        <v>0.100005</v>
      </c>
      <c r="BD45" s="332"/>
      <c r="BE45" s="333" t="s">
        <v>29</v>
      </c>
      <c r="BF45" s="334" t="s">
        <v>533</v>
      </c>
      <c r="BG45" s="209"/>
      <c r="BH45" s="337">
        <v>40</v>
      </c>
      <c r="BI45" s="337">
        <v>9636000</v>
      </c>
      <c r="BJ45" s="90">
        <v>185</v>
      </c>
      <c r="BK45" s="90">
        <v>1015.95452</v>
      </c>
      <c r="BL45" s="90">
        <v>224.9598858</v>
      </c>
      <c r="BM45" s="90">
        <v>6.2289687840000001</v>
      </c>
      <c r="BN45" s="90">
        <v>-1015.95452</v>
      </c>
      <c r="BO45" s="90">
        <v>-196.6031941</v>
      </c>
      <c r="BP45" s="90">
        <v>-207.12772290000001</v>
      </c>
      <c r="BQ45" s="338">
        <f t="shared" si="2"/>
        <v>111.52777777777777</v>
      </c>
      <c r="BR45" s="336"/>
      <c r="BS45" s="209"/>
      <c r="BT45" s="337">
        <v>40</v>
      </c>
      <c r="BU45" s="337">
        <v>9636000</v>
      </c>
      <c r="BV45" s="90">
        <v>1041.251178</v>
      </c>
      <c r="BW45" s="90">
        <v>1001.410317</v>
      </c>
      <c r="BX45" s="90">
        <v>-32.619082259999999</v>
      </c>
      <c r="BY45" s="90">
        <v>31.227061469999999</v>
      </c>
      <c r="BZ45" s="90">
        <v>-186.35460219999999</v>
      </c>
      <c r="CA45" s="90">
        <v>175.90066139999999</v>
      </c>
      <c r="CB45" s="209"/>
      <c r="CC45" s="209"/>
      <c r="CD45" s="209"/>
      <c r="CE45" s="209"/>
    </row>
    <row r="46" spans="1:83" ht="9.9499999999999993" customHeight="1">
      <c r="A46" s="209"/>
      <c r="B46" s="141"/>
      <c r="C46" s="10">
        <f t="shared" ref="C46:L46" si="28">IF(OR(C63=$AW$56,C63=$AW$57,C63=$AW$58,C63=$AW$59),$BA$59,C63)</f>
        <v>41</v>
      </c>
      <c r="D46" s="10">
        <f t="shared" si="28"/>
        <v>42</v>
      </c>
      <c r="E46" s="10">
        <f t="shared" si="28"/>
        <v>43</v>
      </c>
      <c r="F46" s="10">
        <f t="shared" si="28"/>
        <v>44</v>
      </c>
      <c r="G46" s="10">
        <f t="shared" si="28"/>
        <v>45</v>
      </c>
      <c r="H46" s="10">
        <f t="shared" si="28"/>
        <v>46</v>
      </c>
      <c r="I46" s="10">
        <f t="shared" si="28"/>
        <v>47</v>
      </c>
      <c r="J46" s="10">
        <f t="shared" si="28"/>
        <v>48</v>
      </c>
      <c r="K46" s="10">
        <f t="shared" si="28"/>
        <v>49</v>
      </c>
      <c r="L46" s="10">
        <f t="shared" si="28"/>
        <v>50</v>
      </c>
      <c r="M46" s="85"/>
      <c r="N46" s="308">
        <v>40</v>
      </c>
      <c r="O46" s="309">
        <v>0</v>
      </c>
      <c r="P46" s="309">
        <v>5</v>
      </c>
      <c r="Q46" s="309">
        <v>6</v>
      </c>
      <c r="R46" s="308">
        <v>40</v>
      </c>
      <c r="S46" s="317" t="s">
        <v>300</v>
      </c>
      <c r="T46" s="308">
        <v>1</v>
      </c>
      <c r="U46" s="308">
        <v>140</v>
      </c>
      <c r="V46" s="308">
        <v>0.1</v>
      </c>
      <c r="W46" s="310">
        <v>9.9999999999999995E-7</v>
      </c>
      <c r="X46" s="308">
        <v>0.1</v>
      </c>
      <c r="Y46" s="308">
        <v>0.3</v>
      </c>
      <c r="Z46" s="308">
        <v>0.11</v>
      </c>
      <c r="AA46" s="308">
        <v>3.5</v>
      </c>
      <c r="AB46" s="314" t="s">
        <v>276</v>
      </c>
      <c r="AC46" s="241" t="str">
        <f t="shared" si="4"/>
        <v>7,6</v>
      </c>
      <c r="AD46" s="241" t="str">
        <f t="shared" si="5"/>
        <v/>
      </c>
      <c r="AE46" s="195">
        <v>6</v>
      </c>
      <c r="AF46" s="195">
        <v>3679200</v>
      </c>
      <c r="AG46" s="195">
        <v>5</v>
      </c>
      <c r="AH46" s="195">
        <v>0</v>
      </c>
      <c r="AI46" s="195">
        <v>0.20999999999999699</v>
      </c>
      <c r="AJ46" s="195">
        <v>0.21</v>
      </c>
      <c r="AK46" s="195">
        <v>0</v>
      </c>
      <c r="AL46" s="195">
        <v>6.1494976176056197E-3</v>
      </c>
      <c r="AM46" s="195">
        <v>0</v>
      </c>
      <c r="AN46" s="195">
        <v>0</v>
      </c>
      <c r="AO46" s="195">
        <v>-0.24999999999997999</v>
      </c>
      <c r="AP46" s="195">
        <v>0</v>
      </c>
      <c r="AQ46" s="195">
        <v>0</v>
      </c>
      <c r="AR46" s="195">
        <v>0</v>
      </c>
      <c r="AS46" s="195">
        <v>0</v>
      </c>
      <c r="AT46" s="195">
        <v>0</v>
      </c>
      <c r="AU46" s="195">
        <v>42.5833333333333</v>
      </c>
      <c r="AV46" s="328" t="str">
        <v>ID126_RCH</v>
      </c>
      <c r="AW46" s="328"/>
      <c r="AX46" s="328"/>
      <c r="AY46" s="328"/>
      <c r="AZ46" s="260">
        <f t="shared" si="24"/>
        <v>7</v>
      </c>
      <c r="BA46" s="327">
        <f t="shared" si="26"/>
        <v>3</v>
      </c>
      <c r="BB46" s="332">
        <v>41</v>
      </c>
      <c r="BC46" s="332">
        <v>0.100005</v>
      </c>
      <c r="BD46" s="332"/>
      <c r="BE46" s="333" t="s">
        <v>29</v>
      </c>
      <c r="BF46" s="334" t="s">
        <v>534</v>
      </c>
      <c r="BG46" s="209"/>
      <c r="BH46" s="337">
        <v>41</v>
      </c>
      <c r="BI46" s="337">
        <v>9811200</v>
      </c>
      <c r="BJ46" s="90">
        <v>185</v>
      </c>
      <c r="BK46" s="90">
        <v>1015.954519</v>
      </c>
      <c r="BL46" s="90">
        <v>224.95766990000001</v>
      </c>
      <c r="BM46" s="90">
        <v>6.2258575939999998</v>
      </c>
      <c r="BN46" s="90">
        <v>-1015.954519</v>
      </c>
      <c r="BO46" s="90">
        <v>-196.60484109999999</v>
      </c>
      <c r="BP46" s="90">
        <v>-207.12697120000001</v>
      </c>
      <c r="BQ46" s="338">
        <f t="shared" si="2"/>
        <v>113.55555555555556</v>
      </c>
      <c r="BR46" s="336"/>
      <c r="BS46" s="209"/>
      <c r="BT46" s="337">
        <v>41</v>
      </c>
      <c r="BU46" s="337">
        <v>9811200</v>
      </c>
      <c r="BV46" s="90">
        <v>1041.2511669999999</v>
      </c>
      <c r="BW46" s="90">
        <v>1001.410307</v>
      </c>
      <c r="BX46" s="90">
        <v>-32.618575900000003</v>
      </c>
      <c r="BY46" s="90">
        <v>31.227061469999999</v>
      </c>
      <c r="BZ46" s="90">
        <v>-186.3522548</v>
      </c>
      <c r="CA46" s="90">
        <v>175.89990969999999</v>
      </c>
      <c r="CB46" s="209"/>
      <c r="CC46" s="209"/>
      <c r="CD46" s="209"/>
      <c r="CE46" s="209"/>
    </row>
    <row r="47" spans="1:83" ht="9.9499999999999993" customHeight="1">
      <c r="A47" s="209"/>
      <c r="B47" s="141"/>
      <c r="C47" s="10" t="str">
        <f t="shared" ref="C47:L47" si="29">IF(OR(C64=$AW$56,C64=$AW$57,C64=$AW$58,C64=$AW$59),$BA$59,C64)</f>
        <v>c3</v>
      </c>
      <c r="D47" s="10">
        <f t="shared" si="29"/>
        <v>52</v>
      </c>
      <c r="E47" s="10">
        <f t="shared" si="29"/>
        <v>53</v>
      </c>
      <c r="F47" s="10">
        <f t="shared" si="29"/>
        <v>54</v>
      </c>
      <c r="G47" s="10">
        <f t="shared" si="29"/>
        <v>55</v>
      </c>
      <c r="H47" s="10">
        <f t="shared" si="29"/>
        <v>56</v>
      </c>
      <c r="I47" s="10">
        <f t="shared" si="29"/>
        <v>57</v>
      </c>
      <c r="J47" s="10">
        <f t="shared" si="29"/>
        <v>58</v>
      </c>
      <c r="K47" s="10">
        <f t="shared" si="29"/>
        <v>59</v>
      </c>
      <c r="L47" s="10">
        <f t="shared" si="29"/>
        <v>60</v>
      </c>
      <c r="M47" s="85"/>
      <c r="N47" s="308">
        <v>41</v>
      </c>
      <c r="O47" s="309">
        <v>0</v>
      </c>
      <c r="P47" s="309">
        <v>5</v>
      </c>
      <c r="Q47" s="309">
        <v>7</v>
      </c>
      <c r="R47" s="308">
        <v>41</v>
      </c>
      <c r="S47" s="317" t="s">
        <v>301</v>
      </c>
      <c r="T47" s="308">
        <v>1</v>
      </c>
      <c r="U47" s="308">
        <v>141</v>
      </c>
      <c r="V47" s="308">
        <v>0.1</v>
      </c>
      <c r="W47" s="310">
        <v>9.9999999999999995E-7</v>
      </c>
      <c r="X47" s="308">
        <v>0.1</v>
      </c>
      <c r="Y47" s="308">
        <v>0.3</v>
      </c>
      <c r="Z47" s="308">
        <v>0.11</v>
      </c>
      <c r="AA47" s="308">
        <v>3.5</v>
      </c>
      <c r="AB47" s="314" t="s">
        <v>276</v>
      </c>
      <c r="AC47" s="241" t="str">
        <f t="shared" si="4"/>
        <v>8,6</v>
      </c>
      <c r="AD47" s="241" t="str">
        <f t="shared" si="5"/>
        <v/>
      </c>
      <c r="AE47" s="195">
        <v>7</v>
      </c>
      <c r="AF47" s="195">
        <v>3854400</v>
      </c>
      <c r="AG47" s="195">
        <v>5</v>
      </c>
      <c r="AH47" s="195">
        <v>0</v>
      </c>
      <c r="AI47" s="195">
        <v>0.20999999999999699</v>
      </c>
      <c r="AJ47" s="195">
        <v>0.21</v>
      </c>
      <c r="AK47" s="195">
        <v>0</v>
      </c>
      <c r="AL47" s="195">
        <v>6.1514135058958501E-3</v>
      </c>
      <c r="AM47" s="195">
        <v>0</v>
      </c>
      <c r="AN47" s="195">
        <v>0</v>
      </c>
      <c r="AO47" s="195">
        <v>-0.24999999999997999</v>
      </c>
      <c r="AP47" s="195">
        <v>0</v>
      </c>
      <c r="AQ47" s="195">
        <v>0</v>
      </c>
      <c r="AR47" s="195">
        <v>0</v>
      </c>
      <c r="AS47" s="195">
        <v>0</v>
      </c>
      <c r="AT47" s="195">
        <v>0</v>
      </c>
      <c r="AU47" s="195">
        <v>44.6111111111111</v>
      </c>
      <c r="AV47" s="328" t="str">
        <v>ID26_GWET</v>
      </c>
      <c r="AW47" s="328"/>
      <c r="AX47" s="328"/>
      <c r="AY47" s="328"/>
      <c r="AZ47" s="260">
        <f t="shared" si="24"/>
        <v>8</v>
      </c>
      <c r="BA47" s="327">
        <f t="shared" si="26"/>
        <v>4</v>
      </c>
      <c r="BB47" s="332">
        <v>42</v>
      </c>
      <c r="BC47" s="332">
        <v>0.20000999999999999</v>
      </c>
      <c r="BD47" s="332"/>
      <c r="BE47" s="333" t="s">
        <v>29</v>
      </c>
      <c r="BF47" s="334" t="s">
        <v>535</v>
      </c>
      <c r="BG47" s="209"/>
      <c r="BH47" s="337">
        <v>42</v>
      </c>
      <c r="BI47" s="337">
        <v>9986400</v>
      </c>
      <c r="BJ47" s="90">
        <v>185</v>
      </c>
      <c r="BK47" s="90">
        <v>1015.954224</v>
      </c>
      <c r="BL47" s="90">
        <v>224.9552855</v>
      </c>
      <c r="BM47" s="90">
        <v>6.2230081999999998</v>
      </c>
      <c r="BN47" s="90">
        <v>-1015.954224</v>
      </c>
      <c r="BO47" s="90">
        <v>-196.6060774</v>
      </c>
      <c r="BP47" s="90">
        <v>-207.12619979999999</v>
      </c>
      <c r="BQ47" s="338">
        <f t="shared" si="2"/>
        <v>115.58333333333333</v>
      </c>
      <c r="BR47" s="336"/>
      <c r="BS47" s="209"/>
      <c r="BT47" s="337">
        <v>42</v>
      </c>
      <c r="BU47" s="337">
        <v>9986400</v>
      </c>
      <c r="BV47" s="90">
        <v>1041.2511549999999</v>
      </c>
      <c r="BW47" s="90">
        <v>1001.410296</v>
      </c>
      <c r="BX47" s="90">
        <v>-32.618063929999998</v>
      </c>
      <c r="BY47" s="90">
        <v>31.227061469999999</v>
      </c>
      <c r="BZ47" s="90">
        <v>-186.349874</v>
      </c>
      <c r="CA47" s="90">
        <v>175.8991383</v>
      </c>
      <c r="CB47" s="209"/>
      <c r="CC47" s="209"/>
      <c r="CD47" s="209"/>
      <c r="CE47" s="209"/>
    </row>
    <row r="48" spans="1:83" ht="9.9499999999999993" customHeight="1">
      <c r="A48" s="209"/>
      <c r="B48" s="141"/>
      <c r="C48" s="10">
        <f t="shared" ref="C48:L48" si="30">IF(OR(C65=$AW$56,C65=$AW$57,C65=$AW$58,C65=$AW$59),$BA$59,C65)</f>
        <v>61</v>
      </c>
      <c r="D48" s="10">
        <f t="shared" si="30"/>
        <v>62</v>
      </c>
      <c r="E48" s="10">
        <f t="shared" si="30"/>
        <v>63</v>
      </c>
      <c r="F48" s="10">
        <f t="shared" si="30"/>
        <v>64</v>
      </c>
      <c r="G48" s="10">
        <f t="shared" si="30"/>
        <v>65</v>
      </c>
      <c r="H48" s="10">
        <f t="shared" si="30"/>
        <v>66</v>
      </c>
      <c r="I48" s="10">
        <f t="shared" si="30"/>
        <v>67</v>
      </c>
      <c r="J48" s="10">
        <f t="shared" si="30"/>
        <v>68</v>
      </c>
      <c r="K48" s="10">
        <f t="shared" si="30"/>
        <v>69</v>
      </c>
      <c r="L48" s="10">
        <f t="shared" si="30"/>
        <v>70</v>
      </c>
      <c r="M48" s="85"/>
      <c r="N48" s="308">
        <v>42</v>
      </c>
      <c r="O48" s="309">
        <v>0</v>
      </c>
      <c r="P48" s="309">
        <v>5</v>
      </c>
      <c r="Q48" s="309">
        <v>8</v>
      </c>
      <c r="R48" s="308">
        <v>42</v>
      </c>
      <c r="S48" s="317" t="s">
        <v>181</v>
      </c>
      <c r="T48" s="308">
        <v>1</v>
      </c>
      <c r="U48" s="308">
        <v>142</v>
      </c>
      <c r="V48" s="308">
        <v>0.1</v>
      </c>
      <c r="W48" s="310">
        <v>9.9999999999999995E-7</v>
      </c>
      <c r="X48" s="308">
        <v>0.2</v>
      </c>
      <c r="Y48" s="308">
        <v>0.3</v>
      </c>
      <c r="Z48" s="308">
        <v>0.21</v>
      </c>
      <c r="AA48" s="308">
        <v>3.5</v>
      </c>
      <c r="AB48" s="314" t="s">
        <v>276</v>
      </c>
      <c r="AC48" s="241" t="str">
        <f t="shared" si="4"/>
        <v>9,6</v>
      </c>
      <c r="AD48" s="241" t="str">
        <f t="shared" si="5"/>
        <v/>
      </c>
      <c r="AE48" s="195">
        <v>8</v>
      </c>
      <c r="AF48" s="195">
        <v>4029600</v>
      </c>
      <c r="AG48" s="195">
        <v>5</v>
      </c>
      <c r="AH48" s="195">
        <v>0</v>
      </c>
      <c r="AI48" s="195">
        <v>0.20999999999999699</v>
      </c>
      <c r="AJ48" s="195">
        <v>0.21</v>
      </c>
      <c r="AK48" s="195">
        <v>0</v>
      </c>
      <c r="AL48" s="195">
        <v>6.1550190391802704E-3</v>
      </c>
      <c r="AM48" s="195">
        <v>0</v>
      </c>
      <c r="AN48" s="195">
        <v>0</v>
      </c>
      <c r="AO48" s="195">
        <v>-0.24999999999997999</v>
      </c>
      <c r="AP48" s="195">
        <v>0</v>
      </c>
      <c r="AQ48" s="195">
        <v>0</v>
      </c>
      <c r="AR48" s="195">
        <v>0</v>
      </c>
      <c r="AS48" s="195">
        <v>0</v>
      </c>
      <c r="AT48" s="195">
        <v>0</v>
      </c>
      <c r="AU48" s="195">
        <v>46.6388888888888</v>
      </c>
      <c r="AV48" s="328" t="str">
        <v>ID126_GWET</v>
      </c>
      <c r="AW48" s="328"/>
      <c r="AX48" s="328"/>
      <c r="AY48" s="328"/>
      <c r="AZ48" s="260">
        <f t="shared" si="24"/>
        <v>9</v>
      </c>
      <c r="BA48" s="327">
        <f t="shared" si="26"/>
        <v>4</v>
      </c>
      <c r="BB48" s="332">
        <v>43</v>
      </c>
      <c r="BC48" s="332">
        <v>0.20000999999999999</v>
      </c>
      <c r="BD48" s="332"/>
      <c r="BE48" s="333" t="s">
        <v>29</v>
      </c>
      <c r="BF48" s="334" t="s">
        <v>536</v>
      </c>
      <c r="BG48" s="209"/>
      <c r="BH48" s="337">
        <v>43</v>
      </c>
      <c r="BI48" s="337">
        <v>10161600</v>
      </c>
      <c r="BJ48" s="90">
        <v>185</v>
      </c>
      <c r="BK48" s="90">
        <v>1015.953655</v>
      </c>
      <c r="BL48" s="90">
        <v>224.95274180000001</v>
      </c>
      <c r="BM48" s="90">
        <v>6.220404534</v>
      </c>
      <c r="BN48" s="90">
        <v>-1015.953655</v>
      </c>
      <c r="BO48" s="90">
        <v>-196.6069277</v>
      </c>
      <c r="BP48" s="90">
        <v>-207.12540960000001</v>
      </c>
      <c r="BQ48" s="338">
        <f t="shared" si="2"/>
        <v>117.61111111111111</v>
      </c>
      <c r="BR48" s="336"/>
      <c r="BS48" s="209"/>
      <c r="BT48" s="337">
        <v>43</v>
      </c>
      <c r="BU48" s="337">
        <v>10161600</v>
      </c>
      <c r="BV48" s="90">
        <v>1041.251143</v>
      </c>
      <c r="BW48" s="90">
        <v>1001.410285</v>
      </c>
      <c r="BX48" s="90">
        <v>-32.617546679999997</v>
      </c>
      <c r="BY48" s="90">
        <v>31.227061469999999</v>
      </c>
      <c r="BZ48" s="90">
        <v>-186.34746089999999</v>
      </c>
      <c r="CA48" s="90">
        <v>175.89834809999999</v>
      </c>
      <c r="CB48" s="209"/>
      <c r="CC48" s="209"/>
      <c r="CD48" s="209"/>
      <c r="CE48" s="209"/>
    </row>
    <row r="49" spans="1:83" ht="9.9499999999999993" customHeight="1">
      <c r="A49" s="209"/>
      <c r="B49" s="141"/>
      <c r="C49" s="10">
        <f t="shared" ref="C49:L49" si="31">IF(OR(C66=$AW$56,C66=$AW$57,C66=$AW$58,C66=$AW$59),$BA$59,C66)</f>
        <v>71</v>
      </c>
      <c r="D49" s="10">
        <f t="shared" si="31"/>
        <v>72</v>
      </c>
      <c r="E49" s="10">
        <f t="shared" si="31"/>
        <v>73</v>
      </c>
      <c r="F49" s="10">
        <f t="shared" si="31"/>
        <v>74</v>
      </c>
      <c r="G49" s="10">
        <f t="shared" si="31"/>
        <v>75</v>
      </c>
      <c r="H49" s="10">
        <f t="shared" si="31"/>
        <v>76</v>
      </c>
      <c r="I49" s="10">
        <f t="shared" si="31"/>
        <v>77</v>
      </c>
      <c r="J49" s="10">
        <f t="shared" si="31"/>
        <v>78</v>
      </c>
      <c r="K49" s="10">
        <f t="shared" si="31"/>
        <v>79</v>
      </c>
      <c r="L49" s="10">
        <f t="shared" si="31"/>
        <v>80</v>
      </c>
      <c r="M49" s="85"/>
      <c r="N49" s="308">
        <v>43</v>
      </c>
      <c r="O49" s="309">
        <v>0</v>
      </c>
      <c r="P49" s="309">
        <v>5</v>
      </c>
      <c r="Q49" s="309">
        <v>9</v>
      </c>
      <c r="R49" s="308">
        <v>43</v>
      </c>
      <c r="S49" s="317" t="s">
        <v>302</v>
      </c>
      <c r="T49" s="308">
        <v>1</v>
      </c>
      <c r="U49" s="308">
        <v>143</v>
      </c>
      <c r="V49" s="308">
        <v>0.1</v>
      </c>
      <c r="W49" s="310">
        <v>9.9999999999999995E-7</v>
      </c>
      <c r="X49" s="308">
        <v>0.2</v>
      </c>
      <c r="Y49" s="308">
        <v>0.3</v>
      </c>
      <c r="Z49" s="308">
        <v>0.21</v>
      </c>
      <c r="AA49" s="308">
        <v>3.5</v>
      </c>
      <c r="AB49" s="314" t="s">
        <v>276</v>
      </c>
      <c r="AC49" s="241" t="str">
        <f t="shared" si="4"/>
        <v>10,6</v>
      </c>
      <c r="AD49" s="241" t="str">
        <f t="shared" si="5"/>
        <v/>
      </c>
      <c r="AE49" s="195">
        <v>9</v>
      </c>
      <c r="AF49" s="195">
        <v>4204800</v>
      </c>
      <c r="AG49" s="195">
        <v>5</v>
      </c>
      <c r="AH49" s="195">
        <v>0</v>
      </c>
      <c r="AI49" s="195">
        <v>0.20999999999999699</v>
      </c>
      <c r="AJ49" s="195">
        <v>0.21</v>
      </c>
      <c r="AK49" s="195">
        <v>0</v>
      </c>
      <c r="AL49" s="195">
        <v>6.1601661997268504E-3</v>
      </c>
      <c r="AM49" s="195">
        <v>0</v>
      </c>
      <c r="AN49" s="195">
        <v>0</v>
      </c>
      <c r="AO49" s="195">
        <v>-0.24999999999997999</v>
      </c>
      <c r="AP49" s="195">
        <v>0</v>
      </c>
      <c r="AQ49" s="195">
        <v>0</v>
      </c>
      <c r="AR49" s="195">
        <v>0</v>
      </c>
      <c r="AS49" s="195">
        <v>0</v>
      </c>
      <c r="AT49" s="195">
        <v>0</v>
      </c>
      <c r="AU49" s="195">
        <v>48.6666666666666</v>
      </c>
      <c r="AV49" s="328" t="str">
        <v>ID26_UZET</v>
      </c>
      <c r="AW49" s="328"/>
      <c r="AX49" s="328"/>
      <c r="AY49" s="328"/>
      <c r="AZ49" s="260">
        <f t="shared" si="24"/>
        <v>10</v>
      </c>
      <c r="BA49" s="327">
        <f t="shared" si="26"/>
        <v>5</v>
      </c>
      <c r="BB49" s="332">
        <v>44</v>
      </c>
      <c r="BC49" s="332">
        <v>0.20000999999999999</v>
      </c>
      <c r="BD49" s="332"/>
      <c r="BE49" s="333" t="s">
        <v>29</v>
      </c>
      <c r="BF49" s="334" t="s">
        <v>537</v>
      </c>
      <c r="BG49" s="209"/>
      <c r="BH49" s="337">
        <v>44</v>
      </c>
      <c r="BI49" s="337">
        <v>10336800</v>
      </c>
      <c r="BJ49" s="90">
        <v>185</v>
      </c>
      <c r="BK49" s="90">
        <v>1015.952828</v>
      </c>
      <c r="BL49" s="90">
        <v>224.95004890000001</v>
      </c>
      <c r="BM49" s="90">
        <v>6.2180295709999998</v>
      </c>
      <c r="BN49" s="90">
        <v>-1015.952828</v>
      </c>
      <c r="BO49" s="90">
        <v>-196.60741830000001</v>
      </c>
      <c r="BP49" s="90">
        <v>-207.12460100000001</v>
      </c>
      <c r="BQ49" s="338">
        <f t="shared" si="2"/>
        <v>119.63888888888889</v>
      </c>
      <c r="BR49" s="336"/>
      <c r="BS49" s="209"/>
      <c r="BT49" s="337">
        <v>44</v>
      </c>
      <c r="BU49" s="337">
        <v>10336800</v>
      </c>
      <c r="BV49" s="90">
        <v>1041.251131</v>
      </c>
      <c r="BW49" s="90">
        <v>1001.410274</v>
      </c>
      <c r="BX49" s="90">
        <v>-32.617024430000001</v>
      </c>
      <c r="BY49" s="90">
        <v>31.227061469999999</v>
      </c>
      <c r="BZ49" s="90">
        <v>-186.3450168</v>
      </c>
      <c r="CA49" s="90">
        <v>175.89753949999999</v>
      </c>
      <c r="CB49" s="209"/>
      <c r="CC49" s="209"/>
      <c r="CD49" s="209"/>
      <c r="CE49" s="209"/>
    </row>
    <row r="50" spans="1:83" ht="9.9499999999999993" customHeight="1">
      <c r="A50" s="209"/>
      <c r="B50" s="141"/>
      <c r="C50" s="10">
        <f t="shared" ref="C50:L50" si="32">IF(OR(C67=$AW$56,C67=$AW$57,C67=$AW$58,C67=$AW$59),$BA$59,C67)</f>
        <v>81</v>
      </c>
      <c r="D50" s="10">
        <f t="shared" si="32"/>
        <v>82</v>
      </c>
      <c r="E50" s="10">
        <f t="shared" si="32"/>
        <v>83</v>
      </c>
      <c r="F50" s="10">
        <f t="shared" si="32"/>
        <v>84</v>
      </c>
      <c r="G50" s="10">
        <f t="shared" si="32"/>
        <v>85</v>
      </c>
      <c r="H50" s="10">
        <f t="shared" si="32"/>
        <v>86</v>
      </c>
      <c r="I50" s="10">
        <f t="shared" si="32"/>
        <v>87</v>
      </c>
      <c r="J50" s="10">
        <f t="shared" si="32"/>
        <v>88</v>
      </c>
      <c r="K50" s="10">
        <f t="shared" si="32"/>
        <v>89</v>
      </c>
      <c r="L50" s="10">
        <f t="shared" si="32"/>
        <v>90</v>
      </c>
      <c r="M50" s="85"/>
      <c r="N50" s="308">
        <v>44</v>
      </c>
      <c r="O50" s="309">
        <v>0</v>
      </c>
      <c r="P50" s="309">
        <v>6</v>
      </c>
      <c r="Q50" s="309">
        <v>0</v>
      </c>
      <c r="R50" s="308">
        <v>44</v>
      </c>
      <c r="S50" s="317" t="s">
        <v>158</v>
      </c>
      <c r="T50" s="308">
        <v>1</v>
      </c>
      <c r="U50" s="308">
        <v>144</v>
      </c>
      <c r="V50" s="308">
        <v>0.1</v>
      </c>
      <c r="W50" s="310">
        <v>9.9999999999999995E-7</v>
      </c>
      <c r="X50" s="308">
        <v>0.2</v>
      </c>
      <c r="Y50" s="308">
        <v>0.3</v>
      </c>
      <c r="Z50" s="308">
        <v>0.21</v>
      </c>
      <c r="AA50" s="308">
        <v>3.5</v>
      </c>
      <c r="AB50" s="314" t="s">
        <v>276</v>
      </c>
      <c r="AC50" s="241" t="str">
        <f t="shared" si="4"/>
        <v>1,7</v>
      </c>
      <c r="AD50" s="241" t="str">
        <f t="shared" si="5"/>
        <v/>
      </c>
      <c r="AE50" s="195">
        <v>10</v>
      </c>
      <c r="AF50" s="195">
        <v>4380000</v>
      </c>
      <c r="AG50" s="195">
        <v>5</v>
      </c>
      <c r="AH50" s="195">
        <v>0</v>
      </c>
      <c r="AI50" s="195">
        <v>0.20999999999999699</v>
      </c>
      <c r="AJ50" s="195">
        <v>0.21</v>
      </c>
      <c r="AK50" s="195">
        <v>0</v>
      </c>
      <c r="AL50" s="195">
        <v>6.1666429473075197E-3</v>
      </c>
      <c r="AM50" s="195">
        <v>0</v>
      </c>
      <c r="AN50" s="195">
        <v>0</v>
      </c>
      <c r="AO50" s="195">
        <v>-0.24999999999997999</v>
      </c>
      <c r="AP50" s="195">
        <v>0</v>
      </c>
      <c r="AQ50" s="195">
        <v>0</v>
      </c>
      <c r="AR50" s="195">
        <v>0</v>
      </c>
      <c r="AS50" s="195">
        <v>0</v>
      </c>
      <c r="AT50" s="195">
        <v>0</v>
      </c>
      <c r="AU50" s="195">
        <v>50.6944444444444</v>
      </c>
      <c r="AV50" s="328" t="str">
        <v>ID126_UZET</v>
      </c>
      <c r="AW50" s="328"/>
      <c r="AX50" s="328"/>
      <c r="AY50" s="328"/>
      <c r="AZ50" s="260">
        <f t="shared" si="24"/>
        <v>11</v>
      </c>
      <c r="BA50" s="327">
        <f t="shared" si="26"/>
        <v>5</v>
      </c>
      <c r="BB50" s="332">
        <v>45</v>
      </c>
      <c r="BC50" s="332">
        <v>0.20000999999999999</v>
      </c>
      <c r="BD50" s="332"/>
      <c r="BE50" s="333" t="s">
        <v>29</v>
      </c>
      <c r="BF50" s="334" t="s">
        <v>538</v>
      </c>
      <c r="BG50" s="209"/>
      <c r="BH50" s="337">
        <v>45</v>
      </c>
      <c r="BI50" s="337">
        <v>10512000</v>
      </c>
      <c r="BJ50" s="90">
        <v>185</v>
      </c>
      <c r="BK50" s="90">
        <v>1015.951757</v>
      </c>
      <c r="BL50" s="90">
        <v>224.94721369999999</v>
      </c>
      <c r="BM50" s="90">
        <v>6.2158714740000001</v>
      </c>
      <c r="BN50" s="90">
        <v>-1015.951757</v>
      </c>
      <c r="BO50" s="90">
        <v>-196.60756760000001</v>
      </c>
      <c r="BP50" s="90">
        <v>-207.12377470000001</v>
      </c>
      <c r="BQ50" s="338">
        <f t="shared" si="2"/>
        <v>121.66666666666667</v>
      </c>
      <c r="BR50" s="336"/>
      <c r="BS50" s="209"/>
      <c r="BT50" s="337">
        <v>45</v>
      </c>
      <c r="BU50" s="337">
        <v>10512000</v>
      </c>
      <c r="BV50" s="90">
        <v>1041.251119</v>
      </c>
      <c r="BW50" s="90">
        <v>1001.410263</v>
      </c>
      <c r="BX50" s="90">
        <v>-32.61649748</v>
      </c>
      <c r="BY50" s="90">
        <v>31.227061469999999</v>
      </c>
      <c r="BZ50" s="90">
        <v>-186.34254250000001</v>
      </c>
      <c r="CA50" s="90">
        <v>175.89671319999999</v>
      </c>
      <c r="CB50" s="209"/>
      <c r="CC50" s="209"/>
      <c r="CD50" s="209"/>
      <c r="CE50" s="209"/>
    </row>
    <row r="51" spans="1:83" ht="9.9499999999999993" customHeight="1">
      <c r="A51" s="209"/>
      <c r="B51" s="141"/>
      <c r="C51" s="10">
        <f t="shared" ref="C51:L51" si="33">IF(OR(C68=$AW$56,C68=$AW$57,C68=$AW$58,C68=$AW$59),$BA$59,C68)</f>
        <v>91</v>
      </c>
      <c r="D51" s="10">
        <f t="shared" si="33"/>
        <v>92</v>
      </c>
      <c r="E51" s="10">
        <f t="shared" si="33"/>
        <v>93</v>
      </c>
      <c r="F51" s="10">
        <f t="shared" si="33"/>
        <v>94</v>
      </c>
      <c r="G51" s="10">
        <f t="shared" si="33"/>
        <v>95</v>
      </c>
      <c r="H51" s="10">
        <f t="shared" si="33"/>
        <v>96</v>
      </c>
      <c r="I51" s="10">
        <f t="shared" si="33"/>
        <v>97</v>
      </c>
      <c r="J51" s="10">
        <f t="shared" si="33"/>
        <v>98</v>
      </c>
      <c r="K51" s="10">
        <f t="shared" si="33"/>
        <v>99</v>
      </c>
      <c r="L51" s="10">
        <f t="shared" si="33"/>
        <v>100</v>
      </c>
      <c r="M51" s="85"/>
      <c r="N51" s="308">
        <v>45</v>
      </c>
      <c r="O51" s="309">
        <v>0</v>
      </c>
      <c r="P51" s="309">
        <v>6</v>
      </c>
      <c r="Q51" s="309">
        <v>1</v>
      </c>
      <c r="R51" s="308">
        <v>45</v>
      </c>
      <c r="S51" s="317" t="s">
        <v>303</v>
      </c>
      <c r="T51" s="308">
        <v>1</v>
      </c>
      <c r="U51" s="308">
        <v>145</v>
      </c>
      <c r="V51" s="308">
        <v>0.1</v>
      </c>
      <c r="W51" s="310">
        <v>9.9999999999999995E-7</v>
      </c>
      <c r="X51" s="308">
        <v>0.2</v>
      </c>
      <c r="Y51" s="308">
        <v>0.3</v>
      </c>
      <c r="Z51" s="308">
        <v>0.21</v>
      </c>
      <c r="AA51" s="308">
        <v>3.5</v>
      </c>
      <c r="AB51" s="314" t="s">
        <v>276</v>
      </c>
      <c r="AC51" s="241" t="str">
        <f t="shared" si="4"/>
        <v>2,7</v>
      </c>
      <c r="AD51" s="241" t="str">
        <f t="shared" si="5"/>
        <v/>
      </c>
      <c r="AE51" s="195">
        <v>11</v>
      </c>
      <c r="AF51" s="195">
        <v>4555200</v>
      </c>
      <c r="AG51" s="195">
        <v>5</v>
      </c>
      <c r="AH51" s="195">
        <v>0</v>
      </c>
      <c r="AI51" s="195">
        <v>0.20999999999999699</v>
      </c>
      <c r="AJ51" s="195">
        <v>0.21</v>
      </c>
      <c r="AK51" s="195">
        <v>0</v>
      </c>
      <c r="AL51" s="195">
        <v>6.1742230592287204E-3</v>
      </c>
      <c r="AM51" s="195">
        <v>0</v>
      </c>
      <c r="AN51" s="195">
        <v>0</v>
      </c>
      <c r="AO51" s="195">
        <v>-0.249999999999964</v>
      </c>
      <c r="AP51" s="195">
        <v>0</v>
      </c>
      <c r="AQ51" s="195">
        <v>0</v>
      </c>
      <c r="AR51" s="195">
        <v>0</v>
      </c>
      <c r="AS51" s="195">
        <v>0</v>
      </c>
      <c r="AT51" s="195">
        <v>0</v>
      </c>
      <c r="AU51" s="195">
        <v>52.7222222222222</v>
      </c>
      <c r="AV51" s="328" t="str">
        <v>ID26_GWD2MVR</v>
      </c>
      <c r="AW51" s="328"/>
      <c r="AX51" s="328"/>
      <c r="AY51" s="328"/>
      <c r="AZ51" s="260">
        <f t="shared" si="24"/>
        <v>12</v>
      </c>
      <c r="BA51" s="327">
        <f t="shared" si="26"/>
        <v>6</v>
      </c>
      <c r="BB51" s="332">
        <v>46</v>
      </c>
      <c r="BC51" s="332">
        <v>0.20000999999999999</v>
      </c>
      <c r="BD51" s="332"/>
      <c r="BE51" s="333" t="s">
        <v>29</v>
      </c>
      <c r="BF51" s="334" t="s">
        <v>539</v>
      </c>
      <c r="BG51" s="209"/>
      <c r="BH51" s="337">
        <v>46</v>
      </c>
      <c r="BI51" s="337">
        <v>10687200</v>
      </c>
      <c r="BJ51" s="90">
        <v>185</v>
      </c>
      <c r="BK51" s="90">
        <v>1015.95026</v>
      </c>
      <c r="BL51" s="90">
        <v>225.06893640000001</v>
      </c>
      <c r="BM51" s="90">
        <v>6.2141364059999997</v>
      </c>
      <c r="BN51" s="90">
        <v>-1015.95026</v>
      </c>
      <c r="BO51" s="90">
        <v>-196.73190389999999</v>
      </c>
      <c r="BP51" s="90">
        <v>-207.12289609999999</v>
      </c>
      <c r="BQ51" s="338">
        <f t="shared" si="2"/>
        <v>123.69444444444444</v>
      </c>
      <c r="BR51" s="336"/>
      <c r="BS51" s="209"/>
      <c r="BT51" s="337">
        <v>46</v>
      </c>
      <c r="BU51" s="337">
        <v>10687200</v>
      </c>
      <c r="BV51" s="90">
        <v>1041.2511059999999</v>
      </c>
      <c r="BW51" s="90">
        <v>1001.410251</v>
      </c>
      <c r="BX51" s="90">
        <v>-32.615939959999999</v>
      </c>
      <c r="BY51" s="90">
        <v>31.227061469999999</v>
      </c>
      <c r="BZ51" s="90">
        <v>-186.33990470000001</v>
      </c>
      <c r="CA51" s="90">
        <v>175.8958346</v>
      </c>
      <c r="CB51" s="209"/>
      <c r="CC51" s="209"/>
      <c r="CD51" s="209"/>
      <c r="CE51" s="209"/>
    </row>
    <row r="52" spans="1:83" ht="9.9499999999999993" customHeight="1">
      <c r="A52" s="209"/>
      <c r="B52" s="141"/>
      <c r="C52" s="10">
        <f t="shared" ref="C52:L52" si="34">IF(OR(C69=$AW$56,C69=$AW$57,C69=$AW$58,C69=$AW$59),$BA$59,C69)</f>
        <v>101</v>
      </c>
      <c r="D52" s="10">
        <f t="shared" si="34"/>
        <v>102</v>
      </c>
      <c r="E52" s="10">
        <f t="shared" si="34"/>
        <v>103</v>
      </c>
      <c r="F52" s="10">
        <f t="shared" si="34"/>
        <v>104</v>
      </c>
      <c r="G52" s="10">
        <f t="shared" si="34"/>
        <v>105</v>
      </c>
      <c r="H52" s="10">
        <f t="shared" si="34"/>
        <v>106</v>
      </c>
      <c r="I52" s="10">
        <f t="shared" si="34"/>
        <v>107</v>
      </c>
      <c r="J52" s="10">
        <f t="shared" si="34"/>
        <v>108</v>
      </c>
      <c r="K52" s="10">
        <f t="shared" si="34"/>
        <v>109</v>
      </c>
      <c r="L52" s="10">
        <f t="shared" si="34"/>
        <v>110</v>
      </c>
      <c r="M52" s="85"/>
      <c r="N52" s="308">
        <v>46</v>
      </c>
      <c r="O52" s="309">
        <v>0</v>
      </c>
      <c r="P52" s="309">
        <v>6</v>
      </c>
      <c r="Q52" s="309">
        <v>2</v>
      </c>
      <c r="R52" s="308">
        <v>46</v>
      </c>
      <c r="S52" s="317" t="s">
        <v>304</v>
      </c>
      <c r="T52" s="308">
        <v>1</v>
      </c>
      <c r="U52" s="308">
        <v>146</v>
      </c>
      <c r="V52" s="308">
        <v>0.1</v>
      </c>
      <c r="W52" s="310">
        <v>9.9999999999999995E-7</v>
      </c>
      <c r="X52" s="308">
        <v>0.2</v>
      </c>
      <c r="Y52" s="308">
        <v>0.3</v>
      </c>
      <c r="Z52" s="308">
        <v>0.21</v>
      </c>
      <c r="AA52" s="308">
        <v>3.5</v>
      </c>
      <c r="AB52" s="314" t="s">
        <v>276</v>
      </c>
      <c r="AC52" s="241" t="str">
        <f t="shared" si="4"/>
        <v>3,7</v>
      </c>
      <c r="AD52" s="241" t="str">
        <f t="shared" si="5"/>
        <v/>
      </c>
      <c r="AE52" s="195">
        <v>12</v>
      </c>
      <c r="AF52" s="195">
        <v>4730400</v>
      </c>
      <c r="AG52" s="195">
        <v>5</v>
      </c>
      <c r="AH52" s="195">
        <v>0</v>
      </c>
      <c r="AI52" s="195">
        <v>0.20999999999994201</v>
      </c>
      <c r="AJ52" s="195">
        <v>0.21</v>
      </c>
      <c r="AK52" s="195">
        <v>0</v>
      </c>
      <c r="AL52" s="195">
        <v>6.1826922693817904E-3</v>
      </c>
      <c r="AM52" s="195">
        <v>0</v>
      </c>
      <c r="AN52" s="195">
        <v>0</v>
      </c>
      <c r="AO52" s="195">
        <v>-0.24999999999997999</v>
      </c>
      <c r="AP52" s="195">
        <v>0</v>
      </c>
      <c r="AQ52" s="195">
        <v>0</v>
      </c>
      <c r="AR52" s="195">
        <v>0</v>
      </c>
      <c r="AS52" s="195">
        <v>0</v>
      </c>
      <c r="AT52" s="195">
        <v>0</v>
      </c>
      <c r="AU52" s="195">
        <v>54.75</v>
      </c>
      <c r="AV52" s="328" t="str">
        <v>ID126_GWD2MVR</v>
      </c>
      <c r="AW52" s="328"/>
      <c r="AX52" s="328"/>
      <c r="AY52" s="328"/>
      <c r="AZ52" s="260">
        <f t="shared" si="24"/>
        <v>13</v>
      </c>
      <c r="BA52" s="327">
        <f t="shared" si="26"/>
        <v>6</v>
      </c>
      <c r="BB52" s="332">
        <v>47</v>
      </c>
      <c r="BC52" s="332">
        <v>0.100005</v>
      </c>
      <c r="BD52" s="332"/>
      <c r="BE52" s="333" t="s">
        <v>29</v>
      </c>
      <c r="BF52" s="334" t="s">
        <v>540</v>
      </c>
      <c r="BG52" s="209"/>
      <c r="BH52" s="337">
        <v>47</v>
      </c>
      <c r="BI52" s="337">
        <v>10862400</v>
      </c>
      <c r="BJ52" s="90">
        <v>185</v>
      </c>
      <c r="BK52" s="90">
        <v>1015.948335</v>
      </c>
      <c r="BL52" s="90">
        <v>225.065046</v>
      </c>
      <c r="BM52" s="90">
        <v>6.2124159069999996</v>
      </c>
      <c r="BN52" s="90">
        <v>-1015.948335</v>
      </c>
      <c r="BO52" s="90">
        <v>-196.73066800000001</v>
      </c>
      <c r="BP52" s="90">
        <v>-207.12196209999999</v>
      </c>
      <c r="BQ52" s="338">
        <f t="shared" si="2"/>
        <v>125.72222222222223</v>
      </c>
      <c r="BR52" s="336"/>
      <c r="BS52" s="209"/>
      <c r="BT52" s="337">
        <v>47</v>
      </c>
      <c r="BU52" s="337">
        <v>10862400</v>
      </c>
      <c r="BV52" s="90">
        <v>1041.2510930000001</v>
      </c>
      <c r="BW52" s="90">
        <v>1001.410238</v>
      </c>
      <c r="BX52" s="90">
        <v>-32.61535018</v>
      </c>
      <c r="BY52" s="90">
        <v>31.227061469999999</v>
      </c>
      <c r="BZ52" s="90">
        <v>-186.33709540000001</v>
      </c>
      <c r="CA52" s="90">
        <v>175.8949006</v>
      </c>
      <c r="CB52" s="209"/>
      <c r="CC52" s="209"/>
      <c r="CD52" s="209"/>
      <c r="CE52" s="209"/>
    </row>
    <row r="53" spans="1:83" ht="9.9499999999999993" customHeight="1">
      <c r="A53" s="209"/>
      <c r="B53" s="141"/>
      <c r="C53" s="10">
        <f t="shared" ref="C53:L53" si="35">IF(OR(C70=$AW$56,C70=$AW$57,C70=$AW$58,C70=$AW$59),$BA$59,C70)</f>
        <v>111</v>
      </c>
      <c r="D53" s="10">
        <f t="shared" si="35"/>
        <v>112</v>
      </c>
      <c r="E53" s="10">
        <f t="shared" si="35"/>
        <v>113</v>
      </c>
      <c r="F53" s="10">
        <f t="shared" si="35"/>
        <v>114</v>
      </c>
      <c r="G53" s="10">
        <f t="shared" si="35"/>
        <v>115</v>
      </c>
      <c r="H53" s="10">
        <f t="shared" si="35"/>
        <v>116</v>
      </c>
      <c r="I53" s="10">
        <f t="shared" si="35"/>
        <v>117</v>
      </c>
      <c r="J53" s="10">
        <f t="shared" si="35"/>
        <v>118</v>
      </c>
      <c r="K53" s="10">
        <f t="shared" si="35"/>
        <v>119</v>
      </c>
      <c r="L53" s="10">
        <f t="shared" si="35"/>
        <v>120</v>
      </c>
      <c r="M53" s="85"/>
      <c r="N53" s="308">
        <v>47</v>
      </c>
      <c r="O53" s="309">
        <v>0</v>
      </c>
      <c r="P53" s="309">
        <v>6</v>
      </c>
      <c r="Q53" s="309">
        <v>3</v>
      </c>
      <c r="R53" s="308">
        <v>47</v>
      </c>
      <c r="S53" s="317" t="s">
        <v>305</v>
      </c>
      <c r="T53" s="308">
        <v>1</v>
      </c>
      <c r="U53" s="308">
        <v>147</v>
      </c>
      <c r="V53" s="308">
        <v>0.1</v>
      </c>
      <c r="W53" s="310">
        <v>9.9999999999999995E-7</v>
      </c>
      <c r="X53" s="308">
        <v>0.1</v>
      </c>
      <c r="Y53" s="308">
        <v>0.3</v>
      </c>
      <c r="Z53" s="308">
        <v>0.11</v>
      </c>
      <c r="AA53" s="308">
        <v>3.5</v>
      </c>
      <c r="AB53" s="314" t="s">
        <v>298</v>
      </c>
      <c r="AC53" s="241" t="str">
        <f t="shared" si="4"/>
        <v/>
      </c>
      <c r="AD53" s="241" t="str">
        <f t="shared" si="5"/>
        <v>4,7</v>
      </c>
      <c r="AE53" s="195">
        <v>13</v>
      </c>
      <c r="AF53" s="195">
        <v>4905600</v>
      </c>
      <c r="AG53" s="195">
        <v>5</v>
      </c>
      <c r="AH53" s="195">
        <v>0</v>
      </c>
      <c r="AI53" s="195">
        <v>0.20999999999999699</v>
      </c>
      <c r="AJ53" s="195">
        <v>0.21</v>
      </c>
      <c r="AK53" s="195">
        <v>0</v>
      </c>
      <c r="AL53" s="195">
        <v>6.1918597620017196E-3</v>
      </c>
      <c r="AM53" s="195">
        <v>0</v>
      </c>
      <c r="AN53" s="195">
        <v>0</v>
      </c>
      <c r="AO53" s="195">
        <v>-0.24999999999997999</v>
      </c>
      <c r="AP53" s="195">
        <v>0</v>
      </c>
      <c r="AQ53" s="195">
        <v>0</v>
      </c>
      <c r="AR53" s="195">
        <v>0</v>
      </c>
      <c r="AS53" s="195">
        <v>0</v>
      </c>
      <c r="AT53" s="195">
        <v>0</v>
      </c>
      <c r="AU53" s="195">
        <v>56.7777777777777</v>
      </c>
      <c r="AV53" s="328" t="str">
        <v>ID26_REJINF</v>
      </c>
      <c r="AW53" s="328"/>
      <c r="AX53" s="328"/>
      <c r="AY53" s="328"/>
      <c r="AZ53" s="260">
        <f t="shared" si="24"/>
        <v>14</v>
      </c>
      <c r="BA53" s="327">
        <f t="shared" si="26"/>
        <v>7</v>
      </c>
      <c r="BB53" s="332">
        <v>48</v>
      </c>
      <c r="BC53" s="332">
        <v>0.100005</v>
      </c>
      <c r="BD53" s="332"/>
      <c r="BE53" s="333" t="s">
        <v>29</v>
      </c>
      <c r="BF53" s="334" t="s">
        <v>541</v>
      </c>
      <c r="BG53" s="209"/>
      <c r="BH53" s="337">
        <v>48</v>
      </c>
      <c r="BI53" s="337">
        <v>11037600</v>
      </c>
      <c r="BJ53" s="90">
        <v>185</v>
      </c>
      <c r="BK53" s="90">
        <v>1015.946006</v>
      </c>
      <c r="BL53" s="90">
        <v>225.0608292</v>
      </c>
      <c r="BM53" s="90">
        <v>6.2108989689999996</v>
      </c>
      <c r="BN53" s="90">
        <v>-1015.946006</v>
      </c>
      <c r="BO53" s="90">
        <v>-196.72895550000001</v>
      </c>
      <c r="BP53" s="90">
        <v>-207.1209747</v>
      </c>
      <c r="BQ53" s="338">
        <f t="shared" si="2"/>
        <v>127.75</v>
      </c>
      <c r="BR53" s="336"/>
      <c r="BS53" s="209"/>
      <c r="BT53" s="337">
        <v>48</v>
      </c>
      <c r="BU53" s="337">
        <v>11037600</v>
      </c>
      <c r="BV53" s="90">
        <v>1041.251078</v>
      </c>
      <c r="BW53" s="90">
        <v>1001.410224</v>
      </c>
      <c r="BX53" s="90">
        <v>-32.61472989</v>
      </c>
      <c r="BY53" s="90">
        <v>31.227061469999999</v>
      </c>
      <c r="BZ53" s="90">
        <v>-186.33412440000001</v>
      </c>
      <c r="CA53" s="90">
        <v>175.89391319999999</v>
      </c>
      <c r="CB53" s="209"/>
      <c r="CC53" s="209"/>
      <c r="CD53" s="209"/>
      <c r="CE53" s="209"/>
    </row>
    <row r="54" spans="1:83" ht="9.9499999999999993" customHeight="1">
      <c r="A54" s="209"/>
      <c r="B54" s="141"/>
      <c r="C54" s="10">
        <f t="shared" ref="C54:L54" si="36">IF(OR(C71=$AW$56,C71=$AW$57,C71=$AW$58,C71=$AW$59),$BA$59,C71)</f>
        <v>121</v>
      </c>
      <c r="D54" s="10">
        <f t="shared" si="36"/>
        <v>122</v>
      </c>
      <c r="E54" s="10">
        <f t="shared" si="36"/>
        <v>123</v>
      </c>
      <c r="F54" s="10">
        <f t="shared" si="36"/>
        <v>124</v>
      </c>
      <c r="G54" s="10">
        <f t="shared" si="36"/>
        <v>125</v>
      </c>
      <c r="H54" s="10" t="str">
        <f t="shared" si="36"/>
        <v>c3</v>
      </c>
      <c r="I54" s="10">
        <f t="shared" si="36"/>
        <v>127</v>
      </c>
      <c r="J54" s="10">
        <f t="shared" si="36"/>
        <v>128</v>
      </c>
      <c r="K54" s="10">
        <f t="shared" si="36"/>
        <v>129</v>
      </c>
      <c r="L54" s="10">
        <f t="shared" si="36"/>
        <v>130</v>
      </c>
      <c r="M54" s="85"/>
      <c r="N54" s="308">
        <v>48</v>
      </c>
      <c r="O54" s="309">
        <v>0</v>
      </c>
      <c r="P54" s="309">
        <v>6</v>
      </c>
      <c r="Q54" s="309">
        <v>4</v>
      </c>
      <c r="R54" s="308">
        <v>48</v>
      </c>
      <c r="S54" s="317" t="s">
        <v>306</v>
      </c>
      <c r="T54" s="308">
        <v>1</v>
      </c>
      <c r="U54" s="308">
        <v>148</v>
      </c>
      <c r="V54" s="308">
        <v>0.1</v>
      </c>
      <c r="W54" s="310">
        <v>9.9999999999999995E-7</v>
      </c>
      <c r="X54" s="308">
        <v>0.1</v>
      </c>
      <c r="Y54" s="308">
        <v>0.3</v>
      </c>
      <c r="Z54" s="308">
        <v>0.11</v>
      </c>
      <c r="AA54" s="308">
        <v>3.5</v>
      </c>
      <c r="AB54" s="314" t="s">
        <v>298</v>
      </c>
      <c r="AC54" s="241" t="str">
        <f t="shared" si="4"/>
        <v/>
      </c>
      <c r="AD54" s="241" t="str">
        <f t="shared" si="5"/>
        <v>5,7</v>
      </c>
      <c r="AE54" s="195">
        <v>14</v>
      </c>
      <c r="AF54" s="195">
        <v>5080800</v>
      </c>
      <c r="AG54" s="195">
        <v>5</v>
      </c>
      <c r="AH54" s="195">
        <v>0</v>
      </c>
      <c r="AI54" s="195">
        <v>0.20999999999999699</v>
      </c>
      <c r="AJ54" s="195">
        <v>0.21</v>
      </c>
      <c r="AK54" s="195">
        <v>0</v>
      </c>
      <c r="AL54" s="195">
        <v>6.20156183226002E-3</v>
      </c>
      <c r="AM54" s="195">
        <v>0</v>
      </c>
      <c r="AN54" s="195">
        <v>0</v>
      </c>
      <c r="AO54" s="195">
        <v>-0.249999999999964</v>
      </c>
      <c r="AP54" s="195">
        <v>0</v>
      </c>
      <c r="AQ54" s="195">
        <v>0</v>
      </c>
      <c r="AR54" s="195">
        <v>0</v>
      </c>
      <c r="AS54" s="195">
        <v>0</v>
      </c>
      <c r="AT54" s="195">
        <v>0</v>
      </c>
      <c r="AU54" s="195">
        <v>58.8055555555555</v>
      </c>
      <c r="AV54" s="328" t="str">
        <v>ID126_REJINF</v>
      </c>
      <c r="AW54" s="328"/>
      <c r="AX54" s="328"/>
      <c r="AY54" s="328"/>
      <c r="AZ54" s="260">
        <f t="shared" si="24"/>
        <v>15</v>
      </c>
      <c r="BA54" s="327">
        <f t="shared" si="26"/>
        <v>7</v>
      </c>
      <c r="BB54" s="332">
        <v>49</v>
      </c>
      <c r="BC54" s="332">
        <v>0.100005</v>
      </c>
      <c r="BD54" s="332"/>
      <c r="BE54" s="333" t="s">
        <v>29</v>
      </c>
      <c r="BF54" s="334" t="s">
        <v>542</v>
      </c>
      <c r="BG54" s="209"/>
      <c r="BH54" s="337">
        <v>49</v>
      </c>
      <c r="BI54" s="337">
        <v>11212800</v>
      </c>
      <c r="BJ54" s="90">
        <v>185</v>
      </c>
      <c r="BK54" s="90">
        <v>1015.944892</v>
      </c>
      <c r="BL54" s="90">
        <v>225.0571118</v>
      </c>
      <c r="BM54" s="90">
        <v>6.2079867450000004</v>
      </c>
      <c r="BN54" s="90">
        <v>-1015.944892</v>
      </c>
      <c r="BO54" s="90">
        <v>-196.7291888</v>
      </c>
      <c r="BP54" s="90">
        <v>-207.11993630000001</v>
      </c>
      <c r="BQ54" s="338">
        <f t="shared" si="2"/>
        <v>129.77777777777777</v>
      </c>
      <c r="BR54" s="336"/>
      <c r="BS54" s="209"/>
      <c r="BT54" s="337">
        <v>49</v>
      </c>
      <c r="BU54" s="337">
        <v>11212800</v>
      </c>
      <c r="BV54" s="90">
        <v>1041.2510629999999</v>
      </c>
      <c r="BW54" s="90">
        <v>1001.41021</v>
      </c>
      <c r="BX54" s="90">
        <v>-32.614081089999999</v>
      </c>
      <c r="BY54" s="90">
        <v>31.227061469999999</v>
      </c>
      <c r="BZ54" s="90">
        <v>-186.3310056</v>
      </c>
      <c r="CA54" s="90">
        <v>175.89287490000001</v>
      </c>
      <c r="CB54" s="209"/>
      <c r="CC54" s="209"/>
      <c r="CD54" s="209"/>
      <c r="CE54" s="209"/>
    </row>
    <row r="55" spans="1:83" ht="9.9499999999999993" customHeight="1">
      <c r="A55" s="209"/>
      <c r="B55" s="141"/>
      <c r="C55" s="10">
        <f t="shared" ref="C55:L55" si="37">IF(OR(C72=$AW$56,C72=$AW$57,C72=$AW$58,C72=$AW$59),$BA$59,C72)</f>
        <v>131</v>
      </c>
      <c r="D55" s="10">
        <f t="shared" si="37"/>
        <v>132</v>
      </c>
      <c r="E55" s="10">
        <f t="shared" si="37"/>
        <v>133</v>
      </c>
      <c r="F55" s="10">
        <f t="shared" si="37"/>
        <v>134</v>
      </c>
      <c r="G55" s="10">
        <f t="shared" si="37"/>
        <v>135</v>
      </c>
      <c r="H55" s="10">
        <f t="shared" si="37"/>
        <v>136</v>
      </c>
      <c r="I55" s="10">
        <f t="shared" si="37"/>
        <v>137</v>
      </c>
      <c r="J55" s="10">
        <f t="shared" si="37"/>
        <v>138</v>
      </c>
      <c r="K55" s="10">
        <f t="shared" si="37"/>
        <v>139</v>
      </c>
      <c r="L55" s="10">
        <f t="shared" si="37"/>
        <v>140</v>
      </c>
      <c r="M55" s="85"/>
      <c r="N55" s="308">
        <v>49</v>
      </c>
      <c r="O55" s="309">
        <v>0</v>
      </c>
      <c r="P55" s="309">
        <v>6</v>
      </c>
      <c r="Q55" s="309">
        <v>5</v>
      </c>
      <c r="R55" s="308">
        <v>49</v>
      </c>
      <c r="S55" s="317" t="s">
        <v>307</v>
      </c>
      <c r="T55" s="308">
        <v>1</v>
      </c>
      <c r="U55" s="308">
        <v>149</v>
      </c>
      <c r="V55" s="308">
        <v>0.1</v>
      </c>
      <c r="W55" s="310">
        <v>9.9999999999999995E-7</v>
      </c>
      <c r="X55" s="308">
        <v>0.1</v>
      </c>
      <c r="Y55" s="308">
        <v>0.3</v>
      </c>
      <c r="Z55" s="308">
        <v>0.11</v>
      </c>
      <c r="AA55" s="308">
        <v>3.5</v>
      </c>
      <c r="AB55" s="314" t="s">
        <v>276</v>
      </c>
      <c r="AC55" s="241" t="str">
        <f t="shared" si="4"/>
        <v>6,7</v>
      </c>
      <c r="AD55" s="241" t="str">
        <f t="shared" si="5"/>
        <v/>
      </c>
      <c r="AE55" s="195">
        <v>15</v>
      </c>
      <c r="AF55" s="195">
        <v>5256000</v>
      </c>
      <c r="AG55" s="195">
        <v>5</v>
      </c>
      <c r="AH55" s="195">
        <v>0</v>
      </c>
      <c r="AI55" s="195">
        <v>0.20999999999999699</v>
      </c>
      <c r="AJ55" s="195">
        <v>0.21</v>
      </c>
      <c r="AK55" s="195">
        <v>0</v>
      </c>
      <c r="AL55" s="195">
        <v>6.2116612754899896E-3</v>
      </c>
      <c r="AM55" s="195">
        <v>0</v>
      </c>
      <c r="AN55" s="195">
        <v>0</v>
      </c>
      <c r="AO55" s="195">
        <v>-0.24999999999997999</v>
      </c>
      <c r="AP55" s="195">
        <v>0</v>
      </c>
      <c r="AQ55" s="195">
        <v>0</v>
      </c>
      <c r="AR55" s="195">
        <v>0</v>
      </c>
      <c r="AS55" s="195">
        <v>0</v>
      </c>
      <c r="AT55" s="195">
        <v>0</v>
      </c>
      <c r="AU55" s="195">
        <v>60.8333333333333</v>
      </c>
      <c r="AV55" s="328" t="str">
        <v>time_days</v>
      </c>
      <c r="AW55" s="328"/>
      <c r="AX55" s="328"/>
      <c r="AY55" s="328"/>
      <c r="AZ55" s="260">
        <f t="shared" si="24"/>
        <v>16</v>
      </c>
      <c r="BA55" s="327"/>
      <c r="BB55" s="332">
        <v>50</v>
      </c>
      <c r="BC55" s="332">
        <v>0.100005</v>
      </c>
      <c r="BD55" s="332"/>
      <c r="BE55" s="333" t="s">
        <v>29</v>
      </c>
      <c r="BF55" s="334" t="s">
        <v>543</v>
      </c>
      <c r="BG55" s="209"/>
      <c r="BH55" s="337">
        <v>50</v>
      </c>
      <c r="BI55" s="337">
        <v>11388000</v>
      </c>
      <c r="BJ55" s="90">
        <v>185</v>
      </c>
      <c r="BK55" s="90">
        <v>1015.945516</v>
      </c>
      <c r="BL55" s="90">
        <v>225.05416959999999</v>
      </c>
      <c r="BM55" s="90">
        <v>6.2031749810000001</v>
      </c>
      <c r="BN55" s="90">
        <v>-1015.945516</v>
      </c>
      <c r="BO55" s="90">
        <v>-196.732145</v>
      </c>
      <c r="BP55" s="90">
        <v>-207.1188496</v>
      </c>
      <c r="BQ55" s="338">
        <f t="shared" si="2"/>
        <v>131.80555555555554</v>
      </c>
      <c r="BR55" s="336"/>
      <c r="BS55" s="209"/>
      <c r="BT55" s="337">
        <v>50</v>
      </c>
      <c r="BU55" s="337">
        <v>11388000</v>
      </c>
      <c r="BV55" s="90">
        <v>1041.2510480000001</v>
      </c>
      <c r="BW55" s="90">
        <v>1001.410195</v>
      </c>
      <c r="BX55" s="90">
        <v>-32.61340577</v>
      </c>
      <c r="BY55" s="90">
        <v>31.227061469999999</v>
      </c>
      <c r="BZ55" s="90">
        <v>-186.327753</v>
      </c>
      <c r="CA55" s="90">
        <v>175.89178820000001</v>
      </c>
      <c r="CB55" s="209"/>
      <c r="CC55" s="209"/>
      <c r="CD55" s="209"/>
      <c r="CE55" s="209"/>
    </row>
    <row r="56" spans="1:83" ht="9.9499999999999993" customHeight="1">
      <c r="A56" s="209"/>
      <c r="B56" s="141"/>
      <c r="C56" s="10">
        <f t="shared" ref="C56:L56" si="38">IF(OR(C73=$AW$56,C73=$AW$57,C73=$AW$58,C73=$AW$59),$BA$59,C73)</f>
        <v>141</v>
      </c>
      <c r="D56" s="10">
        <f t="shared" si="38"/>
        <v>142</v>
      </c>
      <c r="E56" s="10">
        <f t="shared" si="38"/>
        <v>143</v>
      </c>
      <c r="F56" s="10">
        <f t="shared" si="38"/>
        <v>144</v>
      </c>
      <c r="G56" s="10">
        <f t="shared" si="38"/>
        <v>145</v>
      </c>
      <c r="H56" s="10">
        <f t="shared" si="38"/>
        <v>146</v>
      </c>
      <c r="I56" s="10">
        <f t="shared" si="38"/>
        <v>147</v>
      </c>
      <c r="J56" s="10">
        <f t="shared" si="38"/>
        <v>148</v>
      </c>
      <c r="K56" s="10">
        <f t="shared" si="38"/>
        <v>149</v>
      </c>
      <c r="L56" s="10">
        <f t="shared" si="38"/>
        <v>150</v>
      </c>
      <c r="M56" s="85"/>
      <c r="N56" s="308">
        <v>50</v>
      </c>
      <c r="O56" s="309">
        <v>0</v>
      </c>
      <c r="P56" s="309">
        <v>6</v>
      </c>
      <c r="Q56" s="309">
        <v>6</v>
      </c>
      <c r="R56" s="308">
        <v>50</v>
      </c>
      <c r="S56" s="317" t="s">
        <v>308</v>
      </c>
      <c r="T56" s="308">
        <v>1</v>
      </c>
      <c r="U56" s="308">
        <v>150</v>
      </c>
      <c r="V56" s="308">
        <v>0.1</v>
      </c>
      <c r="W56" s="310">
        <v>9.9999999999999995E-7</v>
      </c>
      <c r="X56" s="308">
        <v>0.1</v>
      </c>
      <c r="Y56" s="308">
        <v>0.3</v>
      </c>
      <c r="Z56" s="308">
        <v>0.11</v>
      </c>
      <c r="AA56" s="308">
        <v>3.5</v>
      </c>
      <c r="AB56" s="314" t="s">
        <v>276</v>
      </c>
      <c r="AC56" s="241" t="str">
        <f t="shared" si="4"/>
        <v>7,7</v>
      </c>
      <c r="AD56" s="241" t="str">
        <f t="shared" si="5"/>
        <v/>
      </c>
      <c r="AE56" s="195">
        <v>16</v>
      </c>
      <c r="AF56" s="195">
        <v>5431200</v>
      </c>
      <c r="AG56" s="195">
        <v>1.25</v>
      </c>
      <c r="AH56" s="195">
        <v>0</v>
      </c>
      <c r="AI56" s="195">
        <v>0.21000000000005301</v>
      </c>
      <c r="AJ56" s="195">
        <v>0.21</v>
      </c>
      <c r="AK56" s="195">
        <v>0</v>
      </c>
      <c r="AL56" s="195">
        <v>6.1831629306188197E-3</v>
      </c>
      <c r="AM56" s="195">
        <v>0</v>
      </c>
      <c r="AN56" s="195">
        <v>0</v>
      </c>
      <c r="AO56" s="195">
        <v>-0.24999999586368701</v>
      </c>
      <c r="AP56" s="195">
        <v>0</v>
      </c>
      <c r="AQ56" s="195">
        <v>0</v>
      </c>
      <c r="AR56" s="195">
        <v>0</v>
      </c>
      <c r="AS56" s="195">
        <v>0</v>
      </c>
      <c r="AT56" s="195">
        <v>0</v>
      </c>
      <c r="AU56" s="195">
        <v>62.8611111111111</v>
      </c>
      <c r="AV56" s="325" t="s">
        <v>29</v>
      </c>
      <c r="AW56" s="325">
        <v>26</v>
      </c>
      <c r="AX56" s="326"/>
      <c r="AY56" s="326"/>
      <c r="AZ56" s="326"/>
      <c r="BA56" s="326"/>
      <c r="BB56" s="332">
        <v>51</v>
      </c>
      <c r="BC56" s="332">
        <v>0.100005</v>
      </c>
      <c r="BD56" s="332"/>
      <c r="BE56" s="333" t="s">
        <v>29</v>
      </c>
      <c r="BF56" s="334" t="s">
        <v>544</v>
      </c>
      <c r="BG56" s="209"/>
      <c r="BH56" s="337">
        <v>51</v>
      </c>
      <c r="BI56" s="337">
        <v>11563200</v>
      </c>
      <c r="BJ56" s="90">
        <v>185</v>
      </c>
      <c r="BK56" s="90">
        <v>1015.945572</v>
      </c>
      <c r="BL56" s="90">
        <v>225.05086660000001</v>
      </c>
      <c r="BM56" s="90">
        <v>6.1987768000000001</v>
      </c>
      <c r="BN56" s="90">
        <v>-1015.945572</v>
      </c>
      <c r="BO56" s="90">
        <v>-196.73437300000001</v>
      </c>
      <c r="BP56" s="90">
        <v>-207.11771680000001</v>
      </c>
      <c r="BQ56" s="338">
        <f t="shared" si="2"/>
        <v>133.83333333333334</v>
      </c>
      <c r="BR56" s="336"/>
      <c r="BS56" s="209"/>
      <c r="BT56" s="337">
        <v>51</v>
      </c>
      <c r="BU56" s="337">
        <v>11563200</v>
      </c>
      <c r="BV56" s="90">
        <v>1041.2510319999999</v>
      </c>
      <c r="BW56" s="90">
        <v>1001.41018</v>
      </c>
      <c r="BX56" s="90">
        <v>-32.612705679999998</v>
      </c>
      <c r="BY56" s="90">
        <v>31.227061469999999</v>
      </c>
      <c r="BZ56" s="90">
        <v>-186.32437580000001</v>
      </c>
      <c r="CA56" s="90">
        <v>175.89065529999999</v>
      </c>
      <c r="CB56" s="209"/>
      <c r="CC56" s="209"/>
      <c r="CD56" s="209"/>
      <c r="CE56" s="209"/>
    </row>
    <row r="57" spans="1:83" ht="9.9499999999999993" customHeight="1">
      <c r="A57" s="209"/>
      <c r="B57" s="141"/>
      <c r="C57" s="141"/>
      <c r="D57" s="141"/>
      <c r="E57" s="141"/>
      <c r="F57" s="141"/>
      <c r="G57" s="141"/>
      <c r="H57" s="141"/>
      <c r="I57" s="141"/>
      <c r="J57" s="141"/>
      <c r="K57" s="141"/>
      <c r="L57" s="141"/>
      <c r="M57" s="85"/>
      <c r="N57" s="308">
        <v>51</v>
      </c>
      <c r="O57" s="309">
        <v>0</v>
      </c>
      <c r="P57" s="309">
        <v>6</v>
      </c>
      <c r="Q57" s="309">
        <v>7</v>
      </c>
      <c r="R57" s="308">
        <v>51</v>
      </c>
      <c r="S57" s="317" t="s">
        <v>309</v>
      </c>
      <c r="T57" s="308">
        <v>1</v>
      </c>
      <c r="U57" s="308">
        <v>151</v>
      </c>
      <c r="V57" s="308">
        <v>0.1</v>
      </c>
      <c r="W57" s="310">
        <v>9.9999999999999995E-7</v>
      </c>
      <c r="X57" s="308">
        <v>0.1</v>
      </c>
      <c r="Y57" s="308">
        <v>0.3</v>
      </c>
      <c r="Z57" s="308">
        <v>0.11</v>
      </c>
      <c r="AA57" s="308">
        <v>3.5</v>
      </c>
      <c r="AB57" s="314" t="s">
        <v>276</v>
      </c>
      <c r="AC57" s="241" t="str">
        <f t="shared" si="4"/>
        <v>8,7</v>
      </c>
      <c r="AD57" s="241" t="str">
        <f t="shared" si="5"/>
        <v/>
      </c>
      <c r="AE57" s="195">
        <v>17</v>
      </c>
      <c r="AF57" s="195">
        <v>5606400</v>
      </c>
      <c r="AG57" s="195">
        <v>1.25</v>
      </c>
      <c r="AH57" s="195">
        <v>0</v>
      </c>
      <c r="AI57" s="195">
        <v>0.21000000000005301</v>
      </c>
      <c r="AJ57" s="195">
        <v>0.21</v>
      </c>
      <c r="AK57" s="195">
        <v>0</v>
      </c>
      <c r="AL57" s="195">
        <v>6.1072147824323304E-3</v>
      </c>
      <c r="AM57" s="195">
        <v>0</v>
      </c>
      <c r="AN57" s="195">
        <v>0</v>
      </c>
      <c r="AO57" s="195">
        <v>-0.249999999999933</v>
      </c>
      <c r="AP57" s="195">
        <v>0</v>
      </c>
      <c r="AQ57" s="195">
        <v>0</v>
      </c>
      <c r="AR57" s="195">
        <v>0</v>
      </c>
      <c r="AS57" s="195">
        <v>0</v>
      </c>
      <c r="AT57" s="195">
        <v>0</v>
      </c>
      <c r="AU57" s="195">
        <v>64.8888888888888</v>
      </c>
      <c r="AV57" s="325" t="s">
        <v>29</v>
      </c>
      <c r="AW57" s="325">
        <v>126</v>
      </c>
      <c r="AX57" s="326"/>
      <c r="AY57" s="326"/>
      <c r="AZ57" s="326"/>
      <c r="BA57" s="326" t="s">
        <v>20</v>
      </c>
      <c r="BB57" s="332">
        <v>52</v>
      </c>
      <c r="BC57" s="332">
        <v>0.20000999999999999</v>
      </c>
      <c r="BD57" s="332"/>
      <c r="BE57" s="333" t="s">
        <v>29</v>
      </c>
      <c r="BF57" s="334" t="s">
        <v>545</v>
      </c>
      <c r="BG57" s="209"/>
      <c r="BH57" s="337">
        <v>52</v>
      </c>
      <c r="BI57" s="337">
        <v>11738400</v>
      </c>
      <c r="BJ57" s="90">
        <v>185</v>
      </c>
      <c r="BK57" s="90">
        <v>1015.945092</v>
      </c>
      <c r="BL57" s="90">
        <v>225.04721610000001</v>
      </c>
      <c r="BM57" s="90">
        <v>6.1947723190000001</v>
      </c>
      <c r="BN57" s="90">
        <v>-1015.945092</v>
      </c>
      <c r="BO57" s="90">
        <v>-196.7359041</v>
      </c>
      <c r="BP57" s="90">
        <v>-207.1165397</v>
      </c>
      <c r="BQ57" s="338">
        <f t="shared" si="2"/>
        <v>135.86111111111111</v>
      </c>
      <c r="BR57" s="336"/>
      <c r="BS57" s="209"/>
      <c r="BT57" s="337">
        <v>52</v>
      </c>
      <c r="BU57" s="337">
        <v>11738400</v>
      </c>
      <c r="BV57" s="90">
        <v>1041.2510150000001</v>
      </c>
      <c r="BW57" s="90">
        <v>1001.410164</v>
      </c>
      <c r="BX57" s="90">
        <v>-32.61198246</v>
      </c>
      <c r="BY57" s="90">
        <v>31.227061469999999</v>
      </c>
      <c r="BZ57" s="90">
        <v>-186.3208817</v>
      </c>
      <c r="CA57" s="90">
        <v>175.88947830000001</v>
      </c>
      <c r="CB57" s="209"/>
      <c r="CC57" s="209"/>
      <c r="CD57" s="209"/>
      <c r="CE57" s="209"/>
    </row>
    <row r="58" spans="1:83" ht="9.9499999999999993" customHeight="1">
      <c r="A58" s="209"/>
      <c r="B58" s="141"/>
      <c r="C58" s="141"/>
      <c r="D58" s="141"/>
      <c r="E58" s="141"/>
      <c r="F58" s="141"/>
      <c r="G58" s="141"/>
      <c r="H58" s="141"/>
      <c r="I58" s="141"/>
      <c r="J58" s="141"/>
      <c r="K58" s="141"/>
      <c r="L58" s="141"/>
      <c r="M58" s="85"/>
      <c r="N58" s="308">
        <v>52</v>
      </c>
      <c r="O58" s="309">
        <v>0</v>
      </c>
      <c r="P58" s="309">
        <v>6</v>
      </c>
      <c r="Q58" s="309">
        <v>8</v>
      </c>
      <c r="R58" s="308">
        <v>52</v>
      </c>
      <c r="S58" s="317" t="s">
        <v>183</v>
      </c>
      <c r="T58" s="308">
        <v>1</v>
      </c>
      <c r="U58" s="308">
        <v>152</v>
      </c>
      <c r="V58" s="308">
        <v>0.1</v>
      </c>
      <c r="W58" s="310">
        <v>9.9999999999999995E-7</v>
      </c>
      <c r="X58" s="308">
        <v>0.2</v>
      </c>
      <c r="Y58" s="308">
        <v>0.3</v>
      </c>
      <c r="Z58" s="308">
        <v>0.21</v>
      </c>
      <c r="AA58" s="308">
        <v>3.5</v>
      </c>
      <c r="AB58" s="314" t="s">
        <v>276</v>
      </c>
      <c r="AC58" s="241" t="str">
        <f t="shared" si="4"/>
        <v>9,7</v>
      </c>
      <c r="AD58" s="241" t="str">
        <f t="shared" si="5"/>
        <v/>
      </c>
      <c r="AE58" s="195">
        <v>18</v>
      </c>
      <c r="AF58" s="195">
        <v>5781600</v>
      </c>
      <c r="AG58" s="195">
        <v>1.25</v>
      </c>
      <c r="AH58" s="195">
        <v>0</v>
      </c>
      <c r="AI58" s="195">
        <v>0.20999999999999699</v>
      </c>
      <c r="AJ58" s="195">
        <v>0.21</v>
      </c>
      <c r="AK58" s="195">
        <v>0</v>
      </c>
      <c r="AL58" s="195">
        <v>5.9886479782442796E-3</v>
      </c>
      <c r="AM58" s="195">
        <v>0</v>
      </c>
      <c r="AN58" s="195">
        <v>0</v>
      </c>
      <c r="AO58" s="195">
        <v>-0.249999999999964</v>
      </c>
      <c r="AP58" s="195">
        <v>0</v>
      </c>
      <c r="AQ58" s="195">
        <v>0</v>
      </c>
      <c r="AR58" s="195">
        <v>0</v>
      </c>
      <c r="AS58" s="195">
        <v>0</v>
      </c>
      <c r="AT58" s="195">
        <v>0</v>
      </c>
      <c r="AU58" s="195">
        <v>66.9166666666666</v>
      </c>
      <c r="AV58" s="325" t="s">
        <v>29</v>
      </c>
      <c r="AW58" s="325">
        <v>20</v>
      </c>
      <c r="AX58" s="326"/>
      <c r="AY58" s="326"/>
      <c r="AZ58" s="326"/>
      <c r="BA58" s="326"/>
      <c r="BB58" s="332">
        <v>53</v>
      </c>
      <c r="BC58" s="332">
        <v>0.20000999999999999</v>
      </c>
      <c r="BD58" s="332"/>
      <c r="BE58" s="333" t="s">
        <v>29</v>
      </c>
      <c r="BF58" s="334" t="s">
        <v>546</v>
      </c>
      <c r="BG58" s="209"/>
      <c r="BH58" s="337">
        <v>53</v>
      </c>
      <c r="BI58" s="337">
        <v>11913600</v>
      </c>
      <c r="BJ58" s="90">
        <v>185</v>
      </c>
      <c r="BK58" s="90">
        <v>1015.944109</v>
      </c>
      <c r="BL58" s="90">
        <v>225.0432386</v>
      </c>
      <c r="BM58" s="90">
        <v>6.1911371710000003</v>
      </c>
      <c r="BN58" s="90">
        <v>-1015.944109</v>
      </c>
      <c r="BO58" s="90">
        <v>-196.73678100000001</v>
      </c>
      <c r="BP58" s="90">
        <v>-207.1153204</v>
      </c>
      <c r="BQ58" s="338">
        <f t="shared" si="2"/>
        <v>137.88888888888889</v>
      </c>
      <c r="BR58" s="336"/>
      <c r="BS58" s="209"/>
      <c r="BT58" s="337">
        <v>53</v>
      </c>
      <c r="BU58" s="337">
        <v>11913600</v>
      </c>
      <c r="BV58" s="90">
        <v>1041.250998</v>
      </c>
      <c r="BW58" s="90">
        <v>1001.410148</v>
      </c>
      <c r="BX58" s="90">
        <v>-32.611237610000003</v>
      </c>
      <c r="BY58" s="90">
        <v>31.227061469999999</v>
      </c>
      <c r="BZ58" s="90">
        <v>-186.31727789999999</v>
      </c>
      <c r="CA58" s="90">
        <v>175.88825890000001</v>
      </c>
      <c r="CB58" s="209"/>
      <c r="CC58" s="209"/>
      <c r="CD58" s="209"/>
      <c r="CE58" s="209"/>
    </row>
    <row r="59" spans="1:83" ht="9.9499999999999993" customHeight="1">
      <c r="A59" s="209"/>
      <c r="B59" s="141"/>
      <c r="C59" s="10">
        <f>B42+1+IF(B42=0,MAX($C41:$L41),0)</f>
        <v>1</v>
      </c>
      <c r="D59" s="10">
        <f t="shared" ref="D59:L59" si="39">C59+1+IF(C59=0,MAX($C41:$L41),0)</f>
        <v>2</v>
      </c>
      <c r="E59" s="10">
        <f t="shared" si="39"/>
        <v>3</v>
      </c>
      <c r="F59" s="10">
        <f t="shared" si="39"/>
        <v>4</v>
      </c>
      <c r="G59" s="10">
        <f t="shared" si="39"/>
        <v>5</v>
      </c>
      <c r="H59" s="10">
        <f t="shared" si="39"/>
        <v>6</v>
      </c>
      <c r="I59" s="10">
        <f t="shared" si="39"/>
        <v>7</v>
      </c>
      <c r="J59" s="10">
        <f t="shared" si="39"/>
        <v>8</v>
      </c>
      <c r="K59" s="10">
        <f t="shared" si="39"/>
        <v>9</v>
      </c>
      <c r="L59" s="10">
        <f t="shared" si="39"/>
        <v>10</v>
      </c>
      <c r="M59" s="85"/>
      <c r="N59" s="308">
        <v>53</v>
      </c>
      <c r="O59" s="309">
        <v>0</v>
      </c>
      <c r="P59" s="309">
        <v>7</v>
      </c>
      <c r="Q59" s="309">
        <v>1</v>
      </c>
      <c r="R59" s="308">
        <v>53</v>
      </c>
      <c r="S59" s="317" t="s">
        <v>310</v>
      </c>
      <c r="T59" s="308">
        <v>1</v>
      </c>
      <c r="U59" s="308">
        <v>153</v>
      </c>
      <c r="V59" s="308">
        <v>0.1</v>
      </c>
      <c r="W59" s="310">
        <v>9.9999999999999995E-7</v>
      </c>
      <c r="X59" s="308">
        <v>0.2</v>
      </c>
      <c r="Y59" s="308">
        <v>0.3</v>
      </c>
      <c r="Z59" s="308">
        <v>0.21</v>
      </c>
      <c r="AA59" s="308">
        <v>3.5</v>
      </c>
      <c r="AB59" s="314" t="s">
        <v>276</v>
      </c>
      <c r="AC59" s="241" t="str">
        <f t="shared" si="4"/>
        <v>2,8</v>
      </c>
      <c r="AD59" s="241" t="str">
        <f t="shared" si="5"/>
        <v/>
      </c>
      <c r="AE59" s="195">
        <v>19</v>
      </c>
      <c r="AF59" s="195">
        <v>5956800</v>
      </c>
      <c r="AG59" s="195">
        <v>1.25</v>
      </c>
      <c r="AH59" s="195">
        <v>0</v>
      </c>
      <c r="AI59" s="195">
        <v>0.20999999999999699</v>
      </c>
      <c r="AJ59" s="195">
        <v>0.21</v>
      </c>
      <c r="AK59" s="195">
        <v>0</v>
      </c>
      <c r="AL59" s="195">
        <v>5.8374603917961503E-3</v>
      </c>
      <c r="AM59" s="195">
        <v>0</v>
      </c>
      <c r="AN59" s="195">
        <v>0</v>
      </c>
      <c r="AO59" s="195">
        <v>-0.249999999999933</v>
      </c>
      <c r="AP59" s="195">
        <v>0</v>
      </c>
      <c r="AQ59" s="195">
        <v>0</v>
      </c>
      <c r="AR59" s="195">
        <v>0</v>
      </c>
      <c r="AS59" s="195">
        <v>0</v>
      </c>
      <c r="AT59" s="195">
        <v>0</v>
      </c>
      <c r="AU59" s="195">
        <v>68.9444444444444</v>
      </c>
      <c r="AV59" s="325" t="s">
        <v>29</v>
      </c>
      <c r="AW59" s="325">
        <v>51</v>
      </c>
      <c r="AX59" s="326"/>
      <c r="AY59" s="326"/>
      <c r="AZ59" s="326"/>
      <c r="BA59" s="326" t="s">
        <v>484</v>
      </c>
      <c r="BB59" s="332">
        <v>54</v>
      </c>
      <c r="BC59" s="332">
        <v>0.20000999999999999</v>
      </c>
      <c r="BD59" s="332"/>
      <c r="BE59" s="333" t="s">
        <v>29</v>
      </c>
      <c r="BF59" s="334" t="s">
        <v>547</v>
      </c>
      <c r="BG59" s="209"/>
      <c r="BH59" s="337">
        <v>54</v>
      </c>
      <c r="BI59" s="337">
        <v>12088800</v>
      </c>
      <c r="BJ59" s="90">
        <v>185</v>
      </c>
      <c r="BK59" s="90">
        <v>1015.9426549999999</v>
      </c>
      <c r="BL59" s="90">
        <v>225.0389533</v>
      </c>
      <c r="BM59" s="90">
        <v>6.1878486390000003</v>
      </c>
      <c r="BN59" s="90">
        <v>-1015.9426549999999</v>
      </c>
      <c r="BO59" s="90">
        <v>-196.73704409999999</v>
      </c>
      <c r="BP59" s="90">
        <v>-207.11406059999999</v>
      </c>
      <c r="BQ59" s="338">
        <f t="shared" si="2"/>
        <v>139.91666666666666</v>
      </c>
      <c r="BR59" s="336"/>
      <c r="BS59" s="209"/>
      <c r="BT59" s="337">
        <v>54</v>
      </c>
      <c r="BU59" s="337">
        <v>12088800</v>
      </c>
      <c r="BV59" s="90">
        <v>1041.25098</v>
      </c>
      <c r="BW59" s="90">
        <v>1001.410131</v>
      </c>
      <c r="BX59" s="90">
        <v>-32.610472520000002</v>
      </c>
      <c r="BY59" s="90">
        <v>31.227061469999999</v>
      </c>
      <c r="BZ59" s="90">
        <v>-186.31357070000001</v>
      </c>
      <c r="CA59" s="90">
        <v>175.8869991</v>
      </c>
      <c r="CB59" s="209"/>
      <c r="CC59" s="209"/>
      <c r="CD59" s="209"/>
      <c r="CE59" s="209"/>
    </row>
    <row r="60" spans="1:83" ht="9.9499999999999993" customHeight="1">
      <c r="A60" s="209"/>
      <c r="B60" s="141"/>
      <c r="C60" s="10">
        <f t="shared" ref="C60:C73" si="40">B43+1+IF(B43=0,MAX($C59:$L59),0)</f>
        <v>11</v>
      </c>
      <c r="D60" s="10">
        <f t="shared" ref="D60:D73" si="41">C60+1+IF(C60=0,MAX($C59:$L59),0)</f>
        <v>12</v>
      </c>
      <c r="E60" s="10">
        <f t="shared" ref="E60:E73" si="42">D60+1+IF(D60=0,MAX($C59:$L59),0)</f>
        <v>13</v>
      </c>
      <c r="F60" s="10">
        <f t="shared" ref="F60:F73" si="43">E60+1+IF(E60=0,MAX($C59:$L59),0)</f>
        <v>14</v>
      </c>
      <c r="G60" s="10">
        <f t="shared" ref="G60:G73" si="44">F60+1+IF(F60=0,MAX($C59:$L59),0)</f>
        <v>15</v>
      </c>
      <c r="H60" s="10">
        <f t="shared" ref="H60:H73" si="45">G60+1+IF(G60=0,MAX($C59:$L59),0)</f>
        <v>16</v>
      </c>
      <c r="I60" s="10">
        <f t="shared" ref="I60:I73" si="46">H60+1+IF(H60=0,MAX($C59:$L59),0)</f>
        <v>17</v>
      </c>
      <c r="J60" s="10">
        <f t="shared" ref="J60:J73" si="47">I60+1+IF(I60=0,MAX($C59:$L59),0)</f>
        <v>18</v>
      </c>
      <c r="K60" s="10">
        <f t="shared" ref="K60:K73" si="48">J60+1+IF(J60=0,MAX($C59:$L59),0)</f>
        <v>19</v>
      </c>
      <c r="L60" s="10">
        <f t="shared" ref="L60:L73" si="49">K60+1+IF(K60=0,MAX($C59:$L59),0)</f>
        <v>20</v>
      </c>
      <c r="M60" s="85"/>
      <c r="N60" s="308">
        <v>54</v>
      </c>
      <c r="O60" s="309">
        <v>0</v>
      </c>
      <c r="P60" s="309">
        <v>7</v>
      </c>
      <c r="Q60" s="309">
        <v>2</v>
      </c>
      <c r="R60" s="308">
        <v>54</v>
      </c>
      <c r="S60" s="317" t="s">
        <v>311</v>
      </c>
      <c r="T60" s="308">
        <v>1</v>
      </c>
      <c r="U60" s="308">
        <v>154</v>
      </c>
      <c r="V60" s="308">
        <v>0.1</v>
      </c>
      <c r="W60" s="310">
        <v>9.9999999999999995E-7</v>
      </c>
      <c r="X60" s="308">
        <v>0.2</v>
      </c>
      <c r="Y60" s="308">
        <v>0.3</v>
      </c>
      <c r="Z60" s="308">
        <v>0.21</v>
      </c>
      <c r="AA60" s="308">
        <v>3.5</v>
      </c>
      <c r="AB60" s="314" t="s">
        <v>276</v>
      </c>
      <c r="AC60" s="241" t="str">
        <f t="shared" si="4"/>
        <v>3,8</v>
      </c>
      <c r="AD60" s="241" t="str">
        <f t="shared" si="5"/>
        <v/>
      </c>
      <c r="AE60" s="195">
        <v>20</v>
      </c>
      <c r="AF60" s="195">
        <v>6132000</v>
      </c>
      <c r="AG60" s="195">
        <v>1.25</v>
      </c>
      <c r="AH60" s="195">
        <v>0</v>
      </c>
      <c r="AI60" s="195">
        <v>0.21000000000005301</v>
      </c>
      <c r="AJ60" s="195">
        <v>0.21</v>
      </c>
      <c r="AK60" s="195">
        <v>0</v>
      </c>
      <c r="AL60" s="195">
        <v>5.6645098840605E-3</v>
      </c>
      <c r="AM60" s="195">
        <v>0</v>
      </c>
      <c r="AN60" s="195">
        <v>0</v>
      </c>
      <c r="AO60" s="195">
        <v>-0.249999999999996</v>
      </c>
      <c r="AP60" s="195">
        <v>0</v>
      </c>
      <c r="AQ60" s="195">
        <v>0</v>
      </c>
      <c r="AR60" s="195">
        <v>0</v>
      </c>
      <c r="AS60" s="195">
        <v>0</v>
      </c>
      <c r="AT60" s="195">
        <v>0</v>
      </c>
      <c r="AU60" s="195">
        <v>70.9722222222222</v>
      </c>
      <c r="AV60" s="324"/>
      <c r="AW60" s="324"/>
      <c r="AX60" s="324"/>
      <c r="AY60" s="324"/>
      <c r="AZ60" s="324"/>
      <c r="BA60" s="324"/>
      <c r="BB60" s="332">
        <v>55</v>
      </c>
      <c r="BC60" s="332">
        <v>0.100005</v>
      </c>
      <c r="BD60" s="332"/>
      <c r="BE60" s="333" t="s">
        <v>29</v>
      </c>
      <c r="BF60" s="334" t="s">
        <v>548</v>
      </c>
      <c r="BG60" s="209"/>
      <c r="BH60" s="337">
        <v>55</v>
      </c>
      <c r="BI60" s="337">
        <v>12264000</v>
      </c>
      <c r="BJ60" s="90">
        <v>185</v>
      </c>
      <c r="BK60" s="90">
        <v>1015.940761</v>
      </c>
      <c r="BL60" s="90">
        <v>225.0343786</v>
      </c>
      <c r="BM60" s="90">
        <v>6.1848854370000002</v>
      </c>
      <c r="BN60" s="90">
        <v>-1015.940761</v>
      </c>
      <c r="BO60" s="90">
        <v>-196.7367314</v>
      </c>
      <c r="BP60" s="90">
        <v>-207.11276179999999</v>
      </c>
      <c r="BQ60" s="338">
        <f t="shared" si="2"/>
        <v>141.94444444444446</v>
      </c>
      <c r="BR60" s="336"/>
      <c r="BS60" s="209"/>
      <c r="BT60" s="337">
        <v>55</v>
      </c>
      <c r="BU60" s="337">
        <v>12264000</v>
      </c>
      <c r="BV60" s="90">
        <v>1041.2509620000001</v>
      </c>
      <c r="BW60" s="90">
        <v>1001.410114</v>
      </c>
      <c r="BX60" s="90">
        <v>-32.609688490000003</v>
      </c>
      <c r="BY60" s="90">
        <v>31.227061469999999</v>
      </c>
      <c r="BZ60" s="90">
        <v>-186.30976609999999</v>
      </c>
      <c r="CA60" s="90">
        <v>175.8857003</v>
      </c>
      <c r="CB60" s="209"/>
      <c r="CC60" s="209"/>
      <c r="CD60" s="209"/>
      <c r="CE60" s="209"/>
    </row>
    <row r="61" spans="1:83" ht="9.9499999999999993" customHeight="1">
      <c r="A61" s="209"/>
      <c r="B61" s="141"/>
      <c r="C61" s="10">
        <f t="shared" si="40"/>
        <v>21</v>
      </c>
      <c r="D61" s="10">
        <f t="shared" si="41"/>
        <v>22</v>
      </c>
      <c r="E61" s="10">
        <f t="shared" si="42"/>
        <v>23</v>
      </c>
      <c r="F61" s="10">
        <f t="shared" si="43"/>
        <v>24</v>
      </c>
      <c r="G61" s="10">
        <f t="shared" si="44"/>
        <v>25</v>
      </c>
      <c r="H61" s="10">
        <f t="shared" si="45"/>
        <v>26</v>
      </c>
      <c r="I61" s="10">
        <f t="shared" si="46"/>
        <v>27</v>
      </c>
      <c r="J61" s="10">
        <f t="shared" si="47"/>
        <v>28</v>
      </c>
      <c r="K61" s="10">
        <f t="shared" si="48"/>
        <v>29</v>
      </c>
      <c r="L61" s="10">
        <f t="shared" si="49"/>
        <v>30</v>
      </c>
      <c r="M61" s="85"/>
      <c r="N61" s="308">
        <v>55</v>
      </c>
      <c r="O61" s="309">
        <v>0</v>
      </c>
      <c r="P61" s="309">
        <v>7</v>
      </c>
      <c r="Q61" s="309">
        <v>3</v>
      </c>
      <c r="R61" s="308">
        <v>55</v>
      </c>
      <c r="S61" s="317" t="s">
        <v>312</v>
      </c>
      <c r="T61" s="308">
        <v>1</v>
      </c>
      <c r="U61" s="308">
        <v>155</v>
      </c>
      <c r="V61" s="308">
        <v>0.1</v>
      </c>
      <c r="W61" s="310">
        <v>9.9999999999999995E-7</v>
      </c>
      <c r="X61" s="308">
        <v>0.1</v>
      </c>
      <c r="Y61" s="308">
        <v>0.3</v>
      </c>
      <c r="Z61" s="308">
        <v>0.11</v>
      </c>
      <c r="AA61" s="308">
        <v>3.5</v>
      </c>
      <c r="AB61" s="314" t="s">
        <v>298</v>
      </c>
      <c r="AC61" s="241" t="str">
        <f t="shared" si="4"/>
        <v/>
      </c>
      <c r="AD61" s="241" t="str">
        <f t="shared" si="5"/>
        <v>4,8</v>
      </c>
      <c r="AE61" s="195">
        <v>21</v>
      </c>
      <c r="AF61" s="195">
        <v>6307200</v>
      </c>
      <c r="AG61" s="195">
        <v>1.25</v>
      </c>
      <c r="AH61" s="195">
        <v>0</v>
      </c>
      <c r="AI61" s="195">
        <v>0.20999999999999699</v>
      </c>
      <c r="AJ61" s="195">
        <v>0.21</v>
      </c>
      <c r="AK61" s="195">
        <v>0</v>
      </c>
      <c r="AL61" s="195">
        <v>5.4792702593861797E-3</v>
      </c>
      <c r="AM61" s="195">
        <v>0</v>
      </c>
      <c r="AN61" s="195">
        <v>0</v>
      </c>
      <c r="AO61" s="195">
        <v>-0.249999999999964</v>
      </c>
      <c r="AP61" s="195">
        <v>0</v>
      </c>
      <c r="AQ61" s="195">
        <v>0</v>
      </c>
      <c r="AR61" s="195">
        <v>0</v>
      </c>
      <c r="AS61" s="195">
        <v>0</v>
      </c>
      <c r="AT61" s="195">
        <v>0</v>
      </c>
      <c r="AU61" s="195">
        <v>73</v>
      </c>
      <c r="AV61" s="324"/>
      <c r="AW61" s="324"/>
      <c r="AX61" s="324"/>
      <c r="AY61" s="324"/>
      <c r="AZ61" s="324"/>
      <c r="BA61" s="324"/>
      <c r="BB61" s="332">
        <v>56</v>
      </c>
      <c r="BC61" s="332">
        <v>0.100005</v>
      </c>
      <c r="BD61" s="332"/>
      <c r="BE61" s="333" t="s">
        <v>29</v>
      </c>
      <c r="BF61" s="334" t="s">
        <v>549</v>
      </c>
      <c r="BG61" s="209"/>
      <c r="BH61" s="337">
        <v>56</v>
      </c>
      <c r="BI61" s="337">
        <v>12439200</v>
      </c>
      <c r="BJ61" s="90">
        <v>185</v>
      </c>
      <c r="BK61" s="90">
        <v>1015.938452</v>
      </c>
      <c r="BL61" s="90">
        <v>225.02953149999999</v>
      </c>
      <c r="BM61" s="90">
        <v>6.1822276819999997</v>
      </c>
      <c r="BN61" s="90">
        <v>-1015.938452</v>
      </c>
      <c r="BO61" s="90">
        <v>-196.73587810000001</v>
      </c>
      <c r="BP61" s="90">
        <v>-207.11142570000001</v>
      </c>
      <c r="BQ61" s="338">
        <f t="shared" si="2"/>
        <v>143.97222222222223</v>
      </c>
      <c r="BR61" s="336"/>
      <c r="BS61" s="209"/>
      <c r="BT61" s="337">
        <v>56</v>
      </c>
      <c r="BU61" s="337">
        <v>12439200</v>
      </c>
      <c r="BV61" s="90">
        <v>1041.2509439999999</v>
      </c>
      <c r="BW61" s="90">
        <v>1001.410096</v>
      </c>
      <c r="BX61" s="90">
        <v>-32.608886699999999</v>
      </c>
      <c r="BY61" s="90">
        <v>31.227061469999999</v>
      </c>
      <c r="BZ61" s="90">
        <v>-186.30586940000001</v>
      </c>
      <c r="CA61" s="90">
        <v>175.88436419999999</v>
      </c>
      <c r="CB61" s="209"/>
      <c r="CC61" s="209"/>
      <c r="CD61" s="209"/>
      <c r="CE61" s="209"/>
    </row>
    <row r="62" spans="1:83" ht="9.9499999999999993" customHeight="1">
      <c r="A62" s="209"/>
      <c r="B62" s="141"/>
      <c r="C62" s="10">
        <f t="shared" si="40"/>
        <v>31</v>
      </c>
      <c r="D62" s="10">
        <f t="shared" si="41"/>
        <v>32</v>
      </c>
      <c r="E62" s="10">
        <f t="shared" si="42"/>
        <v>33</v>
      </c>
      <c r="F62" s="10">
        <f t="shared" si="43"/>
        <v>34</v>
      </c>
      <c r="G62" s="10">
        <f t="shared" si="44"/>
        <v>35</v>
      </c>
      <c r="H62" s="10">
        <f t="shared" si="45"/>
        <v>36</v>
      </c>
      <c r="I62" s="10">
        <f t="shared" si="46"/>
        <v>37</v>
      </c>
      <c r="J62" s="10">
        <f t="shared" si="47"/>
        <v>38</v>
      </c>
      <c r="K62" s="10">
        <f t="shared" si="48"/>
        <v>39</v>
      </c>
      <c r="L62" s="10">
        <f t="shared" si="49"/>
        <v>40</v>
      </c>
      <c r="M62" s="85"/>
      <c r="N62" s="308">
        <v>56</v>
      </c>
      <c r="O62" s="309">
        <v>0</v>
      </c>
      <c r="P62" s="309">
        <v>7</v>
      </c>
      <c r="Q62" s="309">
        <v>4</v>
      </c>
      <c r="R62" s="308">
        <v>56</v>
      </c>
      <c r="S62" s="317" t="s">
        <v>313</v>
      </c>
      <c r="T62" s="308">
        <v>1</v>
      </c>
      <c r="U62" s="308">
        <v>156</v>
      </c>
      <c r="V62" s="308">
        <v>0.1</v>
      </c>
      <c r="W62" s="310">
        <v>9.9999999999999995E-7</v>
      </c>
      <c r="X62" s="308">
        <v>0.1</v>
      </c>
      <c r="Y62" s="308">
        <v>0.3</v>
      </c>
      <c r="Z62" s="308">
        <v>0.11</v>
      </c>
      <c r="AA62" s="308">
        <v>3.5</v>
      </c>
      <c r="AB62" s="314" t="s">
        <v>298</v>
      </c>
      <c r="AC62" s="241" t="str">
        <f t="shared" si="4"/>
        <v/>
      </c>
      <c r="AD62" s="241" t="str">
        <f t="shared" si="5"/>
        <v>5,8</v>
      </c>
      <c r="AE62" s="195">
        <v>22</v>
      </c>
      <c r="AF62" s="195">
        <v>6482400</v>
      </c>
      <c r="AG62" s="195">
        <v>1.25</v>
      </c>
      <c r="AH62" s="195">
        <v>0</v>
      </c>
      <c r="AI62" s="195">
        <v>0.20999999999999699</v>
      </c>
      <c r="AJ62" s="195">
        <v>0.21</v>
      </c>
      <c r="AK62" s="195">
        <v>0</v>
      </c>
      <c r="AL62" s="195">
        <v>5.2893007249755304E-3</v>
      </c>
      <c r="AM62" s="195">
        <v>0</v>
      </c>
      <c r="AN62" s="195">
        <v>0</v>
      </c>
      <c r="AO62" s="195">
        <v>-0.249999999999964</v>
      </c>
      <c r="AP62" s="195">
        <v>0</v>
      </c>
      <c r="AQ62" s="195">
        <v>0</v>
      </c>
      <c r="AR62" s="195">
        <v>0</v>
      </c>
      <c r="AS62" s="195">
        <v>0</v>
      </c>
      <c r="AT62" s="195">
        <v>0</v>
      </c>
      <c r="AU62" s="195">
        <v>75.0277777777777</v>
      </c>
      <c r="AV62" s="324"/>
      <c r="AW62" s="324"/>
      <c r="AX62" s="324"/>
      <c r="AY62" s="324"/>
      <c r="AZ62" s="324"/>
      <c r="BA62" s="324"/>
      <c r="BB62" s="332">
        <v>57</v>
      </c>
      <c r="BC62" s="332">
        <v>0.100005</v>
      </c>
      <c r="BD62" s="332"/>
      <c r="BE62" s="333" t="s">
        <v>29</v>
      </c>
      <c r="BF62" s="334" t="s">
        <v>550</v>
      </c>
      <c r="BG62" s="209"/>
      <c r="BH62" s="337">
        <v>57</v>
      </c>
      <c r="BI62" s="337">
        <v>12614400</v>
      </c>
      <c r="BJ62" s="90">
        <v>185</v>
      </c>
      <c r="BK62" s="90">
        <v>1015.935754</v>
      </c>
      <c r="BL62" s="90">
        <v>225.0244275</v>
      </c>
      <c r="BM62" s="90">
        <v>6.1798568149999999</v>
      </c>
      <c r="BN62" s="90">
        <v>-1015.935754</v>
      </c>
      <c r="BO62" s="90">
        <v>-196.73451710000001</v>
      </c>
      <c r="BP62" s="90">
        <v>-207.11005349999999</v>
      </c>
      <c r="BQ62" s="338">
        <f t="shared" si="2"/>
        <v>146</v>
      </c>
      <c r="BR62" s="336"/>
      <c r="BS62" s="209"/>
      <c r="BT62" s="337">
        <v>57</v>
      </c>
      <c r="BU62" s="337">
        <v>12614400</v>
      </c>
      <c r="BV62" s="90">
        <v>1041.2509250000001</v>
      </c>
      <c r="BW62" s="90">
        <v>1001.410078</v>
      </c>
      <c r="BX62" s="90">
        <v>-32.608068260000003</v>
      </c>
      <c r="BY62" s="90">
        <v>31.227061469999999</v>
      </c>
      <c r="BZ62" s="90">
        <v>-186.30188580000001</v>
      </c>
      <c r="CA62" s="90">
        <v>175.8829921</v>
      </c>
      <c r="CB62" s="209"/>
      <c r="CC62" s="209"/>
      <c r="CD62" s="209"/>
      <c r="CE62" s="209"/>
    </row>
    <row r="63" spans="1:83" ht="9.9499999999999993" customHeight="1">
      <c r="A63" s="209"/>
      <c r="B63" s="141"/>
      <c r="C63" s="10">
        <f t="shared" si="40"/>
        <v>41</v>
      </c>
      <c r="D63" s="10">
        <f t="shared" si="41"/>
        <v>42</v>
      </c>
      <c r="E63" s="10">
        <f t="shared" si="42"/>
        <v>43</v>
      </c>
      <c r="F63" s="10">
        <f t="shared" si="43"/>
        <v>44</v>
      </c>
      <c r="G63" s="10">
        <f t="shared" si="44"/>
        <v>45</v>
      </c>
      <c r="H63" s="10">
        <f t="shared" si="45"/>
        <v>46</v>
      </c>
      <c r="I63" s="10">
        <f t="shared" si="46"/>
        <v>47</v>
      </c>
      <c r="J63" s="10">
        <f t="shared" si="47"/>
        <v>48</v>
      </c>
      <c r="K63" s="10">
        <f t="shared" si="48"/>
        <v>49</v>
      </c>
      <c r="L63" s="10">
        <f t="shared" si="49"/>
        <v>50</v>
      </c>
      <c r="M63" s="85"/>
      <c r="N63" s="308">
        <v>57</v>
      </c>
      <c r="O63" s="309">
        <v>0</v>
      </c>
      <c r="P63" s="309">
        <v>7</v>
      </c>
      <c r="Q63" s="309">
        <v>5</v>
      </c>
      <c r="R63" s="308">
        <v>57</v>
      </c>
      <c r="S63" s="317" t="s">
        <v>314</v>
      </c>
      <c r="T63" s="308">
        <v>1</v>
      </c>
      <c r="U63" s="308">
        <v>157</v>
      </c>
      <c r="V63" s="308">
        <v>0.1</v>
      </c>
      <c r="W63" s="310">
        <v>9.9999999999999995E-7</v>
      </c>
      <c r="X63" s="308">
        <v>0.1</v>
      </c>
      <c r="Y63" s="308">
        <v>0.3</v>
      </c>
      <c r="Z63" s="308">
        <v>0.11</v>
      </c>
      <c r="AA63" s="308">
        <v>3.5</v>
      </c>
      <c r="AB63" s="314" t="s">
        <v>276</v>
      </c>
      <c r="AC63" s="241" t="str">
        <f t="shared" si="4"/>
        <v>6,8</v>
      </c>
      <c r="AD63" s="241" t="str">
        <f t="shared" si="5"/>
        <v/>
      </c>
      <c r="AE63" s="195">
        <v>23</v>
      </c>
      <c r="AF63" s="195">
        <v>6657600</v>
      </c>
      <c r="AG63" s="195">
        <v>1.25</v>
      </c>
      <c r="AH63" s="195">
        <v>0</v>
      </c>
      <c r="AI63" s="195">
        <v>0.20999999999999699</v>
      </c>
      <c r="AJ63" s="195">
        <v>0.21</v>
      </c>
      <c r="AK63" s="195">
        <v>0</v>
      </c>
      <c r="AL63" s="195">
        <v>5.1006948411474896E-3</v>
      </c>
      <c r="AM63" s="195">
        <v>0</v>
      </c>
      <c r="AN63" s="195">
        <v>0</v>
      </c>
      <c r="AO63" s="195">
        <v>-0.249999999999964</v>
      </c>
      <c r="AP63" s="195">
        <v>0</v>
      </c>
      <c r="AQ63" s="195">
        <v>0</v>
      </c>
      <c r="AR63" s="195">
        <v>0</v>
      </c>
      <c r="AS63" s="195">
        <v>0</v>
      </c>
      <c r="AT63" s="195">
        <v>0</v>
      </c>
      <c r="AU63" s="195">
        <v>77.0555555555555</v>
      </c>
      <c r="AV63" s="324"/>
      <c r="AW63" s="324"/>
      <c r="AX63" s="324"/>
      <c r="AY63" s="324"/>
      <c r="AZ63" s="324"/>
      <c r="BA63" s="324"/>
      <c r="BB63" s="332">
        <v>58</v>
      </c>
      <c r="BC63" s="332">
        <v>0.100005</v>
      </c>
      <c r="BD63" s="332"/>
      <c r="BE63" s="333" t="s">
        <v>29</v>
      </c>
      <c r="BF63" s="334" t="s">
        <v>551</v>
      </c>
      <c r="BG63" s="209"/>
      <c r="BH63" s="337">
        <v>58</v>
      </c>
      <c r="BI63" s="337">
        <v>12789600</v>
      </c>
      <c r="BJ63" s="90">
        <v>185</v>
      </c>
      <c r="BK63" s="90">
        <v>1015.932692</v>
      </c>
      <c r="BL63" s="90">
        <v>225.01908159999999</v>
      </c>
      <c r="BM63" s="90">
        <v>6.1777554429999997</v>
      </c>
      <c r="BN63" s="90">
        <v>-1015.932692</v>
      </c>
      <c r="BO63" s="90">
        <v>-196.73267939999999</v>
      </c>
      <c r="BP63" s="90">
        <v>-207.1086468</v>
      </c>
      <c r="BQ63" s="338">
        <f t="shared" si="2"/>
        <v>148.02777777777777</v>
      </c>
      <c r="BR63" s="336"/>
      <c r="BS63" s="209"/>
      <c r="BT63" s="337">
        <v>58</v>
      </c>
      <c r="BU63" s="337">
        <v>12789600</v>
      </c>
      <c r="BV63" s="90">
        <v>1041.250906</v>
      </c>
      <c r="BW63" s="90">
        <v>1001.41006</v>
      </c>
      <c r="BX63" s="90">
        <v>-32.60723419</v>
      </c>
      <c r="BY63" s="90">
        <v>31.227061469999999</v>
      </c>
      <c r="BZ63" s="90">
        <v>-186.2978196</v>
      </c>
      <c r="CA63" s="90">
        <v>175.88158530000001</v>
      </c>
      <c r="CB63" s="209"/>
      <c r="CC63" s="209"/>
      <c r="CD63" s="209"/>
      <c r="CE63" s="209"/>
    </row>
    <row r="64" spans="1:83" ht="9.9499999999999993" customHeight="1">
      <c r="A64" s="209"/>
      <c r="B64" s="141"/>
      <c r="C64" s="10">
        <f t="shared" si="40"/>
        <v>51</v>
      </c>
      <c r="D64" s="10">
        <f t="shared" si="41"/>
        <v>52</v>
      </c>
      <c r="E64" s="10">
        <f t="shared" si="42"/>
        <v>53</v>
      </c>
      <c r="F64" s="10">
        <f t="shared" si="43"/>
        <v>54</v>
      </c>
      <c r="G64" s="10">
        <f t="shared" si="44"/>
        <v>55</v>
      </c>
      <c r="H64" s="10">
        <f t="shared" si="45"/>
        <v>56</v>
      </c>
      <c r="I64" s="10">
        <f t="shared" si="46"/>
        <v>57</v>
      </c>
      <c r="J64" s="10">
        <f t="shared" si="47"/>
        <v>58</v>
      </c>
      <c r="K64" s="10">
        <f t="shared" si="48"/>
        <v>59</v>
      </c>
      <c r="L64" s="10">
        <f t="shared" si="49"/>
        <v>60</v>
      </c>
      <c r="M64" s="85"/>
      <c r="N64" s="308">
        <v>58</v>
      </c>
      <c r="O64" s="309">
        <v>0</v>
      </c>
      <c r="P64" s="309">
        <v>7</v>
      </c>
      <c r="Q64" s="309">
        <v>6</v>
      </c>
      <c r="R64" s="308">
        <v>58</v>
      </c>
      <c r="S64" s="317" t="s">
        <v>315</v>
      </c>
      <c r="T64" s="308">
        <v>1</v>
      </c>
      <c r="U64" s="308">
        <v>158</v>
      </c>
      <c r="V64" s="308">
        <v>0.1</v>
      </c>
      <c r="W64" s="310">
        <v>9.9999999999999995E-7</v>
      </c>
      <c r="X64" s="308">
        <v>0.1</v>
      </c>
      <c r="Y64" s="308">
        <v>0.3</v>
      </c>
      <c r="Z64" s="308">
        <v>0.11</v>
      </c>
      <c r="AA64" s="308">
        <v>3.5</v>
      </c>
      <c r="AB64" s="314" t="s">
        <v>276</v>
      </c>
      <c r="AC64" s="241" t="str">
        <f t="shared" si="4"/>
        <v>7,8</v>
      </c>
      <c r="AD64" s="241" t="str">
        <f t="shared" si="5"/>
        <v/>
      </c>
      <c r="AE64" s="195">
        <v>24</v>
      </c>
      <c r="AF64" s="195">
        <v>6832800</v>
      </c>
      <c r="AG64" s="195">
        <v>1.25</v>
      </c>
      <c r="AH64" s="195">
        <v>0</v>
      </c>
      <c r="AI64" s="195">
        <v>0.20999999999999699</v>
      </c>
      <c r="AJ64" s="195">
        <v>0.21</v>
      </c>
      <c r="AK64" s="195">
        <v>0</v>
      </c>
      <c r="AL64" s="195">
        <v>4.9172206095408197E-3</v>
      </c>
      <c r="AM64" s="195">
        <v>0</v>
      </c>
      <c r="AN64" s="195">
        <v>0</v>
      </c>
      <c r="AO64" s="195">
        <v>-0.249999999999964</v>
      </c>
      <c r="AP64" s="195">
        <v>0</v>
      </c>
      <c r="AQ64" s="195">
        <v>0</v>
      </c>
      <c r="AR64" s="195">
        <v>0</v>
      </c>
      <c r="AS64" s="195">
        <v>0</v>
      </c>
      <c r="AT64" s="195">
        <v>0</v>
      </c>
      <c r="AU64" s="195">
        <v>79.0833333333333</v>
      </c>
      <c r="AV64" s="324"/>
      <c r="AW64" s="324"/>
      <c r="AX64" s="324"/>
      <c r="AY64" s="324"/>
      <c r="AZ64" s="324"/>
      <c r="BA64" s="324"/>
      <c r="BB64" s="332">
        <v>59</v>
      </c>
      <c r="BC64" s="332">
        <v>0.20000999999999999</v>
      </c>
      <c r="BD64" s="332"/>
      <c r="BE64" s="333" t="s">
        <v>29</v>
      </c>
      <c r="BF64" s="334" t="s">
        <v>552</v>
      </c>
      <c r="BG64" s="209"/>
      <c r="BH64" s="337">
        <v>59</v>
      </c>
      <c r="BI64" s="337">
        <v>12964800</v>
      </c>
      <c r="BJ64" s="90">
        <v>185</v>
      </c>
      <c r="BK64" s="90">
        <v>1015.929287</v>
      </c>
      <c r="BL64" s="90">
        <v>225.01350740000001</v>
      </c>
      <c r="BM64" s="90">
        <v>6.1759073210000004</v>
      </c>
      <c r="BN64" s="90">
        <v>-1015.929287</v>
      </c>
      <c r="BO64" s="90">
        <v>-196.73039349999999</v>
      </c>
      <c r="BP64" s="90">
        <v>-207.10720660000001</v>
      </c>
      <c r="BQ64" s="338">
        <f t="shared" si="2"/>
        <v>150.05555555555554</v>
      </c>
      <c r="BR64" s="336"/>
      <c r="BS64" s="209"/>
      <c r="BT64" s="337">
        <v>59</v>
      </c>
      <c r="BU64" s="337">
        <v>12964800</v>
      </c>
      <c r="BV64" s="90">
        <v>1041.250886</v>
      </c>
      <c r="BW64" s="90">
        <v>1001.410041</v>
      </c>
      <c r="BX64" s="90">
        <v>-32.606385430000003</v>
      </c>
      <c r="BY64" s="90">
        <v>31.227061469999999</v>
      </c>
      <c r="BZ64" s="90">
        <v>-186.29367529999999</v>
      </c>
      <c r="CA64" s="90">
        <v>175.88014509999999</v>
      </c>
      <c r="CB64" s="209"/>
      <c r="CC64" s="209"/>
      <c r="CD64" s="209"/>
      <c r="CE64" s="209"/>
    </row>
    <row r="65" spans="1:83" ht="9.9499999999999993" customHeight="1">
      <c r="A65" s="209"/>
      <c r="B65" s="141"/>
      <c r="C65" s="10">
        <f t="shared" si="40"/>
        <v>61</v>
      </c>
      <c r="D65" s="10">
        <f t="shared" si="41"/>
        <v>62</v>
      </c>
      <c r="E65" s="10">
        <f t="shared" si="42"/>
        <v>63</v>
      </c>
      <c r="F65" s="10">
        <f t="shared" si="43"/>
        <v>64</v>
      </c>
      <c r="G65" s="10">
        <f t="shared" si="44"/>
        <v>65</v>
      </c>
      <c r="H65" s="10">
        <f t="shared" si="45"/>
        <v>66</v>
      </c>
      <c r="I65" s="10">
        <f t="shared" si="46"/>
        <v>67</v>
      </c>
      <c r="J65" s="10">
        <f t="shared" si="47"/>
        <v>68</v>
      </c>
      <c r="K65" s="10">
        <f t="shared" si="48"/>
        <v>69</v>
      </c>
      <c r="L65" s="10">
        <f t="shared" si="49"/>
        <v>70</v>
      </c>
      <c r="M65" s="85"/>
      <c r="N65" s="308">
        <v>59</v>
      </c>
      <c r="O65" s="309">
        <v>0</v>
      </c>
      <c r="P65" s="309">
        <v>7</v>
      </c>
      <c r="Q65" s="309">
        <v>7</v>
      </c>
      <c r="R65" s="308">
        <v>59</v>
      </c>
      <c r="S65" s="317" t="s">
        <v>316</v>
      </c>
      <c r="T65" s="308">
        <v>1</v>
      </c>
      <c r="U65" s="308">
        <v>159</v>
      </c>
      <c r="V65" s="308">
        <v>0.1</v>
      </c>
      <c r="W65" s="310">
        <v>9.9999999999999995E-7</v>
      </c>
      <c r="X65" s="308">
        <v>0.2</v>
      </c>
      <c r="Y65" s="308">
        <v>0.3</v>
      </c>
      <c r="Z65" s="308">
        <v>0.21</v>
      </c>
      <c r="AA65" s="308">
        <v>3.5</v>
      </c>
      <c r="AB65" s="314" t="s">
        <v>276</v>
      </c>
      <c r="AC65" s="241" t="str">
        <f t="shared" si="4"/>
        <v>8,8</v>
      </c>
      <c r="AD65" s="241" t="str">
        <f t="shared" si="5"/>
        <v/>
      </c>
      <c r="AE65" s="195">
        <v>25</v>
      </c>
      <c r="AF65" s="195">
        <v>7008000</v>
      </c>
      <c r="AG65" s="195">
        <v>1.25</v>
      </c>
      <c r="AH65" s="195">
        <v>0</v>
      </c>
      <c r="AI65" s="195">
        <v>0.21000000000005301</v>
      </c>
      <c r="AJ65" s="195">
        <v>0.21</v>
      </c>
      <c r="AK65" s="195">
        <v>0</v>
      </c>
      <c r="AL65" s="195">
        <v>4.7414066567584004E-3</v>
      </c>
      <c r="AM65" s="195">
        <v>0</v>
      </c>
      <c r="AN65" s="195">
        <v>0</v>
      </c>
      <c r="AO65" s="195">
        <v>-0.249999999999996</v>
      </c>
      <c r="AP65" s="195">
        <v>0</v>
      </c>
      <c r="AQ65" s="195">
        <v>0</v>
      </c>
      <c r="AR65" s="195">
        <v>0</v>
      </c>
      <c r="AS65" s="195">
        <v>0</v>
      </c>
      <c r="AT65" s="195">
        <v>0</v>
      </c>
      <c r="AU65" s="195">
        <v>81.1111111111111</v>
      </c>
      <c r="AV65" s="324"/>
      <c r="AW65" s="324"/>
      <c r="AX65" s="324"/>
      <c r="AY65" s="324"/>
      <c r="AZ65" s="324"/>
      <c r="BA65" s="324"/>
      <c r="BB65" s="332">
        <v>60</v>
      </c>
      <c r="BC65" s="332">
        <v>0.20000999999999999</v>
      </c>
      <c r="BD65" s="332"/>
      <c r="BE65" s="333" t="s">
        <v>29</v>
      </c>
      <c r="BF65" s="334" t="s">
        <v>553</v>
      </c>
      <c r="BG65" s="209"/>
      <c r="BH65" s="337">
        <v>60</v>
      </c>
      <c r="BI65" s="337">
        <v>13140000</v>
      </c>
      <c r="BJ65" s="90">
        <v>185</v>
      </c>
      <c r="BK65" s="90">
        <v>1015.925561</v>
      </c>
      <c r="BL65" s="90">
        <v>225.00771810000001</v>
      </c>
      <c r="BM65" s="90">
        <v>6.1742963529999999</v>
      </c>
      <c r="BN65" s="90">
        <v>-1015.925561</v>
      </c>
      <c r="BO65" s="90">
        <v>-196.7276876</v>
      </c>
      <c r="BP65" s="90">
        <v>-207.1057342</v>
      </c>
      <c r="BQ65" s="338">
        <f t="shared" si="2"/>
        <v>152.08333333333334</v>
      </c>
      <c r="BR65" s="336"/>
      <c r="BS65" s="209"/>
      <c r="BT65" s="337">
        <v>60</v>
      </c>
      <c r="BU65" s="337">
        <v>13140000</v>
      </c>
      <c r="BV65" s="90">
        <v>1041.2508660000001</v>
      </c>
      <c r="BW65" s="90">
        <v>1001.410022</v>
      </c>
      <c r="BX65" s="90">
        <v>-32.605522860000001</v>
      </c>
      <c r="BY65" s="90">
        <v>31.227061469999999</v>
      </c>
      <c r="BZ65" s="90">
        <v>-186.28945659999999</v>
      </c>
      <c r="CA65" s="90">
        <v>175.87867270000001</v>
      </c>
      <c r="CB65" s="209"/>
      <c r="CC65" s="209"/>
      <c r="CD65" s="209"/>
      <c r="CE65" s="209"/>
    </row>
    <row r="66" spans="1:83" ht="9.9499999999999993" customHeight="1">
      <c r="A66" s="209"/>
      <c r="B66" s="141"/>
      <c r="C66" s="10">
        <f t="shared" si="40"/>
        <v>71</v>
      </c>
      <c r="D66" s="10">
        <f t="shared" si="41"/>
        <v>72</v>
      </c>
      <c r="E66" s="10">
        <f t="shared" si="42"/>
        <v>73</v>
      </c>
      <c r="F66" s="10">
        <f t="shared" si="43"/>
        <v>74</v>
      </c>
      <c r="G66" s="10">
        <f t="shared" si="44"/>
        <v>75</v>
      </c>
      <c r="H66" s="10">
        <f t="shared" si="45"/>
        <v>76</v>
      </c>
      <c r="I66" s="10">
        <f t="shared" si="46"/>
        <v>77</v>
      </c>
      <c r="J66" s="10">
        <f t="shared" si="47"/>
        <v>78</v>
      </c>
      <c r="K66" s="10">
        <f t="shared" si="48"/>
        <v>79</v>
      </c>
      <c r="L66" s="10">
        <f t="shared" si="49"/>
        <v>80</v>
      </c>
      <c r="M66" s="85"/>
      <c r="N66" s="308">
        <v>60</v>
      </c>
      <c r="O66" s="309">
        <v>0</v>
      </c>
      <c r="P66" s="309">
        <v>7</v>
      </c>
      <c r="Q66" s="309">
        <v>8</v>
      </c>
      <c r="R66" s="308">
        <v>60</v>
      </c>
      <c r="S66" s="317" t="s">
        <v>184</v>
      </c>
      <c r="T66" s="308">
        <v>1</v>
      </c>
      <c r="U66" s="308">
        <v>160</v>
      </c>
      <c r="V66" s="308">
        <v>0.1</v>
      </c>
      <c r="W66" s="310">
        <v>9.9999999999999995E-7</v>
      </c>
      <c r="X66" s="308">
        <v>0.2</v>
      </c>
      <c r="Y66" s="308">
        <v>0.3</v>
      </c>
      <c r="Z66" s="308">
        <v>0.21</v>
      </c>
      <c r="AA66" s="308">
        <v>3.5</v>
      </c>
      <c r="AB66" s="314" t="s">
        <v>276</v>
      </c>
      <c r="AC66" s="241" t="str">
        <f t="shared" si="4"/>
        <v>9,8</v>
      </c>
      <c r="AD66" s="241" t="str">
        <f t="shared" si="5"/>
        <v/>
      </c>
      <c r="AE66" s="195">
        <v>26</v>
      </c>
      <c r="AF66" s="195">
        <v>7183200</v>
      </c>
      <c r="AG66" s="195">
        <v>1.25</v>
      </c>
      <c r="AH66" s="195">
        <v>0</v>
      </c>
      <c r="AI66" s="195">
        <v>0.20999999999999699</v>
      </c>
      <c r="AJ66" s="195">
        <v>0.21</v>
      </c>
      <c r="AK66" s="195">
        <v>0</v>
      </c>
      <c r="AL66" s="195">
        <v>4.5748162816158398E-3</v>
      </c>
      <c r="AM66" s="195">
        <v>0</v>
      </c>
      <c r="AN66" s="195">
        <v>0</v>
      </c>
      <c r="AO66" s="195">
        <v>-0.249999999999996</v>
      </c>
      <c r="AP66" s="195">
        <v>0</v>
      </c>
      <c r="AQ66" s="195">
        <v>0</v>
      </c>
      <c r="AR66" s="195">
        <v>0</v>
      </c>
      <c r="AS66" s="195">
        <v>0</v>
      </c>
      <c r="AT66" s="195">
        <v>0</v>
      </c>
      <c r="AU66" s="195">
        <v>83.1388888888888</v>
      </c>
      <c r="AV66" s="324"/>
      <c r="AW66" s="324"/>
      <c r="AX66" s="324"/>
      <c r="AY66" s="324"/>
      <c r="AZ66" s="324"/>
      <c r="BA66" s="324"/>
      <c r="BB66" s="332">
        <v>61</v>
      </c>
      <c r="BC66" s="332">
        <v>0.20000999999999999</v>
      </c>
      <c r="BD66" s="332"/>
      <c r="BE66" s="333" t="s">
        <v>29</v>
      </c>
      <c r="BF66" s="334" t="s">
        <v>554</v>
      </c>
      <c r="BG66" s="209"/>
      <c r="BH66" s="337">
        <v>61</v>
      </c>
      <c r="BI66" s="337">
        <v>13315200</v>
      </c>
      <c r="BJ66" s="90">
        <v>185</v>
      </c>
      <c r="BK66" s="90">
        <v>1015.921935</v>
      </c>
      <c r="BL66" s="90">
        <v>225.3783559</v>
      </c>
      <c r="BM66" s="90">
        <v>6.1734691350000004</v>
      </c>
      <c r="BN66" s="90">
        <v>-1015.921935</v>
      </c>
      <c r="BO66" s="90">
        <v>-197.10058470000001</v>
      </c>
      <c r="BP66" s="90">
        <v>-207.10430210000001</v>
      </c>
      <c r="BQ66" s="338">
        <f t="shared" si="2"/>
        <v>154.11111111111111</v>
      </c>
      <c r="BR66" s="336"/>
      <c r="BS66" s="209"/>
      <c r="BT66" s="337">
        <v>61</v>
      </c>
      <c r="BU66" s="337">
        <v>13315200</v>
      </c>
      <c r="BV66" s="90">
        <v>1041.250847</v>
      </c>
      <c r="BW66" s="90">
        <v>1001.410003</v>
      </c>
      <c r="BX66" s="90">
        <v>-32.604700469999997</v>
      </c>
      <c r="BY66" s="90">
        <v>31.227061469999999</v>
      </c>
      <c r="BZ66" s="90">
        <v>-186.28544070000001</v>
      </c>
      <c r="CA66" s="90">
        <v>175.87724059999999</v>
      </c>
      <c r="CB66" s="209"/>
      <c r="CC66" s="209"/>
      <c r="CD66" s="209"/>
      <c r="CE66" s="209"/>
    </row>
    <row r="67" spans="1:83" ht="9.9499999999999993" customHeight="1">
      <c r="A67" s="209"/>
      <c r="B67" s="141"/>
      <c r="C67" s="10">
        <f t="shared" si="40"/>
        <v>81</v>
      </c>
      <c r="D67" s="10">
        <f t="shared" si="41"/>
        <v>82</v>
      </c>
      <c r="E67" s="10">
        <f t="shared" si="42"/>
        <v>83</v>
      </c>
      <c r="F67" s="10">
        <f t="shared" si="43"/>
        <v>84</v>
      </c>
      <c r="G67" s="10">
        <f t="shared" si="44"/>
        <v>85</v>
      </c>
      <c r="H67" s="10">
        <f t="shared" si="45"/>
        <v>86</v>
      </c>
      <c r="I67" s="10">
        <f t="shared" si="46"/>
        <v>87</v>
      </c>
      <c r="J67" s="10">
        <f t="shared" si="47"/>
        <v>88</v>
      </c>
      <c r="K67" s="10">
        <f t="shared" si="48"/>
        <v>89</v>
      </c>
      <c r="L67" s="10">
        <f t="shared" si="49"/>
        <v>90</v>
      </c>
      <c r="M67" s="85"/>
      <c r="N67" s="308">
        <v>61</v>
      </c>
      <c r="O67" s="309">
        <v>0</v>
      </c>
      <c r="P67" s="309">
        <v>8</v>
      </c>
      <c r="Q67" s="309">
        <v>1</v>
      </c>
      <c r="R67" s="308">
        <v>61</v>
      </c>
      <c r="S67" s="317" t="s">
        <v>163</v>
      </c>
      <c r="T67" s="308">
        <v>1</v>
      </c>
      <c r="U67" s="308">
        <v>161</v>
      </c>
      <c r="V67" s="308">
        <v>0.1</v>
      </c>
      <c r="W67" s="310">
        <v>9.9999999999999995E-7</v>
      </c>
      <c r="X67" s="308">
        <v>0.2</v>
      </c>
      <c r="Y67" s="308">
        <v>0.3</v>
      </c>
      <c r="Z67" s="308">
        <v>0.21</v>
      </c>
      <c r="AA67" s="308">
        <v>3.5</v>
      </c>
      <c r="AB67" s="314" t="s">
        <v>276</v>
      </c>
      <c r="AC67" s="241" t="str">
        <f t="shared" si="4"/>
        <v>2,9</v>
      </c>
      <c r="AD67" s="241" t="str">
        <f t="shared" si="5"/>
        <v/>
      </c>
      <c r="AE67" s="195">
        <v>27</v>
      </c>
      <c r="AF67" s="195">
        <v>7358400</v>
      </c>
      <c r="AG67" s="195">
        <v>1.25</v>
      </c>
      <c r="AH67" s="195">
        <v>0</v>
      </c>
      <c r="AI67" s="195">
        <v>0.20999999999999699</v>
      </c>
      <c r="AJ67" s="195">
        <v>0.21</v>
      </c>
      <c r="AK67" s="195">
        <v>0</v>
      </c>
      <c r="AL67" s="195">
        <v>4.4182789368246399E-3</v>
      </c>
      <c r="AM67" s="195">
        <v>0</v>
      </c>
      <c r="AN67" s="195">
        <v>0</v>
      </c>
      <c r="AO67" s="195">
        <v>-0.249999999999996</v>
      </c>
      <c r="AP67" s="195">
        <v>0</v>
      </c>
      <c r="AQ67" s="195">
        <v>0</v>
      </c>
      <c r="AR67" s="195">
        <v>0</v>
      </c>
      <c r="AS67" s="195">
        <v>0</v>
      </c>
      <c r="AT67" s="195">
        <v>0</v>
      </c>
      <c r="AU67" s="195">
        <v>85.1666666666666</v>
      </c>
      <c r="AV67" s="324"/>
      <c r="AW67" s="324"/>
      <c r="AX67" s="324"/>
      <c r="AY67" s="324"/>
      <c r="AZ67" s="324"/>
      <c r="BA67" s="324"/>
      <c r="BB67" s="332">
        <v>62</v>
      </c>
      <c r="BC67" s="332">
        <v>0.20000999999999999</v>
      </c>
      <c r="BD67" s="332"/>
      <c r="BE67" s="333" t="s">
        <v>29</v>
      </c>
      <c r="BF67" s="334" t="s">
        <v>555</v>
      </c>
      <c r="BG67" s="209"/>
      <c r="BH67" s="337">
        <v>62</v>
      </c>
      <c r="BI67" s="337">
        <v>13490400</v>
      </c>
      <c r="BJ67" s="90">
        <v>185</v>
      </c>
      <c r="BK67" s="90">
        <v>1015.918455</v>
      </c>
      <c r="BL67" s="90">
        <v>225.37378269999999</v>
      </c>
      <c r="BM67" s="90">
        <v>6.1722044370000004</v>
      </c>
      <c r="BN67" s="90">
        <v>-1015.918455</v>
      </c>
      <c r="BO67" s="90">
        <v>-197.09865980000001</v>
      </c>
      <c r="BP67" s="90">
        <v>-207.10291849999999</v>
      </c>
      <c r="BQ67" s="338">
        <f t="shared" si="2"/>
        <v>156.13888888888889</v>
      </c>
      <c r="BR67" s="336"/>
      <c r="BS67" s="209"/>
      <c r="BT67" s="337">
        <v>62</v>
      </c>
      <c r="BU67" s="337">
        <v>13490400</v>
      </c>
      <c r="BV67" s="90">
        <v>1041.25083</v>
      </c>
      <c r="BW67" s="90">
        <v>1001.409986</v>
      </c>
      <c r="BX67" s="90">
        <v>-32.603922769999997</v>
      </c>
      <c r="BY67" s="90">
        <v>31.227061469999999</v>
      </c>
      <c r="BZ67" s="90">
        <v>-186.28164849999999</v>
      </c>
      <c r="CA67" s="90">
        <v>175.875857</v>
      </c>
      <c r="CB67" s="209"/>
      <c r="CC67" s="209"/>
      <c r="CD67" s="209"/>
      <c r="CE67" s="209"/>
    </row>
    <row r="68" spans="1:83" ht="9.9499999999999993" customHeight="1">
      <c r="A68" s="209"/>
      <c r="B68" s="141"/>
      <c r="C68" s="10">
        <f t="shared" si="40"/>
        <v>91</v>
      </c>
      <c r="D68" s="10">
        <f t="shared" si="41"/>
        <v>92</v>
      </c>
      <c r="E68" s="10">
        <f t="shared" si="42"/>
        <v>93</v>
      </c>
      <c r="F68" s="10">
        <f t="shared" si="43"/>
        <v>94</v>
      </c>
      <c r="G68" s="10">
        <f t="shared" si="44"/>
        <v>95</v>
      </c>
      <c r="H68" s="10">
        <f t="shared" si="45"/>
        <v>96</v>
      </c>
      <c r="I68" s="10">
        <f t="shared" si="46"/>
        <v>97</v>
      </c>
      <c r="J68" s="10">
        <f t="shared" si="47"/>
        <v>98</v>
      </c>
      <c r="K68" s="10">
        <f t="shared" si="48"/>
        <v>99</v>
      </c>
      <c r="L68" s="10">
        <f t="shared" si="49"/>
        <v>100</v>
      </c>
      <c r="M68" s="85"/>
      <c r="N68" s="308">
        <v>62</v>
      </c>
      <c r="O68" s="309">
        <v>0</v>
      </c>
      <c r="P68" s="309">
        <v>8</v>
      </c>
      <c r="Q68" s="309">
        <v>2</v>
      </c>
      <c r="R68" s="308">
        <v>62</v>
      </c>
      <c r="S68" s="317" t="s">
        <v>164</v>
      </c>
      <c r="T68" s="308">
        <v>1</v>
      </c>
      <c r="U68" s="308">
        <v>162</v>
      </c>
      <c r="V68" s="308">
        <v>0.1</v>
      </c>
      <c r="W68" s="310">
        <v>9.9999999999999995E-7</v>
      </c>
      <c r="X68" s="308">
        <v>0.2</v>
      </c>
      <c r="Y68" s="308">
        <v>0.3</v>
      </c>
      <c r="Z68" s="308">
        <v>0.21</v>
      </c>
      <c r="AA68" s="308">
        <v>3.5</v>
      </c>
      <c r="AB68" s="314" t="s">
        <v>276</v>
      </c>
      <c r="AC68" s="241" t="str">
        <f t="shared" si="4"/>
        <v>3,9</v>
      </c>
      <c r="AD68" s="241" t="str">
        <f t="shared" si="5"/>
        <v/>
      </c>
      <c r="AE68" s="195">
        <v>28</v>
      </c>
      <c r="AF68" s="195">
        <v>7533600</v>
      </c>
      <c r="AG68" s="195">
        <v>1.25</v>
      </c>
      <c r="AH68" s="195">
        <v>0</v>
      </c>
      <c r="AI68" s="195">
        <v>0.20999999999999699</v>
      </c>
      <c r="AJ68" s="195">
        <v>0.21</v>
      </c>
      <c r="AK68" s="195">
        <v>0</v>
      </c>
      <c r="AL68" s="195">
        <v>4.2720878635340602E-3</v>
      </c>
      <c r="AM68" s="195">
        <v>0</v>
      </c>
      <c r="AN68" s="195">
        <v>0</v>
      </c>
      <c r="AO68" s="195">
        <v>-0.249999999999996</v>
      </c>
      <c r="AP68" s="195">
        <v>0</v>
      </c>
      <c r="AQ68" s="195">
        <v>0</v>
      </c>
      <c r="AR68" s="195">
        <v>0</v>
      </c>
      <c r="AS68" s="195">
        <v>0</v>
      </c>
      <c r="AT68" s="195">
        <v>0</v>
      </c>
      <c r="AU68" s="195">
        <v>87.1944444444444</v>
      </c>
      <c r="AV68" s="324"/>
      <c r="AW68" s="324"/>
      <c r="AX68" s="324"/>
      <c r="AY68" s="324"/>
      <c r="AZ68" s="324"/>
      <c r="BA68" s="324"/>
      <c r="BB68" s="332">
        <v>63</v>
      </c>
      <c r="BC68" s="332">
        <v>0.100005</v>
      </c>
      <c r="BD68" s="332"/>
      <c r="BE68" s="333" t="s">
        <v>29</v>
      </c>
      <c r="BF68" s="334" t="s">
        <v>556</v>
      </c>
      <c r="BG68" s="209"/>
      <c r="BH68" s="337">
        <v>63</v>
      </c>
      <c r="BI68" s="337">
        <v>13665600</v>
      </c>
      <c r="BJ68" s="90">
        <v>185</v>
      </c>
      <c r="BK68" s="90">
        <v>1015.921511</v>
      </c>
      <c r="BL68" s="90">
        <v>225.37264239999999</v>
      </c>
      <c r="BM68" s="90">
        <v>6.1647135070000001</v>
      </c>
      <c r="BN68" s="90">
        <v>-1015.921511</v>
      </c>
      <c r="BO68" s="90">
        <v>-197.10634719999999</v>
      </c>
      <c r="BP68" s="90">
        <v>-207.1015817</v>
      </c>
      <c r="BQ68" s="338">
        <f t="shared" si="2"/>
        <v>158.16666666666666</v>
      </c>
      <c r="BR68" s="336"/>
      <c r="BS68" s="209"/>
      <c r="BT68" s="337">
        <v>63</v>
      </c>
      <c r="BU68" s="337">
        <v>13665600</v>
      </c>
      <c r="BV68" s="90">
        <v>1041.2508130000001</v>
      </c>
      <c r="BW68" s="90">
        <v>1001.40997</v>
      </c>
      <c r="BX68" s="90">
        <v>-32.603187480000003</v>
      </c>
      <c r="BY68" s="90">
        <v>31.227061469999999</v>
      </c>
      <c r="BZ68" s="90">
        <v>-186.27807490000001</v>
      </c>
      <c r="CA68" s="90">
        <v>175.8745203</v>
      </c>
      <c r="CB68" s="209"/>
      <c r="CC68" s="209"/>
      <c r="CD68" s="209"/>
      <c r="CE68" s="209"/>
    </row>
    <row r="69" spans="1:83" ht="9.9499999999999993" customHeight="1">
      <c r="A69" s="209"/>
      <c r="B69" s="141"/>
      <c r="C69" s="10">
        <f t="shared" si="40"/>
        <v>101</v>
      </c>
      <c r="D69" s="10">
        <f t="shared" si="41"/>
        <v>102</v>
      </c>
      <c r="E69" s="10">
        <f t="shared" si="42"/>
        <v>103</v>
      </c>
      <c r="F69" s="10">
        <f t="shared" si="43"/>
        <v>104</v>
      </c>
      <c r="G69" s="10">
        <f t="shared" si="44"/>
        <v>105</v>
      </c>
      <c r="H69" s="10">
        <f t="shared" si="45"/>
        <v>106</v>
      </c>
      <c r="I69" s="10">
        <f t="shared" si="46"/>
        <v>107</v>
      </c>
      <c r="J69" s="10">
        <f t="shared" si="47"/>
        <v>108</v>
      </c>
      <c r="K69" s="10">
        <f t="shared" si="48"/>
        <v>109</v>
      </c>
      <c r="L69" s="10">
        <f t="shared" si="49"/>
        <v>110</v>
      </c>
      <c r="M69" s="85"/>
      <c r="N69" s="308">
        <v>63</v>
      </c>
      <c r="O69" s="309">
        <v>0</v>
      </c>
      <c r="P69" s="309">
        <v>8</v>
      </c>
      <c r="Q69" s="309">
        <v>3</v>
      </c>
      <c r="R69" s="308">
        <v>63</v>
      </c>
      <c r="S69" s="317" t="s">
        <v>166</v>
      </c>
      <c r="T69" s="308">
        <v>1</v>
      </c>
      <c r="U69" s="308">
        <v>163</v>
      </c>
      <c r="V69" s="308">
        <v>0.1</v>
      </c>
      <c r="W69" s="310">
        <v>9.9999999999999995E-7</v>
      </c>
      <c r="X69" s="308">
        <v>0.1</v>
      </c>
      <c r="Y69" s="308">
        <v>0.3</v>
      </c>
      <c r="Z69" s="308">
        <v>0.11</v>
      </c>
      <c r="AA69" s="308">
        <v>3.5</v>
      </c>
      <c r="AB69" s="314" t="s">
        <v>298</v>
      </c>
      <c r="AC69" s="241" t="str">
        <f t="shared" si="4"/>
        <v/>
      </c>
      <c r="AD69" s="241" t="str">
        <f t="shared" si="5"/>
        <v>4,9</v>
      </c>
      <c r="AE69" s="195">
        <v>29</v>
      </c>
      <c r="AF69" s="195">
        <v>7708800</v>
      </c>
      <c r="AG69" s="195">
        <v>1.25</v>
      </c>
      <c r="AH69" s="195">
        <v>0</v>
      </c>
      <c r="AI69" s="195">
        <v>0.20999999999999699</v>
      </c>
      <c r="AJ69" s="195">
        <v>0.21</v>
      </c>
      <c r="AK69" s="195">
        <v>0</v>
      </c>
      <c r="AL69" s="195">
        <v>4.1361596396468697E-3</v>
      </c>
      <c r="AM69" s="195">
        <v>0</v>
      </c>
      <c r="AN69" s="195">
        <v>0</v>
      </c>
      <c r="AO69" s="195">
        <v>-0.249999999999964</v>
      </c>
      <c r="AP69" s="195">
        <v>0</v>
      </c>
      <c r="AQ69" s="195">
        <v>0</v>
      </c>
      <c r="AR69" s="195">
        <v>0</v>
      </c>
      <c r="AS69" s="195">
        <v>0</v>
      </c>
      <c r="AT69" s="195">
        <v>0</v>
      </c>
      <c r="AU69" s="195">
        <v>89.2222222222222</v>
      </c>
      <c r="AV69" s="324"/>
      <c r="AW69" s="324"/>
      <c r="AX69" s="324"/>
      <c r="AY69" s="324"/>
      <c r="AZ69" s="324"/>
      <c r="BA69" s="324"/>
      <c r="BB69" s="332">
        <v>64</v>
      </c>
      <c r="BC69" s="332">
        <v>0.100005</v>
      </c>
      <c r="BD69" s="332"/>
      <c r="BE69" s="333" t="s">
        <v>29</v>
      </c>
      <c r="BF69" s="334" t="s">
        <v>557</v>
      </c>
      <c r="BG69" s="209"/>
      <c r="BH69" s="337">
        <v>64</v>
      </c>
      <c r="BI69" s="337">
        <v>13840800</v>
      </c>
      <c r="BJ69" s="90">
        <v>185</v>
      </c>
      <c r="BK69" s="90">
        <v>1015.930117</v>
      </c>
      <c r="BL69" s="90">
        <v>225.37443099999999</v>
      </c>
      <c r="BM69" s="90">
        <v>6.1519681439999996</v>
      </c>
      <c r="BN69" s="90">
        <v>-1015.930117</v>
      </c>
      <c r="BO69" s="90">
        <v>-197.12217340000001</v>
      </c>
      <c r="BP69" s="90">
        <v>-207.1002895</v>
      </c>
      <c r="BQ69" s="338">
        <f t="shared" si="2"/>
        <v>160.19444444444446</v>
      </c>
      <c r="BR69" s="336"/>
      <c r="BS69" s="209"/>
      <c r="BT69" s="337">
        <v>64</v>
      </c>
      <c r="BU69" s="337">
        <v>13840800</v>
      </c>
      <c r="BV69" s="90">
        <v>1041.2507969999999</v>
      </c>
      <c r="BW69" s="90">
        <v>1001.409955</v>
      </c>
      <c r="BX69" s="90">
        <v>-32.602491809999997</v>
      </c>
      <c r="BY69" s="90">
        <v>31.227061469999999</v>
      </c>
      <c r="BZ69" s="90">
        <v>-186.27471170000001</v>
      </c>
      <c r="CA69" s="90">
        <v>175.87322800000001</v>
      </c>
      <c r="CB69" s="209"/>
      <c r="CC69" s="209"/>
      <c r="CD69" s="209"/>
      <c r="CE69" s="209"/>
    </row>
    <row r="70" spans="1:83" ht="9.9499999999999993" customHeight="1">
      <c r="A70" s="209"/>
      <c r="B70" s="141"/>
      <c r="C70" s="10">
        <f t="shared" si="40"/>
        <v>111</v>
      </c>
      <c r="D70" s="10">
        <f t="shared" si="41"/>
        <v>112</v>
      </c>
      <c r="E70" s="10">
        <f t="shared" si="42"/>
        <v>113</v>
      </c>
      <c r="F70" s="10">
        <f t="shared" si="43"/>
        <v>114</v>
      </c>
      <c r="G70" s="10">
        <f t="shared" si="44"/>
        <v>115</v>
      </c>
      <c r="H70" s="10">
        <f t="shared" si="45"/>
        <v>116</v>
      </c>
      <c r="I70" s="10">
        <f t="shared" si="46"/>
        <v>117</v>
      </c>
      <c r="J70" s="10">
        <f t="shared" si="47"/>
        <v>118</v>
      </c>
      <c r="K70" s="10">
        <f t="shared" si="48"/>
        <v>119</v>
      </c>
      <c r="L70" s="10">
        <f t="shared" si="49"/>
        <v>120</v>
      </c>
      <c r="M70" s="85"/>
      <c r="N70" s="308">
        <v>64</v>
      </c>
      <c r="O70" s="309">
        <v>0</v>
      </c>
      <c r="P70" s="309">
        <v>8</v>
      </c>
      <c r="Q70" s="309">
        <v>4</v>
      </c>
      <c r="R70" s="308">
        <v>64</v>
      </c>
      <c r="S70" s="317" t="s">
        <v>167</v>
      </c>
      <c r="T70" s="308">
        <v>1</v>
      </c>
      <c r="U70" s="308">
        <v>164</v>
      </c>
      <c r="V70" s="308">
        <v>0.1</v>
      </c>
      <c r="W70" s="310">
        <v>9.9999999999999995E-7</v>
      </c>
      <c r="X70" s="308">
        <v>0.1</v>
      </c>
      <c r="Y70" s="308">
        <v>0.3</v>
      </c>
      <c r="Z70" s="308">
        <v>0.11</v>
      </c>
      <c r="AA70" s="308">
        <v>3.5</v>
      </c>
      <c r="AB70" s="314" t="s">
        <v>298</v>
      </c>
      <c r="AC70" s="241" t="str">
        <f t="shared" si="4"/>
        <v/>
      </c>
      <c r="AD70" s="241" t="str">
        <f t="shared" si="5"/>
        <v>5,9</v>
      </c>
      <c r="AE70" s="195">
        <v>30</v>
      </c>
      <c r="AF70" s="195">
        <v>7884000</v>
      </c>
      <c r="AG70" s="195">
        <v>1.25</v>
      </c>
      <c r="AH70" s="195">
        <v>0</v>
      </c>
      <c r="AI70" s="195">
        <v>0.21000000000005301</v>
      </c>
      <c r="AJ70" s="195">
        <v>0.21</v>
      </c>
      <c r="AK70" s="195">
        <v>0</v>
      </c>
      <c r="AL70" s="195">
        <v>4.0101580799788601E-3</v>
      </c>
      <c r="AM70" s="195">
        <v>0</v>
      </c>
      <c r="AN70" s="195">
        <v>0</v>
      </c>
      <c r="AO70" s="195">
        <v>-0.249999999999996</v>
      </c>
      <c r="AP70" s="195">
        <v>0</v>
      </c>
      <c r="AQ70" s="195">
        <v>0</v>
      </c>
      <c r="AR70" s="195">
        <v>0</v>
      </c>
      <c r="AS70" s="195">
        <v>0</v>
      </c>
      <c r="AT70" s="195">
        <v>0</v>
      </c>
      <c r="AU70" s="195">
        <v>91.25</v>
      </c>
      <c r="AV70" s="324"/>
      <c r="AW70" s="324"/>
      <c r="AX70" s="324"/>
      <c r="AY70" s="324"/>
      <c r="AZ70" s="324"/>
      <c r="BA70" s="324"/>
      <c r="BB70" s="332">
        <v>65</v>
      </c>
      <c r="BC70" s="332">
        <v>0.100005</v>
      </c>
      <c r="BD70" s="332"/>
      <c r="BE70" s="333" t="s">
        <v>29</v>
      </c>
      <c r="BF70" s="334" t="s">
        <v>558</v>
      </c>
      <c r="BG70" s="209"/>
      <c r="BH70" s="337">
        <v>65</v>
      </c>
      <c r="BI70" s="337">
        <v>14016000</v>
      </c>
      <c r="BJ70" s="90">
        <v>185</v>
      </c>
      <c r="BK70" s="90">
        <v>1015.937994</v>
      </c>
      <c r="BL70" s="90">
        <v>225.37601720000001</v>
      </c>
      <c r="BM70" s="90">
        <v>6.1402108809999998</v>
      </c>
      <c r="BN70" s="90">
        <v>-1015.937994</v>
      </c>
      <c r="BO70" s="90">
        <v>-197.13676770000001</v>
      </c>
      <c r="BP70" s="90">
        <v>-207.0990386</v>
      </c>
      <c r="BQ70" s="338">
        <f t="shared" ref="BQ70:BQ133" si="50">BI70/$BQ$4</f>
        <v>162.22222222222223</v>
      </c>
      <c r="BR70" s="336"/>
      <c r="BS70" s="209"/>
      <c r="BT70" s="337">
        <v>65</v>
      </c>
      <c r="BU70" s="337">
        <v>14016000</v>
      </c>
      <c r="BV70" s="90">
        <v>1041.2507820000001</v>
      </c>
      <c r="BW70" s="90">
        <v>1001.40994</v>
      </c>
      <c r="BX70" s="90">
        <v>-32.60183292</v>
      </c>
      <c r="BY70" s="90">
        <v>31.227061469999999</v>
      </c>
      <c r="BZ70" s="90">
        <v>-186.27154060000001</v>
      </c>
      <c r="CA70" s="90">
        <v>175.8719772</v>
      </c>
      <c r="CB70" s="209"/>
      <c r="CC70" s="209"/>
      <c r="CD70" s="209"/>
      <c r="CE70" s="209"/>
    </row>
    <row r="71" spans="1:83" ht="9.9499999999999993" customHeight="1">
      <c r="A71" s="209"/>
      <c r="B71" s="141"/>
      <c r="C71" s="10">
        <f t="shared" si="40"/>
        <v>121</v>
      </c>
      <c r="D71" s="10">
        <f t="shared" si="41"/>
        <v>122</v>
      </c>
      <c r="E71" s="10">
        <f t="shared" si="42"/>
        <v>123</v>
      </c>
      <c r="F71" s="10">
        <f t="shared" si="43"/>
        <v>124</v>
      </c>
      <c r="G71" s="10">
        <f t="shared" si="44"/>
        <v>125</v>
      </c>
      <c r="H71" s="10">
        <f t="shared" si="45"/>
        <v>126</v>
      </c>
      <c r="I71" s="10">
        <f t="shared" si="46"/>
        <v>127</v>
      </c>
      <c r="J71" s="10">
        <f t="shared" si="47"/>
        <v>128</v>
      </c>
      <c r="K71" s="10">
        <f t="shared" si="48"/>
        <v>129</v>
      </c>
      <c r="L71" s="10">
        <f t="shared" si="49"/>
        <v>130</v>
      </c>
      <c r="M71" s="85"/>
      <c r="N71" s="308">
        <v>65</v>
      </c>
      <c r="O71" s="309">
        <v>0</v>
      </c>
      <c r="P71" s="309">
        <v>8</v>
      </c>
      <c r="Q71" s="309">
        <v>5</v>
      </c>
      <c r="R71" s="308">
        <v>65</v>
      </c>
      <c r="S71" s="317" t="s">
        <v>168</v>
      </c>
      <c r="T71" s="308">
        <v>1</v>
      </c>
      <c r="U71" s="308">
        <v>165</v>
      </c>
      <c r="V71" s="308">
        <v>0.1</v>
      </c>
      <c r="W71" s="310">
        <v>9.9999999999999995E-7</v>
      </c>
      <c r="X71" s="308">
        <v>0.1</v>
      </c>
      <c r="Y71" s="308">
        <v>0.3</v>
      </c>
      <c r="Z71" s="308">
        <v>0.11</v>
      </c>
      <c r="AA71" s="308">
        <v>3.5</v>
      </c>
      <c r="AB71" s="314" t="s">
        <v>276</v>
      </c>
      <c r="AC71" s="241" t="str">
        <f t="shared" ref="AC71:AC134" si="51">IF(AB71=$AB$3,_xlfn.CONCAT(Q71+1,",",P71+1),"")</f>
        <v>6,9</v>
      </c>
      <c r="AD71" s="241" t="str">
        <f t="shared" ref="AD71:AD134" si="52">IF(AB71=$AB$4,_xlfn.CONCAT(Q71+1,",",P71+1),"")</f>
        <v/>
      </c>
      <c r="AE71" s="195">
        <v>31</v>
      </c>
      <c r="AF71" s="195">
        <v>8059200</v>
      </c>
      <c r="AG71" s="195">
        <v>2.5</v>
      </c>
      <c r="AH71" s="195">
        <v>0</v>
      </c>
      <c r="AI71" s="195">
        <v>0.20999999999999699</v>
      </c>
      <c r="AJ71" s="195">
        <v>0.21</v>
      </c>
      <c r="AK71" s="195">
        <v>0</v>
      </c>
      <c r="AL71" s="195">
        <v>3.8935875697783499E-3</v>
      </c>
      <c r="AM71" s="195">
        <v>0</v>
      </c>
      <c r="AN71" s="195">
        <v>0</v>
      </c>
      <c r="AO71" s="195">
        <v>-0.25000000000006001</v>
      </c>
      <c r="AP71" s="195">
        <v>0</v>
      </c>
      <c r="AQ71" s="195">
        <v>0</v>
      </c>
      <c r="AR71" s="195">
        <v>0</v>
      </c>
      <c r="AS71" s="195">
        <v>0</v>
      </c>
      <c r="AT71" s="195">
        <v>0</v>
      </c>
      <c r="AU71" s="195">
        <v>93.2777777777777</v>
      </c>
      <c r="AV71" s="324"/>
      <c r="AW71" s="324"/>
      <c r="AX71" s="324"/>
      <c r="AY71" s="324"/>
      <c r="AZ71" s="324"/>
      <c r="BA71" s="324"/>
      <c r="BB71" s="332">
        <v>66</v>
      </c>
      <c r="BC71" s="332">
        <v>0.100005</v>
      </c>
      <c r="BD71" s="332"/>
      <c r="BE71" s="333" t="s">
        <v>29</v>
      </c>
      <c r="BF71" s="334" t="s">
        <v>559</v>
      </c>
      <c r="BG71" s="209"/>
      <c r="BH71" s="337">
        <v>66</v>
      </c>
      <c r="BI71" s="337">
        <v>14191200</v>
      </c>
      <c r="BJ71" s="90">
        <v>185</v>
      </c>
      <c r="BK71" s="90">
        <v>1015.945202</v>
      </c>
      <c r="BL71" s="90">
        <v>225.3773971</v>
      </c>
      <c r="BM71" s="90">
        <v>6.1293595989999998</v>
      </c>
      <c r="BN71" s="90">
        <v>-1015.945202</v>
      </c>
      <c r="BO71" s="90">
        <v>-197.15021100000001</v>
      </c>
      <c r="BP71" s="90">
        <v>-207.0978265</v>
      </c>
      <c r="BQ71" s="338">
        <f t="shared" si="50"/>
        <v>164.25</v>
      </c>
      <c r="BR71" s="336"/>
      <c r="BS71" s="209"/>
      <c r="BT71" s="337">
        <v>66</v>
      </c>
      <c r="BU71" s="337">
        <v>14191200</v>
      </c>
      <c r="BV71" s="90">
        <v>1041.250767</v>
      </c>
      <c r="BW71" s="90">
        <v>1001.409927</v>
      </c>
      <c r="BX71" s="90">
        <v>-32.601208110000002</v>
      </c>
      <c r="BY71" s="90">
        <v>31.227061469999999</v>
      </c>
      <c r="BZ71" s="90">
        <v>-186.2685444</v>
      </c>
      <c r="CA71" s="90">
        <v>175.8707651</v>
      </c>
      <c r="CB71" s="209"/>
      <c r="CC71" s="209"/>
      <c r="CD71" s="209"/>
      <c r="CE71" s="209"/>
    </row>
    <row r="72" spans="1:83" ht="9.9499999999999993" customHeight="1">
      <c r="A72" s="209"/>
      <c r="B72" s="141"/>
      <c r="C72" s="10">
        <f t="shared" si="40"/>
        <v>131</v>
      </c>
      <c r="D72" s="10">
        <f t="shared" si="41"/>
        <v>132</v>
      </c>
      <c r="E72" s="10">
        <f t="shared" si="42"/>
        <v>133</v>
      </c>
      <c r="F72" s="10">
        <f t="shared" si="43"/>
        <v>134</v>
      </c>
      <c r="G72" s="10">
        <f t="shared" si="44"/>
        <v>135</v>
      </c>
      <c r="H72" s="10">
        <f t="shared" si="45"/>
        <v>136</v>
      </c>
      <c r="I72" s="10">
        <f t="shared" si="46"/>
        <v>137</v>
      </c>
      <c r="J72" s="10">
        <f t="shared" si="47"/>
        <v>138</v>
      </c>
      <c r="K72" s="10">
        <f t="shared" si="48"/>
        <v>139</v>
      </c>
      <c r="L72" s="10">
        <f t="shared" si="49"/>
        <v>140</v>
      </c>
      <c r="M72" s="85"/>
      <c r="N72" s="308">
        <v>66</v>
      </c>
      <c r="O72" s="309">
        <v>0</v>
      </c>
      <c r="P72" s="309">
        <v>8</v>
      </c>
      <c r="Q72" s="309">
        <v>6</v>
      </c>
      <c r="R72" s="308">
        <v>66</v>
      </c>
      <c r="S72" s="317" t="s">
        <v>170</v>
      </c>
      <c r="T72" s="308">
        <v>1</v>
      </c>
      <c r="U72" s="308">
        <v>166</v>
      </c>
      <c r="V72" s="308">
        <v>0.1</v>
      </c>
      <c r="W72" s="310">
        <v>9.9999999999999995E-7</v>
      </c>
      <c r="X72" s="308">
        <v>0.1</v>
      </c>
      <c r="Y72" s="308">
        <v>0.3</v>
      </c>
      <c r="Z72" s="308">
        <v>0.11</v>
      </c>
      <c r="AA72" s="308">
        <v>3.5</v>
      </c>
      <c r="AB72" s="314" t="s">
        <v>276</v>
      </c>
      <c r="AC72" s="241" t="str">
        <f t="shared" si="51"/>
        <v>7,9</v>
      </c>
      <c r="AD72" s="241" t="str">
        <f t="shared" si="52"/>
        <v/>
      </c>
      <c r="AE72" s="195">
        <v>32</v>
      </c>
      <c r="AF72" s="195">
        <v>8234400</v>
      </c>
      <c r="AG72" s="195">
        <v>2.5</v>
      </c>
      <c r="AH72" s="195">
        <v>0</v>
      </c>
      <c r="AI72" s="195">
        <v>0.21000000000005301</v>
      </c>
      <c r="AJ72" s="195">
        <v>0.21</v>
      </c>
      <c r="AK72" s="195">
        <v>0</v>
      </c>
      <c r="AL72" s="195">
        <v>3.78586152519436E-3</v>
      </c>
      <c r="AM72" s="195">
        <v>0</v>
      </c>
      <c r="AN72" s="195">
        <v>0</v>
      </c>
      <c r="AO72" s="195">
        <v>-0.25000000000002798</v>
      </c>
      <c r="AP72" s="195">
        <v>0</v>
      </c>
      <c r="AQ72" s="195">
        <v>0</v>
      </c>
      <c r="AR72" s="195">
        <v>0</v>
      </c>
      <c r="AS72" s="195">
        <v>0</v>
      </c>
      <c r="AT72" s="195">
        <v>0</v>
      </c>
      <c r="AU72" s="195">
        <v>95.3055555555555</v>
      </c>
      <c r="AV72" s="324"/>
      <c r="AW72" s="324"/>
      <c r="AX72" s="324"/>
      <c r="AY72" s="324"/>
      <c r="AZ72" s="324"/>
      <c r="BA72" s="324"/>
      <c r="BB72" s="332">
        <v>67</v>
      </c>
      <c r="BC72" s="332">
        <v>0.20000999999999999</v>
      </c>
      <c r="BD72" s="332"/>
      <c r="BE72" s="333" t="s">
        <v>29</v>
      </c>
      <c r="BF72" s="334" t="s">
        <v>560</v>
      </c>
      <c r="BG72" s="209"/>
      <c r="BH72" s="337">
        <v>67</v>
      </c>
      <c r="BI72" s="337">
        <v>14366400</v>
      </c>
      <c r="BJ72" s="90">
        <v>185</v>
      </c>
      <c r="BK72" s="90">
        <v>1015.951787</v>
      </c>
      <c r="BL72" s="90">
        <v>225.37858080000001</v>
      </c>
      <c r="BM72" s="90">
        <v>6.1193480009999996</v>
      </c>
      <c r="BN72" s="90">
        <v>-1015.951787</v>
      </c>
      <c r="BO72" s="90">
        <v>-197.1625823</v>
      </c>
      <c r="BP72" s="90">
        <v>-207.09665050000001</v>
      </c>
      <c r="BQ72" s="338">
        <f t="shared" si="50"/>
        <v>166.27777777777777</v>
      </c>
      <c r="BR72" s="336"/>
      <c r="BS72" s="209"/>
      <c r="BT72" s="337">
        <v>67</v>
      </c>
      <c r="BU72" s="337">
        <v>14366400</v>
      </c>
      <c r="BV72" s="90">
        <v>1041.250753</v>
      </c>
      <c r="BW72" s="90">
        <v>1001.409914</v>
      </c>
      <c r="BX72" s="90">
        <v>-32.600614890000003</v>
      </c>
      <c r="BY72" s="90">
        <v>31.227061469999999</v>
      </c>
      <c r="BZ72" s="90">
        <v>-186.2657074</v>
      </c>
      <c r="CA72" s="90">
        <v>175.86958899999999</v>
      </c>
      <c r="CB72" s="209"/>
      <c r="CC72" s="209"/>
      <c r="CD72" s="209"/>
      <c r="CE72" s="209"/>
    </row>
    <row r="73" spans="1:83" ht="9.9499999999999993" customHeight="1">
      <c r="A73" s="209"/>
      <c r="B73" s="141"/>
      <c r="C73" s="10">
        <f t="shared" si="40"/>
        <v>141</v>
      </c>
      <c r="D73" s="10">
        <f t="shared" si="41"/>
        <v>142</v>
      </c>
      <c r="E73" s="10">
        <f t="shared" si="42"/>
        <v>143</v>
      </c>
      <c r="F73" s="10">
        <f t="shared" si="43"/>
        <v>144</v>
      </c>
      <c r="G73" s="10">
        <f t="shared" si="44"/>
        <v>145</v>
      </c>
      <c r="H73" s="10">
        <f t="shared" si="45"/>
        <v>146</v>
      </c>
      <c r="I73" s="10">
        <f t="shared" si="46"/>
        <v>147</v>
      </c>
      <c r="J73" s="10">
        <f t="shared" si="47"/>
        <v>148</v>
      </c>
      <c r="K73" s="10">
        <f t="shared" si="48"/>
        <v>149</v>
      </c>
      <c r="L73" s="10">
        <f t="shared" si="49"/>
        <v>150</v>
      </c>
      <c r="M73" s="85"/>
      <c r="N73" s="308">
        <v>67</v>
      </c>
      <c r="O73" s="309">
        <v>0</v>
      </c>
      <c r="P73" s="309">
        <v>8</v>
      </c>
      <c r="Q73" s="309">
        <v>7</v>
      </c>
      <c r="R73" s="308">
        <v>67</v>
      </c>
      <c r="S73" s="317" t="s">
        <v>171</v>
      </c>
      <c r="T73" s="308">
        <v>1</v>
      </c>
      <c r="U73" s="308">
        <v>167</v>
      </c>
      <c r="V73" s="308">
        <v>0.1</v>
      </c>
      <c r="W73" s="310">
        <v>9.9999999999999995E-7</v>
      </c>
      <c r="X73" s="308">
        <v>0.2</v>
      </c>
      <c r="Y73" s="308">
        <v>0.3</v>
      </c>
      <c r="Z73" s="308">
        <v>0.21</v>
      </c>
      <c r="AA73" s="308">
        <v>3.5</v>
      </c>
      <c r="AB73" s="314" t="s">
        <v>276</v>
      </c>
      <c r="AC73" s="241" t="str">
        <f t="shared" si="51"/>
        <v>8,9</v>
      </c>
      <c r="AD73" s="241" t="str">
        <f t="shared" si="52"/>
        <v/>
      </c>
      <c r="AE73" s="195">
        <v>33</v>
      </c>
      <c r="AF73" s="195">
        <v>8409600</v>
      </c>
      <c r="AG73" s="195">
        <v>2.5</v>
      </c>
      <c r="AH73" s="195">
        <v>0</v>
      </c>
      <c r="AI73" s="195">
        <v>0.20999999999999699</v>
      </c>
      <c r="AJ73" s="195">
        <v>0.21</v>
      </c>
      <c r="AK73" s="195">
        <v>0</v>
      </c>
      <c r="AL73" s="195">
        <v>3.6863518861470299E-3</v>
      </c>
      <c r="AM73" s="195">
        <v>0</v>
      </c>
      <c r="AN73" s="195">
        <v>0</v>
      </c>
      <c r="AO73" s="195">
        <v>-0.249999999999996</v>
      </c>
      <c r="AP73" s="195">
        <v>0</v>
      </c>
      <c r="AQ73" s="195">
        <v>0</v>
      </c>
      <c r="AR73" s="195">
        <v>0</v>
      </c>
      <c r="AS73" s="195">
        <v>0</v>
      </c>
      <c r="AT73" s="195">
        <v>0</v>
      </c>
      <c r="AU73" s="195">
        <v>97.3333333333333</v>
      </c>
      <c r="AV73" s="324"/>
      <c r="AW73" s="324"/>
      <c r="AX73" s="324"/>
      <c r="AY73" s="324"/>
      <c r="AZ73" s="324"/>
      <c r="BA73" s="324"/>
      <c r="BB73" s="332">
        <v>68</v>
      </c>
      <c r="BC73" s="332">
        <v>0.20000999999999999</v>
      </c>
      <c r="BD73" s="332"/>
      <c r="BE73" s="333" t="s">
        <v>29</v>
      </c>
      <c r="BF73" s="334" t="s">
        <v>561</v>
      </c>
      <c r="BG73" s="209"/>
      <c r="BH73" s="337">
        <v>68</v>
      </c>
      <c r="BI73" s="337">
        <v>14541600</v>
      </c>
      <c r="BJ73" s="90">
        <v>185</v>
      </c>
      <c r="BK73" s="90">
        <v>1015.957792</v>
      </c>
      <c r="BL73" s="90">
        <v>225.37958029999999</v>
      </c>
      <c r="BM73" s="90">
        <v>6.1101144999999999</v>
      </c>
      <c r="BN73" s="90">
        <v>-1015.957792</v>
      </c>
      <c r="BO73" s="90">
        <v>-197.1739575</v>
      </c>
      <c r="BP73" s="90">
        <v>-207.09550820000001</v>
      </c>
      <c r="BQ73" s="338">
        <f t="shared" si="50"/>
        <v>168.30555555555554</v>
      </c>
      <c r="BR73" s="336"/>
      <c r="BS73" s="209"/>
      <c r="BT73" s="337">
        <v>68</v>
      </c>
      <c r="BU73" s="337">
        <v>14541600</v>
      </c>
      <c r="BV73" s="90">
        <v>1041.2507410000001</v>
      </c>
      <c r="BW73" s="90">
        <v>1001.409901</v>
      </c>
      <c r="BX73" s="90">
        <v>-32.600050959999997</v>
      </c>
      <c r="BY73" s="90">
        <v>31.227061469999999</v>
      </c>
      <c r="BZ73" s="90">
        <v>-186.26301559999999</v>
      </c>
      <c r="CA73" s="90">
        <v>175.86844679999999</v>
      </c>
      <c r="CB73" s="209"/>
      <c r="CC73" s="209"/>
      <c r="CD73" s="209"/>
      <c r="CE73" s="209"/>
    </row>
    <row r="74" spans="1:83" ht="9.9499999999999993" customHeight="1">
      <c r="A74" s="209"/>
      <c r="B74" s="141"/>
      <c r="C74" s="129"/>
      <c r="D74" s="129"/>
      <c r="E74" s="129"/>
      <c r="F74" s="129"/>
      <c r="G74" s="129"/>
      <c r="H74" s="129"/>
      <c r="I74" s="129"/>
      <c r="J74" s="129"/>
      <c r="K74" s="129"/>
      <c r="L74" s="85"/>
      <c r="M74" s="85"/>
      <c r="N74" s="308">
        <v>68</v>
      </c>
      <c r="O74" s="309">
        <v>0</v>
      </c>
      <c r="P74" s="309">
        <v>8</v>
      </c>
      <c r="Q74" s="309">
        <v>8</v>
      </c>
      <c r="R74" s="308">
        <v>68</v>
      </c>
      <c r="S74" s="317" t="s">
        <v>172</v>
      </c>
      <c r="T74" s="308">
        <v>1</v>
      </c>
      <c r="U74" s="308">
        <v>168</v>
      </c>
      <c r="V74" s="308">
        <v>0.1</v>
      </c>
      <c r="W74" s="310">
        <v>9.9999999999999995E-7</v>
      </c>
      <c r="X74" s="308">
        <v>0.2</v>
      </c>
      <c r="Y74" s="308">
        <v>0.3</v>
      </c>
      <c r="Z74" s="308">
        <v>0.21</v>
      </c>
      <c r="AA74" s="308">
        <v>3.5</v>
      </c>
      <c r="AB74" s="314" t="s">
        <v>276</v>
      </c>
      <c r="AC74" s="241" t="str">
        <f t="shared" si="51"/>
        <v>9,9</v>
      </c>
      <c r="AD74" s="241" t="str">
        <f t="shared" si="52"/>
        <v/>
      </c>
      <c r="AE74" s="195">
        <v>34</v>
      </c>
      <c r="AF74" s="195">
        <v>8584800</v>
      </c>
      <c r="AG74" s="195">
        <v>2.5</v>
      </c>
      <c r="AH74" s="195">
        <v>0</v>
      </c>
      <c r="AI74" s="195">
        <v>0.20999999999999699</v>
      </c>
      <c r="AJ74" s="195">
        <v>0.21</v>
      </c>
      <c r="AK74" s="195">
        <v>0</v>
      </c>
      <c r="AL74" s="195">
        <v>3.5944234895625301E-3</v>
      </c>
      <c r="AM74" s="195">
        <v>0</v>
      </c>
      <c r="AN74" s="195">
        <v>0</v>
      </c>
      <c r="AO74" s="195">
        <v>-0.249999999999964</v>
      </c>
      <c r="AP74" s="195">
        <v>0</v>
      </c>
      <c r="AQ74" s="195">
        <v>0</v>
      </c>
      <c r="AR74" s="195">
        <v>0</v>
      </c>
      <c r="AS74" s="195">
        <v>0</v>
      </c>
      <c r="AT74" s="195">
        <v>0</v>
      </c>
      <c r="AU74" s="195">
        <v>99.3611111111111</v>
      </c>
      <c r="AV74" s="324"/>
      <c r="AW74" s="324"/>
      <c r="AX74" s="324"/>
      <c r="AY74" s="324"/>
      <c r="AZ74" s="324"/>
      <c r="BA74" s="324"/>
      <c r="BB74" s="332">
        <v>69</v>
      </c>
      <c r="BC74" s="332">
        <v>0.20000999999999999</v>
      </c>
      <c r="BD74" s="332"/>
      <c r="BE74" s="333" t="s">
        <v>29</v>
      </c>
      <c r="BF74" s="334" t="s">
        <v>562</v>
      </c>
      <c r="BG74" s="209"/>
      <c r="BH74" s="337">
        <v>69</v>
      </c>
      <c r="BI74" s="337">
        <v>14716800</v>
      </c>
      <c r="BJ74" s="90">
        <v>185</v>
      </c>
      <c r="BK74" s="90">
        <v>1015.963198</v>
      </c>
      <c r="BL74" s="90">
        <v>225.38037969999999</v>
      </c>
      <c r="BM74" s="90">
        <v>6.1016610880000002</v>
      </c>
      <c r="BN74" s="90">
        <v>-1015.963198</v>
      </c>
      <c r="BO74" s="90">
        <v>-197.1843212</v>
      </c>
      <c r="BP74" s="90">
        <v>-207.09439739999999</v>
      </c>
      <c r="BQ74" s="338">
        <f t="shared" si="50"/>
        <v>170.33333333333334</v>
      </c>
      <c r="BR74" s="336"/>
      <c r="BS74" s="209"/>
      <c r="BT74" s="337">
        <v>69</v>
      </c>
      <c r="BU74" s="337">
        <v>14716800</v>
      </c>
      <c r="BV74" s="90">
        <v>1041.250728</v>
      </c>
      <c r="BW74" s="90">
        <v>1001.40989</v>
      </c>
      <c r="BX74" s="90">
        <v>-32.599514200000002</v>
      </c>
      <c r="BY74" s="90">
        <v>31.227061469999999</v>
      </c>
      <c r="BZ74" s="90">
        <v>-186.26045619999999</v>
      </c>
      <c r="CA74" s="90">
        <v>175.8673359</v>
      </c>
      <c r="CB74" s="209"/>
      <c r="CC74" s="209"/>
      <c r="CD74" s="209"/>
      <c r="CE74" s="209"/>
    </row>
    <row r="75" spans="1:83" ht="9.9499999999999993" customHeight="1">
      <c r="A75" s="209"/>
      <c r="B75" s="141"/>
      <c r="C75" s="129"/>
      <c r="D75" s="129"/>
      <c r="E75" s="129"/>
      <c r="F75" s="129"/>
      <c r="G75" s="129"/>
      <c r="H75" s="129"/>
      <c r="I75" s="129"/>
      <c r="J75" s="129"/>
      <c r="K75" s="129"/>
      <c r="L75" s="85"/>
      <c r="M75" s="85"/>
      <c r="N75" s="308">
        <v>69</v>
      </c>
      <c r="O75" s="309">
        <v>0</v>
      </c>
      <c r="P75" s="309">
        <v>9</v>
      </c>
      <c r="Q75" s="309">
        <v>1</v>
      </c>
      <c r="R75" s="308">
        <v>69</v>
      </c>
      <c r="S75" s="317" t="s">
        <v>317</v>
      </c>
      <c r="T75" s="308">
        <v>1</v>
      </c>
      <c r="U75" s="308">
        <v>169</v>
      </c>
      <c r="V75" s="308">
        <v>0.1</v>
      </c>
      <c r="W75" s="310">
        <v>9.9999999999999995E-7</v>
      </c>
      <c r="X75" s="308">
        <v>0.2</v>
      </c>
      <c r="Y75" s="308">
        <v>0.3</v>
      </c>
      <c r="Z75" s="308">
        <v>0.21</v>
      </c>
      <c r="AA75" s="308">
        <v>3.5</v>
      </c>
      <c r="AB75" s="314" t="s">
        <v>276</v>
      </c>
      <c r="AC75" s="241" t="str">
        <f t="shared" si="51"/>
        <v>2,10</v>
      </c>
      <c r="AD75" s="241" t="str">
        <f t="shared" si="52"/>
        <v/>
      </c>
      <c r="AE75" s="195">
        <v>35</v>
      </c>
      <c r="AF75" s="195">
        <v>8760000</v>
      </c>
      <c r="AG75" s="195">
        <v>2.5</v>
      </c>
      <c r="AH75" s="195">
        <v>0</v>
      </c>
      <c r="AI75" s="195">
        <v>0.20999999999994201</v>
      </c>
      <c r="AJ75" s="195">
        <v>0.21</v>
      </c>
      <c r="AK75" s="195">
        <v>0</v>
      </c>
      <c r="AL75" s="195">
        <v>3.5094555860021902E-3</v>
      </c>
      <c r="AM75" s="195">
        <v>0</v>
      </c>
      <c r="AN75" s="195">
        <v>0</v>
      </c>
      <c r="AO75" s="195">
        <v>-0.249999999999933</v>
      </c>
      <c r="AP75" s="195">
        <v>0</v>
      </c>
      <c r="AQ75" s="195">
        <v>0</v>
      </c>
      <c r="AR75" s="195">
        <v>0</v>
      </c>
      <c r="AS75" s="195">
        <v>0</v>
      </c>
      <c r="AT75" s="195">
        <v>0</v>
      </c>
      <c r="AU75" s="195">
        <v>101.388888888888</v>
      </c>
      <c r="AV75" s="324"/>
      <c r="AW75" s="324"/>
      <c r="AX75" s="324"/>
      <c r="AY75" s="324"/>
      <c r="AZ75" s="324"/>
      <c r="BA75" s="324"/>
      <c r="BB75" s="332">
        <v>70</v>
      </c>
      <c r="BC75" s="332">
        <v>0.20000999999999999</v>
      </c>
      <c r="BD75" s="332"/>
      <c r="BE75" s="333" t="s">
        <v>29</v>
      </c>
      <c r="BF75" s="334" t="s">
        <v>563</v>
      </c>
      <c r="BG75" s="209"/>
      <c r="BH75" s="337">
        <v>70</v>
      </c>
      <c r="BI75" s="337">
        <v>14892000</v>
      </c>
      <c r="BJ75" s="90">
        <v>185</v>
      </c>
      <c r="BK75" s="90">
        <v>1015.968145</v>
      </c>
      <c r="BL75" s="90">
        <v>225.38103559999999</v>
      </c>
      <c r="BM75" s="90">
        <v>6.0938341869999997</v>
      </c>
      <c r="BN75" s="90">
        <v>-1015.968145</v>
      </c>
      <c r="BO75" s="90">
        <v>-197.19388530000001</v>
      </c>
      <c r="BP75" s="90">
        <v>-207.0933162</v>
      </c>
      <c r="BQ75" s="338">
        <f t="shared" si="50"/>
        <v>172.36111111111111</v>
      </c>
      <c r="BR75" s="336"/>
      <c r="BS75" s="209"/>
      <c r="BT75" s="337">
        <v>70</v>
      </c>
      <c r="BU75" s="337">
        <v>14892000</v>
      </c>
      <c r="BV75" s="90">
        <v>1041.250716</v>
      </c>
      <c r="BW75" s="90">
        <v>1001.409879</v>
      </c>
      <c r="BX75" s="90">
        <v>-32.599002659999996</v>
      </c>
      <c r="BY75" s="90">
        <v>31.227061469999999</v>
      </c>
      <c r="BZ75" s="90">
        <v>-186.25801849999999</v>
      </c>
      <c r="CA75" s="90">
        <v>175.86625470000001</v>
      </c>
      <c r="CB75" s="209"/>
      <c r="CC75" s="209"/>
      <c r="CD75" s="209"/>
      <c r="CE75" s="209"/>
    </row>
    <row r="76" spans="1:83" ht="9.9499999999999993" customHeight="1">
      <c r="A76" s="209"/>
      <c r="B76" s="141"/>
      <c r="C76" s="199">
        <v>0</v>
      </c>
      <c r="D76" s="199">
        <v>0</v>
      </c>
      <c r="E76" s="199">
        <v>0</v>
      </c>
      <c r="F76" s="199">
        <v>0</v>
      </c>
      <c r="G76" s="199">
        <v>0</v>
      </c>
      <c r="H76" s="199">
        <v>0</v>
      </c>
      <c r="I76" s="199">
        <v>0</v>
      </c>
      <c r="J76" s="199">
        <v>0</v>
      </c>
      <c r="K76" s="199">
        <v>0</v>
      </c>
      <c r="L76" s="199">
        <v>0</v>
      </c>
      <c r="M76" s="85"/>
      <c r="N76" s="308">
        <v>70</v>
      </c>
      <c r="O76" s="309">
        <v>0</v>
      </c>
      <c r="P76" s="309">
        <v>9</v>
      </c>
      <c r="Q76" s="309">
        <v>2</v>
      </c>
      <c r="R76" s="308">
        <v>70</v>
      </c>
      <c r="S76" s="317" t="s">
        <v>318</v>
      </c>
      <c r="T76" s="308">
        <v>1</v>
      </c>
      <c r="U76" s="308">
        <v>170</v>
      </c>
      <c r="V76" s="308">
        <v>0.1</v>
      </c>
      <c r="W76" s="310">
        <v>9.9999999999999995E-7</v>
      </c>
      <c r="X76" s="308">
        <v>0.2</v>
      </c>
      <c r="Y76" s="308">
        <v>0.3</v>
      </c>
      <c r="Z76" s="308">
        <v>0.21</v>
      </c>
      <c r="AA76" s="308">
        <v>3.5</v>
      </c>
      <c r="AB76" s="314" t="s">
        <v>276</v>
      </c>
      <c r="AC76" s="241" t="str">
        <f t="shared" si="51"/>
        <v>3,10</v>
      </c>
      <c r="AD76" s="241" t="str">
        <f t="shared" si="52"/>
        <v/>
      </c>
      <c r="AE76" s="195">
        <v>36</v>
      </c>
      <c r="AF76" s="195">
        <v>8935200</v>
      </c>
      <c r="AG76" s="195">
        <v>2.5</v>
      </c>
      <c r="AH76" s="195">
        <v>0</v>
      </c>
      <c r="AI76" s="195">
        <v>0.24796150898672301</v>
      </c>
      <c r="AJ76" s="195">
        <v>0.21</v>
      </c>
      <c r="AK76" s="195">
        <v>0</v>
      </c>
      <c r="AL76" s="195">
        <v>3.43085620803711E-3</v>
      </c>
      <c r="AM76" s="195">
        <v>0</v>
      </c>
      <c r="AN76" s="195">
        <v>0</v>
      </c>
      <c r="AO76" s="195">
        <v>-0.249999999999964</v>
      </c>
      <c r="AP76" s="195">
        <v>0</v>
      </c>
      <c r="AQ76" s="195">
        <v>0</v>
      </c>
      <c r="AR76" s="195">
        <v>0</v>
      </c>
      <c r="AS76" s="195">
        <v>0</v>
      </c>
      <c r="AT76" s="195">
        <v>0</v>
      </c>
      <c r="AU76" s="195">
        <v>103.416666666666</v>
      </c>
      <c r="AV76" s="324"/>
      <c r="AW76" s="324"/>
      <c r="AX76" s="324"/>
      <c r="AY76" s="324"/>
      <c r="AZ76" s="324"/>
      <c r="BA76" s="324"/>
      <c r="BB76" s="332">
        <v>71</v>
      </c>
      <c r="BC76" s="332">
        <v>0.100005</v>
      </c>
      <c r="BD76" s="332"/>
      <c r="BE76" s="333" t="s">
        <v>29</v>
      </c>
      <c r="BF76" s="334" t="s">
        <v>564</v>
      </c>
      <c r="BG76" s="209"/>
      <c r="BH76" s="337">
        <v>71</v>
      </c>
      <c r="BI76" s="337">
        <v>15067200</v>
      </c>
      <c r="BJ76" s="90">
        <v>185</v>
      </c>
      <c r="BK76" s="90">
        <v>1015.972628</v>
      </c>
      <c r="BL76" s="90">
        <v>225.3815424</v>
      </c>
      <c r="BM76" s="90">
        <v>6.0866238060000004</v>
      </c>
      <c r="BN76" s="90">
        <v>-1015.972628</v>
      </c>
      <c r="BO76" s="90">
        <v>-197.20265599999999</v>
      </c>
      <c r="BP76" s="90">
        <v>-207.0922626</v>
      </c>
      <c r="BQ76" s="338">
        <f t="shared" si="50"/>
        <v>174.38888888888889</v>
      </c>
      <c r="BR76" s="336"/>
      <c r="BS76" s="209"/>
      <c r="BT76" s="337">
        <v>71</v>
      </c>
      <c r="BU76" s="337">
        <v>15067200</v>
      </c>
      <c r="BV76" s="90">
        <v>1041.2507049999999</v>
      </c>
      <c r="BW76" s="90">
        <v>1001.409868</v>
      </c>
      <c r="BX76" s="90">
        <v>-32.598514549999997</v>
      </c>
      <c r="BY76" s="90">
        <v>31.227061469999999</v>
      </c>
      <c r="BZ76" s="90">
        <v>-186.2556922</v>
      </c>
      <c r="CA76" s="90">
        <v>175.86520110000001</v>
      </c>
      <c r="CB76" s="209"/>
      <c r="CC76" s="209"/>
      <c r="CD76" s="209"/>
      <c r="CE76" s="209"/>
    </row>
    <row r="77" spans="1:83" ht="9.9499999999999993" customHeight="1">
      <c r="A77" s="209"/>
      <c r="B77" s="141"/>
      <c r="C77" s="199">
        <v>0</v>
      </c>
      <c r="D77" s="199">
        <v>0</v>
      </c>
      <c r="E77" s="199">
        <v>0</v>
      </c>
      <c r="F77" s="199">
        <v>0</v>
      </c>
      <c r="G77" s="199">
        <v>0</v>
      </c>
      <c r="H77" s="199">
        <v>0</v>
      </c>
      <c r="I77" s="199">
        <v>0</v>
      </c>
      <c r="J77" s="199">
        <v>0</v>
      </c>
      <c r="K77" s="199">
        <v>0</v>
      </c>
      <c r="L77" s="199">
        <v>0</v>
      </c>
      <c r="M77" s="85"/>
      <c r="N77" s="308">
        <v>71</v>
      </c>
      <c r="O77" s="309">
        <v>0</v>
      </c>
      <c r="P77" s="309">
        <v>9</v>
      </c>
      <c r="Q77" s="309">
        <v>3</v>
      </c>
      <c r="R77" s="308">
        <v>71</v>
      </c>
      <c r="S77" s="317" t="s">
        <v>319</v>
      </c>
      <c r="T77" s="308">
        <v>1</v>
      </c>
      <c r="U77" s="308">
        <v>171</v>
      </c>
      <c r="V77" s="308">
        <v>0.1</v>
      </c>
      <c r="W77" s="310">
        <v>9.9999999999999995E-7</v>
      </c>
      <c r="X77" s="308">
        <v>0.1</v>
      </c>
      <c r="Y77" s="308">
        <v>0.3</v>
      </c>
      <c r="Z77" s="308">
        <v>0.11</v>
      </c>
      <c r="AA77" s="308">
        <v>3.5</v>
      </c>
      <c r="AB77" s="314" t="s">
        <v>298</v>
      </c>
      <c r="AC77" s="241" t="str">
        <f t="shared" si="51"/>
        <v/>
      </c>
      <c r="AD77" s="241" t="str">
        <f t="shared" si="52"/>
        <v>4,10</v>
      </c>
      <c r="AE77" s="195">
        <v>37</v>
      </c>
      <c r="AF77" s="195">
        <v>9110400</v>
      </c>
      <c r="AG77" s="195">
        <v>2.5</v>
      </c>
      <c r="AH77" s="195">
        <v>0</v>
      </c>
      <c r="AI77" s="195">
        <v>0.24442260206899499</v>
      </c>
      <c r="AJ77" s="195">
        <v>0.21</v>
      </c>
      <c r="AK77" s="195">
        <v>0</v>
      </c>
      <c r="AL77" s="195">
        <v>3.3580709775713601E-3</v>
      </c>
      <c r="AM77" s="195">
        <v>0</v>
      </c>
      <c r="AN77" s="195">
        <v>0</v>
      </c>
      <c r="AO77" s="195">
        <v>-0.249999999999964</v>
      </c>
      <c r="AP77" s="195">
        <v>0</v>
      </c>
      <c r="AQ77" s="195">
        <v>0</v>
      </c>
      <c r="AR77" s="195">
        <v>0</v>
      </c>
      <c r="AS77" s="195">
        <v>0</v>
      </c>
      <c r="AT77" s="195">
        <v>0</v>
      </c>
      <c r="AU77" s="195">
        <v>105.444444444444</v>
      </c>
      <c r="AV77" s="324"/>
      <c r="AW77" s="324"/>
      <c r="AX77" s="324"/>
      <c r="AY77" s="324"/>
      <c r="AZ77" s="324"/>
      <c r="BA77" s="324"/>
      <c r="BB77" s="332">
        <v>72</v>
      </c>
      <c r="BC77" s="332">
        <v>0.100005</v>
      </c>
      <c r="BD77" s="332"/>
      <c r="BE77" s="333" t="s">
        <v>29</v>
      </c>
      <c r="BF77" s="334" t="s">
        <v>565</v>
      </c>
      <c r="BG77" s="209"/>
      <c r="BH77" s="337">
        <v>72</v>
      </c>
      <c r="BI77" s="337">
        <v>15242400</v>
      </c>
      <c r="BJ77" s="90">
        <v>185</v>
      </c>
      <c r="BK77" s="90">
        <v>1015.976681</v>
      </c>
      <c r="BL77" s="90">
        <v>225.38191029999999</v>
      </c>
      <c r="BM77" s="90">
        <v>6.0799846689999999</v>
      </c>
      <c r="BN77" s="90">
        <v>-1015.976681</v>
      </c>
      <c r="BO77" s="90">
        <v>-197.21069069999999</v>
      </c>
      <c r="BP77" s="90">
        <v>-207.09123500000001</v>
      </c>
      <c r="BQ77" s="338">
        <f t="shared" si="50"/>
        <v>176.41666666666666</v>
      </c>
      <c r="BR77" s="336"/>
      <c r="BS77" s="209"/>
      <c r="BT77" s="337">
        <v>72</v>
      </c>
      <c r="BU77" s="337">
        <v>15242400</v>
      </c>
      <c r="BV77" s="90">
        <v>1041.2506940000001</v>
      </c>
      <c r="BW77" s="90">
        <v>1001.409858</v>
      </c>
      <c r="BX77" s="90">
        <v>-32.598048239999997</v>
      </c>
      <c r="BY77" s="90">
        <v>31.227061469999999</v>
      </c>
      <c r="BZ77" s="90">
        <v>-186.2534684</v>
      </c>
      <c r="CA77" s="90">
        <v>175.86417349999999</v>
      </c>
      <c r="CB77" s="209"/>
      <c r="CC77" s="209"/>
      <c r="CD77" s="209"/>
      <c r="CE77" s="209"/>
    </row>
    <row r="78" spans="1:83" ht="9.9499999999999993" customHeight="1">
      <c r="A78" s="209"/>
      <c r="B78" s="141"/>
      <c r="C78" s="199">
        <v>0</v>
      </c>
      <c r="D78" s="199">
        <v>0</v>
      </c>
      <c r="E78" s="199">
        <v>0</v>
      </c>
      <c r="F78" s="199">
        <v>0</v>
      </c>
      <c r="G78" s="199">
        <v>0</v>
      </c>
      <c r="H78" s="199">
        <v>0</v>
      </c>
      <c r="I78" s="199">
        <v>0</v>
      </c>
      <c r="J78" s="199">
        <v>0</v>
      </c>
      <c r="K78" s="199">
        <v>0</v>
      </c>
      <c r="L78" s="199">
        <v>0</v>
      </c>
      <c r="M78" s="85"/>
      <c r="N78" s="308">
        <v>72</v>
      </c>
      <c r="O78" s="309">
        <v>0</v>
      </c>
      <c r="P78" s="309">
        <v>9</v>
      </c>
      <c r="Q78" s="309">
        <v>4</v>
      </c>
      <c r="R78" s="308">
        <v>72</v>
      </c>
      <c r="S78" s="317" t="s">
        <v>320</v>
      </c>
      <c r="T78" s="308">
        <v>1</v>
      </c>
      <c r="U78" s="308">
        <v>172</v>
      </c>
      <c r="V78" s="308">
        <v>0.1</v>
      </c>
      <c r="W78" s="310">
        <v>9.9999999999999995E-7</v>
      </c>
      <c r="X78" s="308">
        <v>0.1</v>
      </c>
      <c r="Y78" s="308">
        <v>0.3</v>
      </c>
      <c r="Z78" s="308">
        <v>0.11</v>
      </c>
      <c r="AA78" s="308">
        <v>3.5</v>
      </c>
      <c r="AB78" s="314" t="s">
        <v>298</v>
      </c>
      <c r="AC78" s="241" t="str">
        <f t="shared" si="51"/>
        <v/>
      </c>
      <c r="AD78" s="241" t="str">
        <f t="shared" si="52"/>
        <v>5,10</v>
      </c>
      <c r="AE78" s="195">
        <v>38</v>
      </c>
      <c r="AF78" s="195">
        <v>9285600</v>
      </c>
      <c r="AG78" s="195">
        <v>2.5</v>
      </c>
      <c r="AH78" s="195">
        <v>0</v>
      </c>
      <c r="AI78" s="195">
        <v>0.24442260206899499</v>
      </c>
      <c r="AJ78" s="195">
        <v>0.21</v>
      </c>
      <c r="AK78" s="195">
        <v>0</v>
      </c>
      <c r="AL78" s="195">
        <v>3.2905875574408502E-3</v>
      </c>
      <c r="AM78" s="195">
        <v>0</v>
      </c>
      <c r="AN78" s="195">
        <v>0</v>
      </c>
      <c r="AO78" s="195">
        <v>-0.249999999999964</v>
      </c>
      <c r="AP78" s="195">
        <v>0</v>
      </c>
      <c r="AQ78" s="195">
        <v>0</v>
      </c>
      <c r="AR78" s="195">
        <v>0</v>
      </c>
      <c r="AS78" s="195">
        <v>0</v>
      </c>
      <c r="AT78" s="195">
        <v>0</v>
      </c>
      <c r="AU78" s="195">
        <v>107.472222222222</v>
      </c>
      <c r="AV78" s="324"/>
      <c r="AW78" s="324"/>
      <c r="AX78" s="324"/>
      <c r="AY78" s="324"/>
      <c r="AZ78" s="324"/>
      <c r="BA78" s="324"/>
      <c r="BB78" s="332">
        <v>73</v>
      </c>
      <c r="BC78" s="332">
        <v>0.100005</v>
      </c>
      <c r="BD78" s="332"/>
      <c r="BE78" s="333" t="s">
        <v>29</v>
      </c>
      <c r="BF78" s="334" t="s">
        <v>566</v>
      </c>
      <c r="BG78" s="209"/>
      <c r="BH78" s="337">
        <v>73</v>
      </c>
      <c r="BI78" s="337">
        <v>15417600</v>
      </c>
      <c r="BJ78" s="90">
        <v>185</v>
      </c>
      <c r="BK78" s="90">
        <v>1015.9804360000001</v>
      </c>
      <c r="BL78" s="90">
        <v>225.38223880000001</v>
      </c>
      <c r="BM78" s="90">
        <v>6.073791494</v>
      </c>
      <c r="BN78" s="90">
        <v>-1015.9804360000001</v>
      </c>
      <c r="BO78" s="90">
        <v>-197.21820460000001</v>
      </c>
      <c r="BP78" s="90">
        <v>-207.0902427</v>
      </c>
      <c r="BQ78" s="338">
        <f t="shared" si="50"/>
        <v>178.44444444444446</v>
      </c>
      <c r="BR78" s="336"/>
      <c r="BS78" s="209"/>
      <c r="BT78" s="337">
        <v>73</v>
      </c>
      <c r="BU78" s="337">
        <v>15417600</v>
      </c>
      <c r="BV78" s="90">
        <v>1041.2506840000001</v>
      </c>
      <c r="BW78" s="90">
        <v>1001.409849</v>
      </c>
      <c r="BX78" s="90">
        <v>-32.597605719999997</v>
      </c>
      <c r="BY78" s="90">
        <v>31.227061469999999</v>
      </c>
      <c r="BZ78" s="90">
        <v>-186.2513573</v>
      </c>
      <c r="CA78" s="90">
        <v>175.86318120000001</v>
      </c>
      <c r="CB78" s="209"/>
      <c r="CC78" s="209"/>
      <c r="CD78" s="209"/>
      <c r="CE78" s="209"/>
    </row>
    <row r="79" spans="1:83" ht="9.9499999999999993" customHeight="1">
      <c r="A79" s="209"/>
      <c r="B79" s="141"/>
      <c r="C79" s="199">
        <v>0</v>
      </c>
      <c r="D79" s="199">
        <v>0</v>
      </c>
      <c r="E79" s="199">
        <v>0</v>
      </c>
      <c r="F79" s="199">
        <v>0</v>
      </c>
      <c r="G79" s="199">
        <v>0</v>
      </c>
      <c r="H79" s="199">
        <v>0</v>
      </c>
      <c r="I79" s="199">
        <v>0</v>
      </c>
      <c r="J79" s="199">
        <v>0</v>
      </c>
      <c r="K79" s="199">
        <v>0</v>
      </c>
      <c r="L79" s="199">
        <v>0</v>
      </c>
      <c r="M79" s="85"/>
      <c r="N79" s="308">
        <v>73</v>
      </c>
      <c r="O79" s="309">
        <v>0</v>
      </c>
      <c r="P79" s="309">
        <v>9</v>
      </c>
      <c r="Q79" s="309">
        <v>5</v>
      </c>
      <c r="R79" s="308">
        <v>73</v>
      </c>
      <c r="S79" s="317" t="s">
        <v>321</v>
      </c>
      <c r="T79" s="308">
        <v>1</v>
      </c>
      <c r="U79" s="308">
        <v>173</v>
      </c>
      <c r="V79" s="308">
        <v>0.1</v>
      </c>
      <c r="W79" s="310">
        <v>9.9999999999999995E-7</v>
      </c>
      <c r="X79" s="308">
        <v>0.1</v>
      </c>
      <c r="Y79" s="308">
        <v>0.3</v>
      </c>
      <c r="Z79" s="308">
        <v>0.11</v>
      </c>
      <c r="AA79" s="308">
        <v>3.5</v>
      </c>
      <c r="AB79" s="314" t="s">
        <v>276</v>
      </c>
      <c r="AC79" s="241" t="str">
        <f t="shared" si="51"/>
        <v>6,10</v>
      </c>
      <c r="AD79" s="241" t="str">
        <f t="shared" si="52"/>
        <v/>
      </c>
      <c r="AE79" s="195">
        <v>39</v>
      </c>
      <c r="AF79" s="195">
        <v>9460800</v>
      </c>
      <c r="AG79" s="195">
        <v>2.5</v>
      </c>
      <c r="AH79" s="195">
        <v>0</v>
      </c>
      <c r="AI79" s="195">
        <v>0.24430580206899</v>
      </c>
      <c r="AJ79" s="195">
        <v>0.21</v>
      </c>
      <c r="AK79" s="195">
        <v>0</v>
      </c>
      <c r="AL79" s="195">
        <v>3.2279370734722198E-3</v>
      </c>
      <c r="AM79" s="195">
        <v>0</v>
      </c>
      <c r="AN79" s="195">
        <v>0</v>
      </c>
      <c r="AO79" s="195">
        <v>-0.249999999999933</v>
      </c>
      <c r="AP79" s="195">
        <v>0</v>
      </c>
      <c r="AQ79" s="195">
        <v>0</v>
      </c>
      <c r="AR79" s="195">
        <v>0</v>
      </c>
      <c r="AS79" s="195">
        <v>0</v>
      </c>
      <c r="AT79" s="195">
        <v>0</v>
      </c>
      <c r="AU79" s="195">
        <v>109.5</v>
      </c>
      <c r="AV79" s="324"/>
      <c r="AW79" s="324"/>
      <c r="AX79" s="324"/>
      <c r="AY79" s="324"/>
      <c r="AZ79" s="324"/>
      <c r="BA79" s="324"/>
      <c r="BB79" s="332">
        <v>74</v>
      </c>
      <c r="BC79" s="332">
        <v>0.20000999999999999</v>
      </c>
      <c r="BD79" s="332"/>
      <c r="BE79" s="333" t="s">
        <v>29</v>
      </c>
      <c r="BF79" s="334" t="s">
        <v>567</v>
      </c>
      <c r="BG79" s="209"/>
      <c r="BH79" s="337">
        <v>74</v>
      </c>
      <c r="BI79" s="337">
        <v>15592800</v>
      </c>
      <c r="BJ79" s="90">
        <v>185</v>
      </c>
      <c r="BK79" s="90">
        <v>1015.983989</v>
      </c>
      <c r="BL79" s="90">
        <v>225.3828728</v>
      </c>
      <c r="BM79" s="90">
        <v>6.0680678480000001</v>
      </c>
      <c r="BN79" s="90">
        <v>-1015.983989</v>
      </c>
      <c r="BO79" s="90">
        <v>-197.2254417</v>
      </c>
      <c r="BP79" s="90">
        <v>-207.0893633</v>
      </c>
      <c r="BQ79" s="338">
        <f t="shared" si="50"/>
        <v>180.47222222222223</v>
      </c>
      <c r="BR79" s="336"/>
      <c r="BS79" s="209"/>
      <c r="BT79" s="337">
        <v>74</v>
      </c>
      <c r="BU79" s="337">
        <v>15592800</v>
      </c>
      <c r="BV79" s="90">
        <v>1041.250675</v>
      </c>
      <c r="BW79" s="90">
        <v>1001.40984</v>
      </c>
      <c r="BX79" s="90">
        <v>-32.597211209999998</v>
      </c>
      <c r="BY79" s="90">
        <v>31.227061469999999</v>
      </c>
      <c r="BZ79" s="90">
        <v>-186.24948240000001</v>
      </c>
      <c r="CA79" s="90">
        <v>175.86230180000001</v>
      </c>
      <c r="CB79" s="209"/>
      <c r="CC79" s="209"/>
      <c r="CD79" s="209"/>
      <c r="CE79" s="209"/>
    </row>
    <row r="80" spans="1:83" ht="9.9499999999999993" customHeight="1">
      <c r="A80" s="209"/>
      <c r="B80" s="141"/>
      <c r="C80" s="199">
        <v>0</v>
      </c>
      <c r="D80" s="199">
        <v>0</v>
      </c>
      <c r="E80" s="199">
        <v>0</v>
      </c>
      <c r="F80" s="199">
        <v>0</v>
      </c>
      <c r="G80" s="199">
        <v>0</v>
      </c>
      <c r="H80" s="199">
        <v>0</v>
      </c>
      <c r="I80" s="199">
        <v>0</v>
      </c>
      <c r="J80" s="199">
        <v>0</v>
      </c>
      <c r="K80" s="199">
        <v>0</v>
      </c>
      <c r="L80" s="199">
        <v>0</v>
      </c>
      <c r="M80" s="85"/>
      <c r="N80" s="308">
        <v>74</v>
      </c>
      <c r="O80" s="309">
        <v>0</v>
      </c>
      <c r="P80" s="309">
        <v>9</v>
      </c>
      <c r="Q80" s="309">
        <v>8</v>
      </c>
      <c r="R80" s="308">
        <v>74</v>
      </c>
      <c r="S80" s="317" t="s">
        <v>322</v>
      </c>
      <c r="T80" s="308">
        <v>1</v>
      </c>
      <c r="U80" s="308">
        <v>174</v>
      </c>
      <c r="V80" s="308">
        <v>0.1</v>
      </c>
      <c r="W80" s="310">
        <v>9.9999999999999995E-7</v>
      </c>
      <c r="X80" s="308">
        <v>0.2</v>
      </c>
      <c r="Y80" s="308">
        <v>0.3</v>
      </c>
      <c r="Z80" s="308">
        <v>0.21</v>
      </c>
      <c r="AA80" s="308">
        <v>3.5</v>
      </c>
      <c r="AB80" s="314" t="s">
        <v>276</v>
      </c>
      <c r="AC80" s="241" t="str">
        <f t="shared" si="51"/>
        <v>9,10</v>
      </c>
      <c r="AD80" s="241" t="str">
        <f t="shared" si="52"/>
        <v/>
      </c>
      <c r="AE80" s="195">
        <v>40</v>
      </c>
      <c r="AF80" s="195">
        <v>9636000</v>
      </c>
      <c r="AG80" s="195">
        <v>2.5</v>
      </c>
      <c r="AH80" s="195">
        <v>0</v>
      </c>
      <c r="AI80" s="195">
        <v>0.244189002068985</v>
      </c>
      <c r="AJ80" s="195">
        <v>0.21</v>
      </c>
      <c r="AK80" s="195">
        <v>0</v>
      </c>
      <c r="AL80" s="195">
        <v>3.1696935066280701E-3</v>
      </c>
      <c r="AM80" s="195">
        <v>0</v>
      </c>
      <c r="AN80" s="195">
        <v>0</v>
      </c>
      <c r="AO80" s="195">
        <v>-0.249999999999964</v>
      </c>
      <c r="AP80" s="195">
        <v>0</v>
      </c>
      <c r="AQ80" s="195">
        <v>0</v>
      </c>
      <c r="AR80" s="195">
        <v>0</v>
      </c>
      <c r="AS80" s="195">
        <v>0</v>
      </c>
      <c r="AT80" s="195">
        <v>0</v>
      </c>
      <c r="AU80" s="195">
        <v>111.527777777777</v>
      </c>
      <c r="AV80" s="324"/>
      <c r="AW80" s="324"/>
      <c r="AX80" s="324"/>
      <c r="AY80" s="324"/>
      <c r="AZ80" s="324"/>
      <c r="BA80" s="324"/>
      <c r="BB80" s="332">
        <v>75</v>
      </c>
      <c r="BC80" s="332">
        <v>0.20000999999999999</v>
      </c>
      <c r="BD80" s="332"/>
      <c r="BE80" s="333" t="s">
        <v>29</v>
      </c>
      <c r="BF80" s="334" t="s">
        <v>568</v>
      </c>
      <c r="BG80" s="209"/>
      <c r="BH80" s="337">
        <v>75</v>
      </c>
      <c r="BI80" s="337">
        <v>15768000</v>
      </c>
      <c r="BJ80" s="90">
        <v>185</v>
      </c>
      <c r="BK80" s="90">
        <v>1015.98744</v>
      </c>
      <c r="BL80" s="90">
        <v>225.38369399999999</v>
      </c>
      <c r="BM80" s="90">
        <v>6.0627217379999996</v>
      </c>
      <c r="BN80" s="90">
        <v>-1015.98744</v>
      </c>
      <c r="BO80" s="90">
        <v>-197.2323671</v>
      </c>
      <c r="BP80" s="90">
        <v>-207.08860519999999</v>
      </c>
      <c r="BQ80" s="338">
        <f t="shared" si="50"/>
        <v>182.5</v>
      </c>
      <c r="BR80" s="336"/>
      <c r="BS80" s="209"/>
      <c r="BT80" s="337">
        <v>75</v>
      </c>
      <c r="BU80" s="337">
        <v>15768000</v>
      </c>
      <c r="BV80" s="90">
        <v>1041.250667</v>
      </c>
      <c r="BW80" s="90">
        <v>1001.409833</v>
      </c>
      <c r="BX80" s="90">
        <v>-32.596866679999998</v>
      </c>
      <c r="BY80" s="90">
        <v>31.227061469999999</v>
      </c>
      <c r="BZ80" s="90">
        <v>-186.24785539999999</v>
      </c>
      <c r="CA80" s="90">
        <v>175.8615437</v>
      </c>
      <c r="CB80" s="209"/>
      <c r="CC80" s="209"/>
      <c r="CD80" s="209"/>
      <c r="CE80" s="209"/>
    </row>
    <row r="81" spans="1:83" ht="9.9499999999999993" customHeight="1">
      <c r="A81" s="209"/>
      <c r="B81" s="141"/>
      <c r="C81" s="199">
        <v>0</v>
      </c>
      <c r="D81" s="199">
        <v>0</v>
      </c>
      <c r="E81" s="199">
        <v>0</v>
      </c>
      <c r="F81" s="199">
        <v>0</v>
      </c>
      <c r="G81" s="199">
        <v>0</v>
      </c>
      <c r="H81" s="199">
        <v>0</v>
      </c>
      <c r="I81" s="199">
        <v>0</v>
      </c>
      <c r="J81" s="199">
        <v>0</v>
      </c>
      <c r="K81" s="199">
        <v>0</v>
      </c>
      <c r="L81" s="199">
        <v>0</v>
      </c>
      <c r="M81" s="85"/>
      <c r="N81" s="308">
        <v>75</v>
      </c>
      <c r="O81" s="309">
        <v>0</v>
      </c>
      <c r="P81" s="309">
        <v>9</v>
      </c>
      <c r="Q81" s="309">
        <v>9</v>
      </c>
      <c r="R81" s="308">
        <v>75</v>
      </c>
      <c r="S81" s="317" t="s">
        <v>323</v>
      </c>
      <c r="T81" s="308">
        <v>1</v>
      </c>
      <c r="U81" s="308">
        <v>175</v>
      </c>
      <c r="V81" s="308">
        <v>0.1</v>
      </c>
      <c r="W81" s="310">
        <v>9.9999999999999995E-7</v>
      </c>
      <c r="X81" s="308">
        <v>0.2</v>
      </c>
      <c r="Y81" s="308">
        <v>0.3</v>
      </c>
      <c r="Z81" s="308">
        <v>0.21</v>
      </c>
      <c r="AA81" s="308">
        <v>3.5</v>
      </c>
      <c r="AB81" s="314" t="s">
        <v>276</v>
      </c>
      <c r="AC81" s="241" t="str">
        <f t="shared" si="51"/>
        <v>10,10</v>
      </c>
      <c r="AD81" s="241" t="str">
        <f t="shared" si="52"/>
        <v/>
      </c>
      <c r="AE81" s="195">
        <v>41</v>
      </c>
      <c r="AF81" s="195">
        <v>9811200</v>
      </c>
      <c r="AG81" s="195">
        <v>2.5</v>
      </c>
      <c r="AH81" s="195">
        <v>0</v>
      </c>
      <c r="AI81" s="195">
        <v>0.24407220206892399</v>
      </c>
      <c r="AJ81" s="195">
        <v>0.21</v>
      </c>
      <c r="AK81" s="195">
        <v>0</v>
      </c>
      <c r="AL81" s="195">
        <v>3.1154718193154999E-3</v>
      </c>
      <c r="AM81" s="195">
        <v>0</v>
      </c>
      <c r="AN81" s="195">
        <v>0</v>
      </c>
      <c r="AO81" s="195">
        <v>-0.249999999999964</v>
      </c>
      <c r="AP81" s="195">
        <v>0</v>
      </c>
      <c r="AQ81" s="195">
        <v>0</v>
      </c>
      <c r="AR81" s="195">
        <v>0</v>
      </c>
      <c r="AS81" s="195">
        <v>0</v>
      </c>
      <c r="AT81" s="195">
        <v>0</v>
      </c>
      <c r="AU81" s="195">
        <v>113.555555555555</v>
      </c>
      <c r="AV81" s="324"/>
      <c r="AW81" s="324"/>
      <c r="AX81" s="324"/>
      <c r="AY81" s="324"/>
      <c r="AZ81" s="324"/>
      <c r="BA81" s="324"/>
      <c r="BB81" s="332">
        <v>76</v>
      </c>
      <c r="BC81" s="332">
        <v>0.20000999999999999</v>
      </c>
      <c r="BD81" s="332"/>
      <c r="BE81" s="333" t="s">
        <v>29</v>
      </c>
      <c r="BF81" s="334" t="s">
        <v>569</v>
      </c>
      <c r="BG81" s="209"/>
      <c r="BH81" s="337">
        <v>76</v>
      </c>
      <c r="BI81" s="337">
        <v>15943200</v>
      </c>
      <c r="BJ81" s="90">
        <v>185</v>
      </c>
      <c r="BK81" s="90">
        <v>1015.9906089999999</v>
      </c>
      <c r="BL81" s="90">
        <v>224.45765170000001</v>
      </c>
      <c r="BM81" s="90">
        <v>6.056257349</v>
      </c>
      <c r="BN81" s="90">
        <v>-1015.9906089999999</v>
      </c>
      <c r="BO81" s="90">
        <v>-196.31346300000001</v>
      </c>
      <c r="BP81" s="90">
        <v>-207.08793130000001</v>
      </c>
      <c r="BQ81" s="338">
        <f t="shared" si="50"/>
        <v>184.52777777777777</v>
      </c>
      <c r="BR81" s="336"/>
      <c r="BS81" s="209"/>
      <c r="BT81" s="337">
        <v>76</v>
      </c>
      <c r="BU81" s="337">
        <v>15943200</v>
      </c>
      <c r="BV81" s="90">
        <v>1041.2506599999999</v>
      </c>
      <c r="BW81" s="90">
        <v>1001.409826</v>
      </c>
      <c r="BX81" s="90">
        <v>-32.596543220000001</v>
      </c>
      <c r="BY81" s="90">
        <v>31.227061469999999</v>
      </c>
      <c r="BZ81" s="90">
        <v>-186.24633040000001</v>
      </c>
      <c r="CA81" s="90">
        <v>175.86086990000001</v>
      </c>
      <c r="CB81" s="209"/>
      <c r="CC81" s="209"/>
      <c r="CD81" s="209"/>
      <c r="CE81" s="209"/>
    </row>
    <row r="82" spans="1:83" ht="9.9499999999999993" customHeight="1">
      <c r="A82" s="209"/>
      <c r="B82" s="141"/>
      <c r="C82" s="199">
        <v>0</v>
      </c>
      <c r="D82" s="199">
        <v>0</v>
      </c>
      <c r="E82" s="199">
        <v>0</v>
      </c>
      <c r="F82" s="199">
        <v>0</v>
      </c>
      <c r="G82" s="199">
        <v>0</v>
      </c>
      <c r="H82" s="199">
        <v>0</v>
      </c>
      <c r="I82" s="199">
        <v>0</v>
      </c>
      <c r="J82" s="199">
        <v>0</v>
      </c>
      <c r="K82" s="199">
        <v>0</v>
      </c>
      <c r="L82" s="199">
        <v>0</v>
      </c>
      <c r="M82" s="85"/>
      <c r="N82" s="308">
        <v>76</v>
      </c>
      <c r="O82" s="309">
        <v>0</v>
      </c>
      <c r="P82" s="309">
        <v>10</v>
      </c>
      <c r="Q82" s="309">
        <v>1</v>
      </c>
      <c r="R82" s="308">
        <v>76</v>
      </c>
      <c r="S82" s="317" t="s">
        <v>324</v>
      </c>
      <c r="T82" s="308">
        <v>1</v>
      </c>
      <c r="U82" s="308">
        <v>176</v>
      </c>
      <c r="V82" s="308">
        <v>0.1</v>
      </c>
      <c r="W82" s="310">
        <v>9.9999999999999995E-7</v>
      </c>
      <c r="X82" s="308">
        <v>0.2</v>
      </c>
      <c r="Y82" s="308">
        <v>0.3</v>
      </c>
      <c r="Z82" s="308">
        <v>0.21</v>
      </c>
      <c r="AA82" s="308">
        <v>3.5</v>
      </c>
      <c r="AB82" s="314" t="s">
        <v>276</v>
      </c>
      <c r="AC82" s="241" t="str">
        <f t="shared" si="51"/>
        <v>2,11</v>
      </c>
      <c r="AD82" s="241" t="str">
        <f t="shared" si="52"/>
        <v/>
      </c>
      <c r="AE82" s="195">
        <v>42</v>
      </c>
      <c r="AF82" s="195">
        <v>9986400</v>
      </c>
      <c r="AG82" s="195">
        <v>2.5</v>
      </c>
      <c r="AH82" s="195">
        <v>0</v>
      </c>
      <c r="AI82" s="195">
        <v>0.24026986104916401</v>
      </c>
      <c r="AJ82" s="195">
        <v>0.21</v>
      </c>
      <c r="AK82" s="195">
        <v>0</v>
      </c>
      <c r="AL82" s="195">
        <v>3.0649253260535999E-3</v>
      </c>
      <c r="AM82" s="195">
        <v>0</v>
      </c>
      <c r="AN82" s="195">
        <v>0</v>
      </c>
      <c r="AO82" s="195">
        <v>-0.249999999999964</v>
      </c>
      <c r="AP82" s="195">
        <v>0</v>
      </c>
      <c r="AQ82" s="195">
        <v>0</v>
      </c>
      <c r="AR82" s="195">
        <v>0</v>
      </c>
      <c r="AS82" s="195">
        <v>0</v>
      </c>
      <c r="AT82" s="195">
        <v>0</v>
      </c>
      <c r="AU82" s="195">
        <v>115.583333333333</v>
      </c>
      <c r="AV82" s="324"/>
      <c r="AW82" s="324"/>
      <c r="AX82" s="324"/>
      <c r="AY82" s="324"/>
      <c r="AZ82" s="324"/>
      <c r="BA82" s="324"/>
      <c r="BB82" s="332">
        <v>77</v>
      </c>
      <c r="BC82" s="332">
        <v>0.100005</v>
      </c>
      <c r="BD82" s="332"/>
      <c r="BE82" s="333" t="s">
        <v>29</v>
      </c>
      <c r="BF82" s="334" t="s">
        <v>570</v>
      </c>
      <c r="BG82" s="209"/>
      <c r="BH82" s="337">
        <v>77</v>
      </c>
      <c r="BI82" s="337">
        <v>16118400</v>
      </c>
      <c r="BJ82" s="90">
        <v>185</v>
      </c>
      <c r="BK82" s="90">
        <v>1015.989797</v>
      </c>
      <c r="BL82" s="90">
        <v>224.45619260000001</v>
      </c>
      <c r="BM82" s="90">
        <v>6.0552873290000004</v>
      </c>
      <c r="BN82" s="90">
        <v>-1015.989797</v>
      </c>
      <c r="BO82" s="90">
        <v>-196.3134828</v>
      </c>
      <c r="BP82" s="90">
        <v>-207.08742240000001</v>
      </c>
      <c r="BQ82" s="338">
        <f t="shared" si="50"/>
        <v>186.55555555555554</v>
      </c>
      <c r="BR82" s="336"/>
      <c r="BS82" s="209"/>
      <c r="BT82" s="337">
        <v>77</v>
      </c>
      <c r="BU82" s="337">
        <v>16118400</v>
      </c>
      <c r="BV82" s="90">
        <v>1041.2506530000001</v>
      </c>
      <c r="BW82" s="90">
        <v>1001.409819</v>
      </c>
      <c r="BX82" s="90">
        <v>-32.596241259999999</v>
      </c>
      <c r="BY82" s="90">
        <v>31.227061469999999</v>
      </c>
      <c r="BZ82" s="90">
        <v>-186.24494569999999</v>
      </c>
      <c r="CA82" s="90">
        <v>175.86036100000001</v>
      </c>
      <c r="CB82" s="209"/>
      <c r="CC82" s="209"/>
      <c r="CD82" s="209"/>
      <c r="CE82" s="209"/>
    </row>
    <row r="83" spans="1:83" ht="9.9499999999999993" customHeight="1">
      <c r="A83" s="209"/>
      <c r="B83" s="141"/>
      <c r="C83" s="199">
        <v>0</v>
      </c>
      <c r="D83" s="199">
        <v>0</v>
      </c>
      <c r="E83" s="199">
        <v>0</v>
      </c>
      <c r="F83" s="199">
        <v>0</v>
      </c>
      <c r="G83" s="199">
        <v>0</v>
      </c>
      <c r="H83" s="199">
        <v>0</v>
      </c>
      <c r="I83" s="199">
        <v>0</v>
      </c>
      <c r="J83" s="199">
        <v>0</v>
      </c>
      <c r="K83" s="199">
        <v>0</v>
      </c>
      <c r="L83" s="199">
        <v>0</v>
      </c>
      <c r="M83" s="85"/>
      <c r="N83" s="308">
        <v>77</v>
      </c>
      <c r="O83" s="309">
        <v>0</v>
      </c>
      <c r="P83" s="309">
        <v>10</v>
      </c>
      <c r="Q83" s="309">
        <v>5</v>
      </c>
      <c r="R83" s="308">
        <v>77</v>
      </c>
      <c r="S83" s="317" t="s">
        <v>325</v>
      </c>
      <c r="T83" s="308">
        <v>1</v>
      </c>
      <c r="U83" s="308">
        <v>177</v>
      </c>
      <c r="V83" s="308">
        <v>0.1</v>
      </c>
      <c r="W83" s="310">
        <v>9.9999999999999995E-7</v>
      </c>
      <c r="X83" s="308">
        <v>0.1</v>
      </c>
      <c r="Y83" s="308">
        <v>0.3</v>
      </c>
      <c r="Z83" s="308">
        <v>0.11</v>
      </c>
      <c r="AA83" s="308">
        <v>3.5</v>
      </c>
      <c r="AB83" s="314" t="s">
        <v>276</v>
      </c>
      <c r="AC83" s="241" t="str">
        <f t="shared" si="51"/>
        <v>6,11</v>
      </c>
      <c r="AD83" s="241" t="str">
        <f t="shared" si="52"/>
        <v/>
      </c>
      <c r="AE83" s="195">
        <v>43</v>
      </c>
      <c r="AF83" s="195">
        <v>10161600</v>
      </c>
      <c r="AG83" s="195">
        <v>2.5</v>
      </c>
      <c r="AH83" s="195">
        <v>0</v>
      </c>
      <c r="AI83" s="195">
        <v>0.24015306104927001</v>
      </c>
      <c r="AJ83" s="195">
        <v>0.21</v>
      </c>
      <c r="AK83" s="195">
        <v>0</v>
      </c>
      <c r="AL83" s="195">
        <v>3.0177426791823799E-3</v>
      </c>
      <c r="AM83" s="195">
        <v>0</v>
      </c>
      <c r="AN83" s="195">
        <v>0</v>
      </c>
      <c r="AO83" s="195">
        <v>-0.249999999999964</v>
      </c>
      <c r="AP83" s="195">
        <v>0</v>
      </c>
      <c r="AQ83" s="195">
        <v>0</v>
      </c>
      <c r="AR83" s="195">
        <v>0</v>
      </c>
      <c r="AS83" s="195">
        <v>0</v>
      </c>
      <c r="AT83" s="195">
        <v>0</v>
      </c>
      <c r="AU83" s="195">
        <v>117.611111111111</v>
      </c>
      <c r="AV83" s="324"/>
      <c r="AW83" s="324"/>
      <c r="AX83" s="324"/>
      <c r="AY83" s="324"/>
      <c r="AZ83" s="324"/>
      <c r="BA83" s="324"/>
      <c r="BB83" s="332">
        <v>78</v>
      </c>
      <c r="BC83" s="332">
        <v>0.20000999999999999</v>
      </c>
      <c r="BD83" s="332"/>
      <c r="BE83" s="333" t="s">
        <v>29</v>
      </c>
      <c r="BF83" s="334" t="s">
        <v>571</v>
      </c>
      <c r="BG83" s="209"/>
      <c r="BH83" s="337">
        <v>78</v>
      </c>
      <c r="BI83" s="337">
        <v>16293600</v>
      </c>
      <c r="BJ83" s="90">
        <v>185</v>
      </c>
      <c r="BK83" s="90">
        <v>1015.977696</v>
      </c>
      <c r="BL83" s="90">
        <v>224.44950399999999</v>
      </c>
      <c r="BM83" s="90">
        <v>6.0655936669999999</v>
      </c>
      <c r="BN83" s="90">
        <v>-1015.977696</v>
      </c>
      <c r="BO83" s="90">
        <v>-196.296604</v>
      </c>
      <c r="BP83" s="90">
        <v>-207.08730629999999</v>
      </c>
      <c r="BQ83" s="338">
        <f t="shared" si="50"/>
        <v>188.58333333333334</v>
      </c>
      <c r="BR83" s="336"/>
      <c r="BS83" s="209"/>
      <c r="BT83" s="337">
        <v>78</v>
      </c>
      <c r="BU83" s="337">
        <v>16293600</v>
      </c>
      <c r="BV83" s="90">
        <v>1041.2506470000001</v>
      </c>
      <c r="BW83" s="90">
        <v>1001.409814</v>
      </c>
      <c r="BX83" s="90">
        <v>-32.595973239999999</v>
      </c>
      <c r="BY83" s="90">
        <v>31.227061469999999</v>
      </c>
      <c r="BZ83" s="90">
        <v>-186.24385889999999</v>
      </c>
      <c r="CA83" s="90">
        <v>175.8602448</v>
      </c>
      <c r="CB83" s="209"/>
      <c r="CC83" s="209"/>
      <c r="CD83" s="209"/>
      <c r="CE83" s="209"/>
    </row>
    <row r="84" spans="1:83" ht="9.9499999999999993" customHeight="1">
      <c r="A84" s="209"/>
      <c r="B84" s="141"/>
      <c r="C84" s="199">
        <v>0</v>
      </c>
      <c r="D84" s="199">
        <v>0</v>
      </c>
      <c r="E84" s="199">
        <v>0</v>
      </c>
      <c r="F84" s="199">
        <v>0</v>
      </c>
      <c r="G84" s="199">
        <v>0</v>
      </c>
      <c r="H84" s="199">
        <v>0</v>
      </c>
      <c r="I84" s="199">
        <v>0</v>
      </c>
      <c r="J84" s="199">
        <v>0</v>
      </c>
      <c r="K84" s="199">
        <v>0</v>
      </c>
      <c r="L84" s="199">
        <v>0</v>
      </c>
      <c r="M84" s="85"/>
      <c r="N84" s="308">
        <v>78</v>
      </c>
      <c r="O84" s="309">
        <v>0</v>
      </c>
      <c r="P84" s="309">
        <v>10</v>
      </c>
      <c r="Q84" s="309">
        <v>8</v>
      </c>
      <c r="R84" s="308">
        <v>78</v>
      </c>
      <c r="S84" s="317" t="s">
        <v>326</v>
      </c>
      <c r="T84" s="308">
        <v>1</v>
      </c>
      <c r="U84" s="308">
        <v>178</v>
      </c>
      <c r="V84" s="308">
        <v>0.1</v>
      </c>
      <c r="W84" s="310">
        <v>9.9999999999999995E-7</v>
      </c>
      <c r="X84" s="308">
        <v>0.2</v>
      </c>
      <c r="Y84" s="308">
        <v>0.3</v>
      </c>
      <c r="Z84" s="308">
        <v>0.21</v>
      </c>
      <c r="AA84" s="308">
        <v>3.5</v>
      </c>
      <c r="AB84" s="314" t="s">
        <v>276</v>
      </c>
      <c r="AC84" s="241" t="str">
        <f t="shared" si="51"/>
        <v>9,11</v>
      </c>
      <c r="AD84" s="241" t="str">
        <f t="shared" si="52"/>
        <v/>
      </c>
      <c r="AE84" s="195">
        <v>44</v>
      </c>
      <c r="AF84" s="195">
        <v>10336800</v>
      </c>
      <c r="AG84" s="195">
        <v>2.5</v>
      </c>
      <c r="AH84" s="195">
        <v>0</v>
      </c>
      <c r="AI84" s="195">
        <v>0.24015306104921399</v>
      </c>
      <c r="AJ84" s="195">
        <v>0.21</v>
      </c>
      <c r="AK84" s="195">
        <v>0</v>
      </c>
      <c r="AL84" s="195">
        <v>2.9736447106788002E-3</v>
      </c>
      <c r="AM84" s="195">
        <v>0</v>
      </c>
      <c r="AN84" s="195">
        <v>0</v>
      </c>
      <c r="AO84" s="195">
        <v>-0.249999999999901</v>
      </c>
      <c r="AP84" s="195">
        <v>0</v>
      </c>
      <c r="AQ84" s="195">
        <v>0</v>
      </c>
      <c r="AR84" s="195">
        <v>0</v>
      </c>
      <c r="AS84" s="195">
        <v>0</v>
      </c>
      <c r="AT84" s="195">
        <v>0</v>
      </c>
      <c r="AU84" s="195">
        <v>119.638888888888</v>
      </c>
      <c r="AV84" s="324"/>
      <c r="AW84" s="324"/>
      <c r="AX84" s="324"/>
      <c r="AY84" s="324"/>
      <c r="AZ84" s="324"/>
      <c r="BA84" s="324"/>
      <c r="BB84" s="332">
        <v>79</v>
      </c>
      <c r="BC84" s="332">
        <v>0.20000999999999999</v>
      </c>
      <c r="BD84" s="332"/>
      <c r="BE84" s="333" t="s">
        <v>29</v>
      </c>
      <c r="BF84" s="334" t="s">
        <v>572</v>
      </c>
      <c r="BG84" s="209"/>
      <c r="BH84" s="337">
        <v>79</v>
      </c>
      <c r="BI84" s="337">
        <v>16468800</v>
      </c>
      <c r="BJ84" s="90">
        <v>185</v>
      </c>
      <c r="BK84" s="90">
        <v>1015.962747</v>
      </c>
      <c r="BL84" s="90">
        <v>224.4417679</v>
      </c>
      <c r="BM84" s="90">
        <v>6.0788524879999999</v>
      </c>
      <c r="BN84" s="90">
        <v>-1015.962747</v>
      </c>
      <c r="BO84" s="90">
        <v>-196.27530490000001</v>
      </c>
      <c r="BP84" s="90">
        <v>-207.0876106</v>
      </c>
      <c r="BQ84" s="338">
        <f t="shared" si="50"/>
        <v>190.61111111111111</v>
      </c>
      <c r="BR84" s="336"/>
      <c r="BS84" s="209"/>
      <c r="BT84" s="337">
        <v>79</v>
      </c>
      <c r="BU84" s="337">
        <v>16468800</v>
      </c>
      <c r="BV84" s="90">
        <v>1041.250642</v>
      </c>
      <c r="BW84" s="90">
        <v>1001.409811</v>
      </c>
      <c r="BX84" s="90">
        <v>-32.595752849999997</v>
      </c>
      <c r="BY84" s="90">
        <v>31.227061469999999</v>
      </c>
      <c r="BZ84" s="90">
        <v>-186.2431598</v>
      </c>
      <c r="CA84" s="90">
        <v>175.86054909999999</v>
      </c>
      <c r="CB84" s="209"/>
      <c r="CC84" s="209"/>
      <c r="CD84" s="209"/>
      <c r="CE84" s="209"/>
    </row>
    <row r="85" spans="1:83" ht="9.9499999999999993" customHeight="1">
      <c r="A85" s="209"/>
      <c r="B85" s="141"/>
      <c r="C85" s="199">
        <v>0</v>
      </c>
      <c r="D85" s="199">
        <v>0</v>
      </c>
      <c r="E85" s="199">
        <v>0</v>
      </c>
      <c r="F85" s="199">
        <v>0</v>
      </c>
      <c r="G85" s="199">
        <v>0</v>
      </c>
      <c r="H85" s="199">
        <v>0</v>
      </c>
      <c r="I85" s="199">
        <v>1</v>
      </c>
      <c r="J85" s="199">
        <v>1</v>
      </c>
      <c r="K85" s="199">
        <v>0</v>
      </c>
      <c r="L85" s="199">
        <v>0</v>
      </c>
      <c r="M85" s="85"/>
      <c r="N85" s="308">
        <v>79</v>
      </c>
      <c r="O85" s="309">
        <v>0</v>
      </c>
      <c r="P85" s="309">
        <v>11</v>
      </c>
      <c r="Q85" s="309">
        <v>0</v>
      </c>
      <c r="R85" s="308">
        <v>79</v>
      </c>
      <c r="S85" s="317" t="s">
        <v>327</v>
      </c>
      <c r="T85" s="308">
        <v>1</v>
      </c>
      <c r="U85" s="308">
        <v>179</v>
      </c>
      <c r="V85" s="308">
        <v>0.1</v>
      </c>
      <c r="W85" s="310">
        <v>9.9999999999999995E-7</v>
      </c>
      <c r="X85" s="308">
        <v>0.2</v>
      </c>
      <c r="Y85" s="308">
        <v>0.3</v>
      </c>
      <c r="Z85" s="308">
        <v>0.21</v>
      </c>
      <c r="AA85" s="308">
        <v>3.5</v>
      </c>
      <c r="AB85" s="314" t="s">
        <v>276</v>
      </c>
      <c r="AC85" s="241" t="str">
        <f t="shared" si="51"/>
        <v>1,12</v>
      </c>
      <c r="AD85" s="241" t="str">
        <f t="shared" si="52"/>
        <v/>
      </c>
      <c r="AE85" s="195">
        <v>45</v>
      </c>
      <c r="AF85" s="195">
        <v>10512000</v>
      </c>
      <c r="AG85" s="195">
        <v>2.5</v>
      </c>
      <c r="AH85" s="195">
        <v>0</v>
      </c>
      <c r="AI85" s="195">
        <v>0.240036261049209</v>
      </c>
      <c r="AJ85" s="195">
        <v>0.21</v>
      </c>
      <c r="AK85" s="195">
        <v>0</v>
      </c>
      <c r="AL85" s="195">
        <v>2.93238130236199E-3</v>
      </c>
      <c r="AM85" s="195">
        <v>0</v>
      </c>
      <c r="AN85" s="195">
        <v>0</v>
      </c>
      <c r="AO85" s="195">
        <v>-0.249999999999964</v>
      </c>
      <c r="AP85" s="195">
        <v>0</v>
      </c>
      <c r="AQ85" s="195">
        <v>0</v>
      </c>
      <c r="AR85" s="195">
        <v>0</v>
      </c>
      <c r="AS85" s="195">
        <v>0</v>
      </c>
      <c r="AT85" s="195">
        <v>0</v>
      </c>
      <c r="AU85" s="195">
        <v>121.666666666666</v>
      </c>
      <c r="AV85" s="324"/>
      <c r="AW85" s="324"/>
      <c r="AX85" s="324"/>
      <c r="AY85" s="324"/>
      <c r="AZ85" s="324"/>
      <c r="BA85" s="324"/>
      <c r="BB85" s="332">
        <v>80</v>
      </c>
      <c r="BC85" s="332">
        <v>0.20000999999999999</v>
      </c>
      <c r="BD85" s="332"/>
      <c r="BE85" s="333" t="s">
        <v>29</v>
      </c>
      <c r="BF85" s="334" t="s">
        <v>573</v>
      </c>
      <c r="BG85" s="209"/>
      <c r="BH85" s="337">
        <v>80</v>
      </c>
      <c r="BI85" s="337">
        <v>16644000</v>
      </c>
      <c r="BJ85" s="90">
        <v>185</v>
      </c>
      <c r="BK85" s="90">
        <v>1015.947268</v>
      </c>
      <c r="BL85" s="90">
        <v>224.4342274</v>
      </c>
      <c r="BM85" s="90">
        <v>6.0928570090000003</v>
      </c>
      <c r="BN85" s="90">
        <v>-1015.947268</v>
      </c>
      <c r="BO85" s="90">
        <v>-196.25300329999999</v>
      </c>
      <c r="BP85" s="90">
        <v>-207.08836719999999</v>
      </c>
      <c r="BQ85" s="338">
        <f t="shared" si="50"/>
        <v>192.63888888888889</v>
      </c>
      <c r="BR85" s="336"/>
      <c r="BS85" s="209"/>
      <c r="BT85" s="337">
        <v>80</v>
      </c>
      <c r="BU85" s="337">
        <v>16644000</v>
      </c>
      <c r="BV85" s="90">
        <v>1041.250638</v>
      </c>
      <c r="BW85" s="90">
        <v>1001.40981</v>
      </c>
      <c r="BX85" s="90">
        <v>-32.595595019999998</v>
      </c>
      <c r="BY85" s="90">
        <v>31.227061469999999</v>
      </c>
      <c r="BZ85" s="90">
        <v>-186.24294140000001</v>
      </c>
      <c r="CA85" s="90">
        <v>175.8613057</v>
      </c>
      <c r="CB85" s="209"/>
      <c r="CC85" s="209"/>
      <c r="CD85" s="209"/>
      <c r="CE85" s="209"/>
    </row>
    <row r="86" spans="1:83" ht="9.9499999999999993" customHeight="1">
      <c r="A86" s="209"/>
      <c r="B86" s="141"/>
      <c r="C86" s="199">
        <v>0</v>
      </c>
      <c r="D86" s="199">
        <v>0</v>
      </c>
      <c r="E86" s="199">
        <v>2</v>
      </c>
      <c r="F86" s="199">
        <v>2</v>
      </c>
      <c r="G86" s="199">
        <v>2</v>
      </c>
      <c r="H86" s="199">
        <v>0</v>
      </c>
      <c r="I86" s="199">
        <v>1</v>
      </c>
      <c r="J86" s="199">
        <v>1</v>
      </c>
      <c r="K86" s="199">
        <v>0</v>
      </c>
      <c r="L86" s="199">
        <v>0</v>
      </c>
      <c r="M86" s="85"/>
      <c r="N86" s="308">
        <v>80</v>
      </c>
      <c r="O86" s="309">
        <v>0</v>
      </c>
      <c r="P86" s="309">
        <v>11</v>
      </c>
      <c r="Q86" s="309">
        <v>1</v>
      </c>
      <c r="R86" s="308">
        <v>80</v>
      </c>
      <c r="S86" s="317" t="s">
        <v>328</v>
      </c>
      <c r="T86" s="308">
        <v>1</v>
      </c>
      <c r="U86" s="308">
        <v>180</v>
      </c>
      <c r="V86" s="308">
        <v>0.1</v>
      </c>
      <c r="W86" s="310">
        <v>9.9999999999999995E-7</v>
      </c>
      <c r="X86" s="308">
        <v>0.2</v>
      </c>
      <c r="Y86" s="308">
        <v>0.3</v>
      </c>
      <c r="Z86" s="308">
        <v>0.21</v>
      </c>
      <c r="AA86" s="308">
        <v>3.5</v>
      </c>
      <c r="AB86" s="314" t="s">
        <v>276</v>
      </c>
      <c r="AC86" s="241" t="str">
        <f t="shared" si="51"/>
        <v>2,12</v>
      </c>
      <c r="AD86" s="241" t="str">
        <f t="shared" si="52"/>
        <v/>
      </c>
      <c r="AE86" s="195">
        <v>46</v>
      </c>
      <c r="AF86" s="195">
        <v>10687200</v>
      </c>
      <c r="AG86" s="195">
        <v>3.125</v>
      </c>
      <c r="AH86" s="195">
        <v>0</v>
      </c>
      <c r="AI86" s="195">
        <v>0.23991946104914899</v>
      </c>
      <c r="AJ86" s="195">
        <v>0.21</v>
      </c>
      <c r="AK86" s="195">
        <v>0</v>
      </c>
      <c r="AL86" s="195">
        <v>2.8562472615956298E-3</v>
      </c>
      <c r="AM86" s="195">
        <v>0</v>
      </c>
      <c r="AN86" s="195">
        <v>0</v>
      </c>
      <c r="AO86" s="195">
        <v>-0.249999999999964</v>
      </c>
      <c r="AP86" s="195">
        <v>0</v>
      </c>
      <c r="AQ86" s="195">
        <v>0</v>
      </c>
      <c r="AR86" s="195">
        <v>0</v>
      </c>
      <c r="AS86" s="195">
        <v>0</v>
      </c>
      <c r="AT86" s="195">
        <v>0</v>
      </c>
      <c r="AU86" s="195">
        <v>123.694444444444</v>
      </c>
      <c r="AV86" s="324"/>
      <c r="AW86" s="324"/>
      <c r="AX86" s="324"/>
      <c r="AY86" s="324"/>
      <c r="AZ86" s="324"/>
      <c r="BA86" s="324"/>
      <c r="BB86" s="332">
        <v>81</v>
      </c>
      <c r="BC86" s="332">
        <v>0.100005</v>
      </c>
      <c r="BD86" s="332"/>
      <c r="BE86" s="333" t="s">
        <v>29</v>
      </c>
      <c r="BF86" s="334" t="s">
        <v>574</v>
      </c>
      <c r="BG86" s="209"/>
      <c r="BH86" s="337">
        <v>81</v>
      </c>
      <c r="BI86" s="337">
        <v>16819200</v>
      </c>
      <c r="BJ86" s="90">
        <v>185</v>
      </c>
      <c r="BK86" s="90">
        <v>1015.93314</v>
      </c>
      <c r="BL86" s="90">
        <v>224.42812860000001</v>
      </c>
      <c r="BM86" s="90">
        <v>6.1056963910000004</v>
      </c>
      <c r="BN86" s="90">
        <v>-1015.93314</v>
      </c>
      <c r="BO86" s="90">
        <v>-196.23255370000001</v>
      </c>
      <c r="BP86" s="90">
        <v>-207.0898785</v>
      </c>
      <c r="BQ86" s="338">
        <f t="shared" si="50"/>
        <v>194.66666666666666</v>
      </c>
      <c r="BR86" s="336"/>
      <c r="BS86" s="209"/>
      <c r="BT86" s="337">
        <v>81</v>
      </c>
      <c r="BU86" s="337">
        <v>16819200</v>
      </c>
      <c r="BV86" s="90">
        <v>1041.250636</v>
      </c>
      <c r="BW86" s="90">
        <v>1001.409812</v>
      </c>
      <c r="BX86" s="90">
        <v>-32.595515380000002</v>
      </c>
      <c r="BY86" s="90">
        <v>31.227061469999999</v>
      </c>
      <c r="BZ86" s="90">
        <v>-186.24342659999999</v>
      </c>
      <c r="CA86" s="90">
        <v>175.8628171</v>
      </c>
      <c r="CB86" s="209"/>
      <c r="CC86" s="209"/>
      <c r="CD86" s="209"/>
      <c r="CE86" s="209"/>
    </row>
    <row r="87" spans="1:83" ht="9.9499999999999993" customHeight="1">
      <c r="A87" s="209"/>
      <c r="B87" s="141"/>
      <c r="C87" s="199">
        <v>0</v>
      </c>
      <c r="D87" s="199">
        <v>0</v>
      </c>
      <c r="E87" s="199">
        <v>2</v>
      </c>
      <c r="F87" s="199">
        <v>2</v>
      </c>
      <c r="G87" s="199">
        <v>2</v>
      </c>
      <c r="H87" s="199">
        <v>0</v>
      </c>
      <c r="I87" s="199">
        <v>0</v>
      </c>
      <c r="J87" s="199">
        <v>0</v>
      </c>
      <c r="K87" s="199">
        <v>0</v>
      </c>
      <c r="L87" s="199">
        <v>0</v>
      </c>
      <c r="M87" s="85"/>
      <c r="N87" s="308">
        <v>81</v>
      </c>
      <c r="O87" s="309">
        <v>0</v>
      </c>
      <c r="P87" s="309">
        <v>11</v>
      </c>
      <c r="Q87" s="309">
        <v>5</v>
      </c>
      <c r="R87" s="308">
        <v>81</v>
      </c>
      <c r="S87" s="317" t="s">
        <v>329</v>
      </c>
      <c r="T87" s="308">
        <v>1</v>
      </c>
      <c r="U87" s="308">
        <v>181</v>
      </c>
      <c r="V87" s="308">
        <v>0.1</v>
      </c>
      <c r="W87" s="310">
        <v>9.9999999999999995E-7</v>
      </c>
      <c r="X87" s="308">
        <v>0.1</v>
      </c>
      <c r="Y87" s="308">
        <v>0.3</v>
      </c>
      <c r="Z87" s="308">
        <v>0.11</v>
      </c>
      <c r="AA87" s="308">
        <v>3.5</v>
      </c>
      <c r="AB87" s="314" t="s">
        <v>276</v>
      </c>
      <c r="AC87" s="241" t="str">
        <f t="shared" si="51"/>
        <v>6,12</v>
      </c>
      <c r="AD87" s="241" t="str">
        <f t="shared" si="52"/>
        <v/>
      </c>
      <c r="AE87" s="195">
        <v>47</v>
      </c>
      <c r="AF87" s="195">
        <v>10862400</v>
      </c>
      <c r="AG87" s="195">
        <v>3.125</v>
      </c>
      <c r="AH87" s="195">
        <v>0</v>
      </c>
      <c r="AI87" s="195">
        <v>0.239919462049238</v>
      </c>
      <c r="AJ87" s="195">
        <v>0.21</v>
      </c>
      <c r="AK87" s="195">
        <v>0</v>
      </c>
      <c r="AL87" s="195">
        <v>2.73747631491066E-3</v>
      </c>
      <c r="AM87" s="195">
        <v>0</v>
      </c>
      <c r="AN87" s="195">
        <v>0</v>
      </c>
      <c r="AO87" s="195">
        <v>-0.249999999999901</v>
      </c>
      <c r="AP87" s="195">
        <v>0</v>
      </c>
      <c r="AQ87" s="195">
        <v>0</v>
      </c>
      <c r="AR87" s="195">
        <v>0</v>
      </c>
      <c r="AS87" s="195">
        <v>0</v>
      </c>
      <c r="AT87" s="195">
        <v>0</v>
      </c>
      <c r="AU87" s="195">
        <v>125.722222222222</v>
      </c>
      <c r="AV87" s="324"/>
      <c r="AW87" s="324"/>
      <c r="AX87" s="324"/>
      <c r="AY87" s="324"/>
      <c r="AZ87" s="324"/>
      <c r="BA87" s="324"/>
      <c r="BB87" s="332">
        <v>82</v>
      </c>
      <c r="BC87" s="332">
        <v>0.100005</v>
      </c>
      <c r="BD87" s="332"/>
      <c r="BE87" s="333" t="s">
        <v>29</v>
      </c>
      <c r="BF87" s="334" t="s">
        <v>575</v>
      </c>
      <c r="BG87" s="209"/>
      <c r="BH87" s="337">
        <v>82</v>
      </c>
      <c r="BI87" s="337">
        <v>16994400</v>
      </c>
      <c r="BJ87" s="90">
        <v>185</v>
      </c>
      <c r="BK87" s="90">
        <v>1015.91997</v>
      </c>
      <c r="BL87" s="90">
        <v>224.4230724</v>
      </c>
      <c r="BM87" s="90">
        <v>6.1178088390000003</v>
      </c>
      <c r="BN87" s="90">
        <v>-1015.91997</v>
      </c>
      <c r="BO87" s="90">
        <v>-196.21311159999999</v>
      </c>
      <c r="BP87" s="90">
        <v>-207.0921519</v>
      </c>
      <c r="BQ87" s="338">
        <f t="shared" si="50"/>
        <v>196.69444444444446</v>
      </c>
      <c r="BR87" s="336"/>
      <c r="BS87" s="209"/>
      <c r="BT87" s="337">
        <v>82</v>
      </c>
      <c r="BU87" s="337">
        <v>16994400</v>
      </c>
      <c r="BV87" s="90">
        <v>1041.250636</v>
      </c>
      <c r="BW87" s="90">
        <v>1001.409818</v>
      </c>
      <c r="BX87" s="90">
        <v>-32.595514790000003</v>
      </c>
      <c r="BY87" s="90">
        <v>31.227061469999999</v>
      </c>
      <c r="BZ87" s="90">
        <v>-186.24466760000001</v>
      </c>
      <c r="CA87" s="90">
        <v>175.86509050000001</v>
      </c>
      <c r="CB87" s="209"/>
      <c r="CC87" s="209"/>
      <c r="CD87" s="209"/>
      <c r="CE87" s="209"/>
    </row>
    <row r="88" spans="1:83" ht="9.9499999999999993" customHeight="1">
      <c r="A88" s="209"/>
      <c r="B88" s="141"/>
      <c r="C88" s="199">
        <v>0</v>
      </c>
      <c r="D88" s="199">
        <v>0</v>
      </c>
      <c r="E88" s="199">
        <v>2</v>
      </c>
      <c r="F88" s="199">
        <v>2</v>
      </c>
      <c r="G88" s="199">
        <v>2</v>
      </c>
      <c r="H88" s="199">
        <v>0</v>
      </c>
      <c r="I88" s="199">
        <v>0</v>
      </c>
      <c r="J88" s="199">
        <v>0</v>
      </c>
      <c r="K88" s="199">
        <v>0</v>
      </c>
      <c r="L88" s="199">
        <v>0</v>
      </c>
      <c r="M88" s="85"/>
      <c r="N88" s="308">
        <v>82</v>
      </c>
      <c r="O88" s="309">
        <v>0</v>
      </c>
      <c r="P88" s="309">
        <v>11</v>
      </c>
      <c r="Q88" s="309">
        <v>6</v>
      </c>
      <c r="R88" s="308">
        <v>82</v>
      </c>
      <c r="S88" s="317" t="s">
        <v>330</v>
      </c>
      <c r="T88" s="308">
        <v>1</v>
      </c>
      <c r="U88" s="308">
        <v>182</v>
      </c>
      <c r="V88" s="308">
        <v>0.1</v>
      </c>
      <c r="W88" s="310">
        <v>9.9999999999999995E-7</v>
      </c>
      <c r="X88" s="308">
        <v>0.1</v>
      </c>
      <c r="Y88" s="308">
        <v>0.3</v>
      </c>
      <c r="Z88" s="308">
        <v>0.11</v>
      </c>
      <c r="AA88" s="308">
        <v>3.5</v>
      </c>
      <c r="AB88" s="314" t="s">
        <v>276</v>
      </c>
      <c r="AC88" s="241" t="str">
        <f t="shared" si="51"/>
        <v>7,12</v>
      </c>
      <c r="AD88" s="241" t="str">
        <f t="shared" si="52"/>
        <v/>
      </c>
      <c r="AE88" s="195">
        <v>48</v>
      </c>
      <c r="AF88" s="195">
        <v>11037600</v>
      </c>
      <c r="AG88" s="195">
        <v>3.125</v>
      </c>
      <c r="AH88" s="195">
        <v>0</v>
      </c>
      <c r="AI88" s="195">
        <v>0.23991946204918199</v>
      </c>
      <c r="AJ88" s="195">
        <v>0.21</v>
      </c>
      <c r="AK88" s="195">
        <v>0</v>
      </c>
      <c r="AL88" s="195">
        <v>2.58062278817328E-3</v>
      </c>
      <c r="AM88" s="195">
        <v>0</v>
      </c>
      <c r="AN88" s="195">
        <v>0</v>
      </c>
      <c r="AO88" s="195">
        <v>-0.249999999999933</v>
      </c>
      <c r="AP88" s="195">
        <v>0</v>
      </c>
      <c r="AQ88" s="195">
        <v>0</v>
      </c>
      <c r="AR88" s="195">
        <v>0</v>
      </c>
      <c r="AS88" s="195">
        <v>0</v>
      </c>
      <c r="AT88" s="195">
        <v>0</v>
      </c>
      <c r="AU88" s="195">
        <v>127.75</v>
      </c>
      <c r="AV88" s="324"/>
      <c r="AW88" s="324"/>
      <c r="AX88" s="324"/>
      <c r="AY88" s="324"/>
      <c r="AZ88" s="324"/>
      <c r="BA88" s="324"/>
      <c r="BB88" s="332">
        <v>83</v>
      </c>
      <c r="BC88" s="332">
        <v>0.20000999999999999</v>
      </c>
      <c r="BD88" s="332"/>
      <c r="BE88" s="333" t="s">
        <v>29</v>
      </c>
      <c r="BF88" s="334" t="s">
        <v>576</v>
      </c>
      <c r="BG88" s="209"/>
      <c r="BH88" s="337">
        <v>83</v>
      </c>
      <c r="BI88" s="337">
        <v>17169600</v>
      </c>
      <c r="BJ88" s="90">
        <v>185</v>
      </c>
      <c r="BK88" s="90">
        <v>1015.9083879999999</v>
      </c>
      <c r="BL88" s="90">
        <v>224.4192803</v>
      </c>
      <c r="BM88" s="90">
        <v>6.1286013349999999</v>
      </c>
      <c r="BN88" s="90">
        <v>-1015.9083879999999</v>
      </c>
      <c r="BO88" s="90">
        <v>-196.19552709999999</v>
      </c>
      <c r="BP88" s="90">
        <v>-207.0951518</v>
      </c>
      <c r="BQ88" s="338">
        <f t="shared" si="50"/>
        <v>198.72222222222223</v>
      </c>
      <c r="BR88" s="336"/>
      <c r="BS88" s="209"/>
      <c r="BT88" s="337">
        <v>83</v>
      </c>
      <c r="BU88" s="337">
        <v>17169600</v>
      </c>
      <c r="BV88" s="90">
        <v>1041.250638</v>
      </c>
      <c r="BW88" s="90">
        <v>1001.409827</v>
      </c>
      <c r="BX88" s="90">
        <v>-32.595589850000003</v>
      </c>
      <c r="BY88" s="90">
        <v>31.227061469999999</v>
      </c>
      <c r="BZ88" s="90">
        <v>-186.24667310000001</v>
      </c>
      <c r="CA88" s="90">
        <v>175.86809030000001</v>
      </c>
      <c r="CB88" s="209"/>
      <c r="CC88" s="209"/>
      <c r="CD88" s="209"/>
      <c r="CE88" s="209"/>
    </row>
    <row r="89" spans="1:83" ht="9.9499999999999993" customHeight="1">
      <c r="A89" s="209">
        <v>1</v>
      </c>
      <c r="B89" s="141"/>
      <c r="C89" s="199">
        <v>0</v>
      </c>
      <c r="D89" s="199">
        <v>0</v>
      </c>
      <c r="E89" s="199">
        <v>2</v>
      </c>
      <c r="F89" s="199">
        <v>2</v>
      </c>
      <c r="G89" s="199">
        <v>2</v>
      </c>
      <c r="H89" s="199">
        <v>0</v>
      </c>
      <c r="I89" s="199">
        <v>0</v>
      </c>
      <c r="J89" s="199">
        <v>0</v>
      </c>
      <c r="K89" s="199">
        <v>0</v>
      </c>
      <c r="L89" s="199">
        <v>0</v>
      </c>
      <c r="M89" s="85"/>
      <c r="N89" s="308">
        <v>83</v>
      </c>
      <c r="O89" s="309">
        <v>0</v>
      </c>
      <c r="P89" s="309">
        <v>11</v>
      </c>
      <c r="Q89" s="309">
        <v>7</v>
      </c>
      <c r="R89" s="308">
        <v>83</v>
      </c>
      <c r="S89" s="317" t="s">
        <v>331</v>
      </c>
      <c r="T89" s="308">
        <v>1</v>
      </c>
      <c r="U89" s="308">
        <v>183</v>
      </c>
      <c r="V89" s="308">
        <v>0.1</v>
      </c>
      <c r="W89" s="310">
        <v>9.9999999999999995E-7</v>
      </c>
      <c r="X89" s="308">
        <v>0.2</v>
      </c>
      <c r="Y89" s="308">
        <v>0.3</v>
      </c>
      <c r="Z89" s="308">
        <v>0.21</v>
      </c>
      <c r="AA89" s="308">
        <v>3.5</v>
      </c>
      <c r="AB89" s="314" t="s">
        <v>276</v>
      </c>
      <c r="AC89" s="241" t="str">
        <f t="shared" si="51"/>
        <v>8,12</v>
      </c>
      <c r="AD89" s="241" t="str">
        <f t="shared" si="52"/>
        <v/>
      </c>
      <c r="AE89" s="195">
        <v>49</v>
      </c>
      <c r="AF89" s="195">
        <v>11212800</v>
      </c>
      <c r="AG89" s="195">
        <v>3.125</v>
      </c>
      <c r="AH89" s="195">
        <v>0</v>
      </c>
      <c r="AI89" s="195">
        <v>0.239919462049238</v>
      </c>
      <c r="AJ89" s="195">
        <v>0.21</v>
      </c>
      <c r="AK89" s="195">
        <v>0</v>
      </c>
      <c r="AL89" s="195">
        <v>2.3936250137493701E-3</v>
      </c>
      <c r="AM89" s="195">
        <v>0</v>
      </c>
      <c r="AN89" s="195">
        <v>0</v>
      </c>
      <c r="AO89" s="195">
        <v>-0.249999999999933</v>
      </c>
      <c r="AP89" s="195">
        <v>0</v>
      </c>
      <c r="AQ89" s="195">
        <v>0</v>
      </c>
      <c r="AR89" s="195">
        <v>0</v>
      </c>
      <c r="AS89" s="195">
        <v>0</v>
      </c>
      <c r="AT89" s="195">
        <v>0</v>
      </c>
      <c r="AU89" s="195">
        <v>129.777777777777</v>
      </c>
      <c r="AV89" s="324"/>
      <c r="AW89" s="324"/>
      <c r="AX89" s="324"/>
      <c r="AY89" s="324"/>
      <c r="AZ89" s="324"/>
      <c r="BA89" s="324"/>
      <c r="BB89" s="332">
        <v>84</v>
      </c>
      <c r="BC89" s="332">
        <v>0.20000999999999999</v>
      </c>
      <c r="BD89" s="332"/>
      <c r="BE89" s="333" t="s">
        <v>29</v>
      </c>
      <c r="BF89" s="334" t="s">
        <v>577</v>
      </c>
      <c r="BG89" s="209"/>
      <c r="BH89" s="337">
        <v>84</v>
      </c>
      <c r="BI89" s="337">
        <v>17344800</v>
      </c>
      <c r="BJ89" s="90">
        <v>185</v>
      </c>
      <c r="BK89" s="90">
        <v>1015.898696</v>
      </c>
      <c r="BL89" s="90">
        <v>224.4184419</v>
      </c>
      <c r="BM89" s="90">
        <v>6.1379164749999999</v>
      </c>
      <c r="BN89" s="90">
        <v>-1015.898696</v>
      </c>
      <c r="BO89" s="90">
        <v>-196.18168170000001</v>
      </c>
      <c r="BP89" s="90">
        <v>-207.0988437</v>
      </c>
      <c r="BQ89" s="338">
        <f t="shared" si="50"/>
        <v>200.75</v>
      </c>
      <c r="BR89" s="336"/>
      <c r="BS89" s="209"/>
      <c r="BT89" s="337">
        <v>84</v>
      </c>
      <c r="BU89" s="337">
        <v>17344800</v>
      </c>
      <c r="BV89" s="90">
        <v>1041.2506410000001</v>
      </c>
      <c r="BW89" s="90">
        <v>1001.40984</v>
      </c>
      <c r="BX89" s="90">
        <v>-32.59573846</v>
      </c>
      <c r="BY89" s="90">
        <v>31.227061469999999</v>
      </c>
      <c r="BZ89" s="90">
        <v>-186.24955990000001</v>
      </c>
      <c r="CA89" s="90">
        <v>175.87178220000001</v>
      </c>
      <c r="CB89" s="209"/>
      <c r="CC89" s="209"/>
      <c r="CD89" s="209"/>
      <c r="CE89" s="209"/>
    </row>
    <row r="90" spans="1:83" ht="9.9499999999999993" customHeight="1">
      <c r="A90" s="209"/>
      <c r="B90" s="141"/>
      <c r="C90" s="199">
        <v>0</v>
      </c>
      <c r="D90" s="199">
        <v>0</v>
      </c>
      <c r="E90" s="199">
        <v>0</v>
      </c>
      <c r="F90" s="199">
        <v>0</v>
      </c>
      <c r="G90" s="199">
        <v>0</v>
      </c>
      <c r="H90" s="199">
        <v>0</v>
      </c>
      <c r="I90" s="199">
        <v>0</v>
      </c>
      <c r="J90" s="199">
        <v>0</v>
      </c>
      <c r="K90" s="199">
        <v>0</v>
      </c>
      <c r="L90" s="199">
        <v>0</v>
      </c>
      <c r="M90" s="85"/>
      <c r="N90" s="308">
        <v>84</v>
      </c>
      <c r="O90" s="309">
        <v>0</v>
      </c>
      <c r="P90" s="309">
        <v>11</v>
      </c>
      <c r="Q90" s="309">
        <v>8</v>
      </c>
      <c r="R90" s="308">
        <v>84</v>
      </c>
      <c r="S90" s="317" t="s">
        <v>332</v>
      </c>
      <c r="T90" s="308">
        <v>1</v>
      </c>
      <c r="U90" s="308">
        <v>184</v>
      </c>
      <c r="V90" s="308">
        <v>0.1</v>
      </c>
      <c r="W90" s="310">
        <v>9.9999999999999995E-7</v>
      </c>
      <c r="X90" s="308">
        <v>0.2</v>
      </c>
      <c r="Y90" s="308">
        <v>0.3</v>
      </c>
      <c r="Z90" s="308">
        <v>0.21</v>
      </c>
      <c r="AA90" s="308">
        <v>3.5</v>
      </c>
      <c r="AB90" s="314" t="s">
        <v>276</v>
      </c>
      <c r="AC90" s="241" t="str">
        <f t="shared" si="51"/>
        <v>9,12</v>
      </c>
      <c r="AD90" s="241" t="str">
        <f t="shared" si="52"/>
        <v/>
      </c>
      <c r="AE90" s="195">
        <v>50</v>
      </c>
      <c r="AF90" s="195">
        <v>11388000</v>
      </c>
      <c r="AG90" s="195">
        <v>3.125</v>
      </c>
      <c r="AH90" s="195">
        <v>0</v>
      </c>
      <c r="AI90" s="195">
        <v>0.239919462049238</v>
      </c>
      <c r="AJ90" s="195">
        <v>0.21</v>
      </c>
      <c r="AK90" s="195">
        <v>0</v>
      </c>
      <c r="AL90" s="195">
        <v>2.1876993812824999E-3</v>
      </c>
      <c r="AM90" s="195">
        <v>0</v>
      </c>
      <c r="AN90" s="195">
        <v>0</v>
      </c>
      <c r="AO90" s="195">
        <v>-0.24999999999986899</v>
      </c>
      <c r="AP90" s="195">
        <v>0</v>
      </c>
      <c r="AQ90" s="195">
        <v>0</v>
      </c>
      <c r="AR90" s="195">
        <v>0</v>
      </c>
      <c r="AS90" s="195">
        <v>0</v>
      </c>
      <c r="AT90" s="195">
        <v>0</v>
      </c>
      <c r="AU90" s="195">
        <v>131.805555555555</v>
      </c>
      <c r="AV90" s="324"/>
      <c r="AW90" s="324"/>
      <c r="AX90" s="324"/>
      <c r="AY90" s="324"/>
      <c r="AZ90" s="324"/>
      <c r="BA90" s="324"/>
      <c r="BB90" s="332">
        <v>85</v>
      </c>
      <c r="BC90" s="332">
        <v>0.100005</v>
      </c>
      <c r="BD90" s="332"/>
      <c r="BE90" s="333" t="s">
        <v>29</v>
      </c>
      <c r="BF90" s="334" t="s">
        <v>578</v>
      </c>
      <c r="BG90" s="209"/>
      <c r="BH90" s="337">
        <v>85</v>
      </c>
      <c r="BI90" s="337">
        <v>17520000</v>
      </c>
      <c r="BJ90" s="90">
        <v>185</v>
      </c>
      <c r="BK90" s="90">
        <v>1015.89107</v>
      </c>
      <c r="BL90" s="90">
        <v>224.4203416</v>
      </c>
      <c r="BM90" s="90">
        <v>6.1456832270000001</v>
      </c>
      <c r="BN90" s="90">
        <v>-1015.89107</v>
      </c>
      <c r="BO90" s="90">
        <v>-196.17146750000001</v>
      </c>
      <c r="BP90" s="90">
        <v>-207.10319079999999</v>
      </c>
      <c r="BQ90" s="338">
        <f t="shared" si="50"/>
        <v>202.77777777777777</v>
      </c>
      <c r="BR90" s="336"/>
      <c r="BS90" s="209"/>
      <c r="BT90" s="337">
        <v>85</v>
      </c>
      <c r="BU90" s="337">
        <v>17520000</v>
      </c>
      <c r="BV90" s="90">
        <v>1041.250646</v>
      </c>
      <c r="BW90" s="90">
        <v>1001.409858</v>
      </c>
      <c r="BX90" s="90">
        <v>-32.595958320000001</v>
      </c>
      <c r="BY90" s="90">
        <v>31.227061469999999</v>
      </c>
      <c r="BZ90" s="90">
        <v>-186.2534015</v>
      </c>
      <c r="CA90" s="90">
        <v>175.8761294</v>
      </c>
      <c r="CB90" s="209"/>
      <c r="CC90" s="209"/>
      <c r="CD90" s="209"/>
      <c r="CE90" s="209"/>
    </row>
    <row r="91" spans="1:83" ht="9.9499999999999993" customHeight="1">
      <c r="A91" s="209"/>
      <c r="B91" s="141"/>
      <c r="C91" s="129"/>
      <c r="D91" s="129"/>
      <c r="E91" s="129"/>
      <c r="F91" s="129"/>
      <c r="G91" s="129"/>
      <c r="H91" s="129"/>
      <c r="I91" s="129"/>
      <c r="J91" s="129"/>
      <c r="K91" s="129"/>
      <c r="L91" s="85"/>
      <c r="M91" s="85"/>
      <c r="N91" s="308">
        <v>85</v>
      </c>
      <c r="O91" s="309">
        <v>0</v>
      </c>
      <c r="P91" s="309">
        <v>12</v>
      </c>
      <c r="Q91" s="309">
        <v>0</v>
      </c>
      <c r="R91" s="308">
        <v>85</v>
      </c>
      <c r="S91" s="317" t="s">
        <v>333</v>
      </c>
      <c r="T91" s="308">
        <v>1</v>
      </c>
      <c r="U91" s="308">
        <v>185</v>
      </c>
      <c r="V91" s="308">
        <v>0.1</v>
      </c>
      <c r="W91" s="310">
        <v>9.9999999999999995E-7</v>
      </c>
      <c r="X91" s="308">
        <v>0.1</v>
      </c>
      <c r="Y91" s="308">
        <v>0.3</v>
      </c>
      <c r="Z91" s="308">
        <v>0.11</v>
      </c>
      <c r="AA91" s="308">
        <v>3.5</v>
      </c>
      <c r="AB91" s="314" t="s">
        <v>276</v>
      </c>
      <c r="AC91" s="241" t="str">
        <f t="shared" si="51"/>
        <v>1,13</v>
      </c>
      <c r="AD91" s="241" t="str">
        <f t="shared" si="52"/>
        <v/>
      </c>
      <c r="AE91" s="195">
        <v>51</v>
      </c>
      <c r="AF91" s="195">
        <v>11563200</v>
      </c>
      <c r="AG91" s="195">
        <v>3.125</v>
      </c>
      <c r="AH91" s="195">
        <v>0</v>
      </c>
      <c r="AI91" s="195">
        <v>0.239919462049238</v>
      </c>
      <c r="AJ91" s="195">
        <v>0.21</v>
      </c>
      <c r="AK91" s="195">
        <v>0</v>
      </c>
      <c r="AL91" s="195">
        <v>1.97198705453975E-3</v>
      </c>
      <c r="AM91" s="195">
        <v>0</v>
      </c>
      <c r="AN91" s="195">
        <v>0</v>
      </c>
      <c r="AO91" s="195">
        <v>-0.249999999999933</v>
      </c>
      <c r="AP91" s="195">
        <v>0</v>
      </c>
      <c r="AQ91" s="195">
        <v>0</v>
      </c>
      <c r="AR91" s="195">
        <v>0</v>
      </c>
      <c r="AS91" s="195">
        <v>0</v>
      </c>
      <c r="AT91" s="195">
        <v>0</v>
      </c>
      <c r="AU91" s="195">
        <v>133.833333333333</v>
      </c>
      <c r="AV91" s="324"/>
      <c r="AW91" s="324"/>
      <c r="AX91" s="324"/>
      <c r="AY91" s="324"/>
      <c r="AZ91" s="324"/>
      <c r="BA91" s="324"/>
      <c r="BB91" s="332">
        <v>86</v>
      </c>
      <c r="BC91" s="332">
        <v>0.100005</v>
      </c>
      <c r="BD91" s="332"/>
      <c r="BE91" s="333" t="s">
        <v>29</v>
      </c>
      <c r="BF91" s="334" t="s">
        <v>579</v>
      </c>
      <c r="BG91" s="209"/>
      <c r="BH91" s="337">
        <v>86</v>
      </c>
      <c r="BI91" s="337">
        <v>17695200</v>
      </c>
      <c r="BJ91" s="90">
        <v>185</v>
      </c>
      <c r="BK91" s="90">
        <v>1015.885416</v>
      </c>
      <c r="BL91" s="90">
        <v>224.42384580000001</v>
      </c>
      <c r="BM91" s="90">
        <v>6.1520640740000001</v>
      </c>
      <c r="BN91" s="90">
        <v>-1015.885416</v>
      </c>
      <c r="BO91" s="90">
        <v>-196.16370180000001</v>
      </c>
      <c r="BP91" s="90">
        <v>-207.10807990000001</v>
      </c>
      <c r="BQ91" s="338">
        <f t="shared" si="50"/>
        <v>204.80555555555554</v>
      </c>
      <c r="BR91" s="336"/>
      <c r="BS91" s="209"/>
      <c r="BT91" s="337">
        <v>86</v>
      </c>
      <c r="BU91" s="337">
        <v>17695200</v>
      </c>
      <c r="BV91" s="90">
        <v>1041.2506530000001</v>
      </c>
      <c r="BW91" s="90">
        <v>1001.409879</v>
      </c>
      <c r="BX91" s="90">
        <v>-32.59624548</v>
      </c>
      <c r="BY91" s="90">
        <v>31.227061469999999</v>
      </c>
      <c r="BZ91" s="90">
        <v>-186.25816660000001</v>
      </c>
      <c r="CA91" s="90">
        <v>175.88101850000001</v>
      </c>
      <c r="CB91" s="209"/>
      <c r="CC91" s="209"/>
      <c r="CD91" s="209"/>
      <c r="CE91" s="209"/>
    </row>
    <row r="92" spans="1:83" ht="9.9499999999999993" customHeight="1">
      <c r="A92" s="209"/>
      <c r="B92" s="141"/>
      <c r="C92" s="129"/>
      <c r="D92" s="129"/>
      <c r="E92" s="129"/>
      <c r="F92" s="129"/>
      <c r="G92" s="129"/>
      <c r="H92" s="129"/>
      <c r="I92" s="129"/>
      <c r="J92" s="129"/>
      <c r="K92" s="129"/>
      <c r="L92" s="85"/>
      <c r="M92" s="85"/>
      <c r="N92" s="308">
        <v>86</v>
      </c>
      <c r="O92" s="309">
        <v>0</v>
      </c>
      <c r="P92" s="309">
        <v>12</v>
      </c>
      <c r="Q92" s="309">
        <v>1</v>
      </c>
      <c r="R92" s="308">
        <v>86</v>
      </c>
      <c r="S92" s="317" t="s">
        <v>334</v>
      </c>
      <c r="T92" s="308">
        <v>1</v>
      </c>
      <c r="U92" s="308">
        <v>186</v>
      </c>
      <c r="V92" s="308">
        <v>0.1</v>
      </c>
      <c r="W92" s="310">
        <v>9.9999999999999995E-7</v>
      </c>
      <c r="X92" s="308">
        <v>0.1</v>
      </c>
      <c r="Y92" s="308">
        <v>0.3</v>
      </c>
      <c r="Z92" s="308">
        <v>0.11</v>
      </c>
      <c r="AA92" s="308">
        <v>3.5</v>
      </c>
      <c r="AB92" s="314" t="s">
        <v>276</v>
      </c>
      <c r="AC92" s="241" t="str">
        <f t="shared" si="51"/>
        <v>2,13</v>
      </c>
      <c r="AD92" s="241" t="str">
        <f t="shared" si="52"/>
        <v/>
      </c>
      <c r="AE92" s="195">
        <v>52</v>
      </c>
      <c r="AF92" s="195">
        <v>11738400</v>
      </c>
      <c r="AG92" s="195">
        <v>3.125</v>
      </c>
      <c r="AH92" s="195">
        <v>0</v>
      </c>
      <c r="AI92" s="195">
        <v>0.239919462049238</v>
      </c>
      <c r="AJ92" s="195">
        <v>0.21</v>
      </c>
      <c r="AK92" s="195">
        <v>0</v>
      </c>
      <c r="AL92" s="195">
        <v>1.75300249810532E-3</v>
      </c>
      <c r="AM92" s="195">
        <v>0</v>
      </c>
      <c r="AN92" s="195">
        <v>0</v>
      </c>
      <c r="AO92" s="195">
        <v>-0.249999999999964</v>
      </c>
      <c r="AP92" s="195">
        <v>0</v>
      </c>
      <c r="AQ92" s="195">
        <v>0</v>
      </c>
      <c r="AR92" s="195">
        <v>0</v>
      </c>
      <c r="AS92" s="195">
        <v>0</v>
      </c>
      <c r="AT92" s="195">
        <v>0</v>
      </c>
      <c r="AU92" s="195">
        <v>135.861111111111</v>
      </c>
      <c r="AV92" s="324"/>
      <c r="AW92" s="324"/>
      <c r="AX92" s="324"/>
      <c r="AY92" s="324"/>
      <c r="AZ92" s="324"/>
      <c r="BA92" s="324"/>
      <c r="BB92" s="332">
        <v>87</v>
      </c>
      <c r="BC92" s="332">
        <v>0.100005</v>
      </c>
      <c r="BD92" s="332"/>
      <c r="BE92" s="333" t="s">
        <v>29</v>
      </c>
      <c r="BF92" s="334" t="s">
        <v>580</v>
      </c>
      <c r="BG92" s="209"/>
      <c r="BH92" s="337">
        <v>87</v>
      </c>
      <c r="BI92" s="337">
        <v>17870400</v>
      </c>
      <c r="BJ92" s="90">
        <v>185</v>
      </c>
      <c r="BK92" s="90">
        <v>1015.881629</v>
      </c>
      <c r="BL92" s="90">
        <v>224.4287392</v>
      </c>
      <c r="BM92" s="90">
        <v>6.1571591870000004</v>
      </c>
      <c r="BN92" s="90">
        <v>-1015.881629</v>
      </c>
      <c r="BO92" s="90">
        <v>-196.1581213</v>
      </c>
      <c r="BP92" s="90">
        <v>-207.1134586</v>
      </c>
      <c r="BQ92" s="338">
        <f t="shared" si="50"/>
        <v>206.83333333333334</v>
      </c>
      <c r="BR92" s="336"/>
      <c r="BS92" s="209"/>
      <c r="BT92" s="337">
        <v>87</v>
      </c>
      <c r="BU92" s="337">
        <v>17870400</v>
      </c>
      <c r="BV92" s="90">
        <v>1041.250661</v>
      </c>
      <c r="BW92" s="90">
        <v>1001.409905</v>
      </c>
      <c r="BX92" s="90">
        <v>-32.596595639999997</v>
      </c>
      <c r="BY92" s="90">
        <v>31.227061469999999</v>
      </c>
      <c r="BZ92" s="90">
        <v>-186.26381029999999</v>
      </c>
      <c r="CA92" s="90">
        <v>175.8863972</v>
      </c>
      <c r="CB92" s="209"/>
      <c r="CC92" s="209"/>
      <c r="CD92" s="209"/>
      <c r="CE92" s="209"/>
    </row>
    <row r="93" spans="1:83" ht="9.9499999999999993" customHeight="1">
      <c r="A93" s="209"/>
      <c r="B93" s="141"/>
      <c r="C93" s="129"/>
      <c r="D93" s="129"/>
      <c r="E93" s="129"/>
      <c r="F93" s="129"/>
      <c r="G93" s="129"/>
      <c r="H93" s="129"/>
      <c r="I93" s="129"/>
      <c r="J93" s="129"/>
      <c r="K93" s="129"/>
      <c r="L93" s="85"/>
      <c r="M93" s="85"/>
      <c r="N93" s="308">
        <v>87</v>
      </c>
      <c r="O93" s="309">
        <v>0</v>
      </c>
      <c r="P93" s="309">
        <v>12</v>
      </c>
      <c r="Q93" s="309">
        <v>5</v>
      </c>
      <c r="R93" s="308">
        <v>87</v>
      </c>
      <c r="S93" s="317" t="s">
        <v>335</v>
      </c>
      <c r="T93" s="308">
        <v>1</v>
      </c>
      <c r="U93" s="308">
        <v>187</v>
      </c>
      <c r="V93" s="308">
        <v>0.1</v>
      </c>
      <c r="W93" s="310">
        <v>9.9999999999999995E-7</v>
      </c>
      <c r="X93" s="308">
        <v>0.1</v>
      </c>
      <c r="Y93" s="308">
        <v>0.3</v>
      </c>
      <c r="Z93" s="308">
        <v>0.11</v>
      </c>
      <c r="AA93" s="308">
        <v>3.5</v>
      </c>
      <c r="AB93" s="314" t="s">
        <v>276</v>
      </c>
      <c r="AC93" s="241" t="str">
        <f t="shared" si="51"/>
        <v>6,13</v>
      </c>
      <c r="AD93" s="241" t="str">
        <f t="shared" si="52"/>
        <v/>
      </c>
      <c r="AE93" s="195">
        <v>53</v>
      </c>
      <c r="AF93" s="195">
        <v>11913600</v>
      </c>
      <c r="AG93" s="195">
        <v>3.125</v>
      </c>
      <c r="AH93" s="195">
        <v>0</v>
      </c>
      <c r="AI93" s="195">
        <v>0.25027634679227101</v>
      </c>
      <c r="AJ93" s="195">
        <v>0.21</v>
      </c>
      <c r="AK93" s="195">
        <v>0</v>
      </c>
      <c r="AL93" s="195">
        <v>1.53578272396379E-3</v>
      </c>
      <c r="AM93" s="195">
        <v>0</v>
      </c>
      <c r="AN93" s="195">
        <v>0</v>
      </c>
      <c r="AO93" s="195">
        <v>-0.249999999999964</v>
      </c>
      <c r="AP93" s="195">
        <v>0</v>
      </c>
      <c r="AQ93" s="195">
        <v>0</v>
      </c>
      <c r="AR93" s="195">
        <v>0</v>
      </c>
      <c r="AS93" s="195">
        <v>0</v>
      </c>
      <c r="AT93" s="195">
        <v>0</v>
      </c>
      <c r="AU93" s="195">
        <v>137.888888888888</v>
      </c>
      <c r="AV93" s="324"/>
      <c r="AW93" s="324"/>
      <c r="AX93" s="324"/>
      <c r="AY93" s="324"/>
      <c r="AZ93" s="324"/>
      <c r="BA93" s="324"/>
      <c r="BB93" s="332">
        <v>88</v>
      </c>
      <c r="BC93" s="332">
        <v>0.100005</v>
      </c>
      <c r="BD93" s="332"/>
      <c r="BE93" s="333" t="s">
        <v>29</v>
      </c>
      <c r="BF93" s="334" t="s">
        <v>581</v>
      </c>
      <c r="BG93" s="209"/>
      <c r="BH93" s="337">
        <v>88</v>
      </c>
      <c r="BI93" s="337">
        <v>18045600</v>
      </c>
      <c r="BJ93" s="90">
        <v>185</v>
      </c>
      <c r="BK93" s="90">
        <v>1015.8796149999999</v>
      </c>
      <c r="BL93" s="90">
        <v>224.4349412</v>
      </c>
      <c r="BM93" s="90">
        <v>6.1609574550000001</v>
      </c>
      <c r="BN93" s="90">
        <v>-1015.8796149999999</v>
      </c>
      <c r="BO93" s="90">
        <v>-196.1546013</v>
      </c>
      <c r="BP93" s="90">
        <v>-207.1193825</v>
      </c>
      <c r="BQ93" s="338">
        <f t="shared" si="50"/>
        <v>208.86111111111111</v>
      </c>
      <c r="BR93" s="336"/>
      <c r="BS93" s="209"/>
      <c r="BT93" s="337">
        <v>88</v>
      </c>
      <c r="BU93" s="337">
        <v>18045600</v>
      </c>
      <c r="BV93" s="90">
        <v>1041.2506699999999</v>
      </c>
      <c r="BW93" s="90">
        <v>1001.409935</v>
      </c>
      <c r="BX93" s="90">
        <v>-32.59700453</v>
      </c>
      <c r="BY93" s="90">
        <v>31.227061469999999</v>
      </c>
      <c r="BZ93" s="90">
        <v>-186.27029669999999</v>
      </c>
      <c r="CA93" s="90">
        <v>175.89232100000001</v>
      </c>
      <c r="CB93" s="209"/>
      <c r="CC93" s="209"/>
      <c r="CD93" s="209"/>
      <c r="CE93" s="209"/>
    </row>
    <row r="94" spans="1:83" ht="9.9499999999999993" customHeight="1">
      <c r="A94" s="209"/>
      <c r="B94" s="141"/>
      <c r="C94" s="129"/>
      <c r="D94" s="129"/>
      <c r="E94" s="129"/>
      <c r="F94" s="129"/>
      <c r="G94" s="129"/>
      <c r="H94" s="129"/>
      <c r="I94" s="129"/>
      <c r="J94" s="129"/>
      <c r="K94" s="129"/>
      <c r="L94" s="85"/>
      <c r="M94" s="85"/>
      <c r="N94" s="308">
        <v>88</v>
      </c>
      <c r="O94" s="309">
        <v>0</v>
      </c>
      <c r="P94" s="309">
        <v>12</v>
      </c>
      <c r="Q94" s="309">
        <v>6</v>
      </c>
      <c r="R94" s="308">
        <v>88</v>
      </c>
      <c r="S94" s="317" t="s">
        <v>336</v>
      </c>
      <c r="T94" s="308">
        <v>1</v>
      </c>
      <c r="U94" s="308">
        <v>188</v>
      </c>
      <c r="V94" s="308">
        <v>0.1</v>
      </c>
      <c r="W94" s="310">
        <v>9.9999999999999995E-7</v>
      </c>
      <c r="X94" s="308">
        <v>0.1</v>
      </c>
      <c r="Y94" s="308">
        <v>0.3</v>
      </c>
      <c r="Z94" s="308">
        <v>0.11</v>
      </c>
      <c r="AA94" s="308">
        <v>3.5</v>
      </c>
      <c r="AB94" s="314" t="s">
        <v>276</v>
      </c>
      <c r="AC94" s="241" t="str">
        <f t="shared" si="51"/>
        <v>7,13</v>
      </c>
      <c r="AD94" s="241" t="str">
        <f t="shared" si="52"/>
        <v/>
      </c>
      <c r="AE94" s="195">
        <v>54</v>
      </c>
      <c r="AF94" s="195">
        <v>12088800</v>
      </c>
      <c r="AG94" s="195">
        <v>3.125</v>
      </c>
      <c r="AH94" s="195">
        <v>0</v>
      </c>
      <c r="AI94" s="195">
        <v>0.25027634679227101</v>
      </c>
      <c r="AJ94" s="195">
        <v>0.21</v>
      </c>
      <c r="AK94" s="195">
        <v>0</v>
      </c>
      <c r="AL94" s="195">
        <v>1.32403685571704E-3</v>
      </c>
      <c r="AM94" s="195">
        <v>0</v>
      </c>
      <c r="AN94" s="195">
        <v>0</v>
      </c>
      <c r="AO94" s="195">
        <v>-0.249999999999933</v>
      </c>
      <c r="AP94" s="195">
        <v>0</v>
      </c>
      <c r="AQ94" s="195">
        <v>0</v>
      </c>
      <c r="AR94" s="195">
        <v>0</v>
      </c>
      <c r="AS94" s="195">
        <v>0</v>
      </c>
      <c r="AT94" s="195">
        <v>0</v>
      </c>
      <c r="AU94" s="195">
        <v>139.916666666666</v>
      </c>
      <c r="AV94" s="324"/>
      <c r="AW94" s="324"/>
      <c r="AX94" s="324"/>
      <c r="AY94" s="324"/>
      <c r="AZ94" s="324"/>
      <c r="BA94" s="324"/>
      <c r="BB94" s="332">
        <v>89</v>
      </c>
      <c r="BC94" s="332">
        <v>0.100005</v>
      </c>
      <c r="BD94" s="332"/>
      <c r="BE94" s="333" t="s">
        <v>29</v>
      </c>
      <c r="BF94" s="334" t="s">
        <v>582</v>
      </c>
      <c r="BG94" s="209"/>
      <c r="BH94" s="337">
        <v>89</v>
      </c>
      <c r="BI94" s="337">
        <v>18220800</v>
      </c>
      <c r="BJ94" s="90">
        <v>185</v>
      </c>
      <c r="BK94" s="90">
        <v>1015.8792570000001</v>
      </c>
      <c r="BL94" s="90">
        <v>224.4423286</v>
      </c>
      <c r="BM94" s="90">
        <v>6.1635520320000001</v>
      </c>
      <c r="BN94" s="90">
        <v>-1015.8792570000001</v>
      </c>
      <c r="BO94" s="90">
        <v>-196.15297860000001</v>
      </c>
      <c r="BP94" s="90">
        <v>-207.125798</v>
      </c>
      <c r="BQ94" s="338">
        <f t="shared" si="50"/>
        <v>210.88888888888889</v>
      </c>
      <c r="BR94" s="336"/>
      <c r="BS94" s="209"/>
      <c r="BT94" s="337">
        <v>89</v>
      </c>
      <c r="BU94" s="337">
        <v>18220800</v>
      </c>
      <c r="BV94" s="90">
        <v>1041.250681</v>
      </c>
      <c r="BW94" s="90">
        <v>1001.409968</v>
      </c>
      <c r="BX94" s="90">
        <v>-32.597464760000001</v>
      </c>
      <c r="BY94" s="90">
        <v>31.227061469999999</v>
      </c>
      <c r="BZ94" s="90">
        <v>-186.27757099999999</v>
      </c>
      <c r="CA94" s="90">
        <v>175.89873650000001</v>
      </c>
      <c r="CB94" s="209"/>
      <c r="CC94" s="209"/>
      <c r="CD94" s="209"/>
      <c r="CE94" s="209"/>
    </row>
    <row r="95" spans="1:83" ht="9.9499999999999993" customHeight="1">
      <c r="A95" s="209"/>
      <c r="B95" s="141"/>
      <c r="C95" s="129"/>
      <c r="D95" s="129"/>
      <c r="E95" s="129"/>
      <c r="F95" s="129"/>
      <c r="G95" s="129"/>
      <c r="H95" s="129"/>
      <c r="I95" s="129"/>
      <c r="J95" s="129"/>
      <c r="K95" s="129"/>
      <c r="L95" s="85"/>
      <c r="M95" s="85"/>
      <c r="N95" s="308">
        <v>89</v>
      </c>
      <c r="O95" s="309">
        <v>0</v>
      </c>
      <c r="P95" s="309">
        <v>12</v>
      </c>
      <c r="Q95" s="309">
        <v>7</v>
      </c>
      <c r="R95" s="308">
        <v>89</v>
      </c>
      <c r="S95" s="317" t="s">
        <v>337</v>
      </c>
      <c r="T95" s="308">
        <v>1</v>
      </c>
      <c r="U95" s="308">
        <v>189</v>
      </c>
      <c r="V95" s="308">
        <v>0.1</v>
      </c>
      <c r="W95" s="310">
        <v>9.9999999999999995E-7</v>
      </c>
      <c r="X95" s="308">
        <v>0.1</v>
      </c>
      <c r="Y95" s="308">
        <v>0.3</v>
      </c>
      <c r="Z95" s="308">
        <v>0.11</v>
      </c>
      <c r="AA95" s="308">
        <v>3.5</v>
      </c>
      <c r="AB95" s="314" t="s">
        <v>276</v>
      </c>
      <c r="AC95" s="241" t="str">
        <f t="shared" si="51"/>
        <v>8,13</v>
      </c>
      <c r="AD95" s="241" t="str">
        <f t="shared" si="52"/>
        <v/>
      </c>
      <c r="AE95" s="195">
        <v>55</v>
      </c>
      <c r="AF95" s="195">
        <v>12264000</v>
      </c>
      <c r="AG95" s="195">
        <v>3.125</v>
      </c>
      <c r="AH95" s="195">
        <v>0</v>
      </c>
      <c r="AI95" s="195">
        <v>0.25027634679238198</v>
      </c>
      <c r="AJ95" s="195">
        <v>0.21</v>
      </c>
      <c r="AK95" s="195">
        <v>0</v>
      </c>
      <c r="AL95" s="195">
        <v>1.1203234562040701E-3</v>
      </c>
      <c r="AM95" s="195">
        <v>0</v>
      </c>
      <c r="AN95" s="195">
        <v>0</v>
      </c>
      <c r="AO95" s="195">
        <v>-0.249999999999933</v>
      </c>
      <c r="AP95" s="195">
        <v>0</v>
      </c>
      <c r="AQ95" s="195">
        <v>0</v>
      </c>
      <c r="AR95" s="195">
        <v>0</v>
      </c>
      <c r="AS95" s="195">
        <v>0</v>
      </c>
      <c r="AT95" s="195">
        <v>0</v>
      </c>
      <c r="AU95" s="195">
        <v>141.944444444444</v>
      </c>
      <c r="AV95" s="324"/>
      <c r="AW95" s="324"/>
      <c r="AX95" s="324"/>
      <c r="AY95" s="324"/>
      <c r="AZ95" s="324"/>
      <c r="BA95" s="324"/>
      <c r="BB95" s="332">
        <v>90</v>
      </c>
      <c r="BC95" s="332">
        <v>0.100005</v>
      </c>
      <c r="BD95" s="332"/>
      <c r="BE95" s="333" t="s">
        <v>29</v>
      </c>
      <c r="BF95" s="334" t="s">
        <v>583</v>
      </c>
      <c r="BG95" s="209"/>
      <c r="BH95" s="337">
        <v>90</v>
      </c>
      <c r="BI95" s="337">
        <v>18396000</v>
      </c>
      <c r="BJ95" s="90">
        <v>185</v>
      </c>
      <c r="BK95" s="90">
        <v>1015.8803820000001</v>
      </c>
      <c r="BL95" s="90">
        <v>224.45067510000001</v>
      </c>
      <c r="BM95" s="90">
        <v>6.165086498</v>
      </c>
      <c r="BN95" s="90">
        <v>-1015.8803820000001</v>
      </c>
      <c r="BO95" s="90">
        <v>-196.1529931</v>
      </c>
      <c r="BP95" s="90">
        <v>-207.13259550000001</v>
      </c>
      <c r="BQ95" s="338">
        <f t="shared" si="50"/>
        <v>212.91666666666666</v>
      </c>
      <c r="BR95" s="336"/>
      <c r="BS95" s="209"/>
      <c r="BT95" s="337">
        <v>90</v>
      </c>
      <c r="BU95" s="337">
        <v>18396000</v>
      </c>
      <c r="BV95" s="90">
        <v>1041.2506920000001</v>
      </c>
      <c r="BW95" s="90">
        <v>1001.410004</v>
      </c>
      <c r="BX95" s="90">
        <v>-32.597963350000001</v>
      </c>
      <c r="BY95" s="90">
        <v>31.227061469999999</v>
      </c>
      <c r="BZ95" s="90">
        <v>-186.28553239999999</v>
      </c>
      <c r="CA95" s="90">
        <v>175.90553399999999</v>
      </c>
      <c r="CB95" s="209"/>
      <c r="CC95" s="209"/>
      <c r="CD95" s="209"/>
      <c r="CE95" s="209"/>
    </row>
    <row r="96" spans="1:83" ht="9.9499999999999993" customHeight="1">
      <c r="A96" s="209"/>
      <c r="B96" s="141"/>
      <c r="C96" s="129"/>
      <c r="D96" s="129"/>
      <c r="E96" s="129"/>
      <c r="F96" s="129"/>
      <c r="G96" s="129"/>
      <c r="H96" s="129"/>
      <c r="I96" s="129"/>
      <c r="J96" s="129"/>
      <c r="K96" s="129"/>
      <c r="L96" s="85"/>
      <c r="M96" s="85"/>
      <c r="N96" s="308">
        <v>90</v>
      </c>
      <c r="O96" s="309">
        <v>0</v>
      </c>
      <c r="P96" s="309">
        <v>12</v>
      </c>
      <c r="Q96" s="309">
        <v>8</v>
      </c>
      <c r="R96" s="308">
        <v>90</v>
      </c>
      <c r="S96" s="317" t="s">
        <v>338</v>
      </c>
      <c r="T96" s="308">
        <v>1</v>
      </c>
      <c r="U96" s="308">
        <v>190</v>
      </c>
      <c r="V96" s="308">
        <v>0.1</v>
      </c>
      <c r="W96" s="310">
        <v>9.9999999999999995E-7</v>
      </c>
      <c r="X96" s="308">
        <v>0.1</v>
      </c>
      <c r="Y96" s="308">
        <v>0.3</v>
      </c>
      <c r="Z96" s="308">
        <v>0.11</v>
      </c>
      <c r="AA96" s="308">
        <v>3.5</v>
      </c>
      <c r="AB96" s="314" t="s">
        <v>276</v>
      </c>
      <c r="AC96" s="241" t="str">
        <f t="shared" si="51"/>
        <v>9,13</v>
      </c>
      <c r="AD96" s="241" t="str">
        <f t="shared" si="52"/>
        <v/>
      </c>
      <c r="AE96" s="195">
        <v>56</v>
      </c>
      <c r="AF96" s="195">
        <v>12439200</v>
      </c>
      <c r="AG96" s="195">
        <v>3.125</v>
      </c>
      <c r="AH96" s="195">
        <v>0</v>
      </c>
      <c r="AI96" s="195">
        <v>0.25027634679238198</v>
      </c>
      <c r="AJ96" s="195">
        <v>0.21</v>
      </c>
      <c r="AK96" s="195">
        <v>0</v>
      </c>
      <c r="AL96" s="195">
        <v>9.26269395590616E-4</v>
      </c>
      <c r="AM96" s="195">
        <v>0</v>
      </c>
      <c r="AN96" s="195">
        <v>0</v>
      </c>
      <c r="AO96" s="195">
        <v>-0.249999999999964</v>
      </c>
      <c r="AP96" s="195">
        <v>0</v>
      </c>
      <c r="AQ96" s="195">
        <v>0</v>
      </c>
      <c r="AR96" s="195">
        <v>0</v>
      </c>
      <c r="AS96" s="195">
        <v>0</v>
      </c>
      <c r="AT96" s="195">
        <v>0</v>
      </c>
      <c r="AU96" s="195">
        <v>143.972222222222</v>
      </c>
      <c r="AV96" s="324"/>
      <c r="AW96" s="324"/>
      <c r="AX96" s="324"/>
      <c r="AY96" s="324"/>
      <c r="AZ96" s="324"/>
      <c r="BA96" s="324"/>
      <c r="BB96" s="332">
        <v>91</v>
      </c>
      <c r="BC96" s="332">
        <v>0.20000999999999999</v>
      </c>
      <c r="BD96" s="332"/>
      <c r="BE96" s="333" t="s">
        <v>29</v>
      </c>
      <c r="BF96" s="334" t="s">
        <v>584</v>
      </c>
      <c r="BG96" s="209"/>
      <c r="BH96" s="337">
        <v>91</v>
      </c>
      <c r="BI96" s="337">
        <v>18571200</v>
      </c>
      <c r="BJ96" s="90">
        <v>185</v>
      </c>
      <c r="BK96" s="90">
        <v>1015.882981</v>
      </c>
      <c r="BL96" s="90">
        <v>224.5103474</v>
      </c>
      <c r="BM96" s="90">
        <v>6.1658291719999996</v>
      </c>
      <c r="BN96" s="90">
        <v>-1015.882981</v>
      </c>
      <c r="BO96" s="90">
        <v>-196.20487929999999</v>
      </c>
      <c r="BP96" s="90">
        <v>-207.13963889999999</v>
      </c>
      <c r="BQ96" s="338">
        <f t="shared" si="50"/>
        <v>214.94444444444446</v>
      </c>
      <c r="BR96" s="336"/>
      <c r="BS96" s="209"/>
      <c r="BT96" s="337">
        <v>91</v>
      </c>
      <c r="BU96" s="337">
        <v>18571200</v>
      </c>
      <c r="BV96" s="90">
        <v>1041.2507049999999</v>
      </c>
      <c r="BW96" s="90">
        <v>1001.410043</v>
      </c>
      <c r="BX96" s="90">
        <v>-32.598513230000002</v>
      </c>
      <c r="BY96" s="90">
        <v>31.227061469999999</v>
      </c>
      <c r="BZ96" s="90">
        <v>-186.29418459999999</v>
      </c>
      <c r="CA96" s="90">
        <v>175.9125774</v>
      </c>
      <c r="CB96" s="209"/>
      <c r="CC96" s="209"/>
      <c r="CD96" s="209"/>
      <c r="CE96" s="209"/>
    </row>
    <row r="97" spans="1:83" ht="9.9499999999999993" customHeight="1">
      <c r="A97" s="209"/>
      <c r="B97" s="141"/>
      <c r="C97" s="129"/>
      <c r="D97" s="129"/>
      <c r="E97" s="129"/>
      <c r="F97" s="129"/>
      <c r="G97" s="129"/>
      <c r="H97" s="129"/>
      <c r="I97" s="129"/>
      <c r="J97" s="129"/>
      <c r="K97" s="129"/>
      <c r="L97" s="85"/>
      <c r="M97" s="85"/>
      <c r="N97" s="308">
        <v>91</v>
      </c>
      <c r="O97" s="309">
        <v>0</v>
      </c>
      <c r="P97" s="309">
        <v>13</v>
      </c>
      <c r="Q97" s="309">
        <v>1</v>
      </c>
      <c r="R97" s="308">
        <v>91</v>
      </c>
      <c r="S97" s="317" t="s">
        <v>339</v>
      </c>
      <c r="T97" s="308">
        <v>1</v>
      </c>
      <c r="U97" s="308">
        <v>191</v>
      </c>
      <c r="V97" s="308">
        <v>0.1</v>
      </c>
      <c r="W97" s="310">
        <v>9.9999999999999995E-7</v>
      </c>
      <c r="X97" s="308">
        <v>0.2</v>
      </c>
      <c r="Y97" s="308">
        <v>0.3</v>
      </c>
      <c r="Z97" s="308">
        <v>0.21</v>
      </c>
      <c r="AA97" s="308">
        <v>3.5</v>
      </c>
      <c r="AB97" s="314" t="s">
        <v>276</v>
      </c>
      <c r="AC97" s="241" t="str">
        <f t="shared" si="51"/>
        <v>2,14</v>
      </c>
      <c r="AD97" s="241" t="str">
        <f t="shared" si="52"/>
        <v/>
      </c>
      <c r="AE97" s="195">
        <v>57</v>
      </c>
      <c r="AF97" s="195">
        <v>12614400</v>
      </c>
      <c r="AG97" s="195">
        <v>3.125</v>
      </c>
      <c r="AH97" s="195">
        <v>0</v>
      </c>
      <c r="AI97" s="195">
        <v>0.25027634679227101</v>
      </c>
      <c r="AJ97" s="195">
        <v>0.21</v>
      </c>
      <c r="AK97" s="195">
        <v>0</v>
      </c>
      <c r="AL97" s="195">
        <v>7.4279081393749402E-4</v>
      </c>
      <c r="AM97" s="195">
        <v>0</v>
      </c>
      <c r="AN97" s="195">
        <v>0</v>
      </c>
      <c r="AO97" s="195">
        <v>-0.249999999999933</v>
      </c>
      <c r="AP97" s="195">
        <v>0</v>
      </c>
      <c r="AQ97" s="195">
        <v>0</v>
      </c>
      <c r="AR97" s="195">
        <v>0</v>
      </c>
      <c r="AS97" s="195">
        <v>0</v>
      </c>
      <c r="AT97" s="195">
        <v>0</v>
      </c>
      <c r="AU97" s="195">
        <v>146</v>
      </c>
      <c r="AV97" s="324"/>
      <c r="AW97" s="324"/>
      <c r="AX97" s="324"/>
      <c r="AY97" s="324"/>
      <c r="AZ97" s="324"/>
      <c r="BA97" s="324"/>
      <c r="BB97" s="332">
        <v>92</v>
      </c>
      <c r="BC97" s="332">
        <v>0.20000999999999999</v>
      </c>
      <c r="BD97" s="332"/>
      <c r="BE97" s="333" t="s">
        <v>29</v>
      </c>
      <c r="BF97" s="334" t="s">
        <v>585</v>
      </c>
      <c r="BG97" s="209"/>
      <c r="BH97" s="337">
        <v>92</v>
      </c>
      <c r="BI97" s="337">
        <v>18746400</v>
      </c>
      <c r="BJ97" s="90">
        <v>185</v>
      </c>
      <c r="BK97" s="90">
        <v>1015.886895</v>
      </c>
      <c r="BL97" s="90">
        <v>224.5208499</v>
      </c>
      <c r="BM97" s="90">
        <v>6.1657678210000002</v>
      </c>
      <c r="BN97" s="90">
        <v>-1015.886895</v>
      </c>
      <c r="BO97" s="90">
        <v>-196.2082691</v>
      </c>
      <c r="BP97" s="90">
        <v>-207.14681289999999</v>
      </c>
      <c r="BQ97" s="338">
        <f t="shared" si="50"/>
        <v>216.97222222222223</v>
      </c>
      <c r="BR97" s="336"/>
      <c r="BS97" s="209"/>
      <c r="BT97" s="337">
        <v>92</v>
      </c>
      <c r="BU97" s="337">
        <v>18746400</v>
      </c>
      <c r="BV97" s="90">
        <v>1041.2507189999999</v>
      </c>
      <c r="BW97" s="90">
        <v>1001.410085</v>
      </c>
      <c r="BX97" s="90">
        <v>-32.599106620000001</v>
      </c>
      <c r="BY97" s="90">
        <v>31.227061469999999</v>
      </c>
      <c r="BZ97" s="90">
        <v>-186.30342680000001</v>
      </c>
      <c r="CA97" s="90">
        <v>175.91975149999999</v>
      </c>
      <c r="CB97" s="209"/>
      <c r="CC97" s="209"/>
      <c r="CD97" s="209"/>
      <c r="CE97" s="209"/>
    </row>
    <row r="98" spans="1:83" ht="9.9499999999999993" customHeight="1">
      <c r="A98" s="209"/>
      <c r="B98" s="141"/>
      <c r="C98" s="129"/>
      <c r="D98" s="129"/>
      <c r="E98" s="129"/>
      <c r="F98" s="129"/>
      <c r="G98" s="129"/>
      <c r="H98" s="129"/>
      <c r="I98" s="129"/>
      <c r="J98" s="129"/>
      <c r="K98" s="129"/>
      <c r="L98" s="85"/>
      <c r="M98" s="85"/>
      <c r="N98" s="308">
        <v>92</v>
      </c>
      <c r="O98" s="309">
        <v>0</v>
      </c>
      <c r="P98" s="309">
        <v>13</v>
      </c>
      <c r="Q98" s="309">
        <v>5</v>
      </c>
      <c r="R98" s="308">
        <v>92</v>
      </c>
      <c r="S98" s="317" t="s">
        <v>340</v>
      </c>
      <c r="T98" s="308">
        <v>1</v>
      </c>
      <c r="U98" s="308">
        <v>192</v>
      </c>
      <c r="V98" s="308">
        <v>0.1</v>
      </c>
      <c r="W98" s="310">
        <v>9.9999999999999995E-7</v>
      </c>
      <c r="X98" s="308">
        <v>0.2</v>
      </c>
      <c r="Y98" s="308">
        <v>0.3</v>
      </c>
      <c r="Z98" s="308">
        <v>0.21</v>
      </c>
      <c r="AA98" s="308">
        <v>3.5</v>
      </c>
      <c r="AB98" s="314" t="s">
        <v>276</v>
      </c>
      <c r="AC98" s="241" t="str">
        <f t="shared" si="51"/>
        <v>6,14</v>
      </c>
      <c r="AD98" s="241" t="str">
        <f t="shared" si="52"/>
        <v/>
      </c>
      <c r="AE98" s="195">
        <v>58</v>
      </c>
      <c r="AF98" s="195">
        <v>12789600</v>
      </c>
      <c r="AG98" s="195">
        <v>3.125</v>
      </c>
      <c r="AH98" s="195">
        <v>0</v>
      </c>
      <c r="AI98" s="195">
        <v>0.25027634679227101</v>
      </c>
      <c r="AJ98" s="195">
        <v>0.21</v>
      </c>
      <c r="AK98" s="195">
        <v>0</v>
      </c>
      <c r="AL98" s="195">
        <v>5.6963975892139398E-4</v>
      </c>
      <c r="AM98" s="195">
        <v>0</v>
      </c>
      <c r="AN98" s="195">
        <v>0</v>
      </c>
      <c r="AO98" s="195">
        <v>-0.249999999999933</v>
      </c>
      <c r="AP98" s="195">
        <v>0</v>
      </c>
      <c r="AQ98" s="195">
        <v>0</v>
      </c>
      <c r="AR98" s="195">
        <v>0</v>
      </c>
      <c r="AS98" s="195">
        <v>0</v>
      </c>
      <c r="AT98" s="195">
        <v>0</v>
      </c>
      <c r="AU98" s="195">
        <v>148.027777777777</v>
      </c>
      <c r="AV98" s="324"/>
      <c r="AW98" s="324"/>
      <c r="AX98" s="324"/>
      <c r="AY98" s="324"/>
      <c r="AZ98" s="324"/>
      <c r="BA98" s="324"/>
      <c r="BB98" s="332">
        <v>93</v>
      </c>
      <c r="BC98" s="332">
        <v>0.20000999999999999</v>
      </c>
      <c r="BD98" s="332"/>
      <c r="BE98" s="333" t="s">
        <v>29</v>
      </c>
      <c r="BF98" s="334" t="s">
        <v>586</v>
      </c>
      <c r="BG98" s="209"/>
      <c r="BH98" s="337">
        <v>93</v>
      </c>
      <c r="BI98" s="337">
        <v>18921600</v>
      </c>
      <c r="BJ98" s="90">
        <v>185</v>
      </c>
      <c r="BK98" s="90">
        <v>1015.891912</v>
      </c>
      <c r="BL98" s="90">
        <v>224.53190849999999</v>
      </c>
      <c r="BM98" s="90">
        <v>6.1651352299999997</v>
      </c>
      <c r="BN98" s="90">
        <v>-1015.891912</v>
      </c>
      <c r="BO98" s="90">
        <v>-196.21276499999999</v>
      </c>
      <c r="BP98" s="90">
        <v>-207.15400819999999</v>
      </c>
      <c r="BQ98" s="338">
        <f t="shared" si="50"/>
        <v>219</v>
      </c>
      <c r="BR98" s="336"/>
      <c r="BS98" s="209"/>
      <c r="BT98" s="337">
        <v>93</v>
      </c>
      <c r="BU98" s="337">
        <v>18921600</v>
      </c>
      <c r="BV98" s="90">
        <v>1041.2507330000001</v>
      </c>
      <c r="BW98" s="90">
        <v>1001.410129</v>
      </c>
      <c r="BX98" s="90">
        <v>-32.599731319999997</v>
      </c>
      <c r="BY98" s="90">
        <v>31.227061469999999</v>
      </c>
      <c r="BZ98" s="90">
        <v>-186.31312679999999</v>
      </c>
      <c r="CA98" s="90">
        <v>175.9269468</v>
      </c>
      <c r="CB98" s="209"/>
      <c r="CC98" s="209"/>
      <c r="CD98" s="209"/>
      <c r="CE98" s="209"/>
    </row>
    <row r="99" spans="1:83" ht="9.9499999999999993" customHeight="1">
      <c r="A99" s="209"/>
      <c r="B99" s="141"/>
      <c r="C99" s="129"/>
      <c r="D99" s="129"/>
      <c r="E99" s="129"/>
      <c r="F99" s="129"/>
      <c r="G99" s="129"/>
      <c r="H99" s="129"/>
      <c r="I99" s="129"/>
      <c r="J99" s="129"/>
      <c r="K99" s="129"/>
      <c r="L99" s="85"/>
      <c r="M99" s="85"/>
      <c r="N99" s="308">
        <v>93</v>
      </c>
      <c r="O99" s="309">
        <v>0</v>
      </c>
      <c r="P99" s="309">
        <v>13</v>
      </c>
      <c r="Q99" s="309">
        <v>6</v>
      </c>
      <c r="R99" s="308">
        <v>93</v>
      </c>
      <c r="S99" s="317" t="s">
        <v>341</v>
      </c>
      <c r="T99" s="308">
        <v>1</v>
      </c>
      <c r="U99" s="308">
        <v>193</v>
      </c>
      <c r="V99" s="308">
        <v>0.1</v>
      </c>
      <c r="W99" s="310">
        <v>9.9999999999999995E-7</v>
      </c>
      <c r="X99" s="308">
        <v>0.2</v>
      </c>
      <c r="Y99" s="308">
        <v>0.3</v>
      </c>
      <c r="Z99" s="308">
        <v>0.21</v>
      </c>
      <c r="AA99" s="308">
        <v>3.5</v>
      </c>
      <c r="AB99" s="314" t="s">
        <v>276</v>
      </c>
      <c r="AC99" s="241" t="str">
        <f t="shared" si="51"/>
        <v>7,14</v>
      </c>
      <c r="AD99" s="241" t="str">
        <f t="shared" si="52"/>
        <v/>
      </c>
      <c r="AE99" s="195">
        <v>59</v>
      </c>
      <c r="AF99" s="195">
        <v>12964800</v>
      </c>
      <c r="AG99" s="195">
        <v>3.125</v>
      </c>
      <c r="AH99" s="195">
        <v>0</v>
      </c>
      <c r="AI99" s="195">
        <v>0.25027634679238198</v>
      </c>
      <c r="AJ99" s="195">
        <v>0.21</v>
      </c>
      <c r="AK99" s="195">
        <v>0</v>
      </c>
      <c r="AL99" s="195">
        <v>4.0709686539810698E-4</v>
      </c>
      <c r="AM99" s="195">
        <v>0</v>
      </c>
      <c r="AN99" s="195">
        <v>0</v>
      </c>
      <c r="AO99" s="195">
        <v>-0.249999999999996</v>
      </c>
      <c r="AP99" s="195">
        <v>0</v>
      </c>
      <c r="AQ99" s="195">
        <v>0</v>
      </c>
      <c r="AR99" s="195">
        <v>0</v>
      </c>
      <c r="AS99" s="195">
        <v>0</v>
      </c>
      <c r="AT99" s="195">
        <v>0</v>
      </c>
      <c r="AU99" s="195">
        <v>150.055555555555</v>
      </c>
      <c r="AV99" s="324"/>
      <c r="AW99" s="324"/>
      <c r="AX99" s="324"/>
      <c r="AY99" s="324"/>
      <c r="AZ99" s="324"/>
      <c r="BA99" s="324"/>
      <c r="BB99" s="332">
        <v>94</v>
      </c>
      <c r="BC99" s="332">
        <v>0.20000999999999999</v>
      </c>
      <c r="BD99" s="332"/>
      <c r="BE99" s="333" t="s">
        <v>29</v>
      </c>
      <c r="BF99" s="334" t="s">
        <v>587</v>
      </c>
      <c r="BG99" s="209"/>
      <c r="BH99" s="337">
        <v>94</v>
      </c>
      <c r="BI99" s="337">
        <v>19096800</v>
      </c>
      <c r="BJ99" s="90">
        <v>185</v>
      </c>
      <c r="BK99" s="90">
        <v>1015.89783</v>
      </c>
      <c r="BL99" s="90">
        <v>224.54324930000001</v>
      </c>
      <c r="BM99" s="90">
        <v>6.1640557649999996</v>
      </c>
      <c r="BN99" s="90">
        <v>-1015.89783</v>
      </c>
      <c r="BO99" s="90">
        <v>-196.21802919999999</v>
      </c>
      <c r="BP99" s="90">
        <v>-207.16116439999999</v>
      </c>
      <c r="BQ99" s="338">
        <f t="shared" si="50"/>
        <v>221.02777777777777</v>
      </c>
      <c r="BR99" s="336"/>
      <c r="BS99" s="209"/>
      <c r="BT99" s="337">
        <v>94</v>
      </c>
      <c r="BU99" s="337">
        <v>19096800</v>
      </c>
      <c r="BV99" s="90">
        <v>1041.2507479999999</v>
      </c>
      <c r="BW99" s="90">
        <v>1001.410175</v>
      </c>
      <c r="BX99" s="90">
        <v>-32.600378939999999</v>
      </c>
      <c r="BY99" s="90">
        <v>31.227061469999999</v>
      </c>
      <c r="BZ99" s="90">
        <v>-186.3231715</v>
      </c>
      <c r="CA99" s="90">
        <v>175.9341029</v>
      </c>
      <c r="CB99" s="209"/>
      <c r="CC99" s="209"/>
      <c r="CD99" s="209"/>
      <c r="CE99" s="209"/>
    </row>
    <row r="100" spans="1:83" ht="9.9499999999999993" customHeight="1">
      <c r="A100" s="209"/>
      <c r="B100" s="141"/>
      <c r="C100" s="129"/>
      <c r="D100" s="129"/>
      <c r="E100" s="129"/>
      <c r="F100" s="129"/>
      <c r="G100" s="129"/>
      <c r="H100" s="129"/>
      <c r="I100" s="129"/>
      <c r="J100" s="129"/>
      <c r="K100" s="129"/>
      <c r="L100" s="85"/>
      <c r="M100" s="85"/>
      <c r="N100" s="308">
        <v>94</v>
      </c>
      <c r="O100" s="309">
        <v>0</v>
      </c>
      <c r="P100" s="309">
        <v>13</v>
      </c>
      <c r="Q100" s="309">
        <v>7</v>
      </c>
      <c r="R100" s="308">
        <v>94</v>
      </c>
      <c r="S100" s="317" t="s">
        <v>342</v>
      </c>
      <c r="T100" s="308">
        <v>1</v>
      </c>
      <c r="U100" s="308">
        <v>194</v>
      </c>
      <c r="V100" s="308">
        <v>0.1</v>
      </c>
      <c r="W100" s="310">
        <v>9.9999999999999995E-7</v>
      </c>
      <c r="X100" s="308">
        <v>0.2</v>
      </c>
      <c r="Y100" s="308">
        <v>0.3</v>
      </c>
      <c r="Z100" s="308">
        <v>0.21</v>
      </c>
      <c r="AA100" s="308">
        <v>3.5</v>
      </c>
      <c r="AB100" s="314" t="s">
        <v>276</v>
      </c>
      <c r="AC100" s="241" t="str">
        <f t="shared" si="51"/>
        <v>8,14</v>
      </c>
      <c r="AD100" s="241" t="str">
        <f t="shared" si="52"/>
        <v/>
      </c>
      <c r="AE100" s="195">
        <v>60</v>
      </c>
      <c r="AF100" s="195">
        <v>13140000</v>
      </c>
      <c r="AG100" s="195">
        <v>3.125</v>
      </c>
      <c r="AH100" s="195">
        <v>0</v>
      </c>
      <c r="AI100" s="195">
        <v>0.25027634679238198</v>
      </c>
      <c r="AJ100" s="195">
        <v>0.21</v>
      </c>
      <c r="AK100" s="195">
        <v>0</v>
      </c>
      <c r="AL100" s="195">
        <v>2.5554350241863599E-4</v>
      </c>
      <c r="AM100" s="195">
        <v>0</v>
      </c>
      <c r="AN100" s="195">
        <v>0</v>
      </c>
      <c r="AO100" s="195">
        <v>-0.249999999999933</v>
      </c>
      <c r="AP100" s="195">
        <v>0</v>
      </c>
      <c r="AQ100" s="195">
        <v>0</v>
      </c>
      <c r="AR100" s="195">
        <v>0</v>
      </c>
      <c r="AS100" s="195">
        <v>0</v>
      </c>
      <c r="AT100" s="195">
        <v>0</v>
      </c>
      <c r="AU100" s="195">
        <v>152.083333333333</v>
      </c>
      <c r="AV100" s="324"/>
      <c r="AW100" s="324"/>
      <c r="AX100" s="324"/>
      <c r="AY100" s="324"/>
      <c r="AZ100" s="324"/>
      <c r="BA100" s="324"/>
      <c r="BB100" s="332">
        <v>95</v>
      </c>
      <c r="BC100" s="332">
        <v>0.100005</v>
      </c>
      <c r="BD100" s="332"/>
      <c r="BE100" s="333" t="s">
        <v>29</v>
      </c>
      <c r="BF100" s="334" t="s">
        <v>588</v>
      </c>
      <c r="BG100" s="209"/>
      <c r="BH100" s="337">
        <v>95</v>
      </c>
      <c r="BI100" s="337">
        <v>19272000</v>
      </c>
      <c r="BJ100" s="90">
        <v>185</v>
      </c>
      <c r="BK100" s="90">
        <v>1015.904461</v>
      </c>
      <c r="BL100" s="90">
        <v>224.5547455</v>
      </c>
      <c r="BM100" s="90">
        <v>6.1626707390000002</v>
      </c>
      <c r="BN100" s="90">
        <v>-1015.904461</v>
      </c>
      <c r="BO100" s="90">
        <v>-196.22387979999999</v>
      </c>
      <c r="BP100" s="90">
        <v>-207.168195</v>
      </c>
      <c r="BQ100" s="338">
        <f t="shared" si="50"/>
        <v>223.05555555555554</v>
      </c>
      <c r="BR100" s="336"/>
      <c r="BS100" s="209"/>
      <c r="BT100" s="337">
        <v>95</v>
      </c>
      <c r="BU100" s="337">
        <v>19272000</v>
      </c>
      <c r="BV100" s="90">
        <v>1041.250763</v>
      </c>
      <c r="BW100" s="90">
        <v>1001.410221</v>
      </c>
      <c r="BX100" s="90">
        <v>-32.6010426</v>
      </c>
      <c r="BY100" s="90">
        <v>31.227061469999999</v>
      </c>
      <c r="BZ100" s="90">
        <v>-186.33344869999999</v>
      </c>
      <c r="CA100" s="90">
        <v>175.94113350000001</v>
      </c>
      <c r="CB100" s="209"/>
      <c r="CC100" s="209"/>
      <c r="CD100" s="209"/>
      <c r="CE100" s="209"/>
    </row>
    <row r="101" spans="1:83" ht="9.9499999999999993" customHeight="1">
      <c r="A101" s="209"/>
      <c r="B101" s="141"/>
      <c r="C101" s="129"/>
      <c r="D101" s="129"/>
      <c r="E101" s="129"/>
      <c r="F101" s="129"/>
      <c r="G101" s="129"/>
      <c r="H101" s="129"/>
      <c r="I101" s="129"/>
      <c r="J101" s="129"/>
      <c r="K101" s="129"/>
      <c r="L101" s="85"/>
      <c r="M101" s="85"/>
      <c r="N101" s="308">
        <v>95</v>
      </c>
      <c r="O101" s="309">
        <v>0</v>
      </c>
      <c r="P101" s="309">
        <v>13</v>
      </c>
      <c r="Q101" s="309">
        <v>8</v>
      </c>
      <c r="R101" s="308">
        <v>95</v>
      </c>
      <c r="S101" s="317" t="s">
        <v>343</v>
      </c>
      <c r="T101" s="308">
        <v>1</v>
      </c>
      <c r="U101" s="308">
        <v>195</v>
      </c>
      <c r="V101" s="308">
        <v>0.1</v>
      </c>
      <c r="W101" s="310">
        <v>9.9999999999999995E-7</v>
      </c>
      <c r="X101" s="308">
        <v>0.1</v>
      </c>
      <c r="Y101" s="308">
        <v>0.3</v>
      </c>
      <c r="Z101" s="308">
        <v>0.11</v>
      </c>
      <c r="AA101" s="308">
        <v>3.5</v>
      </c>
      <c r="AB101" s="314" t="s">
        <v>276</v>
      </c>
      <c r="AC101" s="241" t="str">
        <f t="shared" si="51"/>
        <v>9,14</v>
      </c>
      <c r="AD101" s="241" t="str">
        <f t="shared" si="52"/>
        <v/>
      </c>
      <c r="AE101" s="195">
        <v>61</v>
      </c>
      <c r="AF101" s="195">
        <v>13315200</v>
      </c>
      <c r="AG101" s="195">
        <v>5</v>
      </c>
      <c r="AH101" s="195">
        <v>0</v>
      </c>
      <c r="AI101" s="195">
        <v>0.25027634679227101</v>
      </c>
      <c r="AJ101" s="195">
        <v>0.21</v>
      </c>
      <c r="AK101" s="195">
        <v>0</v>
      </c>
      <c r="AL101" s="195">
        <v>1.8565802167784599E-4</v>
      </c>
      <c r="AM101" s="195">
        <v>0</v>
      </c>
      <c r="AN101" s="195">
        <v>0</v>
      </c>
      <c r="AO101" s="195">
        <v>-0.24999999999986899</v>
      </c>
      <c r="AP101" s="195">
        <v>0</v>
      </c>
      <c r="AQ101" s="195">
        <v>0</v>
      </c>
      <c r="AR101" s="195">
        <v>0</v>
      </c>
      <c r="AS101" s="195">
        <v>0</v>
      </c>
      <c r="AT101" s="195">
        <v>0</v>
      </c>
      <c r="AU101" s="195">
        <v>154.111111111111</v>
      </c>
      <c r="AV101" s="324"/>
      <c r="AW101" s="324"/>
      <c r="AX101" s="324"/>
      <c r="AY101" s="324"/>
      <c r="AZ101" s="324"/>
      <c r="BA101" s="324"/>
      <c r="BB101" s="332">
        <v>96</v>
      </c>
      <c r="BC101" s="332">
        <v>0.20000999999999999</v>
      </c>
      <c r="BD101" s="332"/>
      <c r="BE101" s="333" t="s">
        <v>29</v>
      </c>
      <c r="BF101" s="334" t="s">
        <v>589</v>
      </c>
      <c r="BG101" s="209"/>
      <c r="BH101" s="337">
        <v>96</v>
      </c>
      <c r="BI101" s="337">
        <v>19447200</v>
      </c>
      <c r="BJ101" s="90">
        <v>185</v>
      </c>
      <c r="BK101" s="90">
        <v>1015.912013</v>
      </c>
      <c r="BL101" s="90">
        <v>224.56773989999999</v>
      </c>
      <c r="BM101" s="90">
        <v>6.1608394999999998</v>
      </c>
      <c r="BN101" s="90">
        <v>-1015.912013</v>
      </c>
      <c r="BO101" s="90">
        <v>-196.23161060000001</v>
      </c>
      <c r="BP101" s="90">
        <v>-207.1752898</v>
      </c>
      <c r="BQ101" s="338">
        <f t="shared" si="50"/>
        <v>225.08333333333334</v>
      </c>
      <c r="BR101" s="336"/>
      <c r="BS101" s="209"/>
      <c r="BT101" s="337">
        <v>96</v>
      </c>
      <c r="BU101" s="337">
        <v>19447200</v>
      </c>
      <c r="BV101" s="90">
        <v>1041.250779</v>
      </c>
      <c r="BW101" s="90">
        <v>1001.41027</v>
      </c>
      <c r="BX101" s="90">
        <v>-32.601733439999997</v>
      </c>
      <c r="BY101" s="90">
        <v>31.227061469999999</v>
      </c>
      <c r="BZ101" s="90">
        <v>-186.34418199999999</v>
      </c>
      <c r="CA101" s="90">
        <v>175.94822830000001</v>
      </c>
      <c r="CB101" s="209"/>
      <c r="CC101" s="209"/>
      <c r="CD101" s="209"/>
      <c r="CE101" s="209"/>
    </row>
    <row r="102" spans="1:83" ht="9.9499999999999993" customHeight="1">
      <c r="A102" s="209"/>
      <c r="B102" s="141"/>
      <c r="C102" s="129"/>
      <c r="D102" s="129"/>
      <c r="E102" s="129"/>
      <c r="F102" s="129"/>
      <c r="G102" s="129"/>
      <c r="H102" s="129"/>
      <c r="I102" s="129"/>
      <c r="J102" s="129"/>
      <c r="K102" s="129"/>
      <c r="L102" s="85"/>
      <c r="M102" s="85"/>
      <c r="N102" s="308">
        <v>96</v>
      </c>
      <c r="O102" s="309">
        <v>0</v>
      </c>
      <c r="P102" s="309">
        <v>14</v>
      </c>
      <c r="Q102" s="309">
        <v>2</v>
      </c>
      <c r="R102" s="308">
        <v>96</v>
      </c>
      <c r="S102" s="317" t="s">
        <v>344</v>
      </c>
      <c r="T102" s="308">
        <v>1</v>
      </c>
      <c r="U102" s="308">
        <v>196</v>
      </c>
      <c r="V102" s="308">
        <v>0.1</v>
      </c>
      <c r="W102" s="310">
        <v>9.9999999999999995E-7</v>
      </c>
      <c r="X102" s="308">
        <v>0.2</v>
      </c>
      <c r="Y102" s="308">
        <v>0.3</v>
      </c>
      <c r="Z102" s="308">
        <v>0.21</v>
      </c>
      <c r="AA102" s="308">
        <v>3.5</v>
      </c>
      <c r="AB102" s="314" t="s">
        <v>276</v>
      </c>
      <c r="AC102" s="241" t="str">
        <f t="shared" si="51"/>
        <v>3,15</v>
      </c>
      <c r="AD102" s="241" t="str">
        <f t="shared" si="52"/>
        <v/>
      </c>
      <c r="AE102" s="195">
        <v>62</v>
      </c>
      <c r="AF102" s="195">
        <v>13490400</v>
      </c>
      <c r="AG102" s="195">
        <v>5</v>
      </c>
      <c r="AH102" s="195">
        <v>0</v>
      </c>
      <c r="AI102" s="195">
        <v>0.25391967568384499</v>
      </c>
      <c r="AJ102" s="195">
        <v>0.21</v>
      </c>
      <c r="AK102" s="195">
        <v>0</v>
      </c>
      <c r="AL102" s="195">
        <v>2.1414000573473699E-4</v>
      </c>
      <c r="AM102" s="195">
        <v>0</v>
      </c>
      <c r="AN102" s="195">
        <v>0</v>
      </c>
      <c r="AO102" s="195">
        <v>-0.249999999999933</v>
      </c>
      <c r="AP102" s="195">
        <v>0</v>
      </c>
      <c r="AQ102" s="195">
        <v>0</v>
      </c>
      <c r="AR102" s="195">
        <v>0</v>
      </c>
      <c r="AS102" s="195">
        <v>0</v>
      </c>
      <c r="AT102" s="195">
        <v>0</v>
      </c>
      <c r="AU102" s="195">
        <v>156.138888888888</v>
      </c>
      <c r="AV102" s="324"/>
      <c r="AW102" s="324"/>
      <c r="AX102" s="324"/>
      <c r="AY102" s="324"/>
      <c r="AZ102" s="324"/>
      <c r="BA102" s="324"/>
      <c r="BB102" s="332">
        <v>97</v>
      </c>
      <c r="BC102" s="332">
        <v>0.20000999999999999</v>
      </c>
      <c r="BD102" s="332"/>
      <c r="BE102" s="333" t="s">
        <v>29</v>
      </c>
      <c r="BF102" s="334" t="s">
        <v>590</v>
      </c>
      <c r="BG102" s="209"/>
      <c r="BH102" s="337">
        <v>97</v>
      </c>
      <c r="BI102" s="337">
        <v>19622400</v>
      </c>
      <c r="BJ102" s="90">
        <v>185</v>
      </c>
      <c r="BK102" s="90">
        <v>1015.921143</v>
      </c>
      <c r="BL102" s="90">
        <v>224.58238779999999</v>
      </c>
      <c r="BM102" s="90">
        <v>6.1577026620000002</v>
      </c>
      <c r="BN102" s="90">
        <v>-1015.921143</v>
      </c>
      <c r="BO102" s="90">
        <v>-196.2418581</v>
      </c>
      <c r="BP102" s="90">
        <v>-207.1828271</v>
      </c>
      <c r="BQ102" s="338">
        <f t="shared" si="50"/>
        <v>227.11111111111111</v>
      </c>
      <c r="BR102" s="336"/>
      <c r="BS102" s="209"/>
      <c r="BT102" s="337">
        <v>97</v>
      </c>
      <c r="BU102" s="337">
        <v>19622400</v>
      </c>
      <c r="BV102" s="90">
        <v>1041.250796</v>
      </c>
      <c r="BW102" s="90">
        <v>1001.410322</v>
      </c>
      <c r="BX102" s="90">
        <v>-32.602463030000003</v>
      </c>
      <c r="BY102" s="90">
        <v>31.227061469999999</v>
      </c>
      <c r="BZ102" s="90">
        <v>-186.35551100000001</v>
      </c>
      <c r="CA102" s="90">
        <v>175.95576560000001</v>
      </c>
      <c r="CB102" s="209"/>
      <c r="CC102" s="209"/>
      <c r="CD102" s="209"/>
      <c r="CE102" s="209"/>
    </row>
    <row r="103" spans="1:83" ht="9.9499999999999993" customHeight="1">
      <c r="A103" s="209"/>
      <c r="B103" s="141"/>
      <c r="C103" s="129"/>
      <c r="D103" s="129"/>
      <c r="E103" s="129"/>
      <c r="F103" s="129"/>
      <c r="G103" s="129"/>
      <c r="H103" s="129"/>
      <c r="I103" s="129"/>
      <c r="J103" s="129"/>
      <c r="K103" s="129"/>
      <c r="L103" s="85"/>
      <c r="M103" s="85"/>
      <c r="N103" s="308">
        <v>97</v>
      </c>
      <c r="O103" s="309">
        <v>0</v>
      </c>
      <c r="P103" s="309">
        <v>14</v>
      </c>
      <c r="Q103" s="309">
        <v>3</v>
      </c>
      <c r="R103" s="308">
        <v>97</v>
      </c>
      <c r="S103" s="317" t="s">
        <v>345</v>
      </c>
      <c r="T103" s="308">
        <v>1</v>
      </c>
      <c r="U103" s="308">
        <v>197</v>
      </c>
      <c r="V103" s="308">
        <v>0.1</v>
      </c>
      <c r="W103" s="310">
        <v>9.9999999999999995E-7</v>
      </c>
      <c r="X103" s="308">
        <v>0.2</v>
      </c>
      <c r="Y103" s="308">
        <v>0.3</v>
      </c>
      <c r="Z103" s="308">
        <v>0.21</v>
      </c>
      <c r="AA103" s="308">
        <v>3.5</v>
      </c>
      <c r="AB103" s="314" t="s">
        <v>276</v>
      </c>
      <c r="AC103" s="241" t="str">
        <f t="shared" si="51"/>
        <v>4,15</v>
      </c>
      <c r="AD103" s="241" t="str">
        <f t="shared" si="52"/>
        <v/>
      </c>
      <c r="AE103" s="195">
        <v>63</v>
      </c>
      <c r="AF103" s="195">
        <v>13665600</v>
      </c>
      <c r="AG103" s="195">
        <v>5</v>
      </c>
      <c r="AH103" s="195">
        <v>0</v>
      </c>
      <c r="AI103" s="195">
        <v>0.25391967568384499</v>
      </c>
      <c r="AJ103" s="195">
        <v>0.21</v>
      </c>
      <c r="AK103" s="195">
        <v>0</v>
      </c>
      <c r="AL103" s="195">
        <v>3.3259375202894498E-4</v>
      </c>
      <c r="AM103" s="195">
        <v>0</v>
      </c>
      <c r="AN103" s="195">
        <v>0</v>
      </c>
      <c r="AO103" s="195">
        <v>-0.249999999999933</v>
      </c>
      <c r="AP103" s="195">
        <v>0</v>
      </c>
      <c r="AQ103" s="195">
        <v>0</v>
      </c>
      <c r="AR103" s="195">
        <v>0</v>
      </c>
      <c r="AS103" s="195">
        <v>0</v>
      </c>
      <c r="AT103" s="195">
        <v>0</v>
      </c>
      <c r="AU103" s="195">
        <v>158.166666666666</v>
      </c>
      <c r="AV103" s="324"/>
      <c r="AW103" s="324"/>
      <c r="AX103" s="324"/>
      <c r="AY103" s="324"/>
      <c r="AZ103" s="324"/>
      <c r="BA103" s="324"/>
      <c r="BB103" s="332">
        <v>98</v>
      </c>
      <c r="BC103" s="332">
        <v>0.20000999999999999</v>
      </c>
      <c r="BD103" s="332"/>
      <c r="BE103" s="333" t="s">
        <v>29</v>
      </c>
      <c r="BF103" s="334" t="s">
        <v>591</v>
      </c>
      <c r="BG103" s="209"/>
      <c r="BH103" s="337">
        <v>98</v>
      </c>
      <c r="BI103" s="337">
        <v>19797600</v>
      </c>
      <c r="BJ103" s="90">
        <v>185</v>
      </c>
      <c r="BK103" s="90">
        <v>1015.932354</v>
      </c>
      <c r="BL103" s="90">
        <v>224.6003561</v>
      </c>
      <c r="BM103" s="90">
        <v>6.1535118820000001</v>
      </c>
      <c r="BN103" s="90">
        <v>-1015.932354</v>
      </c>
      <c r="BO103" s="90">
        <v>-196.2558938</v>
      </c>
      <c r="BP103" s="90">
        <v>-207.19095039999999</v>
      </c>
      <c r="BQ103" s="338">
        <f t="shared" si="50"/>
        <v>229.13888888888889</v>
      </c>
      <c r="BR103" s="336"/>
      <c r="BS103" s="209"/>
      <c r="BT103" s="337">
        <v>98</v>
      </c>
      <c r="BU103" s="337">
        <v>19797600</v>
      </c>
      <c r="BV103" s="90">
        <v>1041.2508150000001</v>
      </c>
      <c r="BW103" s="90">
        <v>1001.410379</v>
      </c>
      <c r="BX103" s="90">
        <v>-32.60329385</v>
      </c>
      <c r="BY103" s="90">
        <v>31.227061469999999</v>
      </c>
      <c r="BZ103" s="90">
        <v>-186.368145</v>
      </c>
      <c r="CA103" s="90">
        <v>175.96388899999999</v>
      </c>
      <c r="CB103" s="209"/>
      <c r="CC103" s="209"/>
      <c r="CD103" s="209"/>
      <c r="CE103" s="209"/>
    </row>
    <row r="104" spans="1:83" ht="9.9499999999999993" customHeight="1">
      <c r="A104" s="209"/>
      <c r="B104" s="141"/>
      <c r="C104" s="129"/>
      <c r="D104" s="129"/>
      <c r="E104" s="129"/>
      <c r="F104" s="129"/>
      <c r="G104" s="129"/>
      <c r="H104" s="129"/>
      <c r="I104" s="129"/>
      <c r="J104" s="129"/>
      <c r="K104" s="129"/>
      <c r="L104" s="85"/>
      <c r="M104" s="85"/>
      <c r="N104" s="308">
        <v>98</v>
      </c>
      <c r="O104" s="309">
        <v>0</v>
      </c>
      <c r="P104" s="309">
        <v>14</v>
      </c>
      <c r="Q104" s="309">
        <v>4</v>
      </c>
      <c r="R104" s="308">
        <v>98</v>
      </c>
      <c r="S104" s="317" t="s">
        <v>346</v>
      </c>
      <c r="T104" s="308">
        <v>1</v>
      </c>
      <c r="U104" s="308">
        <v>198</v>
      </c>
      <c r="V104" s="308">
        <v>0.1</v>
      </c>
      <c r="W104" s="310">
        <v>9.9999999999999995E-7</v>
      </c>
      <c r="X104" s="308">
        <v>0.2</v>
      </c>
      <c r="Y104" s="308">
        <v>0.3</v>
      </c>
      <c r="Z104" s="308">
        <v>0.21</v>
      </c>
      <c r="AA104" s="308">
        <v>3.5</v>
      </c>
      <c r="AB104" s="314" t="s">
        <v>276</v>
      </c>
      <c r="AC104" s="241" t="str">
        <f t="shared" si="51"/>
        <v>5,15</v>
      </c>
      <c r="AD104" s="241" t="str">
        <f t="shared" si="52"/>
        <v/>
      </c>
      <c r="AE104" s="195">
        <v>64</v>
      </c>
      <c r="AF104" s="195">
        <v>13840800</v>
      </c>
      <c r="AG104" s="195">
        <v>5</v>
      </c>
      <c r="AH104" s="195">
        <v>0</v>
      </c>
      <c r="AI104" s="195">
        <v>0.253919675683623</v>
      </c>
      <c r="AJ104" s="195">
        <v>0.21</v>
      </c>
      <c r="AK104" s="195">
        <v>0</v>
      </c>
      <c r="AL104" s="195">
        <v>5.2294301767337003E-4</v>
      </c>
      <c r="AM104" s="195">
        <v>0</v>
      </c>
      <c r="AN104" s="195">
        <v>0</v>
      </c>
      <c r="AO104" s="195">
        <v>-0.24999999999983799</v>
      </c>
      <c r="AP104" s="195">
        <v>0</v>
      </c>
      <c r="AQ104" s="195">
        <v>0</v>
      </c>
      <c r="AR104" s="195">
        <v>0</v>
      </c>
      <c r="AS104" s="195">
        <v>0</v>
      </c>
      <c r="AT104" s="195">
        <v>0</v>
      </c>
      <c r="AU104" s="195">
        <v>160.194444444444</v>
      </c>
      <c r="AV104" s="324"/>
      <c r="AW104" s="324"/>
      <c r="AX104" s="324"/>
      <c r="AY104" s="324"/>
      <c r="AZ104" s="324"/>
      <c r="BA104" s="324"/>
      <c r="BB104" s="332">
        <v>99</v>
      </c>
      <c r="BC104" s="332">
        <v>0.20000999999999999</v>
      </c>
      <c r="BD104" s="332"/>
      <c r="BE104" s="333" t="s">
        <v>29</v>
      </c>
      <c r="BF104" s="334" t="s">
        <v>592</v>
      </c>
      <c r="BG104" s="209"/>
      <c r="BH104" s="337">
        <v>99</v>
      </c>
      <c r="BI104" s="337">
        <v>19972800</v>
      </c>
      <c r="BJ104" s="90">
        <v>185</v>
      </c>
      <c r="BK104" s="90">
        <v>1015.956001</v>
      </c>
      <c r="BL104" s="90">
        <v>224.63671429999999</v>
      </c>
      <c r="BM104" s="90">
        <v>6.0842603909999999</v>
      </c>
      <c r="BN104" s="90">
        <v>-1015.956001</v>
      </c>
      <c r="BO104" s="90">
        <v>-196.28859460000001</v>
      </c>
      <c r="BP104" s="90">
        <v>-207.26385930000001</v>
      </c>
      <c r="BQ104" s="338">
        <f t="shared" si="50"/>
        <v>231.16666666666666</v>
      </c>
      <c r="BR104" s="336"/>
      <c r="BS104" s="209"/>
      <c r="BT104" s="337">
        <v>99</v>
      </c>
      <c r="BU104" s="337">
        <v>19972800</v>
      </c>
      <c r="BV104" s="90">
        <v>1041.2508399999999</v>
      </c>
      <c r="BW104" s="90">
        <v>1001.410488</v>
      </c>
      <c r="BX104" s="90">
        <v>-32.60436567</v>
      </c>
      <c r="BY104" s="90">
        <v>31.227061469999999</v>
      </c>
      <c r="BZ104" s="90">
        <v>-186.39219739999999</v>
      </c>
      <c r="CA104" s="90">
        <v>176.03679779999999</v>
      </c>
      <c r="CB104" s="209"/>
      <c r="CC104" s="209"/>
      <c r="CD104" s="209"/>
      <c r="CE104" s="209"/>
    </row>
    <row r="105" spans="1:83" ht="9.9499999999999993" customHeight="1">
      <c r="B105" s="141"/>
      <c r="C105" s="129"/>
      <c r="D105" s="129"/>
      <c r="E105" s="129"/>
      <c r="F105" s="129"/>
      <c r="G105" s="129"/>
      <c r="H105" s="129"/>
      <c r="I105" s="129"/>
      <c r="J105" s="129"/>
      <c r="K105" s="129"/>
      <c r="L105" s="85"/>
      <c r="M105" s="85"/>
      <c r="N105" s="308">
        <v>99</v>
      </c>
      <c r="O105" s="309">
        <v>0</v>
      </c>
      <c r="P105" s="309">
        <v>14</v>
      </c>
      <c r="Q105" s="309">
        <v>5</v>
      </c>
      <c r="R105" s="308">
        <v>99</v>
      </c>
      <c r="S105" s="317" t="s">
        <v>347</v>
      </c>
      <c r="T105" s="308">
        <v>1</v>
      </c>
      <c r="U105" s="308">
        <v>199</v>
      </c>
      <c r="V105" s="308">
        <v>0.1</v>
      </c>
      <c r="W105" s="310">
        <v>9.9999999999999995E-7</v>
      </c>
      <c r="X105" s="308">
        <v>0.2</v>
      </c>
      <c r="Y105" s="308">
        <v>0.3</v>
      </c>
      <c r="Z105" s="308">
        <v>0.21</v>
      </c>
      <c r="AA105" s="308">
        <v>3.5</v>
      </c>
      <c r="AB105" s="314" t="s">
        <v>276</v>
      </c>
      <c r="AC105" s="241" t="str">
        <f t="shared" si="51"/>
        <v>6,15</v>
      </c>
      <c r="AD105" s="241" t="str">
        <f t="shared" si="52"/>
        <v/>
      </c>
      <c r="AE105" s="195">
        <v>65</v>
      </c>
      <c r="AF105" s="195">
        <v>14016000</v>
      </c>
      <c r="AG105" s="195">
        <v>5</v>
      </c>
      <c r="AH105" s="195">
        <v>0</v>
      </c>
      <c r="AI105" s="195">
        <v>0.253919675683623</v>
      </c>
      <c r="AJ105" s="195">
        <v>0.21</v>
      </c>
      <c r="AK105" s="195">
        <v>0</v>
      </c>
      <c r="AL105" s="195">
        <v>7.6523965570827405E-4</v>
      </c>
      <c r="AM105" s="195">
        <v>0</v>
      </c>
      <c r="AN105" s="195">
        <v>0</v>
      </c>
      <c r="AO105" s="195">
        <v>-0.249999999999901</v>
      </c>
      <c r="AP105" s="195">
        <v>0</v>
      </c>
      <c r="AQ105" s="195">
        <v>0</v>
      </c>
      <c r="AR105" s="195">
        <v>0</v>
      </c>
      <c r="AS105" s="195">
        <v>0</v>
      </c>
      <c r="AT105" s="195">
        <v>0</v>
      </c>
      <c r="AU105" s="195">
        <v>162.222222222222</v>
      </c>
      <c r="AV105" s="324"/>
      <c r="AW105" s="324"/>
      <c r="AX105" s="324"/>
      <c r="AY105" s="324"/>
      <c r="AZ105" s="324"/>
      <c r="BA105" s="324"/>
      <c r="BF105" s="334" t="s">
        <v>593</v>
      </c>
      <c r="BH105" s="337">
        <v>100</v>
      </c>
      <c r="BI105" s="337">
        <v>20148000</v>
      </c>
      <c r="BJ105" s="90">
        <v>185</v>
      </c>
      <c r="BK105" s="90">
        <v>1015.994744</v>
      </c>
      <c r="BL105" s="90">
        <v>224.70619149999999</v>
      </c>
      <c r="BM105" s="90">
        <v>6.0225158140000001</v>
      </c>
      <c r="BN105" s="90">
        <v>-1015.994744</v>
      </c>
      <c r="BO105" s="90">
        <v>-196.35516329999999</v>
      </c>
      <c r="BP105" s="90">
        <v>-207.32851249999999</v>
      </c>
      <c r="BQ105" s="338">
        <f t="shared" si="50"/>
        <v>233.19444444444446</v>
      </c>
      <c r="BT105" s="337">
        <v>100</v>
      </c>
      <c r="BU105" s="337">
        <v>20148000</v>
      </c>
      <c r="BV105" s="90">
        <v>1041.2508720000001</v>
      </c>
      <c r="BW105" s="90">
        <v>1001.410658</v>
      </c>
      <c r="BX105" s="90">
        <v>-32.605765959999999</v>
      </c>
      <c r="BY105" s="90">
        <v>31.227061469999999</v>
      </c>
      <c r="BZ105" s="90">
        <v>-186.42958229999999</v>
      </c>
      <c r="CA105" s="90">
        <v>176.101451</v>
      </c>
    </row>
    <row r="106" spans="1:83" ht="9.9499999999999993" customHeight="1">
      <c r="B106" s="141"/>
      <c r="C106" s="129"/>
      <c r="D106" s="129"/>
      <c r="E106" s="129"/>
      <c r="F106" s="129"/>
      <c r="G106" s="129"/>
      <c r="H106" s="129"/>
      <c r="I106" s="129"/>
      <c r="J106" s="129"/>
      <c r="K106" s="129"/>
      <c r="L106" s="85"/>
      <c r="M106" s="85"/>
      <c r="N106" s="308">
        <v>100</v>
      </c>
      <c r="O106" s="309">
        <v>1</v>
      </c>
      <c r="P106" s="309">
        <v>0</v>
      </c>
      <c r="Q106" s="309">
        <v>0</v>
      </c>
      <c r="R106" s="308">
        <v>100</v>
      </c>
      <c r="S106" s="317" t="s">
        <v>348</v>
      </c>
      <c r="T106" s="308">
        <v>0</v>
      </c>
      <c r="U106" s="308">
        <v>-1</v>
      </c>
      <c r="V106" s="308">
        <v>0.1</v>
      </c>
      <c r="W106" s="310">
        <v>9.9999999999999995E-7</v>
      </c>
      <c r="X106" s="308">
        <v>0.1</v>
      </c>
      <c r="Y106" s="308">
        <v>0.3</v>
      </c>
      <c r="Z106" s="308">
        <v>0.11</v>
      </c>
      <c r="AA106" s="308">
        <v>3.5</v>
      </c>
      <c r="AB106" s="314" t="s">
        <v>276</v>
      </c>
      <c r="AC106" s="241" t="str">
        <f t="shared" si="51"/>
        <v>1,1</v>
      </c>
      <c r="AD106" s="241" t="str">
        <f t="shared" si="52"/>
        <v/>
      </c>
      <c r="AE106" s="195">
        <v>66</v>
      </c>
      <c r="AF106" s="195">
        <v>14191200</v>
      </c>
      <c r="AG106" s="195">
        <v>5</v>
      </c>
      <c r="AH106" s="195">
        <v>0</v>
      </c>
      <c r="AI106" s="195">
        <v>0.253919675683623</v>
      </c>
      <c r="AJ106" s="195">
        <v>0.21</v>
      </c>
      <c r="AK106" s="195">
        <v>0</v>
      </c>
      <c r="AL106" s="195">
        <v>1.0412719253424399E-3</v>
      </c>
      <c r="AM106" s="195">
        <v>0</v>
      </c>
      <c r="AN106" s="195">
        <v>0</v>
      </c>
      <c r="AO106" s="195">
        <v>-0.24999999999986899</v>
      </c>
      <c r="AP106" s="195">
        <v>0</v>
      </c>
      <c r="AQ106" s="195">
        <v>0</v>
      </c>
      <c r="AR106" s="195">
        <v>0</v>
      </c>
      <c r="AS106" s="195">
        <v>0</v>
      </c>
      <c r="AT106" s="195">
        <v>0</v>
      </c>
      <c r="AU106" s="195">
        <v>164.25</v>
      </c>
      <c r="AV106" s="324"/>
      <c r="AW106" s="324"/>
      <c r="AX106" s="324"/>
      <c r="AY106" s="324"/>
      <c r="AZ106" s="324"/>
      <c r="BA106" s="324"/>
      <c r="BF106" s="334" t="s">
        <v>594</v>
      </c>
      <c r="BH106" s="337">
        <v>101</v>
      </c>
      <c r="BI106" s="337">
        <v>20323200</v>
      </c>
      <c r="BJ106" s="90">
        <v>185</v>
      </c>
      <c r="BK106" s="90">
        <v>1016.047037</v>
      </c>
      <c r="BL106" s="90">
        <v>224.79585359999999</v>
      </c>
      <c r="BM106" s="90">
        <v>5.9674891590000003</v>
      </c>
      <c r="BN106" s="90">
        <v>-1016.047037</v>
      </c>
      <c r="BO106" s="90">
        <v>-196.4428427</v>
      </c>
      <c r="BP106" s="90">
        <v>-207.38552179999999</v>
      </c>
      <c r="BQ106" s="338">
        <f t="shared" si="50"/>
        <v>235.22222222222223</v>
      </c>
      <c r="BT106" s="337">
        <v>101</v>
      </c>
      <c r="BU106" s="337">
        <v>20323200</v>
      </c>
      <c r="BV106" s="90">
        <v>1041.250912</v>
      </c>
      <c r="BW106" s="90">
        <v>1001.41088</v>
      </c>
      <c r="BX106" s="90">
        <v>-32.60749362</v>
      </c>
      <c r="BY106" s="90">
        <v>31.227061469999999</v>
      </c>
      <c r="BZ106" s="90">
        <v>-186.4785857</v>
      </c>
      <c r="CA106" s="90">
        <v>176.1584603</v>
      </c>
    </row>
    <row r="107" spans="1:83" ht="9.9499999999999993" customHeight="1">
      <c r="B107" s="141"/>
      <c r="C107" s="129"/>
      <c r="D107" s="129"/>
      <c r="E107" s="129"/>
      <c r="F107" s="129"/>
      <c r="G107" s="129"/>
      <c r="H107" s="129"/>
      <c r="I107" s="129"/>
      <c r="J107" s="129"/>
      <c r="K107" s="129"/>
      <c r="L107" s="85"/>
      <c r="M107" s="85"/>
      <c r="N107" s="308">
        <v>101</v>
      </c>
      <c r="O107" s="309">
        <v>1</v>
      </c>
      <c r="P107" s="309">
        <v>0</v>
      </c>
      <c r="Q107" s="309">
        <v>1</v>
      </c>
      <c r="R107" s="308">
        <v>101</v>
      </c>
      <c r="S107" s="317" t="s">
        <v>349</v>
      </c>
      <c r="T107" s="308">
        <v>0</v>
      </c>
      <c r="U107" s="308">
        <v>-1</v>
      </c>
      <c r="V107" s="308">
        <v>0.1</v>
      </c>
      <c r="W107" s="310">
        <v>9.9999999999999995E-7</v>
      </c>
      <c r="X107" s="308">
        <v>0.1</v>
      </c>
      <c r="Y107" s="308">
        <v>0.3</v>
      </c>
      <c r="Z107" s="308">
        <v>0.11</v>
      </c>
      <c r="AA107" s="308">
        <v>3.5</v>
      </c>
      <c r="AB107" s="314" t="s">
        <v>276</v>
      </c>
      <c r="AC107" s="241" t="str">
        <f t="shared" si="51"/>
        <v>2,1</v>
      </c>
      <c r="AD107" s="241" t="str">
        <f t="shared" si="52"/>
        <v/>
      </c>
      <c r="AE107" s="195">
        <v>67</v>
      </c>
      <c r="AF107" s="195">
        <v>14366400</v>
      </c>
      <c r="AG107" s="195">
        <v>5</v>
      </c>
      <c r="AH107" s="195">
        <v>0</v>
      </c>
      <c r="AI107" s="195">
        <v>0.253919675683623</v>
      </c>
      <c r="AJ107" s="195">
        <v>0.21</v>
      </c>
      <c r="AK107" s="195">
        <v>0</v>
      </c>
      <c r="AL107" s="195">
        <v>1.3359355412648E-3</v>
      </c>
      <c r="AM107" s="195">
        <v>0</v>
      </c>
      <c r="AN107" s="195">
        <v>0</v>
      </c>
      <c r="AO107" s="195">
        <v>-0.249999999999964</v>
      </c>
      <c r="AP107" s="195">
        <v>0</v>
      </c>
      <c r="AQ107" s="195">
        <v>0</v>
      </c>
      <c r="AR107" s="195">
        <v>0</v>
      </c>
      <c r="AS107" s="195">
        <v>0</v>
      </c>
      <c r="AT107" s="195">
        <v>0</v>
      </c>
      <c r="AU107" s="195">
        <v>166.277777777777</v>
      </c>
      <c r="AV107" s="324"/>
      <c r="AW107" s="324"/>
      <c r="AX107" s="324"/>
      <c r="AY107" s="324"/>
      <c r="AZ107" s="324"/>
      <c r="BA107" s="324"/>
      <c r="BF107" s="334" t="s">
        <v>595</v>
      </c>
      <c r="BH107" s="337">
        <v>102</v>
      </c>
      <c r="BI107" s="337">
        <v>20498400</v>
      </c>
      <c r="BJ107" s="90">
        <v>185</v>
      </c>
      <c r="BK107" s="90">
        <v>1016.10983</v>
      </c>
      <c r="BL107" s="90">
        <v>224.8931767</v>
      </c>
      <c r="BM107" s="90">
        <v>5.9178876730000001</v>
      </c>
      <c r="BN107" s="90">
        <v>-1016.10983</v>
      </c>
      <c r="BO107" s="90">
        <v>-196.5390227</v>
      </c>
      <c r="BP107" s="90">
        <v>-207.4362663</v>
      </c>
      <c r="BQ107" s="338">
        <f t="shared" si="50"/>
        <v>237.25</v>
      </c>
      <c r="BT107" s="337">
        <v>102</v>
      </c>
      <c r="BU107" s="337">
        <v>20498400</v>
      </c>
      <c r="BV107" s="90">
        <v>1041.2509580000001</v>
      </c>
      <c r="BW107" s="90">
        <v>1001.411143</v>
      </c>
      <c r="BX107" s="90">
        <v>-32.609510210000003</v>
      </c>
      <c r="BY107" s="90">
        <v>31.227061469999999</v>
      </c>
      <c r="BZ107" s="90">
        <v>-186.5363677</v>
      </c>
      <c r="CA107" s="90">
        <v>176.20920480000001</v>
      </c>
    </row>
    <row r="108" spans="1:83" ht="9.9499999999999993" customHeight="1">
      <c r="B108" s="141"/>
      <c r="C108" s="129"/>
      <c r="D108" s="129"/>
      <c r="E108" s="129"/>
      <c r="F108" s="129"/>
      <c r="G108" s="129"/>
      <c r="H108" s="129"/>
      <c r="I108" s="129"/>
      <c r="J108" s="129"/>
      <c r="K108" s="129"/>
      <c r="L108" s="85"/>
      <c r="M108" s="85"/>
      <c r="N108" s="308">
        <v>102</v>
      </c>
      <c r="O108" s="309">
        <v>1</v>
      </c>
      <c r="P108" s="309">
        <v>1</v>
      </c>
      <c r="Q108" s="309">
        <v>0</v>
      </c>
      <c r="R108" s="308">
        <v>102</v>
      </c>
      <c r="S108" s="317" t="s">
        <v>350</v>
      </c>
      <c r="T108" s="308">
        <v>0</v>
      </c>
      <c r="U108" s="308">
        <v>-1</v>
      </c>
      <c r="V108" s="308">
        <v>0.1</v>
      </c>
      <c r="W108" s="310">
        <v>9.9999999999999995E-7</v>
      </c>
      <c r="X108" s="308">
        <v>0.2</v>
      </c>
      <c r="Y108" s="308">
        <v>0.3</v>
      </c>
      <c r="Z108" s="308">
        <v>0.21</v>
      </c>
      <c r="AA108" s="308">
        <v>3.5</v>
      </c>
      <c r="AB108" s="314" t="s">
        <v>276</v>
      </c>
      <c r="AC108" s="241" t="str">
        <f t="shared" si="51"/>
        <v>1,2</v>
      </c>
      <c r="AD108" s="241" t="str">
        <f t="shared" si="52"/>
        <v/>
      </c>
      <c r="AE108" s="195">
        <v>68</v>
      </c>
      <c r="AF108" s="195">
        <v>14541600</v>
      </c>
      <c r="AG108" s="195">
        <v>5</v>
      </c>
      <c r="AH108" s="195">
        <v>0</v>
      </c>
      <c r="AI108" s="195">
        <v>0.25391967568384499</v>
      </c>
      <c r="AJ108" s="195">
        <v>0.21</v>
      </c>
      <c r="AK108" s="195">
        <v>0</v>
      </c>
      <c r="AL108" s="195">
        <v>1.63749517283811E-3</v>
      </c>
      <c r="AM108" s="195">
        <v>0</v>
      </c>
      <c r="AN108" s="195">
        <v>0</v>
      </c>
      <c r="AO108" s="195">
        <v>-0.249999999999933</v>
      </c>
      <c r="AP108" s="195">
        <v>0</v>
      </c>
      <c r="AQ108" s="195">
        <v>0</v>
      </c>
      <c r="AR108" s="195">
        <v>0</v>
      </c>
      <c r="AS108" s="195">
        <v>0</v>
      </c>
      <c r="AT108" s="195">
        <v>0</v>
      </c>
      <c r="AU108" s="195">
        <v>168.305555555555</v>
      </c>
      <c r="AV108" s="324"/>
      <c r="AW108" s="324"/>
      <c r="AX108" s="324"/>
      <c r="AY108" s="324"/>
      <c r="AZ108" s="324"/>
      <c r="BA108" s="324"/>
      <c r="BF108" s="334" t="s">
        <v>596</v>
      </c>
      <c r="BH108" s="337">
        <v>103</v>
      </c>
      <c r="BI108" s="337">
        <v>20673600</v>
      </c>
      <c r="BJ108" s="90">
        <v>185</v>
      </c>
      <c r="BK108" s="90">
        <v>1016.180916</v>
      </c>
      <c r="BL108" s="90">
        <v>224.9953381</v>
      </c>
      <c r="BM108" s="90">
        <v>5.8696461470000001</v>
      </c>
      <c r="BN108" s="90">
        <v>-1016.180916</v>
      </c>
      <c r="BO108" s="90">
        <v>-196.64074170000001</v>
      </c>
      <c r="BP108" s="90">
        <v>-207.48495019999999</v>
      </c>
      <c r="BQ108" s="338">
        <f t="shared" si="50"/>
        <v>239.27777777777777</v>
      </c>
      <c r="BT108" s="337">
        <v>103</v>
      </c>
      <c r="BU108" s="337">
        <v>20673600</v>
      </c>
      <c r="BV108" s="90">
        <v>1041.25101</v>
      </c>
      <c r="BW108" s="90">
        <v>1001.411436</v>
      </c>
      <c r="BX108" s="90">
        <v>-32.611781649999998</v>
      </c>
      <c r="BY108" s="90">
        <v>31.227061469999999</v>
      </c>
      <c r="BZ108" s="90">
        <v>-186.6009651</v>
      </c>
      <c r="CA108" s="90">
        <v>176.25788879999999</v>
      </c>
    </row>
    <row r="109" spans="1:83" ht="9.9499999999999993" customHeight="1">
      <c r="B109" s="141"/>
      <c r="C109" s="129"/>
      <c r="D109" s="129"/>
      <c r="E109" s="129"/>
      <c r="F109" s="129"/>
      <c r="G109" s="129"/>
      <c r="H109" s="129"/>
      <c r="I109" s="129"/>
      <c r="J109" s="129"/>
      <c r="K109" s="129"/>
      <c r="L109" s="85"/>
      <c r="M109" s="85"/>
      <c r="N109" s="308">
        <v>103</v>
      </c>
      <c r="O109" s="309">
        <v>1</v>
      </c>
      <c r="P109" s="309">
        <v>1</v>
      </c>
      <c r="Q109" s="309">
        <v>1</v>
      </c>
      <c r="R109" s="308">
        <v>103</v>
      </c>
      <c r="S109" s="317" t="s">
        <v>351</v>
      </c>
      <c r="T109" s="308">
        <v>0</v>
      </c>
      <c r="U109" s="308">
        <v>-1</v>
      </c>
      <c r="V109" s="308">
        <v>0.1</v>
      </c>
      <c r="W109" s="310">
        <v>9.9999999999999995E-7</v>
      </c>
      <c r="X109" s="308">
        <v>0.1</v>
      </c>
      <c r="Y109" s="308">
        <v>0.3</v>
      </c>
      <c r="Z109" s="308">
        <v>0.11</v>
      </c>
      <c r="AA109" s="308">
        <v>3.5</v>
      </c>
      <c r="AB109" s="314" t="s">
        <v>276</v>
      </c>
      <c r="AC109" s="241" t="str">
        <f t="shared" si="51"/>
        <v>2,2</v>
      </c>
      <c r="AD109" s="241" t="str">
        <f t="shared" si="52"/>
        <v/>
      </c>
      <c r="AE109" s="195">
        <v>69</v>
      </c>
      <c r="AF109" s="195">
        <v>14716800</v>
      </c>
      <c r="AG109" s="195">
        <v>5</v>
      </c>
      <c r="AH109" s="195">
        <v>0</v>
      </c>
      <c r="AI109" s="195">
        <v>0.25391967568384499</v>
      </c>
      <c r="AJ109" s="195">
        <v>0.21</v>
      </c>
      <c r="AK109" s="195">
        <v>0</v>
      </c>
      <c r="AL109" s="195">
        <v>1.9375335539900001E-3</v>
      </c>
      <c r="AM109" s="195">
        <v>0</v>
      </c>
      <c r="AN109" s="195">
        <v>0</v>
      </c>
      <c r="AO109" s="195">
        <v>-0.249999999999933</v>
      </c>
      <c r="AP109" s="195">
        <v>0</v>
      </c>
      <c r="AQ109" s="195">
        <v>0</v>
      </c>
      <c r="AR109" s="195">
        <v>0</v>
      </c>
      <c r="AS109" s="195">
        <v>0</v>
      </c>
      <c r="AT109" s="195">
        <v>0</v>
      </c>
      <c r="AU109" s="195">
        <v>170.333333333333</v>
      </c>
      <c r="AV109" s="324"/>
      <c r="AW109" s="324"/>
      <c r="AX109" s="324"/>
      <c r="AY109" s="324"/>
      <c r="AZ109" s="324"/>
      <c r="BA109" s="324"/>
      <c r="BF109" s="334" t="s">
        <v>597</v>
      </c>
      <c r="BH109" s="337">
        <v>104</v>
      </c>
      <c r="BI109" s="337">
        <v>20848800</v>
      </c>
      <c r="BJ109" s="90">
        <v>185</v>
      </c>
      <c r="BK109" s="90">
        <v>1016.257914</v>
      </c>
      <c r="BL109" s="90">
        <v>225.0996054</v>
      </c>
      <c r="BM109" s="90">
        <v>5.8292537429999998</v>
      </c>
      <c r="BN109" s="90">
        <v>-1016.257914</v>
      </c>
      <c r="BO109" s="90">
        <v>-196.7455995</v>
      </c>
      <c r="BP109" s="90">
        <v>-207.5247521</v>
      </c>
      <c r="BQ109" s="338">
        <f t="shared" si="50"/>
        <v>241.30555555555554</v>
      </c>
      <c r="BT109" s="337">
        <v>104</v>
      </c>
      <c r="BU109" s="337">
        <v>20848800</v>
      </c>
      <c r="BV109" s="90">
        <v>1041.251068</v>
      </c>
      <c r="BW109" s="90">
        <v>1001.411748</v>
      </c>
      <c r="BX109" s="90">
        <v>-32.614269700000001</v>
      </c>
      <c r="BY109" s="90">
        <v>31.227061469999999</v>
      </c>
      <c r="BZ109" s="90">
        <v>-186.66978409999999</v>
      </c>
      <c r="CA109" s="90">
        <v>176.29769060000001</v>
      </c>
    </row>
    <row r="110" spans="1:83" ht="9.9499999999999993" customHeight="1">
      <c r="B110" s="141"/>
      <c r="C110" s="129"/>
      <c r="D110" s="129"/>
      <c r="E110" s="129"/>
      <c r="F110" s="129"/>
      <c r="G110" s="129"/>
      <c r="H110" s="129"/>
      <c r="I110" s="129"/>
      <c r="J110" s="129"/>
      <c r="K110" s="129"/>
      <c r="L110" s="85"/>
      <c r="M110" s="85"/>
      <c r="N110" s="308">
        <v>104</v>
      </c>
      <c r="O110" s="309">
        <v>1</v>
      </c>
      <c r="P110" s="309">
        <v>1</v>
      </c>
      <c r="Q110" s="309">
        <v>2</v>
      </c>
      <c r="R110" s="308">
        <v>104</v>
      </c>
      <c r="S110" s="317" t="s">
        <v>352</v>
      </c>
      <c r="T110" s="308">
        <v>0</v>
      </c>
      <c r="U110" s="308">
        <v>-1</v>
      </c>
      <c r="V110" s="308">
        <v>0.1</v>
      </c>
      <c r="W110" s="310">
        <v>9.9999999999999995E-7</v>
      </c>
      <c r="X110" s="308">
        <v>0.1</v>
      </c>
      <c r="Y110" s="308">
        <v>0.3</v>
      </c>
      <c r="Z110" s="308">
        <v>0.11</v>
      </c>
      <c r="AA110" s="308">
        <v>3.5</v>
      </c>
      <c r="AB110" s="314" t="s">
        <v>276</v>
      </c>
      <c r="AC110" s="241" t="str">
        <f t="shared" si="51"/>
        <v>3,2</v>
      </c>
      <c r="AD110" s="241" t="str">
        <f t="shared" si="52"/>
        <v/>
      </c>
      <c r="AE110" s="195">
        <v>70</v>
      </c>
      <c r="AF110" s="195">
        <v>14892000</v>
      </c>
      <c r="AG110" s="195">
        <v>5</v>
      </c>
      <c r="AH110" s="195">
        <v>0</v>
      </c>
      <c r="AI110" s="195">
        <v>0.253919675683623</v>
      </c>
      <c r="AJ110" s="195">
        <v>0.21</v>
      </c>
      <c r="AK110" s="195">
        <v>0</v>
      </c>
      <c r="AL110" s="195">
        <v>2.2392766876048798E-3</v>
      </c>
      <c r="AM110" s="195">
        <v>0</v>
      </c>
      <c r="AN110" s="195">
        <v>0</v>
      </c>
      <c r="AO110" s="195">
        <v>-0.249999999999901</v>
      </c>
      <c r="AP110" s="195">
        <v>0</v>
      </c>
      <c r="AQ110" s="195">
        <v>0</v>
      </c>
      <c r="AR110" s="195">
        <v>0</v>
      </c>
      <c r="AS110" s="195">
        <v>0</v>
      </c>
      <c r="AT110" s="195">
        <v>0</v>
      </c>
      <c r="AU110" s="195">
        <v>172.361111111111</v>
      </c>
      <c r="AV110" s="324"/>
      <c r="AW110" s="324"/>
      <c r="AX110" s="324"/>
      <c r="AY110" s="324"/>
      <c r="AZ110" s="324"/>
      <c r="BA110" s="324"/>
      <c r="BF110" s="334" t="s">
        <v>598</v>
      </c>
      <c r="BH110" s="337">
        <v>105</v>
      </c>
      <c r="BI110" s="337">
        <v>21024000</v>
      </c>
      <c r="BJ110" s="90">
        <v>185</v>
      </c>
      <c r="BK110" s="90">
        <v>1016.339523</v>
      </c>
      <c r="BL110" s="90">
        <v>225.20473390000001</v>
      </c>
      <c r="BM110" s="90">
        <v>5.791090198</v>
      </c>
      <c r="BN110" s="90">
        <v>-1016.339523</v>
      </c>
      <c r="BO110" s="90">
        <v>-196.85277719999999</v>
      </c>
      <c r="BP110" s="90">
        <v>-207.5608665</v>
      </c>
      <c r="BQ110" s="338">
        <f t="shared" si="50"/>
        <v>243.33333333333334</v>
      </c>
      <c r="BT110" s="337">
        <v>105</v>
      </c>
      <c r="BU110" s="337">
        <v>21024000</v>
      </c>
      <c r="BV110" s="90">
        <v>1041.251129</v>
      </c>
      <c r="BW110" s="90">
        <v>1001.412072</v>
      </c>
      <c r="BX110" s="90">
        <v>-32.616940159999999</v>
      </c>
      <c r="BY110" s="90">
        <v>31.227061469999999</v>
      </c>
      <c r="BZ110" s="90">
        <v>-186.74120199999999</v>
      </c>
      <c r="CA110" s="90">
        <v>176.33380500000001</v>
      </c>
    </row>
    <row r="111" spans="1:83" ht="9.9499999999999993" customHeight="1">
      <c r="B111" s="141"/>
      <c r="C111" s="129"/>
      <c r="D111" s="129"/>
      <c r="E111" s="129"/>
      <c r="F111" s="129"/>
      <c r="G111" s="129"/>
      <c r="H111" s="129"/>
      <c r="I111" s="129"/>
      <c r="J111" s="129"/>
      <c r="K111" s="129"/>
      <c r="L111" s="85"/>
      <c r="M111" s="85"/>
      <c r="N111" s="308">
        <v>105</v>
      </c>
      <c r="O111" s="309">
        <v>1</v>
      </c>
      <c r="P111" s="309">
        <v>1</v>
      </c>
      <c r="Q111" s="309">
        <v>5</v>
      </c>
      <c r="R111" s="308">
        <v>105</v>
      </c>
      <c r="S111" s="317" t="s">
        <v>353</v>
      </c>
      <c r="T111" s="308">
        <v>0</v>
      </c>
      <c r="U111" s="308">
        <v>-1</v>
      </c>
      <c r="V111" s="308">
        <v>0.1</v>
      </c>
      <c r="W111" s="310">
        <v>9.9999999999999995E-7</v>
      </c>
      <c r="X111" s="308">
        <v>0.2</v>
      </c>
      <c r="Y111" s="308">
        <v>0.3</v>
      </c>
      <c r="Z111" s="308">
        <v>0.21</v>
      </c>
      <c r="AA111" s="308">
        <v>3.5</v>
      </c>
      <c r="AB111" s="314" t="s">
        <v>276</v>
      </c>
      <c r="AC111" s="241" t="str">
        <f t="shared" si="51"/>
        <v>6,2</v>
      </c>
      <c r="AD111" s="241" t="str">
        <f t="shared" si="52"/>
        <v/>
      </c>
      <c r="AE111" s="195">
        <v>71</v>
      </c>
      <c r="AF111" s="195">
        <v>15067200</v>
      </c>
      <c r="AG111" s="195">
        <v>5</v>
      </c>
      <c r="AH111" s="195">
        <v>0</v>
      </c>
      <c r="AI111" s="195">
        <v>0.253919675683623</v>
      </c>
      <c r="AJ111" s="195">
        <v>0.21</v>
      </c>
      <c r="AK111" s="195">
        <v>0</v>
      </c>
      <c r="AL111" s="195">
        <v>2.5310512695329601E-3</v>
      </c>
      <c r="AM111" s="195">
        <v>0</v>
      </c>
      <c r="AN111" s="195">
        <v>0</v>
      </c>
      <c r="AO111" s="195">
        <v>-0.249999999999964</v>
      </c>
      <c r="AP111" s="195">
        <v>0</v>
      </c>
      <c r="AQ111" s="195">
        <v>0</v>
      </c>
      <c r="AR111" s="195">
        <v>0</v>
      </c>
      <c r="AS111" s="195">
        <v>0</v>
      </c>
      <c r="AT111" s="195">
        <v>0</v>
      </c>
      <c r="AU111" s="195">
        <v>174.388888888888</v>
      </c>
      <c r="AV111" s="324"/>
      <c r="AW111" s="324"/>
      <c r="AX111" s="324"/>
      <c r="AY111" s="324"/>
      <c r="AZ111" s="324"/>
      <c r="BA111" s="324"/>
      <c r="BF111" s="334" t="s">
        <v>599</v>
      </c>
      <c r="BH111" s="337">
        <v>106</v>
      </c>
      <c r="BI111" s="337">
        <v>21199200</v>
      </c>
      <c r="BJ111" s="90">
        <v>185</v>
      </c>
      <c r="BK111" s="90">
        <v>1016.423577</v>
      </c>
      <c r="BL111" s="90">
        <v>225.2598658</v>
      </c>
      <c r="BM111" s="90">
        <v>5.7536938280000003</v>
      </c>
      <c r="BN111" s="90">
        <v>-1016.423577</v>
      </c>
      <c r="BO111" s="90">
        <v>-196.91046259999999</v>
      </c>
      <c r="BP111" s="90">
        <v>-207.59570930000001</v>
      </c>
      <c r="BQ111" s="338">
        <f t="shared" si="50"/>
        <v>245.36111111111111</v>
      </c>
      <c r="BT111" s="337">
        <v>106</v>
      </c>
      <c r="BU111" s="337">
        <v>21199200</v>
      </c>
      <c r="BV111" s="90">
        <v>1041.2511939999999</v>
      </c>
      <c r="BW111" s="90">
        <v>1001.412403</v>
      </c>
      <c r="BX111" s="90">
        <v>-32.619742299999999</v>
      </c>
      <c r="BY111" s="90">
        <v>31.227061469999999</v>
      </c>
      <c r="BZ111" s="90">
        <v>-186.8142431</v>
      </c>
      <c r="CA111" s="90">
        <v>176.36864790000001</v>
      </c>
    </row>
    <row r="112" spans="1:83" ht="9.9499999999999993" customHeight="1">
      <c r="B112" s="141"/>
      <c r="C112" s="129"/>
      <c r="D112" s="129"/>
      <c r="E112" s="129"/>
      <c r="F112" s="129"/>
      <c r="G112" s="129"/>
      <c r="H112" s="129"/>
      <c r="I112" s="129"/>
      <c r="J112" s="129"/>
      <c r="K112" s="129"/>
      <c r="L112" s="85"/>
      <c r="M112" s="85"/>
      <c r="N112" s="308">
        <v>106</v>
      </c>
      <c r="O112" s="309">
        <v>1</v>
      </c>
      <c r="P112" s="309">
        <v>1</v>
      </c>
      <c r="Q112" s="309">
        <v>6</v>
      </c>
      <c r="R112" s="308">
        <v>106</v>
      </c>
      <c r="S112" s="317" t="s">
        <v>354</v>
      </c>
      <c r="T112" s="308">
        <v>0</v>
      </c>
      <c r="U112" s="308">
        <v>-1</v>
      </c>
      <c r="V112" s="308">
        <v>0.1</v>
      </c>
      <c r="W112" s="310">
        <v>9.9999999999999995E-7</v>
      </c>
      <c r="X112" s="308">
        <v>0.2</v>
      </c>
      <c r="Y112" s="308">
        <v>0.3</v>
      </c>
      <c r="Z112" s="308">
        <v>0.21</v>
      </c>
      <c r="AA112" s="308">
        <v>3.5</v>
      </c>
      <c r="AB112" s="314" t="s">
        <v>276</v>
      </c>
      <c r="AC112" s="241" t="str">
        <f t="shared" si="51"/>
        <v>7,2</v>
      </c>
      <c r="AD112" s="241" t="str">
        <f t="shared" si="52"/>
        <v/>
      </c>
      <c r="AE112" s="195">
        <v>72</v>
      </c>
      <c r="AF112" s="195">
        <v>15242400</v>
      </c>
      <c r="AG112" s="195">
        <v>5</v>
      </c>
      <c r="AH112" s="195">
        <v>0</v>
      </c>
      <c r="AI112" s="195">
        <v>0.253919675683623</v>
      </c>
      <c r="AJ112" s="195">
        <v>0.21</v>
      </c>
      <c r="AK112" s="195">
        <v>0</v>
      </c>
      <c r="AL112" s="195">
        <v>2.80362456310874E-3</v>
      </c>
      <c r="AM112" s="195">
        <v>0</v>
      </c>
      <c r="AN112" s="195">
        <v>0</v>
      </c>
      <c r="AO112" s="195">
        <v>-0.25000000000002798</v>
      </c>
      <c r="AP112" s="195">
        <v>0</v>
      </c>
      <c r="AQ112" s="195">
        <v>0</v>
      </c>
      <c r="AR112" s="195">
        <v>0</v>
      </c>
      <c r="AS112" s="195">
        <v>0</v>
      </c>
      <c r="AT112" s="195">
        <v>0</v>
      </c>
      <c r="AU112" s="195">
        <v>176.416666666666</v>
      </c>
      <c r="AV112" s="324"/>
      <c r="AW112" s="324"/>
      <c r="AX112" s="324"/>
      <c r="AY112" s="324"/>
      <c r="AZ112" s="324"/>
      <c r="BA112" s="324"/>
      <c r="BF112" s="334" t="s">
        <v>600</v>
      </c>
      <c r="BH112" s="337">
        <v>107</v>
      </c>
      <c r="BI112" s="337">
        <v>21374400</v>
      </c>
      <c r="BJ112" s="90">
        <v>185</v>
      </c>
      <c r="BK112" s="90">
        <v>1016.508898</v>
      </c>
      <c r="BL112" s="90">
        <v>225.36369819999999</v>
      </c>
      <c r="BM112" s="90">
        <v>5.7174265310000001</v>
      </c>
      <c r="BN112" s="90">
        <v>-1016.508898</v>
      </c>
      <c r="BO112" s="90">
        <v>-197.01712979999999</v>
      </c>
      <c r="BP112" s="90">
        <v>-207.62914190000001</v>
      </c>
      <c r="BQ112" s="338">
        <f t="shared" si="50"/>
        <v>247.38888888888889</v>
      </c>
      <c r="BT112" s="337">
        <v>107</v>
      </c>
      <c r="BU112" s="337">
        <v>21374400</v>
      </c>
      <c r="BV112" s="90">
        <v>1041.25126</v>
      </c>
      <c r="BW112" s="90">
        <v>1001.412738</v>
      </c>
      <c r="BX112" s="90">
        <v>-32.622642519999999</v>
      </c>
      <c r="BY112" s="90">
        <v>31.227061469999999</v>
      </c>
      <c r="BZ112" s="90">
        <v>-186.8878938</v>
      </c>
      <c r="CA112" s="90">
        <v>176.40208039999999</v>
      </c>
    </row>
    <row r="113" spans="2:79" ht="9.9499999999999993" customHeight="1">
      <c r="B113" s="141"/>
      <c r="C113" s="129"/>
      <c r="D113" s="129"/>
      <c r="E113" s="129"/>
      <c r="F113" s="129"/>
      <c r="G113" s="129"/>
      <c r="H113" s="129"/>
      <c r="I113" s="129"/>
      <c r="J113" s="129"/>
      <c r="K113" s="129"/>
      <c r="L113" s="85"/>
      <c r="M113" s="85"/>
      <c r="N113" s="308">
        <v>107</v>
      </c>
      <c r="O113" s="309">
        <v>1</v>
      </c>
      <c r="P113" s="309">
        <v>1</v>
      </c>
      <c r="Q113" s="309">
        <v>7</v>
      </c>
      <c r="R113" s="308">
        <v>107</v>
      </c>
      <c r="S113" s="317" t="s">
        <v>355</v>
      </c>
      <c r="T113" s="308">
        <v>0</v>
      </c>
      <c r="U113" s="308">
        <v>-1</v>
      </c>
      <c r="V113" s="308">
        <v>0.1</v>
      </c>
      <c r="W113" s="310">
        <v>9.9999999999999995E-7</v>
      </c>
      <c r="X113" s="308">
        <v>0.2</v>
      </c>
      <c r="Y113" s="308">
        <v>0.3</v>
      </c>
      <c r="Z113" s="308">
        <v>0.21</v>
      </c>
      <c r="AA113" s="308">
        <v>3.5</v>
      </c>
      <c r="AB113" s="314" t="s">
        <v>276</v>
      </c>
      <c r="AC113" s="241" t="str">
        <f t="shared" si="51"/>
        <v>8,2</v>
      </c>
      <c r="AD113" s="241" t="str">
        <f t="shared" si="52"/>
        <v/>
      </c>
      <c r="AE113" s="195">
        <v>73</v>
      </c>
      <c r="AF113" s="195">
        <v>15417600</v>
      </c>
      <c r="AG113" s="195">
        <v>5</v>
      </c>
      <c r="AH113" s="195">
        <v>0</v>
      </c>
      <c r="AI113" s="195">
        <v>0.26220410355576401</v>
      </c>
      <c r="AJ113" s="195">
        <v>0.21</v>
      </c>
      <c r="AK113" s="195">
        <v>0</v>
      </c>
      <c r="AL113" s="195">
        <v>3.06051143068568E-3</v>
      </c>
      <c r="AM113" s="195">
        <v>0</v>
      </c>
      <c r="AN113" s="195">
        <v>0</v>
      </c>
      <c r="AO113" s="195">
        <v>-0.249999999999964</v>
      </c>
      <c r="AP113" s="195">
        <v>0</v>
      </c>
      <c r="AQ113" s="195">
        <v>0</v>
      </c>
      <c r="AR113" s="195">
        <v>0</v>
      </c>
      <c r="AS113" s="195">
        <v>0</v>
      </c>
      <c r="AT113" s="195">
        <v>0</v>
      </c>
      <c r="AU113" s="195">
        <v>178.444444444444</v>
      </c>
      <c r="AV113" s="324"/>
      <c r="AW113" s="324"/>
      <c r="AX113" s="324"/>
      <c r="AY113" s="324"/>
      <c r="AZ113" s="324"/>
      <c r="BA113" s="324"/>
      <c r="BF113" s="334" t="s">
        <v>601</v>
      </c>
      <c r="BH113" s="337">
        <v>108</v>
      </c>
      <c r="BI113" s="337">
        <v>21549600</v>
      </c>
      <c r="BJ113" s="90">
        <v>185</v>
      </c>
      <c r="BK113" s="90">
        <v>1016.594059</v>
      </c>
      <c r="BL113" s="90">
        <v>225.46476620000001</v>
      </c>
      <c r="BM113" s="90">
        <v>5.6860540029999997</v>
      </c>
      <c r="BN113" s="90">
        <v>-1016.594059</v>
      </c>
      <c r="BO113" s="90">
        <v>-197.12132750000001</v>
      </c>
      <c r="BP113" s="90">
        <v>-207.65738469999999</v>
      </c>
      <c r="BQ113" s="338">
        <f t="shared" si="50"/>
        <v>249.41666666666666</v>
      </c>
      <c r="BT113" s="337">
        <v>108</v>
      </c>
      <c r="BU113" s="337">
        <v>21549600</v>
      </c>
      <c r="BV113" s="90">
        <v>1041.2513289999999</v>
      </c>
      <c r="BW113" s="90">
        <v>1001.413069</v>
      </c>
      <c r="BX113" s="90">
        <v>-32.625613000000001</v>
      </c>
      <c r="BY113" s="90">
        <v>31.227061469999999</v>
      </c>
      <c r="BZ113" s="90">
        <v>-186.96087979999999</v>
      </c>
      <c r="CA113" s="90">
        <v>176.4303232</v>
      </c>
    </row>
    <row r="114" spans="2:79" ht="9.9499999999999993" customHeight="1">
      <c r="B114" s="141"/>
      <c r="C114" s="129"/>
      <c r="D114" s="129"/>
      <c r="E114" s="129"/>
      <c r="F114" s="129"/>
      <c r="G114" s="129"/>
      <c r="H114" s="129"/>
      <c r="I114" s="129"/>
      <c r="J114" s="129"/>
      <c r="K114" s="129"/>
      <c r="L114" s="85"/>
      <c r="M114" s="85"/>
      <c r="N114" s="308">
        <v>108</v>
      </c>
      <c r="O114" s="309">
        <v>1</v>
      </c>
      <c r="P114" s="309">
        <v>2</v>
      </c>
      <c r="Q114" s="309">
        <v>1</v>
      </c>
      <c r="R114" s="308">
        <v>108</v>
      </c>
      <c r="S114" s="317" t="s">
        <v>356</v>
      </c>
      <c r="T114" s="308">
        <v>0</v>
      </c>
      <c r="U114" s="308">
        <v>-1</v>
      </c>
      <c r="V114" s="308">
        <v>0.1</v>
      </c>
      <c r="W114" s="310">
        <v>9.9999999999999995E-7</v>
      </c>
      <c r="X114" s="308">
        <v>0.2</v>
      </c>
      <c r="Y114" s="308">
        <v>0.3</v>
      </c>
      <c r="Z114" s="308">
        <v>0.21</v>
      </c>
      <c r="AA114" s="308">
        <v>3.5</v>
      </c>
      <c r="AB114" s="314" t="s">
        <v>276</v>
      </c>
      <c r="AC114" s="241" t="str">
        <f t="shared" si="51"/>
        <v>2,3</v>
      </c>
      <c r="AD114" s="241" t="str">
        <f t="shared" si="52"/>
        <v/>
      </c>
      <c r="AE114" s="195">
        <v>74</v>
      </c>
      <c r="AF114" s="195">
        <v>15592800</v>
      </c>
      <c r="AG114" s="195">
        <v>5</v>
      </c>
      <c r="AH114" s="195">
        <v>0</v>
      </c>
      <c r="AI114" s="195">
        <v>0.26220410355576401</v>
      </c>
      <c r="AJ114" s="195">
        <v>0.21</v>
      </c>
      <c r="AK114" s="195">
        <v>0</v>
      </c>
      <c r="AL114" s="195">
        <v>3.3060348243260599E-3</v>
      </c>
      <c r="AM114" s="195">
        <v>0</v>
      </c>
      <c r="AN114" s="195">
        <v>0</v>
      </c>
      <c r="AO114" s="195">
        <v>-0.249999999999901</v>
      </c>
      <c r="AP114" s="195">
        <v>0</v>
      </c>
      <c r="AQ114" s="195">
        <v>0</v>
      </c>
      <c r="AR114" s="195">
        <v>0</v>
      </c>
      <c r="AS114" s="195">
        <v>0</v>
      </c>
      <c r="AT114" s="195">
        <v>0</v>
      </c>
      <c r="AU114" s="195">
        <v>180.472222222222</v>
      </c>
      <c r="AV114" s="324"/>
      <c r="AW114" s="324"/>
      <c r="AX114" s="324"/>
      <c r="AY114" s="324"/>
      <c r="AZ114" s="324"/>
      <c r="BA114" s="324"/>
      <c r="BF114" s="334" t="s">
        <v>602</v>
      </c>
      <c r="BH114" s="337">
        <v>109</v>
      </c>
      <c r="BI114" s="337">
        <v>21724800</v>
      </c>
      <c r="BJ114" s="90">
        <v>185</v>
      </c>
      <c r="BK114" s="90">
        <v>1016.677851</v>
      </c>
      <c r="BL114" s="90">
        <v>225.56205199999999</v>
      </c>
      <c r="BM114" s="90">
        <v>5.660083201</v>
      </c>
      <c r="BN114" s="90">
        <v>-1016.677851</v>
      </c>
      <c r="BO114" s="90">
        <v>-197.22196700000001</v>
      </c>
      <c r="BP114" s="90">
        <v>-207.68000180000001</v>
      </c>
      <c r="BQ114" s="338">
        <f t="shared" si="50"/>
        <v>251.44444444444446</v>
      </c>
      <c r="BT114" s="337">
        <v>109</v>
      </c>
      <c r="BU114" s="337">
        <v>21724800</v>
      </c>
      <c r="BV114" s="90">
        <v>1041.2513980000001</v>
      </c>
      <c r="BW114" s="90">
        <v>1001.413392</v>
      </c>
      <c r="BX114" s="90">
        <v>-32.628633180000001</v>
      </c>
      <c r="BY114" s="90">
        <v>31.227061469999999</v>
      </c>
      <c r="BZ114" s="90">
        <v>-187.0321275</v>
      </c>
      <c r="CA114" s="90">
        <v>176.45294039999999</v>
      </c>
    </row>
    <row r="115" spans="2:79" ht="9.9499999999999993" customHeight="1">
      <c r="B115" s="141"/>
      <c r="C115" s="129"/>
      <c r="D115" s="129"/>
      <c r="E115" s="129"/>
      <c r="F115" s="129"/>
      <c r="G115" s="129"/>
      <c r="H115" s="129"/>
      <c r="I115" s="129"/>
      <c r="J115" s="129"/>
      <c r="K115" s="129"/>
      <c r="L115" s="85"/>
      <c r="M115" s="85"/>
      <c r="N115" s="308">
        <v>109</v>
      </c>
      <c r="O115" s="309">
        <v>1</v>
      </c>
      <c r="P115" s="309">
        <v>2</v>
      </c>
      <c r="Q115" s="309">
        <v>2</v>
      </c>
      <c r="R115" s="308">
        <v>109</v>
      </c>
      <c r="S115" s="317" t="s">
        <v>357</v>
      </c>
      <c r="T115" s="308">
        <v>0</v>
      </c>
      <c r="U115" s="308">
        <v>-1</v>
      </c>
      <c r="V115" s="308">
        <v>0.1</v>
      </c>
      <c r="W115" s="310">
        <v>9.9999999999999995E-7</v>
      </c>
      <c r="X115" s="308">
        <v>0.1</v>
      </c>
      <c r="Y115" s="308">
        <v>0.3</v>
      </c>
      <c r="Z115" s="308">
        <v>0.11</v>
      </c>
      <c r="AA115" s="308">
        <v>3.5</v>
      </c>
      <c r="AB115" s="314" t="s">
        <v>276</v>
      </c>
      <c r="AC115" s="241" t="str">
        <f t="shared" si="51"/>
        <v>3,3</v>
      </c>
      <c r="AD115" s="241" t="str">
        <f t="shared" si="52"/>
        <v/>
      </c>
      <c r="AE115" s="195">
        <v>75</v>
      </c>
      <c r="AF115" s="195">
        <v>15768000</v>
      </c>
      <c r="AG115" s="195">
        <v>5</v>
      </c>
      <c r="AH115" s="195">
        <v>0</v>
      </c>
      <c r="AI115" s="195">
        <v>0.26220410355576401</v>
      </c>
      <c r="AJ115" s="195">
        <v>0.21</v>
      </c>
      <c r="AK115" s="195">
        <v>0</v>
      </c>
      <c r="AL115" s="195">
        <v>3.5315471136758399E-3</v>
      </c>
      <c r="AM115" s="195">
        <v>0</v>
      </c>
      <c r="AN115" s="195">
        <v>0</v>
      </c>
      <c r="AO115" s="195">
        <v>-0.25000000000002798</v>
      </c>
      <c r="AP115" s="195">
        <v>0</v>
      </c>
      <c r="AQ115" s="195">
        <v>0</v>
      </c>
      <c r="AR115" s="195">
        <v>0</v>
      </c>
      <c r="AS115" s="195">
        <v>0</v>
      </c>
      <c r="AT115" s="195">
        <v>0</v>
      </c>
      <c r="AU115" s="195">
        <v>182.5</v>
      </c>
      <c r="AV115" s="324"/>
      <c r="AW115" s="324"/>
      <c r="AX115" s="324"/>
      <c r="AY115" s="324"/>
      <c r="AZ115" s="324"/>
      <c r="BA115" s="324"/>
      <c r="BF115" s="334" t="s">
        <v>603</v>
      </c>
      <c r="BH115" s="337">
        <v>110</v>
      </c>
      <c r="BI115" s="337">
        <v>21900000</v>
      </c>
      <c r="BJ115" s="90">
        <v>185</v>
      </c>
      <c r="BK115" s="90">
        <v>1016.760086</v>
      </c>
      <c r="BL115" s="90">
        <v>225.65655820000001</v>
      </c>
      <c r="BM115" s="90">
        <v>5.6346227520000003</v>
      </c>
      <c r="BN115" s="90">
        <v>-1016.760086</v>
      </c>
      <c r="BO115" s="90">
        <v>-197.31998129999999</v>
      </c>
      <c r="BP115" s="90">
        <v>-207.70195409999999</v>
      </c>
      <c r="BQ115" s="338">
        <f t="shared" si="50"/>
        <v>253.47222222222223</v>
      </c>
      <c r="BT115" s="337">
        <v>110</v>
      </c>
      <c r="BU115" s="337">
        <v>21900000</v>
      </c>
      <c r="BV115" s="90">
        <v>1041.251469</v>
      </c>
      <c r="BW115" s="90">
        <v>1001.413706</v>
      </c>
      <c r="BX115" s="90">
        <v>-32.631692620000003</v>
      </c>
      <c r="BY115" s="90">
        <v>31.227061469999999</v>
      </c>
      <c r="BZ115" s="90">
        <v>-187.1015486</v>
      </c>
      <c r="CA115" s="90">
        <v>176.4748926</v>
      </c>
    </row>
    <row r="116" spans="2:79" ht="9.9499999999999993" customHeight="1">
      <c r="B116" s="141"/>
      <c r="C116" s="129"/>
      <c r="D116" s="129"/>
      <c r="E116" s="129"/>
      <c r="F116" s="129"/>
      <c r="G116" s="129"/>
      <c r="H116" s="129"/>
      <c r="I116" s="129"/>
      <c r="J116" s="129"/>
      <c r="K116" s="129"/>
      <c r="L116" s="85"/>
      <c r="M116" s="85"/>
      <c r="N116" s="308">
        <v>110</v>
      </c>
      <c r="O116" s="309">
        <v>1</v>
      </c>
      <c r="P116" s="309">
        <v>2</v>
      </c>
      <c r="Q116" s="309">
        <v>3</v>
      </c>
      <c r="R116" s="308">
        <v>110</v>
      </c>
      <c r="S116" s="317" t="s">
        <v>358</v>
      </c>
      <c r="T116" s="308">
        <v>0</v>
      </c>
      <c r="U116" s="308">
        <v>-1</v>
      </c>
      <c r="V116" s="308">
        <v>0.1</v>
      </c>
      <c r="W116" s="310">
        <v>9.9999999999999995E-7</v>
      </c>
      <c r="X116" s="308">
        <v>0.1</v>
      </c>
      <c r="Y116" s="308">
        <v>0.3</v>
      </c>
      <c r="Z116" s="308">
        <v>0.11</v>
      </c>
      <c r="AA116" s="308">
        <v>3.5</v>
      </c>
      <c r="AB116" s="314" t="s">
        <v>276</v>
      </c>
      <c r="AC116" s="241" t="str">
        <f t="shared" si="51"/>
        <v>4,3</v>
      </c>
      <c r="AD116" s="241" t="str">
        <f t="shared" si="52"/>
        <v/>
      </c>
      <c r="AE116" s="195">
        <v>76</v>
      </c>
      <c r="AF116" s="195">
        <v>15943200</v>
      </c>
      <c r="AG116" s="195">
        <v>0.374999999999999</v>
      </c>
      <c r="AH116" s="195">
        <v>0</v>
      </c>
      <c r="AI116" s="195">
        <v>0.26220410355587498</v>
      </c>
      <c r="AJ116" s="195">
        <v>0.21</v>
      </c>
      <c r="AK116" s="195">
        <v>0</v>
      </c>
      <c r="AL116" s="195">
        <v>3.7023461901510399E-3</v>
      </c>
      <c r="AM116" s="195">
        <v>0</v>
      </c>
      <c r="AN116" s="195">
        <v>0</v>
      </c>
      <c r="AO116" s="195">
        <v>-0.24999999339648199</v>
      </c>
      <c r="AP116" s="195">
        <v>0</v>
      </c>
      <c r="AQ116" s="195">
        <v>0</v>
      </c>
      <c r="AR116" s="195">
        <v>0</v>
      </c>
      <c r="AS116" s="195">
        <v>0</v>
      </c>
      <c r="AT116" s="195">
        <v>0</v>
      </c>
      <c r="AU116" s="195">
        <v>184.527777777777</v>
      </c>
      <c r="AV116" s="324"/>
      <c r="AW116" s="324"/>
      <c r="AX116" s="324"/>
      <c r="AY116" s="324"/>
      <c r="AZ116" s="324"/>
      <c r="BA116" s="324"/>
      <c r="BF116" s="334" t="s">
        <v>604</v>
      </c>
      <c r="BH116" s="337">
        <v>111</v>
      </c>
      <c r="BI116" s="337">
        <v>22075200</v>
      </c>
      <c r="BJ116" s="90">
        <v>185</v>
      </c>
      <c r="BK116" s="90">
        <v>1016.840773</v>
      </c>
      <c r="BL116" s="90">
        <v>225.74904839999999</v>
      </c>
      <c r="BM116" s="90">
        <v>5.6096758869999999</v>
      </c>
      <c r="BN116" s="90">
        <v>-1016.840773</v>
      </c>
      <c r="BO116" s="90">
        <v>-197.41611649999999</v>
      </c>
      <c r="BP116" s="90">
        <v>-207.72325599999999</v>
      </c>
      <c r="BQ116" s="338">
        <f t="shared" si="50"/>
        <v>255.5</v>
      </c>
      <c r="BT116" s="337">
        <v>111</v>
      </c>
      <c r="BU116" s="337">
        <v>22075200</v>
      </c>
      <c r="BV116" s="90">
        <v>1041.25154</v>
      </c>
      <c r="BW116" s="90">
        <v>1001.414013</v>
      </c>
      <c r="BX116" s="90">
        <v>-32.63478851</v>
      </c>
      <c r="BY116" s="90">
        <v>31.227061469999999</v>
      </c>
      <c r="BZ116" s="90">
        <v>-187.16917770000001</v>
      </c>
      <c r="CA116" s="90">
        <v>176.4961946</v>
      </c>
    </row>
    <row r="117" spans="2:79" ht="9.9499999999999993" customHeight="1">
      <c r="B117" s="141"/>
      <c r="C117" s="129"/>
      <c r="D117" s="129"/>
      <c r="E117" s="129"/>
      <c r="F117" s="129"/>
      <c r="G117" s="129"/>
      <c r="H117" s="129"/>
      <c r="I117" s="129"/>
      <c r="J117" s="129"/>
      <c r="K117" s="129"/>
      <c r="L117" s="85"/>
      <c r="M117" s="85"/>
      <c r="N117" s="308">
        <v>111</v>
      </c>
      <c r="O117" s="309">
        <v>1</v>
      </c>
      <c r="P117" s="309">
        <v>2</v>
      </c>
      <c r="Q117" s="309">
        <v>4</v>
      </c>
      <c r="R117" s="308">
        <v>111</v>
      </c>
      <c r="S117" s="317" t="s">
        <v>359</v>
      </c>
      <c r="T117" s="308">
        <v>0</v>
      </c>
      <c r="U117" s="308">
        <v>-1</v>
      </c>
      <c r="V117" s="308">
        <v>0.1</v>
      </c>
      <c r="W117" s="310">
        <v>9.9999999999999995E-7</v>
      </c>
      <c r="X117" s="308">
        <v>0.2</v>
      </c>
      <c r="Y117" s="308">
        <v>0.3</v>
      </c>
      <c r="Z117" s="308">
        <v>0.21</v>
      </c>
      <c r="AA117" s="308">
        <v>3.5</v>
      </c>
      <c r="AB117" s="314" t="s">
        <v>276</v>
      </c>
      <c r="AC117" s="241" t="str">
        <f t="shared" si="51"/>
        <v>5,3</v>
      </c>
      <c r="AD117" s="241" t="str">
        <f t="shared" si="52"/>
        <v/>
      </c>
      <c r="AE117" s="195">
        <v>77</v>
      </c>
      <c r="AF117" s="195">
        <v>16118400</v>
      </c>
      <c r="AG117" s="195">
        <v>0.374999999999999</v>
      </c>
      <c r="AH117" s="195">
        <v>0</v>
      </c>
      <c r="AI117" s="195">
        <v>0.26220410355587498</v>
      </c>
      <c r="AJ117" s="195">
        <v>0.21</v>
      </c>
      <c r="AK117" s="195">
        <v>0</v>
      </c>
      <c r="AL117" s="195">
        <v>3.8102276442204199E-3</v>
      </c>
      <c r="AM117" s="195">
        <v>0</v>
      </c>
      <c r="AN117" s="195">
        <v>0</v>
      </c>
      <c r="AO117" s="195">
        <v>-0.25000000000002798</v>
      </c>
      <c r="AP117" s="195">
        <v>0</v>
      </c>
      <c r="AQ117" s="195">
        <v>0</v>
      </c>
      <c r="AR117" s="195">
        <v>0</v>
      </c>
      <c r="AS117" s="195">
        <v>0</v>
      </c>
      <c r="AT117" s="195">
        <v>0</v>
      </c>
      <c r="AU117" s="195">
        <v>186.555555555555</v>
      </c>
      <c r="AV117" s="324"/>
      <c r="AW117" s="324"/>
      <c r="AX117" s="324"/>
      <c r="AY117" s="324"/>
      <c r="AZ117" s="324"/>
      <c r="BA117" s="324"/>
      <c r="BF117" s="334" t="s">
        <v>605</v>
      </c>
      <c r="BH117" s="337">
        <v>112</v>
      </c>
      <c r="BI117" s="337">
        <v>22250400</v>
      </c>
      <c r="BJ117" s="90">
        <v>185</v>
      </c>
      <c r="BK117" s="90">
        <v>1016.919684</v>
      </c>
      <c r="BL117" s="90">
        <v>225.83874019999999</v>
      </c>
      <c r="BM117" s="90">
        <v>5.5852958810000004</v>
      </c>
      <c r="BN117" s="90">
        <v>-1016.919684</v>
      </c>
      <c r="BO117" s="90">
        <v>-197.50956300000001</v>
      </c>
      <c r="BP117" s="90">
        <v>-207.7438813</v>
      </c>
      <c r="BQ117" s="338">
        <f t="shared" si="50"/>
        <v>257.52777777777777</v>
      </c>
      <c r="BT117" s="337">
        <v>112</v>
      </c>
      <c r="BU117" s="337">
        <v>22250400</v>
      </c>
      <c r="BV117" s="90">
        <v>1041.251612</v>
      </c>
      <c r="BW117" s="90">
        <v>1001.414311</v>
      </c>
      <c r="BX117" s="90">
        <v>-32.637909870000001</v>
      </c>
      <c r="BY117" s="90">
        <v>31.227061469999999</v>
      </c>
      <c r="BZ117" s="90">
        <v>-187.23484830000001</v>
      </c>
      <c r="CA117" s="90">
        <v>176.5168199</v>
      </c>
    </row>
    <row r="118" spans="2:79" ht="9.9499999999999993" customHeight="1">
      <c r="B118" s="141"/>
      <c r="C118" s="129"/>
      <c r="D118" s="129"/>
      <c r="E118" s="129"/>
      <c r="F118" s="129"/>
      <c r="G118" s="129"/>
      <c r="H118" s="129"/>
      <c r="I118" s="129"/>
      <c r="J118" s="129"/>
      <c r="K118" s="129"/>
      <c r="L118" s="85"/>
      <c r="M118" s="85"/>
      <c r="N118" s="308">
        <v>112</v>
      </c>
      <c r="O118" s="309">
        <v>1</v>
      </c>
      <c r="P118" s="309">
        <v>2</v>
      </c>
      <c r="Q118" s="309">
        <v>5</v>
      </c>
      <c r="R118" s="308">
        <v>112</v>
      </c>
      <c r="S118" s="317" t="s">
        <v>360</v>
      </c>
      <c r="T118" s="308">
        <v>0</v>
      </c>
      <c r="U118" s="308">
        <v>-1</v>
      </c>
      <c r="V118" s="308">
        <v>0.1</v>
      </c>
      <c r="W118" s="310">
        <v>9.9999999999999995E-7</v>
      </c>
      <c r="X118" s="308">
        <v>0.2</v>
      </c>
      <c r="Y118" s="308">
        <v>0.3</v>
      </c>
      <c r="Z118" s="308">
        <v>0.21</v>
      </c>
      <c r="AA118" s="308">
        <v>3.5</v>
      </c>
      <c r="AB118" s="314" t="s">
        <v>276</v>
      </c>
      <c r="AC118" s="241" t="str">
        <f t="shared" si="51"/>
        <v>6,3</v>
      </c>
      <c r="AD118" s="241" t="str">
        <f t="shared" si="52"/>
        <v/>
      </c>
      <c r="AE118" s="195">
        <v>78</v>
      </c>
      <c r="AF118" s="195">
        <v>16293600</v>
      </c>
      <c r="AG118" s="195">
        <v>0.374999999999999</v>
      </c>
      <c r="AH118" s="195">
        <v>0</v>
      </c>
      <c r="AI118" s="195">
        <v>0.26220410355587498</v>
      </c>
      <c r="AJ118" s="195">
        <v>0.21</v>
      </c>
      <c r="AK118" s="195">
        <v>0</v>
      </c>
      <c r="AL118" s="195">
        <v>3.8614857937261399E-3</v>
      </c>
      <c r="AM118" s="195">
        <v>0</v>
      </c>
      <c r="AN118" s="195">
        <v>0</v>
      </c>
      <c r="AO118" s="195">
        <v>-0.249999999999964</v>
      </c>
      <c r="AP118" s="195">
        <v>0</v>
      </c>
      <c r="AQ118" s="195">
        <v>0</v>
      </c>
      <c r="AR118" s="195">
        <v>0</v>
      </c>
      <c r="AS118" s="195">
        <v>0</v>
      </c>
      <c r="AT118" s="195">
        <v>0</v>
      </c>
      <c r="AU118" s="195">
        <v>188.583333333333</v>
      </c>
      <c r="AV118" s="324"/>
      <c r="AW118" s="324"/>
      <c r="AX118" s="324"/>
      <c r="AY118" s="324"/>
      <c r="AZ118" s="324"/>
      <c r="BA118" s="324"/>
      <c r="BF118" s="334" t="s">
        <v>606</v>
      </c>
      <c r="BH118" s="337">
        <v>113</v>
      </c>
      <c r="BI118" s="337">
        <v>22425600</v>
      </c>
      <c r="BJ118" s="90">
        <v>185</v>
      </c>
      <c r="BK118" s="90">
        <v>1016.997286</v>
      </c>
      <c r="BL118" s="90">
        <v>225.9315115</v>
      </c>
      <c r="BM118" s="90">
        <v>5.561525713</v>
      </c>
      <c r="BN118" s="90">
        <v>-1016.997286</v>
      </c>
      <c r="BO118" s="90">
        <v>-197.6062766</v>
      </c>
      <c r="BP118" s="90">
        <v>-207.7637091</v>
      </c>
      <c r="BQ118" s="338">
        <f t="shared" si="50"/>
        <v>259.55555555555554</v>
      </c>
      <c r="BT118" s="337">
        <v>113</v>
      </c>
      <c r="BU118" s="337">
        <v>22425600</v>
      </c>
      <c r="BV118" s="90">
        <v>1041.2516840000001</v>
      </c>
      <c r="BW118" s="90">
        <v>1001.4146009999999</v>
      </c>
      <c r="BX118" s="90">
        <v>-32.641065949999998</v>
      </c>
      <c r="BY118" s="90">
        <v>31.227061469999999</v>
      </c>
      <c r="BZ118" s="90">
        <v>-187.29891860000001</v>
      </c>
      <c r="CA118" s="90">
        <v>176.53664760000001</v>
      </c>
    </row>
    <row r="119" spans="2:79" ht="9.9499999999999993" customHeight="1">
      <c r="B119" s="141"/>
      <c r="C119" s="129"/>
      <c r="D119" s="129"/>
      <c r="E119" s="129"/>
      <c r="F119" s="129"/>
      <c r="G119" s="129"/>
      <c r="H119" s="129"/>
      <c r="I119" s="129"/>
      <c r="J119" s="129"/>
      <c r="K119" s="129"/>
      <c r="L119" s="85"/>
      <c r="M119" s="85"/>
      <c r="N119" s="308">
        <v>113</v>
      </c>
      <c r="O119" s="309">
        <v>1</v>
      </c>
      <c r="P119" s="309">
        <v>2</v>
      </c>
      <c r="Q119" s="309">
        <v>6</v>
      </c>
      <c r="R119" s="308">
        <v>113</v>
      </c>
      <c r="S119" s="317" t="s">
        <v>361</v>
      </c>
      <c r="T119" s="308">
        <v>0</v>
      </c>
      <c r="U119" s="308">
        <v>-1</v>
      </c>
      <c r="V119" s="308">
        <v>0.1</v>
      </c>
      <c r="W119" s="310">
        <v>9.9999999999999995E-7</v>
      </c>
      <c r="X119" s="308">
        <v>0.2</v>
      </c>
      <c r="Y119" s="308">
        <v>0.3</v>
      </c>
      <c r="Z119" s="308">
        <v>0.21</v>
      </c>
      <c r="AA119" s="308">
        <v>3.5</v>
      </c>
      <c r="AB119" s="314" t="s">
        <v>276</v>
      </c>
      <c r="AC119" s="241" t="str">
        <f t="shared" si="51"/>
        <v>7,3</v>
      </c>
      <c r="AD119" s="241" t="str">
        <f t="shared" si="52"/>
        <v/>
      </c>
      <c r="AE119" s="195">
        <v>79</v>
      </c>
      <c r="AF119" s="195">
        <v>16468800</v>
      </c>
      <c r="AG119" s="195">
        <v>0.374999999999999</v>
      </c>
      <c r="AH119" s="195">
        <v>0</v>
      </c>
      <c r="AI119" s="195">
        <v>0.26220410355587498</v>
      </c>
      <c r="AJ119" s="195">
        <v>0.21</v>
      </c>
      <c r="AK119" s="195">
        <v>0</v>
      </c>
      <c r="AL119" s="195">
        <v>3.8671916751150301E-3</v>
      </c>
      <c r="AM119" s="195">
        <v>0</v>
      </c>
      <c r="AN119" s="195">
        <v>0</v>
      </c>
      <c r="AO119" s="195">
        <v>-0.25000000000002798</v>
      </c>
      <c r="AP119" s="195">
        <v>0</v>
      </c>
      <c r="AQ119" s="195">
        <v>0</v>
      </c>
      <c r="AR119" s="195">
        <v>0</v>
      </c>
      <c r="AS119" s="195">
        <v>0</v>
      </c>
      <c r="AT119" s="195">
        <v>0</v>
      </c>
      <c r="AU119" s="195">
        <v>190.611111111111</v>
      </c>
      <c r="AV119" s="324"/>
      <c r="AW119" s="324"/>
      <c r="AX119" s="324"/>
      <c r="AY119" s="324"/>
      <c r="AZ119" s="324"/>
      <c r="BA119" s="324"/>
      <c r="BH119" s="337">
        <v>114</v>
      </c>
      <c r="BI119" s="337">
        <v>22600800</v>
      </c>
      <c r="BJ119" s="90">
        <v>185</v>
      </c>
      <c r="BK119" s="90">
        <v>1017.073184</v>
      </c>
      <c r="BL119" s="90">
        <v>226.02080849999999</v>
      </c>
      <c r="BM119" s="90">
        <v>5.5384447559999996</v>
      </c>
      <c r="BN119" s="90">
        <v>-1017.073184</v>
      </c>
      <c r="BO119" s="90">
        <v>-197.69965020000001</v>
      </c>
      <c r="BP119" s="90">
        <v>-207.7827135</v>
      </c>
      <c r="BQ119" s="338">
        <f t="shared" si="50"/>
        <v>261.58333333333331</v>
      </c>
      <c r="BT119" s="337">
        <v>114</v>
      </c>
      <c r="BU119" s="337">
        <v>22600800</v>
      </c>
      <c r="BV119" s="90">
        <v>1041.251757</v>
      </c>
      <c r="BW119" s="90">
        <v>1001.414883</v>
      </c>
      <c r="BX119" s="90">
        <v>-32.644243789999997</v>
      </c>
      <c r="BY119" s="90">
        <v>31.227061469999999</v>
      </c>
      <c r="BZ119" s="90">
        <v>-187.36108909999999</v>
      </c>
      <c r="CA119" s="90">
        <v>176.55565200000001</v>
      </c>
    </row>
    <row r="120" spans="2:79" ht="9.9499999999999993" customHeight="1">
      <c r="B120" s="141"/>
      <c r="C120" s="129"/>
      <c r="D120" s="129"/>
      <c r="E120" s="129"/>
      <c r="F120" s="129"/>
      <c r="G120" s="129"/>
      <c r="H120" s="129"/>
      <c r="I120" s="129"/>
      <c r="J120" s="129"/>
      <c r="K120" s="129"/>
      <c r="L120" s="85"/>
      <c r="M120" s="85"/>
      <c r="N120" s="308">
        <v>114</v>
      </c>
      <c r="O120" s="309">
        <v>1</v>
      </c>
      <c r="P120" s="309">
        <v>2</v>
      </c>
      <c r="Q120" s="309">
        <v>7</v>
      </c>
      <c r="R120" s="308">
        <v>114</v>
      </c>
      <c r="S120" s="317" t="s">
        <v>362</v>
      </c>
      <c r="T120" s="308">
        <v>0</v>
      </c>
      <c r="U120" s="308">
        <v>-1</v>
      </c>
      <c r="V120" s="308">
        <v>0.1</v>
      </c>
      <c r="W120" s="310">
        <v>9.9999999999999995E-7</v>
      </c>
      <c r="X120" s="308">
        <v>0.2</v>
      </c>
      <c r="Y120" s="308">
        <v>0.3</v>
      </c>
      <c r="Z120" s="308">
        <v>0.21</v>
      </c>
      <c r="AA120" s="308">
        <v>3.5</v>
      </c>
      <c r="AB120" s="314" t="s">
        <v>276</v>
      </c>
      <c r="AC120" s="241" t="str">
        <f t="shared" si="51"/>
        <v>8,3</v>
      </c>
      <c r="AD120" s="241" t="str">
        <f t="shared" si="52"/>
        <v/>
      </c>
      <c r="AE120" s="195">
        <v>80</v>
      </c>
      <c r="AF120" s="195">
        <v>16644000</v>
      </c>
      <c r="AG120" s="195">
        <v>0.374999999999999</v>
      </c>
      <c r="AH120" s="195">
        <v>0</v>
      </c>
      <c r="AI120" s="195">
        <v>0.262204103555986</v>
      </c>
      <c r="AJ120" s="195">
        <v>0.21</v>
      </c>
      <c r="AK120" s="195">
        <v>0</v>
      </c>
      <c r="AL120" s="195">
        <v>3.8374888722189199E-3</v>
      </c>
      <c r="AM120" s="195">
        <v>0</v>
      </c>
      <c r="AN120" s="195">
        <v>0</v>
      </c>
      <c r="AO120" s="195">
        <v>-0.25000000000002798</v>
      </c>
      <c r="AP120" s="195">
        <v>0</v>
      </c>
      <c r="AQ120" s="195">
        <v>0</v>
      </c>
      <c r="AR120" s="195">
        <v>0</v>
      </c>
      <c r="AS120" s="195">
        <v>0</v>
      </c>
      <c r="AT120" s="195">
        <v>0</v>
      </c>
      <c r="AU120" s="195">
        <v>192.638888888888</v>
      </c>
      <c r="AV120" s="324"/>
      <c r="AW120" s="324"/>
      <c r="AX120" s="324"/>
      <c r="AY120" s="324"/>
      <c r="AZ120" s="324"/>
      <c r="BA120" s="324"/>
      <c r="BH120" s="337">
        <v>115</v>
      </c>
      <c r="BI120" s="337">
        <v>22776000</v>
      </c>
      <c r="BJ120" s="90">
        <v>185</v>
      </c>
      <c r="BK120" s="90">
        <v>1017.146562</v>
      </c>
      <c r="BL120" s="90">
        <v>226.1052555</v>
      </c>
      <c r="BM120" s="90">
        <v>5.5199205009999996</v>
      </c>
      <c r="BN120" s="90">
        <v>-1017.146562</v>
      </c>
      <c r="BO120" s="90">
        <v>-197.78819530000001</v>
      </c>
      <c r="BP120" s="90">
        <v>-207.7971397</v>
      </c>
      <c r="BQ120" s="338">
        <f t="shared" si="50"/>
        <v>263.61111111111109</v>
      </c>
      <c r="BT120" s="337">
        <v>115</v>
      </c>
      <c r="BU120" s="337">
        <v>22776000</v>
      </c>
      <c r="BV120" s="90">
        <v>1041.2518299999999</v>
      </c>
      <c r="BW120" s="90">
        <v>1001.415153</v>
      </c>
      <c r="BX120" s="90">
        <v>-32.647427469999997</v>
      </c>
      <c r="BY120" s="90">
        <v>31.227061469999999</v>
      </c>
      <c r="BZ120" s="90">
        <v>-187.420705</v>
      </c>
      <c r="CA120" s="90">
        <v>176.57007820000001</v>
      </c>
    </row>
    <row r="121" spans="2:79" ht="9.9499999999999993" customHeight="1">
      <c r="B121" s="141"/>
      <c r="C121" s="129"/>
      <c r="D121" s="129"/>
      <c r="E121" s="129"/>
      <c r="F121" s="129"/>
      <c r="G121" s="129"/>
      <c r="H121" s="129"/>
      <c r="I121" s="129"/>
      <c r="J121" s="129"/>
      <c r="K121" s="129"/>
      <c r="L121" s="85"/>
      <c r="M121" s="85"/>
      <c r="N121" s="308">
        <v>115</v>
      </c>
      <c r="O121" s="309">
        <v>1</v>
      </c>
      <c r="P121" s="309">
        <v>3</v>
      </c>
      <c r="Q121" s="309">
        <v>0</v>
      </c>
      <c r="R121" s="308">
        <v>115</v>
      </c>
      <c r="S121" s="317" t="s">
        <v>363</v>
      </c>
      <c r="T121" s="308">
        <v>0</v>
      </c>
      <c r="U121" s="308">
        <v>-1</v>
      </c>
      <c r="V121" s="308">
        <v>0.1</v>
      </c>
      <c r="W121" s="310">
        <v>9.9999999999999995E-7</v>
      </c>
      <c r="X121" s="308">
        <v>0.2</v>
      </c>
      <c r="Y121" s="308">
        <v>0.3</v>
      </c>
      <c r="Z121" s="308">
        <v>0.21</v>
      </c>
      <c r="AA121" s="308">
        <v>3.5</v>
      </c>
      <c r="AB121" s="314" t="s">
        <v>276</v>
      </c>
      <c r="AC121" s="241" t="str">
        <f t="shared" si="51"/>
        <v>1,4</v>
      </c>
      <c r="AD121" s="241" t="str">
        <f t="shared" si="52"/>
        <v/>
      </c>
      <c r="AE121" s="195">
        <v>81</v>
      </c>
      <c r="AF121" s="195">
        <v>16819200</v>
      </c>
      <c r="AG121" s="195">
        <v>0.374999999999999</v>
      </c>
      <c r="AH121" s="195">
        <v>0</v>
      </c>
      <c r="AI121" s="195">
        <v>0.262204103555986</v>
      </c>
      <c r="AJ121" s="195">
        <v>0.21</v>
      </c>
      <c r="AK121" s="195">
        <v>0</v>
      </c>
      <c r="AL121" s="195">
        <v>3.7833555159129898E-3</v>
      </c>
      <c r="AM121" s="195">
        <v>0</v>
      </c>
      <c r="AN121" s="195">
        <v>0</v>
      </c>
      <c r="AO121" s="195">
        <v>-0.25000000000002798</v>
      </c>
      <c r="AP121" s="195">
        <v>0</v>
      </c>
      <c r="AQ121" s="195">
        <v>0</v>
      </c>
      <c r="AR121" s="195">
        <v>0</v>
      </c>
      <c r="AS121" s="195">
        <v>0</v>
      </c>
      <c r="AT121" s="195">
        <v>0</v>
      </c>
      <c r="AU121" s="195">
        <v>194.666666666666</v>
      </c>
      <c r="AV121" s="324"/>
      <c r="AW121" s="324"/>
      <c r="AX121" s="324"/>
      <c r="AY121" s="324"/>
      <c r="AZ121" s="324"/>
      <c r="BA121" s="324"/>
      <c r="BH121" s="337">
        <v>116</v>
      </c>
      <c r="BI121" s="337">
        <v>22951200</v>
      </c>
      <c r="BJ121" s="90">
        <v>185</v>
      </c>
      <c r="BK121" s="90">
        <v>1017.216591</v>
      </c>
      <c r="BL121" s="90">
        <v>226.18497550000001</v>
      </c>
      <c r="BM121" s="90">
        <v>5.5054119229999996</v>
      </c>
      <c r="BN121" s="90">
        <v>-1017.216591</v>
      </c>
      <c r="BO121" s="90">
        <v>-197.87161520000001</v>
      </c>
      <c r="BP121" s="90">
        <v>-207.80794829999999</v>
      </c>
      <c r="BQ121" s="338">
        <f t="shared" si="50"/>
        <v>265.63888888888891</v>
      </c>
      <c r="BT121" s="337">
        <v>116</v>
      </c>
      <c r="BU121" s="337">
        <v>22951200</v>
      </c>
      <c r="BV121" s="90">
        <v>1041.251904</v>
      </c>
      <c r="BW121" s="90">
        <v>1001.41541</v>
      </c>
      <c r="BX121" s="90">
        <v>-32.65060561</v>
      </c>
      <c r="BY121" s="90">
        <v>31.227061469999999</v>
      </c>
      <c r="BZ121" s="90">
        <v>-187.4773926</v>
      </c>
      <c r="CA121" s="90">
        <v>176.5808868</v>
      </c>
    </row>
    <row r="122" spans="2:79" ht="9.9499999999999993" customHeight="1">
      <c r="B122" s="141"/>
      <c r="C122" s="129"/>
      <c r="D122" s="129"/>
      <c r="E122" s="129"/>
      <c r="F122" s="129"/>
      <c r="G122" s="129"/>
      <c r="H122" s="129"/>
      <c r="I122" s="129"/>
      <c r="J122" s="129"/>
      <c r="K122" s="129"/>
      <c r="L122" s="85"/>
      <c r="M122" s="85"/>
      <c r="N122" s="308">
        <v>116</v>
      </c>
      <c r="O122" s="309">
        <v>1</v>
      </c>
      <c r="P122" s="309">
        <v>3</v>
      </c>
      <c r="Q122" s="309">
        <v>1</v>
      </c>
      <c r="R122" s="308">
        <v>116</v>
      </c>
      <c r="S122" s="317" t="s">
        <v>364</v>
      </c>
      <c r="T122" s="308">
        <v>0</v>
      </c>
      <c r="U122" s="308">
        <v>-1</v>
      </c>
      <c r="V122" s="308">
        <v>0.1</v>
      </c>
      <c r="W122" s="310">
        <v>9.9999999999999995E-7</v>
      </c>
      <c r="X122" s="308">
        <v>0.2</v>
      </c>
      <c r="Y122" s="308">
        <v>0.3</v>
      </c>
      <c r="Z122" s="308">
        <v>0.21</v>
      </c>
      <c r="AA122" s="308">
        <v>3.5</v>
      </c>
      <c r="AB122" s="314" t="s">
        <v>276</v>
      </c>
      <c r="AC122" s="241" t="str">
        <f t="shared" si="51"/>
        <v>2,4</v>
      </c>
      <c r="AD122" s="241" t="str">
        <f t="shared" si="52"/>
        <v/>
      </c>
      <c r="AE122" s="195">
        <v>82</v>
      </c>
      <c r="AF122" s="195">
        <v>16994400</v>
      </c>
      <c r="AG122" s="195">
        <v>0.374999999999999</v>
      </c>
      <c r="AH122" s="195">
        <v>0</v>
      </c>
      <c r="AI122" s="195">
        <v>0.26220410355587498</v>
      </c>
      <c r="AJ122" s="195">
        <v>0.21</v>
      </c>
      <c r="AK122" s="195">
        <v>0</v>
      </c>
      <c r="AL122" s="195">
        <v>3.7134454291421499E-3</v>
      </c>
      <c r="AM122" s="195">
        <v>0</v>
      </c>
      <c r="AN122" s="195">
        <v>0</v>
      </c>
      <c r="AO122" s="195">
        <v>-0.249999999999964</v>
      </c>
      <c r="AP122" s="195">
        <v>0</v>
      </c>
      <c r="AQ122" s="195">
        <v>0</v>
      </c>
      <c r="AR122" s="195">
        <v>0</v>
      </c>
      <c r="AS122" s="195">
        <v>0</v>
      </c>
      <c r="AT122" s="195">
        <v>0</v>
      </c>
      <c r="AU122" s="195">
        <v>196.694444444444</v>
      </c>
      <c r="AV122" s="324"/>
      <c r="AW122" s="324"/>
      <c r="AX122" s="324"/>
      <c r="AY122" s="324"/>
      <c r="AZ122" s="324"/>
      <c r="BA122" s="324"/>
      <c r="BH122" s="337">
        <v>117</v>
      </c>
      <c r="BI122" s="337">
        <v>23126400</v>
      </c>
      <c r="BJ122" s="90">
        <v>185</v>
      </c>
      <c r="BK122" s="90">
        <v>1017.283889</v>
      </c>
      <c r="BL122" s="90">
        <v>226.26115830000001</v>
      </c>
      <c r="BM122" s="90">
        <v>5.4914379000000002</v>
      </c>
      <c r="BN122" s="90">
        <v>-1017.283889</v>
      </c>
      <c r="BO122" s="90">
        <v>-197.95097200000001</v>
      </c>
      <c r="BP122" s="90">
        <v>-207.8187484</v>
      </c>
      <c r="BQ122" s="338">
        <f t="shared" si="50"/>
        <v>267.66666666666669</v>
      </c>
      <c r="BT122" s="337">
        <v>117</v>
      </c>
      <c r="BU122" s="337">
        <v>23126400</v>
      </c>
      <c r="BV122" s="90">
        <v>1041.25198</v>
      </c>
      <c r="BW122" s="90">
        <v>1001.415654</v>
      </c>
      <c r="BX122" s="90">
        <v>-32.653935949999997</v>
      </c>
      <c r="BY122" s="90">
        <v>31.227061469999999</v>
      </c>
      <c r="BZ122" s="90">
        <v>-187.53142389999999</v>
      </c>
      <c r="CA122" s="90">
        <v>176.59168690000001</v>
      </c>
    </row>
    <row r="123" spans="2:79" ht="9.9499999999999993" customHeight="1">
      <c r="B123" s="141"/>
      <c r="C123" s="129"/>
      <c r="D123" s="129"/>
      <c r="E123" s="129"/>
      <c r="F123" s="129"/>
      <c r="G123" s="129"/>
      <c r="H123" s="129"/>
      <c r="I123" s="129"/>
      <c r="J123" s="129"/>
      <c r="K123" s="129"/>
      <c r="L123" s="85"/>
      <c r="M123" s="85"/>
      <c r="N123" s="308">
        <v>117</v>
      </c>
      <c r="O123" s="309">
        <v>1</v>
      </c>
      <c r="P123" s="309">
        <v>3</v>
      </c>
      <c r="Q123" s="309">
        <v>2</v>
      </c>
      <c r="R123" s="308">
        <v>117</v>
      </c>
      <c r="S123" s="317" t="s">
        <v>365</v>
      </c>
      <c r="T123" s="308">
        <v>0</v>
      </c>
      <c r="U123" s="308">
        <v>-1</v>
      </c>
      <c r="V123" s="308">
        <v>0.1</v>
      </c>
      <c r="W123" s="310">
        <v>9.9999999999999995E-7</v>
      </c>
      <c r="X123" s="308">
        <v>0.2</v>
      </c>
      <c r="Y123" s="308">
        <v>0.3</v>
      </c>
      <c r="Z123" s="308">
        <v>0.21</v>
      </c>
      <c r="AA123" s="308">
        <v>3.5</v>
      </c>
      <c r="AB123" s="314" t="s">
        <v>276</v>
      </c>
      <c r="AC123" s="241" t="str">
        <f t="shared" si="51"/>
        <v>3,4</v>
      </c>
      <c r="AD123" s="241" t="str">
        <f t="shared" si="52"/>
        <v/>
      </c>
      <c r="AE123" s="195">
        <v>83</v>
      </c>
      <c r="AF123" s="195">
        <v>17169600</v>
      </c>
      <c r="AG123" s="195">
        <v>0.374999999999999</v>
      </c>
      <c r="AH123" s="195">
        <v>0</v>
      </c>
      <c r="AI123" s="195">
        <v>0.26220410355587498</v>
      </c>
      <c r="AJ123" s="195">
        <v>0.21</v>
      </c>
      <c r="AK123" s="195">
        <v>0</v>
      </c>
      <c r="AL123" s="195">
        <v>3.6346376382858699E-3</v>
      </c>
      <c r="AM123" s="195">
        <v>0</v>
      </c>
      <c r="AN123" s="195">
        <v>0</v>
      </c>
      <c r="AO123" s="195">
        <v>-0.25000000000009098</v>
      </c>
      <c r="AP123" s="195">
        <v>0</v>
      </c>
      <c r="AQ123" s="195">
        <v>0</v>
      </c>
      <c r="AR123" s="195">
        <v>0</v>
      </c>
      <c r="AS123" s="195">
        <v>0</v>
      </c>
      <c r="AT123" s="195">
        <v>0</v>
      </c>
      <c r="AU123" s="195">
        <v>198.722222222222</v>
      </c>
      <c r="AV123" s="324"/>
      <c r="AW123" s="324"/>
      <c r="AX123" s="324"/>
      <c r="AY123" s="324"/>
      <c r="AZ123" s="324"/>
      <c r="BA123" s="324"/>
      <c r="BH123" s="337">
        <v>118</v>
      </c>
      <c r="BI123" s="337">
        <v>23301600</v>
      </c>
      <c r="BJ123" s="90">
        <v>185</v>
      </c>
      <c r="BK123" s="90">
        <v>1017.349107</v>
      </c>
      <c r="BL123" s="90">
        <v>226.3346588</v>
      </c>
      <c r="BM123" s="90">
        <v>5.4778765280000004</v>
      </c>
      <c r="BN123" s="90">
        <v>-1017.349107</v>
      </c>
      <c r="BO123" s="90">
        <v>-198.02705560000001</v>
      </c>
      <c r="BP123" s="90">
        <v>-207.82972670000001</v>
      </c>
      <c r="BQ123" s="338">
        <f t="shared" si="50"/>
        <v>269.69444444444446</v>
      </c>
      <c r="BT123" s="337">
        <v>118</v>
      </c>
      <c r="BU123" s="337">
        <v>23301600</v>
      </c>
      <c r="BV123" s="90">
        <v>1041.2520629999999</v>
      </c>
      <c r="BW123" s="90">
        <v>1001.415888</v>
      </c>
      <c r="BX123" s="90">
        <v>-32.65754785</v>
      </c>
      <c r="BY123" s="90">
        <v>31.227061469999999</v>
      </c>
      <c r="BZ123" s="90">
        <v>-187.58312559999999</v>
      </c>
      <c r="CA123" s="90">
        <v>176.60266519999999</v>
      </c>
    </row>
    <row r="124" spans="2:79" ht="9.9499999999999993" customHeight="1">
      <c r="B124" s="141"/>
      <c r="C124" s="129"/>
      <c r="D124" s="129"/>
      <c r="E124" s="129"/>
      <c r="F124" s="129"/>
      <c r="G124" s="129"/>
      <c r="H124" s="129"/>
      <c r="I124" s="129"/>
      <c r="J124" s="129"/>
      <c r="K124" s="129"/>
      <c r="L124" s="85"/>
      <c r="M124" s="85"/>
      <c r="N124" s="308">
        <v>118</v>
      </c>
      <c r="O124" s="309">
        <v>1</v>
      </c>
      <c r="P124" s="309">
        <v>3</v>
      </c>
      <c r="Q124" s="309">
        <v>3</v>
      </c>
      <c r="R124" s="308">
        <v>118</v>
      </c>
      <c r="S124" s="317" t="s">
        <v>366</v>
      </c>
      <c r="T124" s="308">
        <v>0</v>
      </c>
      <c r="U124" s="308">
        <v>-1</v>
      </c>
      <c r="V124" s="308">
        <v>0.1</v>
      </c>
      <c r="W124" s="310">
        <v>9.9999999999999995E-7</v>
      </c>
      <c r="X124" s="308">
        <v>0.1</v>
      </c>
      <c r="Y124" s="308">
        <v>0.3</v>
      </c>
      <c r="Z124" s="308">
        <v>0.11</v>
      </c>
      <c r="AA124" s="308">
        <v>3.5</v>
      </c>
      <c r="AB124" s="314" t="s">
        <v>276</v>
      </c>
      <c r="AC124" s="241" t="str">
        <f t="shared" si="51"/>
        <v>4,4</v>
      </c>
      <c r="AD124" s="241" t="str">
        <f t="shared" si="52"/>
        <v/>
      </c>
      <c r="AE124" s="195">
        <v>84</v>
      </c>
      <c r="AF124" s="195">
        <v>17344800</v>
      </c>
      <c r="AG124" s="195">
        <v>0.374999999999999</v>
      </c>
      <c r="AH124" s="195">
        <v>0</v>
      </c>
      <c r="AI124" s="195">
        <v>0.26220410355587498</v>
      </c>
      <c r="AJ124" s="195">
        <v>0.21</v>
      </c>
      <c r="AK124" s="195">
        <v>0</v>
      </c>
      <c r="AL124" s="195">
        <v>3.5521407105188699E-3</v>
      </c>
      <c r="AM124" s="195">
        <v>0</v>
      </c>
      <c r="AN124" s="195">
        <v>0</v>
      </c>
      <c r="AO124" s="195">
        <v>-0.25000000000002798</v>
      </c>
      <c r="AP124" s="195">
        <v>0</v>
      </c>
      <c r="AQ124" s="195">
        <v>0</v>
      </c>
      <c r="AR124" s="195">
        <v>0</v>
      </c>
      <c r="AS124" s="195">
        <v>0</v>
      </c>
      <c r="AT124" s="195">
        <v>0</v>
      </c>
      <c r="AU124" s="195">
        <v>200.75</v>
      </c>
      <c r="AV124" s="324"/>
      <c r="AW124" s="324"/>
      <c r="AX124" s="324"/>
      <c r="AY124" s="324"/>
      <c r="AZ124" s="324"/>
      <c r="BA124" s="324"/>
      <c r="BH124" s="337">
        <v>119</v>
      </c>
      <c r="BI124" s="337">
        <v>23476800</v>
      </c>
      <c r="BJ124" s="90">
        <v>185</v>
      </c>
      <c r="BK124" s="90">
        <v>1017.412401</v>
      </c>
      <c r="BL124" s="90">
        <v>226.405271</v>
      </c>
      <c r="BM124" s="90">
        <v>5.4645552449999997</v>
      </c>
      <c r="BN124" s="90">
        <v>-1017.412401</v>
      </c>
      <c r="BO124" s="90">
        <v>-198.09991909999999</v>
      </c>
      <c r="BP124" s="90">
        <v>-207.8407966</v>
      </c>
      <c r="BQ124" s="338">
        <f t="shared" si="50"/>
        <v>271.72222222222223</v>
      </c>
      <c r="BT124" s="337">
        <v>119</v>
      </c>
      <c r="BU124" s="337">
        <v>23476800</v>
      </c>
      <c r="BV124" s="90">
        <v>1041.2521509999999</v>
      </c>
      <c r="BW124" s="90">
        <v>1001.416112</v>
      </c>
      <c r="BX124" s="90">
        <v>-32.66138144</v>
      </c>
      <c r="BY124" s="90">
        <v>31.227061469999999</v>
      </c>
      <c r="BZ124" s="90">
        <v>-187.6325751</v>
      </c>
      <c r="CA124" s="90">
        <v>176.61373510000001</v>
      </c>
    </row>
    <row r="125" spans="2:79" ht="9.9499999999999993" customHeight="1">
      <c r="B125" s="141"/>
      <c r="C125" s="129"/>
      <c r="D125" s="129"/>
      <c r="E125" s="129"/>
      <c r="F125" s="129"/>
      <c r="G125" s="129"/>
      <c r="H125" s="129"/>
      <c r="I125" s="129"/>
      <c r="J125" s="129"/>
      <c r="K125" s="129"/>
      <c r="L125" s="85"/>
      <c r="M125" s="85"/>
      <c r="N125" s="308">
        <v>119</v>
      </c>
      <c r="O125" s="309">
        <v>1</v>
      </c>
      <c r="P125" s="309">
        <v>3</v>
      </c>
      <c r="Q125" s="309">
        <v>4</v>
      </c>
      <c r="R125" s="308">
        <v>119</v>
      </c>
      <c r="S125" s="317" t="s">
        <v>367</v>
      </c>
      <c r="T125" s="308">
        <v>0</v>
      </c>
      <c r="U125" s="308">
        <v>-1</v>
      </c>
      <c r="V125" s="308">
        <v>0.1</v>
      </c>
      <c r="W125" s="310">
        <v>9.9999999999999995E-7</v>
      </c>
      <c r="X125" s="308">
        <v>0.1</v>
      </c>
      <c r="Y125" s="308">
        <v>0.3</v>
      </c>
      <c r="Z125" s="308">
        <v>0.11</v>
      </c>
      <c r="AA125" s="308">
        <v>3.5</v>
      </c>
      <c r="AB125" s="314" t="s">
        <v>276</v>
      </c>
      <c r="AC125" s="241" t="str">
        <f t="shared" si="51"/>
        <v>5,4</v>
      </c>
      <c r="AD125" s="241" t="str">
        <f t="shared" si="52"/>
        <v/>
      </c>
      <c r="AE125" s="195">
        <v>85</v>
      </c>
      <c r="AF125" s="195">
        <v>17520000</v>
      </c>
      <c r="AG125" s="195">
        <v>0.374999999999999</v>
      </c>
      <c r="AH125" s="195">
        <v>0</v>
      </c>
      <c r="AI125" s="195">
        <v>0.26220410355587498</v>
      </c>
      <c r="AJ125" s="195">
        <v>0.21</v>
      </c>
      <c r="AK125" s="195">
        <v>0</v>
      </c>
      <c r="AL125" s="195">
        <v>3.4697386703808199E-3</v>
      </c>
      <c r="AM125" s="195">
        <v>0</v>
      </c>
      <c r="AN125" s="195">
        <v>0</v>
      </c>
      <c r="AO125" s="195">
        <v>-0.25000000000009098</v>
      </c>
      <c r="AP125" s="195">
        <v>0</v>
      </c>
      <c r="AQ125" s="195">
        <v>0</v>
      </c>
      <c r="AR125" s="195">
        <v>0</v>
      </c>
      <c r="AS125" s="195">
        <v>0</v>
      </c>
      <c r="AT125" s="195">
        <v>0</v>
      </c>
      <c r="AU125" s="195">
        <v>202.777777777777</v>
      </c>
      <c r="AV125" s="324"/>
      <c r="AW125" s="324"/>
      <c r="AX125" s="324"/>
      <c r="AY125" s="324"/>
      <c r="AZ125" s="324"/>
      <c r="BA125" s="324"/>
      <c r="BH125" s="337">
        <v>120</v>
      </c>
      <c r="BI125" s="337">
        <v>23652000</v>
      </c>
      <c r="BJ125" s="90">
        <v>185</v>
      </c>
      <c r="BK125" s="90">
        <v>1017.473693</v>
      </c>
      <c r="BL125" s="90">
        <v>226.4722113</v>
      </c>
      <c r="BM125" s="90">
        <v>5.4513800039999998</v>
      </c>
      <c r="BN125" s="90">
        <v>-1017.473693</v>
      </c>
      <c r="BO125" s="90">
        <v>-198.16897560000001</v>
      </c>
      <c r="BP125" s="90">
        <v>-207.85185569999999</v>
      </c>
      <c r="BQ125" s="338">
        <f t="shared" si="50"/>
        <v>273.75</v>
      </c>
      <c r="BT125" s="337">
        <v>120</v>
      </c>
      <c r="BU125" s="337">
        <v>23652000</v>
      </c>
      <c r="BV125" s="90">
        <v>1041.2522429999999</v>
      </c>
      <c r="BW125" s="90">
        <v>1001.416326</v>
      </c>
      <c r="BX125" s="90">
        <v>-32.665373209999998</v>
      </c>
      <c r="BY125" s="90">
        <v>31.227061469999999</v>
      </c>
      <c r="BZ125" s="90">
        <v>-187.67968590000001</v>
      </c>
      <c r="CA125" s="90">
        <v>176.6247942</v>
      </c>
    </row>
    <row r="126" spans="2:79" ht="9.9499999999999993" customHeight="1">
      <c r="B126" s="141"/>
      <c r="C126" s="129"/>
      <c r="D126" s="129"/>
      <c r="E126" s="129"/>
      <c r="F126" s="129"/>
      <c r="G126" s="129"/>
      <c r="H126" s="129"/>
      <c r="I126" s="129"/>
      <c r="J126" s="129"/>
      <c r="K126" s="129"/>
      <c r="L126" s="85"/>
      <c r="M126" s="85"/>
      <c r="N126" s="308">
        <v>120</v>
      </c>
      <c r="O126" s="309">
        <v>1</v>
      </c>
      <c r="P126" s="309">
        <v>3</v>
      </c>
      <c r="Q126" s="309">
        <v>5</v>
      </c>
      <c r="R126" s="308">
        <v>120</v>
      </c>
      <c r="S126" s="317" t="s">
        <v>368</v>
      </c>
      <c r="T126" s="308">
        <v>0</v>
      </c>
      <c r="U126" s="308">
        <v>-1</v>
      </c>
      <c r="V126" s="308">
        <v>0.1</v>
      </c>
      <c r="W126" s="310">
        <v>9.9999999999999995E-7</v>
      </c>
      <c r="X126" s="308">
        <v>0.1</v>
      </c>
      <c r="Y126" s="308">
        <v>0.3</v>
      </c>
      <c r="Z126" s="308">
        <v>0.11</v>
      </c>
      <c r="AA126" s="308">
        <v>3.5</v>
      </c>
      <c r="AB126" s="314" t="s">
        <v>276</v>
      </c>
      <c r="AC126" s="241" t="str">
        <f t="shared" si="51"/>
        <v>6,4</v>
      </c>
      <c r="AD126" s="241" t="str">
        <f t="shared" si="52"/>
        <v/>
      </c>
      <c r="AE126" s="195">
        <v>86</v>
      </c>
      <c r="AF126" s="195">
        <v>17695200</v>
      </c>
      <c r="AG126" s="195">
        <v>0.374999999999999</v>
      </c>
      <c r="AH126" s="195">
        <v>0</v>
      </c>
      <c r="AI126" s="195">
        <v>0.26086879350800901</v>
      </c>
      <c r="AJ126" s="195">
        <v>0.21</v>
      </c>
      <c r="AK126" s="195">
        <v>0</v>
      </c>
      <c r="AL126" s="195">
        <v>3.3900676469949399E-3</v>
      </c>
      <c r="AM126" s="195">
        <v>0</v>
      </c>
      <c r="AN126" s="195">
        <v>0</v>
      </c>
      <c r="AO126" s="195">
        <v>-0.25000000000002798</v>
      </c>
      <c r="AP126" s="195">
        <v>0</v>
      </c>
      <c r="AQ126" s="195">
        <v>0</v>
      </c>
      <c r="AR126" s="195">
        <v>0</v>
      </c>
      <c r="AS126" s="195">
        <v>0</v>
      </c>
      <c r="AT126" s="195">
        <v>0</v>
      </c>
      <c r="AU126" s="195">
        <v>204.805555555555</v>
      </c>
      <c r="AV126" s="324"/>
      <c r="AW126" s="324"/>
      <c r="AX126" s="324"/>
      <c r="AY126" s="324"/>
      <c r="AZ126" s="324"/>
      <c r="BA126" s="324"/>
      <c r="BH126" s="337">
        <v>121</v>
      </c>
      <c r="BI126" s="337">
        <v>23827200</v>
      </c>
      <c r="BJ126" s="90">
        <v>185</v>
      </c>
      <c r="BK126" s="90">
        <v>1017.532853</v>
      </c>
      <c r="BL126" s="90">
        <v>226.51043770000001</v>
      </c>
      <c r="BM126" s="90">
        <v>5.4383946520000004</v>
      </c>
      <c r="BN126" s="90">
        <v>-1017.532853</v>
      </c>
      <c r="BO126" s="90">
        <v>-198.20920140000001</v>
      </c>
      <c r="BP126" s="90">
        <v>-207.86284169999999</v>
      </c>
      <c r="BQ126" s="338">
        <f t="shared" si="50"/>
        <v>275.77777777777777</v>
      </c>
      <c r="BT126" s="337">
        <v>121</v>
      </c>
      <c r="BU126" s="337">
        <v>23827200</v>
      </c>
      <c r="BV126" s="90">
        <v>1041.252338</v>
      </c>
      <c r="BW126" s="90">
        <v>1001.416528</v>
      </c>
      <c r="BX126" s="90">
        <v>-32.669498369999999</v>
      </c>
      <c r="BY126" s="90">
        <v>31.227061469999999</v>
      </c>
      <c r="BZ126" s="90">
        <v>-187.7244269</v>
      </c>
      <c r="CA126" s="90">
        <v>176.6357802</v>
      </c>
    </row>
    <row r="127" spans="2:79" ht="9.9499999999999993" customHeight="1">
      <c r="B127" s="141"/>
      <c r="C127" s="129"/>
      <c r="D127" s="129"/>
      <c r="E127" s="129"/>
      <c r="F127" s="129"/>
      <c r="G127" s="129"/>
      <c r="H127" s="129"/>
      <c r="I127" s="129"/>
      <c r="J127" s="129"/>
      <c r="K127" s="129"/>
      <c r="L127" s="85"/>
      <c r="M127" s="85"/>
      <c r="N127" s="308">
        <v>121</v>
      </c>
      <c r="O127" s="309">
        <v>1</v>
      </c>
      <c r="P127" s="309">
        <v>3</v>
      </c>
      <c r="Q127" s="309">
        <v>6</v>
      </c>
      <c r="R127" s="308">
        <v>121</v>
      </c>
      <c r="S127" s="317" t="s">
        <v>369</v>
      </c>
      <c r="T127" s="308">
        <v>0</v>
      </c>
      <c r="U127" s="308">
        <v>-1</v>
      </c>
      <c r="V127" s="308">
        <v>0.1</v>
      </c>
      <c r="W127" s="310">
        <v>9.9999999999999995E-7</v>
      </c>
      <c r="X127" s="308">
        <v>0.2</v>
      </c>
      <c r="Y127" s="308">
        <v>0.3</v>
      </c>
      <c r="Z127" s="308">
        <v>0.21</v>
      </c>
      <c r="AA127" s="308">
        <v>3.5</v>
      </c>
      <c r="AB127" s="314" t="s">
        <v>276</v>
      </c>
      <c r="AC127" s="241" t="str">
        <f t="shared" si="51"/>
        <v>7,4</v>
      </c>
      <c r="AD127" s="241" t="str">
        <f t="shared" si="52"/>
        <v/>
      </c>
      <c r="AE127" s="195">
        <v>87</v>
      </c>
      <c r="AF127" s="195">
        <v>17870400</v>
      </c>
      <c r="AG127" s="195">
        <v>0.374999999999999</v>
      </c>
      <c r="AH127" s="195">
        <v>0</v>
      </c>
      <c r="AI127" s="195">
        <v>0.25904102993635197</v>
      </c>
      <c r="AJ127" s="195">
        <v>0.21</v>
      </c>
      <c r="AK127" s="195">
        <v>0</v>
      </c>
      <c r="AL127" s="195">
        <v>3.3148757549113501E-3</v>
      </c>
      <c r="AM127" s="195">
        <v>0</v>
      </c>
      <c r="AN127" s="195">
        <v>0</v>
      </c>
      <c r="AO127" s="195">
        <v>-0.25000000000009098</v>
      </c>
      <c r="AP127" s="195">
        <v>0</v>
      </c>
      <c r="AQ127" s="195">
        <v>0</v>
      </c>
      <c r="AR127" s="195">
        <v>0</v>
      </c>
      <c r="AS127" s="195">
        <v>0</v>
      </c>
      <c r="AT127" s="195">
        <v>0</v>
      </c>
      <c r="AU127" s="195">
        <v>206.833333333333</v>
      </c>
      <c r="AV127" s="324"/>
      <c r="AW127" s="324"/>
      <c r="AX127" s="324"/>
      <c r="AY127" s="324"/>
      <c r="AZ127" s="324"/>
      <c r="BA127" s="324"/>
      <c r="BH127" s="337">
        <v>122</v>
      </c>
      <c r="BI127" s="337">
        <v>24002400</v>
      </c>
      <c r="BJ127" s="90">
        <v>185</v>
      </c>
      <c r="BK127" s="90">
        <v>1017.589665</v>
      </c>
      <c r="BL127" s="90">
        <v>226.56951330000001</v>
      </c>
      <c r="BM127" s="90">
        <v>5.4257737659999998</v>
      </c>
      <c r="BN127" s="90">
        <v>-1017.589665</v>
      </c>
      <c r="BO127" s="90">
        <v>-198.2700443</v>
      </c>
      <c r="BP127" s="90">
        <v>-207.87369519999999</v>
      </c>
      <c r="BQ127" s="338">
        <f t="shared" si="50"/>
        <v>277.80555555555554</v>
      </c>
      <c r="BT127" s="337">
        <v>122</v>
      </c>
      <c r="BU127" s="337">
        <v>24002400</v>
      </c>
      <c r="BV127" s="90">
        <v>1041.2524350000001</v>
      </c>
      <c r="BW127" s="90">
        <v>1001.4167200000001</v>
      </c>
      <c r="BX127" s="90">
        <v>-32.673717959999998</v>
      </c>
      <c r="BY127" s="90">
        <v>31.227061469999999</v>
      </c>
      <c r="BZ127" s="90">
        <v>-187.7667333</v>
      </c>
      <c r="CA127" s="90">
        <v>176.64663379999999</v>
      </c>
    </row>
    <row r="128" spans="2:79" ht="9.9499999999999993" customHeight="1">
      <c r="B128" s="141"/>
      <c r="C128" s="129"/>
      <c r="D128" s="129"/>
      <c r="E128" s="129"/>
      <c r="F128" s="129"/>
      <c r="G128" s="129"/>
      <c r="H128" s="129"/>
      <c r="I128" s="129"/>
      <c r="J128" s="129"/>
      <c r="K128" s="129"/>
      <c r="L128" s="85"/>
      <c r="M128" s="85"/>
      <c r="N128" s="308">
        <v>122</v>
      </c>
      <c r="O128" s="309">
        <v>1</v>
      </c>
      <c r="P128" s="309">
        <v>3</v>
      </c>
      <c r="Q128" s="309">
        <v>7</v>
      </c>
      <c r="R128" s="308">
        <v>122</v>
      </c>
      <c r="S128" s="317" t="s">
        <v>370</v>
      </c>
      <c r="T128" s="308">
        <v>0</v>
      </c>
      <c r="U128" s="308">
        <v>-1</v>
      </c>
      <c r="V128" s="308">
        <v>0.1</v>
      </c>
      <c r="W128" s="310">
        <v>9.9999999999999995E-7</v>
      </c>
      <c r="X128" s="308">
        <v>0.2</v>
      </c>
      <c r="Y128" s="308">
        <v>0.3</v>
      </c>
      <c r="Z128" s="308">
        <v>0.21</v>
      </c>
      <c r="AA128" s="308">
        <v>3.5</v>
      </c>
      <c r="AB128" s="314" t="s">
        <v>276</v>
      </c>
      <c r="AC128" s="241" t="str">
        <f t="shared" si="51"/>
        <v>8,4</v>
      </c>
      <c r="AD128" s="241" t="str">
        <f t="shared" si="52"/>
        <v/>
      </c>
      <c r="AE128" s="195">
        <v>88</v>
      </c>
      <c r="AF128" s="195">
        <v>18045600</v>
      </c>
      <c r="AG128" s="195">
        <v>0.374999999999999</v>
      </c>
      <c r="AH128" s="195">
        <v>0</v>
      </c>
      <c r="AI128" s="195">
        <v>0.25648721184074702</v>
      </c>
      <c r="AJ128" s="195">
        <v>0.21</v>
      </c>
      <c r="AK128" s="195">
        <v>0</v>
      </c>
      <c r="AL128" s="195">
        <v>3.2452442549136401E-3</v>
      </c>
      <c r="AM128" s="195">
        <v>0</v>
      </c>
      <c r="AN128" s="195">
        <v>0</v>
      </c>
      <c r="AO128" s="195">
        <v>-0.25000000000002798</v>
      </c>
      <c r="AP128" s="195">
        <v>0</v>
      </c>
      <c r="AQ128" s="195">
        <v>0</v>
      </c>
      <c r="AR128" s="195">
        <v>0</v>
      </c>
      <c r="AS128" s="195">
        <v>0</v>
      </c>
      <c r="AT128" s="195">
        <v>0</v>
      </c>
      <c r="AU128" s="195">
        <v>208.861111111111</v>
      </c>
      <c r="AV128" s="324"/>
      <c r="AW128" s="324"/>
      <c r="AX128" s="324"/>
      <c r="AY128" s="324"/>
      <c r="AZ128" s="324"/>
      <c r="BA128" s="324"/>
      <c r="BH128" s="337">
        <v>123</v>
      </c>
      <c r="BI128" s="337">
        <v>24177600</v>
      </c>
      <c r="BJ128" s="90">
        <v>185</v>
      </c>
      <c r="BK128" s="90">
        <v>1017.644324</v>
      </c>
      <c r="BL128" s="90">
        <v>226.62614730000001</v>
      </c>
      <c r="BM128" s="90">
        <v>5.4134675090000002</v>
      </c>
      <c r="BN128" s="90">
        <v>-1017.644324</v>
      </c>
      <c r="BO128" s="90">
        <v>-198.3282609</v>
      </c>
      <c r="BP128" s="90">
        <v>-207.88441879999999</v>
      </c>
      <c r="BQ128" s="338">
        <f t="shared" si="50"/>
        <v>279.83333333333331</v>
      </c>
      <c r="BT128" s="337">
        <v>123</v>
      </c>
      <c r="BU128" s="337">
        <v>24177600</v>
      </c>
      <c r="BV128" s="90">
        <v>1041.252534</v>
      </c>
      <c r="BW128" s="90">
        <v>1001.4169010000001</v>
      </c>
      <c r="BX128" s="90">
        <v>-32.678024090000001</v>
      </c>
      <c r="BY128" s="90">
        <v>31.227061469999999</v>
      </c>
      <c r="BZ128" s="90">
        <v>-187.80681509999999</v>
      </c>
      <c r="CA128" s="90">
        <v>176.6573574</v>
      </c>
    </row>
    <row r="129" spans="2:79" ht="9.9499999999999993" customHeight="1">
      <c r="B129" s="141"/>
      <c r="C129" s="129"/>
      <c r="D129" s="129"/>
      <c r="E129" s="129"/>
      <c r="F129" s="129"/>
      <c r="G129" s="129"/>
      <c r="H129" s="129"/>
      <c r="I129" s="129"/>
      <c r="J129" s="129"/>
      <c r="K129" s="129"/>
      <c r="L129" s="85"/>
      <c r="M129" s="85"/>
      <c r="N129" s="308">
        <v>123</v>
      </c>
      <c r="O129" s="309">
        <v>1</v>
      </c>
      <c r="P129" s="309">
        <v>3</v>
      </c>
      <c r="Q129" s="309">
        <v>8</v>
      </c>
      <c r="R129" s="308">
        <v>123</v>
      </c>
      <c r="S129" s="317" t="s">
        <v>371</v>
      </c>
      <c r="T129" s="308">
        <v>0</v>
      </c>
      <c r="U129" s="308">
        <v>-1</v>
      </c>
      <c r="V129" s="308">
        <v>0.1</v>
      </c>
      <c r="W129" s="310">
        <v>9.9999999999999995E-7</v>
      </c>
      <c r="X129" s="308">
        <v>0.2</v>
      </c>
      <c r="Y129" s="308">
        <v>0.3</v>
      </c>
      <c r="Z129" s="308">
        <v>0.21</v>
      </c>
      <c r="AA129" s="308">
        <v>3.5</v>
      </c>
      <c r="AB129" s="314" t="s">
        <v>276</v>
      </c>
      <c r="AC129" s="241" t="str">
        <f t="shared" si="51"/>
        <v>9,4</v>
      </c>
      <c r="AD129" s="241" t="str">
        <f t="shared" si="52"/>
        <v/>
      </c>
      <c r="AE129" s="195">
        <v>89</v>
      </c>
      <c r="AF129" s="195">
        <v>18220800</v>
      </c>
      <c r="AG129" s="195">
        <v>0.374999999999999</v>
      </c>
      <c r="AH129" s="195">
        <v>0</v>
      </c>
      <c r="AI129" s="195">
        <v>0.256370411840742</v>
      </c>
      <c r="AJ129" s="195">
        <v>0.21</v>
      </c>
      <c r="AK129" s="195">
        <v>0</v>
      </c>
      <c r="AL129" s="195">
        <v>3.1817622036388799E-3</v>
      </c>
      <c r="AM129" s="195">
        <v>0</v>
      </c>
      <c r="AN129" s="195">
        <v>0</v>
      </c>
      <c r="AO129" s="195">
        <v>-0.25000000000002798</v>
      </c>
      <c r="AP129" s="195">
        <v>0</v>
      </c>
      <c r="AQ129" s="195">
        <v>0</v>
      </c>
      <c r="AR129" s="195">
        <v>0</v>
      </c>
      <c r="AS129" s="195">
        <v>0</v>
      </c>
      <c r="AT129" s="195">
        <v>0</v>
      </c>
      <c r="AU129" s="195">
        <v>210.888888888888</v>
      </c>
      <c r="AV129" s="324"/>
      <c r="AW129" s="324"/>
      <c r="AX129" s="324"/>
      <c r="AY129" s="324"/>
      <c r="AZ129" s="324"/>
      <c r="BA129" s="324"/>
      <c r="BH129" s="337">
        <v>124</v>
      </c>
      <c r="BI129" s="337">
        <v>24352800</v>
      </c>
      <c r="BJ129" s="90">
        <v>185</v>
      </c>
      <c r="BK129" s="90">
        <v>1017.6970669999999</v>
      </c>
      <c r="BL129" s="90">
        <v>226.68138450000001</v>
      </c>
      <c r="BM129" s="90">
        <v>5.4014213839999998</v>
      </c>
      <c r="BN129" s="90">
        <v>-1017.6970669999999</v>
      </c>
      <c r="BO129" s="90">
        <v>-198.3850218</v>
      </c>
      <c r="BP129" s="90">
        <v>-207.8949413</v>
      </c>
      <c r="BQ129" s="338">
        <f t="shared" si="50"/>
        <v>281.86111111111109</v>
      </c>
      <c r="BT129" s="337">
        <v>124</v>
      </c>
      <c r="BU129" s="337">
        <v>24352800</v>
      </c>
      <c r="BV129" s="90">
        <v>1041.2526339999999</v>
      </c>
      <c r="BW129" s="90">
        <v>1001.417074</v>
      </c>
      <c r="BX129" s="90">
        <v>-32.682375890000003</v>
      </c>
      <c r="BY129" s="90">
        <v>31.227061469999999</v>
      </c>
      <c r="BZ129" s="90">
        <v>-187.8449066</v>
      </c>
      <c r="CA129" s="90">
        <v>176.66787980000001</v>
      </c>
    </row>
    <row r="130" spans="2:79" ht="9.9499999999999993" customHeight="1">
      <c r="B130" s="141"/>
      <c r="C130" s="129"/>
      <c r="D130" s="129"/>
      <c r="E130" s="129"/>
      <c r="F130" s="129"/>
      <c r="G130" s="129"/>
      <c r="H130" s="129"/>
      <c r="I130" s="129"/>
      <c r="J130" s="129"/>
      <c r="K130" s="129"/>
      <c r="L130" s="85"/>
      <c r="M130" s="85"/>
      <c r="N130" s="308">
        <v>124</v>
      </c>
      <c r="O130" s="309">
        <v>1</v>
      </c>
      <c r="P130" s="309">
        <v>4</v>
      </c>
      <c r="Q130" s="309">
        <v>0</v>
      </c>
      <c r="R130" s="308">
        <v>124</v>
      </c>
      <c r="S130" s="317" t="s">
        <v>372</v>
      </c>
      <c r="T130" s="308">
        <v>0</v>
      </c>
      <c r="U130" s="308">
        <v>-1</v>
      </c>
      <c r="V130" s="308">
        <v>0.1</v>
      </c>
      <c r="W130" s="310">
        <v>9.9999999999999995E-7</v>
      </c>
      <c r="X130" s="308">
        <v>0.2</v>
      </c>
      <c r="Y130" s="308">
        <v>0.3</v>
      </c>
      <c r="Z130" s="308">
        <v>0.21</v>
      </c>
      <c r="AA130" s="308">
        <v>3.5</v>
      </c>
      <c r="AB130" s="314" t="s">
        <v>276</v>
      </c>
      <c r="AC130" s="241" t="str">
        <f t="shared" si="51"/>
        <v>1,5</v>
      </c>
      <c r="AD130" s="241" t="str">
        <f t="shared" si="52"/>
        <v/>
      </c>
      <c r="AE130" s="195">
        <v>90</v>
      </c>
      <c r="AF130" s="195">
        <v>18396000</v>
      </c>
      <c r="AG130" s="195">
        <v>0.374999999999999</v>
      </c>
      <c r="AH130" s="195">
        <v>0</v>
      </c>
      <c r="AI130" s="195">
        <v>0.25320733922119598</v>
      </c>
      <c r="AJ130" s="195">
        <v>0.21</v>
      </c>
      <c r="AK130" s="195">
        <v>0</v>
      </c>
      <c r="AL130" s="195">
        <v>3.12470515085777E-3</v>
      </c>
      <c r="AM130" s="195">
        <v>0</v>
      </c>
      <c r="AN130" s="195">
        <v>0</v>
      </c>
      <c r="AO130" s="195">
        <v>-0.25000000000002798</v>
      </c>
      <c r="AP130" s="195">
        <v>0</v>
      </c>
      <c r="AQ130" s="195">
        <v>0</v>
      </c>
      <c r="AR130" s="195">
        <v>0</v>
      </c>
      <c r="AS130" s="195">
        <v>0</v>
      </c>
      <c r="AT130" s="195">
        <v>0</v>
      </c>
      <c r="AU130" s="195">
        <v>212.916666666666</v>
      </c>
      <c r="AV130" s="324"/>
      <c r="AW130" s="324"/>
      <c r="AX130" s="324"/>
      <c r="AY130" s="324"/>
      <c r="AZ130" s="324"/>
      <c r="BA130" s="324"/>
      <c r="BH130" s="337">
        <v>125</v>
      </c>
      <c r="BI130" s="337">
        <v>24528000</v>
      </c>
      <c r="BJ130" s="90">
        <v>185</v>
      </c>
      <c r="BK130" s="90">
        <v>1017.7480420000001</v>
      </c>
      <c r="BL130" s="90">
        <v>226.734678</v>
      </c>
      <c r="BM130" s="90">
        <v>5.3896748670000001</v>
      </c>
      <c r="BN130" s="90">
        <v>-1017.7480420000001</v>
      </c>
      <c r="BO130" s="90">
        <v>-198.4397591</v>
      </c>
      <c r="BP130" s="90">
        <v>-207.90524400000001</v>
      </c>
      <c r="BQ130" s="338">
        <f t="shared" si="50"/>
        <v>283.88888888888891</v>
      </c>
      <c r="BT130" s="337">
        <v>125</v>
      </c>
      <c r="BU130" s="337">
        <v>24528000</v>
      </c>
      <c r="BV130" s="90">
        <v>1041.252735</v>
      </c>
      <c r="BW130" s="90">
        <v>1001.417238</v>
      </c>
      <c r="BX130" s="90">
        <v>-32.686772929999997</v>
      </c>
      <c r="BY130" s="90">
        <v>31.227061469999999</v>
      </c>
      <c r="BZ130" s="90">
        <v>-187.88117639999999</v>
      </c>
      <c r="CA130" s="90">
        <v>176.67818249999999</v>
      </c>
    </row>
    <row r="131" spans="2:79" ht="9.9499999999999993" customHeight="1">
      <c r="B131" s="141"/>
      <c r="C131" s="129"/>
      <c r="D131" s="129"/>
      <c r="E131" s="129"/>
      <c r="F131" s="129"/>
      <c r="G131" s="129"/>
      <c r="H131" s="129"/>
      <c r="I131" s="129"/>
      <c r="J131" s="129"/>
      <c r="K131" s="129"/>
      <c r="L131" s="85"/>
      <c r="M131" s="85"/>
      <c r="N131" s="308">
        <v>125</v>
      </c>
      <c r="O131" s="309">
        <v>1</v>
      </c>
      <c r="P131" s="309">
        <v>4</v>
      </c>
      <c r="Q131" s="309">
        <v>1</v>
      </c>
      <c r="R131" s="308">
        <v>125</v>
      </c>
      <c r="S131" s="317" t="s">
        <v>373</v>
      </c>
      <c r="T131" s="308">
        <v>0</v>
      </c>
      <c r="U131" s="308">
        <v>-1</v>
      </c>
      <c r="V131" s="308">
        <v>0.1</v>
      </c>
      <c r="W131" s="310">
        <v>9.9999999999999995E-7</v>
      </c>
      <c r="X131" s="308">
        <v>0.2</v>
      </c>
      <c r="Y131" s="308">
        <v>0.3</v>
      </c>
      <c r="Z131" s="308">
        <v>0.21</v>
      </c>
      <c r="AA131" s="308">
        <v>3.5</v>
      </c>
      <c r="AB131" s="314" t="s">
        <v>276</v>
      </c>
      <c r="AC131" s="241" t="str">
        <f t="shared" si="51"/>
        <v>2,5</v>
      </c>
      <c r="AD131" s="241" t="str">
        <f t="shared" si="52"/>
        <v/>
      </c>
      <c r="AE131" s="195">
        <v>91</v>
      </c>
      <c r="AF131" s="195">
        <v>18571200</v>
      </c>
      <c r="AG131" s="195">
        <v>0.625</v>
      </c>
      <c r="AH131" s="195">
        <v>0</v>
      </c>
      <c r="AI131" s="195">
        <v>0.253090539221136</v>
      </c>
      <c r="AJ131" s="195">
        <v>0.21</v>
      </c>
      <c r="AK131" s="195">
        <v>0</v>
      </c>
      <c r="AL131" s="195">
        <v>3.1126812246905101E-3</v>
      </c>
      <c r="AM131" s="195">
        <v>0</v>
      </c>
      <c r="AN131" s="195">
        <v>0</v>
      </c>
      <c r="AO131" s="195">
        <v>-0.249999999999901</v>
      </c>
      <c r="AP131" s="195">
        <v>0</v>
      </c>
      <c r="AQ131" s="195">
        <v>0</v>
      </c>
      <c r="AR131" s="195">
        <v>0</v>
      </c>
      <c r="AS131" s="195">
        <v>0</v>
      </c>
      <c r="AT131" s="195">
        <v>0</v>
      </c>
      <c r="AU131" s="195">
        <v>214.944444444444</v>
      </c>
      <c r="AV131" s="324"/>
      <c r="AW131" s="324"/>
      <c r="AX131" s="324"/>
      <c r="AY131" s="324"/>
      <c r="AZ131" s="324"/>
      <c r="BA131" s="324"/>
      <c r="BH131" s="337">
        <v>126</v>
      </c>
      <c r="BI131" s="337">
        <v>24703200</v>
      </c>
      <c r="BJ131" s="90">
        <v>185</v>
      </c>
      <c r="BK131" s="90">
        <v>1017.797361</v>
      </c>
      <c r="BL131" s="90">
        <v>226.78595809999999</v>
      </c>
      <c r="BM131" s="90">
        <v>5.3782230530000001</v>
      </c>
      <c r="BN131" s="90">
        <v>-1017.797361</v>
      </c>
      <c r="BO131" s="90">
        <v>-198.49239009999999</v>
      </c>
      <c r="BP131" s="90">
        <v>-207.915345</v>
      </c>
      <c r="BQ131" s="338">
        <f t="shared" si="50"/>
        <v>285.91666666666669</v>
      </c>
      <c r="BT131" s="337">
        <v>126</v>
      </c>
      <c r="BU131" s="337">
        <v>24703200</v>
      </c>
      <c r="BV131" s="90">
        <v>1041.252837</v>
      </c>
      <c r="BW131" s="90">
        <v>1001.4173939999999</v>
      </c>
      <c r="BX131" s="90">
        <v>-32.691214780000003</v>
      </c>
      <c r="BY131" s="90">
        <v>31.227061469999999</v>
      </c>
      <c r="BZ131" s="90">
        <v>-187.9157515</v>
      </c>
      <c r="CA131" s="90">
        <v>176.68828350000001</v>
      </c>
    </row>
    <row r="132" spans="2:79" ht="9.9499999999999993" customHeight="1">
      <c r="B132" s="141"/>
      <c r="C132" s="129"/>
      <c r="D132" s="129"/>
      <c r="E132" s="129"/>
      <c r="F132" s="129"/>
      <c r="G132" s="129"/>
      <c r="H132" s="129"/>
      <c r="I132" s="129"/>
      <c r="J132" s="129"/>
      <c r="K132" s="129"/>
      <c r="L132" s="85"/>
      <c r="M132" s="85"/>
      <c r="N132" s="308">
        <v>126</v>
      </c>
      <c r="O132" s="309">
        <v>1</v>
      </c>
      <c r="P132" s="309">
        <v>4</v>
      </c>
      <c r="Q132" s="309">
        <v>2</v>
      </c>
      <c r="R132" s="308">
        <v>126</v>
      </c>
      <c r="S132" s="317" t="s">
        <v>374</v>
      </c>
      <c r="T132" s="308">
        <v>0</v>
      </c>
      <c r="U132" s="308">
        <v>-1</v>
      </c>
      <c r="V132" s="308">
        <v>0.1</v>
      </c>
      <c r="W132" s="310">
        <v>9.9999999999999995E-7</v>
      </c>
      <c r="X132" s="308">
        <v>0.2</v>
      </c>
      <c r="Y132" s="308">
        <v>0.3</v>
      </c>
      <c r="Z132" s="308">
        <v>0.21</v>
      </c>
      <c r="AA132" s="308">
        <v>3.5</v>
      </c>
      <c r="AB132" s="314" t="s">
        <v>276</v>
      </c>
      <c r="AC132" s="241" t="str">
        <f t="shared" si="51"/>
        <v>3,5</v>
      </c>
      <c r="AD132" s="241" t="str">
        <f t="shared" si="52"/>
        <v/>
      </c>
      <c r="AE132" s="195">
        <v>92</v>
      </c>
      <c r="AF132" s="195">
        <v>18746400</v>
      </c>
      <c r="AG132" s="195">
        <v>0.625</v>
      </c>
      <c r="AH132" s="195">
        <v>0</v>
      </c>
      <c r="AI132" s="195">
        <v>0.24943501207770899</v>
      </c>
      <c r="AJ132" s="195">
        <v>0.21</v>
      </c>
      <c r="AK132" s="195">
        <v>0</v>
      </c>
      <c r="AL132" s="195">
        <v>3.15503380936678E-3</v>
      </c>
      <c r="AM132" s="195">
        <v>0</v>
      </c>
      <c r="AN132" s="195">
        <v>0</v>
      </c>
      <c r="AO132" s="195">
        <v>-0.25000000000009098</v>
      </c>
      <c r="AP132" s="195">
        <v>0</v>
      </c>
      <c r="AQ132" s="195">
        <v>0</v>
      </c>
      <c r="AR132" s="195">
        <v>0</v>
      </c>
      <c r="AS132" s="195">
        <v>0</v>
      </c>
      <c r="AT132" s="195">
        <v>0</v>
      </c>
      <c r="AU132" s="195">
        <v>216.972222222222</v>
      </c>
      <c r="AV132" s="324"/>
      <c r="AW132" s="324"/>
      <c r="AX132" s="324"/>
      <c r="AY132" s="324"/>
      <c r="AZ132" s="324"/>
      <c r="BA132" s="324"/>
      <c r="BH132" s="337">
        <v>127</v>
      </c>
      <c r="BI132" s="337">
        <v>24878400</v>
      </c>
      <c r="BJ132" s="90">
        <v>185</v>
      </c>
      <c r="BK132" s="90">
        <v>1017.844816</v>
      </c>
      <c r="BL132" s="90">
        <v>226.8350801</v>
      </c>
      <c r="BM132" s="90">
        <v>5.3698342290000003</v>
      </c>
      <c r="BN132" s="90">
        <v>-1017.844816</v>
      </c>
      <c r="BO132" s="90">
        <v>-198.54276820000001</v>
      </c>
      <c r="BP132" s="90">
        <v>-207.92247760000001</v>
      </c>
      <c r="BQ132" s="338">
        <f t="shared" si="50"/>
        <v>287.94444444444446</v>
      </c>
      <c r="BT132" s="337">
        <v>127</v>
      </c>
      <c r="BU132" s="337">
        <v>24878400</v>
      </c>
      <c r="BV132" s="90">
        <v>1041.2529400000001</v>
      </c>
      <c r="BW132" s="90">
        <v>1001.417542</v>
      </c>
      <c r="BX132" s="90">
        <v>-32.695697590000002</v>
      </c>
      <c r="BY132" s="90">
        <v>31.227061469999999</v>
      </c>
      <c r="BZ132" s="90">
        <v>-187.94843879999999</v>
      </c>
      <c r="CA132" s="90">
        <v>176.69541620000001</v>
      </c>
    </row>
    <row r="133" spans="2:79" ht="9.9499999999999993" customHeight="1">
      <c r="B133" s="141"/>
      <c r="C133" s="129"/>
      <c r="D133" s="129"/>
      <c r="E133" s="129"/>
      <c r="F133" s="129"/>
      <c r="G133" s="129"/>
      <c r="H133" s="129"/>
      <c r="I133" s="129"/>
      <c r="J133" s="129"/>
      <c r="K133" s="129"/>
      <c r="L133" s="85"/>
      <c r="M133" s="85"/>
      <c r="N133" s="308">
        <v>127</v>
      </c>
      <c r="O133" s="309">
        <v>1</v>
      </c>
      <c r="P133" s="309">
        <v>4</v>
      </c>
      <c r="Q133" s="309">
        <v>3</v>
      </c>
      <c r="R133" s="308">
        <v>127</v>
      </c>
      <c r="S133" s="317" t="s">
        <v>375</v>
      </c>
      <c r="T133" s="308">
        <v>0</v>
      </c>
      <c r="U133" s="308">
        <v>-1</v>
      </c>
      <c r="V133" s="308">
        <v>0.1</v>
      </c>
      <c r="W133" s="310">
        <v>9.9999999999999995E-7</v>
      </c>
      <c r="X133" s="308">
        <v>0.1</v>
      </c>
      <c r="Y133" s="308">
        <v>0.3</v>
      </c>
      <c r="Z133" s="308">
        <v>0.11</v>
      </c>
      <c r="AA133" s="308">
        <v>3.5</v>
      </c>
      <c r="AB133" s="314" t="s">
        <v>276</v>
      </c>
      <c r="AC133" s="241" t="str">
        <f t="shared" si="51"/>
        <v>4,5</v>
      </c>
      <c r="AD133" s="241" t="str">
        <f t="shared" si="52"/>
        <v/>
      </c>
      <c r="AE133" s="195">
        <v>93</v>
      </c>
      <c r="AF133" s="195">
        <v>18921600</v>
      </c>
      <c r="AG133" s="195">
        <v>0.625</v>
      </c>
      <c r="AH133" s="195">
        <v>0</v>
      </c>
      <c r="AI133" s="195">
        <v>0.249318212077759</v>
      </c>
      <c r="AJ133" s="195">
        <v>0.21</v>
      </c>
      <c r="AK133" s="195">
        <v>0</v>
      </c>
      <c r="AL133" s="195">
        <v>3.2482908457572698E-3</v>
      </c>
      <c r="AM133" s="195">
        <v>0</v>
      </c>
      <c r="AN133" s="195">
        <v>0</v>
      </c>
      <c r="AO133" s="195">
        <v>-0.25000000000009098</v>
      </c>
      <c r="AP133" s="195">
        <v>0</v>
      </c>
      <c r="AQ133" s="195">
        <v>0</v>
      </c>
      <c r="AR133" s="195">
        <v>0</v>
      </c>
      <c r="AS133" s="195">
        <v>0</v>
      </c>
      <c r="AT133" s="195">
        <v>0</v>
      </c>
      <c r="AU133" s="195">
        <v>219</v>
      </c>
      <c r="AV133" s="324"/>
      <c r="AW133" s="324"/>
      <c r="AX133" s="324"/>
      <c r="AY133" s="324"/>
      <c r="AZ133" s="324"/>
      <c r="BA133" s="324"/>
      <c r="BH133" s="337">
        <v>128</v>
      </c>
      <c r="BI133" s="337">
        <v>25053600</v>
      </c>
      <c r="BJ133" s="90">
        <v>185</v>
      </c>
      <c r="BK133" s="90">
        <v>1017.890313</v>
      </c>
      <c r="BL133" s="90">
        <v>226.88200409999999</v>
      </c>
      <c r="BM133" s="90">
        <v>5.363886108</v>
      </c>
      <c r="BN133" s="90">
        <v>-1017.890313</v>
      </c>
      <c r="BO133" s="90">
        <v>-198.59085690000001</v>
      </c>
      <c r="BP133" s="90">
        <v>-207.92726110000001</v>
      </c>
      <c r="BQ133" s="338">
        <f t="shared" si="50"/>
        <v>289.97222222222223</v>
      </c>
      <c r="BT133" s="337">
        <v>128</v>
      </c>
      <c r="BU133" s="337">
        <v>25053600</v>
      </c>
      <c r="BV133" s="90">
        <v>1041.253044</v>
      </c>
      <c r="BW133" s="90">
        <v>1001.417681</v>
      </c>
      <c r="BX133" s="90">
        <v>-32.70021741</v>
      </c>
      <c r="BY133" s="90">
        <v>31.227061469999999</v>
      </c>
      <c r="BZ133" s="90">
        <v>-187.9791515</v>
      </c>
      <c r="CA133" s="90">
        <v>176.70019959999999</v>
      </c>
    </row>
    <row r="134" spans="2:79" ht="9.9499999999999993" customHeight="1">
      <c r="B134" s="141"/>
      <c r="C134" s="129"/>
      <c r="D134" s="129"/>
      <c r="E134" s="129"/>
      <c r="F134" s="129"/>
      <c r="G134" s="129"/>
      <c r="H134" s="129"/>
      <c r="I134" s="129"/>
      <c r="J134" s="129"/>
      <c r="K134" s="129"/>
      <c r="L134" s="85"/>
      <c r="M134" s="85"/>
      <c r="N134" s="308">
        <v>128</v>
      </c>
      <c r="O134" s="309">
        <v>1</v>
      </c>
      <c r="P134" s="309">
        <v>4</v>
      </c>
      <c r="Q134" s="309">
        <v>4</v>
      </c>
      <c r="R134" s="308">
        <v>128</v>
      </c>
      <c r="S134" s="317" t="s">
        <v>376</v>
      </c>
      <c r="T134" s="308">
        <v>0</v>
      </c>
      <c r="U134" s="308">
        <v>-1</v>
      </c>
      <c r="V134" s="308">
        <v>0.1</v>
      </c>
      <c r="W134" s="310">
        <v>9.9999999999999995E-7</v>
      </c>
      <c r="X134" s="308">
        <v>0.1</v>
      </c>
      <c r="Y134" s="308">
        <v>0.3</v>
      </c>
      <c r="Z134" s="308">
        <v>0.11</v>
      </c>
      <c r="AA134" s="308">
        <v>3.5</v>
      </c>
      <c r="AB134" s="314" t="s">
        <v>276</v>
      </c>
      <c r="AC134" s="241" t="str">
        <f t="shared" si="51"/>
        <v>5,5</v>
      </c>
      <c r="AD134" s="241" t="str">
        <f t="shared" si="52"/>
        <v/>
      </c>
      <c r="AE134" s="195">
        <v>94</v>
      </c>
      <c r="AF134" s="195">
        <v>19096800</v>
      </c>
      <c r="AG134" s="195">
        <v>0.625</v>
      </c>
      <c r="AH134" s="195">
        <v>0</v>
      </c>
      <c r="AI134" s="195">
        <v>0.24920141207775401</v>
      </c>
      <c r="AJ134" s="195">
        <v>0.21</v>
      </c>
      <c r="AK134" s="195">
        <v>0</v>
      </c>
      <c r="AL134" s="195">
        <v>3.3910927074170798E-3</v>
      </c>
      <c r="AM134" s="195">
        <v>0</v>
      </c>
      <c r="AN134" s="195">
        <v>0</v>
      </c>
      <c r="AO134" s="195">
        <v>-0.25000000000002798</v>
      </c>
      <c r="AP134" s="195">
        <v>0</v>
      </c>
      <c r="AQ134" s="195">
        <v>0</v>
      </c>
      <c r="AR134" s="195">
        <v>0</v>
      </c>
      <c r="AS134" s="195">
        <v>0</v>
      </c>
      <c r="AT134" s="195">
        <v>0</v>
      </c>
      <c r="AU134" s="195">
        <v>221.027777777777</v>
      </c>
      <c r="AV134" s="324"/>
      <c r="AW134" s="324"/>
      <c r="AX134" s="324"/>
      <c r="AY134" s="324"/>
      <c r="AZ134" s="324"/>
      <c r="BA134" s="324"/>
      <c r="BH134" s="337">
        <v>129</v>
      </c>
      <c r="BI134" s="337">
        <v>25228800</v>
      </c>
      <c r="BJ134" s="90">
        <v>185</v>
      </c>
      <c r="BK134" s="90">
        <v>1017.934068</v>
      </c>
      <c r="BL134" s="90">
        <v>226.92842010000001</v>
      </c>
      <c r="BM134" s="90">
        <v>5.3578486730000003</v>
      </c>
      <c r="BN134" s="90">
        <v>-1017.934068</v>
      </c>
      <c r="BO134" s="90">
        <v>-198.6383501</v>
      </c>
      <c r="BP134" s="90">
        <v>-207.93222130000001</v>
      </c>
      <c r="BQ134" s="338">
        <f t="shared" ref="BQ134:BQ197" si="53">BI134/$BQ$4</f>
        <v>292</v>
      </c>
      <c r="BT134" s="337">
        <v>129</v>
      </c>
      <c r="BU134" s="337">
        <v>25228800</v>
      </c>
      <c r="BV134" s="90">
        <v>1041.2531489999999</v>
      </c>
      <c r="BW134" s="90">
        <v>1001.417812</v>
      </c>
      <c r="BX134" s="90">
        <v>-32.70476858</v>
      </c>
      <c r="BY134" s="90">
        <v>31.227061469999999</v>
      </c>
      <c r="BZ134" s="90">
        <v>-188.00811709999999</v>
      </c>
      <c r="CA134" s="90">
        <v>176.70515979999999</v>
      </c>
    </row>
    <row r="135" spans="2:79" ht="9.9499999999999993" customHeight="1">
      <c r="B135" s="141"/>
      <c r="C135" s="129"/>
      <c r="D135" s="129"/>
      <c r="E135" s="129"/>
      <c r="F135" s="129"/>
      <c r="G135" s="129"/>
      <c r="H135" s="129"/>
      <c r="I135" s="129"/>
      <c r="J135" s="129"/>
      <c r="K135" s="129"/>
      <c r="L135" s="85"/>
      <c r="M135" s="85"/>
      <c r="N135" s="308">
        <v>129</v>
      </c>
      <c r="O135" s="309">
        <v>1</v>
      </c>
      <c r="P135" s="309">
        <v>4</v>
      </c>
      <c r="Q135" s="309">
        <v>5</v>
      </c>
      <c r="R135" s="308">
        <v>129</v>
      </c>
      <c r="S135" s="317" t="s">
        <v>377</v>
      </c>
      <c r="T135" s="308">
        <v>0</v>
      </c>
      <c r="U135" s="308">
        <v>-1</v>
      </c>
      <c r="V135" s="308">
        <v>0.1</v>
      </c>
      <c r="W135" s="310">
        <v>9.9999999999999995E-7</v>
      </c>
      <c r="X135" s="308">
        <v>0.1</v>
      </c>
      <c r="Y135" s="308">
        <v>0.3</v>
      </c>
      <c r="Z135" s="308">
        <v>0.11</v>
      </c>
      <c r="AA135" s="308">
        <v>3.5</v>
      </c>
      <c r="AB135" s="314" t="s">
        <v>276</v>
      </c>
      <c r="AC135" s="241" t="str">
        <f t="shared" ref="AC135:AC198" si="54">IF(AB135=$AB$3,_xlfn.CONCAT(Q135+1,",",P135+1),"")</f>
        <v>6,5</v>
      </c>
      <c r="AD135" s="241" t="str">
        <f t="shared" ref="AD135:AD198" si="55">IF(AB135=$AB$4,_xlfn.CONCAT(Q135+1,",",P135+1),"")</f>
        <v/>
      </c>
      <c r="AE135" s="195">
        <v>95</v>
      </c>
      <c r="AF135" s="195">
        <v>19272000</v>
      </c>
      <c r="AG135" s="195">
        <v>0.625</v>
      </c>
      <c r="AH135" s="195">
        <v>0</v>
      </c>
      <c r="AI135" s="195">
        <v>0.24908461207774901</v>
      </c>
      <c r="AJ135" s="195">
        <v>0.21</v>
      </c>
      <c r="AK135" s="195">
        <v>0</v>
      </c>
      <c r="AL135" s="195">
        <v>3.5854849768015202E-3</v>
      </c>
      <c r="AM135" s="195">
        <v>0</v>
      </c>
      <c r="AN135" s="195">
        <v>0</v>
      </c>
      <c r="AO135" s="195">
        <v>-0.25000000000009098</v>
      </c>
      <c r="AP135" s="195">
        <v>0</v>
      </c>
      <c r="AQ135" s="195">
        <v>0</v>
      </c>
      <c r="AR135" s="195">
        <v>0</v>
      </c>
      <c r="AS135" s="195">
        <v>0</v>
      </c>
      <c r="AT135" s="195">
        <v>0</v>
      </c>
      <c r="AU135" s="195">
        <v>223.055555555555</v>
      </c>
      <c r="AV135" s="324"/>
      <c r="AW135" s="324"/>
      <c r="AX135" s="324"/>
      <c r="AY135" s="324"/>
      <c r="AZ135" s="324"/>
      <c r="BA135" s="324"/>
      <c r="BH135" s="337">
        <v>130</v>
      </c>
      <c r="BI135" s="337">
        <v>25404000</v>
      </c>
      <c r="BJ135" s="90">
        <v>185</v>
      </c>
      <c r="BK135" s="90">
        <v>1017.976256</v>
      </c>
      <c r="BL135" s="90">
        <v>226.97444820000001</v>
      </c>
      <c r="BM135" s="90">
        <v>5.3517304960000001</v>
      </c>
      <c r="BN135" s="90">
        <v>-1017.976256</v>
      </c>
      <c r="BO135" s="90">
        <v>-198.68537459999999</v>
      </c>
      <c r="BP135" s="90">
        <v>-207.93734309999999</v>
      </c>
      <c r="BQ135" s="338">
        <f t="shared" si="53"/>
        <v>294.02777777777777</v>
      </c>
      <c r="BT135" s="337">
        <v>130</v>
      </c>
      <c r="BU135" s="337">
        <v>25404000</v>
      </c>
      <c r="BV135" s="90">
        <v>1041.253254</v>
      </c>
      <c r="BW135" s="90">
        <v>1001.4179360000001</v>
      </c>
      <c r="BX135" s="90">
        <v>-32.709344309999999</v>
      </c>
      <c r="BY135" s="90">
        <v>31.227061469999999</v>
      </c>
      <c r="BZ135" s="90">
        <v>-188.0355265</v>
      </c>
      <c r="CA135" s="90">
        <v>176.7102816</v>
      </c>
    </row>
    <row r="136" spans="2:79" ht="9.9499999999999993" customHeight="1">
      <c r="B136" s="141"/>
      <c r="C136" s="129"/>
      <c r="D136" s="129"/>
      <c r="E136" s="129"/>
      <c r="F136" s="129"/>
      <c r="G136" s="129"/>
      <c r="H136" s="129"/>
      <c r="I136" s="129"/>
      <c r="J136" s="129"/>
      <c r="K136" s="129"/>
      <c r="L136" s="85"/>
      <c r="M136" s="85"/>
      <c r="N136" s="308">
        <v>130</v>
      </c>
      <c r="O136" s="309">
        <v>1</v>
      </c>
      <c r="P136" s="309">
        <v>4</v>
      </c>
      <c r="Q136" s="309">
        <v>6</v>
      </c>
      <c r="R136" s="308">
        <v>130</v>
      </c>
      <c r="S136" s="317" t="s">
        <v>378</v>
      </c>
      <c r="T136" s="308">
        <v>0</v>
      </c>
      <c r="U136" s="308">
        <v>-1</v>
      </c>
      <c r="V136" s="308">
        <v>0.1</v>
      </c>
      <c r="W136" s="310">
        <v>9.9999999999999995E-7</v>
      </c>
      <c r="X136" s="308">
        <v>0.1</v>
      </c>
      <c r="Y136" s="308">
        <v>0.3</v>
      </c>
      <c r="Z136" s="308">
        <v>0.11</v>
      </c>
      <c r="AA136" s="308">
        <v>3.5</v>
      </c>
      <c r="AB136" s="314" t="s">
        <v>276</v>
      </c>
      <c r="AC136" s="241" t="str">
        <f t="shared" si="54"/>
        <v>7,5</v>
      </c>
      <c r="AD136" s="241" t="str">
        <f t="shared" si="55"/>
        <v/>
      </c>
      <c r="AE136" s="195">
        <v>96</v>
      </c>
      <c r="AF136" s="195">
        <v>19447200</v>
      </c>
      <c r="AG136" s="195">
        <v>0.625</v>
      </c>
      <c r="AH136" s="195">
        <v>0</v>
      </c>
      <c r="AI136" s="195">
        <v>0.244819830410381</v>
      </c>
      <c r="AJ136" s="195">
        <v>0.21</v>
      </c>
      <c r="AK136" s="195">
        <v>0</v>
      </c>
      <c r="AL136" s="195">
        <v>3.83436608231807E-3</v>
      </c>
      <c r="AM136" s="195">
        <v>0</v>
      </c>
      <c r="AN136" s="195">
        <v>0</v>
      </c>
      <c r="AO136" s="195">
        <v>-0.25000000000009098</v>
      </c>
      <c r="AP136" s="195">
        <v>0</v>
      </c>
      <c r="AQ136" s="195">
        <v>0</v>
      </c>
      <c r="AR136" s="195">
        <v>0</v>
      </c>
      <c r="AS136" s="195">
        <v>0</v>
      </c>
      <c r="AT136" s="195">
        <v>0</v>
      </c>
      <c r="AU136" s="195">
        <v>225.083333333333</v>
      </c>
      <c r="AV136" s="324"/>
      <c r="AW136" s="324"/>
      <c r="AX136" s="324"/>
      <c r="AY136" s="324"/>
      <c r="AZ136" s="324"/>
      <c r="BA136" s="324"/>
      <c r="BH136" s="337">
        <v>131</v>
      </c>
      <c r="BI136" s="337">
        <v>25579200</v>
      </c>
      <c r="BJ136" s="90">
        <v>185</v>
      </c>
      <c r="BK136" s="90">
        <v>1018.0169100000001</v>
      </c>
      <c r="BL136" s="90">
        <v>227.01847889999999</v>
      </c>
      <c r="BM136" s="90">
        <v>5.3456373920000004</v>
      </c>
      <c r="BN136" s="90">
        <v>-1018.0169100000001</v>
      </c>
      <c r="BO136" s="90">
        <v>-198.73024799999999</v>
      </c>
      <c r="BP136" s="90">
        <v>-207.94259360000001</v>
      </c>
      <c r="BQ136" s="338">
        <f t="shared" si="53"/>
        <v>296.05555555555554</v>
      </c>
      <c r="BT136" s="337">
        <v>131</v>
      </c>
      <c r="BU136" s="337">
        <v>25579200</v>
      </c>
      <c r="BV136" s="90">
        <v>1041.253359</v>
      </c>
      <c r="BW136" s="90">
        <v>1001.418054</v>
      </c>
      <c r="BX136" s="90">
        <v>-32.713937440000002</v>
      </c>
      <c r="BY136" s="90">
        <v>31.227061469999999</v>
      </c>
      <c r="BZ136" s="90">
        <v>-188.06150539999999</v>
      </c>
      <c r="CA136" s="90">
        <v>176.71553209999999</v>
      </c>
    </row>
    <row r="137" spans="2:79" ht="9.9499999999999993" customHeight="1">
      <c r="B137" s="141"/>
      <c r="C137" s="129"/>
      <c r="D137" s="129"/>
      <c r="E137" s="129"/>
      <c r="F137" s="129"/>
      <c r="G137" s="129"/>
      <c r="H137" s="129"/>
      <c r="I137" s="129"/>
      <c r="J137" s="129"/>
      <c r="K137" s="129"/>
      <c r="L137" s="85"/>
      <c r="M137" s="85"/>
      <c r="N137" s="308">
        <v>131</v>
      </c>
      <c r="O137" s="309">
        <v>1</v>
      </c>
      <c r="P137" s="309">
        <v>4</v>
      </c>
      <c r="Q137" s="309">
        <v>7</v>
      </c>
      <c r="R137" s="308">
        <v>131</v>
      </c>
      <c r="S137" s="317" t="s">
        <v>379</v>
      </c>
      <c r="T137" s="308">
        <v>0</v>
      </c>
      <c r="U137" s="308">
        <v>-1</v>
      </c>
      <c r="V137" s="308">
        <v>0.1</v>
      </c>
      <c r="W137" s="310">
        <v>9.9999999999999995E-7</v>
      </c>
      <c r="X137" s="308">
        <v>0.1</v>
      </c>
      <c r="Y137" s="308">
        <v>0.3</v>
      </c>
      <c r="Z137" s="308">
        <v>0.11</v>
      </c>
      <c r="AA137" s="308">
        <v>3.5</v>
      </c>
      <c r="AB137" s="314" t="s">
        <v>276</v>
      </c>
      <c r="AC137" s="241" t="str">
        <f t="shared" si="54"/>
        <v>8,5</v>
      </c>
      <c r="AD137" s="241" t="str">
        <f t="shared" si="55"/>
        <v/>
      </c>
      <c r="AE137" s="195">
        <v>97</v>
      </c>
      <c r="AF137" s="195">
        <v>19622400</v>
      </c>
      <c r="AG137" s="195">
        <v>0.625</v>
      </c>
      <c r="AH137" s="195">
        <v>0</v>
      </c>
      <c r="AI137" s="195">
        <v>0.24481983041043701</v>
      </c>
      <c r="AJ137" s="195">
        <v>0.21</v>
      </c>
      <c r="AK137" s="195">
        <v>0</v>
      </c>
      <c r="AL137" s="195">
        <v>4.13910019853407E-3</v>
      </c>
      <c r="AM137" s="195">
        <v>0</v>
      </c>
      <c r="AN137" s="195">
        <v>0</v>
      </c>
      <c r="AO137" s="195">
        <v>-0.25000000000009098</v>
      </c>
      <c r="AP137" s="195">
        <v>0</v>
      </c>
      <c r="AQ137" s="195">
        <v>0</v>
      </c>
      <c r="AR137" s="195">
        <v>0</v>
      </c>
      <c r="AS137" s="195">
        <v>0</v>
      </c>
      <c r="AT137" s="195">
        <v>0</v>
      </c>
      <c r="AU137" s="195">
        <v>227.111111111111</v>
      </c>
      <c r="AV137" s="324"/>
      <c r="AW137" s="324"/>
      <c r="AX137" s="324"/>
      <c r="AY137" s="324"/>
      <c r="AZ137" s="324"/>
      <c r="BA137" s="324"/>
      <c r="BH137" s="337">
        <v>132</v>
      </c>
      <c r="BI137" s="337">
        <v>25754400</v>
      </c>
      <c r="BJ137" s="90">
        <v>185</v>
      </c>
      <c r="BK137" s="90">
        <v>1018.055777</v>
      </c>
      <c r="BL137" s="90">
        <v>227.0596103</v>
      </c>
      <c r="BM137" s="90">
        <v>5.3398384349999999</v>
      </c>
      <c r="BN137" s="90">
        <v>-1018.055777</v>
      </c>
      <c r="BO137" s="90">
        <v>-198.7718634</v>
      </c>
      <c r="BP137" s="90">
        <v>-207.94790850000001</v>
      </c>
      <c r="BQ137" s="338">
        <f t="shared" si="53"/>
        <v>298.08333333333331</v>
      </c>
      <c r="BT137" s="337">
        <v>132</v>
      </c>
      <c r="BU137" s="337">
        <v>25754400</v>
      </c>
      <c r="BV137" s="90">
        <v>1041.253465</v>
      </c>
      <c r="BW137" s="90">
        <v>1001.418165</v>
      </c>
      <c r="BX137" s="90">
        <v>-32.718536180000001</v>
      </c>
      <c r="BY137" s="90">
        <v>31.227061469999999</v>
      </c>
      <c r="BZ137" s="90">
        <v>-188.08604249999999</v>
      </c>
      <c r="CA137" s="90">
        <v>176.72084699999999</v>
      </c>
    </row>
    <row r="138" spans="2:79" ht="9.9499999999999993" customHeight="1">
      <c r="B138" s="141"/>
      <c r="C138" s="129"/>
      <c r="D138" s="129"/>
      <c r="E138" s="129"/>
      <c r="F138" s="129"/>
      <c r="G138" s="129"/>
      <c r="H138" s="129"/>
      <c r="I138" s="129"/>
      <c r="J138" s="129"/>
      <c r="K138" s="129"/>
      <c r="L138" s="85"/>
      <c r="M138" s="85"/>
      <c r="N138" s="308">
        <v>132</v>
      </c>
      <c r="O138" s="309">
        <v>1</v>
      </c>
      <c r="P138" s="309">
        <v>4</v>
      </c>
      <c r="Q138" s="309">
        <v>8</v>
      </c>
      <c r="R138" s="308">
        <v>132</v>
      </c>
      <c r="S138" s="317" t="s">
        <v>380</v>
      </c>
      <c r="T138" s="308">
        <v>0</v>
      </c>
      <c r="U138" s="308">
        <v>-1</v>
      </c>
      <c r="V138" s="308">
        <v>0.1</v>
      </c>
      <c r="W138" s="310">
        <v>9.9999999999999995E-7</v>
      </c>
      <c r="X138" s="308">
        <v>0.1</v>
      </c>
      <c r="Y138" s="308">
        <v>0.3</v>
      </c>
      <c r="Z138" s="308">
        <v>0.11</v>
      </c>
      <c r="AA138" s="308">
        <v>3.5</v>
      </c>
      <c r="AB138" s="314" t="s">
        <v>276</v>
      </c>
      <c r="AC138" s="241" t="str">
        <f t="shared" si="54"/>
        <v>9,5</v>
      </c>
      <c r="AD138" s="241" t="str">
        <f t="shared" si="55"/>
        <v/>
      </c>
      <c r="AE138" s="195">
        <v>98</v>
      </c>
      <c r="AF138" s="195">
        <v>19797600</v>
      </c>
      <c r="AG138" s="195">
        <v>0.625</v>
      </c>
      <c r="AH138" s="195">
        <v>0</v>
      </c>
      <c r="AI138" s="195">
        <v>0.244703030410376</v>
      </c>
      <c r="AJ138" s="195">
        <v>0.21</v>
      </c>
      <c r="AK138" s="195">
        <v>0</v>
      </c>
      <c r="AL138" s="195">
        <v>4.4986743277069903E-3</v>
      </c>
      <c r="AM138" s="195">
        <v>0</v>
      </c>
      <c r="AN138" s="195">
        <v>0</v>
      </c>
      <c r="AO138" s="195">
        <v>-0.25000000000009098</v>
      </c>
      <c r="AP138" s="195">
        <v>0</v>
      </c>
      <c r="AQ138" s="195">
        <v>0</v>
      </c>
      <c r="AR138" s="195">
        <v>0</v>
      </c>
      <c r="AS138" s="195">
        <v>0</v>
      </c>
      <c r="AT138" s="195">
        <v>0</v>
      </c>
      <c r="AU138" s="195">
        <v>229.138888888888</v>
      </c>
      <c r="AV138" s="324"/>
      <c r="AW138" s="324"/>
      <c r="AX138" s="324"/>
      <c r="AY138" s="324"/>
      <c r="AZ138" s="324"/>
      <c r="BA138" s="324"/>
      <c r="BH138" s="337">
        <v>133</v>
      </c>
      <c r="BI138" s="337">
        <v>25929600</v>
      </c>
      <c r="BJ138" s="90">
        <v>185</v>
      </c>
      <c r="BK138" s="90">
        <v>1018.092932</v>
      </c>
      <c r="BL138" s="90">
        <v>227.09854110000001</v>
      </c>
      <c r="BM138" s="90">
        <v>5.3343155080000004</v>
      </c>
      <c r="BN138" s="90">
        <v>-1018.092932</v>
      </c>
      <c r="BO138" s="90">
        <v>-198.81097149999999</v>
      </c>
      <c r="BP138" s="90">
        <v>-207.95325410000001</v>
      </c>
      <c r="BQ138" s="338">
        <f t="shared" si="53"/>
        <v>300.11111111111109</v>
      </c>
      <c r="BT138" s="337">
        <v>133</v>
      </c>
      <c r="BU138" s="337">
        <v>25929600</v>
      </c>
      <c r="BV138" s="90">
        <v>1041.253571</v>
      </c>
      <c r="BW138" s="90">
        <v>1001.41827</v>
      </c>
      <c r="BX138" s="90">
        <v>-32.72313029</v>
      </c>
      <c r="BY138" s="90">
        <v>31.227061469999999</v>
      </c>
      <c r="BZ138" s="90">
        <v>-188.10919079999999</v>
      </c>
      <c r="CA138" s="90">
        <v>176.72619259999999</v>
      </c>
    </row>
    <row r="139" spans="2:79" ht="9.9499999999999993" customHeight="1">
      <c r="B139" s="141"/>
      <c r="C139" s="129"/>
      <c r="D139" s="129"/>
      <c r="E139" s="129"/>
      <c r="F139" s="129"/>
      <c r="G139" s="129"/>
      <c r="H139" s="129"/>
      <c r="I139" s="129"/>
      <c r="J139" s="129"/>
      <c r="K139" s="129"/>
      <c r="L139" s="85"/>
      <c r="M139" s="85"/>
      <c r="N139" s="308">
        <v>133</v>
      </c>
      <c r="O139" s="309">
        <v>1</v>
      </c>
      <c r="P139" s="309">
        <v>4</v>
      </c>
      <c r="Q139" s="309">
        <v>9</v>
      </c>
      <c r="R139" s="308">
        <v>133</v>
      </c>
      <c r="S139" s="317" t="s">
        <v>381</v>
      </c>
      <c r="T139" s="308">
        <v>0</v>
      </c>
      <c r="U139" s="308">
        <v>-1</v>
      </c>
      <c r="V139" s="308">
        <v>0.1</v>
      </c>
      <c r="W139" s="310">
        <v>9.9999999999999995E-7</v>
      </c>
      <c r="X139" s="308">
        <v>0.1</v>
      </c>
      <c r="Y139" s="308">
        <v>0.3</v>
      </c>
      <c r="Z139" s="308">
        <v>0.11</v>
      </c>
      <c r="AA139" s="308">
        <v>3.5</v>
      </c>
      <c r="AB139" s="314" t="s">
        <v>276</v>
      </c>
      <c r="AC139" s="241" t="str">
        <f t="shared" si="54"/>
        <v>10,5</v>
      </c>
      <c r="AD139" s="241" t="str">
        <f t="shared" si="55"/>
        <v/>
      </c>
      <c r="AE139" s="195">
        <v>99</v>
      </c>
      <c r="AF139" s="195">
        <v>19972800</v>
      </c>
      <c r="AG139" s="195">
        <v>0.625</v>
      </c>
      <c r="AH139" s="195">
        <v>0</v>
      </c>
      <c r="AI139" s="195">
        <v>0.244586230410371</v>
      </c>
      <c r="AJ139" s="195">
        <v>0.21</v>
      </c>
      <c r="AK139" s="195">
        <v>0</v>
      </c>
      <c r="AL139" s="195">
        <v>4.9088794297797098E-3</v>
      </c>
      <c r="AM139" s="195">
        <v>0</v>
      </c>
      <c r="AN139" s="195">
        <v>0</v>
      </c>
      <c r="AO139" s="195">
        <v>-0.25000000000009098</v>
      </c>
      <c r="AP139" s="195">
        <v>0</v>
      </c>
      <c r="AQ139" s="195">
        <v>0</v>
      </c>
      <c r="AR139" s="195">
        <v>0</v>
      </c>
      <c r="AS139" s="195">
        <v>0</v>
      </c>
      <c r="AT139" s="195">
        <v>0</v>
      </c>
      <c r="AU139" s="195">
        <v>231.166666666666</v>
      </c>
      <c r="AV139" s="324"/>
      <c r="AW139" s="324"/>
      <c r="AX139" s="324"/>
      <c r="AY139" s="324"/>
      <c r="AZ139" s="324"/>
      <c r="BA139" s="324"/>
      <c r="BH139" s="337">
        <v>134</v>
      </c>
      <c r="BI139" s="337">
        <v>26104800</v>
      </c>
      <c r="BJ139" s="90">
        <v>185</v>
      </c>
      <c r="BK139" s="90">
        <v>1018.128292</v>
      </c>
      <c r="BL139" s="90">
        <v>227.13498060000001</v>
      </c>
      <c r="BM139" s="90">
        <v>5.3290456119999998</v>
      </c>
      <c r="BN139" s="90">
        <v>-1018.128292</v>
      </c>
      <c r="BO139" s="90">
        <v>-198.84738329999999</v>
      </c>
      <c r="BP139" s="90">
        <v>-207.95855169999999</v>
      </c>
      <c r="BQ139" s="338">
        <f t="shared" si="53"/>
        <v>302.13888888888891</v>
      </c>
      <c r="BT139" s="337">
        <v>134</v>
      </c>
      <c r="BU139" s="337">
        <v>26104800</v>
      </c>
      <c r="BV139" s="90">
        <v>1041.2536749999999</v>
      </c>
      <c r="BW139" s="90">
        <v>1001.418368</v>
      </c>
      <c r="BX139" s="90">
        <v>-32.727683280000001</v>
      </c>
      <c r="BY139" s="90">
        <v>31.227061469999999</v>
      </c>
      <c r="BZ139" s="90">
        <v>-188.13087590000001</v>
      </c>
      <c r="CA139" s="90">
        <v>176.7314902</v>
      </c>
    </row>
    <row r="140" spans="2:79" ht="9.9499999999999993" customHeight="1">
      <c r="B140" s="141"/>
      <c r="C140" s="129"/>
      <c r="D140" s="129"/>
      <c r="E140" s="129"/>
      <c r="F140" s="129"/>
      <c r="G140" s="129"/>
      <c r="H140" s="129"/>
      <c r="I140" s="129"/>
      <c r="J140" s="129"/>
      <c r="K140" s="129"/>
      <c r="L140" s="85"/>
      <c r="M140" s="85"/>
      <c r="N140" s="308">
        <v>134</v>
      </c>
      <c r="O140" s="309">
        <v>1</v>
      </c>
      <c r="P140" s="309">
        <v>5</v>
      </c>
      <c r="Q140" s="309">
        <v>0</v>
      </c>
      <c r="R140" s="308">
        <v>134</v>
      </c>
      <c r="S140" s="317" t="s">
        <v>382</v>
      </c>
      <c r="T140" s="308">
        <v>0</v>
      </c>
      <c r="U140" s="308">
        <v>-1</v>
      </c>
      <c r="V140" s="308">
        <v>0.1</v>
      </c>
      <c r="W140" s="310">
        <v>9.9999999999999995E-7</v>
      </c>
      <c r="X140" s="308">
        <v>0.2</v>
      </c>
      <c r="Y140" s="308">
        <v>0.3</v>
      </c>
      <c r="Z140" s="308">
        <v>0.21</v>
      </c>
      <c r="AA140" s="308">
        <v>3.5</v>
      </c>
      <c r="AB140" s="314" t="s">
        <v>276</v>
      </c>
      <c r="AC140" s="241" t="str">
        <f t="shared" si="54"/>
        <v>1,6</v>
      </c>
      <c r="AD140" s="241" t="str">
        <f t="shared" si="55"/>
        <v/>
      </c>
      <c r="AE140" s="195">
        <v>100</v>
      </c>
      <c r="AF140" s="195">
        <v>20148000</v>
      </c>
      <c r="AG140" s="195">
        <v>0.625</v>
      </c>
      <c r="AH140" s="195">
        <v>0</v>
      </c>
      <c r="AI140" s="195">
        <v>0.24446943041042199</v>
      </c>
      <c r="AJ140" s="195">
        <v>0.21</v>
      </c>
      <c r="AK140" s="195">
        <v>0</v>
      </c>
      <c r="AL140" s="195">
        <v>5.3624945840263401E-3</v>
      </c>
      <c r="AM140" s="195">
        <v>0</v>
      </c>
      <c r="AN140" s="195">
        <v>0</v>
      </c>
      <c r="AO140" s="195">
        <v>-0.25000000000009098</v>
      </c>
      <c r="AP140" s="195">
        <v>0</v>
      </c>
      <c r="AQ140" s="195">
        <v>0</v>
      </c>
      <c r="AR140" s="195">
        <v>0</v>
      </c>
      <c r="AS140" s="195">
        <v>0</v>
      </c>
      <c r="AT140" s="195">
        <v>0</v>
      </c>
      <c r="AU140" s="195">
        <v>233.194444444444</v>
      </c>
      <c r="AV140" s="324"/>
      <c r="AW140" s="324"/>
      <c r="AX140" s="324"/>
      <c r="AY140" s="324"/>
      <c r="AZ140" s="324"/>
      <c r="BA140" s="324"/>
      <c r="BH140" s="337">
        <v>135</v>
      </c>
      <c r="BI140" s="337">
        <v>26280000</v>
      </c>
      <c r="BJ140" s="90">
        <v>185</v>
      </c>
      <c r="BK140" s="90">
        <v>1018.161796</v>
      </c>
      <c r="BL140" s="90">
        <v>227.16856799999999</v>
      </c>
      <c r="BM140" s="90">
        <v>5.3239333919999998</v>
      </c>
      <c r="BN140" s="90">
        <v>-1018.161796</v>
      </c>
      <c r="BO140" s="90">
        <v>-198.88091600000001</v>
      </c>
      <c r="BP140" s="90">
        <v>-207.96371859999999</v>
      </c>
      <c r="BQ140" s="338">
        <f t="shared" si="53"/>
        <v>304.16666666666669</v>
      </c>
      <c r="BT140" s="337">
        <v>135</v>
      </c>
      <c r="BU140" s="337">
        <v>26280000</v>
      </c>
      <c r="BV140" s="90">
        <v>1041.253778</v>
      </c>
      <c r="BW140" s="90">
        <v>1001.418459</v>
      </c>
      <c r="BX140" s="90">
        <v>-32.732151399999999</v>
      </c>
      <c r="BY140" s="90">
        <v>31.227061469999999</v>
      </c>
      <c r="BZ140" s="90">
        <v>-188.15099040000001</v>
      </c>
      <c r="CA140" s="90">
        <v>176.7366571</v>
      </c>
    </row>
    <row r="141" spans="2:79" ht="9.9499999999999993" customHeight="1">
      <c r="B141" s="141"/>
      <c r="C141" s="129"/>
      <c r="D141" s="129"/>
      <c r="E141" s="129"/>
      <c r="F141" s="129"/>
      <c r="G141" s="129"/>
      <c r="H141" s="129"/>
      <c r="I141" s="129"/>
      <c r="J141" s="129"/>
      <c r="K141" s="129"/>
      <c r="L141" s="85"/>
      <c r="M141" s="85"/>
      <c r="N141" s="308">
        <v>135</v>
      </c>
      <c r="O141" s="309">
        <v>1</v>
      </c>
      <c r="P141" s="309">
        <v>5</v>
      </c>
      <c r="Q141" s="309">
        <v>1</v>
      </c>
      <c r="R141" s="308">
        <v>135</v>
      </c>
      <c r="S141" s="317" t="s">
        <v>383</v>
      </c>
      <c r="T141" s="308">
        <v>0</v>
      </c>
      <c r="U141" s="308">
        <v>-1</v>
      </c>
      <c r="V141" s="308">
        <v>0.1</v>
      </c>
      <c r="W141" s="310">
        <v>9.9999999999999995E-7</v>
      </c>
      <c r="X141" s="308">
        <v>0.2</v>
      </c>
      <c r="Y141" s="308">
        <v>0.3</v>
      </c>
      <c r="Z141" s="308">
        <v>0.21</v>
      </c>
      <c r="AA141" s="308">
        <v>3.5</v>
      </c>
      <c r="AB141" s="314" t="s">
        <v>276</v>
      </c>
      <c r="AC141" s="241" t="str">
        <f t="shared" si="54"/>
        <v>2,6</v>
      </c>
      <c r="AD141" s="241" t="str">
        <f t="shared" si="55"/>
        <v/>
      </c>
      <c r="AE141" s="195">
        <v>101</v>
      </c>
      <c r="AF141" s="195">
        <v>20323200</v>
      </c>
      <c r="AG141" s="195">
        <v>0.625</v>
      </c>
      <c r="AH141" s="195">
        <v>0</v>
      </c>
      <c r="AI141" s="195">
        <v>0.24435263041041699</v>
      </c>
      <c r="AJ141" s="195">
        <v>0.21</v>
      </c>
      <c r="AK141" s="195">
        <v>0</v>
      </c>
      <c r="AL141" s="195">
        <v>5.8501828174864698E-3</v>
      </c>
      <c r="AM141" s="195">
        <v>0</v>
      </c>
      <c r="AN141" s="195">
        <v>0</v>
      </c>
      <c r="AO141" s="195">
        <v>-0.25000000000009098</v>
      </c>
      <c r="AP141" s="195">
        <v>0</v>
      </c>
      <c r="AQ141" s="195">
        <v>0</v>
      </c>
      <c r="AR141" s="195">
        <v>0</v>
      </c>
      <c r="AS141" s="195">
        <v>0</v>
      </c>
      <c r="AT141" s="195">
        <v>0</v>
      </c>
      <c r="AU141" s="195">
        <v>235.222222222222</v>
      </c>
      <c r="AV141" s="324"/>
      <c r="AW141" s="324"/>
      <c r="AX141" s="324"/>
      <c r="AY141" s="324"/>
      <c r="AZ141" s="324"/>
      <c r="BA141" s="324"/>
      <c r="BH141" s="337">
        <v>136</v>
      </c>
      <c r="BI141" s="337">
        <v>26455200</v>
      </c>
      <c r="BJ141" s="90">
        <v>185</v>
      </c>
      <c r="BK141" s="90">
        <v>1018.192806</v>
      </c>
      <c r="BL141" s="90">
        <v>227.17286590000001</v>
      </c>
      <c r="BM141" s="90">
        <v>5.3190280980000004</v>
      </c>
      <c r="BN141" s="90">
        <v>-1018.192806</v>
      </c>
      <c r="BO141" s="90">
        <v>-198.88522219999999</v>
      </c>
      <c r="BP141" s="90">
        <v>-207.96861559999999</v>
      </c>
      <c r="BQ141" s="338">
        <f t="shared" si="53"/>
        <v>306.19444444444446</v>
      </c>
      <c r="BT141" s="337">
        <v>136</v>
      </c>
      <c r="BU141" s="337">
        <v>26455200</v>
      </c>
      <c r="BV141" s="90">
        <v>1041.2538770000001</v>
      </c>
      <c r="BW141" s="90">
        <v>1001.418541</v>
      </c>
      <c r="BX141" s="90">
        <v>-32.736444949999999</v>
      </c>
      <c r="BY141" s="90">
        <v>31.227061469999999</v>
      </c>
      <c r="BZ141" s="90">
        <v>-188.16911429999999</v>
      </c>
      <c r="CA141" s="90">
        <v>176.7415541</v>
      </c>
    </row>
    <row r="142" spans="2:79" ht="9.9499999999999993" customHeight="1">
      <c r="B142" s="141"/>
      <c r="C142" s="129"/>
      <c r="D142" s="129"/>
      <c r="E142" s="129"/>
      <c r="F142" s="129"/>
      <c r="G142" s="129"/>
      <c r="H142" s="129"/>
      <c r="I142" s="129"/>
      <c r="J142" s="129"/>
      <c r="K142" s="129"/>
      <c r="L142" s="85"/>
      <c r="M142" s="85"/>
      <c r="N142" s="308">
        <v>136</v>
      </c>
      <c r="O142" s="309">
        <v>1</v>
      </c>
      <c r="P142" s="309">
        <v>5</v>
      </c>
      <c r="Q142" s="309">
        <v>2</v>
      </c>
      <c r="R142" s="308">
        <v>136</v>
      </c>
      <c r="S142" s="317" t="s">
        <v>384</v>
      </c>
      <c r="T142" s="308">
        <v>0</v>
      </c>
      <c r="U142" s="308">
        <v>-1</v>
      </c>
      <c r="V142" s="308">
        <v>0.1</v>
      </c>
      <c r="W142" s="310">
        <v>9.9999999999999995E-7</v>
      </c>
      <c r="X142" s="308">
        <v>0.2</v>
      </c>
      <c r="Y142" s="308">
        <v>0.3</v>
      </c>
      <c r="Z142" s="308">
        <v>0.21</v>
      </c>
      <c r="AA142" s="308">
        <v>3.5</v>
      </c>
      <c r="AB142" s="314" t="s">
        <v>276</v>
      </c>
      <c r="AC142" s="241" t="str">
        <f t="shared" si="54"/>
        <v>3,6</v>
      </c>
      <c r="AD142" s="241" t="str">
        <f t="shared" si="55"/>
        <v/>
      </c>
      <c r="AE142" s="195">
        <v>102</v>
      </c>
      <c r="AF142" s="195">
        <v>20498400</v>
      </c>
      <c r="AG142" s="195">
        <v>0.625</v>
      </c>
      <c r="AH142" s="195">
        <v>0</v>
      </c>
      <c r="AI142" s="195">
        <v>0.24423583041035599</v>
      </c>
      <c r="AJ142" s="195">
        <v>0.21</v>
      </c>
      <c r="AK142" s="195">
        <v>0</v>
      </c>
      <c r="AL142" s="195">
        <v>6.3614947061856001E-3</v>
      </c>
      <c r="AM142" s="195">
        <v>0</v>
      </c>
      <c r="AN142" s="195">
        <v>0</v>
      </c>
      <c r="AO142" s="195">
        <v>-0.25000000000002798</v>
      </c>
      <c r="AP142" s="195">
        <v>0</v>
      </c>
      <c r="AQ142" s="195">
        <v>0</v>
      </c>
      <c r="AR142" s="195">
        <v>0</v>
      </c>
      <c r="AS142" s="195">
        <v>0</v>
      </c>
      <c r="AT142" s="195">
        <v>0</v>
      </c>
      <c r="AU142" s="195">
        <v>237.25</v>
      </c>
      <c r="AV142" s="324"/>
      <c r="AW142" s="324"/>
      <c r="AX142" s="324"/>
      <c r="AY142" s="324"/>
      <c r="AZ142" s="324"/>
      <c r="BA142" s="324"/>
      <c r="BH142" s="337">
        <v>137</v>
      </c>
      <c r="BI142" s="337">
        <v>26630400</v>
      </c>
      <c r="BJ142" s="90">
        <v>185</v>
      </c>
      <c r="BK142" s="90">
        <v>1018.22135</v>
      </c>
      <c r="BL142" s="90">
        <v>227.19904220000001</v>
      </c>
      <c r="BM142" s="90">
        <v>5.3144325449999998</v>
      </c>
      <c r="BN142" s="90">
        <v>-1018.22135</v>
      </c>
      <c r="BO142" s="90">
        <v>-198.9113796</v>
      </c>
      <c r="BP142" s="90">
        <v>-207.97323</v>
      </c>
      <c r="BQ142" s="338">
        <f t="shared" si="53"/>
        <v>308.22222222222223</v>
      </c>
      <c r="BT142" s="337">
        <v>137</v>
      </c>
      <c r="BU142" s="337">
        <v>26630400</v>
      </c>
      <c r="BV142" s="90">
        <v>1041.2539710000001</v>
      </c>
      <c r="BW142" s="90">
        <v>1001.418614</v>
      </c>
      <c r="BX142" s="90">
        <v>-32.740556239999997</v>
      </c>
      <c r="BY142" s="90">
        <v>31.227061469999999</v>
      </c>
      <c r="BZ142" s="90">
        <v>-188.18531060000001</v>
      </c>
      <c r="CA142" s="90">
        <v>176.7461686</v>
      </c>
    </row>
    <row r="143" spans="2:79" ht="9.9499999999999993" customHeight="1">
      <c r="B143" s="141"/>
      <c r="C143" s="129"/>
      <c r="D143" s="129"/>
      <c r="E143" s="129"/>
      <c r="F143" s="129"/>
      <c r="G143" s="129"/>
      <c r="H143" s="129"/>
      <c r="I143" s="129"/>
      <c r="J143" s="129"/>
      <c r="K143" s="129"/>
      <c r="L143" s="85"/>
      <c r="M143" s="85"/>
      <c r="N143" s="308">
        <v>137</v>
      </c>
      <c r="O143" s="309">
        <v>1</v>
      </c>
      <c r="P143" s="309">
        <v>5</v>
      </c>
      <c r="Q143" s="309">
        <v>3</v>
      </c>
      <c r="R143" s="308">
        <v>137</v>
      </c>
      <c r="S143" s="317" t="s">
        <v>385</v>
      </c>
      <c r="T143" s="308">
        <v>0</v>
      </c>
      <c r="U143" s="308">
        <v>-1</v>
      </c>
      <c r="V143" s="308">
        <v>0.1</v>
      </c>
      <c r="W143" s="310">
        <v>9.9999999999999995E-7</v>
      </c>
      <c r="X143" s="308">
        <v>0.1</v>
      </c>
      <c r="Y143" s="308">
        <v>0.3</v>
      </c>
      <c r="Z143" s="308">
        <v>0.11</v>
      </c>
      <c r="AA143" s="308">
        <v>3.5</v>
      </c>
      <c r="AB143" s="314" t="s">
        <v>298</v>
      </c>
      <c r="AC143" s="241" t="str">
        <f t="shared" si="54"/>
        <v/>
      </c>
      <c r="AD143" s="241" t="str">
        <f t="shared" si="55"/>
        <v>4,6</v>
      </c>
      <c r="AE143" s="195">
        <v>103</v>
      </c>
      <c r="AF143" s="195">
        <v>20673600</v>
      </c>
      <c r="AG143" s="195">
        <v>0.625</v>
      </c>
      <c r="AH143" s="195">
        <v>0</v>
      </c>
      <c r="AI143" s="195">
        <v>0.239361794219102</v>
      </c>
      <c r="AJ143" s="195">
        <v>0.21</v>
      </c>
      <c r="AK143" s="195">
        <v>0</v>
      </c>
      <c r="AL143" s="195">
        <v>6.88606355084391E-3</v>
      </c>
      <c r="AM143" s="195">
        <v>0</v>
      </c>
      <c r="AN143" s="195">
        <v>0</v>
      </c>
      <c r="AO143" s="195">
        <v>-0.25000000000009098</v>
      </c>
      <c r="AP143" s="195">
        <v>0</v>
      </c>
      <c r="AQ143" s="195">
        <v>0</v>
      </c>
      <c r="AR143" s="195">
        <v>0</v>
      </c>
      <c r="AS143" s="195">
        <v>0</v>
      </c>
      <c r="AT143" s="195">
        <v>0</v>
      </c>
      <c r="AU143" s="195">
        <v>239.277777777777</v>
      </c>
      <c r="AV143" s="324"/>
      <c r="AW143" s="324"/>
      <c r="AX143" s="324"/>
      <c r="AY143" s="324"/>
      <c r="AZ143" s="324"/>
      <c r="BA143" s="324"/>
      <c r="BH143" s="337">
        <v>138</v>
      </c>
      <c r="BI143" s="337">
        <v>26805600</v>
      </c>
      <c r="BJ143" s="90">
        <v>185</v>
      </c>
      <c r="BK143" s="90">
        <v>1018.247624</v>
      </c>
      <c r="BL143" s="90">
        <v>227.22282920000001</v>
      </c>
      <c r="BM143" s="90">
        <v>5.3101016870000004</v>
      </c>
      <c r="BN143" s="90">
        <v>-1018.247624</v>
      </c>
      <c r="BO143" s="90">
        <v>-198.93515160000001</v>
      </c>
      <c r="BP143" s="90">
        <v>-207.97757590000001</v>
      </c>
      <c r="BQ143" s="338">
        <f t="shared" si="53"/>
        <v>310.25</v>
      </c>
      <c r="BT143" s="337">
        <v>138</v>
      </c>
      <c r="BU143" s="337">
        <v>26805600</v>
      </c>
      <c r="BV143" s="90">
        <v>1041.254062</v>
      </c>
      <c r="BW143" s="90">
        <v>1001.418679</v>
      </c>
      <c r="BX143" s="90">
        <v>-32.744492569999998</v>
      </c>
      <c r="BY143" s="90">
        <v>31.227061469999999</v>
      </c>
      <c r="BZ143" s="90">
        <v>-188.19976109999999</v>
      </c>
      <c r="CA143" s="90">
        <v>176.75051450000001</v>
      </c>
    </row>
    <row r="144" spans="2:79" ht="9.9499999999999993" customHeight="1">
      <c r="B144" s="141"/>
      <c r="C144" s="129"/>
      <c r="D144" s="129"/>
      <c r="E144" s="129"/>
      <c r="F144" s="129"/>
      <c r="G144" s="129"/>
      <c r="H144" s="129"/>
      <c r="I144" s="129"/>
      <c r="J144" s="129"/>
      <c r="K144" s="129"/>
      <c r="L144" s="85"/>
      <c r="M144" s="85"/>
      <c r="N144" s="308">
        <v>138</v>
      </c>
      <c r="O144" s="309">
        <v>1</v>
      </c>
      <c r="P144" s="309">
        <v>5</v>
      </c>
      <c r="Q144" s="309">
        <v>4</v>
      </c>
      <c r="R144" s="308">
        <v>138</v>
      </c>
      <c r="S144" s="317" t="s">
        <v>386</v>
      </c>
      <c r="T144" s="308">
        <v>0</v>
      </c>
      <c r="U144" s="308">
        <v>-1</v>
      </c>
      <c r="V144" s="308">
        <v>0.1</v>
      </c>
      <c r="W144" s="310">
        <v>9.9999999999999995E-7</v>
      </c>
      <c r="X144" s="308">
        <v>0.1</v>
      </c>
      <c r="Y144" s="308">
        <v>0.3</v>
      </c>
      <c r="Z144" s="308">
        <v>0.11</v>
      </c>
      <c r="AA144" s="308">
        <v>3.5</v>
      </c>
      <c r="AB144" s="314" t="s">
        <v>298</v>
      </c>
      <c r="AC144" s="241" t="str">
        <f t="shared" si="54"/>
        <v/>
      </c>
      <c r="AD144" s="241" t="str">
        <f t="shared" si="55"/>
        <v>5,6</v>
      </c>
      <c r="AE144" s="195">
        <v>104</v>
      </c>
      <c r="AF144" s="195">
        <v>20848800</v>
      </c>
      <c r="AG144" s="195">
        <v>0.625</v>
      </c>
      <c r="AH144" s="195">
        <v>0</v>
      </c>
      <c r="AI144" s="195">
        <v>0.23936179421915699</v>
      </c>
      <c r="AJ144" s="195">
        <v>0.21</v>
      </c>
      <c r="AK144" s="195">
        <v>0</v>
      </c>
      <c r="AL144" s="195">
        <v>7.4146189287771901E-3</v>
      </c>
      <c r="AM144" s="195">
        <v>0</v>
      </c>
      <c r="AN144" s="195">
        <v>0</v>
      </c>
      <c r="AO144" s="195">
        <v>-0.25000000000009098</v>
      </c>
      <c r="AP144" s="195">
        <v>0</v>
      </c>
      <c r="AQ144" s="195">
        <v>0</v>
      </c>
      <c r="AR144" s="195">
        <v>0</v>
      </c>
      <c r="AS144" s="195">
        <v>0</v>
      </c>
      <c r="AT144" s="195">
        <v>0</v>
      </c>
      <c r="AU144" s="195">
        <v>241.305555555555</v>
      </c>
      <c r="AV144" s="324"/>
      <c r="AW144" s="324"/>
      <c r="AX144" s="324"/>
      <c r="AY144" s="324"/>
      <c r="AZ144" s="324"/>
      <c r="BA144" s="324"/>
      <c r="BH144" s="337">
        <v>139</v>
      </c>
      <c r="BI144" s="337">
        <v>26980800</v>
      </c>
      <c r="BJ144" s="90">
        <v>185</v>
      </c>
      <c r="BK144" s="90">
        <v>1018.271808</v>
      </c>
      <c r="BL144" s="90">
        <v>227.2444533</v>
      </c>
      <c r="BM144" s="90">
        <v>5.3060368369999997</v>
      </c>
      <c r="BN144" s="90">
        <v>-1018.271808</v>
      </c>
      <c r="BO144" s="90">
        <v>-198.95674980000001</v>
      </c>
      <c r="BP144" s="90">
        <v>-207.98166660000001</v>
      </c>
      <c r="BQ144" s="338">
        <f t="shared" si="53"/>
        <v>312.27777777777777</v>
      </c>
      <c r="BT144" s="337">
        <v>139</v>
      </c>
      <c r="BU144" s="337">
        <v>26980800</v>
      </c>
      <c r="BV144" s="90">
        <v>1041.254148</v>
      </c>
      <c r="BW144" s="90">
        <v>1001.418738</v>
      </c>
      <c r="BX144" s="90">
        <v>-32.7482617</v>
      </c>
      <c r="BY144" s="90">
        <v>31.227061469999999</v>
      </c>
      <c r="BZ144" s="90">
        <v>-188.2126366</v>
      </c>
      <c r="CA144" s="90">
        <v>176.75460509999999</v>
      </c>
    </row>
    <row r="145" spans="2:79" ht="9.9499999999999993" customHeight="1">
      <c r="B145" s="141"/>
      <c r="C145" s="129"/>
      <c r="D145" s="129"/>
      <c r="E145" s="129"/>
      <c r="F145" s="129"/>
      <c r="G145" s="129"/>
      <c r="H145" s="129"/>
      <c r="I145" s="129"/>
      <c r="J145" s="129"/>
      <c r="K145" s="129"/>
      <c r="L145" s="85"/>
      <c r="M145" s="85"/>
      <c r="N145" s="308">
        <v>139</v>
      </c>
      <c r="O145" s="309">
        <v>1</v>
      </c>
      <c r="P145" s="309">
        <v>5</v>
      </c>
      <c r="Q145" s="309">
        <v>5</v>
      </c>
      <c r="R145" s="308">
        <v>139</v>
      </c>
      <c r="S145" s="317" t="s">
        <v>387</v>
      </c>
      <c r="T145" s="308">
        <v>0</v>
      </c>
      <c r="U145" s="308">
        <v>-1</v>
      </c>
      <c r="V145" s="308">
        <v>0.1</v>
      </c>
      <c r="W145" s="310">
        <v>9.9999999999999995E-7</v>
      </c>
      <c r="X145" s="308">
        <v>0.1</v>
      </c>
      <c r="Y145" s="308">
        <v>0.3</v>
      </c>
      <c r="Z145" s="308">
        <v>0.11</v>
      </c>
      <c r="AA145" s="308">
        <v>3.5</v>
      </c>
      <c r="AB145" s="314" t="s">
        <v>276</v>
      </c>
      <c r="AC145" s="241" t="str">
        <f t="shared" si="54"/>
        <v>6,6</v>
      </c>
      <c r="AD145" s="241" t="str">
        <f t="shared" si="55"/>
        <v/>
      </c>
      <c r="AE145" s="195">
        <v>105</v>
      </c>
      <c r="AF145" s="195">
        <v>21024000</v>
      </c>
      <c r="AG145" s="195">
        <v>0.625</v>
      </c>
      <c r="AH145" s="195">
        <v>0</v>
      </c>
      <c r="AI145" s="195">
        <v>0.23924499421915199</v>
      </c>
      <c r="AJ145" s="195">
        <v>0.21</v>
      </c>
      <c r="AK145" s="195">
        <v>0</v>
      </c>
      <c r="AL145" s="195">
        <v>7.9395477228665599E-3</v>
      </c>
      <c r="AM145" s="195">
        <v>0</v>
      </c>
      <c r="AN145" s="195">
        <v>0</v>
      </c>
      <c r="AO145" s="195">
        <v>-0.25000000000009098</v>
      </c>
      <c r="AP145" s="195">
        <v>0</v>
      </c>
      <c r="AQ145" s="195">
        <v>0</v>
      </c>
      <c r="AR145" s="195">
        <v>0</v>
      </c>
      <c r="AS145" s="195">
        <v>0</v>
      </c>
      <c r="AT145" s="195">
        <v>0</v>
      </c>
      <c r="AU145" s="195">
        <v>243.333333333333</v>
      </c>
      <c r="AV145" s="324"/>
      <c r="AW145" s="324"/>
      <c r="AX145" s="324"/>
      <c r="AY145" s="324"/>
      <c r="AZ145" s="324"/>
      <c r="BA145" s="324"/>
      <c r="BH145" s="337">
        <v>140</v>
      </c>
      <c r="BI145" s="337">
        <v>27156000</v>
      </c>
      <c r="BJ145" s="90">
        <v>185</v>
      </c>
      <c r="BK145" s="90">
        <v>1018.294082</v>
      </c>
      <c r="BL145" s="90">
        <v>227.26418849999999</v>
      </c>
      <c r="BM145" s="90">
        <v>5.3022258750000004</v>
      </c>
      <c r="BN145" s="90">
        <v>-1018.294082</v>
      </c>
      <c r="BO145" s="90">
        <v>-198.97644779999999</v>
      </c>
      <c r="BP145" s="90">
        <v>-207.9855148</v>
      </c>
      <c r="BQ145" s="338">
        <f t="shared" si="53"/>
        <v>314.30555555555554</v>
      </c>
      <c r="BT145" s="337">
        <v>140</v>
      </c>
      <c r="BU145" s="337">
        <v>27156000</v>
      </c>
      <c r="BV145" s="90">
        <v>1041.2542309999999</v>
      </c>
      <c r="BW145" s="90">
        <v>1001.4187889999999</v>
      </c>
      <c r="BX145" s="90">
        <v>-32.751870969999999</v>
      </c>
      <c r="BY145" s="90">
        <v>31.227061469999999</v>
      </c>
      <c r="BZ145" s="90">
        <v>-188.22409619999999</v>
      </c>
      <c r="CA145" s="90">
        <v>176.75845330000001</v>
      </c>
    </row>
    <row r="146" spans="2:79" ht="9.9499999999999993" customHeight="1">
      <c r="B146" s="141"/>
      <c r="C146" s="129"/>
      <c r="D146" s="129"/>
      <c r="E146" s="129"/>
      <c r="F146" s="129"/>
      <c r="G146" s="129"/>
      <c r="H146" s="129"/>
      <c r="I146" s="129"/>
      <c r="J146" s="129"/>
      <c r="K146" s="129"/>
      <c r="L146" s="85"/>
      <c r="M146" s="85"/>
      <c r="N146" s="308">
        <v>140</v>
      </c>
      <c r="O146" s="309">
        <v>1</v>
      </c>
      <c r="P146" s="309">
        <v>5</v>
      </c>
      <c r="Q146" s="309">
        <v>6</v>
      </c>
      <c r="R146" s="308">
        <v>140</v>
      </c>
      <c r="S146" s="317" t="s">
        <v>388</v>
      </c>
      <c r="T146" s="308">
        <v>0</v>
      </c>
      <c r="U146" s="308">
        <v>-1</v>
      </c>
      <c r="V146" s="308">
        <v>0.1</v>
      </c>
      <c r="W146" s="310">
        <v>9.9999999999999995E-7</v>
      </c>
      <c r="X146" s="308">
        <v>0.1</v>
      </c>
      <c r="Y146" s="308">
        <v>0.3</v>
      </c>
      <c r="Z146" s="308">
        <v>0.11</v>
      </c>
      <c r="AA146" s="308">
        <v>3.5</v>
      </c>
      <c r="AB146" s="314" t="s">
        <v>276</v>
      </c>
      <c r="AC146" s="241" t="str">
        <f t="shared" si="54"/>
        <v>7,6</v>
      </c>
      <c r="AD146" s="241" t="str">
        <f t="shared" si="55"/>
        <v/>
      </c>
      <c r="AE146" s="195">
        <v>106</v>
      </c>
      <c r="AF146" s="195">
        <v>21199200</v>
      </c>
      <c r="AG146" s="195">
        <v>0.374999999999999</v>
      </c>
      <c r="AH146" s="195">
        <v>0</v>
      </c>
      <c r="AI146" s="195">
        <v>0.23912819421909201</v>
      </c>
      <c r="AJ146" s="195">
        <v>0.21</v>
      </c>
      <c r="AK146" s="195">
        <v>0</v>
      </c>
      <c r="AL146" s="195">
        <v>8.4161976768749296E-3</v>
      </c>
      <c r="AM146" s="195">
        <v>0</v>
      </c>
      <c r="AN146" s="195">
        <v>0</v>
      </c>
      <c r="AO146" s="195">
        <v>-0.24999999961810301</v>
      </c>
      <c r="AP146" s="195">
        <v>0</v>
      </c>
      <c r="AQ146" s="195">
        <v>0</v>
      </c>
      <c r="AR146" s="195">
        <v>0</v>
      </c>
      <c r="AS146" s="195">
        <v>0</v>
      </c>
      <c r="AT146" s="195">
        <v>0</v>
      </c>
      <c r="AU146" s="195">
        <v>245.361111111111</v>
      </c>
      <c r="AV146" s="324"/>
      <c r="AW146" s="324"/>
      <c r="AX146" s="324"/>
      <c r="AY146" s="324"/>
      <c r="AZ146" s="324"/>
      <c r="BA146" s="324"/>
      <c r="BH146" s="337">
        <v>141</v>
      </c>
      <c r="BI146" s="337">
        <v>27331200</v>
      </c>
      <c r="BJ146" s="90">
        <v>185</v>
      </c>
      <c r="BK146" s="90">
        <v>1018.314606</v>
      </c>
      <c r="BL146" s="90">
        <v>227.28220329999999</v>
      </c>
      <c r="BM146" s="90">
        <v>5.2986589180000001</v>
      </c>
      <c r="BN146" s="90">
        <v>-1018.314606</v>
      </c>
      <c r="BO146" s="90">
        <v>-198.99441210000001</v>
      </c>
      <c r="BP146" s="90">
        <v>-207.98913229999999</v>
      </c>
      <c r="BQ146" s="338">
        <f t="shared" si="53"/>
        <v>316.33333333333331</v>
      </c>
      <c r="BT146" s="337">
        <v>141</v>
      </c>
      <c r="BU146" s="337">
        <v>27331200</v>
      </c>
      <c r="BV146" s="90">
        <v>1041.25431</v>
      </c>
      <c r="BW146" s="90">
        <v>1001.4188349999999</v>
      </c>
      <c r="BX146" s="90">
        <v>-32.755327190000003</v>
      </c>
      <c r="BY146" s="90">
        <v>31.227061469999999</v>
      </c>
      <c r="BZ146" s="90">
        <v>-188.2342802</v>
      </c>
      <c r="CA146" s="90">
        <v>176.7620708</v>
      </c>
    </row>
    <row r="147" spans="2:79" ht="9.9499999999999993" customHeight="1">
      <c r="B147" s="141"/>
      <c r="C147" s="129"/>
      <c r="D147" s="129"/>
      <c r="E147" s="129"/>
      <c r="F147" s="129"/>
      <c r="G147" s="129"/>
      <c r="H147" s="129"/>
      <c r="I147" s="129"/>
      <c r="J147" s="129"/>
      <c r="K147" s="129"/>
      <c r="L147" s="85"/>
      <c r="M147" s="85"/>
      <c r="N147" s="308">
        <v>141</v>
      </c>
      <c r="O147" s="309">
        <v>1</v>
      </c>
      <c r="P147" s="309">
        <v>5</v>
      </c>
      <c r="Q147" s="309">
        <v>7</v>
      </c>
      <c r="R147" s="308">
        <v>141</v>
      </c>
      <c r="S147" s="317" t="s">
        <v>389</v>
      </c>
      <c r="T147" s="308">
        <v>0</v>
      </c>
      <c r="U147" s="308">
        <v>-1</v>
      </c>
      <c r="V147" s="308">
        <v>0.1</v>
      </c>
      <c r="W147" s="310">
        <v>9.9999999999999995E-7</v>
      </c>
      <c r="X147" s="308">
        <v>0.1</v>
      </c>
      <c r="Y147" s="308">
        <v>0.3</v>
      </c>
      <c r="Z147" s="308">
        <v>0.11</v>
      </c>
      <c r="AA147" s="308">
        <v>3.5</v>
      </c>
      <c r="AB147" s="314" t="s">
        <v>276</v>
      </c>
      <c r="AC147" s="241" t="str">
        <f t="shared" si="54"/>
        <v>8,6</v>
      </c>
      <c r="AD147" s="241" t="str">
        <f t="shared" si="55"/>
        <v/>
      </c>
      <c r="AE147" s="195">
        <v>107</v>
      </c>
      <c r="AF147" s="195">
        <v>21374400</v>
      </c>
      <c r="AG147" s="195">
        <v>0.374999999999999</v>
      </c>
      <c r="AH147" s="195">
        <v>0</v>
      </c>
      <c r="AI147" s="195">
        <v>0.23901139421908699</v>
      </c>
      <c r="AJ147" s="195">
        <v>0.25883945557696197</v>
      </c>
      <c r="AK147" s="195">
        <v>0</v>
      </c>
      <c r="AL147" s="195">
        <v>8.8299525286259593E-3</v>
      </c>
      <c r="AM147" s="195">
        <v>0</v>
      </c>
      <c r="AN147" s="195">
        <v>0</v>
      </c>
      <c r="AO147" s="195">
        <v>-0.25000000000009098</v>
      </c>
      <c r="AP147" s="195">
        <v>0</v>
      </c>
      <c r="AQ147" s="195">
        <v>0</v>
      </c>
      <c r="AR147" s="195">
        <v>0</v>
      </c>
      <c r="AS147" s="195">
        <v>0</v>
      </c>
      <c r="AT147" s="195">
        <v>0</v>
      </c>
      <c r="AU147" s="195">
        <v>247.388888888888</v>
      </c>
      <c r="AV147" s="324"/>
      <c r="AW147" s="324"/>
      <c r="AX147" s="324"/>
      <c r="AY147" s="324"/>
      <c r="AZ147" s="324"/>
      <c r="BA147" s="324"/>
      <c r="BH147" s="337">
        <v>142</v>
      </c>
      <c r="BI147" s="337">
        <v>27506400</v>
      </c>
      <c r="BJ147" s="90">
        <v>185</v>
      </c>
      <c r="BK147" s="90">
        <v>1018.333514</v>
      </c>
      <c r="BL147" s="90">
        <v>227.2985018</v>
      </c>
      <c r="BM147" s="90">
        <v>5.295328832</v>
      </c>
      <c r="BN147" s="90">
        <v>-1018.333514</v>
      </c>
      <c r="BO147" s="90">
        <v>-199.01064389999999</v>
      </c>
      <c r="BP147" s="90">
        <v>-207.99252899999999</v>
      </c>
      <c r="BQ147" s="338">
        <f t="shared" si="53"/>
        <v>318.36111111111109</v>
      </c>
      <c r="BT147" s="337">
        <v>142</v>
      </c>
      <c r="BU147" s="337">
        <v>27506400</v>
      </c>
      <c r="BV147" s="90">
        <v>1041.2543860000001</v>
      </c>
      <c r="BW147" s="90">
        <v>1001.418876</v>
      </c>
      <c r="BX147" s="90">
        <v>-32.758636410000001</v>
      </c>
      <c r="BY147" s="90">
        <v>31.227061469999999</v>
      </c>
      <c r="BZ147" s="90">
        <v>-188.24330699999999</v>
      </c>
      <c r="CA147" s="90">
        <v>176.7654675</v>
      </c>
    </row>
    <row r="148" spans="2:79" ht="9.9499999999999993" customHeight="1">
      <c r="B148" s="141"/>
      <c r="C148" s="129"/>
      <c r="D148" s="129"/>
      <c r="E148" s="129"/>
      <c r="F148" s="129"/>
      <c r="G148" s="129"/>
      <c r="H148" s="129"/>
      <c r="I148" s="129"/>
      <c r="J148" s="129"/>
      <c r="K148" s="129"/>
      <c r="L148" s="85"/>
      <c r="M148" s="85"/>
      <c r="N148" s="308">
        <v>142</v>
      </c>
      <c r="O148" s="309">
        <v>1</v>
      </c>
      <c r="P148" s="309">
        <v>5</v>
      </c>
      <c r="Q148" s="309">
        <v>8</v>
      </c>
      <c r="R148" s="308">
        <v>142</v>
      </c>
      <c r="S148" s="317" t="s">
        <v>390</v>
      </c>
      <c r="T148" s="308">
        <v>0</v>
      </c>
      <c r="U148" s="308">
        <v>-1</v>
      </c>
      <c r="V148" s="308">
        <v>0.1</v>
      </c>
      <c r="W148" s="310">
        <v>9.9999999999999995E-7</v>
      </c>
      <c r="X148" s="308">
        <v>0.2</v>
      </c>
      <c r="Y148" s="308">
        <v>0.3</v>
      </c>
      <c r="Z148" s="308">
        <v>0.21</v>
      </c>
      <c r="AA148" s="308">
        <v>3.5</v>
      </c>
      <c r="AB148" s="314" t="s">
        <v>276</v>
      </c>
      <c r="AC148" s="241" t="str">
        <f t="shared" si="54"/>
        <v>9,6</v>
      </c>
      <c r="AD148" s="241" t="str">
        <f t="shared" si="55"/>
        <v/>
      </c>
      <c r="AE148" s="195">
        <v>108</v>
      </c>
      <c r="AF148" s="195">
        <v>21549600</v>
      </c>
      <c r="AG148" s="195">
        <v>0.374999999999999</v>
      </c>
      <c r="AH148" s="195">
        <v>0</v>
      </c>
      <c r="AI148" s="195">
        <v>0.238894594219137</v>
      </c>
      <c r="AJ148" s="195">
        <v>0.25648721084072301</v>
      </c>
      <c r="AK148" s="195">
        <v>0</v>
      </c>
      <c r="AL148" s="195">
        <v>9.1811535774305592E-3</v>
      </c>
      <c r="AM148" s="195">
        <v>0</v>
      </c>
      <c r="AN148" s="195">
        <v>0</v>
      </c>
      <c r="AO148" s="195">
        <v>-0.249999999999964</v>
      </c>
      <c r="AP148" s="195">
        <v>0</v>
      </c>
      <c r="AQ148" s="195">
        <v>0</v>
      </c>
      <c r="AR148" s="195">
        <v>0</v>
      </c>
      <c r="AS148" s="195">
        <v>0</v>
      </c>
      <c r="AT148" s="195">
        <v>0</v>
      </c>
      <c r="AU148" s="195">
        <v>249.416666666666</v>
      </c>
      <c r="AV148" s="324"/>
      <c r="AW148" s="324"/>
      <c r="AX148" s="324"/>
      <c r="AY148" s="324"/>
      <c r="AZ148" s="324"/>
      <c r="BA148" s="324"/>
      <c r="BH148" s="337">
        <v>143</v>
      </c>
      <c r="BI148" s="337">
        <v>27681600</v>
      </c>
      <c r="BJ148" s="90">
        <v>185</v>
      </c>
      <c r="BK148" s="90">
        <v>1018.350918</v>
      </c>
      <c r="BL148" s="90">
        <v>227.31274490000001</v>
      </c>
      <c r="BM148" s="90">
        <v>5.2922287299999997</v>
      </c>
      <c r="BN148" s="90">
        <v>-1018.350918</v>
      </c>
      <c r="BO148" s="90">
        <v>-199.02480130000001</v>
      </c>
      <c r="BP148" s="90">
        <v>-207.9957148</v>
      </c>
      <c r="BQ148" s="338">
        <f t="shared" si="53"/>
        <v>320.38888888888891</v>
      </c>
      <c r="BT148" s="337">
        <v>143</v>
      </c>
      <c r="BU148" s="337">
        <v>27681600</v>
      </c>
      <c r="BV148" s="90">
        <v>1041.254459</v>
      </c>
      <c r="BW148" s="90">
        <v>1001.418912</v>
      </c>
      <c r="BX148" s="90">
        <v>-32.761804060000003</v>
      </c>
      <c r="BY148" s="90">
        <v>31.227061469999999</v>
      </c>
      <c r="BZ148" s="90">
        <v>-188.25127649999999</v>
      </c>
      <c r="CA148" s="90">
        <v>176.76865330000001</v>
      </c>
    </row>
    <row r="149" spans="2:79" ht="9.9499999999999993" customHeight="1">
      <c r="B149" s="141"/>
      <c r="C149" s="129"/>
      <c r="D149" s="129"/>
      <c r="E149" s="129"/>
      <c r="F149" s="129"/>
      <c r="G149" s="129"/>
      <c r="H149" s="129"/>
      <c r="I149" s="129"/>
      <c r="J149" s="129"/>
      <c r="K149" s="129"/>
      <c r="L149" s="85"/>
      <c r="M149" s="85"/>
      <c r="N149" s="308">
        <v>143</v>
      </c>
      <c r="O149" s="309">
        <v>1</v>
      </c>
      <c r="P149" s="309">
        <v>5</v>
      </c>
      <c r="Q149" s="309">
        <v>9</v>
      </c>
      <c r="R149" s="308">
        <v>143</v>
      </c>
      <c r="S149" s="317" t="s">
        <v>391</v>
      </c>
      <c r="T149" s="308">
        <v>0</v>
      </c>
      <c r="U149" s="308">
        <v>-1</v>
      </c>
      <c r="V149" s="308">
        <v>0.1</v>
      </c>
      <c r="W149" s="310">
        <v>9.9999999999999995E-7</v>
      </c>
      <c r="X149" s="308">
        <v>0.2</v>
      </c>
      <c r="Y149" s="308">
        <v>0.3</v>
      </c>
      <c r="Z149" s="308">
        <v>0.21</v>
      </c>
      <c r="AA149" s="308">
        <v>3.5</v>
      </c>
      <c r="AB149" s="314" t="s">
        <v>276</v>
      </c>
      <c r="AC149" s="241" t="str">
        <f t="shared" si="54"/>
        <v>10,6</v>
      </c>
      <c r="AD149" s="241" t="str">
        <f t="shared" si="55"/>
        <v/>
      </c>
      <c r="AE149" s="195">
        <v>109</v>
      </c>
      <c r="AF149" s="195">
        <v>21724800</v>
      </c>
      <c r="AG149" s="195">
        <v>0.374999999999999</v>
      </c>
      <c r="AH149" s="195">
        <v>0</v>
      </c>
      <c r="AI149" s="195">
        <v>0.23877779421907699</v>
      </c>
      <c r="AJ149" s="195">
        <v>0.25646719548494401</v>
      </c>
      <c r="AK149" s="195">
        <v>0</v>
      </c>
      <c r="AL149" s="195">
        <v>9.4766930863522895E-3</v>
      </c>
      <c r="AM149" s="195">
        <v>0</v>
      </c>
      <c r="AN149" s="195">
        <v>0</v>
      </c>
      <c r="AO149" s="195">
        <v>-0.25000000000021799</v>
      </c>
      <c r="AP149" s="195">
        <v>0</v>
      </c>
      <c r="AQ149" s="195">
        <v>0</v>
      </c>
      <c r="AR149" s="195">
        <v>0</v>
      </c>
      <c r="AS149" s="195">
        <v>0</v>
      </c>
      <c r="AT149" s="195">
        <v>0</v>
      </c>
      <c r="AU149" s="195">
        <v>251.444444444444</v>
      </c>
      <c r="AV149" s="324"/>
      <c r="AW149" s="324"/>
      <c r="AX149" s="324"/>
      <c r="AY149" s="324"/>
      <c r="AZ149" s="324"/>
      <c r="BA149" s="324"/>
      <c r="BH149" s="337">
        <v>144</v>
      </c>
      <c r="BI149" s="337">
        <v>27856800</v>
      </c>
      <c r="BJ149" s="90">
        <v>185</v>
      </c>
      <c r="BK149" s="90">
        <v>1018.366927</v>
      </c>
      <c r="BL149" s="90">
        <v>227.3256232</v>
      </c>
      <c r="BM149" s="90">
        <v>5.2893521120000004</v>
      </c>
      <c r="BN149" s="90">
        <v>-1018.366927</v>
      </c>
      <c r="BO149" s="90">
        <v>-199.03757350000001</v>
      </c>
      <c r="BP149" s="90">
        <v>-207.99869760000001</v>
      </c>
      <c r="BQ149" s="338">
        <f t="shared" si="53"/>
        <v>322.41666666666669</v>
      </c>
      <c r="BT149" s="337">
        <v>144</v>
      </c>
      <c r="BU149" s="337">
        <v>27856800</v>
      </c>
      <c r="BV149" s="90">
        <v>1041.254529</v>
      </c>
      <c r="BW149" s="90">
        <v>1001.418944</v>
      </c>
      <c r="BX149" s="90">
        <v>-32.76483554</v>
      </c>
      <c r="BY149" s="90">
        <v>31.227061469999999</v>
      </c>
      <c r="BZ149" s="90">
        <v>-188.2582817</v>
      </c>
      <c r="CA149" s="90">
        <v>176.77163609999999</v>
      </c>
    </row>
    <row r="150" spans="2:79" ht="9.9499999999999993" customHeight="1">
      <c r="B150" s="141"/>
      <c r="C150" s="129"/>
      <c r="D150" s="129"/>
      <c r="E150" s="129"/>
      <c r="F150" s="129"/>
      <c r="G150" s="129"/>
      <c r="H150" s="129"/>
      <c r="I150" s="129"/>
      <c r="J150" s="129"/>
      <c r="K150" s="129"/>
      <c r="L150" s="85"/>
      <c r="M150" s="85"/>
      <c r="N150" s="308">
        <v>144</v>
      </c>
      <c r="O150" s="309">
        <v>1</v>
      </c>
      <c r="P150" s="309">
        <v>6</v>
      </c>
      <c r="Q150" s="309">
        <v>0</v>
      </c>
      <c r="R150" s="308">
        <v>144</v>
      </c>
      <c r="S150" s="317" t="s">
        <v>392</v>
      </c>
      <c r="T150" s="308">
        <v>0</v>
      </c>
      <c r="U150" s="308">
        <v>-1</v>
      </c>
      <c r="V150" s="308">
        <v>0.1</v>
      </c>
      <c r="W150" s="310">
        <v>9.9999999999999995E-7</v>
      </c>
      <c r="X150" s="308">
        <v>0.2</v>
      </c>
      <c r="Y150" s="308">
        <v>0.3</v>
      </c>
      <c r="Z150" s="308">
        <v>0.21</v>
      </c>
      <c r="AA150" s="308">
        <v>3.5</v>
      </c>
      <c r="AB150" s="314" t="s">
        <v>276</v>
      </c>
      <c r="AC150" s="241" t="str">
        <f t="shared" si="54"/>
        <v>1,7</v>
      </c>
      <c r="AD150" s="241" t="str">
        <f t="shared" si="55"/>
        <v/>
      </c>
      <c r="AE150" s="195">
        <v>110</v>
      </c>
      <c r="AF150" s="195">
        <v>21900000</v>
      </c>
      <c r="AG150" s="195">
        <v>0.374999999999999</v>
      </c>
      <c r="AH150" s="195">
        <v>0</v>
      </c>
      <c r="AI150" s="195">
        <v>0.23866099421912701</v>
      </c>
      <c r="AJ150" s="195">
        <v>0.25637041084072199</v>
      </c>
      <c r="AK150" s="195">
        <v>0</v>
      </c>
      <c r="AL150" s="195">
        <v>9.7258942279365105E-3</v>
      </c>
      <c r="AM150" s="195">
        <v>0</v>
      </c>
      <c r="AN150" s="195">
        <v>0</v>
      </c>
      <c r="AO150" s="195">
        <v>-0.25000000000002798</v>
      </c>
      <c r="AP150" s="195">
        <v>0</v>
      </c>
      <c r="AQ150" s="195">
        <v>0</v>
      </c>
      <c r="AR150" s="195">
        <v>0</v>
      </c>
      <c r="AS150" s="195">
        <v>0</v>
      </c>
      <c r="AT150" s="195">
        <v>0</v>
      </c>
      <c r="AU150" s="195">
        <v>253.472222222222</v>
      </c>
      <c r="AV150" s="324"/>
      <c r="AW150" s="324"/>
      <c r="AX150" s="324"/>
      <c r="AY150" s="324"/>
      <c r="AZ150" s="324"/>
      <c r="BA150" s="324"/>
      <c r="BH150" s="337">
        <v>145</v>
      </c>
      <c r="BI150" s="337">
        <v>28032000</v>
      </c>
      <c r="BJ150" s="90">
        <v>185</v>
      </c>
      <c r="BK150" s="90">
        <v>1018.381638</v>
      </c>
      <c r="BL150" s="90">
        <v>227.33723689999999</v>
      </c>
      <c r="BM150" s="90">
        <v>5.2867001790000003</v>
      </c>
      <c r="BN150" s="90">
        <v>-1018.381638</v>
      </c>
      <c r="BO150" s="90">
        <v>-199.0490595</v>
      </c>
      <c r="BP150" s="90">
        <v>-208.0014773</v>
      </c>
      <c r="BQ150" s="338">
        <f t="shared" si="53"/>
        <v>324.44444444444446</v>
      </c>
      <c r="BT150" s="337">
        <v>145</v>
      </c>
      <c r="BU150" s="337">
        <v>28032000</v>
      </c>
      <c r="BV150" s="90">
        <v>1041.2545950000001</v>
      </c>
      <c r="BW150" s="90">
        <v>1001.4189720000001</v>
      </c>
      <c r="BX150" s="90">
        <v>-32.767736120000002</v>
      </c>
      <c r="BY150" s="90">
        <v>31.227061469999999</v>
      </c>
      <c r="BZ150" s="90">
        <v>-188.26440489999999</v>
      </c>
      <c r="CA150" s="90">
        <v>176.77441580000001</v>
      </c>
    </row>
    <row r="151" spans="2:79" ht="9.9499999999999993" customHeight="1">
      <c r="B151" s="141"/>
      <c r="C151" s="129"/>
      <c r="D151" s="129"/>
      <c r="E151" s="129"/>
      <c r="F151" s="129"/>
      <c r="G151" s="129"/>
      <c r="H151" s="129"/>
      <c r="I151" s="129"/>
      <c r="J151" s="129"/>
      <c r="K151" s="129"/>
      <c r="L151" s="85"/>
      <c r="M151" s="85"/>
      <c r="N151" s="308">
        <v>145</v>
      </c>
      <c r="O151" s="309">
        <v>1</v>
      </c>
      <c r="P151" s="309">
        <v>6</v>
      </c>
      <c r="Q151" s="309">
        <v>1</v>
      </c>
      <c r="R151" s="308">
        <v>145</v>
      </c>
      <c r="S151" s="317" t="s">
        <v>393</v>
      </c>
      <c r="T151" s="308">
        <v>0</v>
      </c>
      <c r="U151" s="308">
        <v>-1</v>
      </c>
      <c r="V151" s="308">
        <v>0.1</v>
      </c>
      <c r="W151" s="310">
        <v>9.9999999999999995E-7</v>
      </c>
      <c r="X151" s="308">
        <v>0.2</v>
      </c>
      <c r="Y151" s="308">
        <v>0.3</v>
      </c>
      <c r="Z151" s="308">
        <v>0.21</v>
      </c>
      <c r="AA151" s="308">
        <v>3.5</v>
      </c>
      <c r="AB151" s="314" t="s">
        <v>276</v>
      </c>
      <c r="AC151" s="241" t="str">
        <f t="shared" si="54"/>
        <v>2,7</v>
      </c>
      <c r="AD151" s="241" t="str">
        <f t="shared" si="55"/>
        <v/>
      </c>
      <c r="AE151" s="195">
        <v>111</v>
      </c>
      <c r="AF151" s="195">
        <v>22075200</v>
      </c>
      <c r="AG151" s="195">
        <v>0.374999999999999</v>
      </c>
      <c r="AH151" s="195">
        <v>0</v>
      </c>
      <c r="AI151" s="195">
        <v>0.238544194219178</v>
      </c>
      <c r="AJ151" s="195">
        <v>0.25637041084072199</v>
      </c>
      <c r="AK151" s="195">
        <v>0</v>
      </c>
      <c r="AL151" s="195">
        <v>9.9472900276985892E-3</v>
      </c>
      <c r="AM151" s="195">
        <v>0</v>
      </c>
      <c r="AN151" s="195">
        <v>0</v>
      </c>
      <c r="AO151" s="195">
        <v>-0.25000000000002798</v>
      </c>
      <c r="AP151" s="195">
        <v>0</v>
      </c>
      <c r="AQ151" s="195">
        <v>0</v>
      </c>
      <c r="AR151" s="195">
        <v>0</v>
      </c>
      <c r="AS151" s="195">
        <v>0</v>
      </c>
      <c r="AT151" s="195">
        <v>0</v>
      </c>
      <c r="AU151" s="195">
        <v>255.5</v>
      </c>
      <c r="AV151" s="324"/>
      <c r="AW151" s="324"/>
      <c r="AX151" s="324"/>
      <c r="AY151" s="324"/>
      <c r="AZ151" s="324"/>
      <c r="BA151" s="324"/>
      <c r="BH151" s="337">
        <v>146</v>
      </c>
      <c r="BI151" s="337">
        <v>28207200</v>
      </c>
      <c r="BJ151" s="90">
        <v>185</v>
      </c>
      <c r="BK151" s="90">
        <v>1018.395135</v>
      </c>
      <c r="BL151" s="90">
        <v>227.34767199999999</v>
      </c>
      <c r="BM151" s="90">
        <v>5.2842941689999998</v>
      </c>
      <c r="BN151" s="90">
        <v>-1018.395135</v>
      </c>
      <c r="BO151" s="90">
        <v>-199.0593447</v>
      </c>
      <c r="BP151" s="90">
        <v>-208.00403320000001</v>
      </c>
      <c r="BQ151" s="338">
        <f t="shared" si="53"/>
        <v>326.47222222222223</v>
      </c>
      <c r="BT151" s="337">
        <v>146</v>
      </c>
      <c r="BU151" s="337">
        <v>28207200</v>
      </c>
      <c r="BV151" s="90">
        <v>1041.2546589999999</v>
      </c>
      <c r="BW151" s="90">
        <v>1001.418996</v>
      </c>
      <c r="BX151" s="90">
        <v>-32.770510649999999</v>
      </c>
      <c r="BY151" s="90">
        <v>31.227061469999999</v>
      </c>
      <c r="BZ151" s="90">
        <v>-188.26971639999999</v>
      </c>
      <c r="CA151" s="90">
        <v>176.77697169999999</v>
      </c>
    </row>
    <row r="152" spans="2:79" ht="9.9499999999999993" customHeight="1">
      <c r="B152" s="141"/>
      <c r="C152" s="129"/>
      <c r="D152" s="129"/>
      <c r="E152" s="129"/>
      <c r="F152" s="129"/>
      <c r="G152" s="129"/>
      <c r="H152" s="129"/>
      <c r="I152" s="129"/>
      <c r="J152" s="129"/>
      <c r="K152" s="129"/>
      <c r="L152" s="85"/>
      <c r="M152" s="85"/>
      <c r="N152" s="308">
        <v>146</v>
      </c>
      <c r="O152" s="309">
        <v>1</v>
      </c>
      <c r="P152" s="309">
        <v>6</v>
      </c>
      <c r="Q152" s="309">
        <v>2</v>
      </c>
      <c r="R152" s="308">
        <v>146</v>
      </c>
      <c r="S152" s="317" t="s">
        <v>394</v>
      </c>
      <c r="T152" s="308">
        <v>0</v>
      </c>
      <c r="U152" s="308">
        <v>-1</v>
      </c>
      <c r="V152" s="308">
        <v>0.1</v>
      </c>
      <c r="W152" s="310">
        <v>9.9999999999999995E-7</v>
      </c>
      <c r="X152" s="308">
        <v>0.2</v>
      </c>
      <c r="Y152" s="308">
        <v>0.3</v>
      </c>
      <c r="Z152" s="308">
        <v>0.21</v>
      </c>
      <c r="AA152" s="308">
        <v>3.5</v>
      </c>
      <c r="AB152" s="314" t="s">
        <v>276</v>
      </c>
      <c r="AC152" s="241" t="str">
        <f t="shared" si="54"/>
        <v>3,7</v>
      </c>
      <c r="AD152" s="241" t="str">
        <f t="shared" si="55"/>
        <v/>
      </c>
      <c r="AE152" s="195">
        <v>112</v>
      </c>
      <c r="AF152" s="195">
        <v>22250400</v>
      </c>
      <c r="AG152" s="195">
        <v>0.374999999999999</v>
      </c>
      <c r="AH152" s="195">
        <v>0</v>
      </c>
      <c r="AI152" s="195">
        <v>0.23842739421911699</v>
      </c>
      <c r="AJ152" s="195">
        <v>0.254125600217946</v>
      </c>
      <c r="AK152" s="195">
        <v>0</v>
      </c>
      <c r="AL152" s="195">
        <v>1.0160783709557799E-2</v>
      </c>
      <c r="AM152" s="195">
        <v>0</v>
      </c>
      <c r="AN152" s="195">
        <v>0</v>
      </c>
      <c r="AO152" s="195">
        <v>-0.25000000000002798</v>
      </c>
      <c r="AP152" s="195">
        <v>0</v>
      </c>
      <c r="AQ152" s="195">
        <v>0</v>
      </c>
      <c r="AR152" s="195">
        <v>0</v>
      </c>
      <c r="AS152" s="195">
        <v>0</v>
      </c>
      <c r="AT152" s="195">
        <v>0</v>
      </c>
      <c r="AU152" s="195">
        <v>257.52777777777698</v>
      </c>
      <c r="AV152" s="324"/>
      <c r="AW152" s="324"/>
      <c r="AX152" s="324"/>
      <c r="AY152" s="324"/>
      <c r="AZ152" s="324"/>
      <c r="BA152" s="324"/>
      <c r="BH152" s="337">
        <v>147</v>
      </c>
      <c r="BI152" s="337">
        <v>28382400</v>
      </c>
      <c r="BJ152" s="90">
        <v>185</v>
      </c>
      <c r="BK152" s="90">
        <v>1018.407416</v>
      </c>
      <c r="BL152" s="90">
        <v>227.35697379999999</v>
      </c>
      <c r="BM152" s="90">
        <v>5.2822094169999998</v>
      </c>
      <c r="BN152" s="90">
        <v>-1018.407416</v>
      </c>
      <c r="BO152" s="90">
        <v>-199.06838740000001</v>
      </c>
      <c r="BP152" s="90">
        <v>-208.00637689999999</v>
      </c>
      <c r="BQ152" s="338">
        <f t="shared" si="53"/>
        <v>328.5</v>
      </c>
      <c r="BT152" s="337">
        <v>147</v>
      </c>
      <c r="BU152" s="337">
        <v>28382400</v>
      </c>
      <c r="BV152" s="90">
        <v>1041.2547199999999</v>
      </c>
      <c r="BW152" s="90">
        <v>1001.4190160000001</v>
      </c>
      <c r="BX152" s="90">
        <v>-32.773164860000001</v>
      </c>
      <c r="BY152" s="90">
        <v>31.227061469999999</v>
      </c>
      <c r="BZ152" s="90">
        <v>-188.27428230000001</v>
      </c>
      <c r="CA152" s="90">
        <v>176.7793154</v>
      </c>
    </row>
    <row r="153" spans="2:79" ht="9.9499999999999993" customHeight="1">
      <c r="B153" s="141"/>
      <c r="C153" s="129"/>
      <c r="D153" s="129"/>
      <c r="E153" s="129"/>
      <c r="F153" s="129"/>
      <c r="G153" s="129"/>
      <c r="H153" s="129"/>
      <c r="I153" s="129"/>
      <c r="J153" s="129"/>
      <c r="K153" s="129"/>
      <c r="L153" s="85"/>
      <c r="M153" s="85"/>
      <c r="N153" s="308">
        <v>147</v>
      </c>
      <c r="O153" s="309">
        <v>1</v>
      </c>
      <c r="P153" s="309">
        <v>6</v>
      </c>
      <c r="Q153" s="309">
        <v>3</v>
      </c>
      <c r="R153" s="308">
        <v>147</v>
      </c>
      <c r="S153" s="317" t="s">
        <v>395</v>
      </c>
      <c r="T153" s="308">
        <v>0</v>
      </c>
      <c r="U153" s="308">
        <v>-1</v>
      </c>
      <c r="V153" s="308">
        <v>0.1</v>
      </c>
      <c r="W153" s="310">
        <v>9.9999999999999995E-7</v>
      </c>
      <c r="X153" s="308">
        <v>0.1</v>
      </c>
      <c r="Y153" s="308">
        <v>0.3</v>
      </c>
      <c r="Z153" s="308">
        <v>0.11</v>
      </c>
      <c r="AA153" s="308">
        <v>3.5</v>
      </c>
      <c r="AB153" s="314" t="s">
        <v>298</v>
      </c>
      <c r="AC153" s="241" t="str">
        <f t="shared" si="54"/>
        <v/>
      </c>
      <c r="AD153" s="241" t="str">
        <f t="shared" si="55"/>
        <v>4,7</v>
      </c>
      <c r="AE153" s="195">
        <v>113</v>
      </c>
      <c r="AF153" s="195">
        <v>22425600</v>
      </c>
      <c r="AG153" s="195">
        <v>0.374999999999999</v>
      </c>
      <c r="AH153" s="195">
        <v>0</v>
      </c>
      <c r="AI153" s="195">
        <v>0.23842739421906201</v>
      </c>
      <c r="AJ153" s="195">
        <v>0.25332413822118399</v>
      </c>
      <c r="AK153" s="195">
        <v>0</v>
      </c>
      <c r="AL153" s="195">
        <v>1.03797146841089E-2</v>
      </c>
      <c r="AM153" s="195">
        <v>0</v>
      </c>
      <c r="AN153" s="195">
        <v>0</v>
      </c>
      <c r="AO153" s="195">
        <v>-0.249999999999964</v>
      </c>
      <c r="AP153" s="195">
        <v>0</v>
      </c>
      <c r="AQ153" s="195">
        <v>0</v>
      </c>
      <c r="AR153" s="195">
        <v>0</v>
      </c>
      <c r="AS153" s="195">
        <v>0</v>
      </c>
      <c r="AT153" s="195">
        <v>0</v>
      </c>
      <c r="AU153" s="195">
        <v>259.55555555555497</v>
      </c>
      <c r="AV153" s="324"/>
      <c r="AW153" s="324"/>
      <c r="AX153" s="324"/>
      <c r="AY153" s="324"/>
      <c r="AZ153" s="324"/>
      <c r="BA153" s="324"/>
      <c r="BH153" s="337">
        <v>148</v>
      </c>
      <c r="BI153" s="337">
        <v>28557600</v>
      </c>
      <c r="BJ153" s="90">
        <v>185</v>
      </c>
      <c r="BK153" s="90">
        <v>1018.418794</v>
      </c>
      <c r="BL153" s="90">
        <v>227.3654641</v>
      </c>
      <c r="BM153" s="90">
        <v>5.2804722100000001</v>
      </c>
      <c r="BN153" s="90">
        <v>-1018.418794</v>
      </c>
      <c r="BO153" s="90">
        <v>-199.07634110000001</v>
      </c>
      <c r="BP153" s="90">
        <v>-208.0086508</v>
      </c>
      <c r="BQ153" s="338">
        <f t="shared" si="53"/>
        <v>330.52777777777777</v>
      </c>
      <c r="BT153" s="337">
        <v>148</v>
      </c>
      <c r="BU153" s="337">
        <v>28557600</v>
      </c>
      <c r="BV153" s="90">
        <v>1041.2547810000001</v>
      </c>
      <c r="BW153" s="90">
        <v>1001.419034</v>
      </c>
      <c r="BX153" s="90">
        <v>-32.775818870000002</v>
      </c>
      <c r="BY153" s="90">
        <v>31.227061469999999</v>
      </c>
      <c r="BZ153" s="90">
        <v>-188.27822610000001</v>
      </c>
      <c r="CA153" s="90">
        <v>176.78158930000001</v>
      </c>
    </row>
    <row r="154" spans="2:79" ht="9.9499999999999993" customHeight="1">
      <c r="B154" s="141"/>
      <c r="C154" s="129"/>
      <c r="D154" s="129"/>
      <c r="E154" s="129"/>
      <c r="F154" s="129"/>
      <c r="G154" s="129"/>
      <c r="H154" s="129"/>
      <c r="I154" s="129"/>
      <c r="J154" s="129"/>
      <c r="K154" s="129"/>
      <c r="L154" s="85"/>
      <c r="M154" s="85"/>
      <c r="N154" s="308">
        <v>148</v>
      </c>
      <c r="O154" s="309">
        <v>1</v>
      </c>
      <c r="P154" s="309">
        <v>6</v>
      </c>
      <c r="Q154" s="309">
        <v>4</v>
      </c>
      <c r="R154" s="308">
        <v>148</v>
      </c>
      <c r="S154" s="317" t="s">
        <v>396</v>
      </c>
      <c r="T154" s="308">
        <v>0</v>
      </c>
      <c r="U154" s="308">
        <v>-1</v>
      </c>
      <c r="V154" s="308">
        <v>0.1</v>
      </c>
      <c r="W154" s="310">
        <v>9.9999999999999995E-7</v>
      </c>
      <c r="X154" s="308">
        <v>0.1</v>
      </c>
      <c r="Y154" s="308">
        <v>0.3</v>
      </c>
      <c r="Z154" s="308">
        <v>0.11</v>
      </c>
      <c r="AA154" s="308">
        <v>3.5</v>
      </c>
      <c r="AB154" s="314" t="s">
        <v>298</v>
      </c>
      <c r="AC154" s="241" t="str">
        <f t="shared" si="54"/>
        <v/>
      </c>
      <c r="AD154" s="241" t="str">
        <f t="shared" si="55"/>
        <v>5,7</v>
      </c>
      <c r="AE154" s="195">
        <v>114</v>
      </c>
      <c r="AF154" s="195">
        <v>22600800</v>
      </c>
      <c r="AG154" s="195">
        <v>0.374999999999999</v>
      </c>
      <c r="AH154" s="195">
        <v>0</v>
      </c>
      <c r="AI154" s="195">
        <v>0.238427394219173</v>
      </c>
      <c r="AJ154" s="195">
        <v>0.25326871942363999</v>
      </c>
      <c r="AK154" s="195">
        <v>0</v>
      </c>
      <c r="AL154" s="195">
        <v>1.0608531263726E-2</v>
      </c>
      <c r="AM154" s="195">
        <v>0</v>
      </c>
      <c r="AN154" s="195">
        <v>0</v>
      </c>
      <c r="AO154" s="195">
        <v>-0.249999999999996</v>
      </c>
      <c r="AP154" s="195">
        <v>0</v>
      </c>
      <c r="AQ154" s="195">
        <v>0</v>
      </c>
      <c r="AR154" s="195">
        <v>0</v>
      </c>
      <c r="AS154" s="195">
        <v>0</v>
      </c>
      <c r="AT154" s="195">
        <v>0</v>
      </c>
      <c r="AU154" s="195">
        <v>261.58333333333297</v>
      </c>
      <c r="AV154" s="324"/>
      <c r="AW154" s="324"/>
      <c r="AX154" s="324"/>
      <c r="AY154" s="324"/>
      <c r="AZ154" s="324"/>
      <c r="BA154" s="324"/>
      <c r="BH154" s="337">
        <v>149</v>
      </c>
      <c r="BI154" s="337">
        <v>28732800</v>
      </c>
      <c r="BJ154" s="90">
        <v>185</v>
      </c>
      <c r="BK154" s="90">
        <v>1018.429377</v>
      </c>
      <c r="BL154" s="90">
        <v>227.3728194</v>
      </c>
      <c r="BM154" s="90">
        <v>5.2790303139999999</v>
      </c>
      <c r="BN154" s="90">
        <v>-1018.429377</v>
      </c>
      <c r="BO154" s="90">
        <v>-199.08290930000001</v>
      </c>
      <c r="BP154" s="90">
        <v>-208.0108798</v>
      </c>
      <c r="BQ154" s="338">
        <f t="shared" si="53"/>
        <v>332.55555555555554</v>
      </c>
      <c r="BT154" s="337">
        <v>149</v>
      </c>
      <c r="BU154" s="337">
        <v>28732800</v>
      </c>
      <c r="BV154" s="90">
        <v>1041.2548420000001</v>
      </c>
      <c r="BW154" s="90">
        <v>1001.419049</v>
      </c>
      <c r="BX154" s="90">
        <v>-32.778487499999997</v>
      </c>
      <c r="BY154" s="90">
        <v>31.227061469999999</v>
      </c>
      <c r="BZ154" s="90">
        <v>-188.2815828</v>
      </c>
      <c r="CA154" s="90">
        <v>176.78381830000001</v>
      </c>
    </row>
    <row r="155" spans="2:79" ht="9.9499999999999993" customHeight="1">
      <c r="B155" s="141"/>
      <c r="C155" s="129"/>
      <c r="D155" s="129"/>
      <c r="E155" s="129"/>
      <c r="F155" s="129"/>
      <c r="G155" s="129"/>
      <c r="H155" s="129"/>
      <c r="I155" s="129"/>
      <c r="J155" s="129"/>
      <c r="K155" s="129"/>
      <c r="L155" s="85"/>
      <c r="M155" s="85"/>
      <c r="N155" s="308">
        <v>149</v>
      </c>
      <c r="O155" s="309">
        <v>1</v>
      </c>
      <c r="P155" s="309">
        <v>6</v>
      </c>
      <c r="Q155" s="309">
        <v>5</v>
      </c>
      <c r="R155" s="308">
        <v>149</v>
      </c>
      <c r="S155" s="317" t="s">
        <v>397</v>
      </c>
      <c r="T155" s="308">
        <v>0</v>
      </c>
      <c r="U155" s="308">
        <v>-1</v>
      </c>
      <c r="V155" s="308">
        <v>0.1</v>
      </c>
      <c r="W155" s="310">
        <v>9.9999999999999995E-7</v>
      </c>
      <c r="X155" s="308">
        <v>0.1</v>
      </c>
      <c r="Y155" s="308">
        <v>0.3</v>
      </c>
      <c r="Z155" s="308">
        <v>0.11</v>
      </c>
      <c r="AA155" s="308">
        <v>3.5</v>
      </c>
      <c r="AB155" s="314" t="s">
        <v>276</v>
      </c>
      <c r="AC155" s="241" t="str">
        <f t="shared" si="54"/>
        <v>6,7</v>
      </c>
      <c r="AD155" s="241" t="str">
        <f t="shared" si="55"/>
        <v/>
      </c>
      <c r="AE155" s="195">
        <v>115</v>
      </c>
      <c r="AF155" s="195">
        <v>22776000</v>
      </c>
      <c r="AG155" s="195">
        <v>0.374999999999999</v>
      </c>
      <c r="AH155" s="195">
        <v>0</v>
      </c>
      <c r="AI155" s="195">
        <v>0.232944103503922</v>
      </c>
      <c r="AJ155" s="195">
        <v>0.25316960154082901</v>
      </c>
      <c r="AK155" s="195">
        <v>0</v>
      </c>
      <c r="AL155" s="195">
        <v>1.0846428336454699E-2</v>
      </c>
      <c r="AM155" s="195">
        <v>0</v>
      </c>
      <c r="AN155" s="195">
        <v>0</v>
      </c>
      <c r="AO155" s="195">
        <v>-0.249999999999964</v>
      </c>
      <c r="AP155" s="195">
        <v>0</v>
      </c>
      <c r="AQ155" s="195">
        <v>0</v>
      </c>
      <c r="AR155" s="195">
        <v>0</v>
      </c>
      <c r="AS155" s="195">
        <v>0</v>
      </c>
      <c r="AT155" s="195">
        <v>0</v>
      </c>
      <c r="AU155" s="195">
        <v>263.61111111111097</v>
      </c>
      <c r="AV155" s="324"/>
      <c r="AW155" s="324"/>
      <c r="AX155" s="324"/>
      <c r="AY155" s="324"/>
      <c r="AZ155" s="324"/>
      <c r="BA155" s="324"/>
      <c r="BH155" s="337">
        <v>150</v>
      </c>
      <c r="BI155" s="337">
        <v>28908000</v>
      </c>
      <c r="BJ155" s="90">
        <v>185</v>
      </c>
      <c r="BK155" s="90">
        <v>1018.439123</v>
      </c>
      <c r="BL155" s="90">
        <v>227.37900579999999</v>
      </c>
      <c r="BM155" s="90">
        <v>5.2778772209999998</v>
      </c>
      <c r="BN155" s="90">
        <v>-1018.439123</v>
      </c>
      <c r="BO155" s="90">
        <v>-199.08809289999999</v>
      </c>
      <c r="BP155" s="90">
        <v>-208.01303559999999</v>
      </c>
      <c r="BQ155" s="338">
        <f t="shared" si="53"/>
        <v>334.58333333333331</v>
      </c>
      <c r="BT155" s="337">
        <v>150</v>
      </c>
      <c r="BU155" s="337">
        <v>28908000</v>
      </c>
      <c r="BV155" s="90">
        <v>1041.254903</v>
      </c>
      <c r="BW155" s="90">
        <v>1001.4190620000001</v>
      </c>
      <c r="BX155" s="90">
        <v>-32.781140120000003</v>
      </c>
      <c r="BY155" s="90">
        <v>31.227061469999999</v>
      </c>
      <c r="BZ155" s="90">
        <v>-188.284367</v>
      </c>
      <c r="CA155" s="90">
        <v>176.7859742</v>
      </c>
    </row>
    <row r="156" spans="2:79" ht="9.9499999999999993" customHeight="1">
      <c r="B156" s="141"/>
      <c r="C156" s="129"/>
      <c r="D156" s="129"/>
      <c r="E156" s="129"/>
      <c r="F156" s="129"/>
      <c r="G156" s="129"/>
      <c r="H156" s="129"/>
      <c r="I156" s="129"/>
      <c r="J156" s="129"/>
      <c r="K156" s="129"/>
      <c r="L156" s="85"/>
      <c r="M156" s="85"/>
      <c r="N156" s="308">
        <v>150</v>
      </c>
      <c r="O156" s="309">
        <v>1</v>
      </c>
      <c r="P156" s="309">
        <v>6</v>
      </c>
      <c r="Q156" s="309">
        <v>6</v>
      </c>
      <c r="R156" s="308">
        <v>150</v>
      </c>
      <c r="S156" s="317" t="s">
        <v>398</v>
      </c>
      <c r="T156" s="308">
        <v>0</v>
      </c>
      <c r="U156" s="308">
        <v>-1</v>
      </c>
      <c r="V156" s="308">
        <v>0.1</v>
      </c>
      <c r="W156" s="310">
        <v>9.9999999999999995E-7</v>
      </c>
      <c r="X156" s="308">
        <v>0.1</v>
      </c>
      <c r="Y156" s="308">
        <v>0.3</v>
      </c>
      <c r="Z156" s="308">
        <v>0.11</v>
      </c>
      <c r="AA156" s="308">
        <v>3.5</v>
      </c>
      <c r="AB156" s="314" t="s">
        <v>276</v>
      </c>
      <c r="AC156" s="241" t="str">
        <f t="shared" si="54"/>
        <v>7,7</v>
      </c>
      <c r="AD156" s="241" t="str">
        <f t="shared" si="55"/>
        <v/>
      </c>
      <c r="AE156" s="195">
        <v>116</v>
      </c>
      <c r="AF156" s="195">
        <v>22951200</v>
      </c>
      <c r="AG156" s="195">
        <v>0.374999999999999</v>
      </c>
      <c r="AH156" s="195">
        <v>0</v>
      </c>
      <c r="AI156" s="195">
        <v>0.23294410350397701</v>
      </c>
      <c r="AJ156" s="195">
        <v>0.25309053822118799</v>
      </c>
      <c r="AK156" s="195">
        <v>0</v>
      </c>
      <c r="AL156" s="195">
        <v>1.1090648209929801E-2</v>
      </c>
      <c r="AM156" s="195">
        <v>0</v>
      </c>
      <c r="AN156" s="195">
        <v>0</v>
      </c>
      <c r="AO156" s="195">
        <v>-0.249999999999996</v>
      </c>
      <c r="AP156" s="195">
        <v>0</v>
      </c>
      <c r="AQ156" s="195">
        <v>0</v>
      </c>
      <c r="AR156" s="195">
        <v>0</v>
      </c>
      <c r="AS156" s="195">
        <v>0</v>
      </c>
      <c r="AT156" s="195">
        <v>0</v>
      </c>
      <c r="AU156" s="195">
        <v>265.638888888888</v>
      </c>
      <c r="AV156" s="324"/>
      <c r="AW156" s="324"/>
      <c r="AX156" s="324"/>
      <c r="AY156" s="324"/>
      <c r="AZ156" s="324"/>
      <c r="BA156" s="324"/>
      <c r="BH156" s="337">
        <v>151</v>
      </c>
      <c r="BI156" s="337">
        <v>29083200</v>
      </c>
      <c r="BJ156" s="90">
        <v>185</v>
      </c>
      <c r="BK156" s="90">
        <v>1018.4485110000001</v>
      </c>
      <c r="BL156" s="90">
        <v>227.38553450000001</v>
      </c>
      <c r="BM156" s="90">
        <v>5.278072656</v>
      </c>
      <c r="BN156" s="90">
        <v>-1018.4485110000001</v>
      </c>
      <c r="BO156" s="90">
        <v>-199.09338930000001</v>
      </c>
      <c r="BP156" s="90">
        <v>-208.01407259999999</v>
      </c>
      <c r="BQ156" s="338">
        <f t="shared" si="53"/>
        <v>336.61111111111109</v>
      </c>
      <c r="BT156" s="337">
        <v>151</v>
      </c>
      <c r="BU156" s="337">
        <v>29083200</v>
      </c>
      <c r="BV156" s="90">
        <v>1041.2549650000001</v>
      </c>
      <c r="BW156" s="90">
        <v>1001.419073</v>
      </c>
      <c r="BX156" s="90">
        <v>-32.783839059999998</v>
      </c>
      <c r="BY156" s="90">
        <v>31.227061469999999</v>
      </c>
      <c r="BZ156" s="90">
        <v>-188.28688550000001</v>
      </c>
      <c r="CA156" s="90">
        <v>176.7870111</v>
      </c>
    </row>
    <row r="157" spans="2:79" ht="9.9499999999999993" customHeight="1">
      <c r="B157" s="141"/>
      <c r="C157" s="129"/>
      <c r="D157" s="129"/>
      <c r="E157" s="129"/>
      <c r="F157" s="129"/>
      <c r="G157" s="129"/>
      <c r="H157" s="129"/>
      <c r="I157" s="129"/>
      <c r="J157" s="129"/>
      <c r="K157" s="129"/>
      <c r="L157" s="85"/>
      <c r="M157" s="85"/>
      <c r="N157" s="308">
        <v>151</v>
      </c>
      <c r="O157" s="309">
        <v>1</v>
      </c>
      <c r="P157" s="309">
        <v>6</v>
      </c>
      <c r="Q157" s="309">
        <v>7</v>
      </c>
      <c r="R157" s="308">
        <v>151</v>
      </c>
      <c r="S157" s="317" t="s">
        <v>399</v>
      </c>
      <c r="T157" s="308">
        <v>0</v>
      </c>
      <c r="U157" s="308">
        <v>-1</v>
      </c>
      <c r="V157" s="308">
        <v>0.1</v>
      </c>
      <c r="W157" s="310">
        <v>9.9999999999999995E-7</v>
      </c>
      <c r="X157" s="308">
        <v>0.1</v>
      </c>
      <c r="Y157" s="308">
        <v>0.3</v>
      </c>
      <c r="Z157" s="308">
        <v>0.11</v>
      </c>
      <c r="AA157" s="308">
        <v>3.5</v>
      </c>
      <c r="AB157" s="314" t="s">
        <v>276</v>
      </c>
      <c r="AC157" s="241" t="str">
        <f t="shared" si="54"/>
        <v>8,7</v>
      </c>
      <c r="AD157" s="241" t="str">
        <f t="shared" si="55"/>
        <v/>
      </c>
      <c r="AE157" s="195">
        <v>117</v>
      </c>
      <c r="AF157" s="195">
        <v>23126400</v>
      </c>
      <c r="AG157" s="195">
        <v>0.374999999999999</v>
      </c>
      <c r="AH157" s="195">
        <v>0</v>
      </c>
      <c r="AI157" s="195">
        <v>0.232944103503922</v>
      </c>
      <c r="AJ157" s="195">
        <v>0.25309053822118799</v>
      </c>
      <c r="AK157" s="195">
        <v>0</v>
      </c>
      <c r="AL157" s="195">
        <v>1.1338150774780001E-2</v>
      </c>
      <c r="AM157" s="195">
        <v>0</v>
      </c>
      <c r="AN157" s="195">
        <v>0</v>
      </c>
      <c r="AO157" s="195">
        <v>-0.249999999999996</v>
      </c>
      <c r="AP157" s="195">
        <v>0</v>
      </c>
      <c r="AQ157" s="195">
        <v>0</v>
      </c>
      <c r="AR157" s="195">
        <v>0</v>
      </c>
      <c r="AS157" s="195">
        <v>0</v>
      </c>
      <c r="AT157" s="195">
        <v>0</v>
      </c>
      <c r="AU157" s="195">
        <v>267.666666666666</v>
      </c>
      <c r="AV157" s="324"/>
      <c r="AW157" s="324"/>
      <c r="AX157" s="324"/>
      <c r="AY157" s="324"/>
      <c r="AZ157" s="324"/>
      <c r="BA157" s="324"/>
      <c r="BH157" s="337">
        <v>152</v>
      </c>
      <c r="BI157" s="337">
        <v>29258400</v>
      </c>
      <c r="BJ157" s="90">
        <v>185</v>
      </c>
      <c r="BK157" s="90">
        <v>1018.457434</v>
      </c>
      <c r="BL157" s="90">
        <v>227.39194409999999</v>
      </c>
      <c r="BM157" s="90">
        <v>5.2803363790000004</v>
      </c>
      <c r="BN157" s="90">
        <v>-1018.457434</v>
      </c>
      <c r="BO157" s="90">
        <v>-199.09840030000001</v>
      </c>
      <c r="BP157" s="90">
        <v>-208.0132074</v>
      </c>
      <c r="BQ157" s="338">
        <f t="shared" si="53"/>
        <v>338.63888888888891</v>
      </c>
      <c r="BT157" s="337">
        <v>152</v>
      </c>
      <c r="BU157" s="337">
        <v>29258400</v>
      </c>
      <c r="BV157" s="90">
        <v>1041.255028</v>
      </c>
      <c r="BW157" s="90">
        <v>1001.419083</v>
      </c>
      <c r="BX157" s="90">
        <v>-32.786566280000002</v>
      </c>
      <c r="BY157" s="90">
        <v>31.227061469999999</v>
      </c>
      <c r="BZ157" s="90">
        <v>-188.2890199</v>
      </c>
      <c r="CA157" s="90">
        <v>176.78614590000001</v>
      </c>
    </row>
    <row r="158" spans="2:79" ht="9.9499999999999993" customHeight="1">
      <c r="B158" s="141"/>
      <c r="C158" s="129"/>
      <c r="D158" s="129"/>
      <c r="E158" s="129"/>
      <c r="F158" s="129"/>
      <c r="G158" s="129"/>
      <c r="H158" s="129"/>
      <c r="I158" s="129"/>
      <c r="J158" s="129"/>
      <c r="K158" s="129"/>
      <c r="L158" s="85"/>
      <c r="M158" s="85"/>
      <c r="N158" s="308">
        <v>152</v>
      </c>
      <c r="O158" s="309">
        <v>1</v>
      </c>
      <c r="P158" s="309">
        <v>6</v>
      </c>
      <c r="Q158" s="309">
        <v>8</v>
      </c>
      <c r="R158" s="308">
        <v>152</v>
      </c>
      <c r="S158" s="317" t="s">
        <v>400</v>
      </c>
      <c r="T158" s="308">
        <v>0</v>
      </c>
      <c r="U158" s="308">
        <v>-1</v>
      </c>
      <c r="V158" s="308">
        <v>0.1</v>
      </c>
      <c r="W158" s="310">
        <v>9.9999999999999995E-7</v>
      </c>
      <c r="X158" s="308">
        <v>0.2</v>
      </c>
      <c r="Y158" s="308">
        <v>0.3</v>
      </c>
      <c r="Z158" s="308">
        <v>0.21</v>
      </c>
      <c r="AA158" s="308">
        <v>3.5</v>
      </c>
      <c r="AB158" s="314" t="s">
        <v>276</v>
      </c>
      <c r="AC158" s="241" t="str">
        <f t="shared" si="54"/>
        <v>9,7</v>
      </c>
      <c r="AD158" s="241" t="str">
        <f t="shared" si="55"/>
        <v/>
      </c>
      <c r="AE158" s="195">
        <v>118</v>
      </c>
      <c r="AF158" s="195">
        <v>23301600</v>
      </c>
      <c r="AG158" s="195">
        <v>0.374999999999999</v>
      </c>
      <c r="AH158" s="195">
        <v>0</v>
      </c>
      <c r="AI158" s="195">
        <v>0.23282730350397199</v>
      </c>
      <c r="AJ158" s="195">
        <v>0.252441530413684</v>
      </c>
      <c r="AK158" s="195">
        <v>0</v>
      </c>
      <c r="AL158" s="195">
        <v>1.15861137937144E-2</v>
      </c>
      <c r="AM158" s="195">
        <v>0</v>
      </c>
      <c r="AN158" s="195">
        <v>0</v>
      </c>
      <c r="AO158" s="195">
        <v>-0.249999999999996</v>
      </c>
      <c r="AP158" s="195">
        <v>0</v>
      </c>
      <c r="AQ158" s="195">
        <v>0</v>
      </c>
      <c r="AR158" s="195">
        <v>0</v>
      </c>
      <c r="AS158" s="195">
        <v>0</v>
      </c>
      <c r="AT158" s="195">
        <v>0</v>
      </c>
      <c r="AU158" s="195">
        <v>269.694444444444</v>
      </c>
      <c r="AV158" s="324"/>
      <c r="AW158" s="324"/>
      <c r="AX158" s="324"/>
      <c r="AY158" s="324"/>
      <c r="AZ158" s="324"/>
      <c r="BA158" s="324"/>
      <c r="BH158" s="337">
        <v>153</v>
      </c>
      <c r="BI158" s="337">
        <v>29433600</v>
      </c>
      <c r="BJ158" s="90">
        <v>185</v>
      </c>
      <c r="BK158" s="90">
        <v>1018.465896</v>
      </c>
      <c r="BL158" s="90">
        <v>227.39810180000001</v>
      </c>
      <c r="BM158" s="90">
        <v>5.2825647570000003</v>
      </c>
      <c r="BN158" s="90">
        <v>-1018.465896</v>
      </c>
      <c r="BO158" s="90">
        <v>-199.10300659999999</v>
      </c>
      <c r="BP158" s="90">
        <v>-208.0125304</v>
      </c>
      <c r="BQ158" s="338">
        <f t="shared" si="53"/>
        <v>340.66666666666669</v>
      </c>
      <c r="BT158" s="337">
        <v>153</v>
      </c>
      <c r="BU158" s="337">
        <v>29433600</v>
      </c>
      <c r="BV158" s="90">
        <v>1041.2550900000001</v>
      </c>
      <c r="BW158" s="90">
        <v>1001.419091</v>
      </c>
      <c r="BX158" s="90">
        <v>-32.789291820000003</v>
      </c>
      <c r="BY158" s="90">
        <v>31.227061469999999</v>
      </c>
      <c r="BZ158" s="90">
        <v>-188.2908521</v>
      </c>
      <c r="CA158" s="90">
        <v>176.78546890000001</v>
      </c>
    </row>
    <row r="159" spans="2:79" ht="9.9499999999999993" customHeight="1">
      <c r="B159" s="141"/>
      <c r="C159" s="129"/>
      <c r="D159" s="129"/>
      <c r="E159" s="129"/>
      <c r="F159" s="129"/>
      <c r="G159" s="129"/>
      <c r="H159" s="129"/>
      <c r="I159" s="129"/>
      <c r="J159" s="129"/>
      <c r="K159" s="129"/>
      <c r="L159" s="85"/>
      <c r="M159" s="85"/>
      <c r="N159" s="308">
        <v>153</v>
      </c>
      <c r="O159" s="309">
        <v>1</v>
      </c>
      <c r="P159" s="309">
        <v>7</v>
      </c>
      <c r="Q159" s="309">
        <v>1</v>
      </c>
      <c r="R159" s="308">
        <v>153</v>
      </c>
      <c r="S159" s="317" t="s">
        <v>401</v>
      </c>
      <c r="T159" s="308">
        <v>0</v>
      </c>
      <c r="U159" s="308">
        <v>-1</v>
      </c>
      <c r="V159" s="308">
        <v>0.1</v>
      </c>
      <c r="W159" s="310">
        <v>9.9999999999999995E-7</v>
      </c>
      <c r="X159" s="308">
        <v>0.2</v>
      </c>
      <c r="Y159" s="308">
        <v>0.3</v>
      </c>
      <c r="Z159" s="308">
        <v>0.21</v>
      </c>
      <c r="AA159" s="308">
        <v>3.5</v>
      </c>
      <c r="AB159" s="314" t="s">
        <v>276</v>
      </c>
      <c r="AC159" s="241" t="str">
        <f t="shared" si="54"/>
        <v>2,8</v>
      </c>
      <c r="AD159" s="241" t="str">
        <f t="shared" si="55"/>
        <v/>
      </c>
      <c r="AE159" s="195">
        <v>119</v>
      </c>
      <c r="AF159" s="195">
        <v>23476800</v>
      </c>
      <c r="AG159" s="195">
        <v>0.374999999999999</v>
      </c>
      <c r="AH159" s="195">
        <v>0</v>
      </c>
      <c r="AI159" s="195">
        <v>0.232710503504023</v>
      </c>
      <c r="AJ159" s="195">
        <v>0.24943501107774199</v>
      </c>
      <c r="AK159" s="195">
        <v>0</v>
      </c>
      <c r="AL159" s="195">
        <v>1.1832014782402899E-2</v>
      </c>
      <c r="AM159" s="195">
        <v>0</v>
      </c>
      <c r="AN159" s="195">
        <v>0</v>
      </c>
      <c r="AO159" s="195">
        <v>-0.249999999999996</v>
      </c>
      <c r="AP159" s="195">
        <v>0</v>
      </c>
      <c r="AQ159" s="195">
        <v>0</v>
      </c>
      <c r="AR159" s="195">
        <v>0</v>
      </c>
      <c r="AS159" s="195">
        <v>0</v>
      </c>
      <c r="AT159" s="195">
        <v>0</v>
      </c>
      <c r="AU159" s="195">
        <v>271.722222222222</v>
      </c>
      <c r="AV159" s="324"/>
      <c r="AW159" s="324"/>
      <c r="AX159" s="324"/>
      <c r="AY159" s="324"/>
      <c r="AZ159" s="324"/>
      <c r="BA159" s="324"/>
      <c r="BH159" s="337">
        <v>154</v>
      </c>
      <c r="BI159" s="337">
        <v>29608800</v>
      </c>
      <c r="BJ159" s="90">
        <v>185</v>
      </c>
      <c r="BK159" s="90">
        <v>1018.474017</v>
      </c>
      <c r="BL159" s="90">
        <v>227.4040626</v>
      </c>
      <c r="BM159" s="90">
        <v>5.2846851619999997</v>
      </c>
      <c r="BN159" s="90">
        <v>-1018.474017</v>
      </c>
      <c r="BO159" s="90">
        <v>-199.10736220000001</v>
      </c>
      <c r="BP159" s="90">
        <v>-208.0120153</v>
      </c>
      <c r="BQ159" s="338">
        <f t="shared" si="53"/>
        <v>342.69444444444446</v>
      </c>
      <c r="BT159" s="337">
        <v>154</v>
      </c>
      <c r="BU159" s="337">
        <v>29608800</v>
      </c>
      <c r="BV159" s="90">
        <v>1041.2551530000001</v>
      </c>
      <c r="BW159" s="90">
        <v>1001.419098</v>
      </c>
      <c r="BX159" s="90">
        <v>-32.7919999</v>
      </c>
      <c r="BY159" s="90">
        <v>31.227061469999999</v>
      </c>
      <c r="BZ159" s="90">
        <v>-188.29245069999999</v>
      </c>
      <c r="CA159" s="90">
        <v>176.78495380000001</v>
      </c>
    </row>
    <row r="160" spans="2:79" ht="9.9499999999999993" customHeight="1">
      <c r="B160" s="141"/>
      <c r="C160" s="129"/>
      <c r="D160" s="129"/>
      <c r="E160" s="129"/>
      <c r="F160" s="129"/>
      <c r="G160" s="129"/>
      <c r="H160" s="129"/>
      <c r="I160" s="129"/>
      <c r="J160" s="129"/>
      <c r="K160" s="129"/>
      <c r="L160" s="85"/>
      <c r="M160" s="85"/>
      <c r="N160" s="308">
        <v>154</v>
      </c>
      <c r="O160" s="309">
        <v>1</v>
      </c>
      <c r="P160" s="309">
        <v>7</v>
      </c>
      <c r="Q160" s="309">
        <v>2</v>
      </c>
      <c r="R160" s="308">
        <v>154</v>
      </c>
      <c r="S160" s="317" t="s">
        <v>402</v>
      </c>
      <c r="T160" s="308">
        <v>0</v>
      </c>
      <c r="U160" s="308">
        <v>-1</v>
      </c>
      <c r="V160" s="308">
        <v>0.1</v>
      </c>
      <c r="W160" s="310">
        <v>9.9999999999999995E-7</v>
      </c>
      <c r="X160" s="308">
        <v>0.2</v>
      </c>
      <c r="Y160" s="308">
        <v>0.3</v>
      </c>
      <c r="Z160" s="308">
        <v>0.21</v>
      </c>
      <c r="AA160" s="308">
        <v>3.5</v>
      </c>
      <c r="AB160" s="314" t="s">
        <v>276</v>
      </c>
      <c r="AC160" s="241" t="str">
        <f t="shared" si="54"/>
        <v>3,8</v>
      </c>
      <c r="AD160" s="241" t="str">
        <f t="shared" si="55"/>
        <v/>
      </c>
      <c r="AE160" s="195">
        <v>120</v>
      </c>
      <c r="AF160" s="195">
        <v>23652000</v>
      </c>
      <c r="AG160" s="195">
        <v>0.374999999999999</v>
      </c>
      <c r="AH160" s="195">
        <v>0</v>
      </c>
      <c r="AI160" s="195">
        <v>0.23259370350390701</v>
      </c>
      <c r="AJ160" s="195">
        <v>0.24943501107774199</v>
      </c>
      <c r="AK160" s="195">
        <v>0</v>
      </c>
      <c r="AL160" s="195">
        <v>1.2094414279479101E-2</v>
      </c>
      <c r="AM160" s="195">
        <v>0</v>
      </c>
      <c r="AN160" s="195">
        <v>0</v>
      </c>
      <c r="AO160" s="195">
        <v>-0.249999999999964</v>
      </c>
      <c r="AP160" s="195">
        <v>0</v>
      </c>
      <c r="AQ160" s="195">
        <v>0</v>
      </c>
      <c r="AR160" s="195">
        <v>0</v>
      </c>
      <c r="AS160" s="195">
        <v>0</v>
      </c>
      <c r="AT160" s="195">
        <v>0</v>
      </c>
      <c r="AU160" s="195">
        <v>273.75</v>
      </c>
      <c r="AV160" s="324"/>
      <c r="AW160" s="324"/>
      <c r="AX160" s="324"/>
      <c r="AY160" s="324"/>
      <c r="AZ160" s="324"/>
      <c r="BA160" s="324"/>
      <c r="BH160" s="337">
        <v>155</v>
      </c>
      <c r="BI160" s="337">
        <v>29784000</v>
      </c>
      <c r="BJ160" s="90">
        <v>185</v>
      </c>
      <c r="BK160" s="90">
        <v>1018.481808</v>
      </c>
      <c r="BL160" s="90">
        <v>227.40976929999999</v>
      </c>
      <c r="BM160" s="90">
        <v>5.2866997299999996</v>
      </c>
      <c r="BN160" s="90">
        <v>-1018.481808</v>
      </c>
      <c r="BO160" s="90">
        <v>-199.11144060000001</v>
      </c>
      <c r="BP160" s="90">
        <v>-208.011629</v>
      </c>
      <c r="BQ160" s="338">
        <f t="shared" si="53"/>
        <v>344.72222222222223</v>
      </c>
      <c r="BT160" s="337">
        <v>155</v>
      </c>
      <c r="BU160" s="337">
        <v>29784000</v>
      </c>
      <c r="BV160" s="90">
        <v>1041.255214</v>
      </c>
      <c r="BW160" s="90">
        <v>1001.4191049999999</v>
      </c>
      <c r="BX160" s="90">
        <v>-32.794670179999997</v>
      </c>
      <c r="BY160" s="90">
        <v>31.227061469999999</v>
      </c>
      <c r="BZ160" s="90">
        <v>-188.29385569999999</v>
      </c>
      <c r="CA160" s="90">
        <v>176.78456750000001</v>
      </c>
    </row>
    <row r="161" spans="2:79" ht="9.9499999999999993" customHeight="1">
      <c r="B161" s="141"/>
      <c r="C161" s="129"/>
      <c r="D161" s="129"/>
      <c r="E161" s="129"/>
      <c r="F161" s="129"/>
      <c r="G161" s="129"/>
      <c r="H161" s="129"/>
      <c r="I161" s="129"/>
      <c r="J161" s="129"/>
      <c r="K161" s="129"/>
      <c r="L161" s="85"/>
      <c r="M161" s="85"/>
      <c r="N161" s="308">
        <v>155</v>
      </c>
      <c r="O161" s="309">
        <v>1</v>
      </c>
      <c r="P161" s="309">
        <v>7</v>
      </c>
      <c r="Q161" s="309">
        <v>3</v>
      </c>
      <c r="R161" s="308">
        <v>155</v>
      </c>
      <c r="S161" s="317" t="s">
        <v>403</v>
      </c>
      <c r="T161" s="308">
        <v>0</v>
      </c>
      <c r="U161" s="308">
        <v>-1</v>
      </c>
      <c r="V161" s="308">
        <v>0.1</v>
      </c>
      <c r="W161" s="310">
        <v>9.9999999999999995E-7</v>
      </c>
      <c r="X161" s="308">
        <v>0.1</v>
      </c>
      <c r="Y161" s="308">
        <v>0.3</v>
      </c>
      <c r="Z161" s="308">
        <v>0.11</v>
      </c>
      <c r="AA161" s="308">
        <v>3.5</v>
      </c>
      <c r="AB161" s="314" t="s">
        <v>298</v>
      </c>
      <c r="AC161" s="241" t="str">
        <f t="shared" si="54"/>
        <v/>
      </c>
      <c r="AD161" s="241" t="str">
        <f t="shared" si="55"/>
        <v>4,8</v>
      </c>
      <c r="AE161" s="195">
        <v>121</v>
      </c>
      <c r="AF161" s="195">
        <v>23827200</v>
      </c>
      <c r="AG161" s="195">
        <v>0.25</v>
      </c>
      <c r="AH161" s="195">
        <v>0</v>
      </c>
      <c r="AI161" s="195">
        <v>0.232476903503957</v>
      </c>
      <c r="AJ161" s="195">
        <v>0.24943501107774199</v>
      </c>
      <c r="AK161" s="195">
        <v>0</v>
      </c>
      <c r="AL161" s="195">
        <v>1.25175668526772E-2</v>
      </c>
      <c r="AM161" s="195">
        <v>0</v>
      </c>
      <c r="AN161" s="195">
        <v>0</v>
      </c>
      <c r="AO161" s="195">
        <v>-0.24999999978878801</v>
      </c>
      <c r="AP161" s="195">
        <v>0</v>
      </c>
      <c r="AQ161" s="195">
        <v>0</v>
      </c>
      <c r="AR161" s="195">
        <v>0</v>
      </c>
      <c r="AS161" s="195">
        <v>0</v>
      </c>
      <c r="AT161" s="195">
        <v>0</v>
      </c>
      <c r="AU161" s="195">
        <v>275.77777777777698</v>
      </c>
      <c r="AV161" s="324"/>
      <c r="AW161" s="324"/>
      <c r="AX161" s="324"/>
      <c r="AY161" s="324"/>
      <c r="AZ161" s="324"/>
      <c r="BA161" s="324"/>
      <c r="BH161" s="337">
        <v>156</v>
      </c>
      <c r="BI161" s="337">
        <v>29959200</v>
      </c>
      <c r="BJ161" s="90">
        <v>185</v>
      </c>
      <c r="BK161" s="90">
        <v>1018.489461</v>
      </c>
      <c r="BL161" s="90">
        <v>227.4154317</v>
      </c>
      <c r="BM161" s="90">
        <v>5.2886057490000002</v>
      </c>
      <c r="BN161" s="90">
        <v>-1018.489461</v>
      </c>
      <c r="BO161" s="90">
        <v>-199.1154047</v>
      </c>
      <c r="BP161" s="90">
        <v>-208.0114212</v>
      </c>
      <c r="BQ161" s="338">
        <f t="shared" si="53"/>
        <v>346.75</v>
      </c>
      <c r="BT161" s="337">
        <v>156</v>
      </c>
      <c r="BU161" s="337">
        <v>29959200</v>
      </c>
      <c r="BV161" s="90">
        <v>1041.255275</v>
      </c>
      <c r="BW161" s="90">
        <v>1001.419111</v>
      </c>
      <c r="BX161" s="90">
        <v>-32.79735531</v>
      </c>
      <c r="BY161" s="90">
        <v>31.227061469999999</v>
      </c>
      <c r="BZ161" s="90">
        <v>-188.29514829999999</v>
      </c>
      <c r="CA161" s="90">
        <v>176.7843598</v>
      </c>
    </row>
    <row r="162" spans="2:79" ht="9.9499999999999993" customHeight="1">
      <c r="B162" s="141"/>
      <c r="C162" s="129"/>
      <c r="D162" s="129"/>
      <c r="E162" s="129"/>
      <c r="F162" s="129"/>
      <c r="G162" s="129"/>
      <c r="H162" s="129"/>
      <c r="I162" s="129"/>
      <c r="J162" s="129"/>
      <c r="K162" s="129"/>
      <c r="L162" s="85"/>
      <c r="M162" s="85"/>
      <c r="N162" s="308">
        <v>156</v>
      </c>
      <c r="O162" s="309">
        <v>1</v>
      </c>
      <c r="P162" s="309">
        <v>7</v>
      </c>
      <c r="Q162" s="309">
        <v>4</v>
      </c>
      <c r="R162" s="308">
        <v>156</v>
      </c>
      <c r="S162" s="317" t="s">
        <v>404</v>
      </c>
      <c r="T162" s="308">
        <v>0</v>
      </c>
      <c r="U162" s="308">
        <v>-1</v>
      </c>
      <c r="V162" s="308">
        <v>0.1</v>
      </c>
      <c r="W162" s="310">
        <v>9.9999999999999995E-7</v>
      </c>
      <c r="X162" s="308">
        <v>0.1</v>
      </c>
      <c r="Y162" s="308">
        <v>0.3</v>
      </c>
      <c r="Z162" s="308">
        <v>0.11</v>
      </c>
      <c r="AA162" s="308">
        <v>3.5</v>
      </c>
      <c r="AB162" s="314" t="s">
        <v>298</v>
      </c>
      <c r="AC162" s="241" t="str">
        <f t="shared" si="54"/>
        <v/>
      </c>
      <c r="AD162" s="241" t="str">
        <f t="shared" si="55"/>
        <v>5,8</v>
      </c>
      <c r="AE162" s="195">
        <v>122</v>
      </c>
      <c r="AF162" s="195">
        <v>24002400</v>
      </c>
      <c r="AG162" s="195">
        <v>0.25</v>
      </c>
      <c r="AH162" s="195">
        <v>0</v>
      </c>
      <c r="AI162" s="195">
        <v>0.23236010350400799</v>
      </c>
      <c r="AJ162" s="195">
        <v>0.249349713380385</v>
      </c>
      <c r="AK162" s="195">
        <v>0</v>
      </c>
      <c r="AL162" s="195">
        <v>1.3103206292619801E-2</v>
      </c>
      <c r="AM162" s="195">
        <v>0</v>
      </c>
      <c r="AN162" s="195">
        <v>0</v>
      </c>
      <c r="AO162" s="195">
        <v>-0.25000000000009098</v>
      </c>
      <c r="AP162" s="195">
        <v>0</v>
      </c>
      <c r="AQ162" s="195">
        <v>0</v>
      </c>
      <c r="AR162" s="195">
        <v>0</v>
      </c>
      <c r="AS162" s="195">
        <v>0</v>
      </c>
      <c r="AT162" s="195">
        <v>0</v>
      </c>
      <c r="AU162" s="195">
        <v>277.80555555555497</v>
      </c>
      <c r="AV162" s="324"/>
      <c r="AW162" s="324"/>
      <c r="AX162" s="324"/>
      <c r="AY162" s="324"/>
      <c r="AZ162" s="324"/>
      <c r="BA162" s="324"/>
      <c r="BH162" s="337">
        <v>157</v>
      </c>
      <c r="BI162" s="337">
        <v>30134400</v>
      </c>
      <c r="BJ162" s="90">
        <v>185</v>
      </c>
      <c r="BK162" s="90">
        <v>1018.497016</v>
      </c>
      <c r="BL162" s="90">
        <v>227.42090540000001</v>
      </c>
      <c r="BM162" s="90">
        <v>5.2904167859999998</v>
      </c>
      <c r="BN162" s="90">
        <v>-1018.497016</v>
      </c>
      <c r="BO162" s="90">
        <v>-199.11909439999999</v>
      </c>
      <c r="BP162" s="90">
        <v>-208.01139430000001</v>
      </c>
      <c r="BQ162" s="338">
        <f t="shared" si="53"/>
        <v>348.77777777777777</v>
      </c>
      <c r="BT162" s="337">
        <v>157</v>
      </c>
      <c r="BU162" s="337">
        <v>30134400</v>
      </c>
      <c r="BV162" s="90">
        <v>1041.2553379999999</v>
      </c>
      <c r="BW162" s="90">
        <v>1001.419116</v>
      </c>
      <c r="BX162" s="90">
        <v>-32.800072329999999</v>
      </c>
      <c r="BY162" s="90">
        <v>31.227061469999999</v>
      </c>
      <c r="BZ162" s="90">
        <v>-188.29633419999999</v>
      </c>
      <c r="CA162" s="90">
        <v>176.78433279999999</v>
      </c>
    </row>
    <row r="163" spans="2:79" ht="9.9499999999999993" customHeight="1">
      <c r="B163" s="141"/>
      <c r="C163" s="129"/>
      <c r="D163" s="129"/>
      <c r="E163" s="129"/>
      <c r="F163" s="129"/>
      <c r="G163" s="129"/>
      <c r="H163" s="129"/>
      <c r="I163" s="129"/>
      <c r="J163" s="129"/>
      <c r="K163" s="129"/>
      <c r="L163" s="85"/>
      <c r="M163" s="85"/>
      <c r="N163" s="308">
        <v>157</v>
      </c>
      <c r="O163" s="309">
        <v>1</v>
      </c>
      <c r="P163" s="309">
        <v>7</v>
      </c>
      <c r="Q163" s="309">
        <v>5</v>
      </c>
      <c r="R163" s="308">
        <v>157</v>
      </c>
      <c r="S163" s="317" t="s">
        <v>405</v>
      </c>
      <c r="T163" s="308">
        <v>0</v>
      </c>
      <c r="U163" s="308">
        <v>-1</v>
      </c>
      <c r="V163" s="308">
        <v>0.1</v>
      </c>
      <c r="W163" s="310">
        <v>9.9999999999999995E-7</v>
      </c>
      <c r="X163" s="308">
        <v>0.1</v>
      </c>
      <c r="Y163" s="308">
        <v>0.3</v>
      </c>
      <c r="Z163" s="308">
        <v>0.11</v>
      </c>
      <c r="AA163" s="308">
        <v>3.5</v>
      </c>
      <c r="AB163" s="314" t="s">
        <v>276</v>
      </c>
      <c r="AC163" s="241" t="str">
        <f t="shared" si="54"/>
        <v>6,8</v>
      </c>
      <c r="AD163" s="241" t="str">
        <f t="shared" si="55"/>
        <v/>
      </c>
      <c r="AE163" s="195">
        <v>123</v>
      </c>
      <c r="AF163" s="195">
        <v>24177600</v>
      </c>
      <c r="AG163" s="195">
        <v>0.25</v>
      </c>
      <c r="AH163" s="195">
        <v>0</v>
      </c>
      <c r="AI163" s="195">
        <v>0.23224330350400299</v>
      </c>
      <c r="AJ163" s="195">
        <v>0.24925600677693599</v>
      </c>
      <c r="AK163" s="195">
        <v>0</v>
      </c>
      <c r="AL163" s="195">
        <v>1.38059696707107E-2</v>
      </c>
      <c r="AM163" s="195">
        <v>0</v>
      </c>
      <c r="AN163" s="195">
        <v>0</v>
      </c>
      <c r="AO163" s="195">
        <v>-0.249999999999996</v>
      </c>
      <c r="AP163" s="195">
        <v>0</v>
      </c>
      <c r="AQ163" s="195">
        <v>0</v>
      </c>
      <c r="AR163" s="195">
        <v>0</v>
      </c>
      <c r="AS163" s="195">
        <v>0</v>
      </c>
      <c r="AT163" s="195">
        <v>0</v>
      </c>
      <c r="AU163" s="195">
        <v>279.83333333333297</v>
      </c>
      <c r="AV163" s="324"/>
      <c r="AW163" s="324"/>
      <c r="AX163" s="324"/>
      <c r="AY163" s="324"/>
      <c r="AZ163" s="324"/>
      <c r="BA163" s="324"/>
      <c r="BH163" s="337">
        <v>158</v>
      </c>
      <c r="BI163" s="337">
        <v>30309600</v>
      </c>
      <c r="BJ163" s="90">
        <v>185</v>
      </c>
      <c r="BK163" s="90">
        <v>1018.504415</v>
      </c>
      <c r="BL163" s="90">
        <v>227.4258834</v>
      </c>
      <c r="BM163" s="90">
        <v>5.2921579469999998</v>
      </c>
      <c r="BN163" s="90">
        <v>-1018.504415</v>
      </c>
      <c r="BO163" s="90">
        <v>-199.1221951</v>
      </c>
      <c r="BP163" s="90">
        <v>-208.0115304</v>
      </c>
      <c r="BQ163" s="338">
        <f t="shared" si="53"/>
        <v>350.80555555555554</v>
      </c>
      <c r="BT163" s="337">
        <v>158</v>
      </c>
      <c r="BU163" s="337">
        <v>30309600</v>
      </c>
      <c r="BV163" s="90">
        <v>1041.2554009999999</v>
      </c>
      <c r="BW163" s="90">
        <v>1001.419121</v>
      </c>
      <c r="BX163" s="90">
        <v>-32.802822679999998</v>
      </c>
      <c r="BY163" s="90">
        <v>31.227061469999999</v>
      </c>
      <c r="BZ163" s="90">
        <v>-188.2973566</v>
      </c>
      <c r="CA163" s="90">
        <v>176.78446890000001</v>
      </c>
    </row>
    <row r="164" spans="2:79" ht="9.9499999999999993" customHeight="1">
      <c r="B164" s="141"/>
      <c r="C164" s="129"/>
      <c r="D164" s="129"/>
      <c r="E164" s="129"/>
      <c r="F164" s="129"/>
      <c r="G164" s="129"/>
      <c r="H164" s="129"/>
      <c r="I164" s="129"/>
      <c r="J164" s="129"/>
      <c r="K164" s="129"/>
      <c r="L164" s="85"/>
      <c r="M164" s="85"/>
      <c r="N164" s="308">
        <v>158</v>
      </c>
      <c r="O164" s="309">
        <v>1</v>
      </c>
      <c r="P164" s="309">
        <v>7</v>
      </c>
      <c r="Q164" s="309">
        <v>6</v>
      </c>
      <c r="R164" s="308">
        <v>158</v>
      </c>
      <c r="S164" s="317" t="s">
        <v>406</v>
      </c>
      <c r="T164" s="308">
        <v>0</v>
      </c>
      <c r="U164" s="308">
        <v>-1</v>
      </c>
      <c r="V164" s="308">
        <v>0.1</v>
      </c>
      <c r="W164" s="310">
        <v>9.9999999999999995E-7</v>
      </c>
      <c r="X164" s="308">
        <v>0.1</v>
      </c>
      <c r="Y164" s="308">
        <v>0.3</v>
      </c>
      <c r="Z164" s="308">
        <v>0.11</v>
      </c>
      <c r="AA164" s="308">
        <v>3.5</v>
      </c>
      <c r="AB164" s="314" t="s">
        <v>276</v>
      </c>
      <c r="AC164" s="241" t="str">
        <f t="shared" si="54"/>
        <v>7,8</v>
      </c>
      <c r="AD164" s="241" t="str">
        <f t="shared" si="55"/>
        <v/>
      </c>
      <c r="AE164" s="195">
        <v>124</v>
      </c>
      <c r="AF164" s="195">
        <v>24352800</v>
      </c>
      <c r="AG164" s="195">
        <v>0.25</v>
      </c>
      <c r="AH164" s="195">
        <v>0</v>
      </c>
      <c r="AI164" s="195">
        <v>0.23212650350394201</v>
      </c>
      <c r="AJ164" s="195">
        <v>0.24916246526533001</v>
      </c>
      <c r="AK164" s="195">
        <v>0</v>
      </c>
      <c r="AL164" s="195">
        <v>1.45684870954831E-2</v>
      </c>
      <c r="AM164" s="195">
        <v>0</v>
      </c>
      <c r="AN164" s="195">
        <v>0</v>
      </c>
      <c r="AO164" s="195">
        <v>-0.249999999999933</v>
      </c>
      <c r="AP164" s="195">
        <v>0</v>
      </c>
      <c r="AQ164" s="195">
        <v>0</v>
      </c>
      <c r="AR164" s="195">
        <v>0</v>
      </c>
      <c r="AS164" s="195">
        <v>0</v>
      </c>
      <c r="AT164" s="195">
        <v>0</v>
      </c>
      <c r="AU164" s="195">
        <v>281.86111111111097</v>
      </c>
      <c r="AV164" s="324"/>
      <c r="AW164" s="324"/>
      <c r="AX164" s="324"/>
      <c r="AY164" s="324"/>
      <c r="AZ164" s="324"/>
      <c r="BA164" s="324"/>
      <c r="BH164" s="337">
        <v>159</v>
      </c>
      <c r="BI164" s="337">
        <v>30484800</v>
      </c>
      <c r="BJ164" s="90">
        <v>185</v>
      </c>
      <c r="BK164" s="90">
        <v>1018.511557</v>
      </c>
      <c r="BL164" s="90">
        <v>227.43014869999999</v>
      </c>
      <c r="BM164" s="90">
        <v>5.2938582089999997</v>
      </c>
      <c r="BN164" s="90">
        <v>-1018.511557</v>
      </c>
      <c r="BO164" s="90">
        <v>-199.12448979999999</v>
      </c>
      <c r="BP164" s="90">
        <v>-208.01180070000001</v>
      </c>
      <c r="BQ164" s="338">
        <f t="shared" si="53"/>
        <v>352.83333333333331</v>
      </c>
      <c r="BT164" s="337">
        <v>159</v>
      </c>
      <c r="BU164" s="337">
        <v>30484800</v>
      </c>
      <c r="BV164" s="90">
        <v>1041.255465</v>
      </c>
      <c r="BW164" s="90">
        <v>1001.419124</v>
      </c>
      <c r="BX164" s="90">
        <v>-32.80559693</v>
      </c>
      <c r="BY164" s="90">
        <v>31.227061469999999</v>
      </c>
      <c r="BZ164" s="90">
        <v>-188.29814450000001</v>
      </c>
      <c r="CA164" s="90">
        <v>176.78473919999999</v>
      </c>
    </row>
    <row r="165" spans="2:79" ht="9.9499999999999993" customHeight="1">
      <c r="B165" s="141"/>
      <c r="C165" s="129"/>
      <c r="D165" s="129"/>
      <c r="E165" s="129"/>
      <c r="F165" s="129"/>
      <c r="G165" s="129"/>
      <c r="H165" s="129"/>
      <c r="I165" s="129"/>
      <c r="J165" s="129"/>
      <c r="K165" s="129"/>
      <c r="L165" s="85"/>
      <c r="M165" s="85"/>
      <c r="N165" s="308">
        <v>159</v>
      </c>
      <c r="O165" s="309">
        <v>1</v>
      </c>
      <c r="P165" s="309">
        <v>7</v>
      </c>
      <c r="Q165" s="309">
        <v>7</v>
      </c>
      <c r="R165" s="308">
        <v>159</v>
      </c>
      <c r="S165" s="317" t="s">
        <v>407</v>
      </c>
      <c r="T165" s="308">
        <v>0</v>
      </c>
      <c r="U165" s="308">
        <v>-1</v>
      </c>
      <c r="V165" s="308">
        <v>0.1</v>
      </c>
      <c r="W165" s="310">
        <v>9.9999999999999995E-7</v>
      </c>
      <c r="X165" s="308">
        <v>0.2</v>
      </c>
      <c r="Y165" s="308">
        <v>0.3</v>
      </c>
      <c r="Z165" s="308">
        <v>0.21</v>
      </c>
      <c r="AA165" s="308">
        <v>3.5</v>
      </c>
      <c r="AB165" s="314" t="s">
        <v>276</v>
      </c>
      <c r="AC165" s="241" t="str">
        <f t="shared" si="54"/>
        <v>8,8</v>
      </c>
      <c r="AD165" s="241" t="str">
        <f t="shared" si="55"/>
        <v/>
      </c>
      <c r="AE165" s="195">
        <v>125</v>
      </c>
      <c r="AF165" s="195">
        <v>24528000</v>
      </c>
      <c r="AG165" s="195">
        <v>0.25</v>
      </c>
      <c r="AH165" s="195">
        <v>0</v>
      </c>
      <c r="AI165" s="195">
        <v>0.23210557183487801</v>
      </c>
      <c r="AJ165" s="195">
        <v>0.24908461107774099</v>
      </c>
      <c r="AK165" s="195">
        <v>0</v>
      </c>
      <c r="AL165" s="195">
        <v>1.53348940393213E-2</v>
      </c>
      <c r="AM165" s="195">
        <v>0</v>
      </c>
      <c r="AN165" s="195">
        <v>0</v>
      </c>
      <c r="AO165" s="195">
        <v>-0.249999999999964</v>
      </c>
      <c r="AP165" s="195">
        <v>0</v>
      </c>
      <c r="AQ165" s="195">
        <v>0</v>
      </c>
      <c r="AR165" s="195">
        <v>0</v>
      </c>
      <c r="AS165" s="195">
        <v>0</v>
      </c>
      <c r="AT165" s="195">
        <v>0</v>
      </c>
      <c r="AU165" s="195">
        <v>283.888888888888</v>
      </c>
      <c r="AV165" s="324"/>
      <c r="AW165" s="324"/>
      <c r="AX165" s="324"/>
      <c r="AY165" s="324"/>
      <c r="AZ165" s="324"/>
      <c r="BA165" s="324"/>
      <c r="BH165" s="337">
        <v>160</v>
      </c>
      <c r="BI165" s="337">
        <v>30660000</v>
      </c>
      <c r="BJ165" s="90">
        <v>185</v>
      </c>
      <c r="BK165" s="90">
        <v>1018.51838</v>
      </c>
      <c r="BL165" s="90">
        <v>227.43373800000001</v>
      </c>
      <c r="BM165" s="90">
        <v>5.2955375419999999</v>
      </c>
      <c r="BN165" s="90">
        <v>-1018.51838</v>
      </c>
      <c r="BO165" s="90">
        <v>-199.12601749999999</v>
      </c>
      <c r="BP165" s="90">
        <v>-208.0121829</v>
      </c>
      <c r="BQ165" s="338">
        <f t="shared" si="53"/>
        <v>354.86111111111109</v>
      </c>
      <c r="BT165" s="337">
        <v>160</v>
      </c>
      <c r="BU165" s="337">
        <v>30660000</v>
      </c>
      <c r="BV165" s="90">
        <v>1041.255529</v>
      </c>
      <c r="BW165" s="90">
        <v>1001.419127</v>
      </c>
      <c r="BX165" s="90">
        <v>-32.808385970000003</v>
      </c>
      <c r="BY165" s="90">
        <v>31.227061469999999</v>
      </c>
      <c r="BZ165" s="90">
        <v>-188.29866190000001</v>
      </c>
      <c r="CA165" s="90">
        <v>176.78512140000001</v>
      </c>
    </row>
    <row r="166" spans="2:79" ht="9.9499999999999993" customHeight="1">
      <c r="B166" s="141"/>
      <c r="C166" s="129" t="str">
        <f>IF(ISNUMBER(#REF!),INDEX(#REF!,#REF!,1),"")</f>
        <v/>
      </c>
      <c r="D166" s="129" t="str">
        <f>IF(ISNUMBER(#REF!),INDEX(#REF!,#REF!,1),"")</f>
        <v/>
      </c>
      <c r="E166" s="129" t="str">
        <f>IF(ISNUMBER(#REF!),INDEX(#REF!,#REF!,1),"")</f>
        <v/>
      </c>
      <c r="F166" s="129" t="str">
        <f>IF(ISNUMBER(#REF!),INDEX(#REF!,#REF!,1),"")</f>
        <v/>
      </c>
      <c r="G166" s="129" t="str">
        <f>IF(ISNUMBER(#REF!),INDEX(#REF!,#REF!,1),"")</f>
        <v/>
      </c>
      <c r="H166" s="129" t="str">
        <f>IF(ISNUMBER(#REF!),INDEX(#REF!,#REF!,1),"")</f>
        <v/>
      </c>
      <c r="I166" s="129" t="str">
        <f>IF(ISNUMBER(#REF!),INDEX(#REF!,#REF!,1),"")</f>
        <v/>
      </c>
      <c r="J166" s="129" t="str">
        <f>IF(ISNUMBER(#REF!),INDEX(#REF!,#REF!,1),"")</f>
        <v/>
      </c>
      <c r="K166" s="129"/>
      <c r="L166" s="85"/>
      <c r="M166" s="85"/>
      <c r="N166" s="308">
        <v>160</v>
      </c>
      <c r="O166" s="309">
        <v>1</v>
      </c>
      <c r="P166" s="309">
        <v>7</v>
      </c>
      <c r="Q166" s="309">
        <v>8</v>
      </c>
      <c r="R166" s="308">
        <v>160</v>
      </c>
      <c r="S166" s="317" t="s">
        <v>408</v>
      </c>
      <c r="T166" s="308">
        <v>0</v>
      </c>
      <c r="U166" s="308">
        <v>-1</v>
      </c>
      <c r="V166" s="308">
        <v>0.1</v>
      </c>
      <c r="W166" s="310">
        <v>9.9999999999999995E-7</v>
      </c>
      <c r="X166" s="308">
        <v>0.2</v>
      </c>
      <c r="Y166" s="308">
        <v>0.3</v>
      </c>
      <c r="Z166" s="308">
        <v>0.21</v>
      </c>
      <c r="AA166" s="308">
        <v>3.5</v>
      </c>
      <c r="AB166" s="314" t="s">
        <v>276</v>
      </c>
      <c r="AC166" s="241" t="str">
        <f t="shared" si="54"/>
        <v>9,8</v>
      </c>
      <c r="AD166" s="241" t="str">
        <f t="shared" si="55"/>
        <v/>
      </c>
      <c r="AE166" s="195">
        <v>126</v>
      </c>
      <c r="AF166" s="195">
        <v>24703200</v>
      </c>
      <c r="AG166" s="195">
        <v>0.25</v>
      </c>
      <c r="AH166" s="195">
        <v>0</v>
      </c>
      <c r="AI166" s="195">
        <v>0.232009703503993</v>
      </c>
      <c r="AJ166" s="195">
        <v>0.24908461107774099</v>
      </c>
      <c r="AK166" s="195">
        <v>0</v>
      </c>
      <c r="AL166" s="195">
        <v>1.6064843067483899E-2</v>
      </c>
      <c r="AM166" s="195">
        <v>0</v>
      </c>
      <c r="AN166" s="195">
        <v>0</v>
      </c>
      <c r="AO166" s="195">
        <v>-0.25000000000006001</v>
      </c>
      <c r="AP166" s="195">
        <v>0</v>
      </c>
      <c r="AQ166" s="195">
        <v>0</v>
      </c>
      <c r="AR166" s="195">
        <v>0</v>
      </c>
      <c r="AS166" s="195">
        <v>0</v>
      </c>
      <c r="AT166" s="195">
        <v>0</v>
      </c>
      <c r="AU166" s="195">
        <v>285.916666666666</v>
      </c>
      <c r="AV166" s="324"/>
      <c r="AW166" s="324"/>
      <c r="AX166" s="324"/>
      <c r="AY166" s="324"/>
      <c r="AZ166" s="324"/>
      <c r="BA166" s="324"/>
      <c r="BH166" s="337">
        <v>161</v>
      </c>
      <c r="BI166" s="337">
        <v>30835200</v>
      </c>
      <c r="BJ166" s="90">
        <v>185</v>
      </c>
      <c r="BK166" s="90">
        <v>1018.52486</v>
      </c>
      <c r="BL166" s="90">
        <v>227.43672079999999</v>
      </c>
      <c r="BM166" s="90">
        <v>5.29720893</v>
      </c>
      <c r="BN166" s="90">
        <v>-1018.52486</v>
      </c>
      <c r="BO166" s="90">
        <v>-199.1268518</v>
      </c>
      <c r="BP166" s="90">
        <v>-208.01266010000001</v>
      </c>
      <c r="BQ166" s="338">
        <f t="shared" si="53"/>
        <v>356.88888888888891</v>
      </c>
      <c r="BT166" s="337">
        <v>161</v>
      </c>
      <c r="BU166" s="337">
        <v>30835200</v>
      </c>
      <c r="BV166" s="90">
        <v>1041.2555930000001</v>
      </c>
      <c r="BW166" s="90">
        <v>1001.419128</v>
      </c>
      <c r="BX166" s="90">
        <v>-32.811181949999998</v>
      </c>
      <c r="BY166" s="90">
        <v>31.227061469999999</v>
      </c>
      <c r="BZ166" s="90">
        <v>-188.29890159999999</v>
      </c>
      <c r="CA166" s="90">
        <v>176.78559859999999</v>
      </c>
    </row>
    <row r="167" spans="2:79" ht="9.9499999999999993" customHeight="1">
      <c r="B167" s="141"/>
      <c r="C167" s="129" t="str">
        <f>IF(ISNUMBER(#REF!),INDEX(#REF!,#REF!,1),"")</f>
        <v/>
      </c>
      <c r="D167" s="129" t="str">
        <f>IF(ISNUMBER(#REF!),INDEX(#REF!,#REF!,1),"")</f>
        <v/>
      </c>
      <c r="E167" s="129" t="str">
        <f>IF(ISNUMBER(#REF!),INDEX(#REF!,#REF!,1),"")</f>
        <v/>
      </c>
      <c r="F167" s="129" t="str">
        <f>IF(ISNUMBER(#REF!),INDEX(#REF!,#REF!,1),"")</f>
        <v/>
      </c>
      <c r="G167" s="129" t="str">
        <f>IF(ISNUMBER(#REF!),INDEX(#REF!,#REF!,1),"")</f>
        <v/>
      </c>
      <c r="H167" s="129" t="str">
        <f>IF(ISNUMBER(#REF!),INDEX(#REF!,#REF!,1),"")</f>
        <v/>
      </c>
      <c r="I167" s="129" t="str">
        <f>IF(ISNUMBER(#REF!),INDEX(#REF!,#REF!,1),"")</f>
        <v/>
      </c>
      <c r="J167" s="129" t="str">
        <f>IF(ISNUMBER(#REF!),INDEX(#REF!,#REF!,1),"")</f>
        <v/>
      </c>
      <c r="K167" s="129"/>
      <c r="L167" s="85"/>
      <c r="M167" s="85"/>
      <c r="N167" s="308">
        <v>161</v>
      </c>
      <c r="O167" s="309">
        <v>1</v>
      </c>
      <c r="P167" s="309">
        <v>8</v>
      </c>
      <c r="Q167" s="309">
        <v>1</v>
      </c>
      <c r="R167" s="308">
        <v>161</v>
      </c>
      <c r="S167" s="317" t="s">
        <v>409</v>
      </c>
      <c r="T167" s="308">
        <v>0</v>
      </c>
      <c r="U167" s="308">
        <v>-1</v>
      </c>
      <c r="V167" s="308">
        <v>0.1</v>
      </c>
      <c r="W167" s="310">
        <v>9.9999999999999995E-7</v>
      </c>
      <c r="X167" s="308">
        <v>0.2</v>
      </c>
      <c r="Y167" s="308">
        <v>0.3</v>
      </c>
      <c r="Z167" s="308">
        <v>0.21</v>
      </c>
      <c r="AA167" s="308">
        <v>3.5</v>
      </c>
      <c r="AB167" s="314" t="s">
        <v>276</v>
      </c>
      <c r="AC167" s="241" t="str">
        <f t="shared" si="54"/>
        <v>2,9</v>
      </c>
      <c r="AD167" s="241" t="str">
        <f t="shared" si="55"/>
        <v/>
      </c>
      <c r="AE167" s="195">
        <v>127</v>
      </c>
      <c r="AF167" s="195">
        <v>24878400</v>
      </c>
      <c r="AG167" s="195">
        <v>0.25</v>
      </c>
      <c r="AH167" s="195">
        <v>0</v>
      </c>
      <c r="AI167" s="195">
        <v>0.231892903503988</v>
      </c>
      <c r="AJ167" s="195">
        <v>0.24908461107774099</v>
      </c>
      <c r="AK167" s="195">
        <v>0</v>
      </c>
      <c r="AL167" s="195">
        <v>1.67438048183658E-2</v>
      </c>
      <c r="AM167" s="195">
        <v>0</v>
      </c>
      <c r="AN167" s="195">
        <v>0</v>
      </c>
      <c r="AO167" s="195">
        <v>-0.249999999999964</v>
      </c>
      <c r="AP167" s="195">
        <v>0</v>
      </c>
      <c r="AQ167" s="195">
        <v>0</v>
      </c>
      <c r="AR167" s="195">
        <v>0</v>
      </c>
      <c r="AS167" s="195">
        <v>0</v>
      </c>
      <c r="AT167" s="195">
        <v>0</v>
      </c>
      <c r="AU167" s="195">
        <v>287.944444444444</v>
      </c>
      <c r="AV167" s="324"/>
      <c r="AW167" s="324"/>
      <c r="AX167" s="324"/>
      <c r="AY167" s="324"/>
      <c r="AZ167" s="324"/>
      <c r="BA167" s="324"/>
      <c r="BH167" s="337">
        <v>162</v>
      </c>
      <c r="BI167" s="337">
        <v>31010400</v>
      </c>
      <c r="BJ167" s="90">
        <v>185</v>
      </c>
      <c r="BK167" s="90">
        <v>1018.530989</v>
      </c>
      <c r="BL167" s="90">
        <v>227.43920739999999</v>
      </c>
      <c r="BM167" s="90">
        <v>5.2988828019999996</v>
      </c>
      <c r="BN167" s="90">
        <v>-1018.530989</v>
      </c>
      <c r="BO167" s="90">
        <v>-199.12710960000001</v>
      </c>
      <c r="BP167" s="90">
        <v>-208.013215</v>
      </c>
      <c r="BQ167" s="338">
        <f t="shared" si="53"/>
        <v>358.91666666666669</v>
      </c>
      <c r="BT167" s="337">
        <v>162</v>
      </c>
      <c r="BU167" s="337">
        <v>31010400</v>
      </c>
      <c r="BV167" s="90">
        <v>1041.2556569999999</v>
      </c>
      <c r="BW167" s="90">
        <v>1001.419128</v>
      </c>
      <c r="BX167" s="90">
        <v>-32.813977270000002</v>
      </c>
      <c r="BY167" s="90">
        <v>31.227061469999999</v>
      </c>
      <c r="BZ167" s="90">
        <v>-188.29887400000001</v>
      </c>
      <c r="CA167" s="90">
        <v>176.78615350000001</v>
      </c>
    </row>
    <row r="168" spans="2:79" ht="9.9499999999999993" customHeight="1">
      <c r="B168" s="141"/>
      <c r="C168" s="129" t="str">
        <f>IF(ISNUMBER(#REF!),INDEX(#REF!,#REF!,1),"")</f>
        <v/>
      </c>
      <c r="D168" s="129" t="str">
        <f>IF(ISNUMBER(#REF!),INDEX(#REF!,#REF!,1),"")</f>
        <v/>
      </c>
      <c r="E168" s="129" t="str">
        <f>IF(ISNUMBER(#REF!),INDEX(#REF!,#REF!,1),"")</f>
        <v/>
      </c>
      <c r="F168" s="129" t="str">
        <f>IF(ISNUMBER(#REF!),INDEX(#REF!,#REF!,1),"")</f>
        <v/>
      </c>
      <c r="G168" s="129" t="str">
        <f>IF(ISNUMBER(#REF!),INDEX(#REF!,#REF!,1),"")</f>
        <v/>
      </c>
      <c r="H168" s="129" t="str">
        <f>IF(ISNUMBER(#REF!),INDEX(#REF!,#REF!,1),"")</f>
        <v/>
      </c>
      <c r="I168" s="129" t="str">
        <f>IF(ISNUMBER(#REF!),INDEX(#REF!,#REF!,1),"")</f>
        <v/>
      </c>
      <c r="J168" s="129" t="str">
        <f>IF(ISNUMBER(#REF!),INDEX(#REF!,#REF!,1),"")</f>
        <v/>
      </c>
      <c r="K168" s="129"/>
      <c r="L168" s="85"/>
      <c r="M168" s="85"/>
      <c r="N168" s="308">
        <v>162</v>
      </c>
      <c r="O168" s="309">
        <v>1</v>
      </c>
      <c r="P168" s="309">
        <v>8</v>
      </c>
      <c r="Q168" s="309">
        <v>2</v>
      </c>
      <c r="R168" s="308">
        <v>162</v>
      </c>
      <c r="S168" s="317" t="s">
        <v>410</v>
      </c>
      <c r="T168" s="308">
        <v>0</v>
      </c>
      <c r="U168" s="308">
        <v>-1</v>
      </c>
      <c r="V168" s="308">
        <v>0.1</v>
      </c>
      <c r="W168" s="310">
        <v>9.9999999999999995E-7</v>
      </c>
      <c r="X168" s="308">
        <v>0.2</v>
      </c>
      <c r="Y168" s="308">
        <v>0.3</v>
      </c>
      <c r="Z168" s="308">
        <v>0.21</v>
      </c>
      <c r="AA168" s="308">
        <v>3.5</v>
      </c>
      <c r="AB168" s="314" t="s">
        <v>276</v>
      </c>
      <c r="AC168" s="241" t="str">
        <f t="shared" si="54"/>
        <v>3,9</v>
      </c>
      <c r="AD168" s="241" t="str">
        <f t="shared" si="55"/>
        <v/>
      </c>
      <c r="AE168" s="195">
        <v>128</v>
      </c>
      <c r="AF168" s="195">
        <v>25053600</v>
      </c>
      <c r="AG168" s="195">
        <v>0.25</v>
      </c>
      <c r="AH168" s="195">
        <v>0</v>
      </c>
      <c r="AI168" s="195">
        <v>0.23177610350392699</v>
      </c>
      <c r="AJ168" s="195">
        <v>0.24908461107774099</v>
      </c>
      <c r="AK168" s="195">
        <v>0</v>
      </c>
      <c r="AL168" s="195">
        <v>1.73696278811316E-2</v>
      </c>
      <c r="AM168" s="195">
        <v>0</v>
      </c>
      <c r="AN168" s="195">
        <v>0</v>
      </c>
      <c r="AO168" s="195">
        <v>-0.249999999999964</v>
      </c>
      <c r="AP168" s="195">
        <v>0</v>
      </c>
      <c r="AQ168" s="195">
        <v>0</v>
      </c>
      <c r="AR168" s="195">
        <v>0</v>
      </c>
      <c r="AS168" s="195">
        <v>0</v>
      </c>
      <c r="AT168" s="195">
        <v>0</v>
      </c>
      <c r="AU168" s="195">
        <v>289.972222222222</v>
      </c>
      <c r="AV168" s="324"/>
      <c r="AW168" s="324"/>
      <c r="AX168" s="324"/>
      <c r="AY168" s="324"/>
      <c r="AZ168" s="324"/>
      <c r="BA168" s="324"/>
      <c r="BH168" s="337">
        <v>163</v>
      </c>
      <c r="BI168" s="337">
        <v>31185600</v>
      </c>
      <c r="BJ168" s="90">
        <v>185</v>
      </c>
      <c r="BK168" s="90">
        <v>1018.5367680000001</v>
      </c>
      <c r="BL168" s="90">
        <v>227.44129770000001</v>
      </c>
      <c r="BM168" s="90">
        <v>5.3005696269999998</v>
      </c>
      <c r="BN168" s="90">
        <v>-1018.5367680000001</v>
      </c>
      <c r="BO168" s="90">
        <v>-199.12689409999999</v>
      </c>
      <c r="BP168" s="90">
        <v>-208.01383390000001</v>
      </c>
      <c r="BQ168" s="338">
        <f t="shared" si="53"/>
        <v>360.94444444444446</v>
      </c>
      <c r="BT168" s="337">
        <v>163</v>
      </c>
      <c r="BU168" s="337">
        <v>31185600</v>
      </c>
      <c r="BV168" s="90">
        <v>1041.255721</v>
      </c>
      <c r="BW168" s="90">
        <v>1001.419126</v>
      </c>
      <c r="BX168" s="90">
        <v>-32.816765320000002</v>
      </c>
      <c r="BY168" s="90">
        <v>31.227061469999999</v>
      </c>
      <c r="BZ168" s="90">
        <v>-188.2985955</v>
      </c>
      <c r="CA168" s="90">
        <v>176.78677239999999</v>
      </c>
    </row>
    <row r="169" spans="2:79" ht="9.9499999999999993" customHeight="1">
      <c r="B169" s="141"/>
      <c r="C169" s="129" t="str">
        <f>IF(ISNUMBER(#REF!),INDEX(#REF!,#REF!,1),"")</f>
        <v/>
      </c>
      <c r="D169" s="129" t="str">
        <f>IF(ISNUMBER(#REF!),INDEX(#REF!,#REF!,1),"")</f>
        <v/>
      </c>
      <c r="E169" s="129" t="str">
        <f>IF(ISNUMBER(#REF!),INDEX(#REF!,#REF!,1),"")</f>
        <v/>
      </c>
      <c r="F169" s="129" t="str">
        <f>IF(ISNUMBER(#REF!),INDEX(#REF!,#REF!,1),"")</f>
        <v/>
      </c>
      <c r="G169" s="129" t="str">
        <f>IF(ISNUMBER(#REF!),INDEX(#REF!,#REF!,1),"")</f>
        <v/>
      </c>
      <c r="H169" s="129" t="str">
        <f>IF(ISNUMBER(#REF!),INDEX(#REF!,#REF!,1),"")</f>
        <v/>
      </c>
      <c r="I169" s="129" t="str">
        <f>IF(ISNUMBER(#REF!),INDEX(#REF!,#REF!,1),"")</f>
        <v/>
      </c>
      <c r="J169" s="129" t="str">
        <f>IF(ISNUMBER(#REF!),INDEX(#REF!,#REF!,1),"")</f>
        <v/>
      </c>
      <c r="K169" s="129"/>
      <c r="L169" s="85"/>
      <c r="M169" s="85"/>
      <c r="N169" s="308">
        <v>163</v>
      </c>
      <c r="O169" s="309">
        <v>1</v>
      </c>
      <c r="P169" s="309">
        <v>8</v>
      </c>
      <c r="Q169" s="309">
        <v>3</v>
      </c>
      <c r="R169" s="308">
        <v>163</v>
      </c>
      <c r="S169" s="317" t="s">
        <v>411</v>
      </c>
      <c r="T169" s="308">
        <v>0</v>
      </c>
      <c r="U169" s="308">
        <v>-1</v>
      </c>
      <c r="V169" s="308">
        <v>0.1</v>
      </c>
      <c r="W169" s="310">
        <v>9.9999999999999995E-7</v>
      </c>
      <c r="X169" s="308">
        <v>0.1</v>
      </c>
      <c r="Y169" s="308">
        <v>0.3</v>
      </c>
      <c r="Z169" s="308">
        <v>0.11</v>
      </c>
      <c r="AA169" s="308">
        <v>3.5</v>
      </c>
      <c r="AB169" s="314" t="s">
        <v>298</v>
      </c>
      <c r="AC169" s="241" t="str">
        <f t="shared" si="54"/>
        <v/>
      </c>
      <c r="AD169" s="241" t="str">
        <f t="shared" si="55"/>
        <v>4,9</v>
      </c>
      <c r="AE169" s="195">
        <v>129</v>
      </c>
      <c r="AF169" s="195">
        <v>25228800</v>
      </c>
      <c r="AG169" s="195">
        <v>0.25</v>
      </c>
      <c r="AH169" s="195">
        <v>0</v>
      </c>
      <c r="AI169" s="195">
        <v>0.231659303503922</v>
      </c>
      <c r="AJ169" s="195">
        <v>0.24844956507393301</v>
      </c>
      <c r="AK169" s="195">
        <v>0</v>
      </c>
      <c r="AL169" s="195">
        <v>1.79450341911549E-2</v>
      </c>
      <c r="AM169" s="195">
        <v>0</v>
      </c>
      <c r="AN169" s="195">
        <v>0</v>
      </c>
      <c r="AO169" s="195">
        <v>-0.25000000000002798</v>
      </c>
      <c r="AP169" s="195">
        <v>0</v>
      </c>
      <c r="AQ169" s="195">
        <v>0</v>
      </c>
      <c r="AR169" s="195">
        <v>0</v>
      </c>
      <c r="AS169" s="195">
        <v>0</v>
      </c>
      <c r="AT169" s="195">
        <v>0</v>
      </c>
      <c r="AU169" s="195">
        <v>292</v>
      </c>
      <c r="AV169" s="324"/>
      <c r="AW169" s="324"/>
      <c r="AX169" s="324"/>
      <c r="AY169" s="324"/>
      <c r="AZ169" s="324"/>
      <c r="BA169" s="324"/>
      <c r="BH169" s="337">
        <v>164</v>
      </c>
      <c r="BI169" s="337">
        <v>31360800</v>
      </c>
      <c r="BJ169" s="90">
        <v>185</v>
      </c>
      <c r="BK169" s="90">
        <v>1018.542203</v>
      </c>
      <c r="BL169" s="90">
        <v>227.4429327</v>
      </c>
      <c r="BM169" s="90">
        <v>5.3022665739999999</v>
      </c>
      <c r="BN169" s="90">
        <v>-1018.542203</v>
      </c>
      <c r="BO169" s="90">
        <v>-199.12616249999999</v>
      </c>
      <c r="BP169" s="90">
        <v>-208.01450360000001</v>
      </c>
      <c r="BQ169" s="338">
        <f t="shared" si="53"/>
        <v>362.97222222222223</v>
      </c>
      <c r="BT169" s="337">
        <v>164</v>
      </c>
      <c r="BU169" s="337">
        <v>31360800</v>
      </c>
      <c r="BV169" s="90">
        <v>1041.2557850000001</v>
      </c>
      <c r="BW169" s="90">
        <v>1001.419124</v>
      </c>
      <c r="BX169" s="90">
        <v>-32.819539810000002</v>
      </c>
      <c r="BY169" s="90">
        <v>31.227061469999999</v>
      </c>
      <c r="BZ169" s="90">
        <v>-188.29807529999999</v>
      </c>
      <c r="CA169" s="90">
        <v>176.78744219999999</v>
      </c>
    </row>
    <row r="170" spans="2:79" ht="9.9499999999999993" customHeight="1">
      <c r="B170" s="141"/>
      <c r="C170" s="129" t="str">
        <f>IF(ISNUMBER(#REF!),INDEX(#REF!,#REF!,1),"")</f>
        <v/>
      </c>
      <c r="D170" s="129" t="str">
        <f>IF(ISNUMBER(#REF!),INDEX(#REF!,#REF!,1),"")</f>
        <v/>
      </c>
      <c r="E170" s="129" t="str">
        <f>IF(ISNUMBER(#REF!),INDEX(#REF!,#REF!,1),"")</f>
        <v/>
      </c>
      <c r="F170" s="129" t="str">
        <f>IF(ISNUMBER(#REF!),INDEX(#REF!,#REF!,1),"")</f>
        <v/>
      </c>
      <c r="G170" s="129" t="str">
        <f>IF(ISNUMBER(#REF!),INDEX(#REF!,#REF!,1),"")</f>
        <v/>
      </c>
      <c r="H170" s="129" t="str">
        <f>IF(ISNUMBER(#REF!),INDEX(#REF!,#REF!,1),"")</f>
        <v/>
      </c>
      <c r="I170" s="129" t="str">
        <f>IF(ISNUMBER(#REF!),INDEX(#REF!,#REF!,1),"")</f>
        <v/>
      </c>
      <c r="J170" s="129" t="str">
        <f>IF(ISNUMBER(#REF!),INDEX(#REF!,#REF!,1),"")</f>
        <v/>
      </c>
      <c r="K170" s="129"/>
      <c r="L170" s="85"/>
      <c r="M170" s="85"/>
      <c r="N170" s="308">
        <v>164</v>
      </c>
      <c r="O170" s="309">
        <v>1</v>
      </c>
      <c r="P170" s="309">
        <v>8</v>
      </c>
      <c r="Q170" s="309">
        <v>4</v>
      </c>
      <c r="R170" s="308">
        <v>164</v>
      </c>
      <c r="S170" s="317" t="s">
        <v>412</v>
      </c>
      <c r="T170" s="308">
        <v>0</v>
      </c>
      <c r="U170" s="308">
        <v>-1</v>
      </c>
      <c r="V170" s="308">
        <v>0.1</v>
      </c>
      <c r="W170" s="310">
        <v>9.9999999999999995E-7</v>
      </c>
      <c r="X170" s="308">
        <v>0.1</v>
      </c>
      <c r="Y170" s="308">
        <v>0.3</v>
      </c>
      <c r="Z170" s="308">
        <v>0.11</v>
      </c>
      <c r="AA170" s="308">
        <v>3.5</v>
      </c>
      <c r="AB170" s="314" t="s">
        <v>298</v>
      </c>
      <c r="AC170" s="241" t="str">
        <f t="shared" si="54"/>
        <v/>
      </c>
      <c r="AD170" s="241" t="str">
        <f t="shared" si="55"/>
        <v>5,9</v>
      </c>
      <c r="AE170" s="195">
        <v>130</v>
      </c>
      <c r="AF170" s="195">
        <v>25404000</v>
      </c>
      <c r="AG170" s="195">
        <v>0.25</v>
      </c>
      <c r="AH170" s="195">
        <v>0</v>
      </c>
      <c r="AI170" s="195">
        <v>0.23154250350397301</v>
      </c>
      <c r="AJ170" s="195">
        <v>0.24527434005489701</v>
      </c>
      <c r="AK170" s="195">
        <v>0</v>
      </c>
      <c r="AL170" s="195">
        <v>1.84746384132187E-2</v>
      </c>
      <c r="AM170" s="195">
        <v>0</v>
      </c>
      <c r="AN170" s="195">
        <v>0</v>
      </c>
      <c r="AO170" s="195">
        <v>-0.25000000000002798</v>
      </c>
      <c r="AP170" s="195">
        <v>0</v>
      </c>
      <c r="AQ170" s="195">
        <v>0</v>
      </c>
      <c r="AR170" s="195">
        <v>0</v>
      </c>
      <c r="AS170" s="195">
        <v>0</v>
      </c>
      <c r="AT170" s="195">
        <v>0</v>
      </c>
      <c r="AU170" s="195">
        <v>294.02777777777698</v>
      </c>
      <c r="AV170" s="324"/>
      <c r="AW170" s="324"/>
      <c r="AX170" s="324"/>
      <c r="AY170" s="324"/>
      <c r="AZ170" s="324"/>
      <c r="BA170" s="324"/>
      <c r="BH170" s="337">
        <v>165</v>
      </c>
      <c r="BI170" s="337">
        <v>31536000</v>
      </c>
      <c r="BJ170" s="90">
        <v>185</v>
      </c>
      <c r="BK170" s="90">
        <v>1018.547459</v>
      </c>
      <c r="BL170" s="90">
        <v>227.44461609999999</v>
      </c>
      <c r="BM170" s="90">
        <v>5.3039643720000003</v>
      </c>
      <c r="BN170" s="90">
        <v>-1018.547459</v>
      </c>
      <c r="BO170" s="90">
        <v>-199.12540910000001</v>
      </c>
      <c r="BP170" s="90">
        <v>-208.01524269999999</v>
      </c>
      <c r="BQ170" s="338">
        <f t="shared" si="53"/>
        <v>365</v>
      </c>
      <c r="BT170" s="337">
        <v>165</v>
      </c>
      <c r="BU170" s="337">
        <v>31536000</v>
      </c>
      <c r="BV170" s="90">
        <v>1041.255848</v>
      </c>
      <c r="BW170" s="90">
        <v>1001.419121</v>
      </c>
      <c r="BX170" s="90">
        <v>-32.8223135</v>
      </c>
      <c r="BY170" s="90">
        <v>31.227061469999999</v>
      </c>
      <c r="BZ170" s="90">
        <v>-188.29744930000001</v>
      </c>
      <c r="CA170" s="90">
        <v>176.7881812</v>
      </c>
    </row>
    <row r="171" spans="2:79" ht="9.9499999999999993" customHeight="1">
      <c r="B171" s="141"/>
      <c r="C171" s="129" t="str">
        <f>IF(ISNUMBER(#REF!),INDEX(#REF!,#REF!,1),"")</f>
        <v/>
      </c>
      <c r="D171" s="129" t="str">
        <f>IF(ISNUMBER(#REF!),INDEX(#REF!,#REF!,1),"")</f>
        <v/>
      </c>
      <c r="E171" s="129" t="str">
        <f>IF(ISNUMBER(#REF!),INDEX(#REF!,#REF!,1),"")</f>
        <v/>
      </c>
      <c r="F171" s="129" t="str">
        <f>IF(ISNUMBER(#REF!),INDEX(#REF!,#REF!,1),"")</f>
        <v/>
      </c>
      <c r="G171" s="129" t="str">
        <f>IF(ISNUMBER(#REF!),INDEX(#REF!,#REF!,1),"")</f>
        <v/>
      </c>
      <c r="H171" s="129" t="str">
        <f>IF(ISNUMBER(#REF!),INDEX(#REF!,#REF!,1),"")</f>
        <v/>
      </c>
      <c r="I171" s="129" t="str">
        <f>IF(ISNUMBER(#REF!),INDEX(#REF!,#REF!,1),"")</f>
        <v/>
      </c>
      <c r="J171" s="129" t="str">
        <f>IF(ISNUMBER(#REF!),INDEX(#REF!,#REF!,1),"")</f>
        <v/>
      </c>
      <c r="K171" s="129"/>
      <c r="L171" s="85"/>
      <c r="M171" s="85"/>
      <c r="N171" s="308">
        <v>165</v>
      </c>
      <c r="O171" s="309">
        <v>1</v>
      </c>
      <c r="P171" s="309">
        <v>8</v>
      </c>
      <c r="Q171" s="309">
        <v>5</v>
      </c>
      <c r="R171" s="308">
        <v>165</v>
      </c>
      <c r="S171" s="317" t="s">
        <v>413</v>
      </c>
      <c r="T171" s="308">
        <v>0</v>
      </c>
      <c r="U171" s="308">
        <v>-1</v>
      </c>
      <c r="V171" s="308">
        <v>0.1</v>
      </c>
      <c r="W171" s="310">
        <v>9.9999999999999995E-7</v>
      </c>
      <c r="X171" s="308">
        <v>0.1</v>
      </c>
      <c r="Y171" s="308">
        <v>0.3</v>
      </c>
      <c r="Z171" s="308">
        <v>0.11</v>
      </c>
      <c r="AA171" s="308">
        <v>3.5</v>
      </c>
      <c r="AB171" s="314" t="s">
        <v>276</v>
      </c>
      <c r="AC171" s="241" t="str">
        <f t="shared" si="54"/>
        <v>6,9</v>
      </c>
      <c r="AD171" s="241" t="str">
        <f t="shared" si="55"/>
        <v/>
      </c>
      <c r="AE171" s="195">
        <v>131</v>
      </c>
      <c r="AF171" s="195">
        <v>25579200</v>
      </c>
      <c r="AG171" s="195">
        <v>0.25</v>
      </c>
      <c r="AH171" s="195">
        <v>0</v>
      </c>
      <c r="AI171" s="195">
        <v>0.23142570350396799</v>
      </c>
      <c r="AJ171" s="195">
        <v>0.24481982941038799</v>
      </c>
      <c r="AK171" s="195">
        <v>0</v>
      </c>
      <c r="AL171" s="195">
        <v>1.92626718614398E-2</v>
      </c>
      <c r="AM171" s="195">
        <v>0</v>
      </c>
      <c r="AN171" s="195">
        <v>0</v>
      </c>
      <c r="AO171" s="195">
        <v>-0.249999999999933</v>
      </c>
      <c r="AP171" s="195">
        <v>0</v>
      </c>
      <c r="AQ171" s="195">
        <v>0</v>
      </c>
      <c r="AR171" s="195">
        <v>0</v>
      </c>
      <c r="AS171" s="195">
        <v>0</v>
      </c>
      <c r="AT171" s="195">
        <v>0</v>
      </c>
      <c r="AU171" s="195">
        <v>296.05555555555497</v>
      </c>
      <c r="AV171" s="324"/>
      <c r="AW171" s="324"/>
      <c r="AX171" s="324"/>
      <c r="AY171" s="324"/>
      <c r="AZ171" s="324"/>
      <c r="BA171" s="324"/>
      <c r="BH171" s="337">
        <v>166</v>
      </c>
      <c r="BI171" s="337">
        <v>31711200</v>
      </c>
      <c r="BJ171" s="90">
        <v>185</v>
      </c>
      <c r="BK171" s="90">
        <v>1018.5526170000001</v>
      </c>
      <c r="BL171" s="90">
        <v>227.4297148</v>
      </c>
      <c r="BM171" s="90">
        <v>5.3056266460000003</v>
      </c>
      <c r="BN171" s="90">
        <v>-1018.5526170000001</v>
      </c>
      <c r="BO171" s="90">
        <v>-199.1080341</v>
      </c>
      <c r="BP171" s="90">
        <v>-208.01605409999999</v>
      </c>
      <c r="BQ171" s="338">
        <f t="shared" si="53"/>
        <v>367.02777777777777</v>
      </c>
      <c r="BT171" s="337">
        <v>166</v>
      </c>
      <c r="BU171" s="337">
        <v>31711200</v>
      </c>
      <c r="BV171" s="90">
        <v>1041.2559120000001</v>
      </c>
      <c r="BW171" s="90">
        <v>1001.419118</v>
      </c>
      <c r="BX171" s="90">
        <v>-32.825087310000001</v>
      </c>
      <c r="BY171" s="90">
        <v>31.227061469999999</v>
      </c>
      <c r="BZ171" s="90">
        <v>-188.29678849999999</v>
      </c>
      <c r="CA171" s="90">
        <v>176.7889926</v>
      </c>
    </row>
    <row r="172" spans="2:79" ht="9.9499999999999993" customHeight="1">
      <c r="B172" s="141"/>
      <c r="C172" s="129" t="str">
        <f>IF(ISNUMBER(#REF!),INDEX(#REF!,#REF!,1),"")</f>
        <v/>
      </c>
      <c r="D172" s="129" t="str">
        <f>IF(ISNUMBER(#REF!),INDEX(#REF!,#REF!,1),"")</f>
        <v/>
      </c>
      <c r="E172" s="129" t="str">
        <f>IF(ISNUMBER(#REF!),INDEX(#REF!,#REF!,1),"")</f>
        <v/>
      </c>
      <c r="F172" s="129" t="str">
        <f>IF(ISNUMBER(#REF!),INDEX(#REF!,#REF!,1),"")</f>
        <v/>
      </c>
      <c r="G172" s="129" t="str">
        <f>IF(ISNUMBER(#REF!),INDEX(#REF!,#REF!,1),"")</f>
        <v/>
      </c>
      <c r="H172" s="129" t="str">
        <f>IF(ISNUMBER(#REF!),INDEX(#REF!,#REF!,1),"")</f>
        <v/>
      </c>
      <c r="I172" s="129" t="str">
        <f>IF(ISNUMBER(#REF!),INDEX(#REF!,#REF!,1),"")</f>
        <v/>
      </c>
      <c r="J172" s="129" t="str">
        <f>IF(ISNUMBER(#REF!),INDEX(#REF!,#REF!,1),"")</f>
        <v/>
      </c>
      <c r="K172" s="129"/>
      <c r="L172" s="85"/>
      <c r="M172" s="85"/>
      <c r="N172" s="308">
        <v>166</v>
      </c>
      <c r="O172" s="309">
        <v>1</v>
      </c>
      <c r="P172" s="309">
        <v>8</v>
      </c>
      <c r="Q172" s="309">
        <v>6</v>
      </c>
      <c r="R172" s="308">
        <v>166</v>
      </c>
      <c r="S172" s="317" t="s">
        <v>414</v>
      </c>
      <c r="T172" s="308">
        <v>0</v>
      </c>
      <c r="U172" s="308">
        <v>-1</v>
      </c>
      <c r="V172" s="308">
        <v>0.1</v>
      </c>
      <c r="W172" s="310">
        <v>9.9999999999999995E-7</v>
      </c>
      <c r="X172" s="308">
        <v>0.1</v>
      </c>
      <c r="Y172" s="308">
        <v>0.3</v>
      </c>
      <c r="Z172" s="308">
        <v>0.11</v>
      </c>
      <c r="AA172" s="308">
        <v>3.5</v>
      </c>
      <c r="AB172" s="314" t="s">
        <v>276</v>
      </c>
      <c r="AC172" s="241" t="str">
        <f t="shared" si="54"/>
        <v>7,9</v>
      </c>
      <c r="AD172" s="241" t="str">
        <f t="shared" si="55"/>
        <v/>
      </c>
      <c r="AE172" s="195">
        <v>132</v>
      </c>
      <c r="AF172" s="195">
        <v>25754400</v>
      </c>
      <c r="AG172" s="195">
        <v>0.25</v>
      </c>
      <c r="AH172" s="195">
        <v>0</v>
      </c>
      <c r="AI172" s="195">
        <v>0.23130890350396299</v>
      </c>
      <c r="AJ172" s="195">
        <v>0.24481982941038799</v>
      </c>
      <c r="AK172" s="195">
        <v>0</v>
      </c>
      <c r="AL172" s="195">
        <v>2.07872860714816E-2</v>
      </c>
      <c r="AM172" s="195">
        <v>0</v>
      </c>
      <c r="AN172" s="195">
        <v>0</v>
      </c>
      <c r="AO172" s="195">
        <v>-0.249999999999964</v>
      </c>
      <c r="AP172" s="195">
        <v>0</v>
      </c>
      <c r="AQ172" s="195">
        <v>0</v>
      </c>
      <c r="AR172" s="195">
        <v>0</v>
      </c>
      <c r="AS172" s="195">
        <v>0</v>
      </c>
      <c r="AT172" s="195">
        <v>0</v>
      </c>
      <c r="AU172" s="195">
        <v>298.08333333333297</v>
      </c>
      <c r="AV172" s="324"/>
      <c r="AW172" s="324"/>
      <c r="AX172" s="324"/>
      <c r="AY172" s="324"/>
      <c r="AZ172" s="324"/>
      <c r="BA172" s="324"/>
      <c r="BH172" s="337">
        <v>167</v>
      </c>
      <c r="BI172" s="337">
        <v>31886400</v>
      </c>
      <c r="BJ172" s="90">
        <v>185</v>
      </c>
      <c r="BK172" s="90">
        <v>1018.557566</v>
      </c>
      <c r="BL172" s="90">
        <v>227.43112199999999</v>
      </c>
      <c r="BM172" s="90">
        <v>5.3073123310000003</v>
      </c>
      <c r="BN172" s="90">
        <v>-1018.557566</v>
      </c>
      <c r="BO172" s="90">
        <v>-199.10690399999999</v>
      </c>
      <c r="BP172" s="90">
        <v>-208.0169057</v>
      </c>
      <c r="BQ172" s="338">
        <f t="shared" si="53"/>
        <v>369.05555555555554</v>
      </c>
      <c r="BT172" s="337">
        <v>167</v>
      </c>
      <c r="BU172" s="337">
        <v>31886400</v>
      </c>
      <c r="BV172" s="90">
        <v>1041.255975</v>
      </c>
      <c r="BW172" s="90">
        <v>1001.419115</v>
      </c>
      <c r="BX172" s="90">
        <v>-32.827839390000001</v>
      </c>
      <c r="BY172" s="90">
        <v>31.227061469999999</v>
      </c>
      <c r="BZ172" s="90">
        <v>-188.2960205</v>
      </c>
      <c r="CA172" s="90">
        <v>176.7898442</v>
      </c>
    </row>
    <row r="173" spans="2:79" ht="9.9499999999999993" customHeight="1">
      <c r="B173" s="141"/>
      <c r="C173" s="129" t="str">
        <f>IF(ISNUMBER(#REF!),INDEX(#REF!,#REF!,1),"")</f>
        <v/>
      </c>
      <c r="D173" s="129" t="str">
        <f>IF(ISNUMBER(#REF!),INDEX(#REF!,#REF!,1),"")</f>
        <v/>
      </c>
      <c r="E173" s="129" t="str">
        <f>IF(ISNUMBER(#REF!),INDEX(#REF!,#REF!,1),"")</f>
        <v/>
      </c>
      <c r="F173" s="129" t="str">
        <f>IF(ISNUMBER(#REF!),INDEX(#REF!,#REF!,1),"")</f>
        <v/>
      </c>
      <c r="G173" s="129" t="str">
        <f>IF(ISNUMBER(#REF!),INDEX(#REF!,#REF!,1),"")</f>
        <v/>
      </c>
      <c r="H173" s="129" t="str">
        <f>IF(ISNUMBER(#REF!),INDEX(#REF!,#REF!,1),"")</f>
        <v/>
      </c>
      <c r="I173" s="129" t="str">
        <f>IF(ISNUMBER(#REF!),INDEX(#REF!,#REF!,1),"")</f>
        <v/>
      </c>
      <c r="J173" s="129" t="str">
        <f>IF(ISNUMBER(#REF!),INDEX(#REF!,#REF!,1),"")</f>
        <v/>
      </c>
      <c r="K173" s="129"/>
      <c r="L173" s="85"/>
      <c r="M173" s="85"/>
      <c r="N173" s="308">
        <v>167</v>
      </c>
      <c r="O173" s="309">
        <v>1</v>
      </c>
      <c r="P173" s="309">
        <v>8</v>
      </c>
      <c r="Q173" s="309">
        <v>7</v>
      </c>
      <c r="R173" s="308">
        <v>167</v>
      </c>
      <c r="S173" s="317" t="s">
        <v>415</v>
      </c>
      <c r="T173" s="308">
        <v>0</v>
      </c>
      <c r="U173" s="308">
        <v>-1</v>
      </c>
      <c r="V173" s="308">
        <v>0.1</v>
      </c>
      <c r="W173" s="310">
        <v>9.9999999999999995E-7</v>
      </c>
      <c r="X173" s="308">
        <v>0.2</v>
      </c>
      <c r="Y173" s="308">
        <v>0.3</v>
      </c>
      <c r="Z173" s="308">
        <v>0.21</v>
      </c>
      <c r="AA173" s="308">
        <v>3.5</v>
      </c>
      <c r="AB173" s="314" t="s">
        <v>276</v>
      </c>
      <c r="AC173" s="241" t="str">
        <f t="shared" si="54"/>
        <v>8,9</v>
      </c>
      <c r="AD173" s="241" t="str">
        <f t="shared" si="55"/>
        <v/>
      </c>
      <c r="AE173" s="195">
        <v>133</v>
      </c>
      <c r="AF173" s="195">
        <v>25929600</v>
      </c>
      <c r="AG173" s="195">
        <v>0.25</v>
      </c>
      <c r="AH173" s="195">
        <v>0</v>
      </c>
      <c r="AI173" s="195">
        <v>0.231192103503958</v>
      </c>
      <c r="AJ173" s="195">
        <v>0.24481982941038799</v>
      </c>
      <c r="AK173" s="195">
        <v>0</v>
      </c>
      <c r="AL173" s="195">
        <v>2.3094967148311201E-2</v>
      </c>
      <c r="AM173" s="195">
        <v>0</v>
      </c>
      <c r="AN173" s="195">
        <v>0</v>
      </c>
      <c r="AO173" s="195">
        <v>-0.249999999999964</v>
      </c>
      <c r="AP173" s="195">
        <v>0</v>
      </c>
      <c r="AQ173" s="195">
        <v>0</v>
      </c>
      <c r="AR173" s="195">
        <v>0</v>
      </c>
      <c r="AS173" s="195">
        <v>0</v>
      </c>
      <c r="AT173" s="195">
        <v>0</v>
      </c>
      <c r="AU173" s="195">
        <v>300.11111111111097</v>
      </c>
      <c r="AV173" s="324"/>
      <c r="AW173" s="324"/>
      <c r="AX173" s="324"/>
      <c r="AY173" s="324"/>
      <c r="AZ173" s="324"/>
      <c r="BA173" s="324"/>
      <c r="BH173" s="337">
        <v>168</v>
      </c>
      <c r="BI173" s="337">
        <v>32061600</v>
      </c>
      <c r="BJ173" s="90">
        <v>185</v>
      </c>
      <c r="BK173" s="90">
        <v>1018.562302</v>
      </c>
      <c r="BL173" s="90">
        <v>227.4323536</v>
      </c>
      <c r="BM173" s="90">
        <v>5.3090028079999998</v>
      </c>
      <c r="BN173" s="90">
        <v>-1018.562302</v>
      </c>
      <c r="BO173" s="90">
        <v>-199.10556270000001</v>
      </c>
      <c r="BP173" s="90">
        <v>-208.017788</v>
      </c>
      <c r="BQ173" s="338">
        <f t="shared" si="53"/>
        <v>371.08333333333331</v>
      </c>
      <c r="BT173" s="337">
        <v>168</v>
      </c>
      <c r="BU173" s="337">
        <v>32061600</v>
      </c>
      <c r="BV173" s="90">
        <v>1041.256038</v>
      </c>
      <c r="BW173" s="90">
        <v>1001.419111</v>
      </c>
      <c r="BX173" s="90">
        <v>-32.830561920000001</v>
      </c>
      <c r="BY173" s="90">
        <v>31.227061469999999</v>
      </c>
      <c r="BZ173" s="90">
        <v>-188.2951635</v>
      </c>
      <c r="CA173" s="90">
        <v>176.79072650000001</v>
      </c>
    </row>
    <row r="174" spans="2:79" ht="9.9499999999999993" customHeight="1">
      <c r="B174" s="141"/>
      <c r="C174" s="129" t="str">
        <f>IF(ISNUMBER(#REF!),INDEX(#REF!,#REF!,1),"")</f>
        <v/>
      </c>
      <c r="D174" s="129" t="str">
        <f>IF(ISNUMBER(#REF!),INDEX(#REF!,#REF!,1),"")</f>
        <v/>
      </c>
      <c r="E174" s="129" t="str">
        <f>IF(ISNUMBER(#REF!),INDEX(#REF!,#REF!,1),"")</f>
        <v/>
      </c>
      <c r="F174" s="129" t="str">
        <f>IF(ISNUMBER(#REF!),INDEX(#REF!,#REF!,1),"")</f>
        <v/>
      </c>
      <c r="G174" s="129" t="str">
        <f>IF(ISNUMBER(#REF!),INDEX(#REF!,#REF!,1),"")</f>
        <v/>
      </c>
      <c r="H174" s="129" t="str">
        <f>IF(ISNUMBER(#REF!),INDEX(#REF!,#REF!,1),"")</f>
        <v/>
      </c>
      <c r="I174" s="129" t="str">
        <f>IF(ISNUMBER(#REF!),INDEX(#REF!,#REF!,1),"")</f>
        <v/>
      </c>
      <c r="J174" s="129" t="str">
        <f>IF(ISNUMBER(#REF!),INDEX(#REF!,#REF!,1),"")</f>
        <v/>
      </c>
      <c r="K174" s="129"/>
      <c r="L174" s="85"/>
      <c r="M174" s="85"/>
      <c r="N174" s="308">
        <v>168</v>
      </c>
      <c r="O174" s="309">
        <v>1</v>
      </c>
      <c r="P174" s="309">
        <v>8</v>
      </c>
      <c r="Q174" s="309">
        <v>8</v>
      </c>
      <c r="R174" s="308">
        <v>168</v>
      </c>
      <c r="S174" s="317" t="s">
        <v>416</v>
      </c>
      <c r="T174" s="308">
        <v>0</v>
      </c>
      <c r="U174" s="308">
        <v>-1</v>
      </c>
      <c r="V174" s="308">
        <v>0.1</v>
      </c>
      <c r="W174" s="310">
        <v>9.9999999999999995E-7</v>
      </c>
      <c r="X174" s="308">
        <v>0.2</v>
      </c>
      <c r="Y174" s="308">
        <v>0.3</v>
      </c>
      <c r="Z174" s="308">
        <v>0.21</v>
      </c>
      <c r="AA174" s="308">
        <v>3.5</v>
      </c>
      <c r="AB174" s="314" t="s">
        <v>276</v>
      </c>
      <c r="AC174" s="241" t="str">
        <f t="shared" si="54"/>
        <v>9,9</v>
      </c>
      <c r="AD174" s="241" t="str">
        <f t="shared" si="55"/>
        <v/>
      </c>
      <c r="AE174" s="195">
        <v>134</v>
      </c>
      <c r="AF174" s="195">
        <v>26104800</v>
      </c>
      <c r="AG174" s="195">
        <v>0.25</v>
      </c>
      <c r="AH174" s="195">
        <v>0</v>
      </c>
      <c r="AI174" s="195">
        <v>0.231192103503958</v>
      </c>
      <c r="AJ174" s="195">
        <v>0.24481982941038799</v>
      </c>
      <c r="AK174" s="195">
        <v>0</v>
      </c>
      <c r="AL174" s="195">
        <v>2.6904161670144401E-2</v>
      </c>
      <c r="AM174" s="195">
        <v>0</v>
      </c>
      <c r="AN174" s="195">
        <v>0</v>
      </c>
      <c r="AO174" s="195">
        <v>-0.249999999999996</v>
      </c>
      <c r="AP174" s="195">
        <v>0</v>
      </c>
      <c r="AQ174" s="195">
        <v>0</v>
      </c>
      <c r="AR174" s="195">
        <v>0</v>
      </c>
      <c r="AS174" s="195">
        <v>0</v>
      </c>
      <c r="AT174" s="195">
        <v>0</v>
      </c>
      <c r="AU174" s="195">
        <v>302.138888888888</v>
      </c>
      <c r="AV174" s="324"/>
      <c r="AW174" s="324"/>
      <c r="AX174" s="324"/>
      <c r="AY174" s="324"/>
      <c r="AZ174" s="324"/>
      <c r="BA174" s="324"/>
      <c r="BH174" s="337">
        <v>169</v>
      </c>
      <c r="BI174" s="337">
        <v>32236800</v>
      </c>
      <c r="BJ174" s="90">
        <v>185</v>
      </c>
      <c r="BK174" s="90">
        <v>1018.566836</v>
      </c>
      <c r="BL174" s="90">
        <v>227.4334848</v>
      </c>
      <c r="BM174" s="90">
        <v>5.3106957670000003</v>
      </c>
      <c r="BN174" s="90">
        <v>-1018.566836</v>
      </c>
      <c r="BO174" s="90">
        <v>-199.10409849999999</v>
      </c>
      <c r="BP174" s="90">
        <v>-208.01869049999999</v>
      </c>
      <c r="BQ174" s="338">
        <f t="shared" si="53"/>
        <v>373.11111111111109</v>
      </c>
      <c r="BT174" s="337">
        <v>169</v>
      </c>
      <c r="BU174" s="337">
        <v>32236800</v>
      </c>
      <c r="BV174" s="90">
        <v>1041.2560989999999</v>
      </c>
      <c r="BW174" s="90">
        <v>1001.4191070000001</v>
      </c>
      <c r="BX174" s="90">
        <v>-32.833245759999997</v>
      </c>
      <c r="BY174" s="90">
        <v>31.227061469999999</v>
      </c>
      <c r="BZ174" s="90">
        <v>-188.2942443</v>
      </c>
      <c r="CA174" s="90">
        <v>176.791629</v>
      </c>
    </row>
    <row r="175" spans="2:79" ht="9.9499999999999993" customHeight="1">
      <c r="B175" s="11">
        <f>COUNT(C5:L5)</f>
        <v>10</v>
      </c>
      <c r="C175" s="11">
        <v>1</v>
      </c>
      <c r="D175" s="11">
        <f t="shared" ref="D175:L175" si="56">IF(ISNUMBER(D176),C175+1,"")</f>
        <v>2</v>
      </c>
      <c r="E175" s="11">
        <f t="shared" si="56"/>
        <v>3</v>
      </c>
      <c r="F175" s="11">
        <f t="shared" si="56"/>
        <v>4</v>
      </c>
      <c r="G175" s="11">
        <f t="shared" si="56"/>
        <v>5</v>
      </c>
      <c r="H175" s="11">
        <f t="shared" si="56"/>
        <v>6</v>
      </c>
      <c r="I175" s="11">
        <f t="shared" si="56"/>
        <v>7</v>
      </c>
      <c r="J175" s="11">
        <f t="shared" si="56"/>
        <v>8</v>
      </c>
      <c r="K175" s="11">
        <f t="shared" si="56"/>
        <v>9</v>
      </c>
      <c r="L175" s="11">
        <f t="shared" si="56"/>
        <v>10</v>
      </c>
      <c r="M175" s="189">
        <f>COUNT(C175:L175)</f>
        <v>10</v>
      </c>
      <c r="N175" s="308">
        <v>169</v>
      </c>
      <c r="O175" s="309">
        <v>1</v>
      </c>
      <c r="P175" s="309">
        <v>9</v>
      </c>
      <c r="Q175" s="309">
        <v>1</v>
      </c>
      <c r="R175" s="308">
        <v>169</v>
      </c>
      <c r="S175" s="317" t="s">
        <v>417</v>
      </c>
      <c r="T175" s="308">
        <v>0</v>
      </c>
      <c r="U175" s="308">
        <v>-1</v>
      </c>
      <c r="V175" s="308">
        <v>0.1</v>
      </c>
      <c r="W175" s="310">
        <v>9.9999999999999995E-7</v>
      </c>
      <c r="X175" s="308">
        <v>0.2</v>
      </c>
      <c r="Y175" s="308">
        <v>0.3</v>
      </c>
      <c r="Z175" s="308">
        <v>0.21</v>
      </c>
      <c r="AA175" s="308">
        <v>3.5</v>
      </c>
      <c r="AB175" s="314" t="s">
        <v>276</v>
      </c>
      <c r="AC175" s="241" t="str">
        <f t="shared" si="54"/>
        <v>2,10</v>
      </c>
      <c r="AD175" s="241" t="str">
        <f t="shared" si="55"/>
        <v/>
      </c>
      <c r="AE175" s="195">
        <v>135</v>
      </c>
      <c r="AF175" s="195">
        <v>26280000</v>
      </c>
      <c r="AG175" s="195">
        <v>0.25</v>
      </c>
      <c r="AH175" s="195">
        <v>0</v>
      </c>
      <c r="AI175" s="195">
        <v>0.231075303503953</v>
      </c>
      <c r="AJ175" s="195">
        <v>0.244763762442163</v>
      </c>
      <c r="AK175" s="195">
        <v>0</v>
      </c>
      <c r="AL175" s="195">
        <v>3.1101016072486699E-2</v>
      </c>
      <c r="AM175" s="195">
        <v>0</v>
      </c>
      <c r="AN175" s="195">
        <v>0</v>
      </c>
      <c r="AO175" s="195">
        <v>-0.249999999999996</v>
      </c>
      <c r="AP175" s="195">
        <v>0</v>
      </c>
      <c r="AQ175" s="195">
        <v>0</v>
      </c>
      <c r="AR175" s="195">
        <v>0</v>
      </c>
      <c r="AS175" s="195">
        <v>0</v>
      </c>
      <c r="AT175" s="195">
        <v>0</v>
      </c>
      <c r="AU175" s="195">
        <v>304.166666666666</v>
      </c>
      <c r="AV175" s="324"/>
      <c r="AW175" s="324"/>
      <c r="AX175" s="324"/>
      <c r="AY175" s="324"/>
      <c r="AZ175" s="324"/>
      <c r="BA175" s="324"/>
      <c r="BH175" s="337">
        <v>170</v>
      </c>
      <c r="BI175" s="337">
        <v>32412000</v>
      </c>
      <c r="BJ175" s="90">
        <v>185</v>
      </c>
      <c r="BK175" s="90">
        <v>1018.571192</v>
      </c>
      <c r="BL175" s="90">
        <v>227.4345381</v>
      </c>
      <c r="BM175" s="90">
        <v>5.3123797609999999</v>
      </c>
      <c r="BN175" s="90">
        <v>-1018.571192</v>
      </c>
      <c r="BO175" s="90">
        <v>-199.1025545</v>
      </c>
      <c r="BP175" s="90">
        <v>-208.0196038</v>
      </c>
      <c r="BQ175" s="338">
        <f t="shared" si="53"/>
        <v>375.13888888888891</v>
      </c>
      <c r="BT175" s="337">
        <v>170</v>
      </c>
      <c r="BU175" s="337">
        <v>32412000</v>
      </c>
      <c r="BV175" s="90">
        <v>1041.2561599999999</v>
      </c>
      <c r="BW175" s="90">
        <v>1001.419102</v>
      </c>
      <c r="BX175" s="90">
        <v>-32.835884100000001</v>
      </c>
      <c r="BY175" s="90">
        <v>31.227061469999999</v>
      </c>
      <c r="BZ175" s="90">
        <v>-188.29328599999999</v>
      </c>
      <c r="CA175" s="90">
        <v>176.79254230000001</v>
      </c>
    </row>
    <row r="176" spans="2:79" ht="9.9499999999999993" customHeight="1">
      <c r="B176" s="11">
        <f>COUNT(B6:B20)</f>
        <v>15</v>
      </c>
      <c r="C176" s="11">
        <f>ROW()</f>
        <v>176</v>
      </c>
      <c r="D176" s="11">
        <f>ROW()</f>
        <v>176</v>
      </c>
      <c r="E176" s="11">
        <f>ROW()</f>
        <v>176</v>
      </c>
      <c r="F176" s="11">
        <f>ROW()</f>
        <v>176</v>
      </c>
      <c r="G176" s="11">
        <f>ROW()</f>
        <v>176</v>
      </c>
      <c r="H176" s="11">
        <f>ROW()</f>
        <v>176</v>
      </c>
      <c r="I176" s="11">
        <f>ROW()</f>
        <v>176</v>
      </c>
      <c r="J176" s="11">
        <f>ROW()</f>
        <v>176</v>
      </c>
      <c r="K176" s="11">
        <f>ROW()</f>
        <v>176</v>
      </c>
      <c r="L176" s="11">
        <f>ROW()</f>
        <v>176</v>
      </c>
      <c r="M176" s="189">
        <f>COUNT(B177:B191)</f>
        <v>15</v>
      </c>
      <c r="N176" s="308">
        <v>170</v>
      </c>
      <c r="O176" s="309">
        <v>1</v>
      </c>
      <c r="P176" s="309">
        <v>9</v>
      </c>
      <c r="Q176" s="309">
        <v>2</v>
      </c>
      <c r="R176" s="308">
        <v>170</v>
      </c>
      <c r="S176" s="317" t="s">
        <v>418</v>
      </c>
      <c r="T176" s="308">
        <v>0</v>
      </c>
      <c r="U176" s="308">
        <v>-1</v>
      </c>
      <c r="V176" s="308">
        <v>0.1</v>
      </c>
      <c r="W176" s="310">
        <v>9.9999999999999995E-7</v>
      </c>
      <c r="X176" s="308">
        <v>0.2</v>
      </c>
      <c r="Y176" s="308">
        <v>0.3</v>
      </c>
      <c r="Z176" s="308">
        <v>0.21</v>
      </c>
      <c r="AA176" s="308">
        <v>3.5</v>
      </c>
      <c r="AB176" s="314" t="s">
        <v>276</v>
      </c>
      <c r="AC176" s="241" t="str">
        <f t="shared" si="54"/>
        <v>3,10</v>
      </c>
      <c r="AD176" s="241" t="str">
        <f t="shared" si="55"/>
        <v/>
      </c>
      <c r="AE176" s="195">
        <v>136</v>
      </c>
      <c r="AF176" s="195">
        <v>26455200</v>
      </c>
      <c r="AG176" s="195">
        <v>0.125</v>
      </c>
      <c r="AH176" s="195">
        <v>0</v>
      </c>
      <c r="AI176" s="195">
        <v>0.230958503503948</v>
      </c>
      <c r="AJ176" s="195">
        <v>0.24467947448275301</v>
      </c>
      <c r="AK176" s="195">
        <v>0</v>
      </c>
      <c r="AL176" s="195">
        <v>3.4963048829423103E-2</v>
      </c>
      <c r="AM176" s="195">
        <v>0</v>
      </c>
      <c r="AN176" s="195">
        <v>0</v>
      </c>
      <c r="AO176" s="195">
        <v>-0.24999999973783901</v>
      </c>
      <c r="AP176" s="195">
        <v>0</v>
      </c>
      <c r="AQ176" s="195">
        <v>0</v>
      </c>
      <c r="AR176" s="195">
        <v>0</v>
      </c>
      <c r="AS176" s="195">
        <v>0</v>
      </c>
      <c r="AT176" s="195">
        <v>0</v>
      </c>
      <c r="AU176" s="195">
        <v>306.194444444444</v>
      </c>
      <c r="AV176" s="324"/>
      <c r="AW176" s="324"/>
      <c r="AX176" s="324"/>
      <c r="AY176" s="324"/>
      <c r="AZ176" s="324"/>
      <c r="BA176" s="324"/>
      <c r="BH176" s="337">
        <v>171</v>
      </c>
      <c r="BI176" s="337">
        <v>32587200</v>
      </c>
      <c r="BJ176" s="90">
        <v>185</v>
      </c>
      <c r="BK176" s="90">
        <v>1018.575388</v>
      </c>
      <c r="BL176" s="90">
        <v>227.43554889999999</v>
      </c>
      <c r="BM176" s="90">
        <v>5.3140548829999998</v>
      </c>
      <c r="BN176" s="90">
        <v>-1018.575388</v>
      </c>
      <c r="BO176" s="90">
        <v>-199.10096970000001</v>
      </c>
      <c r="BP176" s="90">
        <v>-208.02052430000001</v>
      </c>
      <c r="BQ176" s="338">
        <f t="shared" si="53"/>
        <v>377.16666666666669</v>
      </c>
      <c r="BT176" s="337">
        <v>171</v>
      </c>
      <c r="BU176" s="337">
        <v>32587200</v>
      </c>
      <c r="BV176" s="90">
        <v>1041.2562190000001</v>
      </c>
      <c r="BW176" s="90">
        <v>1001.419098</v>
      </c>
      <c r="BX176" s="90">
        <v>-32.838473360000002</v>
      </c>
      <c r="BY176" s="90">
        <v>31.227061469999999</v>
      </c>
      <c r="BZ176" s="90">
        <v>-188.29231239999999</v>
      </c>
      <c r="CA176" s="90">
        <v>176.79346279999999</v>
      </c>
    </row>
    <row r="177" spans="2:79" ht="9.9499999999999993" customHeight="1">
      <c r="B177" s="11">
        <f>COLUMN()</f>
        <v>2</v>
      </c>
      <c r="C177" s="10" t="str">
        <f t="shared" ref="C177:L191" si="57">_xlfn.CONCAT(COLUMN()-$B177,",",ROW()-C$176)</f>
        <v>1,1</v>
      </c>
      <c r="D177" s="10" t="str">
        <f t="shared" si="57"/>
        <v>2,1</v>
      </c>
      <c r="E177" s="10" t="str">
        <f t="shared" si="57"/>
        <v>3,1</v>
      </c>
      <c r="F177" s="10" t="str">
        <f t="shared" si="57"/>
        <v>4,1</v>
      </c>
      <c r="G177" s="10" t="str">
        <f t="shared" si="57"/>
        <v>5,1</v>
      </c>
      <c r="H177" s="10" t="str">
        <f t="shared" si="57"/>
        <v>6,1</v>
      </c>
      <c r="I177" s="10" t="str">
        <f t="shared" si="57"/>
        <v>7,1</v>
      </c>
      <c r="J177" s="10" t="str">
        <f t="shared" si="57"/>
        <v>8,1</v>
      </c>
      <c r="K177" s="10" t="str">
        <f t="shared" si="57"/>
        <v>9,1</v>
      </c>
      <c r="L177" s="10" t="str">
        <f t="shared" si="57"/>
        <v>10,1</v>
      </c>
      <c r="M177" s="11">
        <v>10</v>
      </c>
      <c r="N177" s="308">
        <v>171</v>
      </c>
      <c r="O177" s="309">
        <v>1</v>
      </c>
      <c r="P177" s="309">
        <v>9</v>
      </c>
      <c r="Q177" s="309">
        <v>3</v>
      </c>
      <c r="R177" s="308">
        <v>171</v>
      </c>
      <c r="S177" s="317" t="s">
        <v>419</v>
      </c>
      <c r="T177" s="308">
        <v>0</v>
      </c>
      <c r="U177" s="308">
        <v>-1</v>
      </c>
      <c r="V177" s="308">
        <v>0.1</v>
      </c>
      <c r="W177" s="310">
        <v>9.9999999999999995E-7</v>
      </c>
      <c r="X177" s="308">
        <v>0.1</v>
      </c>
      <c r="Y177" s="308">
        <v>0.3</v>
      </c>
      <c r="Z177" s="308">
        <v>0.11</v>
      </c>
      <c r="AA177" s="308">
        <v>3.5</v>
      </c>
      <c r="AB177" s="314" t="s">
        <v>298</v>
      </c>
      <c r="AC177" s="241" t="str">
        <f t="shared" si="54"/>
        <v/>
      </c>
      <c r="AD177" s="241" t="str">
        <f t="shared" si="55"/>
        <v>4,10</v>
      </c>
      <c r="AE177" s="195">
        <v>137</v>
      </c>
      <c r="AF177" s="195">
        <v>26630400</v>
      </c>
      <c r="AG177" s="195">
        <v>0.125</v>
      </c>
      <c r="AH177" s="195">
        <v>0</v>
      </c>
      <c r="AI177" s="195">
        <v>0.23084170350394301</v>
      </c>
      <c r="AJ177" s="195">
        <v>0.24458622941038799</v>
      </c>
      <c r="AK177" s="195">
        <v>0</v>
      </c>
      <c r="AL177" s="195">
        <v>3.8104005030081302E-2</v>
      </c>
      <c r="AM177" s="195">
        <v>0</v>
      </c>
      <c r="AN177" s="195">
        <v>0</v>
      </c>
      <c r="AO177" s="195">
        <v>-0.249999999999996</v>
      </c>
      <c r="AP177" s="195">
        <v>0</v>
      </c>
      <c r="AQ177" s="195">
        <v>0</v>
      </c>
      <c r="AR177" s="195">
        <v>0</v>
      </c>
      <c r="AS177" s="195">
        <v>0</v>
      </c>
      <c r="AT177" s="195">
        <v>0</v>
      </c>
      <c r="AU177" s="195">
        <v>308.222222222222</v>
      </c>
      <c r="AV177" s="324"/>
      <c r="AW177" s="324"/>
      <c r="AX177" s="324"/>
      <c r="AY177" s="324"/>
      <c r="AZ177" s="324"/>
      <c r="BA177" s="324"/>
      <c r="BH177" s="337">
        <v>172</v>
      </c>
      <c r="BI177" s="337">
        <v>32762400</v>
      </c>
      <c r="BJ177" s="90">
        <v>185</v>
      </c>
      <c r="BK177" s="90">
        <v>1018.579442</v>
      </c>
      <c r="BL177" s="90">
        <v>227.43654369999999</v>
      </c>
      <c r="BM177" s="90">
        <v>5.3157175240000001</v>
      </c>
      <c r="BN177" s="90">
        <v>-1018.579442</v>
      </c>
      <c r="BO177" s="90">
        <v>-199.09937740000001</v>
      </c>
      <c r="BP177" s="90">
        <v>-208.0214488</v>
      </c>
      <c r="BQ177" s="338">
        <f t="shared" si="53"/>
        <v>379.19444444444446</v>
      </c>
      <c r="BT177" s="337">
        <v>172</v>
      </c>
      <c r="BU177" s="337">
        <v>32762400</v>
      </c>
      <c r="BV177" s="90">
        <v>1041.256277</v>
      </c>
      <c r="BW177" s="90">
        <v>1001.419093</v>
      </c>
      <c r="BX177" s="90">
        <v>-32.841011029999997</v>
      </c>
      <c r="BY177" s="90">
        <v>31.227061469999999</v>
      </c>
      <c r="BZ177" s="90">
        <v>-188.2913436</v>
      </c>
      <c r="CA177" s="90">
        <v>176.79438730000001</v>
      </c>
    </row>
    <row r="178" spans="2:79" ht="9.9499999999999993" customHeight="1">
      <c r="B178" s="11">
        <f>COLUMN()</f>
        <v>2</v>
      </c>
      <c r="C178" s="10" t="str">
        <f t="shared" si="57"/>
        <v>1,2</v>
      </c>
      <c r="D178" s="10" t="str">
        <f t="shared" si="57"/>
        <v>2,2</v>
      </c>
      <c r="E178" s="10" t="str">
        <f t="shared" si="57"/>
        <v>3,2</v>
      </c>
      <c r="F178" s="10" t="str">
        <f t="shared" si="57"/>
        <v>4,2</v>
      </c>
      <c r="G178" s="10" t="str">
        <f t="shared" si="57"/>
        <v>5,2</v>
      </c>
      <c r="H178" s="10" t="str">
        <f t="shared" si="57"/>
        <v>6,2</v>
      </c>
      <c r="I178" s="10" t="str">
        <f t="shared" si="57"/>
        <v>7,2</v>
      </c>
      <c r="J178" s="10" t="str">
        <f t="shared" si="57"/>
        <v>8,2</v>
      </c>
      <c r="K178" s="10" t="str">
        <f t="shared" si="57"/>
        <v>9,2</v>
      </c>
      <c r="L178" s="10" t="str">
        <f t="shared" si="57"/>
        <v>10,2</v>
      </c>
      <c r="M178" s="11">
        <v>15</v>
      </c>
      <c r="N178" s="308">
        <v>172</v>
      </c>
      <c r="O178" s="309">
        <v>1</v>
      </c>
      <c r="P178" s="309">
        <v>9</v>
      </c>
      <c r="Q178" s="309">
        <v>4</v>
      </c>
      <c r="R178" s="308">
        <v>172</v>
      </c>
      <c r="S178" s="317" t="s">
        <v>420</v>
      </c>
      <c r="T178" s="308">
        <v>0</v>
      </c>
      <c r="U178" s="308">
        <v>-1</v>
      </c>
      <c r="V178" s="308">
        <v>0.1</v>
      </c>
      <c r="W178" s="310">
        <v>9.9999999999999995E-7</v>
      </c>
      <c r="X178" s="308">
        <v>0.1</v>
      </c>
      <c r="Y178" s="308">
        <v>0.3</v>
      </c>
      <c r="Z178" s="308">
        <v>0.11</v>
      </c>
      <c r="AA178" s="308">
        <v>3.5</v>
      </c>
      <c r="AB178" s="314" t="s">
        <v>298</v>
      </c>
      <c r="AC178" s="241" t="str">
        <f t="shared" si="54"/>
        <v/>
      </c>
      <c r="AD178" s="241" t="str">
        <f t="shared" si="55"/>
        <v>5,10</v>
      </c>
      <c r="AE178" s="195">
        <v>138</v>
      </c>
      <c r="AF178" s="195">
        <v>26805600</v>
      </c>
      <c r="AG178" s="195">
        <v>0.125</v>
      </c>
      <c r="AH178" s="195">
        <v>0</v>
      </c>
      <c r="AI178" s="195">
        <v>0.23072490350393801</v>
      </c>
      <c r="AJ178" s="195">
        <v>0.244478685887388</v>
      </c>
      <c r="AK178" s="195">
        <v>0</v>
      </c>
      <c r="AL178" s="195">
        <v>4.0478522082275002E-2</v>
      </c>
      <c r="AM178" s="195">
        <v>0</v>
      </c>
      <c r="AN178" s="195">
        <v>0</v>
      </c>
      <c r="AO178" s="195">
        <v>-0.249999999999996</v>
      </c>
      <c r="AP178" s="195">
        <v>0</v>
      </c>
      <c r="AQ178" s="195">
        <v>0</v>
      </c>
      <c r="AR178" s="195">
        <v>0</v>
      </c>
      <c r="AS178" s="195">
        <v>0</v>
      </c>
      <c r="AT178" s="195">
        <v>0</v>
      </c>
      <c r="AU178" s="195">
        <v>310.25</v>
      </c>
      <c r="AV178" s="324"/>
      <c r="AW178" s="324"/>
      <c r="AX178" s="324"/>
      <c r="AY178" s="324"/>
      <c r="AZ178" s="324"/>
      <c r="BA178" s="324"/>
      <c r="BH178" s="337">
        <v>173</v>
      </c>
      <c r="BI178" s="337">
        <v>32937600</v>
      </c>
      <c r="BJ178" s="90">
        <v>185</v>
      </c>
      <c r="BK178" s="90">
        <v>1018.583357</v>
      </c>
      <c r="BL178" s="90">
        <v>227.43750009999999</v>
      </c>
      <c r="BM178" s="90">
        <v>5.3173685009999998</v>
      </c>
      <c r="BN178" s="90">
        <v>-1018.583357</v>
      </c>
      <c r="BO178" s="90">
        <v>-199.09776149999999</v>
      </c>
      <c r="BP178" s="90">
        <v>-208.02237009999999</v>
      </c>
      <c r="BQ178" s="338">
        <f t="shared" si="53"/>
        <v>381.22222222222223</v>
      </c>
      <c r="BT178" s="337">
        <v>173</v>
      </c>
      <c r="BU178" s="337">
        <v>32937600</v>
      </c>
      <c r="BV178" s="90">
        <v>1041.2563339999999</v>
      </c>
      <c r="BW178" s="90">
        <v>1001.419089</v>
      </c>
      <c r="BX178" s="90">
        <v>-32.843491540000002</v>
      </c>
      <c r="BY178" s="90">
        <v>31.227061469999999</v>
      </c>
      <c r="BZ178" s="90">
        <v>-188.2903925</v>
      </c>
      <c r="CA178" s="90">
        <v>176.7953086</v>
      </c>
    </row>
    <row r="179" spans="2:79" ht="9.9499999999999993" customHeight="1">
      <c r="B179" s="11">
        <f>COLUMN()</f>
        <v>2</v>
      </c>
      <c r="C179" s="10" t="str">
        <f t="shared" si="57"/>
        <v>1,3</v>
      </c>
      <c r="D179" s="10" t="str">
        <f t="shared" si="57"/>
        <v>2,3</v>
      </c>
      <c r="E179" s="10" t="str">
        <f t="shared" si="57"/>
        <v>3,3</v>
      </c>
      <c r="F179" s="10" t="str">
        <f t="shared" si="57"/>
        <v>4,3</v>
      </c>
      <c r="G179" s="10" t="str">
        <f t="shared" si="57"/>
        <v>5,3</v>
      </c>
      <c r="H179" s="10" t="str">
        <f t="shared" si="57"/>
        <v>6,3</v>
      </c>
      <c r="I179" s="10" t="str">
        <f t="shared" si="57"/>
        <v>7,3</v>
      </c>
      <c r="J179" s="10" t="str">
        <f t="shared" si="57"/>
        <v>8,3</v>
      </c>
      <c r="K179" s="10" t="str">
        <f t="shared" si="57"/>
        <v>9,3</v>
      </c>
      <c r="L179" s="10" t="str">
        <f t="shared" si="57"/>
        <v>10,3</v>
      </c>
      <c r="M179" s="11">
        <v>1</v>
      </c>
      <c r="N179" s="308">
        <v>173</v>
      </c>
      <c r="O179" s="309">
        <v>1</v>
      </c>
      <c r="P179" s="309">
        <v>9</v>
      </c>
      <c r="Q179" s="309">
        <v>5</v>
      </c>
      <c r="R179" s="308">
        <v>173</v>
      </c>
      <c r="S179" s="317" t="s">
        <v>421</v>
      </c>
      <c r="T179" s="308">
        <v>0</v>
      </c>
      <c r="U179" s="308">
        <v>-1</v>
      </c>
      <c r="V179" s="308">
        <v>0.1</v>
      </c>
      <c r="W179" s="310">
        <v>9.9999999999999995E-7</v>
      </c>
      <c r="X179" s="308">
        <v>0.1</v>
      </c>
      <c r="Y179" s="308">
        <v>0.3</v>
      </c>
      <c r="Z179" s="308">
        <v>0.11</v>
      </c>
      <c r="AA179" s="308">
        <v>3.5</v>
      </c>
      <c r="AB179" s="314" t="s">
        <v>276</v>
      </c>
      <c r="AC179" s="241" t="str">
        <f t="shared" si="54"/>
        <v>6,10</v>
      </c>
      <c r="AD179" s="241" t="str">
        <f t="shared" si="55"/>
        <v/>
      </c>
      <c r="AE179" s="195">
        <v>139</v>
      </c>
      <c r="AF179" s="195">
        <v>26980800</v>
      </c>
      <c r="AG179" s="195">
        <v>0.125</v>
      </c>
      <c r="AH179" s="195">
        <v>0</v>
      </c>
      <c r="AI179" s="195">
        <v>0.230724903503993</v>
      </c>
      <c r="AJ179" s="195">
        <v>0.244395094715532</v>
      </c>
      <c r="AK179" s="195">
        <v>0</v>
      </c>
      <c r="AL179" s="195">
        <v>4.2126665476851601E-2</v>
      </c>
      <c r="AM179" s="195">
        <v>0</v>
      </c>
      <c r="AN179" s="195">
        <v>0</v>
      </c>
      <c r="AO179" s="195">
        <v>-0.25000000000002798</v>
      </c>
      <c r="AP179" s="195">
        <v>0</v>
      </c>
      <c r="AQ179" s="195">
        <v>0</v>
      </c>
      <c r="AR179" s="195">
        <v>0</v>
      </c>
      <c r="AS179" s="195">
        <v>0</v>
      </c>
      <c r="AT179" s="195">
        <v>0</v>
      </c>
      <c r="AU179" s="195">
        <v>312.27777777777698</v>
      </c>
      <c r="AV179" s="324"/>
      <c r="AW179" s="324"/>
      <c r="AX179" s="324"/>
      <c r="AY179" s="324"/>
      <c r="AZ179" s="324"/>
      <c r="BA179" s="324"/>
      <c r="BH179" s="337">
        <v>174</v>
      </c>
      <c r="BI179" s="337">
        <v>33112800</v>
      </c>
      <c r="BJ179" s="90">
        <v>185</v>
      </c>
      <c r="BK179" s="90">
        <v>1018.587132</v>
      </c>
      <c r="BL179" s="90">
        <v>227.43842179999999</v>
      </c>
      <c r="BM179" s="90">
        <v>5.3190079030000001</v>
      </c>
      <c r="BN179" s="90">
        <v>-1018.587132</v>
      </c>
      <c r="BO179" s="90">
        <v>-199.0961336</v>
      </c>
      <c r="BP179" s="90">
        <v>-208.02328030000001</v>
      </c>
      <c r="BQ179" s="338">
        <f t="shared" si="53"/>
        <v>383.25</v>
      </c>
      <c r="BT179" s="337">
        <v>174</v>
      </c>
      <c r="BU179" s="337">
        <v>33112800</v>
      </c>
      <c r="BV179" s="90">
        <v>1041.25639</v>
      </c>
      <c r="BW179" s="90">
        <v>1001.419085</v>
      </c>
      <c r="BX179" s="90">
        <v>-32.845908970000004</v>
      </c>
      <c r="BY179" s="90">
        <v>31.227061469999999</v>
      </c>
      <c r="BZ179" s="90">
        <v>-188.28946740000001</v>
      </c>
      <c r="CA179" s="90">
        <v>176.79621879999999</v>
      </c>
    </row>
    <row r="180" spans="2:79" ht="9.9499999999999993" customHeight="1">
      <c r="B180" s="11">
        <f>COLUMN()</f>
        <v>2</v>
      </c>
      <c r="C180" s="10" t="str">
        <f t="shared" si="57"/>
        <v>1,4</v>
      </c>
      <c r="D180" s="10" t="str">
        <f t="shared" si="57"/>
        <v>2,4</v>
      </c>
      <c r="E180" s="10" t="str">
        <f t="shared" si="57"/>
        <v>3,4</v>
      </c>
      <c r="F180" s="10" t="str">
        <f t="shared" si="57"/>
        <v>4,4</v>
      </c>
      <c r="G180" s="10" t="str">
        <f t="shared" si="57"/>
        <v>5,4</v>
      </c>
      <c r="H180" s="10" t="str">
        <f t="shared" si="57"/>
        <v>6,4</v>
      </c>
      <c r="I180" s="10" t="str">
        <f t="shared" si="57"/>
        <v>7,4</v>
      </c>
      <c r="J180" s="10" t="str">
        <f t="shared" si="57"/>
        <v>8,4</v>
      </c>
      <c r="K180" s="10" t="str">
        <f t="shared" si="57"/>
        <v>9,4</v>
      </c>
      <c r="L180" s="10" t="str">
        <f t="shared" si="57"/>
        <v>10,4</v>
      </c>
      <c r="M180" s="11"/>
      <c r="N180" s="308">
        <v>174</v>
      </c>
      <c r="O180" s="309">
        <v>1</v>
      </c>
      <c r="P180" s="309">
        <v>9</v>
      </c>
      <c r="Q180" s="309">
        <v>8</v>
      </c>
      <c r="R180" s="308">
        <v>174</v>
      </c>
      <c r="S180" s="317" t="s">
        <v>422</v>
      </c>
      <c r="T180" s="308">
        <v>0</v>
      </c>
      <c r="U180" s="308">
        <v>-1</v>
      </c>
      <c r="V180" s="308">
        <v>0.1</v>
      </c>
      <c r="W180" s="310">
        <v>9.9999999999999995E-7</v>
      </c>
      <c r="X180" s="308">
        <v>0.2</v>
      </c>
      <c r="Y180" s="308">
        <v>0.3</v>
      </c>
      <c r="Z180" s="308">
        <v>0.21</v>
      </c>
      <c r="AA180" s="308">
        <v>3.5</v>
      </c>
      <c r="AB180" s="314" t="s">
        <v>276</v>
      </c>
      <c r="AC180" s="241" t="str">
        <f t="shared" si="54"/>
        <v>9,10</v>
      </c>
      <c r="AD180" s="241" t="str">
        <f t="shared" si="55"/>
        <v/>
      </c>
      <c r="AE180" s="195">
        <v>140</v>
      </c>
      <c r="AF180" s="195">
        <v>27156000</v>
      </c>
      <c r="AG180" s="195">
        <v>0.125</v>
      </c>
      <c r="AH180" s="195">
        <v>0</v>
      </c>
      <c r="AI180" s="195">
        <v>0.23072490350393801</v>
      </c>
      <c r="AJ180" s="195">
        <v>0.24431174794767599</v>
      </c>
      <c r="AK180" s="195">
        <v>0</v>
      </c>
      <c r="AL180" s="195">
        <v>4.3095404684282301E-2</v>
      </c>
      <c r="AM180" s="195">
        <v>0</v>
      </c>
      <c r="AN180" s="195">
        <v>0</v>
      </c>
      <c r="AO180" s="195">
        <v>-0.25000000000006001</v>
      </c>
      <c r="AP180" s="195">
        <v>0</v>
      </c>
      <c r="AQ180" s="195">
        <v>0</v>
      </c>
      <c r="AR180" s="195">
        <v>0</v>
      </c>
      <c r="AS180" s="195">
        <v>0</v>
      </c>
      <c r="AT180" s="195">
        <v>0</v>
      </c>
      <c r="AU180" s="195">
        <v>314.30555555555497</v>
      </c>
      <c r="AV180" s="324"/>
      <c r="AW180" s="324"/>
      <c r="AX180" s="324"/>
      <c r="AY180" s="324"/>
      <c r="AZ180" s="324"/>
      <c r="BA180" s="324"/>
      <c r="BH180" s="337">
        <v>175</v>
      </c>
      <c r="BI180" s="337">
        <v>33288000</v>
      </c>
      <c r="BJ180" s="90">
        <v>185</v>
      </c>
      <c r="BK180" s="90">
        <v>1018.590771</v>
      </c>
      <c r="BL180" s="90">
        <v>227.43932419999999</v>
      </c>
      <c r="BM180" s="90">
        <v>5.3206338049999999</v>
      </c>
      <c r="BN180" s="90">
        <v>-1018.590771</v>
      </c>
      <c r="BO180" s="90">
        <v>-199.09451569999999</v>
      </c>
      <c r="BP180" s="90">
        <v>-208.02417460000001</v>
      </c>
      <c r="BQ180" s="338">
        <f t="shared" si="53"/>
        <v>385.27777777777777</v>
      </c>
      <c r="BT180" s="337">
        <v>175</v>
      </c>
      <c r="BU180" s="337">
        <v>33288000</v>
      </c>
      <c r="BV180" s="90">
        <v>1041.2564440000001</v>
      </c>
      <c r="BW180" s="90">
        <v>1001.419081</v>
      </c>
      <c r="BX180" s="90">
        <v>-32.848260420000003</v>
      </c>
      <c r="BY180" s="90">
        <v>31.227061469999999</v>
      </c>
      <c r="BZ180" s="90">
        <v>-188.2885747</v>
      </c>
      <c r="CA180" s="90">
        <v>176.79711309999999</v>
      </c>
    </row>
    <row r="181" spans="2:79" ht="9.9499999999999993" customHeight="1">
      <c r="B181" s="11">
        <f>COLUMN()</f>
        <v>2</v>
      </c>
      <c r="C181" s="10" t="str">
        <f t="shared" si="57"/>
        <v>1,5</v>
      </c>
      <c r="D181" s="10" t="str">
        <f t="shared" si="57"/>
        <v>2,5</v>
      </c>
      <c r="E181" s="10" t="str">
        <f t="shared" si="57"/>
        <v>3,5</v>
      </c>
      <c r="F181" s="10" t="str">
        <f t="shared" si="57"/>
        <v>4,5</v>
      </c>
      <c r="G181" s="10" t="str">
        <f t="shared" si="57"/>
        <v>5,5</v>
      </c>
      <c r="H181" s="10" t="str">
        <f t="shared" si="57"/>
        <v>6,5</v>
      </c>
      <c r="I181" s="10" t="str">
        <f t="shared" si="57"/>
        <v>7,5</v>
      </c>
      <c r="J181" s="10" t="str">
        <f t="shared" si="57"/>
        <v>8,5</v>
      </c>
      <c r="K181" s="10" t="str">
        <f t="shared" si="57"/>
        <v>9,5</v>
      </c>
      <c r="L181" s="10" t="str">
        <f t="shared" si="57"/>
        <v>10,5</v>
      </c>
      <c r="M181" s="11"/>
      <c r="N181" s="308">
        <v>175</v>
      </c>
      <c r="O181" s="309">
        <v>1</v>
      </c>
      <c r="P181" s="309">
        <v>9</v>
      </c>
      <c r="Q181" s="309">
        <v>9</v>
      </c>
      <c r="R181" s="308">
        <v>175</v>
      </c>
      <c r="S181" s="317" t="s">
        <v>423</v>
      </c>
      <c r="T181" s="308">
        <v>0</v>
      </c>
      <c r="U181" s="308">
        <v>-1</v>
      </c>
      <c r="V181" s="308">
        <v>0.1</v>
      </c>
      <c r="W181" s="310">
        <v>9.9999999999999995E-7</v>
      </c>
      <c r="X181" s="308">
        <v>0.2</v>
      </c>
      <c r="Y181" s="308">
        <v>0.3</v>
      </c>
      <c r="Z181" s="308">
        <v>0.21</v>
      </c>
      <c r="AA181" s="308">
        <v>3.5</v>
      </c>
      <c r="AB181" s="314" t="s">
        <v>276</v>
      </c>
      <c r="AC181" s="241" t="str">
        <f t="shared" si="54"/>
        <v>10,10</v>
      </c>
      <c r="AD181" s="241" t="str">
        <f t="shared" si="55"/>
        <v/>
      </c>
      <c r="AE181" s="195">
        <v>141</v>
      </c>
      <c r="AF181" s="195">
        <v>27331200</v>
      </c>
      <c r="AG181" s="195">
        <v>0.125</v>
      </c>
      <c r="AH181" s="195">
        <v>0</v>
      </c>
      <c r="AI181" s="195">
        <v>0.23072490350393801</v>
      </c>
      <c r="AJ181" s="195">
        <v>0.24423582941038599</v>
      </c>
      <c r="AK181" s="195">
        <v>0</v>
      </c>
      <c r="AL181" s="195">
        <v>4.3392635795581301E-2</v>
      </c>
      <c r="AM181" s="195">
        <v>0</v>
      </c>
      <c r="AN181" s="195">
        <v>0</v>
      </c>
      <c r="AO181" s="195">
        <v>-0.249999999999964</v>
      </c>
      <c r="AP181" s="195">
        <v>0</v>
      </c>
      <c r="AQ181" s="195">
        <v>0</v>
      </c>
      <c r="AR181" s="195">
        <v>0</v>
      </c>
      <c r="AS181" s="195">
        <v>0</v>
      </c>
      <c r="AT181" s="195">
        <v>0</v>
      </c>
      <c r="AU181" s="195">
        <v>316.33333333333297</v>
      </c>
      <c r="AV181" s="324"/>
      <c r="AW181" s="324"/>
      <c r="AX181" s="324"/>
      <c r="AY181" s="324"/>
      <c r="AZ181" s="324"/>
      <c r="BA181" s="324"/>
      <c r="BH181" s="337">
        <v>176</v>
      </c>
      <c r="BI181" s="337">
        <v>33463200</v>
      </c>
      <c r="BJ181" s="90">
        <v>185</v>
      </c>
      <c r="BK181" s="90">
        <v>1018.594275</v>
      </c>
      <c r="BL181" s="90">
        <v>227.4401938</v>
      </c>
      <c r="BM181" s="90">
        <v>5.3222470230000001</v>
      </c>
      <c r="BN181" s="90">
        <v>-1018.594275</v>
      </c>
      <c r="BO181" s="90">
        <v>-199.09289849999999</v>
      </c>
      <c r="BP181" s="90">
        <v>-208.02504830000001</v>
      </c>
      <c r="BQ181" s="338">
        <f t="shared" si="53"/>
        <v>387.30555555555554</v>
      </c>
      <c r="BT181" s="337">
        <v>176</v>
      </c>
      <c r="BU181" s="337">
        <v>33463200</v>
      </c>
      <c r="BV181" s="90">
        <v>1041.256496</v>
      </c>
      <c r="BW181" s="90">
        <v>1001.419077</v>
      </c>
      <c r="BX181" s="90">
        <v>-32.850545070000003</v>
      </c>
      <c r="BY181" s="90">
        <v>31.227061469999999</v>
      </c>
      <c r="BZ181" s="90">
        <v>-188.28771499999999</v>
      </c>
      <c r="CA181" s="90">
        <v>176.79798679999999</v>
      </c>
    </row>
    <row r="182" spans="2:79" ht="9.9499999999999993" customHeight="1">
      <c r="B182" s="11">
        <f>COLUMN()</f>
        <v>2</v>
      </c>
      <c r="C182" s="10" t="str">
        <f t="shared" si="57"/>
        <v>1,6</v>
      </c>
      <c r="D182" s="10" t="str">
        <f t="shared" si="57"/>
        <v>2,6</v>
      </c>
      <c r="E182" s="10" t="str">
        <f t="shared" si="57"/>
        <v>3,6</v>
      </c>
      <c r="F182" s="10" t="str">
        <f t="shared" si="57"/>
        <v>4,6</v>
      </c>
      <c r="G182" s="10" t="str">
        <f t="shared" si="57"/>
        <v>5,6</v>
      </c>
      <c r="H182" s="10" t="str">
        <f t="shared" si="57"/>
        <v>6,6</v>
      </c>
      <c r="I182" s="10" t="str">
        <f t="shared" si="57"/>
        <v>7,6</v>
      </c>
      <c r="J182" s="10" t="str">
        <f t="shared" si="57"/>
        <v>8,6</v>
      </c>
      <c r="K182" s="10" t="str">
        <f t="shared" si="57"/>
        <v>9,6</v>
      </c>
      <c r="L182" s="10" t="str">
        <f t="shared" si="57"/>
        <v>10,6</v>
      </c>
      <c r="M182" s="11"/>
      <c r="N182" s="308">
        <v>176</v>
      </c>
      <c r="O182" s="309">
        <v>1</v>
      </c>
      <c r="P182" s="309">
        <v>10</v>
      </c>
      <c r="Q182" s="309">
        <v>1</v>
      </c>
      <c r="R182" s="308">
        <v>176</v>
      </c>
      <c r="S182" s="317" t="s">
        <v>424</v>
      </c>
      <c r="T182" s="308">
        <v>0</v>
      </c>
      <c r="U182" s="308">
        <v>-1</v>
      </c>
      <c r="V182" s="308">
        <v>0.1</v>
      </c>
      <c r="W182" s="310">
        <v>9.9999999999999995E-7</v>
      </c>
      <c r="X182" s="308">
        <v>0.2</v>
      </c>
      <c r="Y182" s="308">
        <v>0.3</v>
      </c>
      <c r="Z182" s="308">
        <v>0.21</v>
      </c>
      <c r="AA182" s="308">
        <v>3.5</v>
      </c>
      <c r="AB182" s="314" t="s">
        <v>276</v>
      </c>
      <c r="AC182" s="241" t="str">
        <f t="shared" si="54"/>
        <v>2,11</v>
      </c>
      <c r="AD182" s="241" t="str">
        <f t="shared" si="55"/>
        <v/>
      </c>
      <c r="AE182" s="195">
        <v>142</v>
      </c>
      <c r="AF182" s="195">
        <v>27506400</v>
      </c>
      <c r="AG182" s="195">
        <v>0.125</v>
      </c>
      <c r="AH182" s="195">
        <v>0</v>
      </c>
      <c r="AI182" s="195">
        <v>0.23072490350393801</v>
      </c>
      <c r="AJ182" s="195">
        <v>0.24423582941038599</v>
      </c>
      <c r="AK182" s="195">
        <v>0</v>
      </c>
      <c r="AL182" s="195">
        <v>4.8274199150686002E-2</v>
      </c>
      <c r="AM182" s="195">
        <v>0</v>
      </c>
      <c r="AN182" s="195">
        <v>0</v>
      </c>
      <c r="AO182" s="195">
        <v>-0.249999999999996</v>
      </c>
      <c r="AP182" s="195">
        <v>0</v>
      </c>
      <c r="AQ182" s="195">
        <v>0</v>
      </c>
      <c r="AR182" s="195">
        <v>0</v>
      </c>
      <c r="AS182" s="195">
        <v>0</v>
      </c>
      <c r="AT182" s="195">
        <v>0</v>
      </c>
      <c r="AU182" s="195">
        <v>318.36111111111097</v>
      </c>
      <c r="AV182" s="324"/>
      <c r="AW182" s="324"/>
      <c r="AX182" s="324"/>
      <c r="AY182" s="324"/>
      <c r="AZ182" s="324"/>
      <c r="BA182" s="324"/>
      <c r="BH182" s="337">
        <v>177</v>
      </c>
      <c r="BI182" s="337">
        <v>33638400</v>
      </c>
      <c r="BJ182" s="90">
        <v>185</v>
      </c>
      <c r="BK182" s="90">
        <v>1018.597651</v>
      </c>
      <c r="BL182" s="90">
        <v>227.44103250000001</v>
      </c>
      <c r="BM182" s="90">
        <v>5.3238476959999996</v>
      </c>
      <c r="BN182" s="90">
        <v>-1018.597651</v>
      </c>
      <c r="BO182" s="90">
        <v>-199.09128530000001</v>
      </c>
      <c r="BP182" s="90">
        <v>-208.02589950000001</v>
      </c>
      <c r="BQ182" s="338">
        <f t="shared" si="53"/>
        <v>389.33333333333331</v>
      </c>
      <c r="BT182" s="337">
        <v>177</v>
      </c>
      <c r="BU182" s="337">
        <v>33638400</v>
      </c>
      <c r="BV182" s="90">
        <v>1041.256547</v>
      </c>
      <c r="BW182" s="90">
        <v>1001.419073</v>
      </c>
      <c r="BX182" s="90">
        <v>-32.852764120000003</v>
      </c>
      <c r="BY182" s="90">
        <v>31.227061469999999</v>
      </c>
      <c r="BZ182" s="90">
        <v>-188.286889</v>
      </c>
      <c r="CA182" s="90">
        <v>176.79883810000001</v>
      </c>
    </row>
    <row r="183" spans="2:79" ht="9.9499999999999993" customHeight="1">
      <c r="B183" s="11">
        <f>COLUMN()</f>
        <v>2</v>
      </c>
      <c r="C183" s="10" t="str">
        <f t="shared" si="57"/>
        <v>1,7</v>
      </c>
      <c r="D183" s="10" t="str">
        <f t="shared" si="57"/>
        <v>2,7</v>
      </c>
      <c r="E183" s="10" t="str">
        <f t="shared" si="57"/>
        <v>3,7</v>
      </c>
      <c r="F183" s="10" t="str">
        <f t="shared" si="57"/>
        <v>4,7</v>
      </c>
      <c r="G183" s="10" t="str">
        <f t="shared" si="57"/>
        <v>5,7</v>
      </c>
      <c r="H183" s="10" t="str">
        <f t="shared" si="57"/>
        <v>6,7</v>
      </c>
      <c r="I183" s="10" t="str">
        <f t="shared" si="57"/>
        <v>7,7</v>
      </c>
      <c r="J183" s="10" t="str">
        <f t="shared" si="57"/>
        <v>8,7</v>
      </c>
      <c r="K183" s="10" t="str">
        <f t="shared" si="57"/>
        <v>9,7</v>
      </c>
      <c r="L183" s="10" t="str">
        <f t="shared" si="57"/>
        <v>10,7</v>
      </c>
      <c r="M183" s="11"/>
      <c r="N183" s="308">
        <v>177</v>
      </c>
      <c r="O183" s="309">
        <v>1</v>
      </c>
      <c r="P183" s="309">
        <v>10</v>
      </c>
      <c r="Q183" s="309">
        <v>5</v>
      </c>
      <c r="R183" s="308">
        <v>177</v>
      </c>
      <c r="S183" s="317" t="s">
        <v>425</v>
      </c>
      <c r="T183" s="308">
        <v>0</v>
      </c>
      <c r="U183" s="308">
        <v>-1</v>
      </c>
      <c r="V183" s="308">
        <v>0.1</v>
      </c>
      <c r="W183" s="310">
        <v>9.9999999999999995E-7</v>
      </c>
      <c r="X183" s="308">
        <v>0.1</v>
      </c>
      <c r="Y183" s="308">
        <v>0.3</v>
      </c>
      <c r="Z183" s="308">
        <v>0.11</v>
      </c>
      <c r="AA183" s="308">
        <v>3.5</v>
      </c>
      <c r="AB183" s="314" t="s">
        <v>276</v>
      </c>
      <c r="AC183" s="241" t="str">
        <f t="shared" si="54"/>
        <v>6,11</v>
      </c>
      <c r="AD183" s="241" t="str">
        <f t="shared" si="55"/>
        <v/>
      </c>
      <c r="AE183" s="195">
        <v>143</v>
      </c>
      <c r="AF183" s="195">
        <v>27681600</v>
      </c>
      <c r="AG183" s="195">
        <v>0.125</v>
      </c>
      <c r="AH183" s="195">
        <v>0</v>
      </c>
      <c r="AI183" s="195">
        <v>0.22463235826491201</v>
      </c>
      <c r="AJ183" s="195">
        <v>0.24423582941038599</v>
      </c>
      <c r="AK183" s="195">
        <v>0</v>
      </c>
      <c r="AL183" s="195">
        <v>5.9244496952310197E-2</v>
      </c>
      <c r="AM183" s="195">
        <v>0</v>
      </c>
      <c r="AN183" s="195">
        <v>0</v>
      </c>
      <c r="AO183" s="195">
        <v>-0.25000000000002798</v>
      </c>
      <c r="AP183" s="195">
        <v>0</v>
      </c>
      <c r="AQ183" s="195">
        <v>0</v>
      </c>
      <c r="AR183" s="195">
        <v>0</v>
      </c>
      <c r="AS183" s="195">
        <v>0</v>
      </c>
      <c r="AT183" s="195">
        <v>0</v>
      </c>
      <c r="AU183" s="195">
        <v>320.388888888888</v>
      </c>
      <c r="AV183" s="324"/>
      <c r="AW183" s="324"/>
      <c r="AX183" s="324"/>
      <c r="AY183" s="324"/>
      <c r="AZ183" s="324"/>
      <c r="BA183" s="324"/>
      <c r="BH183" s="337">
        <v>178</v>
      </c>
      <c r="BI183" s="337">
        <v>33813600</v>
      </c>
      <c r="BJ183" s="90">
        <v>185</v>
      </c>
      <c r="BK183" s="90">
        <v>1018.600908</v>
      </c>
      <c r="BL183" s="90">
        <v>227.4418446</v>
      </c>
      <c r="BM183" s="90">
        <v>5.3254347409999996</v>
      </c>
      <c r="BN183" s="90">
        <v>-1018.600908</v>
      </c>
      <c r="BO183" s="90">
        <v>-199.08968100000001</v>
      </c>
      <c r="BP183" s="90">
        <v>-208.0267288</v>
      </c>
      <c r="BQ183" s="338">
        <f t="shared" si="53"/>
        <v>391.36111111111109</v>
      </c>
      <c r="BT183" s="337">
        <v>178</v>
      </c>
      <c r="BU183" s="337">
        <v>33813600</v>
      </c>
      <c r="BV183" s="90">
        <v>1041.2565959999999</v>
      </c>
      <c r="BW183" s="90">
        <v>1001.41907</v>
      </c>
      <c r="BX183" s="90">
        <v>-32.85491949</v>
      </c>
      <c r="BY183" s="90">
        <v>31.227061469999999</v>
      </c>
      <c r="BZ183" s="90">
        <v>-188.28609890000001</v>
      </c>
      <c r="CA183" s="90">
        <v>176.79966730000001</v>
      </c>
    </row>
    <row r="184" spans="2:79" ht="9.9499999999999993" customHeight="1">
      <c r="B184" s="11">
        <f>COLUMN()</f>
        <v>2</v>
      </c>
      <c r="C184" s="10" t="str">
        <f t="shared" si="57"/>
        <v>1,8</v>
      </c>
      <c r="D184" s="10" t="str">
        <f t="shared" si="57"/>
        <v>2,8</v>
      </c>
      <c r="E184" s="10" t="str">
        <f t="shared" si="57"/>
        <v>3,8</v>
      </c>
      <c r="F184" s="10" t="str">
        <f t="shared" si="57"/>
        <v>4,8</v>
      </c>
      <c r="G184" s="10" t="str">
        <f t="shared" si="57"/>
        <v>5,8</v>
      </c>
      <c r="H184" s="10" t="str">
        <f t="shared" si="57"/>
        <v>6,8</v>
      </c>
      <c r="I184" s="10" t="str">
        <f t="shared" si="57"/>
        <v>7,8</v>
      </c>
      <c r="J184" s="10" t="str">
        <f t="shared" si="57"/>
        <v>8,8</v>
      </c>
      <c r="K184" s="10" t="str">
        <f t="shared" si="57"/>
        <v>9,8</v>
      </c>
      <c r="L184" s="10" t="str">
        <f t="shared" si="57"/>
        <v>10,8</v>
      </c>
      <c r="M184" s="11"/>
      <c r="N184" s="308">
        <v>178</v>
      </c>
      <c r="O184" s="309">
        <v>1</v>
      </c>
      <c r="P184" s="309">
        <v>10</v>
      </c>
      <c r="Q184" s="309">
        <v>8</v>
      </c>
      <c r="R184" s="308">
        <v>178</v>
      </c>
      <c r="S184" s="317" t="s">
        <v>426</v>
      </c>
      <c r="T184" s="308">
        <v>0</v>
      </c>
      <c r="U184" s="308">
        <v>-1</v>
      </c>
      <c r="V184" s="308">
        <v>0.1</v>
      </c>
      <c r="W184" s="310">
        <v>9.9999999999999995E-7</v>
      </c>
      <c r="X184" s="308">
        <v>0.2</v>
      </c>
      <c r="Y184" s="308">
        <v>0.3</v>
      </c>
      <c r="Z184" s="308">
        <v>0.21</v>
      </c>
      <c r="AA184" s="308">
        <v>3.5</v>
      </c>
      <c r="AB184" s="314" t="s">
        <v>276</v>
      </c>
      <c r="AC184" s="241" t="str">
        <f t="shared" si="54"/>
        <v>9,11</v>
      </c>
      <c r="AD184" s="241" t="str">
        <f t="shared" si="55"/>
        <v/>
      </c>
      <c r="AE184" s="195">
        <v>144</v>
      </c>
      <c r="AF184" s="195">
        <v>27856800</v>
      </c>
      <c r="AG184" s="195">
        <v>0.125</v>
      </c>
      <c r="AH184" s="195">
        <v>0</v>
      </c>
      <c r="AI184" s="195">
        <v>0.22463235826491201</v>
      </c>
      <c r="AJ184" s="195">
        <v>0.24423582941038599</v>
      </c>
      <c r="AK184" s="195">
        <v>0</v>
      </c>
      <c r="AL184" s="195">
        <v>6.5321545707222095E-2</v>
      </c>
      <c r="AM184" s="195">
        <v>0</v>
      </c>
      <c r="AN184" s="195">
        <v>0</v>
      </c>
      <c r="AO184" s="195">
        <v>-0.249999999999996</v>
      </c>
      <c r="AP184" s="195">
        <v>0</v>
      </c>
      <c r="AQ184" s="195">
        <v>0</v>
      </c>
      <c r="AR184" s="195">
        <v>0</v>
      </c>
      <c r="AS184" s="195">
        <v>0</v>
      </c>
      <c r="AT184" s="195">
        <v>0</v>
      </c>
      <c r="AU184" s="195">
        <v>322.416666666666</v>
      </c>
      <c r="AV184" s="324"/>
      <c r="AW184" s="324"/>
      <c r="AX184" s="324"/>
      <c r="AY184" s="324"/>
      <c r="AZ184" s="324"/>
      <c r="BA184" s="324"/>
      <c r="BH184" s="337">
        <v>179</v>
      </c>
      <c r="BI184" s="337">
        <v>33988800</v>
      </c>
      <c r="BJ184" s="90">
        <v>185</v>
      </c>
      <c r="BK184" s="90">
        <v>1018.604055</v>
      </c>
      <c r="BL184" s="90">
        <v>227.44263989999999</v>
      </c>
      <c r="BM184" s="90">
        <v>5.3270068650000004</v>
      </c>
      <c r="BN184" s="90">
        <v>-1018.604055</v>
      </c>
      <c r="BO184" s="90">
        <v>-199.08809640000001</v>
      </c>
      <c r="BP184" s="90">
        <v>-208.02753659999999</v>
      </c>
      <c r="BQ184" s="338">
        <f t="shared" si="53"/>
        <v>393.38888888888891</v>
      </c>
      <c r="BT184" s="337">
        <v>179</v>
      </c>
      <c r="BU184" s="337">
        <v>33988800</v>
      </c>
      <c r="BV184" s="90">
        <v>1041.2566449999999</v>
      </c>
      <c r="BW184" s="90">
        <v>1001.419066</v>
      </c>
      <c r="BX184" s="90">
        <v>-32.857013029999997</v>
      </c>
      <c r="BY184" s="90">
        <v>31.227061469999999</v>
      </c>
      <c r="BZ184" s="90">
        <v>-188.2853475</v>
      </c>
      <c r="CA184" s="90">
        <v>176.8004751</v>
      </c>
    </row>
    <row r="185" spans="2:79" ht="9.9499999999999993" customHeight="1">
      <c r="B185" s="11">
        <f>COLUMN()</f>
        <v>2</v>
      </c>
      <c r="C185" s="10" t="str">
        <f t="shared" si="57"/>
        <v>1,9</v>
      </c>
      <c r="D185" s="10" t="str">
        <f t="shared" si="57"/>
        <v>2,9</v>
      </c>
      <c r="E185" s="10" t="str">
        <f t="shared" si="57"/>
        <v>3,9</v>
      </c>
      <c r="F185" s="10" t="str">
        <f t="shared" si="57"/>
        <v>4,9</v>
      </c>
      <c r="G185" s="10" t="str">
        <f t="shared" si="57"/>
        <v>5,9</v>
      </c>
      <c r="H185" s="10" t="str">
        <f t="shared" si="57"/>
        <v>6,9</v>
      </c>
      <c r="I185" s="10" t="str">
        <f t="shared" si="57"/>
        <v>7,9</v>
      </c>
      <c r="J185" s="10" t="str">
        <f t="shared" si="57"/>
        <v>8,9</v>
      </c>
      <c r="K185" s="10" t="str">
        <f t="shared" si="57"/>
        <v>9,9</v>
      </c>
      <c r="L185" s="10" t="str">
        <f t="shared" si="57"/>
        <v>10,9</v>
      </c>
      <c r="M185" s="11"/>
      <c r="N185" s="308">
        <v>179</v>
      </c>
      <c r="O185" s="309">
        <v>1</v>
      </c>
      <c r="P185" s="309">
        <v>11</v>
      </c>
      <c r="Q185" s="309">
        <v>0</v>
      </c>
      <c r="R185" s="308">
        <v>179</v>
      </c>
      <c r="S185" s="317" t="s">
        <v>427</v>
      </c>
      <c r="T185" s="308">
        <v>0</v>
      </c>
      <c r="U185" s="308">
        <v>-1</v>
      </c>
      <c r="V185" s="308">
        <v>0.1</v>
      </c>
      <c r="W185" s="310">
        <v>9.9999999999999995E-7</v>
      </c>
      <c r="X185" s="308">
        <v>0.2</v>
      </c>
      <c r="Y185" s="308">
        <v>0.3</v>
      </c>
      <c r="Z185" s="308">
        <v>0.21</v>
      </c>
      <c r="AA185" s="308">
        <v>3.5</v>
      </c>
      <c r="AB185" s="314" t="s">
        <v>276</v>
      </c>
      <c r="AC185" s="241" t="str">
        <f t="shared" si="54"/>
        <v>1,12</v>
      </c>
      <c r="AD185" s="241" t="str">
        <f t="shared" si="55"/>
        <v/>
      </c>
      <c r="AE185" s="195">
        <v>145</v>
      </c>
      <c r="AF185" s="195">
        <v>28032000</v>
      </c>
      <c r="AG185" s="195">
        <v>0.125</v>
      </c>
      <c r="AH185" s="195">
        <v>0</v>
      </c>
      <c r="AI185" s="195">
        <v>0.224632358264856</v>
      </c>
      <c r="AJ185" s="195">
        <v>0.24423582941038599</v>
      </c>
      <c r="AK185" s="195">
        <v>0</v>
      </c>
      <c r="AL185" s="195">
        <v>6.8292043564045807E-2</v>
      </c>
      <c r="AM185" s="195">
        <v>0</v>
      </c>
      <c r="AN185" s="195">
        <v>0</v>
      </c>
      <c r="AO185" s="195">
        <v>-0.249999999999996</v>
      </c>
      <c r="AP185" s="195">
        <v>0</v>
      </c>
      <c r="AQ185" s="195">
        <v>0</v>
      </c>
      <c r="AR185" s="195">
        <v>0</v>
      </c>
      <c r="AS185" s="195">
        <v>0</v>
      </c>
      <c r="AT185" s="195">
        <v>0</v>
      </c>
      <c r="AU185" s="195">
        <v>324.444444444444</v>
      </c>
      <c r="AV185" s="324"/>
      <c r="AW185" s="324"/>
      <c r="AX185" s="324"/>
      <c r="AY185" s="324"/>
      <c r="AZ185" s="324"/>
      <c r="BA185" s="324"/>
      <c r="BH185" s="337">
        <v>180</v>
      </c>
      <c r="BI185" s="337">
        <v>34164000</v>
      </c>
      <c r="BJ185" s="90">
        <v>185</v>
      </c>
      <c r="BK185" s="90">
        <v>1018.607115</v>
      </c>
      <c r="BL185" s="90">
        <v>227.44344219999999</v>
      </c>
      <c r="BM185" s="90">
        <v>5.3285558059999998</v>
      </c>
      <c r="BN185" s="90">
        <v>-1018.607115</v>
      </c>
      <c r="BO185" s="90">
        <v>-199.0865584</v>
      </c>
      <c r="BP185" s="90">
        <v>-208.02832799999999</v>
      </c>
      <c r="BQ185" s="338">
        <f t="shared" si="53"/>
        <v>395.41666666666669</v>
      </c>
      <c r="BT185" s="337">
        <v>180</v>
      </c>
      <c r="BU185" s="337">
        <v>34164000</v>
      </c>
      <c r="BV185" s="90">
        <v>1041.256691</v>
      </c>
      <c r="BW185" s="90">
        <v>1001.4190630000001</v>
      </c>
      <c r="BX185" s="90">
        <v>-32.859049290000002</v>
      </c>
      <c r="BY185" s="90">
        <v>31.227061469999999</v>
      </c>
      <c r="BZ185" s="90">
        <v>-188.28464210000001</v>
      </c>
      <c r="CA185" s="90">
        <v>176.8012665</v>
      </c>
    </row>
    <row r="186" spans="2:79" ht="9.9499999999999993" customHeight="1">
      <c r="B186" s="11">
        <f>COLUMN()</f>
        <v>2</v>
      </c>
      <c r="C186" s="10" t="str">
        <f t="shared" si="57"/>
        <v>1,10</v>
      </c>
      <c r="D186" s="10" t="str">
        <f t="shared" si="57"/>
        <v>2,10</v>
      </c>
      <c r="E186" s="10" t="str">
        <f t="shared" si="57"/>
        <v>3,10</v>
      </c>
      <c r="F186" s="10" t="str">
        <f t="shared" si="57"/>
        <v>4,10</v>
      </c>
      <c r="G186" s="10" t="str">
        <f t="shared" si="57"/>
        <v>5,10</v>
      </c>
      <c r="H186" s="10" t="str">
        <f t="shared" si="57"/>
        <v>6,10</v>
      </c>
      <c r="I186" s="10" t="str">
        <f t="shared" si="57"/>
        <v>7,10</v>
      </c>
      <c r="J186" s="10" t="str">
        <f t="shared" si="57"/>
        <v>8,10</v>
      </c>
      <c r="K186" s="10" t="str">
        <f t="shared" si="57"/>
        <v>9,10</v>
      </c>
      <c r="L186" s="10" t="str">
        <f t="shared" si="57"/>
        <v>10,10</v>
      </c>
      <c r="M186" s="11"/>
      <c r="N186" s="308">
        <v>180</v>
      </c>
      <c r="O186" s="309">
        <v>1</v>
      </c>
      <c r="P186" s="309">
        <v>11</v>
      </c>
      <c r="Q186" s="309">
        <v>1</v>
      </c>
      <c r="R186" s="308">
        <v>180</v>
      </c>
      <c r="S186" s="317" t="s">
        <v>428</v>
      </c>
      <c r="T186" s="308">
        <v>0</v>
      </c>
      <c r="U186" s="308">
        <v>-1</v>
      </c>
      <c r="V186" s="308">
        <v>0.1</v>
      </c>
      <c r="W186" s="310">
        <v>9.9999999999999995E-7</v>
      </c>
      <c r="X186" s="308">
        <v>0.2</v>
      </c>
      <c r="Y186" s="308">
        <v>0.3</v>
      </c>
      <c r="Z186" s="308">
        <v>0.21</v>
      </c>
      <c r="AA186" s="308">
        <v>3.5</v>
      </c>
      <c r="AB186" s="314" t="s">
        <v>276</v>
      </c>
      <c r="AC186" s="241" t="str">
        <f t="shared" si="54"/>
        <v>2,12</v>
      </c>
      <c r="AD186" s="241" t="str">
        <f t="shared" si="55"/>
        <v/>
      </c>
      <c r="AE186" s="195">
        <v>146</v>
      </c>
      <c r="AF186" s="195">
        <v>28207200</v>
      </c>
      <c r="AG186" s="195">
        <v>0.125</v>
      </c>
      <c r="AH186" s="195">
        <v>0</v>
      </c>
      <c r="AI186" s="195">
        <v>0.224632358264967</v>
      </c>
      <c r="AJ186" s="195">
        <v>0.24423582941038599</v>
      </c>
      <c r="AK186" s="195">
        <v>0</v>
      </c>
      <c r="AL186" s="195">
        <v>6.9241201913771394E-2</v>
      </c>
      <c r="AM186" s="195">
        <v>0</v>
      </c>
      <c r="AN186" s="195">
        <v>0</v>
      </c>
      <c r="AO186" s="195">
        <v>-0.249999999999996</v>
      </c>
      <c r="AP186" s="195">
        <v>0</v>
      </c>
      <c r="AQ186" s="195">
        <v>0</v>
      </c>
      <c r="AR186" s="195">
        <v>0</v>
      </c>
      <c r="AS186" s="195">
        <v>0</v>
      </c>
      <c r="AT186" s="195">
        <v>0</v>
      </c>
      <c r="AU186" s="195">
        <v>326.472222222222</v>
      </c>
      <c r="AV186" s="324"/>
      <c r="AW186" s="324"/>
      <c r="AX186" s="324"/>
      <c r="AY186" s="324"/>
      <c r="AZ186" s="324"/>
      <c r="BA186" s="324"/>
      <c r="BH186" s="337">
        <v>181</v>
      </c>
      <c r="BI186" s="337">
        <v>34339200</v>
      </c>
      <c r="BJ186" s="90">
        <v>185</v>
      </c>
      <c r="BK186" s="90">
        <v>1018.610147</v>
      </c>
      <c r="BL186" s="90">
        <v>228.43754100000001</v>
      </c>
      <c r="BM186" s="90">
        <v>5.3316706050000002</v>
      </c>
      <c r="BN186" s="90">
        <v>-1018.610147</v>
      </c>
      <c r="BO186" s="90">
        <v>-200.0767487</v>
      </c>
      <c r="BP186" s="90">
        <v>-208.02912180000001</v>
      </c>
      <c r="BQ186" s="338">
        <f t="shared" si="53"/>
        <v>397.44444444444446</v>
      </c>
      <c r="BT186" s="337">
        <v>181</v>
      </c>
      <c r="BU186" s="337">
        <v>34339200</v>
      </c>
      <c r="BV186" s="90">
        <v>1041.2567369999999</v>
      </c>
      <c r="BW186" s="90">
        <v>1001.4190599999999</v>
      </c>
      <c r="BX186" s="90">
        <v>-32.861051170000003</v>
      </c>
      <c r="BY186" s="90">
        <v>31.227061469999999</v>
      </c>
      <c r="BZ186" s="90">
        <v>-188.28400120000001</v>
      </c>
      <c r="CA186" s="90">
        <v>176.80206029999999</v>
      </c>
    </row>
    <row r="187" spans="2:79" ht="9.9499999999999993" customHeight="1">
      <c r="B187" s="11">
        <f>COLUMN()</f>
        <v>2</v>
      </c>
      <c r="C187" s="10" t="str">
        <f t="shared" si="57"/>
        <v>1,11</v>
      </c>
      <c r="D187" s="10" t="str">
        <f t="shared" si="57"/>
        <v>2,11</v>
      </c>
      <c r="E187" s="10" t="str">
        <f t="shared" si="57"/>
        <v>3,11</v>
      </c>
      <c r="F187" s="10" t="str">
        <f t="shared" si="57"/>
        <v>4,11</v>
      </c>
      <c r="G187" s="10" t="str">
        <f t="shared" si="57"/>
        <v>5,11</v>
      </c>
      <c r="H187" s="10" t="str">
        <f t="shared" si="57"/>
        <v>6,11</v>
      </c>
      <c r="I187" s="10" t="str">
        <f t="shared" si="57"/>
        <v>7,11</v>
      </c>
      <c r="J187" s="10" t="str">
        <f t="shared" si="57"/>
        <v>8,11</v>
      </c>
      <c r="K187" s="10" t="str">
        <f t="shared" si="57"/>
        <v>9,11</v>
      </c>
      <c r="L187" s="10" t="str">
        <f t="shared" si="57"/>
        <v>10,11</v>
      </c>
      <c r="M187" s="11"/>
      <c r="N187" s="308">
        <v>181</v>
      </c>
      <c r="O187" s="309">
        <v>1</v>
      </c>
      <c r="P187" s="309">
        <v>11</v>
      </c>
      <c r="Q187" s="309">
        <v>5</v>
      </c>
      <c r="R187" s="308">
        <v>181</v>
      </c>
      <c r="S187" s="317" t="s">
        <v>429</v>
      </c>
      <c r="T187" s="308">
        <v>0</v>
      </c>
      <c r="U187" s="308">
        <v>-1</v>
      </c>
      <c r="V187" s="308">
        <v>0.1</v>
      </c>
      <c r="W187" s="310">
        <v>9.9999999999999995E-7</v>
      </c>
      <c r="X187" s="308">
        <v>0.1</v>
      </c>
      <c r="Y187" s="308">
        <v>0.3</v>
      </c>
      <c r="Z187" s="308">
        <v>0.11</v>
      </c>
      <c r="AA187" s="308">
        <v>3.5</v>
      </c>
      <c r="AB187" s="314" t="s">
        <v>276</v>
      </c>
      <c r="AC187" s="241" t="str">
        <f t="shared" si="54"/>
        <v>6,12</v>
      </c>
      <c r="AD187" s="241" t="str">
        <f t="shared" si="55"/>
        <v/>
      </c>
      <c r="AE187" s="195">
        <v>147</v>
      </c>
      <c r="AF187" s="195">
        <v>28382400</v>
      </c>
      <c r="AG187" s="195">
        <v>0.125</v>
      </c>
      <c r="AH187" s="195">
        <v>0</v>
      </c>
      <c r="AI187" s="195">
        <v>0.224632358264856</v>
      </c>
      <c r="AJ187" s="195">
        <v>0.241756638131435</v>
      </c>
      <c r="AK187" s="195">
        <v>0</v>
      </c>
      <c r="AL187" s="195">
        <v>6.89169311430846E-2</v>
      </c>
      <c r="AM187" s="195">
        <v>0</v>
      </c>
      <c r="AN187" s="195">
        <v>0</v>
      </c>
      <c r="AO187" s="195">
        <v>-0.249999999999933</v>
      </c>
      <c r="AP187" s="195">
        <v>0</v>
      </c>
      <c r="AQ187" s="195">
        <v>0</v>
      </c>
      <c r="AR187" s="195">
        <v>0</v>
      </c>
      <c r="AS187" s="195">
        <v>0</v>
      </c>
      <c r="AT187" s="195">
        <v>0</v>
      </c>
      <c r="AU187" s="195">
        <v>328.5</v>
      </c>
      <c r="AV187" s="324"/>
      <c r="AW187" s="324"/>
      <c r="AX187" s="324"/>
      <c r="AY187" s="324"/>
      <c r="AZ187" s="324"/>
      <c r="BA187" s="324"/>
      <c r="BH187" s="337">
        <v>182</v>
      </c>
      <c r="BI187" s="337">
        <v>34514400</v>
      </c>
      <c r="BJ187" s="90">
        <v>185</v>
      </c>
      <c r="BK187" s="90">
        <v>1018.613118</v>
      </c>
      <c r="BL187" s="90">
        <v>228.43836300000001</v>
      </c>
      <c r="BM187" s="90">
        <v>5.3332045600000004</v>
      </c>
      <c r="BN187" s="90">
        <v>-1018.613118</v>
      </c>
      <c r="BO187" s="90">
        <v>-200.07526340000001</v>
      </c>
      <c r="BP187" s="90">
        <v>-208.0298951</v>
      </c>
      <c r="BQ187" s="338">
        <f t="shared" si="53"/>
        <v>399.47222222222223</v>
      </c>
      <c r="BT187" s="337">
        <v>182</v>
      </c>
      <c r="BU187" s="337">
        <v>34514400</v>
      </c>
      <c r="BV187" s="90">
        <v>1041.2567819999999</v>
      </c>
      <c r="BW187" s="90">
        <v>1001.4190579999999</v>
      </c>
      <c r="BX187" s="90">
        <v>-32.863011370000002</v>
      </c>
      <c r="BY187" s="90">
        <v>31.227061469999999</v>
      </c>
      <c r="BZ187" s="90">
        <v>-188.28340109999999</v>
      </c>
      <c r="CA187" s="90">
        <v>176.80283360000001</v>
      </c>
    </row>
    <row r="188" spans="2:79" ht="9.9499999999999993" customHeight="1">
      <c r="B188" s="11">
        <f>COLUMN()</f>
        <v>2</v>
      </c>
      <c r="C188" s="10" t="str">
        <f t="shared" si="57"/>
        <v>1,12</v>
      </c>
      <c r="D188" s="10" t="str">
        <f t="shared" si="57"/>
        <v>2,12</v>
      </c>
      <c r="E188" s="10" t="str">
        <f t="shared" si="57"/>
        <v>3,12</v>
      </c>
      <c r="F188" s="10" t="str">
        <f t="shared" si="57"/>
        <v>4,12</v>
      </c>
      <c r="G188" s="10" t="str">
        <f t="shared" si="57"/>
        <v>5,12</v>
      </c>
      <c r="H188" s="10" t="str">
        <f t="shared" si="57"/>
        <v>6,12</v>
      </c>
      <c r="I188" s="10" t="str">
        <f t="shared" si="57"/>
        <v>7,12</v>
      </c>
      <c r="J188" s="10" t="str">
        <f t="shared" si="57"/>
        <v>8,12</v>
      </c>
      <c r="K188" s="10" t="str">
        <f t="shared" si="57"/>
        <v>9,12</v>
      </c>
      <c r="L188" s="10" t="str">
        <f t="shared" si="57"/>
        <v>10,12</v>
      </c>
      <c r="M188" s="11"/>
      <c r="N188" s="308">
        <v>182</v>
      </c>
      <c r="O188" s="309">
        <v>1</v>
      </c>
      <c r="P188" s="309">
        <v>11</v>
      </c>
      <c r="Q188" s="309">
        <v>6</v>
      </c>
      <c r="R188" s="308">
        <v>182</v>
      </c>
      <c r="S188" s="317" t="s">
        <v>430</v>
      </c>
      <c r="T188" s="308">
        <v>0</v>
      </c>
      <c r="U188" s="308">
        <v>-1</v>
      </c>
      <c r="V188" s="308">
        <v>0.1</v>
      </c>
      <c r="W188" s="310">
        <v>9.9999999999999995E-7</v>
      </c>
      <c r="X188" s="308">
        <v>0.1</v>
      </c>
      <c r="Y188" s="308">
        <v>0.3</v>
      </c>
      <c r="Z188" s="308">
        <v>0.11</v>
      </c>
      <c r="AA188" s="308">
        <v>3.5</v>
      </c>
      <c r="AB188" s="314" t="s">
        <v>276</v>
      </c>
      <c r="AC188" s="241" t="str">
        <f t="shared" si="54"/>
        <v>7,12</v>
      </c>
      <c r="AD188" s="241" t="str">
        <f t="shared" si="55"/>
        <v/>
      </c>
      <c r="AE188" s="195">
        <v>148</v>
      </c>
      <c r="AF188" s="195">
        <v>28557600</v>
      </c>
      <c r="AG188" s="195">
        <v>0.125</v>
      </c>
      <c r="AH188" s="195">
        <v>0</v>
      </c>
      <c r="AI188" s="195">
        <v>0.224632358264856</v>
      </c>
      <c r="AJ188" s="195">
        <v>0.23936179321912601</v>
      </c>
      <c r="AK188" s="195">
        <v>0</v>
      </c>
      <c r="AL188" s="195">
        <v>6.8199255198711103E-2</v>
      </c>
      <c r="AM188" s="195">
        <v>0</v>
      </c>
      <c r="AN188" s="195">
        <v>0</v>
      </c>
      <c r="AO188" s="195">
        <v>-0.25000000000002798</v>
      </c>
      <c r="AP188" s="195">
        <v>0</v>
      </c>
      <c r="AQ188" s="195">
        <v>0</v>
      </c>
      <c r="AR188" s="195">
        <v>0</v>
      </c>
      <c r="AS188" s="195">
        <v>0</v>
      </c>
      <c r="AT188" s="195">
        <v>0</v>
      </c>
      <c r="AU188" s="195">
        <v>330.52777777777698</v>
      </c>
      <c r="AV188" s="324"/>
      <c r="AW188" s="324"/>
      <c r="AX188" s="324"/>
      <c r="AY188" s="324"/>
      <c r="AZ188" s="324"/>
      <c r="BA188" s="324"/>
      <c r="BH188" s="337">
        <v>183</v>
      </c>
      <c r="BI188" s="337">
        <v>34689600</v>
      </c>
      <c r="BJ188" s="90">
        <v>185</v>
      </c>
      <c r="BK188" s="90">
        <v>1018.617904</v>
      </c>
      <c r="BL188" s="90">
        <v>228.439955</v>
      </c>
      <c r="BM188" s="90">
        <v>5.3328244969999998</v>
      </c>
      <c r="BN188" s="90">
        <v>-1018.617904</v>
      </c>
      <c r="BO188" s="90">
        <v>-200.07649119999999</v>
      </c>
      <c r="BP188" s="90">
        <v>-208.03063929999999</v>
      </c>
      <c r="BQ188" s="338">
        <f t="shared" si="53"/>
        <v>401.5</v>
      </c>
      <c r="BT188" s="337">
        <v>183</v>
      </c>
      <c r="BU188" s="337">
        <v>34689600</v>
      </c>
      <c r="BV188" s="90">
        <v>1041.256826</v>
      </c>
      <c r="BW188" s="90">
        <v>1001.419055</v>
      </c>
      <c r="BX188" s="90">
        <v>-32.864922970000002</v>
      </c>
      <c r="BY188" s="90">
        <v>31.227061469999999</v>
      </c>
      <c r="BZ188" s="90">
        <v>-188.2828154</v>
      </c>
      <c r="CA188" s="90">
        <v>176.8035778</v>
      </c>
    </row>
    <row r="189" spans="2:79" ht="9.9499999999999993" customHeight="1">
      <c r="B189" s="11">
        <f>COLUMN()</f>
        <v>2</v>
      </c>
      <c r="C189" s="10" t="str">
        <f t="shared" si="57"/>
        <v>1,13</v>
      </c>
      <c r="D189" s="10" t="str">
        <f t="shared" si="57"/>
        <v>2,13</v>
      </c>
      <c r="E189" s="10" t="str">
        <f t="shared" si="57"/>
        <v>3,13</v>
      </c>
      <c r="F189" s="10" t="str">
        <f t="shared" si="57"/>
        <v>4,13</v>
      </c>
      <c r="G189" s="10" t="str">
        <f t="shared" si="57"/>
        <v>5,13</v>
      </c>
      <c r="H189" s="10" t="str">
        <f t="shared" si="57"/>
        <v>6,13</v>
      </c>
      <c r="I189" s="10" t="str">
        <f t="shared" si="57"/>
        <v>7,13</v>
      </c>
      <c r="J189" s="10" t="str">
        <f t="shared" si="57"/>
        <v>8,13</v>
      </c>
      <c r="K189" s="10" t="str">
        <f t="shared" si="57"/>
        <v>9,13</v>
      </c>
      <c r="L189" s="10" t="str">
        <f t="shared" si="57"/>
        <v>10,13</v>
      </c>
      <c r="M189" s="11"/>
      <c r="N189" s="308">
        <v>183</v>
      </c>
      <c r="O189" s="309">
        <v>1</v>
      </c>
      <c r="P189" s="309">
        <v>11</v>
      </c>
      <c r="Q189" s="309">
        <v>7</v>
      </c>
      <c r="R189" s="308">
        <v>183</v>
      </c>
      <c r="S189" s="317" t="s">
        <v>431</v>
      </c>
      <c r="T189" s="308">
        <v>0</v>
      </c>
      <c r="U189" s="308">
        <v>-1</v>
      </c>
      <c r="V189" s="308">
        <v>0.1</v>
      </c>
      <c r="W189" s="310">
        <v>9.9999999999999995E-7</v>
      </c>
      <c r="X189" s="308">
        <v>0.2</v>
      </c>
      <c r="Y189" s="308">
        <v>0.3</v>
      </c>
      <c r="Z189" s="308">
        <v>0.21</v>
      </c>
      <c r="AA189" s="308">
        <v>3.5</v>
      </c>
      <c r="AB189" s="314" t="s">
        <v>276</v>
      </c>
      <c r="AC189" s="241" t="str">
        <f t="shared" si="54"/>
        <v>8,12</v>
      </c>
      <c r="AD189" s="241" t="str">
        <f t="shared" si="55"/>
        <v/>
      </c>
      <c r="AE189" s="195">
        <v>149</v>
      </c>
      <c r="AF189" s="195">
        <v>28732800</v>
      </c>
      <c r="AG189" s="195">
        <v>0.125</v>
      </c>
      <c r="AH189" s="195">
        <v>0</v>
      </c>
      <c r="AI189" s="195">
        <v>0.22463235826491201</v>
      </c>
      <c r="AJ189" s="195">
        <v>0.23936179321912601</v>
      </c>
      <c r="AK189" s="195">
        <v>0</v>
      </c>
      <c r="AL189" s="195">
        <v>6.7211347361966503E-2</v>
      </c>
      <c r="AM189" s="195">
        <v>0</v>
      </c>
      <c r="AN189" s="195">
        <v>0</v>
      </c>
      <c r="AO189" s="195">
        <v>-0.249999999999964</v>
      </c>
      <c r="AP189" s="195">
        <v>0</v>
      </c>
      <c r="AQ189" s="195">
        <v>0</v>
      </c>
      <c r="AR189" s="195">
        <v>0</v>
      </c>
      <c r="AS189" s="195">
        <v>0</v>
      </c>
      <c r="AT189" s="195">
        <v>0</v>
      </c>
      <c r="AU189" s="195">
        <v>332.55555555555497</v>
      </c>
      <c r="AV189" s="324"/>
      <c r="AW189" s="324"/>
      <c r="AX189" s="324"/>
      <c r="AY189" s="324"/>
      <c r="AZ189" s="324"/>
      <c r="BA189" s="324"/>
      <c r="BH189" s="337">
        <v>184</v>
      </c>
      <c r="BI189" s="337">
        <v>34864800</v>
      </c>
      <c r="BJ189" s="90">
        <v>185</v>
      </c>
      <c r="BK189" s="90">
        <v>1018.6518610000001</v>
      </c>
      <c r="BL189" s="90">
        <v>228.45585539999999</v>
      </c>
      <c r="BM189" s="90">
        <v>5.3032260989999997</v>
      </c>
      <c r="BN189" s="90">
        <v>-1018.6518610000001</v>
      </c>
      <c r="BO189" s="90">
        <v>-200.121274</v>
      </c>
      <c r="BP189" s="90">
        <v>-208.0313553</v>
      </c>
      <c r="BQ189" s="338">
        <f t="shared" si="53"/>
        <v>403.52777777777777</v>
      </c>
      <c r="BT189" s="337">
        <v>184</v>
      </c>
      <c r="BU189" s="337">
        <v>34864800</v>
      </c>
      <c r="BV189" s="90">
        <v>1041.2568690000001</v>
      </c>
      <c r="BW189" s="90">
        <v>1001.419052</v>
      </c>
      <c r="BX189" s="90">
        <v>-32.866786660000002</v>
      </c>
      <c r="BY189" s="90">
        <v>31.227061469999999</v>
      </c>
      <c r="BZ189" s="90">
        <v>-188.28224610000001</v>
      </c>
      <c r="CA189" s="90">
        <v>176.80429380000001</v>
      </c>
    </row>
    <row r="190" spans="2:79" ht="9.9499999999999993" customHeight="1">
      <c r="B190" s="11">
        <f>COLUMN()</f>
        <v>2</v>
      </c>
      <c r="C190" s="10" t="str">
        <f t="shared" si="57"/>
        <v>1,14</v>
      </c>
      <c r="D190" s="10" t="str">
        <f t="shared" si="57"/>
        <v>2,14</v>
      </c>
      <c r="E190" s="10" t="str">
        <f t="shared" si="57"/>
        <v>3,14</v>
      </c>
      <c r="F190" s="10" t="str">
        <f t="shared" si="57"/>
        <v>4,14</v>
      </c>
      <c r="G190" s="10" t="str">
        <f t="shared" si="57"/>
        <v>5,14</v>
      </c>
      <c r="H190" s="10" t="str">
        <f t="shared" si="57"/>
        <v>6,14</v>
      </c>
      <c r="I190" s="10" t="str">
        <f t="shared" si="57"/>
        <v>7,14</v>
      </c>
      <c r="J190" s="10" t="str">
        <f t="shared" si="57"/>
        <v>8,14</v>
      </c>
      <c r="K190" s="10" t="str">
        <f t="shared" si="57"/>
        <v>9,14</v>
      </c>
      <c r="L190" s="10" t="str">
        <f t="shared" si="57"/>
        <v>10,14</v>
      </c>
      <c r="M190" s="11"/>
      <c r="N190" s="308">
        <v>184</v>
      </c>
      <c r="O190" s="309">
        <v>1</v>
      </c>
      <c r="P190" s="309">
        <v>11</v>
      </c>
      <c r="Q190" s="309">
        <v>8</v>
      </c>
      <c r="R190" s="308">
        <v>184</v>
      </c>
      <c r="S190" s="317" t="s">
        <v>432</v>
      </c>
      <c r="T190" s="308">
        <v>0</v>
      </c>
      <c r="U190" s="308">
        <v>-1</v>
      </c>
      <c r="V190" s="308">
        <v>0.1</v>
      </c>
      <c r="W190" s="310">
        <v>9.9999999999999995E-7</v>
      </c>
      <c r="X190" s="308">
        <v>0.2</v>
      </c>
      <c r="Y190" s="308">
        <v>0.3</v>
      </c>
      <c r="Z190" s="308">
        <v>0.21</v>
      </c>
      <c r="AA190" s="308">
        <v>3.5</v>
      </c>
      <c r="AB190" s="314" t="s">
        <v>276</v>
      </c>
      <c r="AC190" s="241" t="str">
        <f t="shared" si="54"/>
        <v>9,12</v>
      </c>
      <c r="AD190" s="241" t="str">
        <f t="shared" si="55"/>
        <v/>
      </c>
      <c r="AE190" s="195">
        <v>150</v>
      </c>
      <c r="AF190" s="195">
        <v>28908000</v>
      </c>
      <c r="AG190" s="195">
        <v>0.125</v>
      </c>
      <c r="AH190" s="195">
        <v>0</v>
      </c>
      <c r="AI190" s="195">
        <v>0.224632358264856</v>
      </c>
      <c r="AJ190" s="195">
        <v>0.23936179321912601</v>
      </c>
      <c r="AK190" s="195">
        <v>0</v>
      </c>
      <c r="AL190" s="195">
        <v>6.5997137899793307E-2</v>
      </c>
      <c r="AM190" s="195">
        <v>0</v>
      </c>
      <c r="AN190" s="195">
        <v>0</v>
      </c>
      <c r="AO190" s="195">
        <v>-0.25000000000002798</v>
      </c>
      <c r="AP190" s="195">
        <v>0</v>
      </c>
      <c r="AQ190" s="195">
        <v>0</v>
      </c>
      <c r="AR190" s="195">
        <v>0</v>
      </c>
      <c r="AS190" s="195">
        <v>0</v>
      </c>
      <c r="AT190" s="195">
        <v>0</v>
      </c>
      <c r="AU190" s="195">
        <v>334.58333333333297</v>
      </c>
      <c r="AV190" s="324"/>
      <c r="AW190" s="324"/>
      <c r="AX190" s="324"/>
      <c r="AY190" s="324"/>
      <c r="AZ190" s="324"/>
      <c r="BA190" s="324"/>
      <c r="BH190" s="337">
        <v>185</v>
      </c>
      <c r="BI190" s="337">
        <v>35040000</v>
      </c>
      <c r="BJ190" s="90">
        <v>185</v>
      </c>
      <c r="BK190" s="90">
        <v>1018.683417</v>
      </c>
      <c r="BL190" s="90">
        <v>228.47047760000001</v>
      </c>
      <c r="BM190" s="90">
        <v>5.2759270230000004</v>
      </c>
      <c r="BN190" s="90">
        <v>-1018.683417</v>
      </c>
      <c r="BO190" s="90">
        <v>-200.1625052</v>
      </c>
      <c r="BP190" s="90">
        <v>-208.03204529999999</v>
      </c>
      <c r="BQ190" s="338">
        <f t="shared" si="53"/>
        <v>405.55555555555554</v>
      </c>
      <c r="BT190" s="337">
        <v>185</v>
      </c>
      <c r="BU190" s="337">
        <v>35040000</v>
      </c>
      <c r="BV190" s="90">
        <v>1041.2569100000001</v>
      </c>
      <c r="BW190" s="90">
        <v>1001.41905</v>
      </c>
      <c r="BX190" s="90">
        <v>-32.868604189999999</v>
      </c>
      <c r="BY190" s="90">
        <v>31.227061469999999</v>
      </c>
      <c r="BZ190" s="90">
        <v>-188.28169249999999</v>
      </c>
      <c r="CA190" s="90">
        <v>176.8049839</v>
      </c>
    </row>
    <row r="191" spans="2:79" ht="9.9499999999999993" customHeight="1">
      <c r="B191" s="11">
        <f>COLUMN()</f>
        <v>2</v>
      </c>
      <c r="C191" s="10" t="str">
        <f t="shared" si="57"/>
        <v>1,15</v>
      </c>
      <c r="D191" s="10" t="str">
        <f t="shared" si="57"/>
        <v>2,15</v>
      </c>
      <c r="E191" s="10" t="str">
        <f t="shared" si="57"/>
        <v>3,15</v>
      </c>
      <c r="F191" s="10" t="str">
        <f t="shared" si="57"/>
        <v>4,15</v>
      </c>
      <c r="G191" s="10" t="str">
        <f t="shared" si="57"/>
        <v>5,15</v>
      </c>
      <c r="H191" s="10" t="str">
        <f t="shared" si="57"/>
        <v>6,15</v>
      </c>
      <c r="I191" s="10" t="str">
        <f t="shared" si="57"/>
        <v>7,15</v>
      </c>
      <c r="J191" s="10" t="str">
        <f t="shared" si="57"/>
        <v>8,15</v>
      </c>
      <c r="K191" s="10" t="str">
        <f t="shared" si="57"/>
        <v>9,15</v>
      </c>
      <c r="L191" s="10" t="str">
        <f t="shared" si="57"/>
        <v>10,15</v>
      </c>
      <c r="M191" s="11"/>
      <c r="N191" s="308">
        <v>185</v>
      </c>
      <c r="O191" s="309">
        <v>1</v>
      </c>
      <c r="P191" s="309">
        <v>12</v>
      </c>
      <c r="Q191" s="309">
        <v>0</v>
      </c>
      <c r="R191" s="308">
        <v>185</v>
      </c>
      <c r="S191" s="317" t="s">
        <v>433</v>
      </c>
      <c r="T191" s="308">
        <v>0</v>
      </c>
      <c r="U191" s="308">
        <v>-1</v>
      </c>
      <c r="V191" s="308">
        <v>0.1</v>
      </c>
      <c r="W191" s="310">
        <v>9.9999999999999995E-7</v>
      </c>
      <c r="X191" s="308">
        <v>0.1</v>
      </c>
      <c r="Y191" s="308">
        <v>0.3</v>
      </c>
      <c r="Z191" s="308">
        <v>0.11</v>
      </c>
      <c r="AA191" s="308">
        <v>3.5</v>
      </c>
      <c r="AB191" s="314" t="s">
        <v>276</v>
      </c>
      <c r="AC191" s="241" t="str">
        <f t="shared" si="54"/>
        <v>1,13</v>
      </c>
      <c r="AD191" s="241" t="str">
        <f t="shared" si="55"/>
        <v/>
      </c>
      <c r="AE191" s="195">
        <v>151</v>
      </c>
      <c r="AF191" s="195">
        <v>29083200</v>
      </c>
      <c r="AG191" s="195">
        <v>0.125</v>
      </c>
      <c r="AH191" s="195">
        <v>0</v>
      </c>
      <c r="AI191" s="195">
        <v>0.22451555826485101</v>
      </c>
      <c r="AJ191" s="195">
        <v>0.23936179321912601</v>
      </c>
      <c r="AK191" s="195">
        <v>0</v>
      </c>
      <c r="AL191" s="195">
        <v>6.4752003388442197E-2</v>
      </c>
      <c r="AM191" s="195">
        <v>0</v>
      </c>
      <c r="AN191" s="195">
        <v>0</v>
      </c>
      <c r="AO191" s="195">
        <v>-0.249999999999996</v>
      </c>
      <c r="AP191" s="195">
        <v>0</v>
      </c>
      <c r="AQ191" s="195">
        <v>0</v>
      </c>
      <c r="AR191" s="195">
        <v>0</v>
      </c>
      <c r="AS191" s="195">
        <v>0</v>
      </c>
      <c r="AT191" s="195">
        <v>0</v>
      </c>
      <c r="AU191" s="195">
        <v>336.61111111111097</v>
      </c>
      <c r="AV191" s="324"/>
      <c r="AW191" s="324"/>
      <c r="AX191" s="324"/>
      <c r="AY191" s="324"/>
      <c r="AZ191" s="324"/>
      <c r="BA191" s="324"/>
      <c r="BH191" s="337">
        <v>186</v>
      </c>
      <c r="BI191" s="337">
        <v>35215200</v>
      </c>
      <c r="BJ191" s="90">
        <v>185</v>
      </c>
      <c r="BK191" s="90">
        <v>1018.712812</v>
      </c>
      <c r="BL191" s="90">
        <v>228.48400950000001</v>
      </c>
      <c r="BM191" s="90">
        <v>5.2506851440000002</v>
      </c>
      <c r="BN191" s="90">
        <v>-1018.712812</v>
      </c>
      <c r="BO191" s="90">
        <v>-200.2006135</v>
      </c>
      <c r="BP191" s="90">
        <v>-208.03271079999999</v>
      </c>
      <c r="BQ191" s="338">
        <f t="shared" si="53"/>
        <v>407.58333333333331</v>
      </c>
      <c r="BT191" s="337">
        <v>186</v>
      </c>
      <c r="BU191" s="337">
        <v>35215200</v>
      </c>
      <c r="BV191" s="90">
        <v>1041.2569510000001</v>
      </c>
      <c r="BW191" s="90">
        <v>1001.419047</v>
      </c>
      <c r="BX191" s="90">
        <v>-32.87037711</v>
      </c>
      <c r="BY191" s="90">
        <v>31.227061469999999</v>
      </c>
      <c r="BZ191" s="90">
        <v>-188.2811476</v>
      </c>
      <c r="CA191" s="90">
        <v>176.80564939999999</v>
      </c>
    </row>
    <row r="192" spans="2:79" ht="9.9499999999999993" customHeight="1">
      <c r="B192" s="209"/>
      <c r="C192" s="209"/>
      <c r="D192" s="209"/>
      <c r="E192" s="209"/>
      <c r="F192" s="209"/>
      <c r="G192" s="209"/>
      <c r="H192" s="209"/>
      <c r="I192" s="209"/>
      <c r="J192" s="209"/>
      <c r="K192" s="209"/>
      <c r="L192" s="209"/>
      <c r="M192" s="209"/>
      <c r="N192" s="308">
        <v>186</v>
      </c>
      <c r="O192" s="309">
        <v>1</v>
      </c>
      <c r="P192" s="309">
        <v>12</v>
      </c>
      <c r="Q192" s="309">
        <v>1</v>
      </c>
      <c r="R192" s="308">
        <v>186</v>
      </c>
      <c r="S192" s="317" t="s">
        <v>434</v>
      </c>
      <c r="T192" s="308">
        <v>0</v>
      </c>
      <c r="U192" s="308">
        <v>-1</v>
      </c>
      <c r="V192" s="308">
        <v>0.1</v>
      </c>
      <c r="W192" s="310">
        <v>9.9999999999999995E-7</v>
      </c>
      <c r="X192" s="308">
        <v>0.1</v>
      </c>
      <c r="Y192" s="308">
        <v>0.3</v>
      </c>
      <c r="Z192" s="308">
        <v>0.11</v>
      </c>
      <c r="AA192" s="308">
        <v>3.5</v>
      </c>
      <c r="AB192" s="314" t="s">
        <v>276</v>
      </c>
      <c r="AC192" s="241" t="str">
        <f t="shared" si="54"/>
        <v>2,13</v>
      </c>
      <c r="AD192" s="241" t="str">
        <f t="shared" si="55"/>
        <v/>
      </c>
      <c r="AE192" s="195">
        <v>152</v>
      </c>
      <c r="AF192" s="195">
        <v>29258400</v>
      </c>
      <c r="AG192" s="195">
        <v>0.125</v>
      </c>
      <c r="AH192" s="195">
        <v>0</v>
      </c>
      <c r="AI192" s="195">
        <v>0.22439875826487399</v>
      </c>
      <c r="AJ192" s="195">
        <v>0.23936179321912601</v>
      </c>
      <c r="AK192" s="195">
        <v>0</v>
      </c>
      <c r="AL192" s="195">
        <v>6.3567731230474295E-2</v>
      </c>
      <c r="AM192" s="195">
        <v>0</v>
      </c>
      <c r="AN192" s="195">
        <v>0</v>
      </c>
      <c r="AO192" s="195">
        <v>-0.25000000000002798</v>
      </c>
      <c r="AP192" s="195">
        <v>0</v>
      </c>
      <c r="AQ192" s="195">
        <v>0</v>
      </c>
      <c r="AR192" s="195">
        <v>0</v>
      </c>
      <c r="AS192" s="195">
        <v>0</v>
      </c>
      <c r="AT192" s="195">
        <v>0</v>
      </c>
      <c r="AU192" s="195">
        <v>338.638888888888</v>
      </c>
      <c r="AV192" s="324"/>
      <c r="AW192" s="324"/>
      <c r="AX192" s="324"/>
      <c r="AY192" s="324"/>
      <c r="AZ192" s="324"/>
      <c r="BA192" s="324"/>
      <c r="BH192" s="337">
        <v>187</v>
      </c>
      <c r="BI192" s="337">
        <v>35390400</v>
      </c>
      <c r="BJ192" s="90">
        <v>185</v>
      </c>
      <c r="BK192" s="90">
        <v>1018.7401630000001</v>
      </c>
      <c r="BL192" s="90">
        <v>228.49661639999999</v>
      </c>
      <c r="BM192" s="90">
        <v>5.2273839530000004</v>
      </c>
      <c r="BN192" s="90">
        <v>-1018.7401630000001</v>
      </c>
      <c r="BO192" s="90">
        <v>-200.2358844</v>
      </c>
      <c r="BP192" s="90">
        <v>-208.03334810000001</v>
      </c>
      <c r="BQ192" s="338">
        <f t="shared" si="53"/>
        <v>409.61111111111109</v>
      </c>
      <c r="BT192" s="337">
        <v>187</v>
      </c>
      <c r="BU192" s="337">
        <v>35390400</v>
      </c>
      <c r="BV192" s="90">
        <v>1041.256991</v>
      </c>
      <c r="BW192" s="90">
        <v>1001.419045</v>
      </c>
      <c r="BX192" s="90">
        <v>-32.872102349999999</v>
      </c>
      <c r="BY192" s="90">
        <v>31.227061469999999</v>
      </c>
      <c r="BZ192" s="90">
        <v>-188.28061679999999</v>
      </c>
      <c r="CA192" s="90">
        <v>176.80628659999999</v>
      </c>
    </row>
    <row r="193" spans="2:79" ht="9.9499999999999993" customHeight="1">
      <c r="B193" s="209"/>
      <c r="C193" s="209"/>
      <c r="D193" s="209"/>
      <c r="E193" s="209"/>
      <c r="F193" s="209"/>
      <c r="G193" s="209"/>
      <c r="H193" s="209"/>
      <c r="I193" s="209"/>
      <c r="J193" s="209"/>
      <c r="K193" s="209"/>
      <c r="L193" s="209"/>
      <c r="M193" s="209"/>
      <c r="N193" s="308">
        <v>187</v>
      </c>
      <c r="O193" s="309">
        <v>1</v>
      </c>
      <c r="P193" s="309">
        <v>12</v>
      </c>
      <c r="Q193" s="309">
        <v>5</v>
      </c>
      <c r="R193" s="308">
        <v>187</v>
      </c>
      <c r="S193" s="317" t="s">
        <v>435</v>
      </c>
      <c r="T193" s="308">
        <v>0</v>
      </c>
      <c r="U193" s="308">
        <v>-1</v>
      </c>
      <c r="V193" s="308">
        <v>0.1</v>
      </c>
      <c r="W193" s="310">
        <v>9.9999999999999995E-7</v>
      </c>
      <c r="X193" s="308">
        <v>0.1</v>
      </c>
      <c r="Y193" s="308">
        <v>0.3</v>
      </c>
      <c r="Z193" s="308">
        <v>0.11</v>
      </c>
      <c r="AA193" s="308">
        <v>3.5</v>
      </c>
      <c r="AB193" s="314" t="s">
        <v>276</v>
      </c>
      <c r="AC193" s="241" t="str">
        <f t="shared" si="54"/>
        <v>6,13</v>
      </c>
      <c r="AD193" s="241" t="str">
        <f t="shared" si="55"/>
        <v/>
      </c>
      <c r="AE193" s="195">
        <v>153</v>
      </c>
      <c r="AF193" s="195">
        <v>29433600</v>
      </c>
      <c r="AG193" s="195">
        <v>0.125</v>
      </c>
      <c r="AH193" s="195">
        <v>0</v>
      </c>
      <c r="AI193" s="195">
        <v>0.22428195826486899</v>
      </c>
      <c r="AJ193" s="195">
        <v>0.23936179321912601</v>
      </c>
      <c r="AK193" s="195">
        <v>0</v>
      </c>
      <c r="AL193" s="195">
        <v>6.2468338900891103E-2</v>
      </c>
      <c r="AM193" s="195">
        <v>0</v>
      </c>
      <c r="AN193" s="195">
        <v>0</v>
      </c>
      <c r="AO193" s="195">
        <v>-0.249999999999996</v>
      </c>
      <c r="AP193" s="195">
        <v>0</v>
      </c>
      <c r="AQ193" s="195">
        <v>0</v>
      </c>
      <c r="AR193" s="195">
        <v>0</v>
      </c>
      <c r="AS193" s="195">
        <v>0</v>
      </c>
      <c r="AT193" s="195">
        <v>0</v>
      </c>
      <c r="AU193" s="195">
        <v>340.666666666666</v>
      </c>
      <c r="AV193" s="324"/>
      <c r="AW193" s="324"/>
      <c r="AX193" s="324"/>
      <c r="AY193" s="324"/>
      <c r="AZ193" s="324"/>
      <c r="BA193" s="324"/>
      <c r="BH193" s="337">
        <v>188</v>
      </c>
      <c r="BI193" s="337">
        <v>35565600</v>
      </c>
      <c r="BJ193" s="90">
        <v>185</v>
      </c>
      <c r="BK193" s="90">
        <v>1018.765592</v>
      </c>
      <c r="BL193" s="90">
        <v>228.50835499999999</v>
      </c>
      <c r="BM193" s="90">
        <v>5.2058812090000002</v>
      </c>
      <c r="BN193" s="90">
        <v>-1018.765592</v>
      </c>
      <c r="BO193" s="90">
        <v>-200.26852919999999</v>
      </c>
      <c r="BP193" s="90">
        <v>-208.03394460000001</v>
      </c>
      <c r="BQ193" s="338">
        <f t="shared" si="53"/>
        <v>411.63888888888891</v>
      </c>
      <c r="BT193" s="337">
        <v>188</v>
      </c>
      <c r="BU193" s="337">
        <v>35565600</v>
      </c>
      <c r="BV193" s="90">
        <v>1041.2570290000001</v>
      </c>
      <c r="BW193" s="90">
        <v>1001.419043</v>
      </c>
      <c r="BX193" s="90">
        <v>-32.873770139999998</v>
      </c>
      <c r="BY193" s="90">
        <v>31.227061469999999</v>
      </c>
      <c r="BZ193" s="90">
        <v>-188.28009789999999</v>
      </c>
      <c r="CA193" s="90">
        <v>176.80688319999999</v>
      </c>
    </row>
    <row r="194" spans="2:79" ht="9.9499999999999993" customHeight="1">
      <c r="B194" s="209"/>
      <c r="C194" s="209"/>
      <c r="D194" s="209"/>
      <c r="E194" s="209"/>
      <c r="F194" s="209"/>
      <c r="G194" s="209"/>
      <c r="H194" s="209"/>
      <c r="I194" s="209"/>
      <c r="J194" s="209"/>
      <c r="K194" s="209"/>
      <c r="L194" s="209"/>
      <c r="M194" s="209"/>
      <c r="N194" s="308">
        <v>188</v>
      </c>
      <c r="O194" s="309">
        <v>1</v>
      </c>
      <c r="P194" s="309">
        <v>12</v>
      </c>
      <c r="Q194" s="309">
        <v>6</v>
      </c>
      <c r="R194" s="308">
        <v>188</v>
      </c>
      <c r="S194" s="317" t="s">
        <v>436</v>
      </c>
      <c r="T194" s="308">
        <v>0</v>
      </c>
      <c r="U194" s="308">
        <v>-1</v>
      </c>
      <c r="V194" s="308">
        <v>0.1</v>
      </c>
      <c r="W194" s="310">
        <v>9.9999999999999995E-7</v>
      </c>
      <c r="X194" s="308">
        <v>0.1</v>
      </c>
      <c r="Y194" s="308">
        <v>0.3</v>
      </c>
      <c r="Z194" s="308">
        <v>0.11</v>
      </c>
      <c r="AA194" s="308">
        <v>3.5</v>
      </c>
      <c r="AB194" s="314" t="s">
        <v>276</v>
      </c>
      <c r="AC194" s="241" t="str">
        <f t="shared" si="54"/>
        <v>7,13</v>
      </c>
      <c r="AD194" s="241" t="str">
        <f t="shared" si="55"/>
        <v/>
      </c>
      <c r="AE194" s="195">
        <v>154</v>
      </c>
      <c r="AF194" s="195">
        <v>29608800</v>
      </c>
      <c r="AG194" s="195">
        <v>0.125</v>
      </c>
      <c r="AH194" s="195">
        <v>0</v>
      </c>
      <c r="AI194" s="195">
        <v>0.22428195826486899</v>
      </c>
      <c r="AJ194" s="195">
        <v>0.23936179321912601</v>
      </c>
      <c r="AK194" s="195">
        <v>0</v>
      </c>
      <c r="AL194" s="195">
        <v>6.1444305588232301E-2</v>
      </c>
      <c r="AM194" s="195">
        <v>0</v>
      </c>
      <c r="AN194" s="195">
        <v>0</v>
      </c>
      <c r="AO194" s="195">
        <v>-0.249999999999996</v>
      </c>
      <c r="AP194" s="195">
        <v>0</v>
      </c>
      <c r="AQ194" s="195">
        <v>0</v>
      </c>
      <c r="AR194" s="195">
        <v>0</v>
      </c>
      <c r="AS194" s="195">
        <v>0</v>
      </c>
      <c r="AT194" s="195">
        <v>0</v>
      </c>
      <c r="AU194" s="195">
        <v>342.694444444444</v>
      </c>
      <c r="AV194" s="324"/>
      <c r="AW194" s="324"/>
      <c r="AX194" s="324"/>
      <c r="AY194" s="324"/>
      <c r="AZ194" s="324"/>
      <c r="BA194" s="324"/>
      <c r="BH194" s="337">
        <v>189</v>
      </c>
      <c r="BI194" s="337">
        <v>35740800</v>
      </c>
      <c r="BJ194" s="90">
        <v>185</v>
      </c>
      <c r="BK194" s="90">
        <v>1018.881178</v>
      </c>
      <c r="BL194" s="90">
        <v>228.61262830000001</v>
      </c>
      <c r="BM194" s="90">
        <v>5.1884869739999999</v>
      </c>
      <c r="BN194" s="90">
        <v>-1018.881178</v>
      </c>
      <c r="BO194" s="90">
        <v>-200.38964920000001</v>
      </c>
      <c r="BP194" s="90">
        <v>-208.03449209999999</v>
      </c>
      <c r="BQ194" s="338">
        <f t="shared" si="53"/>
        <v>413.66666666666669</v>
      </c>
      <c r="BT194" s="337">
        <v>189</v>
      </c>
      <c r="BU194" s="337">
        <v>35740800</v>
      </c>
      <c r="BV194" s="90">
        <v>1041.2570659999999</v>
      </c>
      <c r="BW194" s="90">
        <v>1001.41904</v>
      </c>
      <c r="BX194" s="90">
        <v>-32.875374270000002</v>
      </c>
      <c r="BY194" s="90">
        <v>31.227061469999999</v>
      </c>
      <c r="BZ194" s="90">
        <v>-188.2795845</v>
      </c>
      <c r="CA194" s="90">
        <v>176.8074306</v>
      </c>
    </row>
    <row r="195" spans="2:79" ht="9.9499999999999993" customHeight="1">
      <c r="B195" s="209"/>
      <c r="C195" s="209"/>
      <c r="D195" s="209"/>
      <c r="E195" s="209"/>
      <c r="F195" s="209"/>
      <c r="G195" s="209"/>
      <c r="H195" s="209"/>
      <c r="I195" s="209"/>
      <c r="J195" s="209"/>
      <c r="K195" s="209"/>
      <c r="L195" s="209"/>
      <c r="M195" s="209"/>
      <c r="N195" s="308">
        <v>189</v>
      </c>
      <c r="O195" s="309">
        <v>1</v>
      </c>
      <c r="P195" s="309">
        <v>12</v>
      </c>
      <c r="Q195" s="309">
        <v>7</v>
      </c>
      <c r="R195" s="308">
        <v>189</v>
      </c>
      <c r="S195" s="317" t="s">
        <v>437</v>
      </c>
      <c r="T195" s="308">
        <v>0</v>
      </c>
      <c r="U195" s="308">
        <v>-1</v>
      </c>
      <c r="V195" s="308">
        <v>0.1</v>
      </c>
      <c r="W195" s="310">
        <v>9.9999999999999995E-7</v>
      </c>
      <c r="X195" s="308">
        <v>0.1</v>
      </c>
      <c r="Y195" s="308">
        <v>0.3</v>
      </c>
      <c r="Z195" s="308">
        <v>0.11</v>
      </c>
      <c r="AA195" s="308">
        <v>3.5</v>
      </c>
      <c r="AB195" s="314" t="s">
        <v>276</v>
      </c>
      <c r="AC195" s="241" t="str">
        <f t="shared" si="54"/>
        <v>8,13</v>
      </c>
      <c r="AD195" s="241" t="str">
        <f t="shared" si="55"/>
        <v/>
      </c>
      <c r="AE195" s="195">
        <v>155</v>
      </c>
      <c r="AF195" s="195">
        <v>29784000</v>
      </c>
      <c r="AG195" s="195">
        <v>0.125</v>
      </c>
      <c r="AH195" s="195">
        <v>0</v>
      </c>
      <c r="AI195" s="195">
        <v>0.22416515826483599</v>
      </c>
      <c r="AJ195" s="195">
        <v>0.23936179321912601</v>
      </c>
      <c r="AK195" s="195">
        <v>0</v>
      </c>
      <c r="AL195" s="195">
        <v>6.04888001758703E-2</v>
      </c>
      <c r="AM195" s="195">
        <v>0</v>
      </c>
      <c r="AN195" s="195">
        <v>0</v>
      </c>
      <c r="AO195" s="195">
        <v>-0.249999999999964</v>
      </c>
      <c r="AP195" s="195">
        <v>0</v>
      </c>
      <c r="AQ195" s="195">
        <v>0</v>
      </c>
      <c r="AR195" s="195">
        <v>0</v>
      </c>
      <c r="AS195" s="195">
        <v>0</v>
      </c>
      <c r="AT195" s="195">
        <v>0</v>
      </c>
      <c r="AU195" s="195">
        <v>344.722222222222</v>
      </c>
      <c r="AV195" s="324"/>
      <c r="AW195" s="324"/>
      <c r="AX195" s="324"/>
      <c r="AY195" s="324"/>
      <c r="AZ195" s="324"/>
      <c r="BA195" s="324"/>
      <c r="BH195" s="337">
        <v>190</v>
      </c>
      <c r="BI195" s="337">
        <v>35916000</v>
      </c>
      <c r="BJ195" s="90">
        <v>185</v>
      </c>
      <c r="BK195" s="90">
        <v>1019.0902599999999</v>
      </c>
      <c r="BL195" s="90">
        <v>228.8145025</v>
      </c>
      <c r="BM195" s="90">
        <v>5.1786800550000001</v>
      </c>
      <c r="BN195" s="90">
        <v>-1019.0902599999999</v>
      </c>
      <c r="BO195" s="90">
        <v>-200.60083059999999</v>
      </c>
      <c r="BP195" s="90">
        <v>-208.0349918</v>
      </c>
      <c r="BQ195" s="338">
        <f t="shared" si="53"/>
        <v>415.69444444444446</v>
      </c>
      <c r="BT195" s="337">
        <v>190</v>
      </c>
      <c r="BU195" s="337">
        <v>35916000</v>
      </c>
      <c r="BV195" s="90">
        <v>1041.2571009999999</v>
      </c>
      <c r="BW195" s="90">
        <v>1001.419038</v>
      </c>
      <c r="BX195" s="90">
        <v>-32.876916379999997</v>
      </c>
      <c r="BY195" s="90">
        <v>31.227061469999999</v>
      </c>
      <c r="BZ195" s="90">
        <v>-188.2790679</v>
      </c>
      <c r="CA195" s="90">
        <v>176.80793030000001</v>
      </c>
    </row>
    <row r="196" spans="2:79" ht="9.9499999999999993" customHeight="1">
      <c r="B196" s="209"/>
      <c r="C196" s="209"/>
      <c r="D196" s="209"/>
      <c r="E196" s="209"/>
      <c r="F196" s="209"/>
      <c r="G196" s="209"/>
      <c r="H196" s="209"/>
      <c r="I196" s="209"/>
      <c r="J196" s="209"/>
      <c r="K196" s="209"/>
      <c r="L196" s="209"/>
      <c r="M196" s="209"/>
      <c r="N196" s="308">
        <v>190</v>
      </c>
      <c r="O196" s="309">
        <v>1</v>
      </c>
      <c r="P196" s="309">
        <v>12</v>
      </c>
      <c r="Q196" s="309">
        <v>8</v>
      </c>
      <c r="R196" s="308">
        <v>190</v>
      </c>
      <c r="S196" s="317" t="s">
        <v>438</v>
      </c>
      <c r="T196" s="308">
        <v>0</v>
      </c>
      <c r="U196" s="308">
        <v>-1</v>
      </c>
      <c r="V196" s="308">
        <v>0.1</v>
      </c>
      <c r="W196" s="310">
        <v>9.9999999999999995E-7</v>
      </c>
      <c r="X196" s="308">
        <v>0.1</v>
      </c>
      <c r="Y196" s="308">
        <v>0.3</v>
      </c>
      <c r="Z196" s="308">
        <v>0.11</v>
      </c>
      <c r="AA196" s="308">
        <v>3.5</v>
      </c>
      <c r="AB196" s="314" t="s">
        <v>276</v>
      </c>
      <c r="AC196" s="241" t="str">
        <f t="shared" si="54"/>
        <v>9,13</v>
      </c>
      <c r="AD196" s="241" t="str">
        <f t="shared" si="55"/>
        <v/>
      </c>
      <c r="AE196" s="195">
        <v>156</v>
      </c>
      <c r="AF196" s="195">
        <v>29959200</v>
      </c>
      <c r="AG196" s="195">
        <v>0.125</v>
      </c>
      <c r="AH196" s="195">
        <v>0</v>
      </c>
      <c r="AI196" s="195">
        <v>0.224048358264887</v>
      </c>
      <c r="AJ196" s="195">
        <v>0.23934468872919701</v>
      </c>
      <c r="AK196" s="195">
        <v>0</v>
      </c>
      <c r="AL196" s="195">
        <v>5.95335338135679E-2</v>
      </c>
      <c r="AM196" s="195">
        <v>0</v>
      </c>
      <c r="AN196" s="195">
        <v>0</v>
      </c>
      <c r="AO196" s="195">
        <v>-0.249999999999996</v>
      </c>
      <c r="AP196" s="195">
        <v>0</v>
      </c>
      <c r="AQ196" s="195">
        <v>0</v>
      </c>
      <c r="AR196" s="195">
        <v>0</v>
      </c>
      <c r="AS196" s="195">
        <v>0</v>
      </c>
      <c r="AT196" s="195">
        <v>0</v>
      </c>
      <c r="AU196" s="195">
        <v>346.75</v>
      </c>
      <c r="AV196" s="324"/>
      <c r="AW196" s="324"/>
      <c r="AX196" s="324"/>
      <c r="AY196" s="324"/>
      <c r="AZ196" s="324"/>
      <c r="BA196" s="324"/>
      <c r="BH196" s="337">
        <v>191</v>
      </c>
      <c r="BI196" s="337">
        <v>36091200</v>
      </c>
      <c r="BJ196" s="90">
        <v>185</v>
      </c>
      <c r="BK196" s="90">
        <v>1019.205773</v>
      </c>
      <c r="BL196" s="90">
        <v>228.92511150000001</v>
      </c>
      <c r="BM196" s="90">
        <v>5.1737667199999997</v>
      </c>
      <c r="BN196" s="90">
        <v>-1019.205773</v>
      </c>
      <c r="BO196" s="90">
        <v>-200.71590130000001</v>
      </c>
      <c r="BP196" s="90">
        <v>-208.03544350000001</v>
      </c>
      <c r="BQ196" s="338">
        <f t="shared" si="53"/>
        <v>417.72222222222223</v>
      </c>
      <c r="BT196" s="337">
        <v>191</v>
      </c>
      <c r="BU196" s="337">
        <v>36091200</v>
      </c>
      <c r="BV196" s="90">
        <v>1041.2571350000001</v>
      </c>
      <c r="BW196" s="90">
        <v>1001.419036</v>
      </c>
      <c r="BX196" s="90">
        <v>-32.878396850000001</v>
      </c>
      <c r="BY196" s="90">
        <v>31.227061469999999</v>
      </c>
      <c r="BZ196" s="90">
        <v>-188.27853669999999</v>
      </c>
      <c r="CA196" s="90">
        <v>176.80838199999999</v>
      </c>
    </row>
    <row r="197" spans="2:79" ht="9.9499999999999993" customHeight="1">
      <c r="B197" s="209"/>
      <c r="C197" s="209"/>
      <c r="D197" s="209"/>
      <c r="E197" s="209"/>
      <c r="F197" s="209"/>
      <c r="G197" s="209"/>
      <c r="H197" s="209"/>
      <c r="I197" s="209"/>
      <c r="J197" s="209"/>
      <c r="K197" s="209"/>
      <c r="L197" s="209"/>
      <c r="M197" s="209"/>
      <c r="N197" s="308">
        <v>191</v>
      </c>
      <c r="O197" s="309">
        <v>1</v>
      </c>
      <c r="P197" s="309">
        <v>13</v>
      </c>
      <c r="Q197" s="309">
        <v>1</v>
      </c>
      <c r="R197" s="308">
        <v>191</v>
      </c>
      <c r="S197" s="317" t="s">
        <v>439</v>
      </c>
      <c r="T197" s="308">
        <v>0</v>
      </c>
      <c r="U197" s="308">
        <v>-1</v>
      </c>
      <c r="V197" s="308">
        <v>0.1</v>
      </c>
      <c r="W197" s="310">
        <v>9.9999999999999995E-7</v>
      </c>
      <c r="X197" s="308">
        <v>0.2</v>
      </c>
      <c r="Y197" s="308">
        <v>0.3</v>
      </c>
      <c r="Z197" s="308">
        <v>0.21</v>
      </c>
      <c r="AA197" s="308">
        <v>3.5</v>
      </c>
      <c r="AB197" s="314" t="s">
        <v>276</v>
      </c>
      <c r="AC197" s="241" t="str">
        <f t="shared" si="54"/>
        <v>2,14</v>
      </c>
      <c r="AD197" s="241" t="str">
        <f t="shared" si="55"/>
        <v/>
      </c>
      <c r="AE197" s="195">
        <v>157</v>
      </c>
      <c r="AF197" s="195">
        <v>30134400</v>
      </c>
      <c r="AG197" s="195">
        <v>0.125</v>
      </c>
      <c r="AH197" s="195">
        <v>0</v>
      </c>
      <c r="AI197" s="195">
        <v>0.22393155826488201</v>
      </c>
      <c r="AJ197" s="195">
        <v>0.23924499321912401</v>
      </c>
      <c r="AK197" s="195">
        <v>0</v>
      </c>
      <c r="AL197" s="195">
        <v>5.8502576605044099E-2</v>
      </c>
      <c r="AM197" s="195">
        <v>0</v>
      </c>
      <c r="AN197" s="195">
        <v>0</v>
      </c>
      <c r="AO197" s="195">
        <v>-0.25000000000002798</v>
      </c>
      <c r="AP197" s="195">
        <v>0</v>
      </c>
      <c r="AQ197" s="195">
        <v>0</v>
      </c>
      <c r="AR197" s="195">
        <v>0</v>
      </c>
      <c r="AS197" s="195">
        <v>0</v>
      </c>
      <c r="AT197" s="195">
        <v>0</v>
      </c>
      <c r="AU197" s="195">
        <v>348.77777777777698</v>
      </c>
      <c r="AV197" s="324"/>
      <c r="AW197" s="324"/>
      <c r="AX197" s="324"/>
      <c r="AY197" s="324"/>
      <c r="AZ197" s="324"/>
      <c r="BA197" s="324"/>
      <c r="BH197" s="337">
        <v>192</v>
      </c>
      <c r="BI197" s="337">
        <v>36266400</v>
      </c>
      <c r="BJ197" s="90">
        <v>185</v>
      </c>
      <c r="BK197" s="90">
        <v>1019.271865</v>
      </c>
      <c r="BL197" s="90">
        <v>228.9875255</v>
      </c>
      <c r="BM197" s="90">
        <v>5.1714281299999998</v>
      </c>
      <c r="BN197" s="90">
        <v>-1019.271865</v>
      </c>
      <c r="BO197" s="90">
        <v>-200.7802494</v>
      </c>
      <c r="BP197" s="90">
        <v>-208.03584789999999</v>
      </c>
      <c r="BQ197" s="338">
        <f t="shared" si="53"/>
        <v>419.75</v>
      </c>
      <c r="BT197" s="337">
        <v>192</v>
      </c>
      <c r="BU197" s="337">
        <v>36266400</v>
      </c>
      <c r="BV197" s="90">
        <v>1041.2571680000001</v>
      </c>
      <c r="BW197" s="90">
        <v>1001.419033</v>
      </c>
      <c r="BX197" s="90">
        <v>-32.87981688</v>
      </c>
      <c r="BY197" s="90">
        <v>31.227061469999999</v>
      </c>
      <c r="BZ197" s="90">
        <v>-188.2779822</v>
      </c>
      <c r="CA197" s="90">
        <v>176.8087865</v>
      </c>
    </row>
    <row r="198" spans="2:79" ht="9.9499999999999993" customHeight="1">
      <c r="B198" s="209"/>
      <c r="C198" s="209"/>
      <c r="D198" s="209"/>
      <c r="E198" s="209"/>
      <c r="F198" s="209"/>
      <c r="G198" s="209"/>
      <c r="H198" s="209"/>
      <c r="I198" s="209"/>
      <c r="J198" s="209"/>
      <c r="K198" s="209"/>
      <c r="L198" s="209"/>
      <c r="M198" s="209"/>
      <c r="N198" s="308">
        <v>192</v>
      </c>
      <c r="O198" s="309">
        <v>1</v>
      </c>
      <c r="P198" s="309">
        <v>13</v>
      </c>
      <c r="Q198" s="309">
        <v>5</v>
      </c>
      <c r="R198" s="308">
        <v>192</v>
      </c>
      <c r="S198" s="317" t="s">
        <v>440</v>
      </c>
      <c r="T198" s="308">
        <v>0</v>
      </c>
      <c r="U198" s="308">
        <v>-1</v>
      </c>
      <c r="V198" s="308">
        <v>0.1</v>
      </c>
      <c r="W198" s="310">
        <v>9.9999999999999995E-7</v>
      </c>
      <c r="X198" s="308">
        <v>0.2</v>
      </c>
      <c r="Y198" s="308">
        <v>0.3</v>
      </c>
      <c r="Z198" s="308">
        <v>0.21</v>
      </c>
      <c r="AA198" s="308">
        <v>3.5</v>
      </c>
      <c r="AB198" s="314" t="s">
        <v>276</v>
      </c>
      <c r="AC198" s="241" t="str">
        <f t="shared" si="54"/>
        <v>6,14</v>
      </c>
      <c r="AD198" s="241" t="str">
        <f t="shared" si="55"/>
        <v/>
      </c>
      <c r="AE198" s="195">
        <v>158</v>
      </c>
      <c r="AF198" s="195">
        <v>30309600</v>
      </c>
      <c r="AG198" s="195">
        <v>0.125</v>
      </c>
      <c r="AH198" s="195">
        <v>0</v>
      </c>
      <c r="AI198" s="195">
        <v>0.22393155826488201</v>
      </c>
      <c r="AJ198" s="195">
        <v>0.23916246127054699</v>
      </c>
      <c r="AK198" s="195">
        <v>0</v>
      </c>
      <c r="AL198" s="195">
        <v>5.75308915552704E-2</v>
      </c>
      <c r="AM198" s="195">
        <v>0</v>
      </c>
      <c r="AN198" s="195">
        <v>0</v>
      </c>
      <c r="AO198" s="195">
        <v>-0.249999999999996</v>
      </c>
      <c r="AP198" s="195">
        <v>0</v>
      </c>
      <c r="AQ198" s="195">
        <v>0</v>
      </c>
      <c r="AR198" s="195">
        <v>0</v>
      </c>
      <c r="AS198" s="195">
        <v>0</v>
      </c>
      <c r="AT198" s="195">
        <v>0</v>
      </c>
      <c r="AU198" s="195">
        <v>350.80555555555497</v>
      </c>
      <c r="AV198" s="324"/>
      <c r="AW198" s="324"/>
      <c r="AX198" s="324"/>
      <c r="AY198" s="324"/>
      <c r="AZ198" s="324"/>
      <c r="BA198" s="324"/>
      <c r="BH198" s="337">
        <v>193</v>
      </c>
      <c r="BI198" s="337">
        <v>36441600</v>
      </c>
      <c r="BJ198" s="90">
        <v>185</v>
      </c>
      <c r="BK198" s="90">
        <v>1019.310547</v>
      </c>
      <c r="BL198" s="90">
        <v>229.02322939999999</v>
      </c>
      <c r="BM198" s="90">
        <v>5.1705079080000003</v>
      </c>
      <c r="BN198" s="90">
        <v>-1019.310547</v>
      </c>
      <c r="BO198" s="90">
        <v>-200.81651049999999</v>
      </c>
      <c r="BP198" s="90">
        <v>-208.03621100000001</v>
      </c>
      <c r="BQ198" s="338">
        <f t="shared" ref="BQ198:BQ261" si="58">BI198/$BQ$4</f>
        <v>421.77777777777777</v>
      </c>
      <c r="BT198" s="337">
        <v>193</v>
      </c>
      <c r="BU198" s="337">
        <v>36441600</v>
      </c>
      <c r="BV198" s="90">
        <v>1041.2571989999999</v>
      </c>
      <c r="BW198" s="90">
        <v>1001.41903</v>
      </c>
      <c r="BX198" s="90">
        <v>-32.881181329999997</v>
      </c>
      <c r="BY198" s="90">
        <v>31.227061469999999</v>
      </c>
      <c r="BZ198" s="90">
        <v>-188.27740299999999</v>
      </c>
      <c r="CA198" s="90">
        <v>176.80914960000001</v>
      </c>
    </row>
    <row r="199" spans="2:79" ht="9.9499999999999993" customHeight="1">
      <c r="B199" s="209"/>
      <c r="C199" s="209"/>
      <c r="D199" s="209"/>
      <c r="E199" s="209"/>
      <c r="F199" s="209"/>
      <c r="G199" s="209"/>
      <c r="H199" s="209"/>
      <c r="I199" s="209"/>
      <c r="J199" s="209"/>
      <c r="K199" s="209"/>
      <c r="L199" s="209"/>
      <c r="M199" s="209"/>
      <c r="N199" s="308">
        <v>193</v>
      </c>
      <c r="O199" s="309">
        <v>1</v>
      </c>
      <c r="P199" s="309">
        <v>13</v>
      </c>
      <c r="Q199" s="309">
        <v>6</v>
      </c>
      <c r="R199" s="308">
        <v>193</v>
      </c>
      <c r="S199" s="317" t="s">
        <v>441</v>
      </c>
      <c r="T199" s="308">
        <v>0</v>
      </c>
      <c r="U199" s="308">
        <v>-1</v>
      </c>
      <c r="V199" s="308">
        <v>0.1</v>
      </c>
      <c r="W199" s="310">
        <v>9.9999999999999995E-7</v>
      </c>
      <c r="X199" s="308">
        <v>0.2</v>
      </c>
      <c r="Y199" s="308">
        <v>0.3</v>
      </c>
      <c r="Z199" s="308">
        <v>0.21</v>
      </c>
      <c r="AA199" s="308">
        <v>3.5</v>
      </c>
      <c r="AB199" s="314" t="s">
        <v>276</v>
      </c>
      <c r="AC199" s="241" t="str">
        <f t="shared" ref="AC199:AC205" si="59">IF(AB199=$AB$3,_xlfn.CONCAT(Q199+1,",",P199+1),"")</f>
        <v>7,14</v>
      </c>
      <c r="AD199" s="241" t="str">
        <f t="shared" ref="AD199:AD205" si="60">IF(AB199=$AB$4,_xlfn.CONCAT(Q199+1,",",P199+1),"")</f>
        <v/>
      </c>
      <c r="AE199" s="195">
        <v>159</v>
      </c>
      <c r="AF199" s="195">
        <v>30484800</v>
      </c>
      <c r="AG199" s="195">
        <v>0.125</v>
      </c>
      <c r="AH199" s="195">
        <v>0</v>
      </c>
      <c r="AI199" s="195">
        <v>0.22381475826487701</v>
      </c>
      <c r="AJ199" s="195">
        <v>0.23909753058498601</v>
      </c>
      <c r="AK199" s="195">
        <v>0</v>
      </c>
      <c r="AL199" s="195">
        <v>5.6613047934655603E-2</v>
      </c>
      <c r="AM199" s="195">
        <v>0</v>
      </c>
      <c r="AN199" s="195">
        <v>0</v>
      </c>
      <c r="AO199" s="195">
        <v>-0.249999999999996</v>
      </c>
      <c r="AP199" s="195">
        <v>0</v>
      </c>
      <c r="AQ199" s="195">
        <v>0</v>
      </c>
      <c r="AR199" s="195">
        <v>0</v>
      </c>
      <c r="AS199" s="195">
        <v>0</v>
      </c>
      <c r="AT199" s="195">
        <v>0</v>
      </c>
      <c r="AU199" s="195">
        <v>352.83333333333297</v>
      </c>
      <c r="AV199" s="324"/>
      <c r="AW199" s="324"/>
      <c r="AX199" s="324"/>
      <c r="AY199" s="324"/>
      <c r="AZ199" s="324"/>
      <c r="BA199" s="324"/>
      <c r="BH199" s="337">
        <v>194</v>
      </c>
      <c r="BI199" s="337">
        <v>36616800</v>
      </c>
      <c r="BJ199" s="90">
        <v>185</v>
      </c>
      <c r="BK199" s="90">
        <v>1019.333526</v>
      </c>
      <c r="BL199" s="90">
        <v>229.04365799999999</v>
      </c>
      <c r="BM199" s="90">
        <v>5.1703905929999996</v>
      </c>
      <c r="BN199" s="90">
        <v>-1019.333526</v>
      </c>
      <c r="BO199" s="90">
        <v>-200.83672910000001</v>
      </c>
      <c r="BP199" s="90">
        <v>-208.03653829999999</v>
      </c>
      <c r="BQ199" s="338">
        <f t="shared" si="58"/>
        <v>423.80555555555554</v>
      </c>
      <c r="BT199" s="337">
        <v>194</v>
      </c>
      <c r="BU199" s="337">
        <v>36616800</v>
      </c>
      <c r="BV199" s="90">
        <v>1041.2572290000001</v>
      </c>
      <c r="BW199" s="90">
        <v>1001.419028</v>
      </c>
      <c r="BX199" s="90">
        <v>-32.882494700000002</v>
      </c>
      <c r="BY199" s="90">
        <v>31.227061469999999</v>
      </c>
      <c r="BZ199" s="90">
        <v>-188.2768021</v>
      </c>
      <c r="CA199" s="90">
        <v>176.80947689999999</v>
      </c>
    </row>
    <row r="200" spans="2:79" ht="9.9499999999999993" customHeight="1">
      <c r="B200" s="209"/>
      <c r="C200" s="209"/>
      <c r="D200" s="209"/>
      <c r="E200" s="209"/>
      <c r="F200" s="209"/>
      <c r="G200" s="209"/>
      <c r="H200" s="209"/>
      <c r="I200" s="209"/>
      <c r="J200" s="209"/>
      <c r="K200" s="209"/>
      <c r="L200" s="209"/>
      <c r="M200" s="209"/>
      <c r="N200" s="308">
        <v>194</v>
      </c>
      <c r="O200" s="309">
        <v>1</v>
      </c>
      <c r="P200" s="309">
        <v>13</v>
      </c>
      <c r="Q200" s="309">
        <v>7</v>
      </c>
      <c r="R200" s="308">
        <v>194</v>
      </c>
      <c r="S200" s="317" t="s">
        <v>442</v>
      </c>
      <c r="T200" s="308">
        <v>0</v>
      </c>
      <c r="U200" s="308">
        <v>-1</v>
      </c>
      <c r="V200" s="308">
        <v>0.1</v>
      </c>
      <c r="W200" s="310">
        <v>9.9999999999999995E-7</v>
      </c>
      <c r="X200" s="308">
        <v>0.2</v>
      </c>
      <c r="Y200" s="308">
        <v>0.3</v>
      </c>
      <c r="Z200" s="308">
        <v>0.21</v>
      </c>
      <c r="AA200" s="308">
        <v>3.5</v>
      </c>
      <c r="AB200" s="314" t="s">
        <v>276</v>
      </c>
      <c r="AC200" s="241" t="str">
        <f t="shared" si="59"/>
        <v>8,14</v>
      </c>
      <c r="AD200" s="241" t="str">
        <f t="shared" si="60"/>
        <v/>
      </c>
      <c r="AE200" s="195">
        <v>160</v>
      </c>
      <c r="AF200" s="195">
        <v>30660000</v>
      </c>
      <c r="AG200" s="195">
        <v>0.125</v>
      </c>
      <c r="AH200" s="195">
        <v>0</v>
      </c>
      <c r="AI200" s="195">
        <v>0.22369795826487199</v>
      </c>
      <c r="AJ200" s="195">
        <v>0.23901139321912401</v>
      </c>
      <c r="AK200" s="195">
        <v>0</v>
      </c>
      <c r="AL200" s="195">
        <v>5.539076165061E-2</v>
      </c>
      <c r="AM200" s="195">
        <v>0</v>
      </c>
      <c r="AN200" s="195">
        <v>0</v>
      </c>
      <c r="AO200" s="195">
        <v>-0.25000000000006001</v>
      </c>
      <c r="AP200" s="195">
        <v>0</v>
      </c>
      <c r="AQ200" s="195">
        <v>0</v>
      </c>
      <c r="AR200" s="195">
        <v>0</v>
      </c>
      <c r="AS200" s="195">
        <v>0</v>
      </c>
      <c r="AT200" s="195">
        <v>0</v>
      </c>
      <c r="AU200" s="195">
        <v>354.86111111111097</v>
      </c>
      <c r="AV200" s="324"/>
      <c r="AW200" s="324"/>
      <c r="AX200" s="324"/>
      <c r="AY200" s="324"/>
      <c r="AZ200" s="324"/>
      <c r="BA200" s="324"/>
      <c r="BH200" s="337">
        <v>195</v>
      </c>
      <c r="BI200" s="337">
        <v>36792000</v>
      </c>
      <c r="BJ200" s="90">
        <v>185</v>
      </c>
      <c r="BK200" s="90">
        <v>1019.347346</v>
      </c>
      <c r="BL200" s="90">
        <v>229.0552131</v>
      </c>
      <c r="BM200" s="90">
        <v>5.1707322319999998</v>
      </c>
      <c r="BN200" s="90">
        <v>-1019.347346</v>
      </c>
      <c r="BO200" s="90">
        <v>-200.84764530000001</v>
      </c>
      <c r="BP200" s="90">
        <v>-208.03683559999999</v>
      </c>
      <c r="BQ200" s="338">
        <f t="shared" si="58"/>
        <v>425.83333333333331</v>
      </c>
      <c r="BT200" s="337">
        <v>195</v>
      </c>
      <c r="BU200" s="337">
        <v>36792000</v>
      </c>
      <c r="BV200" s="90">
        <v>1041.2572580000001</v>
      </c>
      <c r="BW200" s="90">
        <v>1001.419025</v>
      </c>
      <c r="BX200" s="90">
        <v>-32.883761560000003</v>
      </c>
      <c r="BY200" s="90">
        <v>31.227061469999999</v>
      </c>
      <c r="BZ200" s="90">
        <v>-188.27618709999999</v>
      </c>
      <c r="CA200" s="90">
        <v>176.8097741</v>
      </c>
    </row>
    <row r="201" spans="2:79" ht="9.9499999999999993" customHeight="1">
      <c r="B201" s="209"/>
      <c r="C201" s="209"/>
      <c r="D201" s="209"/>
      <c r="E201" s="209"/>
      <c r="F201" s="209"/>
      <c r="G201" s="209"/>
      <c r="H201" s="209"/>
      <c r="I201" s="209"/>
      <c r="J201" s="209"/>
      <c r="K201" s="209"/>
      <c r="L201" s="209"/>
      <c r="M201" s="209"/>
      <c r="N201" s="308">
        <v>195</v>
      </c>
      <c r="O201" s="309">
        <v>1</v>
      </c>
      <c r="P201" s="309">
        <v>13</v>
      </c>
      <c r="Q201" s="309">
        <v>8</v>
      </c>
      <c r="R201" s="308">
        <v>195</v>
      </c>
      <c r="S201" s="317" t="s">
        <v>443</v>
      </c>
      <c r="T201" s="308">
        <v>0</v>
      </c>
      <c r="U201" s="308">
        <v>-1</v>
      </c>
      <c r="V201" s="308">
        <v>0.1</v>
      </c>
      <c r="W201" s="310">
        <v>9.9999999999999995E-7</v>
      </c>
      <c r="X201" s="308">
        <v>0.1</v>
      </c>
      <c r="Y201" s="308">
        <v>0.3</v>
      </c>
      <c r="Z201" s="308">
        <v>0.11</v>
      </c>
      <c r="AA201" s="308">
        <v>3.5</v>
      </c>
      <c r="AB201" s="314" t="s">
        <v>276</v>
      </c>
      <c r="AC201" s="241" t="str">
        <f t="shared" si="59"/>
        <v>9,14</v>
      </c>
      <c r="AD201" s="241" t="str">
        <f t="shared" si="60"/>
        <v/>
      </c>
      <c r="AE201" s="195">
        <v>161</v>
      </c>
      <c r="AF201" s="195">
        <v>30835200</v>
      </c>
      <c r="AG201" s="195">
        <v>0.125</v>
      </c>
      <c r="AH201" s="195">
        <v>0</v>
      </c>
      <c r="AI201" s="195">
        <v>0.22369795826489899</v>
      </c>
      <c r="AJ201" s="195">
        <v>0.23891633294379599</v>
      </c>
      <c r="AK201" s="195">
        <v>0</v>
      </c>
      <c r="AL201" s="195">
        <v>5.3879295006826297E-2</v>
      </c>
      <c r="AM201" s="195">
        <v>0</v>
      </c>
      <c r="AN201" s="195">
        <v>0</v>
      </c>
      <c r="AO201" s="195">
        <v>-0.249999999999996</v>
      </c>
      <c r="AP201" s="195">
        <v>0</v>
      </c>
      <c r="AQ201" s="195">
        <v>0</v>
      </c>
      <c r="AR201" s="195">
        <v>0</v>
      </c>
      <c r="AS201" s="195">
        <v>0</v>
      </c>
      <c r="AT201" s="195">
        <v>0</v>
      </c>
      <c r="AU201" s="195">
        <v>356.888888888888</v>
      </c>
      <c r="AV201" s="324"/>
      <c r="AW201" s="324"/>
      <c r="AX201" s="324"/>
      <c r="AY201" s="324"/>
      <c r="AZ201" s="324"/>
      <c r="BA201" s="324"/>
      <c r="BH201" s="337">
        <v>196</v>
      </c>
      <c r="BI201" s="337">
        <v>36967200</v>
      </c>
      <c r="BJ201" s="90">
        <v>185</v>
      </c>
      <c r="BK201" s="90">
        <v>1018.933098</v>
      </c>
      <c r="BL201" s="90">
        <v>227.888521</v>
      </c>
      <c r="BM201" s="90">
        <v>5.1736029559999999</v>
      </c>
      <c r="BN201" s="90">
        <v>-1018.933098</v>
      </c>
      <c r="BO201" s="90">
        <v>-199.67780590000001</v>
      </c>
      <c r="BP201" s="90">
        <v>-208.0371121</v>
      </c>
      <c r="BQ201" s="338">
        <f t="shared" si="58"/>
        <v>427.86111111111109</v>
      </c>
      <c r="BT201" s="337">
        <v>196</v>
      </c>
      <c r="BU201" s="337">
        <v>36967200</v>
      </c>
      <c r="BV201" s="90">
        <v>1041.257286</v>
      </c>
      <c r="BW201" s="90">
        <v>1001.419022</v>
      </c>
      <c r="BX201" s="90">
        <v>-32.884989400000002</v>
      </c>
      <c r="BY201" s="90">
        <v>31.227061469999999</v>
      </c>
      <c r="BZ201" s="90">
        <v>-188.2755631</v>
      </c>
      <c r="CA201" s="90">
        <v>176.81005070000001</v>
      </c>
    </row>
    <row r="202" spans="2:79" ht="9.9499999999999993" customHeight="1">
      <c r="B202" s="209"/>
      <c r="C202" s="209"/>
      <c r="D202" s="209"/>
      <c r="E202" s="209"/>
      <c r="F202" s="209"/>
      <c r="G202" s="209"/>
      <c r="H202" s="209"/>
      <c r="I202" s="209"/>
      <c r="J202" s="209"/>
      <c r="K202" s="209"/>
      <c r="L202" s="209"/>
      <c r="M202" s="209"/>
      <c r="N202" s="308">
        <v>196</v>
      </c>
      <c r="O202" s="309">
        <v>1</v>
      </c>
      <c r="P202" s="309">
        <v>14</v>
      </c>
      <c r="Q202" s="309">
        <v>2</v>
      </c>
      <c r="R202" s="308">
        <v>196</v>
      </c>
      <c r="S202" s="317" t="s">
        <v>444</v>
      </c>
      <c r="T202" s="308">
        <v>0</v>
      </c>
      <c r="U202" s="308">
        <v>-1</v>
      </c>
      <c r="V202" s="308">
        <v>0.1</v>
      </c>
      <c r="W202" s="310">
        <v>9.9999999999999995E-7</v>
      </c>
      <c r="X202" s="308">
        <v>0.2</v>
      </c>
      <c r="Y202" s="308">
        <v>0.3</v>
      </c>
      <c r="Z202" s="308">
        <v>0.21</v>
      </c>
      <c r="AA202" s="308">
        <v>3.5</v>
      </c>
      <c r="AB202" s="314" t="s">
        <v>276</v>
      </c>
      <c r="AC202" s="241" t="str">
        <f t="shared" si="59"/>
        <v>3,15</v>
      </c>
      <c r="AD202" s="241" t="str">
        <f t="shared" si="60"/>
        <v/>
      </c>
      <c r="AE202" s="195">
        <v>162</v>
      </c>
      <c r="AF202" s="195">
        <v>31010400</v>
      </c>
      <c r="AG202" s="195">
        <v>0.125</v>
      </c>
      <c r="AH202" s="195">
        <v>0</v>
      </c>
      <c r="AI202" s="195">
        <v>0.223581158264894</v>
      </c>
      <c r="AJ202" s="195">
        <v>0.238852541494079</v>
      </c>
      <c r="AK202" s="195">
        <v>0</v>
      </c>
      <c r="AL202" s="195">
        <v>5.2144677189355303E-2</v>
      </c>
      <c r="AM202" s="195">
        <v>0</v>
      </c>
      <c r="AN202" s="195">
        <v>0</v>
      </c>
      <c r="AO202" s="195">
        <v>-0.249999999999964</v>
      </c>
      <c r="AP202" s="195">
        <v>0</v>
      </c>
      <c r="AQ202" s="195">
        <v>0</v>
      </c>
      <c r="AR202" s="195">
        <v>0</v>
      </c>
      <c r="AS202" s="195">
        <v>0</v>
      </c>
      <c r="AT202" s="195">
        <v>0</v>
      </c>
      <c r="AU202" s="195">
        <v>358.916666666666</v>
      </c>
      <c r="AV202" s="324"/>
      <c r="AW202" s="324"/>
      <c r="AX202" s="324"/>
      <c r="AY202" s="324"/>
      <c r="AZ202" s="324"/>
      <c r="BA202" s="324"/>
      <c r="BH202" s="337">
        <v>197</v>
      </c>
      <c r="BI202" s="337">
        <v>37142400</v>
      </c>
      <c r="BJ202" s="90">
        <v>185</v>
      </c>
      <c r="BK202" s="90">
        <v>1018.8943850000001</v>
      </c>
      <c r="BL202" s="90">
        <v>227.85167709999999</v>
      </c>
      <c r="BM202" s="90">
        <v>5.1822203650000001</v>
      </c>
      <c r="BN202" s="90">
        <v>-1018.8943850000001</v>
      </c>
      <c r="BO202" s="90">
        <v>-199.6320829</v>
      </c>
      <c r="BP202" s="90">
        <v>-208.03737390000001</v>
      </c>
      <c r="BQ202" s="338">
        <f t="shared" si="58"/>
        <v>429.88888888888891</v>
      </c>
      <c r="BT202" s="337">
        <v>197</v>
      </c>
      <c r="BU202" s="337">
        <v>37142400</v>
      </c>
      <c r="BV202" s="90">
        <v>1041.257314</v>
      </c>
      <c r="BW202" s="90">
        <v>1001.419019</v>
      </c>
      <c r="BX202" s="90">
        <v>-32.886183430000003</v>
      </c>
      <c r="BY202" s="90">
        <v>31.227061469999999</v>
      </c>
      <c r="BZ202" s="90">
        <v>-188.27493480000001</v>
      </c>
      <c r="CA202" s="90">
        <v>176.81031239999999</v>
      </c>
    </row>
    <row r="203" spans="2:79" ht="9.9499999999999993" customHeight="1">
      <c r="B203" s="209"/>
      <c r="C203" s="209"/>
      <c r="D203" s="209"/>
      <c r="E203" s="209"/>
      <c r="F203" s="209"/>
      <c r="G203" s="209"/>
      <c r="H203" s="209"/>
      <c r="I203" s="209"/>
      <c r="J203" s="209"/>
      <c r="K203" s="209"/>
      <c r="L203" s="209"/>
      <c r="M203" s="209"/>
      <c r="N203" s="308">
        <v>197</v>
      </c>
      <c r="O203" s="309">
        <v>1</v>
      </c>
      <c r="P203" s="309">
        <v>14</v>
      </c>
      <c r="Q203" s="309">
        <v>3</v>
      </c>
      <c r="R203" s="308">
        <v>197</v>
      </c>
      <c r="S203" s="317" t="s">
        <v>445</v>
      </c>
      <c r="T203" s="308">
        <v>0</v>
      </c>
      <c r="U203" s="308">
        <v>-1</v>
      </c>
      <c r="V203" s="308">
        <v>0.1</v>
      </c>
      <c r="W203" s="310">
        <v>9.9999999999999995E-7</v>
      </c>
      <c r="X203" s="308">
        <v>0.2</v>
      </c>
      <c r="Y203" s="308">
        <v>0.3</v>
      </c>
      <c r="Z203" s="308">
        <v>0.21</v>
      </c>
      <c r="AA203" s="308">
        <v>3.5</v>
      </c>
      <c r="AB203" s="314" t="s">
        <v>276</v>
      </c>
      <c r="AC203" s="241" t="str">
        <f t="shared" si="59"/>
        <v>4,15</v>
      </c>
      <c r="AD203" s="241" t="str">
        <f t="shared" si="60"/>
        <v/>
      </c>
      <c r="AE203" s="195">
        <v>163</v>
      </c>
      <c r="AF203" s="195">
        <v>31185600</v>
      </c>
      <c r="AG203" s="195">
        <v>0.125</v>
      </c>
      <c r="AH203" s="195">
        <v>0</v>
      </c>
      <c r="AI203" s="195">
        <v>0.223464358264889</v>
      </c>
      <c r="AJ203" s="195">
        <v>0.23877779321912801</v>
      </c>
      <c r="AK203" s="195">
        <v>0</v>
      </c>
      <c r="AL203" s="195">
        <v>5.0282468758042702E-2</v>
      </c>
      <c r="AM203" s="195">
        <v>0</v>
      </c>
      <c r="AN203" s="195">
        <v>0</v>
      </c>
      <c r="AO203" s="195">
        <v>-0.249999999999964</v>
      </c>
      <c r="AP203" s="195">
        <v>0</v>
      </c>
      <c r="AQ203" s="195">
        <v>0</v>
      </c>
      <c r="AR203" s="195">
        <v>0</v>
      </c>
      <c r="AS203" s="195">
        <v>0</v>
      </c>
      <c r="AT203" s="195">
        <v>0</v>
      </c>
      <c r="AU203" s="195">
        <v>360.944444444444</v>
      </c>
      <c r="AV203" s="324"/>
      <c r="AW203" s="324"/>
      <c r="AX203" s="324"/>
      <c r="AY203" s="324"/>
      <c r="AZ203" s="324"/>
      <c r="BA203" s="324"/>
      <c r="BH203" s="337">
        <v>198</v>
      </c>
      <c r="BI203" s="337">
        <v>37317600</v>
      </c>
      <c r="BJ203" s="90">
        <v>185</v>
      </c>
      <c r="BK203" s="90">
        <v>1018.861301</v>
      </c>
      <c r="BL203" s="90">
        <v>227.81998390000001</v>
      </c>
      <c r="BM203" s="90">
        <v>5.1897365669999997</v>
      </c>
      <c r="BN203" s="90">
        <v>-1018.861301</v>
      </c>
      <c r="BO203" s="90">
        <v>-199.5926254</v>
      </c>
      <c r="BP203" s="90">
        <v>-208.0376219</v>
      </c>
      <c r="BQ203" s="338">
        <f t="shared" si="58"/>
        <v>431.91666666666669</v>
      </c>
      <c r="BT203" s="337">
        <v>198</v>
      </c>
      <c r="BU203" s="337">
        <v>37317600</v>
      </c>
      <c r="BV203" s="90">
        <v>1041.2573400000001</v>
      </c>
      <c r="BW203" s="90">
        <v>1001.4190160000001</v>
      </c>
      <c r="BX203" s="90">
        <v>-32.887344290000001</v>
      </c>
      <c r="BY203" s="90">
        <v>31.227061469999999</v>
      </c>
      <c r="BZ203" s="90">
        <v>-188.27430799999999</v>
      </c>
      <c r="CA203" s="90">
        <v>176.81056050000001</v>
      </c>
    </row>
    <row r="204" spans="2:79" ht="9.9499999999999993" customHeight="1">
      <c r="B204" s="209"/>
      <c r="C204" s="209"/>
      <c r="D204" s="209"/>
      <c r="E204" s="209"/>
      <c r="F204" s="209"/>
      <c r="G204" s="209"/>
      <c r="H204" s="209"/>
      <c r="I204" s="209"/>
      <c r="J204" s="209"/>
      <c r="K204" s="209"/>
      <c r="L204" s="209"/>
      <c r="M204" s="209"/>
      <c r="N204" s="308">
        <v>198</v>
      </c>
      <c r="O204" s="309">
        <v>1</v>
      </c>
      <c r="P204" s="309">
        <v>14</v>
      </c>
      <c r="Q204" s="309">
        <v>4</v>
      </c>
      <c r="R204" s="308">
        <v>198</v>
      </c>
      <c r="S204" s="317" t="s">
        <v>446</v>
      </c>
      <c r="T204" s="308">
        <v>0</v>
      </c>
      <c r="U204" s="308">
        <v>-1</v>
      </c>
      <c r="V204" s="308">
        <v>0.1</v>
      </c>
      <c r="W204" s="310">
        <v>9.9999999999999995E-7</v>
      </c>
      <c r="X204" s="308">
        <v>0.2</v>
      </c>
      <c r="Y204" s="308">
        <v>0.3</v>
      </c>
      <c r="Z204" s="308">
        <v>0.21</v>
      </c>
      <c r="AA204" s="308">
        <v>3.5</v>
      </c>
      <c r="AB204" s="314" t="s">
        <v>276</v>
      </c>
      <c r="AC204" s="241" t="str">
        <f t="shared" si="59"/>
        <v>5,15</v>
      </c>
      <c r="AD204" s="241" t="str">
        <f t="shared" si="60"/>
        <v/>
      </c>
      <c r="AE204" s="195">
        <v>164</v>
      </c>
      <c r="AF204" s="195">
        <v>31360800</v>
      </c>
      <c r="AG204" s="195">
        <v>0.125</v>
      </c>
      <c r="AH204" s="195">
        <v>0</v>
      </c>
      <c r="AI204" s="195">
        <v>0.22334755826488401</v>
      </c>
      <c r="AJ204" s="195">
        <v>0.23867241333346301</v>
      </c>
      <c r="AK204" s="195">
        <v>0</v>
      </c>
      <c r="AL204" s="195">
        <v>4.8441812759291901E-2</v>
      </c>
      <c r="AM204" s="195">
        <v>0</v>
      </c>
      <c r="AN204" s="195">
        <v>0</v>
      </c>
      <c r="AO204" s="195">
        <v>-0.25000000000002798</v>
      </c>
      <c r="AP204" s="195">
        <v>0</v>
      </c>
      <c r="AQ204" s="195">
        <v>0</v>
      </c>
      <c r="AR204" s="195">
        <v>0</v>
      </c>
      <c r="AS204" s="195">
        <v>0</v>
      </c>
      <c r="AT204" s="195">
        <v>0</v>
      </c>
      <c r="AU204" s="195">
        <v>362.972222222222</v>
      </c>
      <c r="AV204" s="324"/>
      <c r="AW204" s="324"/>
      <c r="AX204" s="324"/>
      <c r="AY204" s="324"/>
      <c r="AZ204" s="324"/>
      <c r="BA204" s="324"/>
      <c r="BH204" s="337">
        <v>199</v>
      </c>
      <c r="BI204" s="337">
        <v>37492800</v>
      </c>
      <c r="BJ204" s="90">
        <v>185</v>
      </c>
      <c r="BK204" s="90">
        <v>1018.8332820000001</v>
      </c>
      <c r="BL204" s="90">
        <v>227.79294959999999</v>
      </c>
      <c r="BM204" s="90">
        <v>5.1962612190000002</v>
      </c>
      <c r="BN204" s="90">
        <v>-1018.8332820000001</v>
      </c>
      <c r="BO204" s="90">
        <v>-199.55882819999999</v>
      </c>
      <c r="BP204" s="90">
        <v>-208.03786020000001</v>
      </c>
      <c r="BQ204" s="338">
        <f t="shared" si="58"/>
        <v>433.94444444444446</v>
      </c>
      <c r="BT204" s="337">
        <v>199</v>
      </c>
      <c r="BU204" s="337">
        <v>37492800</v>
      </c>
      <c r="BV204" s="90">
        <v>1041.257366</v>
      </c>
      <c r="BW204" s="90">
        <v>1001.4190139999999</v>
      </c>
      <c r="BX204" s="90">
        <v>-32.888475049999997</v>
      </c>
      <c r="BY204" s="90">
        <v>31.227061469999999</v>
      </c>
      <c r="BZ204" s="90">
        <v>-188.27369189999999</v>
      </c>
      <c r="CA204" s="90">
        <v>176.81079869999999</v>
      </c>
    </row>
    <row r="205" spans="2:79" ht="9.9499999999999993" customHeight="1">
      <c r="B205" s="209"/>
      <c r="C205" s="209"/>
      <c r="D205" s="209"/>
      <c r="E205" s="209"/>
      <c r="F205" s="209"/>
      <c r="G205" s="209"/>
      <c r="H205" s="209"/>
      <c r="I205" s="209"/>
      <c r="J205" s="209"/>
      <c r="K205" s="209"/>
      <c r="L205" s="209"/>
      <c r="M205" s="209"/>
      <c r="N205" s="308">
        <v>199</v>
      </c>
      <c r="O205" s="309">
        <v>1</v>
      </c>
      <c r="P205" s="309">
        <v>14</v>
      </c>
      <c r="Q205" s="309">
        <v>5</v>
      </c>
      <c r="R205" s="308">
        <v>199</v>
      </c>
      <c r="S205" s="317" t="s">
        <v>447</v>
      </c>
      <c r="T205" s="308">
        <v>0</v>
      </c>
      <c r="U205" s="308">
        <v>-1</v>
      </c>
      <c r="V205" s="308">
        <v>0.1</v>
      </c>
      <c r="W205" s="310">
        <v>9.9999999999999995E-7</v>
      </c>
      <c r="X205" s="308">
        <v>0.2</v>
      </c>
      <c r="Y205" s="308">
        <v>0.3</v>
      </c>
      <c r="Z205" s="308">
        <v>0.21</v>
      </c>
      <c r="AA205" s="308">
        <v>3.5</v>
      </c>
      <c r="AB205" s="314" t="s">
        <v>276</v>
      </c>
      <c r="AC205" s="241" t="str">
        <f t="shared" si="59"/>
        <v>6,15</v>
      </c>
      <c r="AD205" s="241" t="str">
        <f t="shared" si="60"/>
        <v/>
      </c>
      <c r="AE205" s="195">
        <v>165</v>
      </c>
      <c r="AF205" s="195">
        <v>31536000</v>
      </c>
      <c r="AG205" s="195">
        <v>0.125</v>
      </c>
      <c r="AH205" s="195">
        <v>0</v>
      </c>
      <c r="AI205" s="195">
        <v>0.22940542323350499</v>
      </c>
      <c r="AJ205" s="195">
        <v>0.23860978569333999</v>
      </c>
      <c r="AK205" s="195">
        <v>0</v>
      </c>
      <c r="AL205" s="195">
        <v>4.6582760836012399E-2</v>
      </c>
      <c r="AM205" s="195">
        <v>0</v>
      </c>
      <c r="AN205" s="195">
        <v>0</v>
      </c>
      <c r="AO205" s="195">
        <v>-0.249999999999996</v>
      </c>
      <c r="AP205" s="195">
        <v>0</v>
      </c>
      <c r="AQ205" s="195">
        <v>0</v>
      </c>
      <c r="AR205" s="195">
        <v>0</v>
      </c>
      <c r="AS205" s="195">
        <v>0</v>
      </c>
      <c r="AT205" s="195">
        <v>0</v>
      </c>
      <c r="AU205" s="195">
        <v>365</v>
      </c>
      <c r="AV205" s="324"/>
      <c r="AW205" s="324"/>
      <c r="AX205" s="324"/>
      <c r="AY205" s="324"/>
      <c r="AZ205" s="324"/>
      <c r="BA205" s="324"/>
      <c r="BH205" s="337">
        <v>200</v>
      </c>
      <c r="BI205" s="337">
        <v>37668000</v>
      </c>
      <c r="BJ205" s="90">
        <v>185</v>
      </c>
      <c r="BK205" s="90">
        <v>1018.80972</v>
      </c>
      <c r="BL205" s="90">
        <v>227.77002529999999</v>
      </c>
      <c r="BM205" s="90">
        <v>5.2019116790000002</v>
      </c>
      <c r="BN205" s="90">
        <v>-1018.80972</v>
      </c>
      <c r="BO205" s="90">
        <v>-199.5300211</v>
      </c>
      <c r="BP205" s="90">
        <v>-208.0380925</v>
      </c>
      <c r="BQ205" s="338">
        <f t="shared" si="58"/>
        <v>435.97222222222223</v>
      </c>
      <c r="BT205" s="337">
        <v>200</v>
      </c>
      <c r="BU205" s="337">
        <v>37668000</v>
      </c>
      <c r="BV205" s="90">
        <v>1041.2573910000001</v>
      </c>
      <c r="BW205" s="90">
        <v>1001.419011</v>
      </c>
      <c r="BX205" s="90">
        <v>-32.88957886</v>
      </c>
      <c r="BY205" s="90">
        <v>31.227061469999999</v>
      </c>
      <c r="BZ205" s="90">
        <v>-188.27309529999999</v>
      </c>
      <c r="CA205" s="90">
        <v>176.81103110000001</v>
      </c>
    </row>
    <row r="206" spans="2:79" ht="9.9499999999999993" customHeight="1">
      <c r="B206" s="209"/>
      <c r="C206" s="209"/>
      <c r="D206" s="209"/>
      <c r="E206" s="209"/>
      <c r="F206" s="209"/>
      <c r="G206" s="209"/>
      <c r="H206" s="209"/>
      <c r="I206" s="209"/>
      <c r="J206" s="209"/>
      <c r="K206" s="209"/>
      <c r="L206" s="209"/>
      <c r="M206" s="209"/>
      <c r="AE206" s="195">
        <v>166</v>
      </c>
      <c r="AF206" s="195">
        <v>31711200</v>
      </c>
      <c r="AG206" s="195">
        <v>4.1750000000000002E-2</v>
      </c>
      <c r="AH206" s="195">
        <v>0</v>
      </c>
      <c r="AI206" s="195">
        <v>0.22894665874627401</v>
      </c>
      <c r="AJ206" s="195">
        <v>0.23854419321912401</v>
      </c>
      <c r="AK206" s="195">
        <v>0</v>
      </c>
      <c r="AL206" s="195">
        <v>4.4784320250029E-2</v>
      </c>
      <c r="AM206" s="195">
        <v>0</v>
      </c>
      <c r="AN206" s="195">
        <v>0</v>
      </c>
      <c r="AO206" s="195">
        <v>-0.24999999437765399</v>
      </c>
      <c r="AP206" s="195">
        <v>0</v>
      </c>
      <c r="AQ206" s="195">
        <v>0</v>
      </c>
      <c r="AR206" s="195">
        <v>0</v>
      </c>
      <c r="AS206" s="195">
        <v>0</v>
      </c>
      <c r="AT206" s="195">
        <v>0</v>
      </c>
      <c r="AU206" s="195">
        <v>367.02777777777698</v>
      </c>
      <c r="AV206" s="324"/>
      <c r="AW206" s="324"/>
      <c r="AX206" s="324"/>
      <c r="AY206" s="324"/>
      <c r="AZ206" s="324"/>
      <c r="BA206" s="324"/>
      <c r="BH206" s="337">
        <v>201</v>
      </c>
      <c r="BI206" s="337">
        <v>37843200</v>
      </c>
      <c r="BJ206" s="90">
        <v>185</v>
      </c>
      <c r="BK206" s="90">
        <v>1018.802105</v>
      </c>
      <c r="BL206" s="90">
        <v>227.76282</v>
      </c>
      <c r="BM206" s="90">
        <v>5.2068856129999999</v>
      </c>
      <c r="BN206" s="90">
        <v>-1018.802105</v>
      </c>
      <c r="BO206" s="90">
        <v>-199.51761200000001</v>
      </c>
      <c r="BP206" s="90">
        <v>-208.0383224</v>
      </c>
      <c r="BQ206" s="338">
        <f t="shared" si="58"/>
        <v>438</v>
      </c>
      <c r="BT206" s="337">
        <v>201</v>
      </c>
      <c r="BU206" s="337">
        <v>37843200</v>
      </c>
      <c r="BV206" s="90">
        <v>1041.2574159999999</v>
      </c>
      <c r="BW206" s="90">
        <v>1001.419008</v>
      </c>
      <c r="BX206" s="90">
        <v>-32.890658500000001</v>
      </c>
      <c r="BY206" s="90">
        <v>31.227061469999999</v>
      </c>
      <c r="BZ206" s="90">
        <v>-188.27252580000001</v>
      </c>
      <c r="CA206" s="90">
        <v>176.81126090000001</v>
      </c>
    </row>
    <row r="207" spans="2:79" ht="9.9499999999999993" customHeight="1">
      <c r="B207" s="209"/>
      <c r="C207" s="209"/>
      <c r="D207" s="209"/>
      <c r="E207" s="209"/>
      <c r="F207" s="209"/>
      <c r="G207" s="209"/>
      <c r="H207" s="209"/>
      <c r="I207" s="209"/>
      <c r="J207" s="209"/>
      <c r="K207" s="209"/>
      <c r="L207" s="209"/>
      <c r="M207" s="209"/>
      <c r="AE207" s="195">
        <v>167</v>
      </c>
      <c r="AF207" s="195">
        <v>31886400</v>
      </c>
      <c r="AG207" s="195">
        <v>4.1750000000000002E-2</v>
      </c>
      <c r="AH207" s="195">
        <v>0</v>
      </c>
      <c r="AI207" s="195">
        <v>0.22894665874630099</v>
      </c>
      <c r="AJ207" s="195">
        <v>0.23843076774661701</v>
      </c>
      <c r="AK207" s="195">
        <v>0</v>
      </c>
      <c r="AL207" s="195">
        <v>4.3175394661506702E-2</v>
      </c>
      <c r="AM207" s="195">
        <v>0</v>
      </c>
      <c r="AN207" s="195">
        <v>0</v>
      </c>
      <c r="AO207" s="195">
        <v>-0.249999999999964</v>
      </c>
      <c r="AP207" s="195">
        <v>0</v>
      </c>
      <c r="AQ207" s="195">
        <v>0</v>
      </c>
      <c r="AR207" s="195">
        <v>0</v>
      </c>
      <c r="AS207" s="195">
        <v>0</v>
      </c>
      <c r="AT207" s="195">
        <v>0</v>
      </c>
      <c r="AU207" s="195">
        <v>369.05555555555497</v>
      </c>
      <c r="AV207" s="324"/>
      <c r="AW207" s="324"/>
      <c r="AX207" s="324"/>
      <c r="AY207" s="324"/>
      <c r="AZ207" s="324"/>
      <c r="BA207" s="324"/>
      <c r="BH207" s="337">
        <v>202</v>
      </c>
      <c r="BI207" s="337">
        <v>38018400</v>
      </c>
      <c r="BJ207" s="90">
        <v>185</v>
      </c>
      <c r="BK207" s="90">
        <v>1018.799866</v>
      </c>
      <c r="BL207" s="90">
        <v>227.76090350000001</v>
      </c>
      <c r="BM207" s="90">
        <v>5.2115230559999999</v>
      </c>
      <c r="BN207" s="90">
        <v>-1018.799866</v>
      </c>
      <c r="BO207" s="90">
        <v>-199.5108275</v>
      </c>
      <c r="BP207" s="90">
        <v>-208.03855290000001</v>
      </c>
      <c r="BQ207" s="338">
        <f t="shared" si="58"/>
        <v>440.02777777777777</v>
      </c>
      <c r="BT207" s="337">
        <v>202</v>
      </c>
      <c r="BU207" s="337">
        <v>38018400</v>
      </c>
      <c r="BV207" s="90">
        <v>1041.2574400000001</v>
      </c>
      <c r="BW207" s="90">
        <v>1001.419006</v>
      </c>
      <c r="BX207" s="90">
        <v>-32.891716449999997</v>
      </c>
      <c r="BY207" s="90">
        <v>31.227061469999999</v>
      </c>
      <c r="BZ207" s="90">
        <v>-188.27198920000001</v>
      </c>
      <c r="CA207" s="90">
        <v>176.81149139999999</v>
      </c>
    </row>
    <row r="208" spans="2:79" ht="9.9499999999999993" customHeight="1">
      <c r="B208" s="209"/>
      <c r="C208" s="209"/>
      <c r="D208" s="209"/>
      <c r="E208" s="209"/>
      <c r="F208" s="209"/>
      <c r="G208" s="209"/>
      <c r="H208" s="209"/>
      <c r="I208" s="209"/>
      <c r="J208" s="209"/>
      <c r="K208" s="209"/>
      <c r="L208" s="209"/>
      <c r="M208" s="209"/>
      <c r="AE208" s="195">
        <v>168</v>
      </c>
      <c r="AF208" s="195">
        <v>32061600</v>
      </c>
      <c r="AG208" s="195">
        <v>4.1750000000000002E-2</v>
      </c>
      <c r="AH208" s="195">
        <v>0</v>
      </c>
      <c r="AI208" s="195">
        <v>0.22882985874626899</v>
      </c>
      <c r="AJ208" s="195">
        <v>0.23842739321912601</v>
      </c>
      <c r="AK208" s="195">
        <v>0</v>
      </c>
      <c r="AL208" s="195">
        <v>4.1642219472120101E-2</v>
      </c>
      <c r="AM208" s="195">
        <v>0</v>
      </c>
      <c r="AN208" s="195">
        <v>0</v>
      </c>
      <c r="AO208" s="195">
        <v>-0.249999999999933</v>
      </c>
      <c r="AP208" s="195">
        <v>0</v>
      </c>
      <c r="AQ208" s="195">
        <v>0</v>
      </c>
      <c r="AR208" s="195">
        <v>0</v>
      </c>
      <c r="AS208" s="195">
        <v>0</v>
      </c>
      <c r="AT208" s="195">
        <v>0</v>
      </c>
      <c r="AU208" s="195">
        <v>371.08333333333297</v>
      </c>
      <c r="AV208" s="324"/>
      <c r="AW208" s="324"/>
      <c r="AX208" s="324"/>
      <c r="AY208" s="324"/>
      <c r="AZ208" s="324"/>
      <c r="BA208" s="324"/>
      <c r="BH208" s="337">
        <v>203</v>
      </c>
      <c r="BI208" s="337">
        <v>38193600</v>
      </c>
      <c r="BJ208" s="90">
        <v>185</v>
      </c>
      <c r="BK208" s="90">
        <v>1018.797828</v>
      </c>
      <c r="BL208" s="90">
        <v>227.759131</v>
      </c>
      <c r="BM208" s="90">
        <v>5.2159450630000004</v>
      </c>
      <c r="BN208" s="90">
        <v>-1018.797828</v>
      </c>
      <c r="BO208" s="90">
        <v>-199.5044115</v>
      </c>
      <c r="BP208" s="90">
        <v>-208.03877439999999</v>
      </c>
      <c r="BQ208" s="338">
        <f t="shared" si="58"/>
        <v>442.05555555555554</v>
      </c>
      <c r="BT208" s="337">
        <v>203</v>
      </c>
      <c r="BU208" s="337">
        <v>38193600</v>
      </c>
      <c r="BV208" s="90">
        <v>1041.257464</v>
      </c>
      <c r="BW208" s="90">
        <v>1001.419004</v>
      </c>
      <c r="BX208" s="90">
        <v>-32.892754930000002</v>
      </c>
      <c r="BY208" s="90">
        <v>31.227061469999999</v>
      </c>
      <c r="BZ208" s="90">
        <v>-188.27148740000001</v>
      </c>
      <c r="CA208" s="90">
        <v>176.8117129</v>
      </c>
    </row>
    <row r="209" spans="2:79" ht="9.9499999999999993" customHeight="1">
      <c r="B209" s="209"/>
      <c r="C209" s="209"/>
      <c r="D209" s="209"/>
      <c r="E209" s="209"/>
      <c r="F209" s="209"/>
      <c r="G209" s="209"/>
      <c r="H209" s="209"/>
      <c r="I209" s="209"/>
      <c r="J209" s="209"/>
      <c r="K209" s="209"/>
      <c r="L209" s="209"/>
      <c r="M209" s="209"/>
      <c r="AE209" s="195">
        <v>169</v>
      </c>
      <c r="AF209" s="195">
        <v>32236800</v>
      </c>
      <c r="AG209" s="195">
        <v>4.1750000000000002E-2</v>
      </c>
      <c r="AH209" s="195">
        <v>0</v>
      </c>
      <c r="AI209" s="195">
        <v>0.22840240313724899</v>
      </c>
      <c r="AJ209" s="195">
        <v>0.23842739321912601</v>
      </c>
      <c r="AK209" s="195">
        <v>0</v>
      </c>
      <c r="AL209" s="195">
        <v>4.0254507191479903E-2</v>
      </c>
      <c r="AM209" s="195">
        <v>0</v>
      </c>
      <c r="AN209" s="195">
        <v>0</v>
      </c>
      <c r="AO209" s="195">
        <v>-0.249999999999996</v>
      </c>
      <c r="AP209" s="195">
        <v>0</v>
      </c>
      <c r="AQ209" s="195">
        <v>0</v>
      </c>
      <c r="AR209" s="195">
        <v>0</v>
      </c>
      <c r="AS209" s="195">
        <v>0</v>
      </c>
      <c r="AT209" s="195">
        <v>0</v>
      </c>
      <c r="AU209" s="195">
        <v>373.11111111111097</v>
      </c>
      <c r="AV209" s="324"/>
      <c r="AW209" s="324"/>
      <c r="AX209" s="324"/>
      <c r="AY209" s="324"/>
      <c r="AZ209" s="324"/>
      <c r="BA209" s="324"/>
      <c r="BH209" s="337">
        <v>204</v>
      </c>
      <c r="BI209" s="337">
        <v>38368800</v>
      </c>
      <c r="BJ209" s="90">
        <v>185</v>
      </c>
      <c r="BK209" s="90">
        <v>1018.795985</v>
      </c>
      <c r="BL209" s="90">
        <v>227.7575023</v>
      </c>
      <c r="BM209" s="90">
        <v>5.2201657309999998</v>
      </c>
      <c r="BN209" s="90">
        <v>-1018.795985</v>
      </c>
      <c r="BO209" s="90">
        <v>-199.4983478</v>
      </c>
      <c r="BP209" s="90">
        <v>-208.0389888</v>
      </c>
      <c r="BQ209" s="338">
        <f t="shared" si="58"/>
        <v>444.08333333333331</v>
      </c>
      <c r="BT209" s="337">
        <v>204</v>
      </c>
      <c r="BU209" s="337">
        <v>38368800</v>
      </c>
      <c r="BV209" s="90">
        <v>1041.257488</v>
      </c>
      <c r="BW209" s="90">
        <v>1001.419002</v>
      </c>
      <c r="BX209" s="90">
        <v>-32.89377614</v>
      </c>
      <c r="BY209" s="90">
        <v>31.227061469999999</v>
      </c>
      <c r="BZ209" s="90">
        <v>-188.27102260000001</v>
      </c>
      <c r="CA209" s="90">
        <v>176.81192730000001</v>
      </c>
    </row>
    <row r="210" spans="2:79" ht="9.9499999999999993" customHeight="1">
      <c r="B210" s="209"/>
      <c r="C210" s="209"/>
      <c r="D210" s="209"/>
      <c r="E210" s="209"/>
      <c r="F210" s="209"/>
      <c r="G210" s="209"/>
      <c r="H210" s="209"/>
      <c r="I210" s="209"/>
      <c r="J210" s="209"/>
      <c r="K210" s="209"/>
      <c r="L210" s="209"/>
      <c r="M210" s="209"/>
      <c r="AE210" s="195">
        <v>170</v>
      </c>
      <c r="AF210" s="195">
        <v>32412000</v>
      </c>
      <c r="AG210" s="195">
        <v>4.1750000000000002E-2</v>
      </c>
      <c r="AH210" s="195">
        <v>0</v>
      </c>
      <c r="AI210" s="195">
        <v>0.228285603137244</v>
      </c>
      <c r="AJ210" s="195">
        <v>0.23842739321912601</v>
      </c>
      <c r="AK210" s="195">
        <v>0</v>
      </c>
      <c r="AL210" s="195">
        <v>3.9196870154138003E-2</v>
      </c>
      <c r="AM210" s="195">
        <v>0</v>
      </c>
      <c r="AN210" s="195">
        <v>0</v>
      </c>
      <c r="AO210" s="195">
        <v>-0.249999999999996</v>
      </c>
      <c r="AP210" s="195">
        <v>0</v>
      </c>
      <c r="AQ210" s="195">
        <v>0</v>
      </c>
      <c r="AR210" s="195">
        <v>0</v>
      </c>
      <c r="AS210" s="195">
        <v>0</v>
      </c>
      <c r="AT210" s="195">
        <v>0</v>
      </c>
      <c r="AU210" s="195">
        <v>375.138888888888</v>
      </c>
      <c r="AV210" s="324"/>
      <c r="AW210" s="324"/>
      <c r="AX210" s="324"/>
      <c r="AY210" s="324"/>
      <c r="AZ210" s="324"/>
      <c r="BA210" s="324"/>
      <c r="BH210" s="337">
        <v>205</v>
      </c>
      <c r="BI210" s="337">
        <v>38544000</v>
      </c>
      <c r="BJ210" s="90">
        <v>185</v>
      </c>
      <c r="BK210" s="90">
        <v>1018.7943310000001</v>
      </c>
      <c r="BL210" s="90">
        <v>227.75601829999999</v>
      </c>
      <c r="BM210" s="90">
        <v>5.2241945410000001</v>
      </c>
      <c r="BN210" s="90">
        <v>-1018.7943310000001</v>
      </c>
      <c r="BO210" s="90">
        <v>-199.49262350000001</v>
      </c>
      <c r="BP210" s="90">
        <v>-208.0392003</v>
      </c>
      <c r="BQ210" s="338">
        <f t="shared" si="58"/>
        <v>446.11111111111109</v>
      </c>
      <c r="BT210" s="337">
        <v>205</v>
      </c>
      <c r="BU210" s="337">
        <v>38544000</v>
      </c>
      <c r="BV210" s="90">
        <v>1041.257511</v>
      </c>
      <c r="BW210" s="90">
        <v>1001.419</v>
      </c>
      <c r="BX210" s="90">
        <v>-32.894781950000002</v>
      </c>
      <c r="BY210" s="90">
        <v>31.227061469999999</v>
      </c>
      <c r="BZ210" s="90">
        <v>-188.27059840000001</v>
      </c>
      <c r="CA210" s="90">
        <v>176.81213880000001</v>
      </c>
    </row>
    <row r="211" spans="2:79" ht="9.9499999999999993" customHeight="1">
      <c r="B211" s="209"/>
      <c r="C211" s="209"/>
      <c r="D211" s="209"/>
      <c r="E211" s="209"/>
      <c r="F211" s="209"/>
      <c r="G211" s="209"/>
      <c r="H211" s="209"/>
      <c r="I211" s="209"/>
      <c r="J211" s="209"/>
      <c r="K211" s="209"/>
      <c r="L211" s="209"/>
      <c r="M211" s="209"/>
      <c r="AE211" s="195">
        <v>171</v>
      </c>
      <c r="AF211" s="195">
        <v>32587200</v>
      </c>
      <c r="AG211" s="195">
        <v>4.1750000000000002E-2</v>
      </c>
      <c r="AH211" s="195">
        <v>0</v>
      </c>
      <c r="AI211" s="195">
        <v>0.228168803137239</v>
      </c>
      <c r="AJ211" s="195">
        <v>0.23842739321912601</v>
      </c>
      <c r="AK211" s="195">
        <v>0</v>
      </c>
      <c r="AL211" s="195">
        <v>3.8374535769760902E-2</v>
      </c>
      <c r="AM211" s="195">
        <v>0</v>
      </c>
      <c r="AN211" s="195">
        <v>0</v>
      </c>
      <c r="AO211" s="195">
        <v>-0.249999999999964</v>
      </c>
      <c r="AP211" s="195">
        <v>0</v>
      </c>
      <c r="AQ211" s="195">
        <v>0</v>
      </c>
      <c r="AR211" s="195">
        <v>0</v>
      </c>
      <c r="AS211" s="195">
        <v>0</v>
      </c>
      <c r="AT211" s="195">
        <v>0</v>
      </c>
      <c r="AU211" s="195">
        <v>377.166666666666</v>
      </c>
      <c r="AV211" s="324"/>
      <c r="AW211" s="324"/>
      <c r="AX211" s="324"/>
      <c r="AY211" s="324"/>
      <c r="AZ211" s="324"/>
      <c r="BA211" s="324"/>
      <c r="BH211" s="337">
        <v>206</v>
      </c>
      <c r="BI211" s="337">
        <v>38719200</v>
      </c>
      <c r="BJ211" s="90">
        <v>185</v>
      </c>
      <c r="BK211" s="90">
        <v>1018.792863</v>
      </c>
      <c r="BL211" s="90">
        <v>227.7546811</v>
      </c>
      <c r="BM211" s="90">
        <v>5.2280390539999999</v>
      </c>
      <c r="BN211" s="90">
        <v>-1018.792863</v>
      </c>
      <c r="BO211" s="90">
        <v>-199.4872297</v>
      </c>
      <c r="BP211" s="90">
        <v>-208.03941230000001</v>
      </c>
      <c r="BQ211" s="338">
        <f t="shared" si="58"/>
        <v>448.13888888888891</v>
      </c>
      <c r="BT211" s="337">
        <v>206</v>
      </c>
      <c r="BU211" s="337">
        <v>38719200</v>
      </c>
      <c r="BV211" s="90">
        <v>1041.257533</v>
      </c>
      <c r="BW211" s="90">
        <v>1001.418998</v>
      </c>
      <c r="BX211" s="90">
        <v>-32.89577371</v>
      </c>
      <c r="BY211" s="90">
        <v>31.227061469999999</v>
      </c>
      <c r="BZ211" s="90">
        <v>-188.2702184</v>
      </c>
      <c r="CA211" s="90">
        <v>176.81235090000001</v>
      </c>
    </row>
    <row r="212" spans="2:79" ht="9.9499999999999993" customHeight="1">
      <c r="B212" s="209"/>
      <c r="C212" s="209"/>
      <c r="D212" s="209"/>
      <c r="E212" s="209"/>
      <c r="F212" s="209"/>
      <c r="G212" s="209"/>
      <c r="H212" s="209"/>
      <c r="I212" s="209"/>
      <c r="J212" s="209"/>
      <c r="K212" s="209"/>
      <c r="L212" s="209"/>
      <c r="M212" s="209"/>
      <c r="AE212" s="195">
        <v>172</v>
      </c>
      <c r="AF212" s="195">
        <v>32762400</v>
      </c>
      <c r="AG212" s="195">
        <v>4.1750000000000002E-2</v>
      </c>
      <c r="AH212" s="195">
        <v>0</v>
      </c>
      <c r="AI212" s="195">
        <v>0.22765585640637101</v>
      </c>
      <c r="AJ212" s="195">
        <v>0.23842739321912601</v>
      </c>
      <c r="AK212" s="195">
        <v>0</v>
      </c>
      <c r="AL212" s="195">
        <v>3.7714770374476202E-2</v>
      </c>
      <c r="AM212" s="195">
        <v>0</v>
      </c>
      <c r="AN212" s="195">
        <v>0</v>
      </c>
      <c r="AO212" s="195">
        <v>-0.249999999999996</v>
      </c>
      <c r="AP212" s="195">
        <v>0</v>
      </c>
      <c r="AQ212" s="195">
        <v>0</v>
      </c>
      <c r="AR212" s="195">
        <v>0</v>
      </c>
      <c r="AS212" s="195">
        <v>0</v>
      </c>
      <c r="AT212" s="195">
        <v>0</v>
      </c>
      <c r="AU212" s="195">
        <v>379.194444444444</v>
      </c>
      <c r="AV212" s="324"/>
      <c r="AW212" s="324"/>
      <c r="AX212" s="324"/>
      <c r="AY212" s="324"/>
      <c r="AZ212" s="324"/>
      <c r="BA212" s="324"/>
      <c r="BH212" s="337">
        <v>207</v>
      </c>
      <c r="BI212" s="337">
        <v>38894400</v>
      </c>
      <c r="BJ212" s="90">
        <v>185</v>
      </c>
      <c r="BK212" s="90">
        <v>1018.791577</v>
      </c>
      <c r="BL212" s="90">
        <v>227.7534861</v>
      </c>
      <c r="BM212" s="90">
        <v>5.2317073189999999</v>
      </c>
      <c r="BN212" s="90">
        <v>-1018.791577</v>
      </c>
      <c r="BO212" s="90">
        <v>-199.48215110000001</v>
      </c>
      <c r="BP212" s="90">
        <v>-208.03962770000001</v>
      </c>
      <c r="BQ212" s="338">
        <f t="shared" si="58"/>
        <v>450.16666666666669</v>
      </c>
      <c r="BT212" s="337">
        <v>207</v>
      </c>
      <c r="BU212" s="337">
        <v>38894400</v>
      </c>
      <c r="BV212" s="90">
        <v>1041.257556</v>
      </c>
      <c r="BW212" s="90">
        <v>1001.418996</v>
      </c>
      <c r="BX212" s="90">
        <v>-32.896752849999999</v>
      </c>
      <c r="BY212" s="90">
        <v>31.227061469999999</v>
      </c>
      <c r="BZ212" s="90">
        <v>-188.26988499999999</v>
      </c>
      <c r="CA212" s="90">
        <v>176.81256619999999</v>
      </c>
    </row>
    <row r="213" spans="2:79" ht="9.9499999999999993" customHeight="1">
      <c r="B213" s="209"/>
      <c r="C213" s="209"/>
      <c r="D213" s="209"/>
      <c r="E213" s="209"/>
      <c r="F213" s="209"/>
      <c r="G213" s="209"/>
      <c r="H213" s="209"/>
      <c r="I213" s="209"/>
      <c r="J213" s="209"/>
      <c r="K213" s="209"/>
      <c r="L213" s="209"/>
      <c r="M213" s="209"/>
      <c r="AE213" s="195">
        <v>173</v>
      </c>
      <c r="AF213" s="195">
        <v>32937600</v>
      </c>
      <c r="AG213" s="195">
        <v>4.1750000000000002E-2</v>
      </c>
      <c r="AH213" s="195">
        <v>0</v>
      </c>
      <c r="AI213" s="195">
        <v>0.22753905640636601</v>
      </c>
      <c r="AJ213" s="195">
        <v>0.23842739321912601</v>
      </c>
      <c r="AK213" s="195">
        <v>0</v>
      </c>
      <c r="AL213" s="195">
        <v>4.15471092291574E-2</v>
      </c>
      <c r="AM213" s="195">
        <v>0</v>
      </c>
      <c r="AN213" s="195">
        <v>0</v>
      </c>
      <c r="AO213" s="195">
        <v>-0.249999999999933</v>
      </c>
      <c r="AP213" s="195">
        <v>0</v>
      </c>
      <c r="AQ213" s="195">
        <v>0</v>
      </c>
      <c r="AR213" s="195">
        <v>0</v>
      </c>
      <c r="AS213" s="195">
        <v>0</v>
      </c>
      <c r="AT213" s="195">
        <v>0</v>
      </c>
      <c r="AU213" s="195">
        <v>381.222222222222</v>
      </c>
      <c r="AV213" s="324"/>
      <c r="AW213" s="324"/>
      <c r="AX213" s="324"/>
      <c r="AY213" s="324"/>
      <c r="AZ213" s="324"/>
      <c r="BA213" s="324"/>
      <c r="BH213" s="337">
        <v>208</v>
      </c>
      <c r="BI213" s="337">
        <v>39069600</v>
      </c>
      <c r="BJ213" s="90">
        <v>185</v>
      </c>
      <c r="BK213" s="90">
        <v>1018.790468</v>
      </c>
      <c r="BL213" s="90">
        <v>227.75243029999999</v>
      </c>
      <c r="BM213" s="90">
        <v>5.2352070939999997</v>
      </c>
      <c r="BN213" s="90">
        <v>-1018.790468</v>
      </c>
      <c r="BO213" s="90">
        <v>-199.4773749</v>
      </c>
      <c r="BP213" s="90">
        <v>-208.03984840000001</v>
      </c>
      <c r="BQ213" s="338">
        <f t="shared" si="58"/>
        <v>452.19444444444446</v>
      </c>
      <c r="BT213" s="337">
        <v>208</v>
      </c>
      <c r="BU213" s="337">
        <v>39069600</v>
      </c>
      <c r="BV213" s="90">
        <v>1041.257578</v>
      </c>
      <c r="BW213" s="90">
        <v>1001.418995</v>
      </c>
      <c r="BX213" s="90">
        <v>-32.897720489999998</v>
      </c>
      <c r="BY213" s="90">
        <v>31.227061469999999</v>
      </c>
      <c r="BZ213" s="90">
        <v>-188.2695995</v>
      </c>
      <c r="CA213" s="90">
        <v>176.81278689999999</v>
      </c>
    </row>
    <row r="214" spans="2:79" ht="9.9499999999999993" customHeight="1">
      <c r="B214" s="209"/>
      <c r="C214" s="209"/>
      <c r="D214" s="209"/>
      <c r="E214" s="209"/>
      <c r="F214" s="209"/>
      <c r="G214" s="209"/>
      <c r="H214" s="209"/>
      <c r="I214" s="209"/>
      <c r="J214" s="209"/>
      <c r="K214" s="209"/>
      <c r="L214" s="209"/>
      <c r="M214" s="209"/>
      <c r="AE214" s="195">
        <v>174</v>
      </c>
      <c r="AF214" s="195">
        <v>33112800</v>
      </c>
      <c r="AG214" s="195">
        <v>4.1750000000000002E-2</v>
      </c>
      <c r="AH214" s="195">
        <v>0</v>
      </c>
      <c r="AI214" s="195">
        <v>0.22742225640636099</v>
      </c>
      <c r="AJ214" s="195">
        <v>0.23842739321912601</v>
      </c>
      <c r="AK214" s="195">
        <v>0</v>
      </c>
      <c r="AL214" s="195">
        <v>4.3684932370748303E-2</v>
      </c>
      <c r="AM214" s="195">
        <v>0</v>
      </c>
      <c r="AN214" s="195">
        <v>0</v>
      </c>
      <c r="AO214" s="195">
        <v>-0.249999999999964</v>
      </c>
      <c r="AP214" s="195">
        <v>0</v>
      </c>
      <c r="AQ214" s="195">
        <v>0</v>
      </c>
      <c r="AR214" s="195">
        <v>0</v>
      </c>
      <c r="AS214" s="195">
        <v>0</v>
      </c>
      <c r="AT214" s="195">
        <v>0</v>
      </c>
      <c r="AU214" s="195">
        <v>383.25</v>
      </c>
      <c r="AV214" s="324"/>
      <c r="AW214" s="324"/>
      <c r="AX214" s="324"/>
      <c r="AY214" s="324"/>
      <c r="AZ214" s="324"/>
      <c r="BA214" s="324"/>
      <c r="BH214" s="337">
        <v>209</v>
      </c>
      <c r="BI214" s="337">
        <v>39244800</v>
      </c>
      <c r="BJ214" s="90">
        <v>185</v>
      </c>
      <c r="BK214" s="90">
        <v>1018.789525</v>
      </c>
      <c r="BL214" s="90">
        <v>227.7514989</v>
      </c>
      <c r="BM214" s="90">
        <v>5.2385476320000004</v>
      </c>
      <c r="BN214" s="90">
        <v>-1018.789525</v>
      </c>
      <c r="BO214" s="90">
        <v>-199.47287739999999</v>
      </c>
      <c r="BP214" s="90">
        <v>-208.04007379999999</v>
      </c>
      <c r="BQ214" s="338">
        <f t="shared" si="58"/>
        <v>454.22222222222223</v>
      </c>
      <c r="BT214" s="337">
        <v>209</v>
      </c>
      <c r="BU214" s="337">
        <v>39244800</v>
      </c>
      <c r="BV214" s="90">
        <v>1041.2575999999999</v>
      </c>
      <c r="BW214" s="90">
        <v>1001.418994</v>
      </c>
      <c r="BX214" s="90">
        <v>-32.898676860000002</v>
      </c>
      <c r="BY214" s="90">
        <v>31.227061469999999</v>
      </c>
      <c r="BZ214" s="90">
        <v>-188.26935889999999</v>
      </c>
      <c r="CA214" s="90">
        <v>176.8130123</v>
      </c>
    </row>
    <row r="215" spans="2:79" ht="9.9499999999999993" customHeight="1">
      <c r="B215" s="209"/>
      <c r="C215" s="209"/>
      <c r="D215" s="209"/>
      <c r="E215" s="209"/>
      <c r="F215" s="209"/>
      <c r="G215" s="209"/>
      <c r="H215" s="209"/>
      <c r="I215" s="209"/>
      <c r="J215" s="209"/>
      <c r="K215" s="209"/>
      <c r="L215" s="209"/>
      <c r="M215" s="209"/>
      <c r="AE215" s="195">
        <v>175</v>
      </c>
      <c r="AF215" s="195">
        <v>33288000</v>
      </c>
      <c r="AG215" s="195">
        <v>4.1750000000000002E-2</v>
      </c>
      <c r="AH215" s="195">
        <v>0</v>
      </c>
      <c r="AI215" s="195">
        <v>0.227305456406384</v>
      </c>
      <c r="AJ215" s="195">
        <v>0.23842739321912601</v>
      </c>
      <c r="AK215" s="195">
        <v>0</v>
      </c>
      <c r="AL215" s="195">
        <v>4.43667984639219E-2</v>
      </c>
      <c r="AM215" s="195">
        <v>0</v>
      </c>
      <c r="AN215" s="195">
        <v>0</v>
      </c>
      <c r="AO215" s="195">
        <v>-0.249999999999996</v>
      </c>
      <c r="AP215" s="195">
        <v>0</v>
      </c>
      <c r="AQ215" s="195">
        <v>0</v>
      </c>
      <c r="AR215" s="195">
        <v>0</v>
      </c>
      <c r="AS215" s="195">
        <v>0</v>
      </c>
      <c r="AT215" s="195">
        <v>0</v>
      </c>
      <c r="AU215" s="195">
        <v>385.27777777777698</v>
      </c>
      <c r="AV215" s="324"/>
      <c r="AW215" s="324"/>
      <c r="AX215" s="324"/>
      <c r="AY215" s="324"/>
      <c r="AZ215" s="324"/>
      <c r="BA215" s="324"/>
      <c r="BH215" s="337">
        <v>210</v>
      </c>
      <c r="BI215" s="337">
        <v>39420000</v>
      </c>
      <c r="BJ215" s="90">
        <v>185</v>
      </c>
      <c r="BK215" s="90">
        <v>1018.788724</v>
      </c>
      <c r="BL215" s="90">
        <v>227.75064839999999</v>
      </c>
      <c r="BM215" s="90">
        <v>5.2417405429999997</v>
      </c>
      <c r="BN215" s="90">
        <v>-1018.788724</v>
      </c>
      <c r="BO215" s="90">
        <v>-199.4686074</v>
      </c>
      <c r="BP215" s="90">
        <v>-208.0403005</v>
      </c>
      <c r="BQ215" s="338">
        <f t="shared" si="58"/>
        <v>456.25</v>
      </c>
      <c r="BT215" s="337">
        <v>210</v>
      </c>
      <c r="BU215" s="337">
        <v>39420000</v>
      </c>
      <c r="BV215" s="90">
        <v>1041.2576220000001</v>
      </c>
      <c r="BW215" s="90">
        <v>1001.418993</v>
      </c>
      <c r="BX215" s="90">
        <v>-32.899621269999997</v>
      </c>
      <c r="BY215" s="90">
        <v>31.227061469999999</v>
      </c>
      <c r="BZ215" s="90">
        <v>-188.26914959999999</v>
      </c>
      <c r="CA215" s="90">
        <v>176.81323900000001</v>
      </c>
    </row>
    <row r="216" spans="2:79" ht="9.9499999999999993" customHeight="1">
      <c r="B216" s="209"/>
      <c r="C216" s="209"/>
      <c r="D216" s="209"/>
      <c r="E216" s="209"/>
      <c r="F216" s="209"/>
      <c r="G216" s="209"/>
      <c r="H216" s="209"/>
      <c r="I216" s="209"/>
      <c r="J216" s="209"/>
      <c r="K216" s="209"/>
      <c r="L216" s="209"/>
      <c r="M216" s="209"/>
      <c r="AE216" s="195">
        <v>176</v>
      </c>
      <c r="AF216" s="195">
        <v>33463200</v>
      </c>
      <c r="AG216" s="195">
        <v>4.1750000000000002E-2</v>
      </c>
      <c r="AH216" s="195">
        <v>0</v>
      </c>
      <c r="AI216" s="195">
        <v>0.227305456406384</v>
      </c>
      <c r="AJ216" s="195">
        <v>0.23842739321912601</v>
      </c>
      <c r="AK216" s="195">
        <v>0</v>
      </c>
      <c r="AL216" s="195">
        <v>4.4252544939662401E-2</v>
      </c>
      <c r="AM216" s="195">
        <v>0</v>
      </c>
      <c r="AN216" s="195">
        <v>0</v>
      </c>
      <c r="AO216" s="195">
        <v>-0.249999999999996</v>
      </c>
      <c r="AP216" s="195">
        <v>0</v>
      </c>
      <c r="AQ216" s="195">
        <v>0</v>
      </c>
      <c r="AR216" s="195">
        <v>0</v>
      </c>
      <c r="AS216" s="195">
        <v>0</v>
      </c>
      <c r="AT216" s="195">
        <v>0</v>
      </c>
      <c r="AU216" s="195">
        <v>387.30555555555497</v>
      </c>
      <c r="AV216" s="324"/>
      <c r="AW216" s="324"/>
      <c r="AX216" s="324"/>
      <c r="AY216" s="324"/>
      <c r="AZ216" s="324"/>
      <c r="BA216" s="324"/>
      <c r="BH216" s="337">
        <v>211</v>
      </c>
      <c r="BI216" s="337">
        <v>39595200</v>
      </c>
      <c r="BJ216" s="90">
        <v>185</v>
      </c>
      <c r="BK216" s="90">
        <v>1018.788024</v>
      </c>
      <c r="BL216" s="90">
        <v>228.00020290000001</v>
      </c>
      <c r="BM216" s="90">
        <v>5.2451970269999997</v>
      </c>
      <c r="BN216" s="90">
        <v>-1018.788024</v>
      </c>
      <c r="BO216" s="90">
        <v>-199.7144845</v>
      </c>
      <c r="BP216" s="90">
        <v>-208.04052129999999</v>
      </c>
      <c r="BQ216" s="338">
        <f t="shared" si="58"/>
        <v>458.27777777777777</v>
      </c>
      <c r="BT216" s="337">
        <v>211</v>
      </c>
      <c r="BU216" s="337">
        <v>39595200</v>
      </c>
      <c r="BV216" s="90">
        <v>1041.2576429999999</v>
      </c>
      <c r="BW216" s="90">
        <v>1001.418992</v>
      </c>
      <c r="BX216" s="90">
        <v>-32.900550510000002</v>
      </c>
      <c r="BY216" s="90">
        <v>31.227061469999999</v>
      </c>
      <c r="BZ216" s="90">
        <v>-188.26894630000001</v>
      </c>
      <c r="CA216" s="90">
        <v>176.8134599</v>
      </c>
    </row>
    <row r="217" spans="2:79" ht="9.9499999999999993" customHeight="1">
      <c r="B217" s="209"/>
      <c r="C217" s="209"/>
      <c r="D217" s="209"/>
      <c r="E217" s="209"/>
      <c r="F217" s="209"/>
      <c r="G217" s="209"/>
      <c r="H217" s="209"/>
      <c r="I217" s="209"/>
      <c r="J217" s="209"/>
      <c r="K217" s="209"/>
      <c r="L217" s="209"/>
      <c r="M217" s="209"/>
      <c r="AE217" s="195">
        <v>177</v>
      </c>
      <c r="AF217" s="195">
        <v>33638400</v>
      </c>
      <c r="AG217" s="195">
        <v>4.1750000000000002E-2</v>
      </c>
      <c r="AH217" s="195">
        <v>0</v>
      </c>
      <c r="AI217" s="195">
        <v>0.226707018553751</v>
      </c>
      <c r="AJ217" s="195">
        <v>0.23842739321912601</v>
      </c>
      <c r="AK217" s="195">
        <v>0</v>
      </c>
      <c r="AL217" s="195">
        <v>4.3723070007157097E-2</v>
      </c>
      <c r="AM217" s="195">
        <v>0</v>
      </c>
      <c r="AN217" s="195">
        <v>0</v>
      </c>
      <c r="AO217" s="195">
        <v>-0.249999999999933</v>
      </c>
      <c r="AP217" s="195">
        <v>0</v>
      </c>
      <c r="AQ217" s="195">
        <v>0</v>
      </c>
      <c r="AR217" s="195">
        <v>0</v>
      </c>
      <c r="AS217" s="195">
        <v>0</v>
      </c>
      <c r="AT217" s="195">
        <v>0</v>
      </c>
      <c r="AU217" s="195">
        <v>389.33333333333297</v>
      </c>
      <c r="AV217" s="324"/>
      <c r="AW217" s="324"/>
      <c r="AX217" s="324"/>
      <c r="AY217" s="324"/>
      <c r="AZ217" s="324"/>
      <c r="BA217" s="324"/>
      <c r="BH217" s="337">
        <v>212</v>
      </c>
      <c r="BI217" s="337">
        <v>39770400</v>
      </c>
      <c r="BJ217" s="90">
        <v>185</v>
      </c>
      <c r="BK217" s="90">
        <v>1018.794143</v>
      </c>
      <c r="BL217" s="90">
        <v>228.00268890000001</v>
      </c>
      <c r="BM217" s="90">
        <v>5.2413866489999998</v>
      </c>
      <c r="BN217" s="90">
        <v>-1018.794143</v>
      </c>
      <c r="BO217" s="90">
        <v>-199.7205654</v>
      </c>
      <c r="BP217" s="90">
        <v>-208.04073690000001</v>
      </c>
      <c r="BQ217" s="338">
        <f t="shared" si="58"/>
        <v>460.30555555555554</v>
      </c>
      <c r="BT217" s="337">
        <v>212</v>
      </c>
      <c r="BU217" s="337">
        <v>39770400</v>
      </c>
      <c r="BV217" s="90">
        <v>1041.257664</v>
      </c>
      <c r="BW217" s="90">
        <v>1001.418991</v>
      </c>
      <c r="BX217" s="90">
        <v>-32.901462279999997</v>
      </c>
      <c r="BY217" s="90">
        <v>31.227061469999999</v>
      </c>
      <c r="BZ217" s="90">
        <v>-188.26872850000001</v>
      </c>
      <c r="CA217" s="90">
        <v>176.81367539999999</v>
      </c>
    </row>
    <row r="218" spans="2:79" ht="9.9499999999999993" customHeight="1">
      <c r="B218" s="209"/>
      <c r="C218" s="209"/>
      <c r="D218" s="209"/>
      <c r="E218" s="209"/>
      <c r="F218" s="209"/>
      <c r="G218" s="209"/>
      <c r="H218" s="209"/>
      <c r="I218" s="209"/>
      <c r="J218" s="209"/>
      <c r="K218" s="209"/>
      <c r="L218" s="209"/>
      <c r="M218" s="209"/>
      <c r="AE218" s="195">
        <v>178</v>
      </c>
      <c r="AF218" s="195">
        <v>33813600</v>
      </c>
      <c r="AG218" s="195">
        <v>4.1750000000000002E-2</v>
      </c>
      <c r="AH218" s="195">
        <v>0</v>
      </c>
      <c r="AI218" s="195">
        <v>0.22659021855369099</v>
      </c>
      <c r="AJ218" s="195">
        <v>0.23842739321912601</v>
      </c>
      <c r="AK218" s="195">
        <v>0</v>
      </c>
      <c r="AL218" s="195">
        <v>4.2911052610024203E-2</v>
      </c>
      <c r="AM218" s="195">
        <v>0</v>
      </c>
      <c r="AN218" s="195">
        <v>0</v>
      </c>
      <c r="AO218" s="195">
        <v>-0.249999999999964</v>
      </c>
      <c r="AP218" s="195">
        <v>0</v>
      </c>
      <c r="AQ218" s="195">
        <v>0</v>
      </c>
      <c r="AR218" s="195">
        <v>0</v>
      </c>
      <c r="AS218" s="195">
        <v>0</v>
      </c>
      <c r="AT218" s="195">
        <v>0</v>
      </c>
      <c r="AU218" s="195">
        <v>391.36111111111097</v>
      </c>
      <c r="AV218" s="324"/>
      <c r="AW218" s="324"/>
      <c r="AX218" s="324"/>
      <c r="AY218" s="324"/>
      <c r="AZ218" s="324"/>
      <c r="BA218" s="324"/>
      <c r="BH218" s="337">
        <v>213</v>
      </c>
      <c r="BI218" s="337">
        <v>39945600</v>
      </c>
      <c r="BJ218" s="90">
        <v>185</v>
      </c>
      <c r="BK218" s="90">
        <v>1018.800193</v>
      </c>
      <c r="BL218" s="90">
        <v>228.00502030000001</v>
      </c>
      <c r="BM218" s="90">
        <v>5.2375527059999998</v>
      </c>
      <c r="BN218" s="90">
        <v>-1018.800193</v>
      </c>
      <c r="BO218" s="90">
        <v>-199.7265214</v>
      </c>
      <c r="BP218" s="90">
        <v>-208.04094610000001</v>
      </c>
      <c r="BQ218" s="338">
        <f t="shared" si="58"/>
        <v>462.33333333333331</v>
      </c>
      <c r="BT218" s="337">
        <v>213</v>
      </c>
      <c r="BU218" s="337">
        <v>39945600</v>
      </c>
      <c r="BV218" s="90">
        <v>1041.2576839999999</v>
      </c>
      <c r="BW218" s="90">
        <v>1001.41899</v>
      </c>
      <c r="BX218" s="90">
        <v>-32.902354469999999</v>
      </c>
      <c r="BY218" s="90">
        <v>31.227061469999999</v>
      </c>
      <c r="BZ218" s="90">
        <v>-188.26846939999999</v>
      </c>
      <c r="CA218" s="90">
        <v>176.81388469999999</v>
      </c>
    </row>
    <row r="219" spans="2:79" ht="9.9499999999999993" customHeight="1">
      <c r="B219" s="209"/>
      <c r="C219" s="209"/>
      <c r="D219" s="209"/>
      <c r="E219" s="209"/>
      <c r="F219" s="209"/>
      <c r="G219" s="209"/>
      <c r="H219" s="209"/>
      <c r="I219" s="209"/>
      <c r="J219" s="209"/>
      <c r="K219" s="209"/>
      <c r="L219" s="209"/>
      <c r="M219" s="209"/>
      <c r="AE219" s="195">
        <v>179</v>
      </c>
      <c r="AF219" s="195">
        <v>33988800</v>
      </c>
      <c r="AG219" s="195">
        <v>4.1750000000000002E-2</v>
      </c>
      <c r="AH219" s="195">
        <v>0</v>
      </c>
      <c r="AI219" s="195">
        <v>0.226473418553713</v>
      </c>
      <c r="AJ219" s="195">
        <v>0.23842739321912601</v>
      </c>
      <c r="AK219" s="195">
        <v>0</v>
      </c>
      <c r="AL219" s="195">
        <v>4.18640266473915E-2</v>
      </c>
      <c r="AM219" s="195">
        <v>0</v>
      </c>
      <c r="AN219" s="195">
        <v>0</v>
      </c>
      <c r="AO219" s="195">
        <v>-0.249999999999933</v>
      </c>
      <c r="AP219" s="195">
        <v>0</v>
      </c>
      <c r="AQ219" s="195">
        <v>0</v>
      </c>
      <c r="AR219" s="195">
        <v>0</v>
      </c>
      <c r="AS219" s="195">
        <v>0</v>
      </c>
      <c r="AT219" s="195">
        <v>0</v>
      </c>
      <c r="AU219" s="195">
        <v>393.388888888888</v>
      </c>
      <c r="AV219" s="324"/>
      <c r="AW219" s="324"/>
      <c r="AX219" s="324"/>
      <c r="AY219" s="324"/>
      <c r="AZ219" s="324"/>
      <c r="BA219" s="324"/>
      <c r="BH219" s="337">
        <v>214</v>
      </c>
      <c r="BI219" s="337">
        <v>40120800</v>
      </c>
      <c r="BJ219" s="90">
        <v>185</v>
      </c>
      <c r="BK219" s="90">
        <v>1018.805802</v>
      </c>
      <c r="BL219" s="90">
        <v>228.00699</v>
      </c>
      <c r="BM219" s="90">
        <v>5.2340412929999998</v>
      </c>
      <c r="BN219" s="90">
        <v>-1018.805802</v>
      </c>
      <c r="BO219" s="90">
        <v>-199.73180669999999</v>
      </c>
      <c r="BP219" s="90">
        <v>-208.0411421</v>
      </c>
      <c r="BQ219" s="338">
        <f t="shared" si="58"/>
        <v>464.36111111111109</v>
      </c>
      <c r="BT219" s="337">
        <v>214</v>
      </c>
      <c r="BU219" s="337">
        <v>40120800</v>
      </c>
      <c r="BV219" s="90">
        <v>1041.2577040000001</v>
      </c>
      <c r="BW219" s="90">
        <v>1001.418989</v>
      </c>
      <c r="BX219" s="90">
        <v>-32.90322518</v>
      </c>
      <c r="BY219" s="90">
        <v>31.227061469999999</v>
      </c>
      <c r="BZ219" s="90">
        <v>-188.26814519999999</v>
      </c>
      <c r="CA219" s="90">
        <v>176.81408060000001</v>
      </c>
    </row>
    <row r="220" spans="2:79" ht="9.9499999999999993" customHeight="1">
      <c r="B220" s="209"/>
      <c r="C220" s="209"/>
      <c r="D220" s="209"/>
      <c r="E220" s="209"/>
      <c r="F220" s="209"/>
      <c r="G220" s="209"/>
      <c r="H220" s="209"/>
      <c r="I220" s="209"/>
      <c r="J220" s="209"/>
      <c r="K220" s="209"/>
      <c r="L220" s="209"/>
      <c r="M220" s="209"/>
      <c r="AE220" s="195">
        <v>180</v>
      </c>
      <c r="AF220" s="195">
        <v>34164000</v>
      </c>
      <c r="AG220" s="195">
        <v>4.1750000000000002E-2</v>
      </c>
      <c r="AH220" s="195">
        <v>0</v>
      </c>
      <c r="AI220" s="195">
        <v>0.22635661855373601</v>
      </c>
      <c r="AJ220" s="195">
        <v>0.23690479714398499</v>
      </c>
      <c r="AK220" s="195">
        <v>0</v>
      </c>
      <c r="AL220" s="195">
        <v>4.07434491607424E-2</v>
      </c>
      <c r="AM220" s="195">
        <v>0</v>
      </c>
      <c r="AN220" s="195">
        <v>0</v>
      </c>
      <c r="AO220" s="195">
        <v>-0.25000000000002798</v>
      </c>
      <c r="AP220" s="195">
        <v>0</v>
      </c>
      <c r="AQ220" s="195">
        <v>0</v>
      </c>
      <c r="AR220" s="195">
        <v>0</v>
      </c>
      <c r="AS220" s="195">
        <v>0</v>
      </c>
      <c r="AT220" s="195">
        <v>0</v>
      </c>
      <c r="AU220" s="195">
        <v>395.416666666666</v>
      </c>
      <c r="AV220" s="324"/>
      <c r="AW220" s="324"/>
      <c r="AX220" s="324"/>
      <c r="AY220" s="324"/>
      <c r="AZ220" s="324"/>
      <c r="BA220" s="324"/>
      <c r="BH220" s="337">
        <v>215</v>
      </c>
      <c r="BI220" s="337">
        <v>40296000</v>
      </c>
      <c r="BJ220" s="90">
        <v>185</v>
      </c>
      <c r="BK220" s="90">
        <v>1018.810962</v>
      </c>
      <c r="BL220" s="90">
        <v>228.00858389999999</v>
      </c>
      <c r="BM220" s="90">
        <v>5.2308390119999997</v>
      </c>
      <c r="BN220" s="90">
        <v>-1018.810962</v>
      </c>
      <c r="BO220" s="90">
        <v>-199.73642649999999</v>
      </c>
      <c r="BP220" s="90">
        <v>-208.04131839999999</v>
      </c>
      <c r="BQ220" s="338">
        <f t="shared" si="58"/>
        <v>466.38888888888891</v>
      </c>
      <c r="BT220" s="337">
        <v>215</v>
      </c>
      <c r="BU220" s="337">
        <v>40296000</v>
      </c>
      <c r="BV220" s="90">
        <v>1041.2577240000001</v>
      </c>
      <c r="BW220" s="90">
        <v>1001.418987</v>
      </c>
      <c r="BX220" s="90">
        <v>-32.904071960000003</v>
      </c>
      <c r="BY220" s="90">
        <v>31.227061469999999</v>
      </c>
      <c r="BZ220" s="90">
        <v>-188.2677334</v>
      </c>
      <c r="CA220" s="90">
        <v>176.8142569</v>
      </c>
    </row>
    <row r="221" spans="2:79" ht="9.9499999999999993" customHeight="1">
      <c r="B221" s="209"/>
      <c r="C221" s="209"/>
      <c r="D221" s="209"/>
      <c r="E221" s="209"/>
      <c r="F221" s="209"/>
      <c r="G221" s="209"/>
      <c r="H221" s="209"/>
      <c r="I221" s="209"/>
      <c r="J221" s="209"/>
      <c r="K221" s="209"/>
      <c r="L221" s="209"/>
      <c r="M221" s="209"/>
      <c r="AE221" s="195">
        <v>181</v>
      </c>
      <c r="AF221" s="195">
        <v>34339200</v>
      </c>
      <c r="AG221" s="195">
        <v>5</v>
      </c>
      <c r="AH221" s="195">
        <v>0</v>
      </c>
      <c r="AI221" s="195">
        <v>0.22623981855370401</v>
      </c>
      <c r="AJ221" s="195">
        <v>0.23431638551624501</v>
      </c>
      <c r="AK221" s="195">
        <v>0</v>
      </c>
      <c r="AL221" s="195">
        <v>3.9634186576558303E-2</v>
      </c>
      <c r="AM221" s="195">
        <v>0</v>
      </c>
      <c r="AN221" s="195">
        <v>0</v>
      </c>
      <c r="AO221" s="195">
        <v>-0.249999999999901</v>
      </c>
      <c r="AP221" s="195">
        <v>0</v>
      </c>
      <c r="AQ221" s="195">
        <v>0</v>
      </c>
      <c r="AR221" s="195">
        <v>0</v>
      </c>
      <c r="AS221" s="195">
        <v>0</v>
      </c>
      <c r="AT221" s="195">
        <v>0</v>
      </c>
      <c r="AU221" s="195">
        <v>397.444444444444</v>
      </c>
      <c r="AV221" s="324"/>
      <c r="AW221" s="324"/>
      <c r="AX221" s="324"/>
      <c r="AY221" s="324"/>
      <c r="AZ221" s="324"/>
      <c r="BA221" s="324"/>
      <c r="BH221" s="337">
        <v>216</v>
      </c>
      <c r="BI221" s="337">
        <v>40471200</v>
      </c>
      <c r="BJ221" s="90">
        <v>185</v>
      </c>
      <c r="BK221" s="90">
        <v>1018.81567</v>
      </c>
      <c r="BL221" s="90">
        <v>228.0098035</v>
      </c>
      <c r="BM221" s="90">
        <v>5.2279312840000003</v>
      </c>
      <c r="BN221" s="90">
        <v>-1018.81567</v>
      </c>
      <c r="BO221" s="90">
        <v>-199.74040249999999</v>
      </c>
      <c r="BP221" s="90">
        <v>-208.04146969999999</v>
      </c>
      <c r="BQ221" s="338">
        <f t="shared" si="58"/>
        <v>468.41666666666669</v>
      </c>
      <c r="BT221" s="337">
        <v>216</v>
      </c>
      <c r="BU221" s="337">
        <v>40471200</v>
      </c>
      <c r="BV221" s="90">
        <v>1041.2577429999999</v>
      </c>
      <c r="BW221" s="90">
        <v>1001.418984</v>
      </c>
      <c r="BX221" s="90">
        <v>-32.904892189999998</v>
      </c>
      <c r="BY221" s="90">
        <v>31.227061469999999</v>
      </c>
      <c r="BZ221" s="90">
        <v>-188.26721889999999</v>
      </c>
      <c r="CA221" s="90">
        <v>176.8144082</v>
      </c>
    </row>
    <row r="222" spans="2:79" ht="9.9499999999999993" customHeight="1">
      <c r="B222" s="209"/>
      <c r="C222" s="209"/>
      <c r="D222" s="209"/>
      <c r="E222" s="209"/>
      <c r="F222" s="209"/>
      <c r="G222" s="209"/>
      <c r="H222" s="209"/>
      <c r="I222" s="209"/>
      <c r="J222" s="209"/>
      <c r="K222" s="209"/>
      <c r="L222" s="209"/>
      <c r="M222" s="209"/>
      <c r="AE222" s="195">
        <v>182</v>
      </c>
      <c r="AF222" s="195">
        <v>34514400</v>
      </c>
      <c r="AG222" s="195">
        <v>5</v>
      </c>
      <c r="AH222" s="195">
        <v>0</v>
      </c>
      <c r="AI222" s="195">
        <v>0.22623981855373099</v>
      </c>
      <c r="AJ222" s="195">
        <v>0.232944102503958</v>
      </c>
      <c r="AK222" s="195">
        <v>0</v>
      </c>
      <c r="AL222" s="195">
        <v>3.8588599591287499E-2</v>
      </c>
      <c r="AM222" s="195">
        <v>0</v>
      </c>
      <c r="AN222" s="195">
        <v>0</v>
      </c>
      <c r="AO222" s="195">
        <v>-0.25000000000002798</v>
      </c>
      <c r="AP222" s="195">
        <v>0</v>
      </c>
      <c r="AQ222" s="195">
        <v>0</v>
      </c>
      <c r="AR222" s="195">
        <v>0</v>
      </c>
      <c r="AS222" s="195">
        <v>0</v>
      </c>
      <c r="AT222" s="195">
        <v>0</v>
      </c>
      <c r="AU222" s="195">
        <v>399.472222222222</v>
      </c>
      <c r="AV222" s="324"/>
      <c r="AW222" s="324"/>
      <c r="AX222" s="324"/>
      <c r="AY222" s="324"/>
      <c r="AZ222" s="324"/>
      <c r="BA222" s="324"/>
      <c r="BH222" s="337">
        <v>217</v>
      </c>
      <c r="BI222" s="337">
        <v>40646400</v>
      </c>
      <c r="BJ222" s="90">
        <v>185</v>
      </c>
      <c r="BK222" s="90">
        <v>1018.819926</v>
      </c>
      <c r="BL222" s="90">
        <v>228.0106572</v>
      </c>
      <c r="BM222" s="90">
        <v>5.2253045189999998</v>
      </c>
      <c r="BN222" s="90">
        <v>-1018.819926</v>
      </c>
      <c r="BO222" s="90">
        <v>-199.74376179999999</v>
      </c>
      <c r="BP222" s="90">
        <v>-208.04159079999999</v>
      </c>
      <c r="BQ222" s="338">
        <f t="shared" si="58"/>
        <v>470.44444444444446</v>
      </c>
      <c r="BT222" s="337">
        <v>217</v>
      </c>
      <c r="BU222" s="337">
        <v>40646400</v>
      </c>
      <c r="BV222" s="90">
        <v>1041.2577610000001</v>
      </c>
      <c r="BW222" s="90">
        <v>1001.418982</v>
      </c>
      <c r="BX222" s="90">
        <v>-32.905683519999997</v>
      </c>
      <c r="BY222" s="90">
        <v>31.227061469999999</v>
      </c>
      <c r="BZ222" s="90">
        <v>-188.2665911</v>
      </c>
      <c r="CA222" s="90">
        <v>176.8145294</v>
      </c>
    </row>
    <row r="223" spans="2:79" ht="9.9499999999999993" customHeight="1">
      <c r="B223" s="209"/>
      <c r="C223" s="209"/>
      <c r="D223" s="209"/>
      <c r="E223" s="209"/>
      <c r="F223" s="209"/>
      <c r="G223" s="209"/>
      <c r="H223" s="209"/>
      <c r="I223" s="209"/>
      <c r="J223" s="209"/>
      <c r="K223" s="209"/>
      <c r="L223" s="209"/>
      <c r="M223" s="209"/>
      <c r="AE223" s="195">
        <v>183</v>
      </c>
      <c r="AF223" s="195">
        <v>34689600</v>
      </c>
      <c r="AG223" s="195">
        <v>5</v>
      </c>
      <c r="AH223" s="195">
        <v>0</v>
      </c>
      <c r="AI223" s="195">
        <v>0.22555588957922201</v>
      </c>
      <c r="AJ223" s="195">
        <v>0.232944102503958</v>
      </c>
      <c r="AK223" s="195">
        <v>0</v>
      </c>
      <c r="AL223" s="195">
        <v>3.7690757624734797E-2</v>
      </c>
      <c r="AM223" s="195">
        <v>0</v>
      </c>
      <c r="AN223" s="195">
        <v>0</v>
      </c>
      <c r="AO223" s="195">
        <v>-0.249999999999933</v>
      </c>
      <c r="AP223" s="195">
        <v>0</v>
      </c>
      <c r="AQ223" s="195">
        <v>0</v>
      </c>
      <c r="AR223" s="195">
        <v>0</v>
      </c>
      <c r="AS223" s="195">
        <v>0</v>
      </c>
      <c r="AT223" s="195">
        <v>0</v>
      </c>
      <c r="AU223" s="195">
        <v>401.5</v>
      </c>
      <c r="AV223" s="324"/>
      <c r="AW223" s="324"/>
      <c r="AX223" s="324"/>
      <c r="AY223" s="324"/>
      <c r="AZ223" s="324"/>
      <c r="BA223" s="324"/>
      <c r="BH223" s="337">
        <v>218</v>
      </c>
      <c r="BI223" s="337">
        <v>40821600</v>
      </c>
      <c r="BJ223" s="90">
        <v>185</v>
      </c>
      <c r="BK223" s="90">
        <v>1018.823738</v>
      </c>
      <c r="BL223" s="90">
        <v>228.01117009999999</v>
      </c>
      <c r="BM223" s="90">
        <v>5.2229440900000004</v>
      </c>
      <c r="BN223" s="90">
        <v>-1018.823738</v>
      </c>
      <c r="BO223" s="90">
        <v>-199.7465468</v>
      </c>
      <c r="BP223" s="90">
        <v>-208.0416792</v>
      </c>
      <c r="BQ223" s="338">
        <f t="shared" si="58"/>
        <v>472.47222222222223</v>
      </c>
      <c r="BT223" s="337">
        <v>218</v>
      </c>
      <c r="BU223" s="337">
        <v>40821600</v>
      </c>
      <c r="BV223" s="90">
        <v>1041.2577779999999</v>
      </c>
      <c r="BW223" s="90">
        <v>1001.418978</v>
      </c>
      <c r="BX223" s="90">
        <v>-32.906445189999999</v>
      </c>
      <c r="BY223" s="90">
        <v>31.227061469999999</v>
      </c>
      <c r="BZ223" s="90">
        <v>-188.26584320000001</v>
      </c>
      <c r="CA223" s="90">
        <v>176.81461780000001</v>
      </c>
    </row>
    <row r="224" spans="2:79" ht="9.9499999999999993" customHeight="1">
      <c r="B224" s="209"/>
      <c r="C224" s="209"/>
      <c r="D224" s="209"/>
      <c r="E224" s="209"/>
      <c r="F224" s="209"/>
      <c r="G224" s="209"/>
      <c r="H224" s="209"/>
      <c r="I224" s="209"/>
      <c r="J224" s="209"/>
      <c r="K224" s="209"/>
      <c r="L224" s="209"/>
      <c r="M224" s="209"/>
      <c r="AE224" s="195">
        <v>184</v>
      </c>
      <c r="AF224" s="195">
        <v>34864800</v>
      </c>
      <c r="AG224" s="195">
        <v>5</v>
      </c>
      <c r="AH224" s="195">
        <v>0</v>
      </c>
      <c r="AI224" s="195">
        <v>0.225439089579273</v>
      </c>
      <c r="AJ224" s="195">
        <v>0.232944102503958</v>
      </c>
      <c r="AK224" s="195">
        <v>0</v>
      </c>
      <c r="AL224" s="195">
        <v>3.6936583265102699E-2</v>
      </c>
      <c r="AM224" s="195">
        <v>0</v>
      </c>
      <c r="AN224" s="195">
        <v>0</v>
      </c>
      <c r="AO224" s="195">
        <v>-0.249999999999964</v>
      </c>
      <c r="AP224" s="195">
        <v>0</v>
      </c>
      <c r="AQ224" s="195">
        <v>0</v>
      </c>
      <c r="AR224" s="195">
        <v>0</v>
      </c>
      <c r="AS224" s="195">
        <v>0</v>
      </c>
      <c r="AT224" s="195">
        <v>0</v>
      </c>
      <c r="AU224" s="195">
        <v>403.52777777777698</v>
      </c>
      <c r="AV224" s="324"/>
      <c r="AW224" s="324"/>
      <c r="AX224" s="324"/>
      <c r="AY224" s="324"/>
      <c r="AZ224" s="324"/>
      <c r="BA224" s="324"/>
      <c r="BH224" s="337">
        <v>219</v>
      </c>
      <c r="BI224" s="337">
        <v>40996800</v>
      </c>
      <c r="BJ224" s="90">
        <v>185</v>
      </c>
      <c r="BK224" s="90">
        <v>1018.827116</v>
      </c>
      <c r="BL224" s="90">
        <v>228.0113297</v>
      </c>
      <c r="BM224" s="90">
        <v>5.2208364290000002</v>
      </c>
      <c r="BN224" s="90">
        <v>-1018.827116</v>
      </c>
      <c r="BO224" s="90">
        <v>-199.748761</v>
      </c>
      <c r="BP224" s="90">
        <v>-208.04173230000001</v>
      </c>
      <c r="BQ224" s="338">
        <f t="shared" si="58"/>
        <v>474.5</v>
      </c>
      <c r="BT224" s="337">
        <v>219</v>
      </c>
      <c r="BU224" s="337">
        <v>40996800</v>
      </c>
      <c r="BV224" s="90">
        <v>1041.257795</v>
      </c>
      <c r="BW224" s="90">
        <v>1001.418974</v>
      </c>
      <c r="BX224" s="90">
        <v>-32.907175619999997</v>
      </c>
      <c r="BY224" s="90">
        <v>31.227061469999999</v>
      </c>
      <c r="BZ224" s="90">
        <v>-188.26497180000001</v>
      </c>
      <c r="CA224" s="90">
        <v>176.81467079999999</v>
      </c>
    </row>
    <row r="225" spans="2:79" ht="9.9499999999999993" customHeight="1">
      <c r="B225" s="209"/>
      <c r="C225" s="209"/>
      <c r="D225" s="209"/>
      <c r="E225" s="209"/>
      <c r="F225" s="209"/>
      <c r="G225" s="209"/>
      <c r="H225" s="209"/>
      <c r="I225" s="209"/>
      <c r="J225" s="209"/>
      <c r="K225" s="209"/>
      <c r="L225" s="209"/>
      <c r="M225" s="209"/>
      <c r="AE225" s="195">
        <v>185</v>
      </c>
      <c r="AF225" s="195">
        <v>35040000</v>
      </c>
      <c r="AG225" s="195">
        <v>5</v>
      </c>
      <c r="AH225" s="195">
        <v>0</v>
      </c>
      <c r="AI225" s="195">
        <v>0.225439089579273</v>
      </c>
      <c r="AJ225" s="195">
        <v>0.232944102503958</v>
      </c>
      <c r="AK225" s="195">
        <v>0</v>
      </c>
      <c r="AL225" s="195">
        <v>3.6206040435232602E-2</v>
      </c>
      <c r="AM225" s="195">
        <v>0</v>
      </c>
      <c r="AN225" s="195">
        <v>0</v>
      </c>
      <c r="AO225" s="195">
        <v>-0.249999999999996</v>
      </c>
      <c r="AP225" s="195">
        <v>0</v>
      </c>
      <c r="AQ225" s="195">
        <v>0</v>
      </c>
      <c r="AR225" s="195">
        <v>0</v>
      </c>
      <c r="AS225" s="195">
        <v>0</v>
      </c>
      <c r="AT225" s="195">
        <v>0</v>
      </c>
      <c r="AU225" s="195">
        <v>405.55555555555497</v>
      </c>
      <c r="AV225" s="324"/>
      <c r="AW225" s="324"/>
      <c r="AX225" s="324"/>
      <c r="AY225" s="324"/>
      <c r="AZ225" s="324"/>
      <c r="BA225" s="324"/>
      <c r="BH225" s="337">
        <v>220</v>
      </c>
      <c r="BI225" s="337">
        <v>41172000</v>
      </c>
      <c r="BJ225" s="90">
        <v>185</v>
      </c>
      <c r="BK225" s="90">
        <v>1018.830248</v>
      </c>
      <c r="BL225" s="90">
        <v>228.01153070000001</v>
      </c>
      <c r="BM225" s="90">
        <v>5.2188891359999996</v>
      </c>
      <c r="BN225" s="90">
        <v>-1018.830248</v>
      </c>
      <c r="BO225" s="90">
        <v>-199.75081900000001</v>
      </c>
      <c r="BP225" s="90">
        <v>-208.04182259999999</v>
      </c>
      <c r="BQ225" s="338">
        <f t="shared" si="58"/>
        <v>476.52777777777777</v>
      </c>
      <c r="BT225" s="337">
        <v>220</v>
      </c>
      <c r="BU225" s="337">
        <v>41172000</v>
      </c>
      <c r="BV225" s="90">
        <v>1041.2578109999999</v>
      </c>
      <c r="BW225" s="90">
        <v>1001.4189699999999</v>
      </c>
      <c r="BX225" s="90">
        <v>-32.907895250000003</v>
      </c>
      <c r="BY225" s="90">
        <v>31.227061469999999</v>
      </c>
      <c r="BZ225" s="90">
        <v>-188.26408559999999</v>
      </c>
      <c r="CA225" s="90">
        <v>176.8147611</v>
      </c>
    </row>
    <row r="226" spans="2:79" ht="9.9499999999999993" customHeight="1">
      <c r="B226" s="209"/>
      <c r="C226" s="209"/>
      <c r="D226" s="209"/>
      <c r="E226" s="209"/>
      <c r="F226" s="209"/>
      <c r="G226" s="209"/>
      <c r="H226" s="209"/>
      <c r="I226" s="209"/>
      <c r="J226" s="209"/>
      <c r="K226" s="209"/>
      <c r="L226" s="209"/>
      <c r="M226" s="209"/>
      <c r="AE226" s="195">
        <v>186</v>
      </c>
      <c r="AF226" s="195">
        <v>35215200</v>
      </c>
      <c r="AG226" s="195">
        <v>5</v>
      </c>
      <c r="AH226" s="195">
        <v>0</v>
      </c>
      <c r="AI226" s="195">
        <v>0.225322289579268</v>
      </c>
      <c r="AJ226" s="195">
        <v>0.232944102503958</v>
      </c>
      <c r="AK226" s="195">
        <v>0</v>
      </c>
      <c r="AL226" s="195">
        <v>3.5501864771328301E-2</v>
      </c>
      <c r="AM226" s="195">
        <v>0</v>
      </c>
      <c r="AN226" s="195">
        <v>0</v>
      </c>
      <c r="AO226" s="195">
        <v>-0.249999999999964</v>
      </c>
      <c r="AP226" s="195">
        <v>0</v>
      </c>
      <c r="AQ226" s="195">
        <v>0</v>
      </c>
      <c r="AR226" s="195">
        <v>0</v>
      </c>
      <c r="AS226" s="195">
        <v>0</v>
      </c>
      <c r="AT226" s="195">
        <v>0</v>
      </c>
      <c r="AU226" s="195">
        <v>407.58333333333297</v>
      </c>
      <c r="AV226" s="324"/>
      <c r="AW226" s="324"/>
      <c r="AX226" s="324"/>
      <c r="AY226" s="324"/>
      <c r="AZ226" s="324"/>
      <c r="BA226" s="324"/>
      <c r="BH226" s="337">
        <v>221</v>
      </c>
      <c r="BI226" s="337">
        <v>41347200</v>
      </c>
      <c r="BJ226" s="90">
        <v>185</v>
      </c>
      <c r="BK226" s="90">
        <v>1018.8442209999999</v>
      </c>
      <c r="BL226" s="90">
        <v>228.0228468</v>
      </c>
      <c r="BM226" s="90">
        <v>5.2173132009999996</v>
      </c>
      <c r="BN226" s="90">
        <v>-1018.8442209999999</v>
      </c>
      <c r="BO226" s="90">
        <v>-199.7635713</v>
      </c>
      <c r="BP226" s="90">
        <v>-208.04196229999999</v>
      </c>
      <c r="BQ226" s="338">
        <f t="shared" si="58"/>
        <v>478.55555555555554</v>
      </c>
      <c r="BT226" s="337">
        <v>221</v>
      </c>
      <c r="BU226" s="337">
        <v>41347200</v>
      </c>
      <c r="BV226" s="90">
        <v>1041.257828</v>
      </c>
      <c r="BW226" s="90">
        <v>1001.418966</v>
      </c>
      <c r="BX226" s="90">
        <v>-32.908608319999999</v>
      </c>
      <c r="BY226" s="90">
        <v>31.227061469999999</v>
      </c>
      <c r="BZ226" s="90">
        <v>-188.26320530000001</v>
      </c>
      <c r="CA226" s="90">
        <v>176.8149008</v>
      </c>
    </row>
    <row r="227" spans="2:79" ht="9.9499999999999993" customHeight="1">
      <c r="B227" s="209"/>
      <c r="C227" s="209"/>
      <c r="D227" s="209"/>
      <c r="E227" s="209"/>
      <c r="F227" s="209"/>
      <c r="G227" s="209"/>
      <c r="H227" s="209"/>
      <c r="I227" s="209"/>
      <c r="J227" s="209"/>
      <c r="K227" s="209"/>
      <c r="L227" s="209"/>
      <c r="M227" s="209"/>
      <c r="AE227" s="195">
        <v>187</v>
      </c>
      <c r="AF227" s="195">
        <v>35390400</v>
      </c>
      <c r="AG227" s="195">
        <v>5</v>
      </c>
      <c r="AH227" s="195">
        <v>0</v>
      </c>
      <c r="AI227" s="195">
        <v>0.22520548957926301</v>
      </c>
      <c r="AJ227" s="195">
        <v>0.232944102503958</v>
      </c>
      <c r="AK227" s="195">
        <v>0</v>
      </c>
      <c r="AL227" s="195">
        <v>3.4807814089707297E-2</v>
      </c>
      <c r="AM227" s="195">
        <v>0</v>
      </c>
      <c r="AN227" s="195">
        <v>0</v>
      </c>
      <c r="AO227" s="195">
        <v>-0.249999999999996</v>
      </c>
      <c r="AP227" s="195">
        <v>0</v>
      </c>
      <c r="AQ227" s="195">
        <v>0</v>
      </c>
      <c r="AR227" s="195">
        <v>0</v>
      </c>
      <c r="AS227" s="195">
        <v>0</v>
      </c>
      <c r="AT227" s="195">
        <v>0</v>
      </c>
      <c r="AU227" s="195">
        <v>409.61111111111097</v>
      </c>
      <c r="AV227" s="324"/>
      <c r="AW227" s="324"/>
      <c r="AX227" s="324"/>
      <c r="AY227" s="324"/>
      <c r="AZ227" s="324"/>
      <c r="BA227" s="324"/>
      <c r="BH227" s="337">
        <v>222</v>
      </c>
      <c r="BI227" s="337">
        <v>41522400</v>
      </c>
      <c r="BJ227" s="90">
        <v>185</v>
      </c>
      <c r="BK227" s="90">
        <v>1018.860139</v>
      </c>
      <c r="BL227" s="90">
        <v>228.03650529999999</v>
      </c>
      <c r="BM227" s="90">
        <v>5.2166160039999996</v>
      </c>
      <c r="BN227" s="90">
        <v>-1018.860139</v>
      </c>
      <c r="BO227" s="90">
        <v>-199.7781033</v>
      </c>
      <c r="BP227" s="90">
        <v>-208.041786</v>
      </c>
      <c r="BQ227" s="338">
        <f t="shared" si="58"/>
        <v>480.58333333333331</v>
      </c>
      <c r="BT227" s="337">
        <v>222</v>
      </c>
      <c r="BU227" s="337">
        <v>41522400</v>
      </c>
      <c r="BV227" s="90">
        <v>1041.257844</v>
      </c>
      <c r="BW227" s="90">
        <v>1001.418962</v>
      </c>
      <c r="BX227" s="90">
        <v>-32.909322510000003</v>
      </c>
      <c r="BY227" s="90">
        <v>31.227061469999999</v>
      </c>
      <c r="BZ227" s="90">
        <v>-188.26235270000001</v>
      </c>
      <c r="CA227" s="90">
        <v>176.81472450000001</v>
      </c>
    </row>
    <row r="228" spans="2:79" ht="9.9499999999999993" customHeight="1">
      <c r="AE228" s="195">
        <v>188</v>
      </c>
      <c r="AF228" s="195">
        <v>35565600</v>
      </c>
      <c r="AG228" s="195">
        <v>5</v>
      </c>
      <c r="AH228" s="195">
        <v>0</v>
      </c>
      <c r="AI228" s="195">
        <v>0.22508868957925801</v>
      </c>
      <c r="AJ228" s="195">
        <v>0.232944102503958</v>
      </c>
      <c r="AK228" s="195">
        <v>0</v>
      </c>
      <c r="AL228" s="195">
        <v>3.4118497607483603E-2</v>
      </c>
      <c r="AM228" s="195">
        <v>0</v>
      </c>
      <c r="AN228" s="195">
        <v>0</v>
      </c>
      <c r="AO228" s="195">
        <v>-0.249999999999964</v>
      </c>
      <c r="AP228" s="195">
        <v>0</v>
      </c>
      <c r="AQ228" s="195">
        <v>0</v>
      </c>
      <c r="AR228" s="195">
        <v>0</v>
      </c>
      <c r="AS228" s="195">
        <v>0</v>
      </c>
      <c r="AT228" s="195">
        <v>0</v>
      </c>
      <c r="AU228" s="195">
        <v>411.638888888888</v>
      </c>
      <c r="AV228" s="324"/>
      <c r="AW228" s="324"/>
      <c r="AX228" s="324"/>
      <c r="AY228" s="324"/>
      <c r="AZ228" s="324"/>
      <c r="BA228" s="324"/>
      <c r="BH228" s="337">
        <v>223</v>
      </c>
      <c r="BI228" s="337">
        <v>41697600</v>
      </c>
      <c r="BJ228" s="90">
        <v>185</v>
      </c>
      <c r="BK228" s="90">
        <v>1018.871561</v>
      </c>
      <c r="BL228" s="90">
        <v>228.04602259999999</v>
      </c>
      <c r="BM228" s="90">
        <v>5.2166546479999996</v>
      </c>
      <c r="BN228" s="90">
        <v>-1018.871561</v>
      </c>
      <c r="BO228" s="90">
        <v>-199.7880189</v>
      </c>
      <c r="BP228" s="90">
        <v>-208.041349</v>
      </c>
      <c r="BQ228" s="338">
        <f t="shared" si="58"/>
        <v>482.61111111111109</v>
      </c>
      <c r="BT228" s="337">
        <v>223</v>
      </c>
      <c r="BU228" s="337">
        <v>41697600</v>
      </c>
      <c r="BV228" s="90">
        <v>1041.257861</v>
      </c>
      <c r="BW228" s="90">
        <v>1001.418959</v>
      </c>
      <c r="BX228" s="90">
        <v>-32.910041540000002</v>
      </c>
      <c r="BY228" s="90">
        <v>31.227061469999999</v>
      </c>
      <c r="BZ228" s="90">
        <v>-188.26154819999999</v>
      </c>
      <c r="CA228" s="90">
        <v>176.81428750000001</v>
      </c>
    </row>
    <row r="229" spans="2:79" ht="9.9499999999999993" customHeight="1">
      <c r="AE229" s="195">
        <v>189</v>
      </c>
      <c r="AF229" s="195">
        <v>35740800</v>
      </c>
      <c r="AG229" s="195">
        <v>5</v>
      </c>
      <c r="AH229" s="195">
        <v>0</v>
      </c>
      <c r="AI229" s="195">
        <v>0.22508868957925801</v>
      </c>
      <c r="AJ229" s="195">
        <v>0.232944102503958</v>
      </c>
      <c r="AK229" s="195">
        <v>0</v>
      </c>
      <c r="AL229" s="195">
        <v>0.90093259957313998</v>
      </c>
      <c r="AM229" s="195">
        <v>0</v>
      </c>
      <c r="AN229" s="195">
        <v>0</v>
      </c>
      <c r="AO229" s="195">
        <v>-0.249999999999964</v>
      </c>
      <c r="AP229" s="195">
        <v>0</v>
      </c>
      <c r="AQ229" s="195">
        <v>0</v>
      </c>
      <c r="AR229" s="195">
        <v>0</v>
      </c>
      <c r="AS229" s="195">
        <v>0</v>
      </c>
      <c r="AT229" s="195">
        <v>0</v>
      </c>
      <c r="AU229" s="195">
        <v>413.666666666666</v>
      </c>
      <c r="AV229" s="324"/>
      <c r="AW229" s="324"/>
      <c r="AX229" s="324"/>
      <c r="AY229" s="324"/>
      <c r="AZ229" s="324"/>
      <c r="BA229" s="324"/>
      <c r="BH229" s="337">
        <v>224</v>
      </c>
      <c r="BI229" s="337">
        <v>41872800</v>
      </c>
      <c r="BJ229" s="90">
        <v>185</v>
      </c>
      <c r="BK229" s="90">
        <v>1018.879781</v>
      </c>
      <c r="BL229" s="90">
        <v>228.0524929</v>
      </c>
      <c r="BM229" s="90">
        <v>5.2167349700000001</v>
      </c>
      <c r="BN229" s="90">
        <v>-1018.879781</v>
      </c>
      <c r="BO229" s="90">
        <v>-199.79454659999999</v>
      </c>
      <c r="BP229" s="90">
        <v>-208.04121119999999</v>
      </c>
      <c r="BQ229" s="338">
        <f t="shared" si="58"/>
        <v>484.63888888888891</v>
      </c>
      <c r="BT229" s="337">
        <v>224</v>
      </c>
      <c r="BU229" s="337">
        <v>41872800</v>
      </c>
      <c r="BV229" s="90">
        <v>1041.257877</v>
      </c>
      <c r="BW229" s="90">
        <v>1001.418955</v>
      </c>
      <c r="BX229" s="90">
        <v>-32.910763609999997</v>
      </c>
      <c r="BY229" s="90">
        <v>31.227061469999999</v>
      </c>
      <c r="BZ229" s="90">
        <v>-188.26080540000001</v>
      </c>
      <c r="CA229" s="90">
        <v>176.8141498</v>
      </c>
    </row>
    <row r="230" spans="2:79" ht="9.9499999999999993" customHeight="1">
      <c r="AE230" s="195">
        <v>190</v>
      </c>
      <c r="AF230" s="195">
        <v>35916000</v>
      </c>
      <c r="AG230" s="195">
        <v>5</v>
      </c>
      <c r="AH230" s="195">
        <v>0</v>
      </c>
      <c r="AI230" s="195">
        <v>0.22497188957925299</v>
      </c>
      <c r="AJ230" s="195">
        <v>0.232944102503958</v>
      </c>
      <c r="AK230" s="195">
        <v>0</v>
      </c>
      <c r="AL230" s="195">
        <v>1.49637984459873</v>
      </c>
      <c r="AM230" s="195">
        <v>0</v>
      </c>
      <c r="AN230" s="195">
        <v>0</v>
      </c>
      <c r="AO230" s="195">
        <v>-0.249999999999964</v>
      </c>
      <c r="AP230" s="195">
        <v>0</v>
      </c>
      <c r="AQ230" s="195">
        <v>0</v>
      </c>
      <c r="AR230" s="195">
        <v>0</v>
      </c>
      <c r="AS230" s="195">
        <v>0</v>
      </c>
      <c r="AT230" s="195">
        <v>0</v>
      </c>
      <c r="AU230" s="195">
        <v>415.694444444444</v>
      </c>
      <c r="AV230" s="324"/>
      <c r="AW230" s="324"/>
      <c r="AX230" s="324"/>
      <c r="AY230" s="324"/>
      <c r="AZ230" s="324"/>
      <c r="BA230" s="324"/>
      <c r="BH230" s="337">
        <v>225</v>
      </c>
      <c r="BI230" s="337">
        <v>42048000</v>
      </c>
      <c r="BJ230" s="90">
        <v>185</v>
      </c>
      <c r="BK230" s="90">
        <v>1018.885726</v>
      </c>
      <c r="BL230" s="90">
        <v>228.056805</v>
      </c>
      <c r="BM230" s="90">
        <v>5.2167864750000001</v>
      </c>
      <c r="BN230" s="90">
        <v>-1018.885726</v>
      </c>
      <c r="BO230" s="90">
        <v>-199.7986712</v>
      </c>
      <c r="BP230" s="90">
        <v>-208.04134730000001</v>
      </c>
      <c r="BQ230" s="338">
        <f t="shared" si="58"/>
        <v>486.66666666666669</v>
      </c>
      <c r="BT230" s="337">
        <v>225</v>
      </c>
      <c r="BU230" s="337">
        <v>42048000</v>
      </c>
      <c r="BV230" s="90">
        <v>1041.2578940000001</v>
      </c>
      <c r="BW230" s="90">
        <v>1001.418952</v>
      </c>
      <c r="BX230" s="90">
        <v>-32.91148664</v>
      </c>
      <c r="BY230" s="90">
        <v>31.227061469999999</v>
      </c>
      <c r="BZ230" s="90">
        <v>-188.2601468</v>
      </c>
      <c r="CA230" s="90">
        <v>176.81428579999999</v>
      </c>
    </row>
    <row r="231" spans="2:79" ht="9.9499999999999993" customHeight="1">
      <c r="AE231" s="195">
        <v>191</v>
      </c>
      <c r="AF231" s="195">
        <v>36091200</v>
      </c>
      <c r="AG231" s="195">
        <v>5</v>
      </c>
      <c r="AH231" s="195">
        <v>0</v>
      </c>
      <c r="AI231" s="195">
        <v>0.22420246948300701</v>
      </c>
      <c r="AJ231" s="195">
        <v>0.232944102503958</v>
      </c>
      <c r="AK231" s="195">
        <v>0</v>
      </c>
      <c r="AL231" s="195">
        <v>1.4335320797259901</v>
      </c>
      <c r="AM231" s="195">
        <v>0</v>
      </c>
      <c r="AN231" s="195">
        <v>0</v>
      </c>
      <c r="AO231" s="195">
        <v>-0.249999999999964</v>
      </c>
      <c r="AP231" s="195">
        <v>0</v>
      </c>
      <c r="AQ231" s="195">
        <v>0</v>
      </c>
      <c r="AR231" s="195">
        <v>0</v>
      </c>
      <c r="AS231" s="195">
        <v>0</v>
      </c>
      <c r="AT231" s="195">
        <v>0</v>
      </c>
      <c r="AU231" s="195">
        <v>417.722222222222</v>
      </c>
      <c r="AV231" s="324"/>
      <c r="AW231" s="324"/>
      <c r="AX231" s="324"/>
      <c r="AY231" s="324"/>
      <c r="AZ231" s="324"/>
      <c r="BA231" s="324"/>
      <c r="BH231" s="337">
        <v>226</v>
      </c>
      <c r="BI231" s="337">
        <v>42223200</v>
      </c>
      <c r="BJ231" s="90">
        <v>185</v>
      </c>
      <c r="BK231" s="90">
        <v>1018.919246</v>
      </c>
      <c r="BL231" s="90">
        <v>228.2133451</v>
      </c>
      <c r="BM231" s="90">
        <v>5.215603378</v>
      </c>
      <c r="BN231" s="90">
        <v>-1018.919246</v>
      </c>
      <c r="BO231" s="90">
        <v>-199.95601439999999</v>
      </c>
      <c r="BP231" s="90">
        <v>-208.04172729999999</v>
      </c>
      <c r="BQ231" s="338">
        <f t="shared" si="58"/>
        <v>488.69444444444446</v>
      </c>
      <c r="BT231" s="337">
        <v>226</v>
      </c>
      <c r="BU231" s="337">
        <v>42223200</v>
      </c>
      <c r="BV231" s="90">
        <v>1041.25791</v>
      </c>
      <c r="BW231" s="90">
        <v>1001.41895</v>
      </c>
      <c r="BX231" s="90">
        <v>-32.912208509999999</v>
      </c>
      <c r="BY231" s="90">
        <v>31.227061469999999</v>
      </c>
      <c r="BZ231" s="90">
        <v>-188.25958259999999</v>
      </c>
      <c r="CA231" s="90">
        <v>176.81466589999999</v>
      </c>
    </row>
    <row r="232" spans="2:79" ht="9.9499999999999993" customHeight="1">
      <c r="AE232" s="195">
        <v>192</v>
      </c>
      <c r="AF232" s="195">
        <v>36266400</v>
      </c>
      <c r="AG232" s="195">
        <v>5</v>
      </c>
      <c r="AH232" s="195">
        <v>0</v>
      </c>
      <c r="AI232" s="195">
        <v>0.224202469482951</v>
      </c>
      <c r="AJ232" s="195">
        <v>0.232944102503958</v>
      </c>
      <c r="AK232" s="195">
        <v>0</v>
      </c>
      <c r="AL232" s="195">
        <v>1.3543699273438301</v>
      </c>
      <c r="AM232" s="195">
        <v>0</v>
      </c>
      <c r="AN232" s="195">
        <v>0</v>
      </c>
      <c r="AO232" s="195">
        <v>-0.249999999999933</v>
      </c>
      <c r="AP232" s="195">
        <v>0</v>
      </c>
      <c r="AQ232" s="195">
        <v>0</v>
      </c>
      <c r="AR232" s="195">
        <v>0</v>
      </c>
      <c r="AS232" s="195">
        <v>0</v>
      </c>
      <c r="AT232" s="195">
        <v>0</v>
      </c>
      <c r="AU232" s="195">
        <v>419.75</v>
      </c>
      <c r="AV232" s="324"/>
      <c r="AW232" s="324"/>
      <c r="AX232" s="324"/>
      <c r="AY232" s="324"/>
      <c r="AZ232" s="324"/>
      <c r="BA232" s="324"/>
      <c r="BH232" s="337">
        <v>227</v>
      </c>
      <c r="BI232" s="337">
        <v>42398400</v>
      </c>
      <c r="BJ232" s="90">
        <v>185</v>
      </c>
      <c r="BK232" s="90">
        <v>1018.94971</v>
      </c>
      <c r="BL232" s="90">
        <v>228.24124699999999</v>
      </c>
      <c r="BM232" s="90">
        <v>5.2132561539999998</v>
      </c>
      <c r="BN232" s="90">
        <v>-1018.94971</v>
      </c>
      <c r="BO232" s="90">
        <v>-199.9856643</v>
      </c>
      <c r="BP232" s="90">
        <v>-208.0423265</v>
      </c>
      <c r="BQ232" s="338">
        <f t="shared" si="58"/>
        <v>490.72222222222223</v>
      </c>
      <c r="BT232" s="337">
        <v>227</v>
      </c>
      <c r="BU232" s="337">
        <v>42398400</v>
      </c>
      <c r="BV232" s="90">
        <v>1041.2579270000001</v>
      </c>
      <c r="BW232" s="90">
        <v>1001.418948</v>
      </c>
      <c r="BX232" s="90">
        <v>-32.912928309999998</v>
      </c>
      <c r="BY232" s="90">
        <v>31.227061469999999</v>
      </c>
      <c r="BZ232" s="90">
        <v>-188.2591214</v>
      </c>
      <c r="CA232" s="90">
        <v>176.81526500000001</v>
      </c>
    </row>
    <row r="233" spans="2:79" ht="9.9499999999999993" customHeight="1">
      <c r="AE233" s="195">
        <v>193</v>
      </c>
      <c r="AF233" s="195">
        <v>36441600</v>
      </c>
      <c r="AG233" s="195">
        <v>5</v>
      </c>
      <c r="AH233" s="195">
        <v>0</v>
      </c>
      <c r="AI233" s="195">
        <v>0.22408566948300199</v>
      </c>
      <c r="AJ233" s="195">
        <v>0.232944102503958</v>
      </c>
      <c r="AK233" s="195">
        <v>0</v>
      </c>
      <c r="AL233" s="195">
        <v>1.28503530609737</v>
      </c>
      <c r="AM233" s="195">
        <v>0</v>
      </c>
      <c r="AN233" s="195">
        <v>0</v>
      </c>
      <c r="AO233" s="195">
        <v>-0.249999999999901</v>
      </c>
      <c r="AP233" s="195">
        <v>0</v>
      </c>
      <c r="AQ233" s="195">
        <v>0</v>
      </c>
      <c r="AR233" s="195">
        <v>0</v>
      </c>
      <c r="AS233" s="195">
        <v>0</v>
      </c>
      <c r="AT233" s="195">
        <v>0</v>
      </c>
      <c r="AU233" s="195">
        <v>421.77777777777698</v>
      </c>
      <c r="AV233" s="324"/>
      <c r="AW233" s="324"/>
      <c r="AX233" s="324"/>
      <c r="AY233" s="324"/>
      <c r="AZ233" s="324"/>
      <c r="BA233" s="324"/>
      <c r="BH233" s="337">
        <v>228</v>
      </c>
      <c r="BI233" s="337">
        <v>42573600</v>
      </c>
      <c r="BJ233" s="90">
        <v>185</v>
      </c>
      <c r="BK233" s="90">
        <v>1018.970415</v>
      </c>
      <c r="BL233" s="90">
        <v>228.25974339999999</v>
      </c>
      <c r="BM233" s="90">
        <v>5.2115831630000002</v>
      </c>
      <c r="BN233" s="90">
        <v>-1018.970415</v>
      </c>
      <c r="BO233" s="90">
        <v>-200.0050908</v>
      </c>
      <c r="BP233" s="90">
        <v>-208.04306940000001</v>
      </c>
      <c r="BQ233" s="338">
        <f t="shared" si="58"/>
        <v>492.75</v>
      </c>
      <c r="BT233" s="337">
        <v>228</v>
      </c>
      <c r="BU233" s="337">
        <v>42573600</v>
      </c>
      <c r="BV233" s="90">
        <v>1041.2579430000001</v>
      </c>
      <c r="BW233" s="90">
        <v>1001.418946</v>
      </c>
      <c r="BX233" s="90">
        <v>-32.91364343</v>
      </c>
      <c r="BY233" s="90">
        <v>31.227061469999999</v>
      </c>
      <c r="BZ233" s="90">
        <v>-188.25874400000001</v>
      </c>
      <c r="CA233" s="90">
        <v>176.81600789999999</v>
      </c>
    </row>
    <row r="234" spans="2:79" ht="9.9499999999999993" customHeight="1">
      <c r="AE234" s="195">
        <v>194</v>
      </c>
      <c r="AF234" s="195">
        <v>36616800</v>
      </c>
      <c r="AG234" s="195">
        <v>5</v>
      </c>
      <c r="AH234" s="195">
        <v>0</v>
      </c>
      <c r="AI234" s="195">
        <v>0.22396886948299699</v>
      </c>
      <c r="AJ234" s="195">
        <v>0.232944102503958</v>
      </c>
      <c r="AK234" s="195">
        <v>0</v>
      </c>
      <c r="AL234" s="195">
        <v>1.2267397019367601</v>
      </c>
      <c r="AM234" s="195">
        <v>0</v>
      </c>
      <c r="AN234" s="195">
        <v>0</v>
      </c>
      <c r="AO234" s="195">
        <v>-0.249999999999964</v>
      </c>
      <c r="AP234" s="195">
        <v>0</v>
      </c>
      <c r="AQ234" s="195">
        <v>0</v>
      </c>
      <c r="AR234" s="195">
        <v>0</v>
      </c>
      <c r="AS234" s="195">
        <v>0</v>
      </c>
      <c r="AT234" s="195">
        <v>0</v>
      </c>
      <c r="AU234" s="195">
        <v>423.80555555555497</v>
      </c>
      <c r="AV234" s="324"/>
      <c r="AW234" s="324"/>
      <c r="AX234" s="324"/>
      <c r="AY234" s="324"/>
      <c r="AZ234" s="324"/>
      <c r="BA234" s="324"/>
      <c r="BH234" s="337">
        <v>229</v>
      </c>
      <c r="BI234" s="337">
        <v>42748800</v>
      </c>
      <c r="BJ234" s="90">
        <v>185</v>
      </c>
      <c r="BK234" s="90">
        <v>1018.9846230000001</v>
      </c>
      <c r="BL234" s="90">
        <v>228.27203499999999</v>
      </c>
      <c r="BM234" s="90">
        <v>5.2101991270000001</v>
      </c>
      <c r="BN234" s="90">
        <v>-1018.9846230000001</v>
      </c>
      <c r="BO234" s="90">
        <v>-200.01776430000001</v>
      </c>
      <c r="BP234" s="90">
        <v>-208.0440716</v>
      </c>
      <c r="BQ234" s="338">
        <f t="shared" si="58"/>
        <v>494.77777777777777</v>
      </c>
      <c r="BT234" s="337">
        <v>229</v>
      </c>
      <c r="BU234" s="337">
        <v>42748800</v>
      </c>
      <c r="BV234" s="90">
        <v>1041.257959</v>
      </c>
      <c r="BW234" s="90">
        <v>1001.418945</v>
      </c>
      <c r="BX234" s="90">
        <v>-32.91435422</v>
      </c>
      <c r="BY234" s="90">
        <v>31.227061469999999</v>
      </c>
      <c r="BZ234" s="90">
        <v>-188.25847959999999</v>
      </c>
      <c r="CA234" s="90">
        <v>176.8170101</v>
      </c>
    </row>
    <row r="235" spans="2:79" ht="9.9499999999999993" customHeight="1">
      <c r="AE235" s="195">
        <v>195</v>
      </c>
      <c r="AF235" s="195">
        <v>36792000</v>
      </c>
      <c r="AG235" s="195">
        <v>5</v>
      </c>
      <c r="AH235" s="195">
        <v>0</v>
      </c>
      <c r="AI235" s="195">
        <v>0.22396886948294101</v>
      </c>
      <c r="AJ235" s="195">
        <v>0.232944102503958</v>
      </c>
      <c r="AK235" s="195">
        <v>0</v>
      </c>
      <c r="AL235" s="195">
        <v>1.17766103531231</v>
      </c>
      <c r="AM235" s="195">
        <v>0</v>
      </c>
      <c r="AN235" s="195">
        <v>0</v>
      </c>
      <c r="AO235" s="195">
        <v>-0.249999999999996</v>
      </c>
      <c r="AP235" s="195">
        <v>0</v>
      </c>
      <c r="AQ235" s="195">
        <v>0</v>
      </c>
      <c r="AR235" s="195">
        <v>0</v>
      </c>
      <c r="AS235" s="195">
        <v>0</v>
      </c>
      <c r="AT235" s="195">
        <v>0</v>
      </c>
      <c r="AU235" s="195">
        <v>425.83333333333297</v>
      </c>
      <c r="AV235" s="324"/>
      <c r="AW235" s="324"/>
      <c r="AX235" s="324"/>
      <c r="AY235" s="324"/>
      <c r="AZ235" s="324"/>
      <c r="BA235" s="324"/>
      <c r="BH235" s="337">
        <v>230</v>
      </c>
      <c r="BI235" s="337">
        <v>42924000</v>
      </c>
      <c r="BJ235" s="90">
        <v>185</v>
      </c>
      <c r="BK235" s="90">
        <v>1018.994541</v>
      </c>
      <c r="BL235" s="90">
        <v>228.28027410000001</v>
      </c>
      <c r="BM235" s="90">
        <v>5.2088740080000004</v>
      </c>
      <c r="BN235" s="90">
        <v>-1018.994541</v>
      </c>
      <c r="BO235" s="90">
        <v>-200.0260159</v>
      </c>
      <c r="BP235" s="90">
        <v>-208.0453842</v>
      </c>
      <c r="BQ235" s="338">
        <f t="shared" si="58"/>
        <v>496.80555555555554</v>
      </c>
      <c r="BT235" s="337">
        <v>230</v>
      </c>
      <c r="BU235" s="337">
        <v>42924000</v>
      </c>
      <c r="BV235" s="90">
        <v>1041.2579760000001</v>
      </c>
      <c r="BW235" s="90">
        <v>1001.418944</v>
      </c>
      <c r="BX235" s="90">
        <v>-32.915062749999997</v>
      </c>
      <c r="BY235" s="90">
        <v>31.227061469999999</v>
      </c>
      <c r="BZ235" s="90">
        <v>-188.2583668</v>
      </c>
      <c r="CA235" s="90">
        <v>176.81832270000001</v>
      </c>
    </row>
    <row r="236" spans="2:79" ht="9.9499999999999993" customHeight="1">
      <c r="AE236" s="195">
        <v>196</v>
      </c>
      <c r="AF236" s="195">
        <v>36967200</v>
      </c>
      <c r="AG236" s="195">
        <v>1.25</v>
      </c>
      <c r="AH236" s="195">
        <v>0</v>
      </c>
      <c r="AI236" s="195">
        <v>0.22385206948299199</v>
      </c>
      <c r="AJ236" s="195">
        <v>0.232944102503958</v>
      </c>
      <c r="AK236" s="195">
        <v>0</v>
      </c>
      <c r="AL236" s="195">
        <v>1.1306748964284901</v>
      </c>
      <c r="AM236" s="195">
        <v>0</v>
      </c>
      <c r="AN236" s="195">
        <v>0</v>
      </c>
      <c r="AO236" s="195">
        <v>-0.24999999586359201</v>
      </c>
      <c r="AP236" s="195">
        <v>0</v>
      </c>
      <c r="AQ236" s="195">
        <v>0</v>
      </c>
      <c r="AR236" s="195">
        <v>0</v>
      </c>
      <c r="AS236" s="195">
        <v>0</v>
      </c>
      <c r="AT236" s="195">
        <v>0</v>
      </c>
      <c r="AU236" s="195">
        <v>427.86111111111097</v>
      </c>
      <c r="AV236" s="324"/>
      <c r="AW236" s="324"/>
      <c r="AX236" s="324"/>
      <c r="AY236" s="324"/>
      <c r="AZ236" s="324"/>
      <c r="BA236" s="324"/>
      <c r="BH236" s="337">
        <v>231</v>
      </c>
      <c r="BI236" s="337">
        <v>43099200</v>
      </c>
      <c r="BJ236" s="90">
        <v>185</v>
      </c>
      <c r="BK236" s="90">
        <v>1019.001625</v>
      </c>
      <c r="BL236" s="90">
        <v>228.28585570000001</v>
      </c>
      <c r="BM236" s="90">
        <v>5.2075202169999999</v>
      </c>
      <c r="BN236" s="90">
        <v>-1019.001625</v>
      </c>
      <c r="BO236" s="90">
        <v>-200.03135940000001</v>
      </c>
      <c r="BP236" s="90">
        <v>-208.04697609999999</v>
      </c>
      <c r="BQ236" s="338">
        <f t="shared" si="58"/>
        <v>498.83333333333331</v>
      </c>
      <c r="BT236" s="337">
        <v>231</v>
      </c>
      <c r="BU236" s="337">
        <v>43099200</v>
      </c>
      <c r="BV236" s="90">
        <v>1041.2579920000001</v>
      </c>
      <c r="BW236" s="90">
        <v>1001.418945</v>
      </c>
      <c r="BX236" s="90">
        <v>-32.915769619999999</v>
      </c>
      <c r="BY236" s="90">
        <v>31.227061469999999</v>
      </c>
      <c r="BZ236" s="90">
        <v>-188.2584315</v>
      </c>
      <c r="CA236" s="90">
        <v>176.8199146</v>
      </c>
    </row>
    <row r="237" spans="2:79" ht="9.9499999999999993" customHeight="1">
      <c r="AE237" s="195">
        <v>197</v>
      </c>
      <c r="AF237" s="195">
        <v>37142400</v>
      </c>
      <c r="AG237" s="195">
        <v>1.25</v>
      </c>
      <c r="AH237" s="195">
        <v>0</v>
      </c>
      <c r="AI237" s="195">
        <v>0.22373526948293099</v>
      </c>
      <c r="AJ237" s="195">
        <v>0.232944102503958</v>
      </c>
      <c r="AK237" s="195">
        <v>0</v>
      </c>
      <c r="AL237" s="195">
        <v>1.0830254711634899</v>
      </c>
      <c r="AM237" s="195">
        <v>0</v>
      </c>
      <c r="AN237" s="195">
        <v>0</v>
      </c>
      <c r="AO237" s="195">
        <v>-0.249999999999964</v>
      </c>
      <c r="AP237" s="195">
        <v>0</v>
      </c>
      <c r="AQ237" s="195">
        <v>0</v>
      </c>
      <c r="AR237" s="195">
        <v>0</v>
      </c>
      <c r="AS237" s="195">
        <v>0</v>
      </c>
      <c r="AT237" s="195">
        <v>0</v>
      </c>
      <c r="AU237" s="195">
        <v>429.888888888888</v>
      </c>
      <c r="AV237" s="324"/>
      <c r="AW237" s="324"/>
      <c r="AX237" s="324"/>
      <c r="AY237" s="324"/>
      <c r="AZ237" s="324"/>
      <c r="BA237" s="324"/>
      <c r="BH237" s="337">
        <v>232</v>
      </c>
      <c r="BI237" s="337">
        <v>43274400</v>
      </c>
      <c r="BJ237" s="90">
        <v>185</v>
      </c>
      <c r="BK237" s="90">
        <v>1019.0068649999999</v>
      </c>
      <c r="BL237" s="90">
        <v>228.2897256</v>
      </c>
      <c r="BM237" s="90">
        <v>5.2060870650000002</v>
      </c>
      <c r="BN237" s="90">
        <v>-1019.0068649999999</v>
      </c>
      <c r="BO237" s="90">
        <v>-200.03482099999999</v>
      </c>
      <c r="BP237" s="90">
        <v>-208.04881750000001</v>
      </c>
      <c r="BQ237" s="338">
        <f t="shared" si="58"/>
        <v>500.86111111111109</v>
      </c>
      <c r="BT237" s="337">
        <v>232</v>
      </c>
      <c r="BU237" s="337">
        <v>43274400</v>
      </c>
      <c r="BV237" s="90">
        <v>1041.258008</v>
      </c>
      <c r="BW237" s="90">
        <v>1001.418946</v>
      </c>
      <c r="BX237" s="90">
        <v>-32.916475409999997</v>
      </c>
      <c r="BY237" s="90">
        <v>31.227061469999999</v>
      </c>
      <c r="BZ237" s="90">
        <v>-188.25869220000001</v>
      </c>
      <c r="CA237" s="90">
        <v>176.82175609999999</v>
      </c>
    </row>
    <row r="238" spans="2:79" ht="9.9499999999999993" customHeight="1">
      <c r="AE238" s="195">
        <v>198</v>
      </c>
      <c r="AF238" s="195">
        <v>37317600</v>
      </c>
      <c r="AG238" s="195">
        <v>1.25</v>
      </c>
      <c r="AH238" s="195">
        <v>0</v>
      </c>
      <c r="AI238" s="195">
        <v>0.223618469482982</v>
      </c>
      <c r="AJ238" s="195">
        <v>0.23293273562348699</v>
      </c>
      <c r="AK238" s="195">
        <v>0</v>
      </c>
      <c r="AL238" s="195">
        <v>1.0720837691725</v>
      </c>
      <c r="AM238" s="195">
        <v>0</v>
      </c>
      <c r="AN238" s="195">
        <v>0</v>
      </c>
      <c r="AO238" s="195">
        <v>-0.249999999999964</v>
      </c>
      <c r="AP238" s="195">
        <v>0</v>
      </c>
      <c r="AQ238" s="195">
        <v>0</v>
      </c>
      <c r="AR238" s="195">
        <v>0</v>
      </c>
      <c r="AS238" s="195">
        <v>0</v>
      </c>
      <c r="AT238" s="195">
        <v>0</v>
      </c>
      <c r="AU238" s="195">
        <v>431.916666666666</v>
      </c>
      <c r="AV238" s="324"/>
      <c r="AW238" s="324"/>
      <c r="AX238" s="324"/>
      <c r="AY238" s="324"/>
      <c r="AZ238" s="324"/>
      <c r="BA238" s="324"/>
      <c r="BH238" s="337">
        <v>233</v>
      </c>
      <c r="BI238" s="337">
        <v>43449600</v>
      </c>
      <c r="BJ238" s="90">
        <v>185</v>
      </c>
      <c r="BK238" s="90">
        <v>1019.010866</v>
      </c>
      <c r="BL238" s="90">
        <v>228.29242959999999</v>
      </c>
      <c r="BM238" s="90">
        <v>5.2046095450000003</v>
      </c>
      <c r="BN238" s="90">
        <v>-1019.010866</v>
      </c>
      <c r="BO238" s="90">
        <v>-200.03700180000001</v>
      </c>
      <c r="BP238" s="90">
        <v>-208.05081820000001</v>
      </c>
      <c r="BQ238" s="338">
        <f t="shared" si="58"/>
        <v>502.88888888888891</v>
      </c>
      <c r="BT238" s="337">
        <v>233</v>
      </c>
      <c r="BU238" s="337">
        <v>43449600</v>
      </c>
      <c r="BV238" s="90">
        <v>1041.258024</v>
      </c>
      <c r="BW238" s="90">
        <v>1001.418948</v>
      </c>
      <c r="BX238" s="90">
        <v>-32.917177049999999</v>
      </c>
      <c r="BY238" s="90">
        <v>31.227061469999999</v>
      </c>
      <c r="BZ238" s="90">
        <v>-188.25913650000001</v>
      </c>
      <c r="CA238" s="90">
        <v>176.82375669999999</v>
      </c>
    </row>
    <row r="239" spans="2:79" ht="9.9499999999999993" customHeight="1">
      <c r="AE239" s="195">
        <v>199</v>
      </c>
      <c r="AF239" s="195">
        <v>37492800</v>
      </c>
      <c r="AG239" s="195">
        <v>1.25</v>
      </c>
      <c r="AH239" s="195">
        <v>0</v>
      </c>
      <c r="AI239" s="195">
        <v>0.22361846948292599</v>
      </c>
      <c r="AJ239" s="195">
        <v>0.232827302503956</v>
      </c>
      <c r="AK239" s="195">
        <v>0</v>
      </c>
      <c r="AL239" s="195">
        <v>1.06767512877077</v>
      </c>
      <c r="AM239" s="195">
        <v>0</v>
      </c>
      <c r="AN239" s="195">
        <v>0</v>
      </c>
      <c r="AO239" s="195">
        <v>-0.249999999999901</v>
      </c>
      <c r="AP239" s="195">
        <v>0</v>
      </c>
      <c r="AQ239" s="195">
        <v>0</v>
      </c>
      <c r="AR239" s="195">
        <v>0</v>
      </c>
      <c r="AS239" s="195">
        <v>0</v>
      </c>
      <c r="AT239" s="195">
        <v>0</v>
      </c>
      <c r="AU239" s="195">
        <v>433.944444444444</v>
      </c>
      <c r="AV239" s="324"/>
      <c r="AW239" s="324"/>
      <c r="AX239" s="324"/>
      <c r="AY239" s="324"/>
      <c r="AZ239" s="324"/>
      <c r="BA239" s="324"/>
      <c r="BH239" s="337">
        <v>234</v>
      </c>
      <c r="BI239" s="337">
        <v>43624800</v>
      </c>
      <c r="BJ239" s="90">
        <v>185</v>
      </c>
      <c r="BK239" s="90">
        <v>1019.0141190000001</v>
      </c>
      <c r="BL239" s="90">
        <v>228.2944608</v>
      </c>
      <c r="BM239" s="90">
        <v>5.2030654460000001</v>
      </c>
      <c r="BN239" s="90">
        <v>-1019.0141190000001</v>
      </c>
      <c r="BO239" s="90">
        <v>-200.0384358</v>
      </c>
      <c r="BP239" s="90">
        <v>-208.05295949999999</v>
      </c>
      <c r="BQ239" s="338">
        <f t="shared" si="58"/>
        <v>504.91666666666669</v>
      </c>
      <c r="BT239" s="337">
        <v>234</v>
      </c>
      <c r="BU239" s="337">
        <v>43624800</v>
      </c>
      <c r="BV239" s="90">
        <v>1041.2580399999999</v>
      </c>
      <c r="BW239" s="90">
        <v>1001.418951</v>
      </c>
      <c r="BX239" s="90">
        <v>-32.917874730000001</v>
      </c>
      <c r="BY239" s="90">
        <v>31.227061469999999</v>
      </c>
      <c r="BZ239" s="90">
        <v>-188.2597652</v>
      </c>
      <c r="CA239" s="90">
        <v>176.82589809999999</v>
      </c>
    </row>
    <row r="240" spans="2:79" ht="9.9499999999999993" customHeight="1">
      <c r="AE240" s="195">
        <v>200</v>
      </c>
      <c r="AF240" s="195">
        <v>37668000</v>
      </c>
      <c r="AG240" s="195">
        <v>1.25</v>
      </c>
      <c r="AH240" s="195">
        <v>0</v>
      </c>
      <c r="AI240" s="195">
        <v>0.22350166948297701</v>
      </c>
      <c r="AJ240" s="195">
        <v>0.232795100830021</v>
      </c>
      <c r="AK240" s="195">
        <v>0</v>
      </c>
      <c r="AL240" s="195">
        <v>1.0626831345365</v>
      </c>
      <c r="AM240" s="195">
        <v>0</v>
      </c>
      <c r="AN240" s="195">
        <v>0</v>
      </c>
      <c r="AO240" s="195">
        <v>-0.249999999999964</v>
      </c>
      <c r="AP240" s="195">
        <v>0</v>
      </c>
      <c r="AQ240" s="195">
        <v>0</v>
      </c>
      <c r="AR240" s="195">
        <v>0</v>
      </c>
      <c r="AS240" s="195">
        <v>0</v>
      </c>
      <c r="AT240" s="195">
        <v>0</v>
      </c>
      <c r="AU240" s="195">
        <v>435.972222222222</v>
      </c>
      <c r="AV240" s="324"/>
      <c r="AW240" s="324"/>
      <c r="AX240" s="324"/>
      <c r="AY240" s="324"/>
      <c r="AZ240" s="324"/>
      <c r="BA240" s="324"/>
      <c r="BH240" s="337">
        <v>235</v>
      </c>
      <c r="BI240" s="337">
        <v>43800000</v>
      </c>
      <c r="BJ240" s="90">
        <v>185</v>
      </c>
      <c r="BK240" s="90">
        <v>1019.016889</v>
      </c>
      <c r="BL240" s="90">
        <v>228.29605129999999</v>
      </c>
      <c r="BM240" s="90">
        <v>5.2014851069999999</v>
      </c>
      <c r="BN240" s="90">
        <v>-1019.016889</v>
      </c>
      <c r="BO240" s="90">
        <v>-200.0393794</v>
      </c>
      <c r="BP240" s="90">
        <v>-208.0551869</v>
      </c>
      <c r="BQ240" s="338">
        <f t="shared" si="58"/>
        <v>506.94444444444446</v>
      </c>
      <c r="BT240" s="337">
        <v>235</v>
      </c>
      <c r="BU240" s="337">
        <v>43800000</v>
      </c>
      <c r="BV240" s="90">
        <v>1041.2580559999999</v>
      </c>
      <c r="BW240" s="90">
        <v>1001.418954</v>
      </c>
      <c r="BX240" s="90">
        <v>-32.918567920000001</v>
      </c>
      <c r="BY240" s="90">
        <v>31.227061469999999</v>
      </c>
      <c r="BZ240" s="90">
        <v>-188.26055959999999</v>
      </c>
      <c r="CA240" s="90">
        <v>176.8281254</v>
      </c>
    </row>
    <row r="241" spans="31:79" ht="9.9499999999999993" customHeight="1">
      <c r="AE241" s="195">
        <v>201</v>
      </c>
      <c r="AF241" s="195">
        <v>37843200</v>
      </c>
      <c r="AG241" s="195">
        <v>1.25</v>
      </c>
      <c r="AH241" s="195">
        <v>0</v>
      </c>
      <c r="AI241" s="195">
        <v>0.22350166948292099</v>
      </c>
      <c r="AJ241" s="195">
        <v>0.232710502503958</v>
      </c>
      <c r="AK241" s="195">
        <v>0</v>
      </c>
      <c r="AL241" s="195">
        <v>1.05805457425808</v>
      </c>
      <c r="AM241" s="195">
        <v>0</v>
      </c>
      <c r="AN241" s="195">
        <v>0</v>
      </c>
      <c r="AO241" s="195">
        <v>-0.249999999999933</v>
      </c>
      <c r="AP241" s="195">
        <v>0</v>
      </c>
      <c r="AQ241" s="195">
        <v>0</v>
      </c>
      <c r="AR241" s="195">
        <v>0</v>
      </c>
      <c r="AS241" s="195">
        <v>0</v>
      </c>
      <c r="AT241" s="195">
        <v>0</v>
      </c>
      <c r="AU241" s="195">
        <v>438</v>
      </c>
      <c r="AV241" s="324"/>
      <c r="AW241" s="324"/>
      <c r="AX241" s="324"/>
      <c r="AY241" s="324"/>
      <c r="AZ241" s="324"/>
      <c r="BA241" s="324"/>
      <c r="BH241" s="337">
        <v>236</v>
      </c>
      <c r="BI241" s="337">
        <v>43975200</v>
      </c>
      <c r="BJ241" s="90">
        <v>185</v>
      </c>
      <c r="BK241" s="90">
        <v>1019.020563</v>
      </c>
      <c r="BL241" s="90">
        <v>228.29861650000001</v>
      </c>
      <c r="BM241" s="90">
        <v>5.1896156580000001</v>
      </c>
      <c r="BN241" s="90">
        <v>-1019.020563</v>
      </c>
      <c r="BO241" s="90">
        <v>-200.04125959999999</v>
      </c>
      <c r="BP241" s="90">
        <v>-208.0677412</v>
      </c>
      <c r="BQ241" s="338">
        <f t="shared" si="58"/>
        <v>508.97222222222223</v>
      </c>
      <c r="BT241" s="337">
        <v>236</v>
      </c>
      <c r="BU241" s="337">
        <v>43975200</v>
      </c>
      <c r="BV241" s="90">
        <v>1041.2580720000001</v>
      </c>
      <c r="BW241" s="90">
        <v>1001.418964</v>
      </c>
      <c r="BX241" s="90">
        <v>-32.919257940000001</v>
      </c>
      <c r="BY241" s="90">
        <v>31.227061469999999</v>
      </c>
      <c r="BZ241" s="90">
        <v>-188.2626917</v>
      </c>
      <c r="CA241" s="90">
        <v>176.8406798</v>
      </c>
    </row>
    <row r="242" spans="31:79" ht="9.9499999999999993" customHeight="1">
      <c r="AE242" s="195">
        <v>202</v>
      </c>
      <c r="AF242" s="195">
        <v>38018400</v>
      </c>
      <c r="AG242" s="195">
        <v>1.25</v>
      </c>
      <c r="AH242" s="195">
        <v>0</v>
      </c>
      <c r="AI242" s="195">
        <v>0.22264675826488201</v>
      </c>
      <c r="AJ242" s="195">
        <v>0.23265863660724501</v>
      </c>
      <c r="AK242" s="195">
        <v>0</v>
      </c>
      <c r="AL242" s="195">
        <v>1.0539139694368</v>
      </c>
      <c r="AM242" s="195">
        <v>0</v>
      </c>
      <c r="AN242" s="195">
        <v>0</v>
      </c>
      <c r="AO242" s="195">
        <v>-0.249999999999964</v>
      </c>
      <c r="AP242" s="195">
        <v>0</v>
      </c>
      <c r="AQ242" s="195">
        <v>0</v>
      </c>
      <c r="AR242" s="195">
        <v>0</v>
      </c>
      <c r="AS242" s="195">
        <v>0</v>
      </c>
      <c r="AT242" s="195">
        <v>0</v>
      </c>
      <c r="AU242" s="195">
        <v>440.02777777777698</v>
      </c>
      <c r="AV242" s="324"/>
      <c r="AW242" s="324"/>
      <c r="AX242" s="324"/>
      <c r="AY242" s="324"/>
      <c r="AZ242" s="324"/>
      <c r="BA242" s="324"/>
      <c r="BH242" s="337">
        <v>237</v>
      </c>
      <c r="BI242" s="337">
        <v>44150400</v>
      </c>
      <c r="BJ242" s="90">
        <v>185</v>
      </c>
      <c r="BK242" s="90">
        <v>1019.025724</v>
      </c>
      <c r="BL242" s="90">
        <v>228.30274130000001</v>
      </c>
      <c r="BM242" s="90">
        <v>5.1728604999999996</v>
      </c>
      <c r="BN242" s="90">
        <v>-1019.025724</v>
      </c>
      <c r="BO242" s="90">
        <v>-200.0446705</v>
      </c>
      <c r="BP242" s="90">
        <v>-208.0852103</v>
      </c>
      <c r="BQ242" s="338">
        <f t="shared" si="58"/>
        <v>511</v>
      </c>
      <c r="BT242" s="337">
        <v>237</v>
      </c>
      <c r="BU242" s="337">
        <v>44150400</v>
      </c>
      <c r="BV242" s="90">
        <v>1041.258088</v>
      </c>
      <c r="BW242" s="90">
        <v>1001.418982</v>
      </c>
      <c r="BX242" s="90">
        <v>-32.919946789999997</v>
      </c>
      <c r="BY242" s="90">
        <v>31.227061469999999</v>
      </c>
      <c r="BZ242" s="90">
        <v>-188.26658750000001</v>
      </c>
      <c r="CA242" s="90">
        <v>176.8581489</v>
      </c>
    </row>
    <row r="243" spans="31:79" ht="9.9499999999999993" customHeight="1">
      <c r="AE243" s="195">
        <v>203</v>
      </c>
      <c r="AF243" s="195">
        <v>38193600</v>
      </c>
      <c r="AG243" s="195">
        <v>1.25</v>
      </c>
      <c r="AH243" s="195">
        <v>0</v>
      </c>
      <c r="AI243" s="195">
        <v>0.22264675826488201</v>
      </c>
      <c r="AJ243" s="195">
        <v>0.232593702503957</v>
      </c>
      <c r="AK243" s="195">
        <v>0</v>
      </c>
      <c r="AL243" s="195">
        <v>1.0490146083201299</v>
      </c>
      <c r="AM243" s="195">
        <v>0</v>
      </c>
      <c r="AN243" s="195">
        <v>0</v>
      </c>
      <c r="AO243" s="195">
        <v>-0.249999999999964</v>
      </c>
      <c r="AP243" s="195">
        <v>0</v>
      </c>
      <c r="AQ243" s="195">
        <v>0</v>
      </c>
      <c r="AR243" s="195">
        <v>0</v>
      </c>
      <c r="AS243" s="195">
        <v>0</v>
      </c>
      <c r="AT243" s="195">
        <v>0</v>
      </c>
      <c r="AU243" s="195">
        <v>442.05555555555497</v>
      </c>
      <c r="AV243" s="324"/>
      <c r="AW243" s="324"/>
      <c r="AX243" s="324"/>
      <c r="AY243" s="324"/>
      <c r="AZ243" s="324"/>
      <c r="BA243" s="324"/>
      <c r="BH243" s="337">
        <v>238</v>
      </c>
      <c r="BI243" s="337">
        <v>44325600</v>
      </c>
      <c r="BJ243" s="90">
        <v>185</v>
      </c>
      <c r="BK243" s="90">
        <v>1019.0321</v>
      </c>
      <c r="BL243" s="90">
        <v>228.30813330000001</v>
      </c>
      <c r="BM243" s="90">
        <v>5.1576950180000001</v>
      </c>
      <c r="BN243" s="90">
        <v>-1019.0321</v>
      </c>
      <c r="BO243" s="90">
        <v>-200.0493281</v>
      </c>
      <c r="BP243" s="90">
        <v>-208.10111019999999</v>
      </c>
      <c r="BQ243" s="338">
        <f t="shared" si="58"/>
        <v>513.02777777777783</v>
      </c>
      <c r="BT243" s="337">
        <v>238</v>
      </c>
      <c r="BU243" s="337">
        <v>44325600</v>
      </c>
      <c r="BV243" s="90">
        <v>1041.2581029999999</v>
      </c>
      <c r="BW243" s="90">
        <v>1001.419005</v>
      </c>
      <c r="BX243" s="90">
        <v>-32.920635910000001</v>
      </c>
      <c r="BY243" s="90">
        <v>31.227061469999999</v>
      </c>
      <c r="BZ243" s="90">
        <v>-188.27187129999999</v>
      </c>
      <c r="CA243" s="90">
        <v>176.8740487</v>
      </c>
    </row>
    <row r="244" spans="31:79" ht="9.9499999999999993" customHeight="1">
      <c r="AE244" s="195">
        <v>204</v>
      </c>
      <c r="AF244" s="195">
        <v>38368800</v>
      </c>
      <c r="AG244" s="195">
        <v>1.25</v>
      </c>
      <c r="AH244" s="195">
        <v>0</v>
      </c>
      <c r="AI244" s="195">
        <v>0.22252995826487701</v>
      </c>
      <c r="AJ244" s="195">
        <v>0.23252336745692001</v>
      </c>
      <c r="AK244" s="195">
        <v>0</v>
      </c>
      <c r="AL244" s="195">
        <v>1.0450465528491</v>
      </c>
      <c r="AM244" s="195">
        <v>0</v>
      </c>
      <c r="AN244" s="195">
        <v>0</v>
      </c>
      <c r="AO244" s="195">
        <v>-0.249999999999964</v>
      </c>
      <c r="AP244" s="195">
        <v>0</v>
      </c>
      <c r="AQ244" s="195">
        <v>0</v>
      </c>
      <c r="AR244" s="195">
        <v>0</v>
      </c>
      <c r="AS244" s="195">
        <v>0</v>
      </c>
      <c r="AT244" s="195">
        <v>0</v>
      </c>
      <c r="AU244" s="195">
        <v>444.08333333333297</v>
      </c>
      <c r="AV244" s="324"/>
      <c r="AW244" s="324"/>
      <c r="AX244" s="324"/>
      <c r="AY244" s="324"/>
      <c r="AZ244" s="324"/>
      <c r="BA244" s="324"/>
      <c r="BH244" s="337">
        <v>239</v>
      </c>
      <c r="BI244" s="337">
        <v>44500800</v>
      </c>
      <c r="BJ244" s="90">
        <v>185</v>
      </c>
      <c r="BK244" s="90">
        <v>1019.039501</v>
      </c>
      <c r="BL244" s="90">
        <v>228.3145974</v>
      </c>
      <c r="BM244" s="90">
        <v>5.1434797669999996</v>
      </c>
      <c r="BN244" s="90">
        <v>-1019.039501</v>
      </c>
      <c r="BO244" s="90">
        <v>-200.05504339999999</v>
      </c>
      <c r="BP244" s="90">
        <v>-208.11607420000001</v>
      </c>
      <c r="BQ244" s="338">
        <f t="shared" si="58"/>
        <v>515.05555555555554</v>
      </c>
      <c r="BT244" s="337">
        <v>239</v>
      </c>
      <c r="BU244" s="337">
        <v>44500800</v>
      </c>
      <c r="BV244" s="90">
        <v>1041.2581190000001</v>
      </c>
      <c r="BW244" s="90">
        <v>1001.419034</v>
      </c>
      <c r="BX244" s="90">
        <v>-32.921326039999997</v>
      </c>
      <c r="BY244" s="90">
        <v>31.227061469999999</v>
      </c>
      <c r="BZ244" s="90">
        <v>-188.27828360000001</v>
      </c>
      <c r="CA244" s="90">
        <v>176.88901269999999</v>
      </c>
    </row>
    <row r="245" spans="31:79" ht="9.9499999999999993" customHeight="1">
      <c r="AE245" s="195">
        <v>205</v>
      </c>
      <c r="AF245" s="195">
        <v>38544000</v>
      </c>
      <c r="AG245" s="195">
        <v>1.25</v>
      </c>
      <c r="AH245" s="195">
        <v>0</v>
      </c>
      <c r="AI245" s="195">
        <v>0.22252995826487701</v>
      </c>
      <c r="AJ245" s="195">
        <v>0.232476902503958</v>
      </c>
      <c r="AK245" s="195">
        <v>0</v>
      </c>
      <c r="AL245" s="195">
        <v>1.0410292262057801</v>
      </c>
      <c r="AM245" s="195">
        <v>0</v>
      </c>
      <c r="AN245" s="195">
        <v>0</v>
      </c>
      <c r="AO245" s="195">
        <v>-0.249999999999996</v>
      </c>
      <c r="AP245" s="195">
        <v>0</v>
      </c>
      <c r="AQ245" s="195">
        <v>0</v>
      </c>
      <c r="AR245" s="195">
        <v>0</v>
      </c>
      <c r="AS245" s="195">
        <v>0</v>
      </c>
      <c r="AT245" s="195">
        <v>0</v>
      </c>
      <c r="AU245" s="195">
        <v>446.11111111111097</v>
      </c>
      <c r="AV245" s="324"/>
      <c r="AW245" s="324"/>
      <c r="AX245" s="324"/>
      <c r="AY245" s="324"/>
      <c r="AZ245" s="324"/>
      <c r="BA245" s="324"/>
      <c r="BH245" s="337">
        <v>240</v>
      </c>
      <c r="BI245" s="337">
        <v>44676000</v>
      </c>
      <c r="BJ245" s="90">
        <v>185</v>
      </c>
      <c r="BK245" s="90">
        <v>1019.047756</v>
      </c>
      <c r="BL245" s="90">
        <v>228.32195999999999</v>
      </c>
      <c r="BM245" s="90">
        <v>5.1301512709999999</v>
      </c>
      <c r="BN245" s="90">
        <v>-1019.047756</v>
      </c>
      <c r="BO245" s="90">
        <v>-200.06164709999999</v>
      </c>
      <c r="BP245" s="90">
        <v>-208.13016160000001</v>
      </c>
      <c r="BQ245" s="338">
        <f t="shared" si="58"/>
        <v>517.08333333333337</v>
      </c>
      <c r="BT245" s="337">
        <v>240</v>
      </c>
      <c r="BU245" s="337">
        <v>44676000</v>
      </c>
      <c r="BV245" s="90">
        <v>1041.258135</v>
      </c>
      <c r="BW245" s="90">
        <v>1001.419067</v>
      </c>
      <c r="BX245" s="90">
        <v>-32.922017910000001</v>
      </c>
      <c r="BY245" s="90">
        <v>31.227061469999999</v>
      </c>
      <c r="BZ245" s="90">
        <v>-188.28560239999999</v>
      </c>
      <c r="CA245" s="90">
        <v>176.90310009999999</v>
      </c>
    </row>
    <row r="246" spans="31:79" ht="9.9499999999999993" customHeight="1">
      <c r="AE246" s="195">
        <v>206</v>
      </c>
      <c r="AF246" s="195">
        <v>38719200</v>
      </c>
      <c r="AG246" s="195">
        <v>1.25</v>
      </c>
      <c r="AH246" s="195">
        <v>0</v>
      </c>
      <c r="AI246" s="195">
        <v>0.22241315826487201</v>
      </c>
      <c r="AJ246" s="195">
        <v>0.23238931814564401</v>
      </c>
      <c r="AK246" s="195">
        <v>0</v>
      </c>
      <c r="AL246" s="195">
        <v>1.0343815534152601</v>
      </c>
      <c r="AM246" s="195">
        <v>0</v>
      </c>
      <c r="AN246" s="195">
        <v>0</v>
      </c>
      <c r="AO246" s="195">
        <v>-0.25000000000002798</v>
      </c>
      <c r="AP246" s="195">
        <v>0</v>
      </c>
      <c r="AQ246" s="195">
        <v>0</v>
      </c>
      <c r="AR246" s="195">
        <v>0</v>
      </c>
      <c r="AS246" s="195">
        <v>0</v>
      </c>
      <c r="AT246" s="195">
        <v>0</v>
      </c>
      <c r="AU246" s="195">
        <v>448.138888888888</v>
      </c>
      <c r="AV246" s="324"/>
      <c r="AW246" s="324"/>
      <c r="AX246" s="324"/>
      <c r="AY246" s="324"/>
      <c r="AZ246" s="324"/>
      <c r="BA246" s="324"/>
      <c r="BH246" s="337">
        <v>241</v>
      </c>
      <c r="BI246" s="337">
        <v>44851200</v>
      </c>
      <c r="BJ246" s="90">
        <v>185</v>
      </c>
      <c r="BK246" s="90">
        <v>1019.2225079999999</v>
      </c>
      <c r="BL246" s="90">
        <v>228.87090689999999</v>
      </c>
      <c r="BM246" s="90">
        <v>5.1146459259999997</v>
      </c>
      <c r="BN246" s="90">
        <v>-1019.2225079999999</v>
      </c>
      <c r="BO246" s="90">
        <v>-200.61271049999999</v>
      </c>
      <c r="BP246" s="90">
        <v>-208.1435506</v>
      </c>
      <c r="BQ246" s="338">
        <f t="shared" si="58"/>
        <v>519.11111111111109</v>
      </c>
      <c r="BT246" s="337">
        <v>241</v>
      </c>
      <c r="BU246" s="337">
        <v>44851200</v>
      </c>
      <c r="BV246" s="90">
        <v>1041.2581520000001</v>
      </c>
      <c r="BW246" s="90">
        <v>1001.4191049999999</v>
      </c>
      <c r="BX246" s="90">
        <v>-32.922739989999997</v>
      </c>
      <c r="BY246" s="90">
        <v>31.227061469999999</v>
      </c>
      <c r="BZ246" s="90">
        <v>-188.29398950000001</v>
      </c>
      <c r="CA246" s="90">
        <v>176.91648910000001</v>
      </c>
    </row>
    <row r="247" spans="31:79" ht="9.9499999999999993" customHeight="1">
      <c r="AE247" s="195">
        <v>207</v>
      </c>
      <c r="AF247" s="195">
        <v>38894400</v>
      </c>
      <c r="AG247" s="195">
        <v>1.25</v>
      </c>
      <c r="AH247" s="195">
        <v>0</v>
      </c>
      <c r="AI247" s="195">
        <v>0.25866519563811302</v>
      </c>
      <c r="AJ247" s="195">
        <v>0.232360102503957</v>
      </c>
      <c r="AK247" s="195">
        <v>0</v>
      </c>
      <c r="AL247" s="195">
        <v>1.0235236944299499</v>
      </c>
      <c r="AM247" s="195">
        <v>0</v>
      </c>
      <c r="AN247" s="195">
        <v>0</v>
      </c>
      <c r="AO247" s="195">
        <v>-0.249999999999933</v>
      </c>
      <c r="AP247" s="195">
        <v>0</v>
      </c>
      <c r="AQ247" s="195">
        <v>0</v>
      </c>
      <c r="AR247" s="195">
        <v>0</v>
      </c>
      <c r="AS247" s="195">
        <v>0</v>
      </c>
      <c r="AT247" s="195">
        <v>0</v>
      </c>
      <c r="AU247" s="195">
        <v>450.166666666666</v>
      </c>
      <c r="AV247" s="324"/>
      <c r="AW247" s="324"/>
      <c r="AX247" s="324"/>
      <c r="AY247" s="324"/>
      <c r="AZ247" s="324"/>
      <c r="BA247" s="324"/>
      <c r="BH247" s="337">
        <v>242</v>
      </c>
      <c r="BI247" s="337">
        <v>45026400</v>
      </c>
      <c r="BJ247" s="90">
        <v>185</v>
      </c>
      <c r="BK247" s="90">
        <v>1019.317916</v>
      </c>
      <c r="BL247" s="90">
        <v>228.9672362</v>
      </c>
      <c r="BM247" s="90">
        <v>5.0981165209999997</v>
      </c>
      <c r="BN247" s="90">
        <v>-1019.317916</v>
      </c>
      <c r="BO247" s="90">
        <v>-200.71256990000001</v>
      </c>
      <c r="BP247" s="90">
        <v>-208.15654979999999</v>
      </c>
      <c r="BQ247" s="338">
        <f t="shared" si="58"/>
        <v>521.13888888888891</v>
      </c>
      <c r="BT247" s="337">
        <v>242</v>
      </c>
      <c r="BU247" s="337">
        <v>45026400</v>
      </c>
      <c r="BV247" s="90">
        <v>1041.2581700000001</v>
      </c>
      <c r="BW247" s="90">
        <v>1001.4191520000001</v>
      </c>
      <c r="BX247" s="90">
        <v>-32.923545320000002</v>
      </c>
      <c r="BY247" s="90">
        <v>31.227061469999999</v>
      </c>
      <c r="BZ247" s="90">
        <v>-188.3043993</v>
      </c>
      <c r="CA247" s="90">
        <v>176.9294883</v>
      </c>
    </row>
    <row r="248" spans="31:79" ht="9.9499999999999993" customHeight="1">
      <c r="AE248" s="195">
        <v>208</v>
      </c>
      <c r="AF248" s="195">
        <v>39069600</v>
      </c>
      <c r="AG248" s="195">
        <v>1.25</v>
      </c>
      <c r="AH248" s="195">
        <v>0</v>
      </c>
      <c r="AI248" s="195">
        <v>0.25664722512819999</v>
      </c>
      <c r="AJ248" s="195">
        <v>0.232256513691523</v>
      </c>
      <c r="AK248" s="195">
        <v>0</v>
      </c>
      <c r="AL248" s="195">
        <v>1.0132579303462199</v>
      </c>
      <c r="AM248" s="195">
        <v>0</v>
      </c>
      <c r="AN248" s="195">
        <v>0</v>
      </c>
      <c r="AO248" s="195">
        <v>-0.249999999999964</v>
      </c>
      <c r="AP248" s="195">
        <v>0</v>
      </c>
      <c r="AQ248" s="195">
        <v>0</v>
      </c>
      <c r="AR248" s="195">
        <v>0</v>
      </c>
      <c r="AS248" s="195">
        <v>0</v>
      </c>
      <c r="AT248" s="195">
        <v>0</v>
      </c>
      <c r="AU248" s="195">
        <v>452.194444444444</v>
      </c>
      <c r="AV248" s="324"/>
      <c r="AW248" s="324"/>
      <c r="AX248" s="324"/>
      <c r="AY248" s="324"/>
      <c r="AZ248" s="324"/>
      <c r="BA248" s="324"/>
      <c r="BH248" s="337">
        <v>243</v>
      </c>
      <c r="BI248" s="337">
        <v>45201600</v>
      </c>
      <c r="BJ248" s="90">
        <v>185</v>
      </c>
      <c r="BK248" s="90">
        <v>1019.38585</v>
      </c>
      <c r="BL248" s="90">
        <v>229.0422629</v>
      </c>
      <c r="BM248" s="90">
        <v>5.0835881990000003</v>
      </c>
      <c r="BN248" s="90">
        <v>-1019.38585</v>
      </c>
      <c r="BO248" s="90">
        <v>-200.78940220000001</v>
      </c>
      <c r="BP248" s="90">
        <v>-208.16927250000001</v>
      </c>
      <c r="BQ248" s="338">
        <f t="shared" si="58"/>
        <v>523.16666666666663</v>
      </c>
      <c r="BT248" s="337">
        <v>243</v>
      </c>
      <c r="BU248" s="337">
        <v>45201600</v>
      </c>
      <c r="BV248" s="90">
        <v>1041.2581909999999</v>
      </c>
      <c r="BW248" s="90">
        <v>1001.419212</v>
      </c>
      <c r="BX248" s="90">
        <v>-32.924458850000001</v>
      </c>
      <c r="BY248" s="90">
        <v>31.227061469999999</v>
      </c>
      <c r="BZ248" s="90">
        <v>-188.31763129999999</v>
      </c>
      <c r="CA248" s="90">
        <v>176.94221099999999</v>
      </c>
    </row>
    <row r="249" spans="31:79" ht="9.9499999999999993" customHeight="1">
      <c r="AE249" s="195">
        <v>209</v>
      </c>
      <c r="AF249" s="195">
        <v>39244800</v>
      </c>
      <c r="AG249" s="195">
        <v>1.25</v>
      </c>
      <c r="AH249" s="195">
        <v>0</v>
      </c>
      <c r="AI249" s="195">
        <v>0.254249020516361</v>
      </c>
      <c r="AJ249" s="195">
        <v>0.232241793107136</v>
      </c>
      <c r="AK249" s="195">
        <v>0</v>
      </c>
      <c r="AL249" s="195">
        <v>1.0058409875066201</v>
      </c>
      <c r="AM249" s="195">
        <v>0</v>
      </c>
      <c r="AN249" s="195">
        <v>0</v>
      </c>
      <c r="AO249" s="195">
        <v>-0.249999999999996</v>
      </c>
      <c r="AP249" s="195">
        <v>0</v>
      </c>
      <c r="AQ249" s="195">
        <v>0</v>
      </c>
      <c r="AR249" s="195">
        <v>0</v>
      </c>
      <c r="AS249" s="195">
        <v>0</v>
      </c>
      <c r="AT249" s="195">
        <v>0</v>
      </c>
      <c r="AU249" s="195">
        <v>454.222222222222</v>
      </c>
      <c r="AV249" s="324"/>
      <c r="AW249" s="324"/>
      <c r="AX249" s="324"/>
      <c r="AY249" s="324"/>
      <c r="AZ249" s="324"/>
      <c r="BA249" s="324"/>
      <c r="BH249" s="337">
        <v>244</v>
      </c>
      <c r="BI249" s="337">
        <v>45376800</v>
      </c>
      <c r="BJ249" s="90">
        <v>185</v>
      </c>
      <c r="BK249" s="90">
        <v>1019.4401810000001</v>
      </c>
      <c r="BL249" s="90">
        <v>229.1055149</v>
      </c>
      <c r="BM249" s="90">
        <v>5.0700847519999996</v>
      </c>
      <c r="BN249" s="90">
        <v>-1019.4401810000001</v>
      </c>
      <c r="BO249" s="90">
        <v>-200.85346999999999</v>
      </c>
      <c r="BP249" s="90">
        <v>-208.1819601</v>
      </c>
      <c r="BQ249" s="338">
        <f t="shared" si="58"/>
        <v>525.19444444444446</v>
      </c>
      <c r="BT249" s="337">
        <v>244</v>
      </c>
      <c r="BU249" s="337">
        <v>45376800</v>
      </c>
      <c r="BV249" s="90">
        <v>1041.2582150000001</v>
      </c>
      <c r="BW249" s="90">
        <v>1001.4192839999999</v>
      </c>
      <c r="BX249" s="90">
        <v>-32.925486020000001</v>
      </c>
      <c r="BY249" s="90">
        <v>31.227061469999999</v>
      </c>
      <c r="BZ249" s="90">
        <v>-188.333495</v>
      </c>
      <c r="CA249" s="90">
        <v>176.9548987</v>
      </c>
    </row>
    <row r="250" spans="31:79" ht="9.9499999999999993" customHeight="1">
      <c r="AE250" s="195">
        <v>210</v>
      </c>
      <c r="AF250" s="195">
        <v>39420000</v>
      </c>
      <c r="AG250" s="195">
        <v>1.25</v>
      </c>
      <c r="AH250" s="195">
        <v>0</v>
      </c>
      <c r="AI250" s="195">
        <v>0.25413222051635598</v>
      </c>
      <c r="AJ250" s="195">
        <v>0.232126502503957</v>
      </c>
      <c r="AK250" s="195">
        <v>0</v>
      </c>
      <c r="AL250" s="195">
        <v>0.99782908699943496</v>
      </c>
      <c r="AM250" s="195">
        <v>0</v>
      </c>
      <c r="AN250" s="195">
        <v>0</v>
      </c>
      <c r="AO250" s="195">
        <v>-0.249999999999996</v>
      </c>
      <c r="AP250" s="195">
        <v>0</v>
      </c>
      <c r="AQ250" s="195">
        <v>0</v>
      </c>
      <c r="AR250" s="195">
        <v>0</v>
      </c>
      <c r="AS250" s="195">
        <v>0</v>
      </c>
      <c r="AT250" s="195">
        <v>0</v>
      </c>
      <c r="AU250" s="195">
        <v>456.25</v>
      </c>
      <c r="AV250" s="324"/>
      <c r="AW250" s="324"/>
      <c r="AX250" s="324"/>
      <c r="AY250" s="324"/>
      <c r="AZ250" s="324"/>
      <c r="BA250" s="324"/>
      <c r="BH250" s="337">
        <v>245</v>
      </c>
      <c r="BI250" s="337">
        <v>45552000</v>
      </c>
      <c r="BJ250" s="90">
        <v>185</v>
      </c>
      <c r="BK250" s="90">
        <v>1019.487248</v>
      </c>
      <c r="BL250" s="90">
        <v>229.16125199999999</v>
      </c>
      <c r="BM250" s="90">
        <v>5.0572215959999998</v>
      </c>
      <c r="BN250" s="90">
        <v>-1019.487248</v>
      </c>
      <c r="BO250" s="90">
        <v>-200.90940079999999</v>
      </c>
      <c r="BP250" s="90">
        <v>-208.19462960000001</v>
      </c>
      <c r="BQ250" s="338">
        <f t="shared" si="58"/>
        <v>527.22222222222217</v>
      </c>
      <c r="BT250" s="337">
        <v>245</v>
      </c>
      <c r="BU250" s="337">
        <v>45552000</v>
      </c>
      <c r="BV250" s="90">
        <v>1041.258241</v>
      </c>
      <c r="BW250" s="90">
        <v>1001.419366</v>
      </c>
      <c r="BX250" s="90">
        <v>-32.926620130000003</v>
      </c>
      <c r="BY250" s="90">
        <v>31.227061469999999</v>
      </c>
      <c r="BZ250" s="90">
        <v>-188.35152199999999</v>
      </c>
      <c r="CA250" s="90">
        <v>176.96756809999999</v>
      </c>
    </row>
    <row r="251" spans="31:79" ht="9.9499999999999993" customHeight="1">
      <c r="AE251" s="195">
        <v>211</v>
      </c>
      <c r="AF251" s="195">
        <v>39595200</v>
      </c>
      <c r="AG251" s="195">
        <v>2.5</v>
      </c>
      <c r="AH251" s="195">
        <v>0</v>
      </c>
      <c r="AI251" s="195">
        <v>0.251470581802541</v>
      </c>
      <c r="AJ251" s="195">
        <v>0.23211167632492899</v>
      </c>
      <c r="AK251" s="195">
        <v>0</v>
      </c>
      <c r="AL251" s="195">
        <v>0.98983853105700803</v>
      </c>
      <c r="AM251" s="195">
        <v>0</v>
      </c>
      <c r="AN251" s="195">
        <v>0</v>
      </c>
      <c r="AO251" s="195">
        <v>-0.25000000000006001</v>
      </c>
      <c r="AP251" s="195">
        <v>0</v>
      </c>
      <c r="AQ251" s="195">
        <v>0</v>
      </c>
      <c r="AR251" s="195">
        <v>0</v>
      </c>
      <c r="AS251" s="195">
        <v>0</v>
      </c>
      <c r="AT251" s="195">
        <v>0</v>
      </c>
      <c r="AU251" s="195">
        <v>458.27777777777698</v>
      </c>
      <c r="AV251" s="324"/>
      <c r="AW251" s="324"/>
      <c r="AX251" s="324"/>
      <c r="AY251" s="324"/>
      <c r="AZ251" s="324"/>
      <c r="BA251" s="324"/>
      <c r="BH251" s="337">
        <v>246</v>
      </c>
      <c r="BI251" s="337">
        <v>45727200</v>
      </c>
      <c r="BJ251" s="90">
        <v>185</v>
      </c>
      <c r="BK251" s="90">
        <v>1019.5300580000001</v>
      </c>
      <c r="BL251" s="90">
        <v>229.21223309999999</v>
      </c>
      <c r="BM251" s="90">
        <v>5.0481002799999999</v>
      </c>
      <c r="BN251" s="90">
        <v>-1019.5300580000001</v>
      </c>
      <c r="BO251" s="90">
        <v>-200.96016270000001</v>
      </c>
      <c r="BP251" s="90">
        <v>-208.20397019999999</v>
      </c>
      <c r="BQ251" s="338">
        <f t="shared" si="58"/>
        <v>529.25</v>
      </c>
      <c r="BT251" s="337">
        <v>246</v>
      </c>
      <c r="BU251" s="337">
        <v>45727200</v>
      </c>
      <c r="BV251" s="90">
        <v>1041.2582689999999</v>
      </c>
      <c r="BW251" s="90">
        <v>1001.419453</v>
      </c>
      <c r="BX251" s="90">
        <v>-32.927853859999999</v>
      </c>
      <c r="BY251" s="90">
        <v>31.227061469999999</v>
      </c>
      <c r="BZ251" s="90">
        <v>-188.37095149999999</v>
      </c>
      <c r="CA251" s="90">
        <v>176.9769087</v>
      </c>
    </row>
    <row r="252" spans="31:79" ht="9.9499999999999993" customHeight="1">
      <c r="AE252" s="195">
        <v>212</v>
      </c>
      <c r="AF252" s="195">
        <v>39770400</v>
      </c>
      <c r="AG252" s="195">
        <v>2.5</v>
      </c>
      <c r="AH252" s="195">
        <v>0</v>
      </c>
      <c r="AI252" s="195">
        <v>0.25135378180253598</v>
      </c>
      <c r="AJ252" s="195">
        <v>0.232009702503959</v>
      </c>
      <c r="AK252" s="195">
        <v>0</v>
      </c>
      <c r="AL252" s="195">
        <v>0.98139663086025497</v>
      </c>
      <c r="AM252" s="195">
        <v>0</v>
      </c>
      <c r="AN252" s="195">
        <v>0</v>
      </c>
      <c r="AO252" s="195">
        <v>-0.25000000000002798</v>
      </c>
      <c r="AP252" s="195">
        <v>0</v>
      </c>
      <c r="AQ252" s="195">
        <v>0</v>
      </c>
      <c r="AR252" s="195">
        <v>0</v>
      </c>
      <c r="AS252" s="195">
        <v>0</v>
      </c>
      <c r="AT252" s="195">
        <v>0</v>
      </c>
      <c r="AU252" s="195">
        <v>460.30555555555497</v>
      </c>
      <c r="AV252" s="324"/>
      <c r="AW252" s="324"/>
      <c r="AX252" s="324"/>
      <c r="AY252" s="324"/>
      <c r="AZ252" s="324"/>
      <c r="BA252" s="324"/>
      <c r="BH252" s="337">
        <v>247</v>
      </c>
      <c r="BI252" s="337">
        <v>45902400</v>
      </c>
      <c r="BJ252" s="90">
        <v>185</v>
      </c>
      <c r="BK252" s="90">
        <v>1019.570658</v>
      </c>
      <c r="BL252" s="90">
        <v>229.26084270000001</v>
      </c>
      <c r="BM252" s="90">
        <v>5.0401269979999999</v>
      </c>
      <c r="BN252" s="90">
        <v>-1019.570658</v>
      </c>
      <c r="BO252" s="90">
        <v>-201.00826699999999</v>
      </c>
      <c r="BP252" s="90">
        <v>-208.21244870000001</v>
      </c>
      <c r="BQ252" s="338">
        <f t="shared" si="58"/>
        <v>531.27777777777783</v>
      </c>
      <c r="BT252" s="337">
        <v>247</v>
      </c>
      <c r="BU252" s="337">
        <v>45902400</v>
      </c>
      <c r="BV252" s="90">
        <v>1041.2582990000001</v>
      </c>
      <c r="BW252" s="90">
        <v>1001.419546</v>
      </c>
      <c r="BX252" s="90">
        <v>-32.92918495</v>
      </c>
      <c r="BY252" s="90">
        <v>31.227061469999999</v>
      </c>
      <c r="BZ252" s="90">
        <v>-188.3914801</v>
      </c>
      <c r="CA252" s="90">
        <v>176.98538719999999</v>
      </c>
    </row>
    <row r="253" spans="31:79" ht="9.9499999999999993" customHeight="1">
      <c r="AE253" s="195">
        <v>213</v>
      </c>
      <c r="AF253" s="195">
        <v>39945600</v>
      </c>
      <c r="AG253" s="195">
        <v>2.5</v>
      </c>
      <c r="AH253" s="195">
        <v>0</v>
      </c>
      <c r="AI253" s="195">
        <v>0.25123698180253101</v>
      </c>
      <c r="AJ253" s="195">
        <v>0.231982869822351</v>
      </c>
      <c r="AK253" s="195">
        <v>0</v>
      </c>
      <c r="AL253" s="195">
        <v>0.974792853553196</v>
      </c>
      <c r="AM253" s="195">
        <v>0</v>
      </c>
      <c r="AN253" s="195">
        <v>0</v>
      </c>
      <c r="AO253" s="195">
        <v>-0.25000000000006001</v>
      </c>
      <c r="AP253" s="195">
        <v>0</v>
      </c>
      <c r="AQ253" s="195">
        <v>0</v>
      </c>
      <c r="AR253" s="195">
        <v>0</v>
      </c>
      <c r="AS253" s="195">
        <v>0</v>
      </c>
      <c r="AT253" s="195">
        <v>0</v>
      </c>
      <c r="AU253" s="195">
        <v>462.33333333333297</v>
      </c>
      <c r="AV253" s="324"/>
      <c r="AW253" s="324"/>
      <c r="AX253" s="324"/>
      <c r="AY253" s="324"/>
      <c r="AZ253" s="324"/>
      <c r="BA253" s="324"/>
      <c r="BH253" s="337">
        <v>248</v>
      </c>
      <c r="BI253" s="337">
        <v>46077600</v>
      </c>
      <c r="BJ253" s="90">
        <v>185</v>
      </c>
      <c r="BK253" s="90">
        <v>1019.610326</v>
      </c>
      <c r="BL253" s="90">
        <v>229.3083938</v>
      </c>
      <c r="BM253" s="90">
        <v>5.0319994039999996</v>
      </c>
      <c r="BN253" s="90">
        <v>-1019.610326</v>
      </c>
      <c r="BO253" s="90">
        <v>-201.0551006</v>
      </c>
      <c r="BP253" s="90">
        <v>-208.22129390000001</v>
      </c>
      <c r="BQ253" s="338">
        <f t="shared" si="58"/>
        <v>533.30555555555554</v>
      </c>
      <c r="BT253" s="337">
        <v>248</v>
      </c>
      <c r="BU253" s="337">
        <v>46077600</v>
      </c>
      <c r="BV253" s="90">
        <v>1041.2583320000001</v>
      </c>
      <c r="BW253" s="90">
        <v>1001.419643</v>
      </c>
      <c r="BX253" s="90">
        <v>-32.930613379999997</v>
      </c>
      <c r="BY253" s="90">
        <v>31.227061469999999</v>
      </c>
      <c r="BZ253" s="90">
        <v>-188.4129969</v>
      </c>
      <c r="CA253" s="90">
        <v>176.99423239999999</v>
      </c>
    </row>
    <row r="254" spans="31:79" ht="9.9499999999999993" customHeight="1">
      <c r="AE254" s="195">
        <v>214</v>
      </c>
      <c r="AF254" s="195">
        <v>40120800</v>
      </c>
      <c r="AG254" s="195">
        <v>2.5</v>
      </c>
      <c r="AH254" s="195">
        <v>0</v>
      </c>
      <c r="AI254" s="195">
        <v>0.248195108986733</v>
      </c>
      <c r="AJ254" s="195">
        <v>0.231892902503957</v>
      </c>
      <c r="AK254" s="195">
        <v>0</v>
      </c>
      <c r="AL254" s="195">
        <v>0.96839920556612602</v>
      </c>
      <c r="AM254" s="195">
        <v>0</v>
      </c>
      <c r="AN254" s="195">
        <v>0</v>
      </c>
      <c r="AO254" s="195">
        <v>-0.25000000000002798</v>
      </c>
      <c r="AP254" s="195">
        <v>0</v>
      </c>
      <c r="AQ254" s="195">
        <v>0</v>
      </c>
      <c r="AR254" s="195">
        <v>0</v>
      </c>
      <c r="AS254" s="195">
        <v>0</v>
      </c>
      <c r="AT254" s="195">
        <v>0</v>
      </c>
      <c r="AU254" s="195">
        <v>464.36111111111097</v>
      </c>
      <c r="AV254" s="324"/>
      <c r="AW254" s="324"/>
      <c r="AX254" s="324"/>
      <c r="AY254" s="324"/>
      <c r="AZ254" s="324"/>
      <c r="BA254" s="324"/>
      <c r="BH254" s="337">
        <v>249</v>
      </c>
      <c r="BI254" s="337">
        <v>46252800</v>
      </c>
      <c r="BJ254" s="90">
        <v>185</v>
      </c>
      <c r="BK254" s="90">
        <v>1019.650432</v>
      </c>
      <c r="BL254" s="90">
        <v>229.3564475</v>
      </c>
      <c r="BM254" s="90">
        <v>5.0234178460000001</v>
      </c>
      <c r="BN254" s="90">
        <v>-1019.650432</v>
      </c>
      <c r="BO254" s="90">
        <v>-201.10229659999999</v>
      </c>
      <c r="BP254" s="90">
        <v>-208.23073310000001</v>
      </c>
      <c r="BQ254" s="338">
        <f t="shared" si="58"/>
        <v>535.33333333333337</v>
      </c>
      <c r="BT254" s="337">
        <v>249</v>
      </c>
      <c r="BU254" s="337">
        <v>46252800</v>
      </c>
      <c r="BV254" s="90">
        <v>1041.2583669999999</v>
      </c>
      <c r="BW254" s="90">
        <v>1001.419745</v>
      </c>
      <c r="BX254" s="90">
        <v>-32.932140369999999</v>
      </c>
      <c r="BY254" s="90">
        <v>31.227061469999999</v>
      </c>
      <c r="BZ254" s="90">
        <v>-188.4354673</v>
      </c>
      <c r="CA254" s="90">
        <v>177.00367159999999</v>
      </c>
    </row>
    <row r="255" spans="31:79" ht="9.9499999999999993" customHeight="1">
      <c r="AE255" s="195">
        <v>215</v>
      </c>
      <c r="AF255" s="195">
        <v>40296000</v>
      </c>
      <c r="AG255" s="195">
        <v>2.5</v>
      </c>
      <c r="AH255" s="195">
        <v>0</v>
      </c>
      <c r="AI255" s="195">
        <v>0.248078308986728</v>
      </c>
      <c r="AJ255" s="195">
        <v>0.231855399062046</v>
      </c>
      <c r="AK255" s="195">
        <v>0</v>
      </c>
      <c r="AL255" s="195">
        <v>0.96144923428997997</v>
      </c>
      <c r="AM255" s="195">
        <v>0</v>
      </c>
      <c r="AN255" s="195">
        <v>0</v>
      </c>
      <c r="AO255" s="195">
        <v>-0.25000000000006001</v>
      </c>
      <c r="AP255" s="195">
        <v>0</v>
      </c>
      <c r="AQ255" s="195">
        <v>0</v>
      </c>
      <c r="AR255" s="195">
        <v>0</v>
      </c>
      <c r="AS255" s="195">
        <v>0</v>
      </c>
      <c r="AT255" s="195">
        <v>0</v>
      </c>
      <c r="AU255" s="195">
        <v>466.388888888888</v>
      </c>
      <c r="AV255" s="324"/>
      <c r="AW255" s="324"/>
      <c r="AX255" s="324"/>
      <c r="AY255" s="324"/>
      <c r="AZ255" s="324"/>
      <c r="BA255" s="324"/>
      <c r="BH255" s="337">
        <v>250</v>
      </c>
      <c r="BI255" s="337">
        <v>46428000</v>
      </c>
      <c r="BJ255" s="90">
        <v>185</v>
      </c>
      <c r="BK255" s="90">
        <v>1019.692408</v>
      </c>
      <c r="BL255" s="90">
        <v>229.40661919999999</v>
      </c>
      <c r="BM255" s="90">
        <v>5.0143521700000004</v>
      </c>
      <c r="BN255" s="90">
        <v>-1019.692408</v>
      </c>
      <c r="BO255" s="90">
        <v>-201.15155279999999</v>
      </c>
      <c r="BP255" s="90">
        <v>-208.24071420000001</v>
      </c>
      <c r="BQ255" s="338">
        <f t="shared" si="58"/>
        <v>537.36111111111109</v>
      </c>
      <c r="BT255" s="337">
        <v>250</v>
      </c>
      <c r="BU255" s="337">
        <v>46428000</v>
      </c>
      <c r="BV255" s="90">
        <v>1041.2584039999999</v>
      </c>
      <c r="BW255" s="90">
        <v>1001.419851</v>
      </c>
      <c r="BX255" s="90">
        <v>-32.933762219999998</v>
      </c>
      <c r="BY255" s="90">
        <v>31.227061469999999</v>
      </c>
      <c r="BZ255" s="90">
        <v>-188.45884029999999</v>
      </c>
      <c r="CA255" s="90">
        <v>177.01365279999999</v>
      </c>
    </row>
    <row r="256" spans="31:79" ht="9.9499999999999993" customHeight="1">
      <c r="AE256" s="195">
        <v>216</v>
      </c>
      <c r="AF256" s="195">
        <v>40471200</v>
      </c>
      <c r="AG256" s="195">
        <v>2.5</v>
      </c>
      <c r="AH256" s="195">
        <v>0</v>
      </c>
      <c r="AI256" s="195">
        <v>0.24796150898672301</v>
      </c>
      <c r="AJ256" s="195">
        <v>0.231776102503959</v>
      </c>
      <c r="AK256" s="195">
        <v>0</v>
      </c>
      <c r="AL256" s="195">
        <v>0.95507517495106398</v>
      </c>
      <c r="AM256" s="195">
        <v>0</v>
      </c>
      <c r="AN256" s="195">
        <v>0</v>
      </c>
      <c r="AO256" s="195">
        <v>-0.249999999999964</v>
      </c>
      <c r="AP256" s="195">
        <v>0</v>
      </c>
      <c r="AQ256" s="195">
        <v>0</v>
      </c>
      <c r="AR256" s="195">
        <v>0</v>
      </c>
      <c r="AS256" s="195">
        <v>0</v>
      </c>
      <c r="AT256" s="195">
        <v>0</v>
      </c>
      <c r="AU256" s="195">
        <v>468.416666666666</v>
      </c>
      <c r="AV256" s="324"/>
      <c r="AW256" s="324"/>
      <c r="AX256" s="324"/>
      <c r="AY256" s="324"/>
      <c r="AZ256" s="324"/>
      <c r="BA256" s="324"/>
      <c r="BH256" s="337">
        <v>251</v>
      </c>
      <c r="BI256" s="337">
        <v>46603200</v>
      </c>
      <c r="BJ256" s="90">
        <v>185</v>
      </c>
      <c r="BK256" s="90">
        <v>1019.73578</v>
      </c>
      <c r="BL256" s="90">
        <v>229.45805709999999</v>
      </c>
      <c r="BM256" s="90">
        <v>5.0048686079999998</v>
      </c>
      <c r="BN256" s="90">
        <v>-1019.73578</v>
      </c>
      <c r="BO256" s="90">
        <v>-201.20199959999999</v>
      </c>
      <c r="BP256" s="90">
        <v>-208.25118879999999</v>
      </c>
      <c r="BQ256" s="338">
        <f t="shared" si="58"/>
        <v>539.38888888888891</v>
      </c>
      <c r="BT256" s="337">
        <v>251</v>
      </c>
      <c r="BU256" s="337">
        <v>46603200</v>
      </c>
      <c r="BV256" s="90">
        <v>1041.2584440000001</v>
      </c>
      <c r="BW256" s="90">
        <v>1001.4199599999999</v>
      </c>
      <c r="BX256" s="90">
        <v>-32.935476190000003</v>
      </c>
      <c r="BY256" s="90">
        <v>31.227061469999999</v>
      </c>
      <c r="BZ256" s="90">
        <v>-188.4830437</v>
      </c>
      <c r="CA256" s="90">
        <v>177.0241274</v>
      </c>
    </row>
    <row r="257" spans="31:79" ht="9.9499999999999993" customHeight="1">
      <c r="AE257" s="195">
        <v>217</v>
      </c>
      <c r="AF257" s="195">
        <v>40646400</v>
      </c>
      <c r="AG257" s="195">
        <v>2.5</v>
      </c>
      <c r="AH257" s="195">
        <v>0</v>
      </c>
      <c r="AI257" s="195">
        <v>0.24442260206893901</v>
      </c>
      <c r="AJ257" s="195">
        <v>0.23172928966907599</v>
      </c>
      <c r="AK257" s="195">
        <v>0</v>
      </c>
      <c r="AL257" s="195">
        <v>0.95029798848813996</v>
      </c>
      <c r="AM257" s="195">
        <v>0</v>
      </c>
      <c r="AN257" s="195">
        <v>0</v>
      </c>
      <c r="AO257" s="195">
        <v>-0.25000000000002798</v>
      </c>
      <c r="AP257" s="195">
        <v>0</v>
      </c>
      <c r="AQ257" s="195">
        <v>0</v>
      </c>
      <c r="AR257" s="195">
        <v>0</v>
      </c>
      <c r="AS257" s="195">
        <v>0</v>
      </c>
      <c r="AT257" s="195">
        <v>0</v>
      </c>
      <c r="AU257" s="195">
        <v>470.444444444444</v>
      </c>
      <c r="AV257" s="324"/>
      <c r="AW257" s="324"/>
      <c r="AX257" s="324"/>
      <c r="AY257" s="324"/>
      <c r="AZ257" s="324"/>
      <c r="BA257" s="324"/>
      <c r="BH257" s="337">
        <v>252</v>
      </c>
      <c r="BI257" s="337">
        <v>46778400</v>
      </c>
      <c r="BJ257" s="90">
        <v>185</v>
      </c>
      <c r="BK257" s="90">
        <v>1019.7814519999999</v>
      </c>
      <c r="BL257" s="90">
        <v>229.51196820000001</v>
      </c>
      <c r="BM257" s="90">
        <v>4.9927226019999997</v>
      </c>
      <c r="BN257" s="90">
        <v>-1019.7814519999999</v>
      </c>
      <c r="BO257" s="90">
        <v>-201.25488110000001</v>
      </c>
      <c r="BP257" s="90">
        <v>-208.2643645</v>
      </c>
      <c r="BQ257" s="338">
        <f t="shared" si="58"/>
        <v>541.41666666666663</v>
      </c>
      <c r="BT257" s="337">
        <v>252</v>
      </c>
      <c r="BU257" s="337">
        <v>46778400</v>
      </c>
      <c r="BV257" s="90">
        <v>1041.2584850000001</v>
      </c>
      <c r="BW257" s="90">
        <v>1001.420074</v>
      </c>
      <c r="BX257" s="90">
        <v>-32.937280710000003</v>
      </c>
      <c r="BY257" s="90">
        <v>31.227061469999999</v>
      </c>
      <c r="BZ257" s="90">
        <v>-188.5082936</v>
      </c>
      <c r="CA257" s="90">
        <v>177.03730300000001</v>
      </c>
    </row>
    <row r="258" spans="31:79" ht="9.9499999999999993" customHeight="1">
      <c r="AE258" s="195">
        <v>218</v>
      </c>
      <c r="AF258" s="195">
        <v>40821600</v>
      </c>
      <c r="AG258" s="195">
        <v>2.5</v>
      </c>
      <c r="AH258" s="195">
        <v>0</v>
      </c>
      <c r="AI258" s="195">
        <v>0.24442260206899499</v>
      </c>
      <c r="AJ258" s="195">
        <v>0.231659302503957</v>
      </c>
      <c r="AK258" s="195">
        <v>0</v>
      </c>
      <c r="AL258" s="195">
        <v>0.944592384680641</v>
      </c>
      <c r="AM258" s="195">
        <v>0</v>
      </c>
      <c r="AN258" s="195">
        <v>0</v>
      </c>
      <c r="AO258" s="195">
        <v>-0.249999999999996</v>
      </c>
      <c r="AP258" s="195">
        <v>0</v>
      </c>
      <c r="AQ258" s="195">
        <v>0</v>
      </c>
      <c r="AR258" s="195">
        <v>0</v>
      </c>
      <c r="AS258" s="195">
        <v>0</v>
      </c>
      <c r="AT258" s="195">
        <v>0</v>
      </c>
      <c r="AU258" s="195">
        <v>472.472222222222</v>
      </c>
      <c r="AV258" s="324"/>
      <c r="AW258" s="324"/>
      <c r="AX258" s="324"/>
      <c r="AY258" s="324"/>
      <c r="AZ258" s="324"/>
      <c r="BA258" s="324"/>
      <c r="BH258" s="337">
        <v>253</v>
      </c>
      <c r="BI258" s="337">
        <v>46953600</v>
      </c>
      <c r="BJ258" s="90">
        <v>185</v>
      </c>
      <c r="BK258" s="90">
        <v>1019.8471919999999</v>
      </c>
      <c r="BL258" s="90">
        <v>229.5703646</v>
      </c>
      <c r="BM258" s="90">
        <v>4.9504028360000003</v>
      </c>
      <c r="BN258" s="90">
        <v>-1019.8471919999999</v>
      </c>
      <c r="BO258" s="90">
        <v>-201.3121749</v>
      </c>
      <c r="BP258" s="90">
        <v>-208.3077869</v>
      </c>
      <c r="BQ258" s="338">
        <f t="shared" si="58"/>
        <v>543.44444444444446</v>
      </c>
      <c r="BT258" s="337">
        <v>253</v>
      </c>
      <c r="BU258" s="337">
        <v>46953600</v>
      </c>
      <c r="BV258" s="90">
        <v>1041.2585280000001</v>
      </c>
      <c r="BW258" s="90">
        <v>1001.420208</v>
      </c>
      <c r="BX258" s="90">
        <v>-32.93916651</v>
      </c>
      <c r="BY258" s="90">
        <v>31.227061469999999</v>
      </c>
      <c r="BZ258" s="90">
        <v>-188.53777629999999</v>
      </c>
      <c r="CA258" s="90">
        <v>177.08072540000001</v>
      </c>
    </row>
    <row r="259" spans="31:79" ht="9.9499999999999993" customHeight="1">
      <c r="AE259" s="195">
        <v>219</v>
      </c>
      <c r="AF259" s="195">
        <v>40996800</v>
      </c>
      <c r="AG259" s="195">
        <v>2.5</v>
      </c>
      <c r="AH259" s="195">
        <v>0</v>
      </c>
      <c r="AI259" s="195">
        <v>0.24430580206893401</v>
      </c>
      <c r="AJ259" s="195">
        <v>0.23160456741063101</v>
      </c>
      <c r="AK259" s="195">
        <v>0</v>
      </c>
      <c r="AL259" s="195">
        <v>0.93607999444472201</v>
      </c>
      <c r="AM259" s="195">
        <v>0</v>
      </c>
      <c r="AN259" s="195">
        <v>0</v>
      </c>
      <c r="AO259" s="195">
        <v>-0.249999999999964</v>
      </c>
      <c r="AP259" s="195">
        <v>0</v>
      </c>
      <c r="AQ259" s="195">
        <v>0</v>
      </c>
      <c r="AR259" s="195">
        <v>0</v>
      </c>
      <c r="AS259" s="195">
        <v>0</v>
      </c>
      <c r="AT259" s="195">
        <v>0</v>
      </c>
      <c r="AU259" s="195">
        <v>474.5</v>
      </c>
      <c r="AV259" s="324"/>
      <c r="AW259" s="324"/>
      <c r="AX259" s="324"/>
      <c r="AY259" s="324"/>
      <c r="AZ259" s="324"/>
      <c r="BA259" s="324"/>
      <c r="BH259" s="337">
        <v>254</v>
      </c>
      <c r="BI259" s="337">
        <v>47128800</v>
      </c>
      <c r="BJ259" s="90">
        <v>185</v>
      </c>
      <c r="BK259" s="90">
        <v>1019.933527</v>
      </c>
      <c r="BL259" s="90">
        <v>229.63270510000001</v>
      </c>
      <c r="BM259" s="90">
        <v>4.8933316140000001</v>
      </c>
      <c r="BN259" s="90">
        <v>-1019.933527</v>
      </c>
      <c r="BO259" s="90">
        <v>-201.37330829999999</v>
      </c>
      <c r="BP259" s="90">
        <v>-208.36606520000001</v>
      </c>
      <c r="BQ259" s="338">
        <f t="shared" si="58"/>
        <v>545.47222222222217</v>
      </c>
      <c r="BT259" s="337">
        <v>254</v>
      </c>
      <c r="BU259" s="337">
        <v>47128800</v>
      </c>
      <c r="BV259" s="90">
        <v>1041.2585730000001</v>
      </c>
      <c r="BW259" s="90">
        <v>1001.4203639999999</v>
      </c>
      <c r="BX259" s="90">
        <v>-32.941120359999999</v>
      </c>
      <c r="BY259" s="90">
        <v>31.227061469999999</v>
      </c>
      <c r="BZ259" s="90">
        <v>-188.57243299999999</v>
      </c>
      <c r="CA259" s="90">
        <v>177.13900380000001</v>
      </c>
    </row>
    <row r="260" spans="31:79" ht="9.9499999999999993" customHeight="1">
      <c r="AE260" s="195">
        <v>220</v>
      </c>
      <c r="AF260" s="195">
        <v>41172000</v>
      </c>
      <c r="AG260" s="195">
        <v>2.5</v>
      </c>
      <c r="AH260" s="195">
        <v>0</v>
      </c>
      <c r="AI260" s="195">
        <v>0.244189002068985</v>
      </c>
      <c r="AJ260" s="195">
        <v>0.231542502503959</v>
      </c>
      <c r="AK260" s="195">
        <v>0</v>
      </c>
      <c r="AL260" s="195">
        <v>0.93388238307541405</v>
      </c>
      <c r="AM260" s="195">
        <v>0</v>
      </c>
      <c r="AN260" s="195">
        <v>0</v>
      </c>
      <c r="AO260" s="195">
        <v>-0.249999999999964</v>
      </c>
      <c r="AP260" s="195">
        <v>0</v>
      </c>
      <c r="AQ260" s="195">
        <v>0</v>
      </c>
      <c r="AR260" s="195">
        <v>0</v>
      </c>
      <c r="AS260" s="195">
        <v>0</v>
      </c>
      <c r="AT260" s="195">
        <v>0</v>
      </c>
      <c r="AU260" s="195">
        <v>476.52777777777698</v>
      </c>
      <c r="AV260" s="324"/>
      <c r="AW260" s="324"/>
      <c r="AX260" s="324"/>
      <c r="AY260" s="324"/>
      <c r="AZ260" s="324"/>
      <c r="BA260" s="324"/>
      <c r="BH260" s="337">
        <v>255</v>
      </c>
      <c r="BI260" s="337">
        <v>47304000</v>
      </c>
      <c r="BJ260" s="90">
        <v>185</v>
      </c>
      <c r="BK260" s="90">
        <v>1020.022638</v>
      </c>
      <c r="BL260" s="90">
        <v>229.6986244</v>
      </c>
      <c r="BM260" s="90">
        <v>4.831893022</v>
      </c>
      <c r="BN260" s="90">
        <v>-1020.022638</v>
      </c>
      <c r="BO260" s="90">
        <v>-201.43790870000001</v>
      </c>
      <c r="BP260" s="90">
        <v>-208.42882259999999</v>
      </c>
      <c r="BQ260" s="338">
        <f t="shared" si="58"/>
        <v>547.5</v>
      </c>
      <c r="BT260" s="337">
        <v>255</v>
      </c>
      <c r="BU260" s="337">
        <v>47304000</v>
      </c>
      <c r="BV260" s="90">
        <v>1041.258619</v>
      </c>
      <c r="BW260" s="90">
        <v>1001.420543</v>
      </c>
      <c r="BX260" s="90">
        <v>-32.943132499999997</v>
      </c>
      <c r="BY260" s="90">
        <v>31.227061469999999</v>
      </c>
      <c r="BZ260" s="90">
        <v>-188.6120095</v>
      </c>
      <c r="CA260" s="90">
        <v>177.2017611</v>
      </c>
    </row>
    <row r="261" spans="31:79" ht="9.9499999999999993" customHeight="1">
      <c r="AE261" s="195">
        <v>221</v>
      </c>
      <c r="AF261" s="195">
        <v>41347200</v>
      </c>
      <c r="AG261" s="195">
        <v>2.5</v>
      </c>
      <c r="AH261" s="195">
        <v>0</v>
      </c>
      <c r="AI261" s="195">
        <v>0.24407220206892399</v>
      </c>
      <c r="AJ261" s="195">
        <v>0.231481258174497</v>
      </c>
      <c r="AK261" s="195">
        <v>0</v>
      </c>
      <c r="AL261" s="195">
        <v>0.93391996955518297</v>
      </c>
      <c r="AM261" s="195">
        <v>0</v>
      </c>
      <c r="AN261" s="195">
        <v>0</v>
      </c>
      <c r="AO261" s="195">
        <v>-0.249999999999964</v>
      </c>
      <c r="AP261" s="195">
        <v>0</v>
      </c>
      <c r="AQ261" s="195">
        <v>0</v>
      </c>
      <c r="AR261" s="195">
        <v>0</v>
      </c>
      <c r="AS261" s="195">
        <v>0</v>
      </c>
      <c r="AT261" s="195">
        <v>0</v>
      </c>
      <c r="AU261" s="195">
        <v>478.55555555555497</v>
      </c>
      <c r="AV261" s="324"/>
      <c r="AW261" s="324"/>
      <c r="AX261" s="324"/>
      <c r="AY261" s="324"/>
      <c r="AZ261" s="324"/>
      <c r="BA261" s="324"/>
      <c r="BH261" s="337">
        <v>256</v>
      </c>
      <c r="BI261" s="337">
        <v>47479200</v>
      </c>
      <c r="BJ261" s="90">
        <v>185</v>
      </c>
      <c r="BK261" s="90">
        <v>1019.481904</v>
      </c>
      <c r="BL261" s="90">
        <v>228.2082188</v>
      </c>
      <c r="BM261" s="90">
        <v>4.7699937090000004</v>
      </c>
      <c r="BN261" s="90">
        <v>-1019.481904</v>
      </c>
      <c r="BO261" s="90">
        <v>-199.94629230000001</v>
      </c>
      <c r="BP261" s="90">
        <v>-208.4919328</v>
      </c>
      <c r="BQ261" s="338">
        <f t="shared" si="58"/>
        <v>549.52777777777783</v>
      </c>
      <c r="BT261" s="337">
        <v>256</v>
      </c>
      <c r="BU261" s="337">
        <v>47479200</v>
      </c>
      <c r="BV261" s="90">
        <v>1041.2586670000001</v>
      </c>
      <c r="BW261" s="90">
        <v>1001.420742</v>
      </c>
      <c r="BX261" s="90">
        <v>-32.945212410000003</v>
      </c>
      <c r="BY261" s="90">
        <v>31.227061469999999</v>
      </c>
      <c r="BZ261" s="90">
        <v>-188.65594770000001</v>
      </c>
      <c r="CA261" s="90">
        <v>177.26487130000001</v>
      </c>
    </row>
    <row r="262" spans="31:79" ht="9.9499999999999993" customHeight="1">
      <c r="AE262" s="195">
        <v>222</v>
      </c>
      <c r="AF262" s="195">
        <v>41522400</v>
      </c>
      <c r="AG262" s="195">
        <v>2.5</v>
      </c>
      <c r="AH262" s="195">
        <v>0</v>
      </c>
      <c r="AI262" s="195">
        <v>0.24026986104921899</v>
      </c>
      <c r="AJ262" s="195">
        <v>0.231425702503957</v>
      </c>
      <c r="AK262" s="195">
        <v>0</v>
      </c>
      <c r="AL262" s="195">
        <v>0.93387877968625199</v>
      </c>
      <c r="AM262" s="195">
        <v>0</v>
      </c>
      <c r="AN262" s="195">
        <v>0</v>
      </c>
      <c r="AO262" s="195">
        <v>-0.249999999999964</v>
      </c>
      <c r="AP262" s="195">
        <v>0</v>
      </c>
      <c r="AQ262" s="195">
        <v>0</v>
      </c>
      <c r="AR262" s="195">
        <v>0</v>
      </c>
      <c r="AS262" s="195">
        <v>0</v>
      </c>
      <c r="AT262" s="195">
        <v>0</v>
      </c>
      <c r="AU262" s="195">
        <v>480.58333333333297</v>
      </c>
      <c r="AV262" s="324"/>
      <c r="AW262" s="324"/>
      <c r="AX262" s="324"/>
      <c r="AY262" s="324"/>
      <c r="AZ262" s="324"/>
      <c r="BA262" s="324"/>
      <c r="BH262" s="337">
        <v>257</v>
      </c>
      <c r="BI262" s="337">
        <v>47654400</v>
      </c>
      <c r="BJ262" s="90">
        <v>185</v>
      </c>
      <c r="BK262" s="90">
        <v>1019.548964</v>
      </c>
      <c r="BL262" s="90">
        <v>228.25668709999999</v>
      </c>
      <c r="BM262" s="90">
        <v>4.7161670630000003</v>
      </c>
      <c r="BN262" s="90">
        <v>-1019.548964</v>
      </c>
      <c r="BO262" s="90">
        <v>-199.98695810000001</v>
      </c>
      <c r="BP262" s="90">
        <v>-208.55356190000001</v>
      </c>
      <c r="BQ262" s="338">
        <f t="shared" ref="BQ262:BQ325" si="61">BI262/$BQ$4</f>
        <v>551.55555555555554</v>
      </c>
      <c r="BT262" s="337">
        <v>257</v>
      </c>
      <c r="BU262" s="337">
        <v>47654400</v>
      </c>
      <c r="BV262" s="90">
        <v>1041.258716</v>
      </c>
      <c r="BW262" s="90">
        <v>1001.420957</v>
      </c>
      <c r="BX262" s="90">
        <v>-32.94737885</v>
      </c>
      <c r="BY262" s="90">
        <v>31.227061469999999</v>
      </c>
      <c r="BZ262" s="90">
        <v>-188.70372839999999</v>
      </c>
      <c r="CA262" s="90">
        <v>177.32650039999999</v>
      </c>
    </row>
    <row r="263" spans="31:79" ht="9.9499999999999993" customHeight="1">
      <c r="AE263" s="195">
        <v>223</v>
      </c>
      <c r="AF263" s="195">
        <v>41697600</v>
      </c>
      <c r="AG263" s="195">
        <v>2.5</v>
      </c>
      <c r="AH263" s="195">
        <v>0</v>
      </c>
      <c r="AI263" s="195">
        <v>0.24015306104915901</v>
      </c>
      <c r="AJ263" s="195">
        <v>0.231359387946168</v>
      </c>
      <c r="AK263" s="195">
        <v>0</v>
      </c>
      <c r="AL263" s="195">
        <v>0.933634308802615</v>
      </c>
      <c r="AM263" s="195">
        <v>0</v>
      </c>
      <c r="AN263" s="195">
        <v>0</v>
      </c>
      <c r="AO263" s="195">
        <v>-0.249999999999964</v>
      </c>
      <c r="AP263" s="195">
        <v>0</v>
      </c>
      <c r="AQ263" s="195">
        <v>0</v>
      </c>
      <c r="AR263" s="195">
        <v>0</v>
      </c>
      <c r="AS263" s="195">
        <v>0</v>
      </c>
      <c r="AT263" s="195">
        <v>0</v>
      </c>
      <c r="AU263" s="195">
        <v>482.61111111111097</v>
      </c>
      <c r="AV263" s="324"/>
      <c r="AW263" s="324"/>
      <c r="AX263" s="324"/>
      <c r="AY263" s="324"/>
      <c r="AZ263" s="324"/>
      <c r="BA263" s="324"/>
      <c r="BH263" s="337">
        <v>258</v>
      </c>
      <c r="BI263" s="337">
        <v>47829600</v>
      </c>
      <c r="BJ263" s="90">
        <v>185</v>
      </c>
      <c r="BK263" s="90">
        <v>1019.62023</v>
      </c>
      <c r="BL263" s="90">
        <v>228.31003519999999</v>
      </c>
      <c r="BM263" s="90">
        <v>4.6630363399999997</v>
      </c>
      <c r="BN263" s="90">
        <v>-1019.62023</v>
      </c>
      <c r="BO263" s="90">
        <v>-200.03296940000001</v>
      </c>
      <c r="BP263" s="90">
        <v>-208.61402939999999</v>
      </c>
      <c r="BQ263" s="338">
        <f t="shared" si="61"/>
        <v>553.58333333333337</v>
      </c>
      <c r="BT263" s="337">
        <v>258</v>
      </c>
      <c r="BU263" s="337">
        <v>47829600</v>
      </c>
      <c r="BV263" s="90">
        <v>1041.2587679999999</v>
      </c>
      <c r="BW263" s="90">
        <v>1001.421189</v>
      </c>
      <c r="BX263" s="90">
        <v>-32.94963782</v>
      </c>
      <c r="BY263" s="90">
        <v>31.227061469999999</v>
      </c>
      <c r="BZ263" s="90">
        <v>-188.75489920000001</v>
      </c>
      <c r="CA263" s="90">
        <v>177.3869679</v>
      </c>
    </row>
    <row r="264" spans="31:79" ht="9.9499999999999993" customHeight="1">
      <c r="AE264" s="195">
        <v>224</v>
      </c>
      <c r="AF264" s="195">
        <v>41872800</v>
      </c>
      <c r="AG264" s="195">
        <v>2.5</v>
      </c>
      <c r="AH264" s="195">
        <v>0</v>
      </c>
      <c r="AI264" s="195">
        <v>0.24015306104915901</v>
      </c>
      <c r="AJ264" s="195">
        <v>0.231308902503956</v>
      </c>
      <c r="AK264" s="195">
        <v>0</v>
      </c>
      <c r="AL264" s="195">
        <v>0.93300370699728397</v>
      </c>
      <c r="AM264" s="195">
        <v>0</v>
      </c>
      <c r="AN264" s="195">
        <v>0</v>
      </c>
      <c r="AO264" s="195">
        <v>-0.249999999999996</v>
      </c>
      <c r="AP264" s="195">
        <v>0</v>
      </c>
      <c r="AQ264" s="195">
        <v>0</v>
      </c>
      <c r="AR264" s="195">
        <v>0</v>
      </c>
      <c r="AS264" s="195">
        <v>0</v>
      </c>
      <c r="AT264" s="195">
        <v>0</v>
      </c>
      <c r="AU264" s="195">
        <v>484.638888888888</v>
      </c>
      <c r="AV264" s="324"/>
      <c r="AW264" s="324"/>
      <c r="AX264" s="324"/>
      <c r="AY264" s="324"/>
      <c r="AZ264" s="324"/>
      <c r="BA264" s="324"/>
      <c r="BH264" s="337">
        <v>259</v>
      </c>
      <c r="BI264" s="337">
        <v>48004800</v>
      </c>
      <c r="BJ264" s="90">
        <v>185</v>
      </c>
      <c r="BK264" s="90">
        <v>1019.695563</v>
      </c>
      <c r="BL264" s="90">
        <v>228.3684724</v>
      </c>
      <c r="BM264" s="90">
        <v>4.6104239509999996</v>
      </c>
      <c r="BN264" s="90">
        <v>-1019.695563</v>
      </c>
      <c r="BO264" s="90">
        <v>-200.0845602</v>
      </c>
      <c r="BP264" s="90">
        <v>-208.67348820000001</v>
      </c>
      <c r="BQ264" s="338">
        <f t="shared" si="61"/>
        <v>555.61111111111109</v>
      </c>
      <c r="BT264" s="337">
        <v>259</v>
      </c>
      <c r="BU264" s="337">
        <v>48004800</v>
      </c>
      <c r="BV264" s="90">
        <v>1041.258822</v>
      </c>
      <c r="BW264" s="90">
        <v>1001.421434</v>
      </c>
      <c r="BX264" s="90">
        <v>-32.951999100000002</v>
      </c>
      <c r="BY264" s="90">
        <v>31.227061469999999</v>
      </c>
      <c r="BZ264" s="90">
        <v>-188.8091503</v>
      </c>
      <c r="CA264" s="90">
        <v>177.44642669999999</v>
      </c>
    </row>
    <row r="265" spans="31:79" ht="9.9499999999999993" customHeight="1">
      <c r="AE265" s="195">
        <v>225</v>
      </c>
      <c r="AF265" s="195">
        <v>42048000</v>
      </c>
      <c r="AG265" s="195">
        <v>2.5</v>
      </c>
      <c r="AH265" s="195">
        <v>0</v>
      </c>
      <c r="AI265" s="195">
        <v>0.240036261049209</v>
      </c>
      <c r="AJ265" s="195">
        <v>0.23123898278465299</v>
      </c>
      <c r="AK265" s="195">
        <v>0</v>
      </c>
      <c r="AL265" s="195">
        <v>0.93203941329915196</v>
      </c>
      <c r="AM265" s="195">
        <v>0</v>
      </c>
      <c r="AN265" s="195">
        <v>0</v>
      </c>
      <c r="AO265" s="195">
        <v>-0.249999999999964</v>
      </c>
      <c r="AP265" s="195">
        <v>0</v>
      </c>
      <c r="AQ265" s="195">
        <v>0</v>
      </c>
      <c r="AR265" s="195">
        <v>0</v>
      </c>
      <c r="AS265" s="195">
        <v>0</v>
      </c>
      <c r="AT265" s="195">
        <v>0</v>
      </c>
      <c r="AU265" s="195">
        <v>486.666666666666</v>
      </c>
      <c r="AV265" s="324"/>
      <c r="AW265" s="324"/>
      <c r="AX265" s="324"/>
      <c r="AY265" s="324"/>
      <c r="AZ265" s="324"/>
      <c r="BA265" s="324"/>
      <c r="BH265" s="337">
        <v>260</v>
      </c>
      <c r="BI265" s="337">
        <v>48180000</v>
      </c>
      <c r="BJ265" s="90">
        <v>185</v>
      </c>
      <c r="BK265" s="90">
        <v>1019.806634</v>
      </c>
      <c r="BL265" s="90">
        <v>228.4395495</v>
      </c>
      <c r="BM265" s="90">
        <v>4.5305326079999997</v>
      </c>
      <c r="BN265" s="90">
        <v>-1019.806634</v>
      </c>
      <c r="BO265" s="90">
        <v>-200.14960540000001</v>
      </c>
      <c r="BP265" s="90">
        <v>-208.7594115</v>
      </c>
      <c r="BQ265" s="338">
        <f t="shared" si="61"/>
        <v>557.63888888888891</v>
      </c>
      <c r="BT265" s="337">
        <v>260</v>
      </c>
      <c r="BU265" s="337">
        <v>48180000</v>
      </c>
      <c r="BV265" s="90">
        <v>1041.2588800000001</v>
      </c>
      <c r="BW265" s="90">
        <v>1001.42171</v>
      </c>
      <c r="BX265" s="90">
        <v>-32.954513900000002</v>
      </c>
      <c r="BY265" s="90">
        <v>31.227061469999999</v>
      </c>
      <c r="BZ265" s="90">
        <v>-188.8703232</v>
      </c>
      <c r="CA265" s="90">
        <v>177.53235000000001</v>
      </c>
    </row>
    <row r="266" spans="31:79" ht="9.9499999999999993" customHeight="1">
      <c r="AE266" s="195">
        <v>226</v>
      </c>
      <c r="AF266" s="195">
        <v>42223200</v>
      </c>
      <c r="AG266" s="195">
        <v>3.125</v>
      </c>
      <c r="AH266" s="195">
        <v>0</v>
      </c>
      <c r="AI266" s="195">
        <v>0.23991946104914899</v>
      </c>
      <c r="AJ266" s="195">
        <v>0.23119803118656301</v>
      </c>
      <c r="AK266" s="195">
        <v>0</v>
      </c>
      <c r="AL266" s="195">
        <v>0.93093527744493199</v>
      </c>
      <c r="AM266" s="195">
        <v>0</v>
      </c>
      <c r="AN266" s="195">
        <v>0</v>
      </c>
      <c r="AO266" s="195">
        <v>-0.249999999999964</v>
      </c>
      <c r="AP266" s="195">
        <v>0</v>
      </c>
      <c r="AQ266" s="195">
        <v>0</v>
      </c>
      <c r="AR266" s="195">
        <v>0</v>
      </c>
      <c r="AS266" s="195">
        <v>0</v>
      </c>
      <c r="AT266" s="195">
        <v>0</v>
      </c>
      <c r="AU266" s="195">
        <v>488.694444444444</v>
      </c>
      <c r="AV266" s="324"/>
      <c r="AW266" s="324"/>
      <c r="AX266" s="324"/>
      <c r="AY266" s="324"/>
      <c r="AZ266" s="324"/>
      <c r="BA266" s="324"/>
      <c r="BH266" s="337">
        <v>261</v>
      </c>
      <c r="BI266" s="337">
        <v>48355200</v>
      </c>
      <c r="BJ266" s="90">
        <v>185</v>
      </c>
      <c r="BK266" s="90">
        <v>1019.929585</v>
      </c>
      <c r="BL266" s="90">
        <v>228.52872600000001</v>
      </c>
      <c r="BM266" s="90">
        <v>4.4485171130000003</v>
      </c>
      <c r="BN266" s="90">
        <v>-1019.929585</v>
      </c>
      <c r="BO266" s="90">
        <v>-200.23383870000001</v>
      </c>
      <c r="BP266" s="90">
        <v>-208.84637029999999</v>
      </c>
      <c r="BQ266" s="338">
        <f t="shared" si="61"/>
        <v>559.66666666666663</v>
      </c>
      <c r="BT266" s="337">
        <v>261</v>
      </c>
      <c r="BU266" s="337">
        <v>48355200</v>
      </c>
      <c r="BV266" s="90">
        <v>1041.2589419999999</v>
      </c>
      <c r="BW266" s="90">
        <v>1001.422022</v>
      </c>
      <c r="BX266" s="90">
        <v>-32.957231319999998</v>
      </c>
      <c r="BY266" s="90">
        <v>31.227061469999999</v>
      </c>
      <c r="BZ266" s="90">
        <v>-188.9394638</v>
      </c>
      <c r="CA266" s="90">
        <v>177.6193088</v>
      </c>
    </row>
    <row r="267" spans="31:79" ht="9.9499999999999993" customHeight="1">
      <c r="AE267" s="195">
        <v>227</v>
      </c>
      <c r="AF267" s="195">
        <v>42398400</v>
      </c>
      <c r="AG267" s="195">
        <v>3.125</v>
      </c>
      <c r="AH267" s="195">
        <v>0</v>
      </c>
      <c r="AI267" s="195">
        <v>0.23991946204918199</v>
      </c>
      <c r="AJ267" s="195">
        <v>0.23119092506614999</v>
      </c>
      <c r="AK267" s="195">
        <v>0</v>
      </c>
      <c r="AL267" s="195">
        <v>0.92986384978562897</v>
      </c>
      <c r="AM267" s="195">
        <v>0</v>
      </c>
      <c r="AN267" s="195">
        <v>0</v>
      </c>
      <c r="AO267" s="195">
        <v>-0.249999999999964</v>
      </c>
      <c r="AP267" s="195">
        <v>0</v>
      </c>
      <c r="AQ267" s="195">
        <v>0</v>
      </c>
      <c r="AR267" s="195">
        <v>0</v>
      </c>
      <c r="AS267" s="195">
        <v>0</v>
      </c>
      <c r="AT267" s="195">
        <v>0</v>
      </c>
      <c r="AU267" s="195">
        <v>490.722222222222</v>
      </c>
      <c r="AV267" s="324"/>
      <c r="AW267" s="324"/>
      <c r="AX267" s="324"/>
      <c r="AY267" s="324"/>
      <c r="AZ267" s="324"/>
      <c r="BA267" s="324"/>
      <c r="BH267" s="337">
        <v>262</v>
      </c>
      <c r="BI267" s="337">
        <v>48530400</v>
      </c>
      <c r="BJ267" s="90">
        <v>185</v>
      </c>
      <c r="BK267" s="90">
        <v>1020.062591</v>
      </c>
      <c r="BL267" s="90">
        <v>228.6331701</v>
      </c>
      <c r="BM267" s="90">
        <v>4.3490576580000004</v>
      </c>
      <c r="BN267" s="90">
        <v>-1020.062591</v>
      </c>
      <c r="BO267" s="90">
        <v>-200.33430440000001</v>
      </c>
      <c r="BP267" s="90">
        <v>-208.94980810000001</v>
      </c>
      <c r="BQ267" s="338">
        <f t="shared" si="61"/>
        <v>561.69444444444446</v>
      </c>
      <c r="BT267" s="337">
        <v>262</v>
      </c>
      <c r="BU267" s="337">
        <v>48530400</v>
      </c>
      <c r="BV267" s="90">
        <v>1041.2590090000001</v>
      </c>
      <c r="BW267" s="90">
        <v>1001.422377</v>
      </c>
      <c r="BX267" s="90">
        <v>-32.960165549999999</v>
      </c>
      <c r="BY267" s="90">
        <v>31.227061469999999</v>
      </c>
      <c r="BZ267" s="90">
        <v>-189.01811380000001</v>
      </c>
      <c r="CA267" s="90">
        <v>177.72274659999999</v>
      </c>
    </row>
    <row r="268" spans="31:79" ht="9.9499999999999993" customHeight="1">
      <c r="AE268" s="195">
        <v>228</v>
      </c>
      <c r="AF268" s="195">
        <v>42573600</v>
      </c>
      <c r="AG268" s="195">
        <v>3.125</v>
      </c>
      <c r="AH268" s="195">
        <v>0</v>
      </c>
      <c r="AI268" s="195">
        <v>0.23991946204918199</v>
      </c>
      <c r="AJ268" s="195">
        <v>0.231120068797003</v>
      </c>
      <c r="AK268" s="195">
        <v>0</v>
      </c>
      <c r="AL268" s="195">
        <v>0.92888801795951603</v>
      </c>
      <c r="AM268" s="195">
        <v>0</v>
      </c>
      <c r="AN268" s="195">
        <v>0</v>
      </c>
      <c r="AO268" s="195">
        <v>-0.249999999999964</v>
      </c>
      <c r="AP268" s="195">
        <v>0</v>
      </c>
      <c r="AQ268" s="195">
        <v>0</v>
      </c>
      <c r="AR268" s="195">
        <v>0</v>
      </c>
      <c r="AS268" s="195">
        <v>0</v>
      </c>
      <c r="AT268" s="195">
        <v>0</v>
      </c>
      <c r="AU268" s="195">
        <v>492.75</v>
      </c>
      <c r="AV268" s="324"/>
      <c r="AW268" s="324"/>
      <c r="AX268" s="324"/>
      <c r="AY268" s="324"/>
      <c r="AZ268" s="324"/>
      <c r="BA268" s="324"/>
      <c r="BH268" s="337">
        <v>263</v>
      </c>
      <c r="BI268" s="337">
        <v>48705600</v>
      </c>
      <c r="BJ268" s="90">
        <v>185</v>
      </c>
      <c r="BK268" s="90">
        <v>1020.2058500000001</v>
      </c>
      <c r="BL268" s="90">
        <v>228.7500292</v>
      </c>
      <c r="BM268" s="90">
        <v>4.2395976040000001</v>
      </c>
      <c r="BN268" s="90">
        <v>-1020.2058500000001</v>
      </c>
      <c r="BO268" s="90">
        <v>-200.4480508</v>
      </c>
      <c r="BP268" s="90">
        <v>-209.0623808</v>
      </c>
      <c r="BQ268" s="338">
        <f t="shared" si="61"/>
        <v>563.72222222222217</v>
      </c>
      <c r="BT268" s="337">
        <v>263</v>
      </c>
      <c r="BU268" s="337">
        <v>48705600</v>
      </c>
      <c r="BV268" s="90">
        <v>1041.259082</v>
      </c>
      <c r="BW268" s="90">
        <v>1001.422775</v>
      </c>
      <c r="BX268" s="90">
        <v>-32.963320359999997</v>
      </c>
      <c r="BY268" s="90">
        <v>31.227061469999999</v>
      </c>
      <c r="BZ268" s="90">
        <v>-189.10629650000001</v>
      </c>
      <c r="CA268" s="90">
        <v>177.8353194</v>
      </c>
    </row>
    <row r="269" spans="31:79" ht="9.9499999999999993" customHeight="1">
      <c r="AE269" s="195">
        <v>229</v>
      </c>
      <c r="AF269" s="195">
        <v>42748800</v>
      </c>
      <c r="AG269" s="195">
        <v>3.125</v>
      </c>
      <c r="AH269" s="195">
        <v>0</v>
      </c>
      <c r="AI269" s="195">
        <v>0.239919462049238</v>
      </c>
      <c r="AJ269" s="195">
        <v>0.231075302503956</v>
      </c>
      <c r="AK269" s="195">
        <v>0</v>
      </c>
      <c r="AL269" s="195">
        <v>0.92773125307595905</v>
      </c>
      <c r="AM269" s="195">
        <v>0</v>
      </c>
      <c r="AN269" s="195">
        <v>0</v>
      </c>
      <c r="AO269" s="195">
        <v>-0.249999999999964</v>
      </c>
      <c r="AP269" s="195">
        <v>0</v>
      </c>
      <c r="AQ269" s="195">
        <v>0</v>
      </c>
      <c r="AR269" s="195">
        <v>0</v>
      </c>
      <c r="AS269" s="195">
        <v>0</v>
      </c>
      <c r="AT269" s="195">
        <v>0</v>
      </c>
      <c r="AU269" s="195">
        <v>494.77777777777698</v>
      </c>
      <c r="AV269" s="324"/>
      <c r="AW269" s="324"/>
      <c r="AX269" s="324"/>
      <c r="AY269" s="324"/>
      <c r="AZ269" s="324"/>
      <c r="BA269" s="324"/>
      <c r="BH269" s="337">
        <v>264</v>
      </c>
      <c r="BI269" s="337">
        <v>48880800</v>
      </c>
      <c r="BJ269" s="90">
        <v>185</v>
      </c>
      <c r="BK269" s="90">
        <v>1020.3576430000001</v>
      </c>
      <c r="BL269" s="90">
        <v>228.87688180000001</v>
      </c>
      <c r="BM269" s="90">
        <v>4.1335836749999997</v>
      </c>
      <c r="BN269" s="90">
        <v>-1020.3576430000001</v>
      </c>
      <c r="BO269" s="90">
        <v>-200.57256369999999</v>
      </c>
      <c r="BP269" s="90">
        <v>-209.17073450000001</v>
      </c>
      <c r="BQ269" s="338">
        <f t="shared" si="61"/>
        <v>565.75</v>
      </c>
      <c r="BT269" s="337">
        <v>264</v>
      </c>
      <c r="BU269" s="337">
        <v>48880800</v>
      </c>
      <c r="BV269" s="90">
        <v>1041.259159</v>
      </c>
      <c r="BW269" s="90">
        <v>1001.423209</v>
      </c>
      <c r="BX269" s="90">
        <v>-32.966687499999999</v>
      </c>
      <c r="BY269" s="90">
        <v>31.227061469999999</v>
      </c>
      <c r="BZ269" s="90">
        <v>-189.2023882</v>
      </c>
      <c r="CA269" s="90">
        <v>177.94367299999999</v>
      </c>
    </row>
    <row r="270" spans="31:79" ht="9.9499999999999993" customHeight="1">
      <c r="AE270" s="195">
        <v>230</v>
      </c>
      <c r="AF270" s="195">
        <v>42924000</v>
      </c>
      <c r="AG270" s="195">
        <v>3.125</v>
      </c>
      <c r="AH270" s="195">
        <v>0</v>
      </c>
      <c r="AI270" s="195">
        <v>0.239919462049238</v>
      </c>
      <c r="AJ270" s="195">
        <v>0.23100267211144301</v>
      </c>
      <c r="AK270" s="195">
        <v>0</v>
      </c>
      <c r="AL270" s="195">
        <v>0.92686524922329905</v>
      </c>
      <c r="AM270" s="195">
        <v>0</v>
      </c>
      <c r="AN270" s="195">
        <v>0</v>
      </c>
      <c r="AO270" s="195">
        <v>-0.249999999999964</v>
      </c>
      <c r="AP270" s="195">
        <v>0</v>
      </c>
      <c r="AQ270" s="195">
        <v>0</v>
      </c>
      <c r="AR270" s="195">
        <v>0</v>
      </c>
      <c r="AS270" s="195">
        <v>0</v>
      </c>
      <c r="AT270" s="195">
        <v>0</v>
      </c>
      <c r="AU270" s="195">
        <v>496.80555555555497</v>
      </c>
      <c r="AV270" s="324"/>
      <c r="AW270" s="324"/>
      <c r="AX270" s="324"/>
      <c r="AY270" s="324"/>
      <c r="AZ270" s="324"/>
      <c r="BA270" s="324"/>
      <c r="BH270" s="337">
        <v>265</v>
      </c>
      <c r="BI270" s="337">
        <v>49056000</v>
      </c>
      <c r="BJ270" s="90">
        <v>185</v>
      </c>
      <c r="BK270" s="90">
        <v>1020.5169079999999</v>
      </c>
      <c r="BL270" s="90">
        <v>229.0142616</v>
      </c>
      <c r="BM270" s="90">
        <v>4.0307649259999998</v>
      </c>
      <c r="BN270" s="90">
        <v>-1020.5169079999999</v>
      </c>
      <c r="BO270" s="90">
        <v>-200.7083107</v>
      </c>
      <c r="BP270" s="90">
        <v>-209.27518599999999</v>
      </c>
      <c r="BQ270" s="338">
        <f t="shared" si="61"/>
        <v>567.77777777777783</v>
      </c>
      <c r="BT270" s="337">
        <v>265</v>
      </c>
      <c r="BU270" s="337">
        <v>49056000</v>
      </c>
      <c r="BV270" s="90">
        <v>1041.259241</v>
      </c>
      <c r="BW270" s="90">
        <v>1001.423674</v>
      </c>
      <c r="BX270" s="90">
        <v>-32.970276409999997</v>
      </c>
      <c r="BY270" s="90">
        <v>31.227061469999999</v>
      </c>
      <c r="BZ270" s="90">
        <v>-189.30527950000001</v>
      </c>
      <c r="CA270" s="90">
        <v>178.0481245</v>
      </c>
    </row>
    <row r="271" spans="31:79" ht="9.9499999999999993" customHeight="1">
      <c r="AE271" s="195">
        <v>231</v>
      </c>
      <c r="AF271" s="195">
        <v>43099200</v>
      </c>
      <c r="AG271" s="195">
        <v>3.125</v>
      </c>
      <c r="AH271" s="195">
        <v>0</v>
      </c>
      <c r="AI271" s="195">
        <v>0.239919462049238</v>
      </c>
      <c r="AJ271" s="195">
        <v>0.230958502503956</v>
      </c>
      <c r="AK271" s="195">
        <v>0</v>
      </c>
      <c r="AL271" s="195">
        <v>0.92577326205809696</v>
      </c>
      <c r="AM271" s="195">
        <v>0</v>
      </c>
      <c r="AN271" s="195">
        <v>0</v>
      </c>
      <c r="AO271" s="195">
        <v>-0.249999999999901</v>
      </c>
      <c r="AP271" s="195">
        <v>0</v>
      </c>
      <c r="AQ271" s="195">
        <v>0</v>
      </c>
      <c r="AR271" s="195">
        <v>0</v>
      </c>
      <c r="AS271" s="195">
        <v>0</v>
      </c>
      <c r="AT271" s="195">
        <v>0</v>
      </c>
      <c r="AU271" s="195">
        <v>498.83333333333297</v>
      </c>
      <c r="AV271" s="324"/>
      <c r="AW271" s="324"/>
      <c r="AX271" s="324"/>
      <c r="AY271" s="324"/>
      <c r="AZ271" s="324"/>
      <c r="BA271" s="324"/>
      <c r="BH271" s="337">
        <v>266</v>
      </c>
      <c r="BI271" s="337">
        <v>49231200</v>
      </c>
      <c r="BJ271" s="90">
        <v>185</v>
      </c>
      <c r="BK271" s="90">
        <v>1020.682418</v>
      </c>
      <c r="BL271" s="90">
        <v>229.1597798</v>
      </c>
      <c r="BM271" s="90">
        <v>3.930966959</v>
      </c>
      <c r="BN271" s="90">
        <v>-1020.682418</v>
      </c>
      <c r="BO271" s="90">
        <v>-200.8528192</v>
      </c>
      <c r="BP271" s="90">
        <v>-209.37599370000001</v>
      </c>
      <c r="BQ271" s="338">
        <f t="shared" si="61"/>
        <v>569.80555555555554</v>
      </c>
      <c r="BT271" s="337">
        <v>266</v>
      </c>
      <c r="BU271" s="337">
        <v>49231200</v>
      </c>
      <c r="BV271" s="90">
        <v>1041.2593280000001</v>
      </c>
      <c r="BW271" s="90">
        <v>1001.424163</v>
      </c>
      <c r="BX271" s="90">
        <v>-32.974091950000002</v>
      </c>
      <c r="BY271" s="90">
        <v>31.227061469999999</v>
      </c>
      <c r="BZ271" s="90">
        <v>-189.41378760000001</v>
      </c>
      <c r="CA271" s="90">
        <v>178.14893219999999</v>
      </c>
    </row>
    <row r="272" spans="31:79" ht="9.9499999999999993" customHeight="1">
      <c r="AE272" s="195">
        <v>232</v>
      </c>
      <c r="AF272" s="195">
        <v>43274400</v>
      </c>
      <c r="AG272" s="195">
        <v>3.125</v>
      </c>
      <c r="AH272" s="195">
        <v>0</v>
      </c>
      <c r="AI272" s="195">
        <v>0.239919462049238</v>
      </c>
      <c r="AJ272" s="195">
        <v>0.230886818849213</v>
      </c>
      <c r="AK272" s="195">
        <v>0</v>
      </c>
      <c r="AL272" s="195">
        <v>0.91711351999471602</v>
      </c>
      <c r="AM272" s="195">
        <v>0</v>
      </c>
      <c r="AN272" s="195">
        <v>0</v>
      </c>
      <c r="AO272" s="195">
        <v>-0.249999999999964</v>
      </c>
      <c r="AP272" s="195">
        <v>0</v>
      </c>
      <c r="AQ272" s="195">
        <v>0</v>
      </c>
      <c r="AR272" s="195">
        <v>0</v>
      </c>
      <c r="AS272" s="195">
        <v>0</v>
      </c>
      <c r="AT272" s="195">
        <v>0</v>
      </c>
      <c r="AU272" s="195">
        <v>500.86111111111097</v>
      </c>
      <c r="AV272" s="324"/>
      <c r="AW272" s="324"/>
      <c r="AX272" s="324"/>
      <c r="AY272" s="324"/>
      <c r="AZ272" s="324"/>
      <c r="BA272" s="324"/>
      <c r="BH272" s="337">
        <v>267</v>
      </c>
      <c r="BI272" s="337">
        <v>49406400</v>
      </c>
      <c r="BJ272" s="90">
        <v>185</v>
      </c>
      <c r="BK272" s="90">
        <v>1020.854641</v>
      </c>
      <c r="BL272" s="90">
        <v>229.31556180000001</v>
      </c>
      <c r="BM272" s="90">
        <v>3.833525603</v>
      </c>
      <c r="BN272" s="90">
        <v>-1020.854641</v>
      </c>
      <c r="BO272" s="90">
        <v>-201.00814339999999</v>
      </c>
      <c r="BP272" s="90">
        <v>-209.47389279999999</v>
      </c>
      <c r="BQ272" s="338">
        <f t="shared" si="61"/>
        <v>571.83333333333337</v>
      </c>
      <c r="BT272" s="337">
        <v>267</v>
      </c>
      <c r="BU272" s="337">
        <v>49406400</v>
      </c>
      <c r="BV272" s="90">
        <v>1041.2594220000001</v>
      </c>
      <c r="BW272" s="90">
        <v>1001.424679</v>
      </c>
      <c r="BX272" s="90">
        <v>-32.978192030000002</v>
      </c>
      <c r="BY272" s="90">
        <v>31.227061469999999</v>
      </c>
      <c r="BZ272" s="90">
        <v>-189.5280735</v>
      </c>
      <c r="CA272" s="90">
        <v>178.2468313</v>
      </c>
    </row>
    <row r="273" spans="31:79" ht="9.9499999999999993" customHeight="1">
      <c r="AE273" s="195">
        <v>233</v>
      </c>
      <c r="AF273" s="195">
        <v>43449600</v>
      </c>
      <c r="AG273" s="195">
        <v>3.125</v>
      </c>
      <c r="AH273" s="195">
        <v>0</v>
      </c>
      <c r="AI273" s="195">
        <v>0.25027634679238198</v>
      </c>
      <c r="AJ273" s="195">
        <v>0.230841702503957</v>
      </c>
      <c r="AK273" s="195">
        <v>0</v>
      </c>
      <c r="AL273" s="195">
        <v>0.89085209564915502</v>
      </c>
      <c r="AM273" s="195">
        <v>0</v>
      </c>
      <c r="AN273" s="195">
        <v>0</v>
      </c>
      <c r="AO273" s="195">
        <v>-0.24999999999983799</v>
      </c>
      <c r="AP273" s="195">
        <v>0</v>
      </c>
      <c r="AQ273" s="195">
        <v>0</v>
      </c>
      <c r="AR273" s="195">
        <v>0</v>
      </c>
      <c r="AS273" s="195">
        <v>0</v>
      </c>
      <c r="AT273" s="195">
        <v>0</v>
      </c>
      <c r="AU273" s="195">
        <v>502.888888888888</v>
      </c>
      <c r="AV273" s="324"/>
      <c r="AW273" s="324"/>
      <c r="AX273" s="324"/>
      <c r="AY273" s="324"/>
      <c r="AZ273" s="324"/>
      <c r="BA273" s="324"/>
      <c r="BH273" s="337">
        <v>268</v>
      </c>
      <c r="BI273" s="337">
        <v>49581600</v>
      </c>
      <c r="BJ273" s="90">
        <v>185</v>
      </c>
      <c r="BK273" s="90">
        <v>1021.035515</v>
      </c>
      <c r="BL273" s="90">
        <v>229.4904895</v>
      </c>
      <c r="BM273" s="90">
        <v>3.738010418</v>
      </c>
      <c r="BN273" s="90">
        <v>-1021.035515</v>
      </c>
      <c r="BO273" s="90">
        <v>-201.18331040000001</v>
      </c>
      <c r="BP273" s="90">
        <v>-209.56916870000001</v>
      </c>
      <c r="BQ273" s="338">
        <f t="shared" si="61"/>
        <v>573.86111111111109</v>
      </c>
      <c r="BT273" s="337">
        <v>268</v>
      </c>
      <c r="BU273" s="337">
        <v>49581600</v>
      </c>
      <c r="BV273" s="90">
        <v>1041.2595240000001</v>
      </c>
      <c r="BW273" s="90">
        <v>1001.425226</v>
      </c>
      <c r="BX273" s="90">
        <v>-32.982633559999996</v>
      </c>
      <c r="BY273" s="90">
        <v>31.227061469999999</v>
      </c>
      <c r="BZ273" s="90">
        <v>-189.6494218</v>
      </c>
      <c r="CA273" s="90">
        <v>178.34210730000001</v>
      </c>
    </row>
    <row r="274" spans="31:79" ht="9.9499999999999993" customHeight="1">
      <c r="AE274" s="195">
        <v>234</v>
      </c>
      <c r="AF274" s="195">
        <v>43624800</v>
      </c>
      <c r="AG274" s="195">
        <v>3.125</v>
      </c>
      <c r="AH274" s="195">
        <v>0</v>
      </c>
      <c r="AI274" s="195">
        <v>0.25027634679238198</v>
      </c>
      <c r="AJ274" s="195">
        <v>0.230772535095112</v>
      </c>
      <c r="AK274" s="195">
        <v>0</v>
      </c>
      <c r="AL274" s="195">
        <v>0.86200465271915905</v>
      </c>
      <c r="AM274" s="195">
        <v>0</v>
      </c>
      <c r="AN274" s="195">
        <v>0</v>
      </c>
      <c r="AO274" s="195">
        <v>-0.249999999999901</v>
      </c>
      <c r="AP274" s="195">
        <v>0</v>
      </c>
      <c r="AQ274" s="195">
        <v>0</v>
      </c>
      <c r="AR274" s="195">
        <v>0</v>
      </c>
      <c r="AS274" s="195">
        <v>0</v>
      </c>
      <c r="AT274" s="195">
        <v>0</v>
      </c>
      <c r="AU274" s="195">
        <v>504.916666666666</v>
      </c>
      <c r="AV274" s="324"/>
      <c r="AW274" s="324"/>
      <c r="AX274" s="324"/>
      <c r="AY274" s="324"/>
      <c r="AZ274" s="324"/>
      <c r="BA274" s="324"/>
      <c r="BH274" s="337">
        <v>269</v>
      </c>
      <c r="BI274" s="337">
        <v>49756800</v>
      </c>
      <c r="BJ274" s="90">
        <v>185</v>
      </c>
      <c r="BK274" s="90">
        <v>1021.223936</v>
      </c>
      <c r="BL274" s="90">
        <v>229.6750424</v>
      </c>
      <c r="BM274" s="90">
        <v>3.6446494469999999</v>
      </c>
      <c r="BN274" s="90">
        <v>-1021.223936</v>
      </c>
      <c r="BO274" s="90">
        <v>-201.36864019999999</v>
      </c>
      <c r="BP274" s="90">
        <v>-209.66175279999999</v>
      </c>
      <c r="BQ274" s="338">
        <f t="shared" si="61"/>
        <v>575.88888888888891</v>
      </c>
      <c r="BT274" s="337">
        <v>269</v>
      </c>
      <c r="BU274" s="337">
        <v>49756800</v>
      </c>
      <c r="BV274" s="90">
        <v>1041.2596349999999</v>
      </c>
      <c r="BW274" s="90">
        <v>1001.4258</v>
      </c>
      <c r="BX274" s="90">
        <v>-32.987489490000002</v>
      </c>
      <c r="BY274" s="90">
        <v>31.227061469999999</v>
      </c>
      <c r="BZ274" s="90">
        <v>-189.7767882</v>
      </c>
      <c r="CA274" s="90">
        <v>178.4346913</v>
      </c>
    </row>
    <row r="275" spans="31:79" ht="9.9499999999999993" customHeight="1">
      <c r="AE275" s="195">
        <v>235</v>
      </c>
      <c r="AF275" s="195">
        <v>43800000</v>
      </c>
      <c r="AG275" s="195">
        <v>3.125</v>
      </c>
      <c r="AH275" s="195">
        <v>0</v>
      </c>
      <c r="AI275" s="195">
        <v>0.25027634679238198</v>
      </c>
      <c r="AJ275" s="195">
        <v>0.230724902503956</v>
      </c>
      <c r="AK275" s="195">
        <v>0</v>
      </c>
      <c r="AL275" s="195">
        <v>0.83767407914777903</v>
      </c>
      <c r="AM275" s="195">
        <v>0</v>
      </c>
      <c r="AN275" s="195">
        <v>0</v>
      </c>
      <c r="AO275" s="195">
        <v>-0.249999999999964</v>
      </c>
      <c r="AP275" s="195">
        <v>0</v>
      </c>
      <c r="AQ275" s="195">
        <v>0</v>
      </c>
      <c r="AR275" s="195">
        <v>0</v>
      </c>
      <c r="AS275" s="195">
        <v>0</v>
      </c>
      <c r="AT275" s="195">
        <v>0</v>
      </c>
      <c r="AU275" s="195">
        <v>506.944444444444</v>
      </c>
      <c r="AV275" s="324"/>
      <c r="AW275" s="324"/>
      <c r="AX275" s="324"/>
      <c r="AY275" s="324"/>
      <c r="AZ275" s="324"/>
      <c r="BA275" s="324"/>
      <c r="BH275" s="337">
        <v>270</v>
      </c>
      <c r="BI275" s="337">
        <v>49932000</v>
      </c>
      <c r="BJ275" s="90">
        <v>185</v>
      </c>
      <c r="BK275" s="90">
        <v>1021.418241</v>
      </c>
      <c r="BL275" s="90">
        <v>229.8697335</v>
      </c>
      <c r="BM275" s="90">
        <v>3.5542147489999998</v>
      </c>
      <c r="BN275" s="90">
        <v>-1021.418241</v>
      </c>
      <c r="BO275" s="90">
        <v>-201.56452659999999</v>
      </c>
      <c r="BP275" s="90">
        <v>-209.75099220000001</v>
      </c>
      <c r="BQ275" s="338">
        <f t="shared" si="61"/>
        <v>577.91666666666663</v>
      </c>
      <c r="BT275" s="337">
        <v>270</v>
      </c>
      <c r="BU275" s="337">
        <v>49932000</v>
      </c>
      <c r="BV275" s="90">
        <v>1041.2597559999999</v>
      </c>
      <c r="BW275" s="90">
        <v>1001.4263979999999</v>
      </c>
      <c r="BX275" s="90">
        <v>-32.992775479999999</v>
      </c>
      <c r="BY275" s="90">
        <v>31.227061469999999</v>
      </c>
      <c r="BZ275" s="90">
        <v>-189.90934780000001</v>
      </c>
      <c r="CA275" s="90">
        <v>178.52393079999999</v>
      </c>
    </row>
    <row r="276" spans="31:79" ht="9.9499999999999993" customHeight="1">
      <c r="AE276" s="195">
        <v>236</v>
      </c>
      <c r="AF276" s="195">
        <v>43975200</v>
      </c>
      <c r="AG276" s="195">
        <v>3.125</v>
      </c>
      <c r="AH276" s="195">
        <v>0</v>
      </c>
      <c r="AI276" s="195">
        <v>0.25027634679227101</v>
      </c>
      <c r="AJ276" s="195">
        <v>0.230724902503956</v>
      </c>
      <c r="AK276" s="195">
        <v>0</v>
      </c>
      <c r="AL276" s="195">
        <v>0.82396775001385403</v>
      </c>
      <c r="AM276" s="195">
        <v>0</v>
      </c>
      <c r="AN276" s="195">
        <v>0</v>
      </c>
      <c r="AO276" s="195">
        <v>-0.249999999999964</v>
      </c>
      <c r="AP276" s="195">
        <v>0</v>
      </c>
      <c r="AQ276" s="195">
        <v>0</v>
      </c>
      <c r="AR276" s="195">
        <v>0</v>
      </c>
      <c r="AS276" s="195">
        <v>0</v>
      </c>
      <c r="AT276" s="195">
        <v>0</v>
      </c>
      <c r="AU276" s="195">
        <v>508.972222222222</v>
      </c>
      <c r="AV276" s="324"/>
      <c r="AW276" s="324"/>
      <c r="AX276" s="324"/>
      <c r="AY276" s="324"/>
      <c r="AZ276" s="324"/>
      <c r="BA276" s="324"/>
      <c r="BH276" s="337">
        <v>271</v>
      </c>
      <c r="BI276" s="337">
        <v>50107200</v>
      </c>
      <c r="BJ276" s="90">
        <v>185</v>
      </c>
      <c r="BK276" s="90">
        <v>1021.655287</v>
      </c>
      <c r="BL276" s="90">
        <v>230.1642454</v>
      </c>
      <c r="BM276" s="90">
        <v>3.4730182169999999</v>
      </c>
      <c r="BN276" s="90">
        <v>-1021.655287</v>
      </c>
      <c r="BO276" s="90">
        <v>-201.8601918</v>
      </c>
      <c r="BP276" s="90">
        <v>-209.83103539999999</v>
      </c>
      <c r="BQ276" s="338">
        <f t="shared" si="61"/>
        <v>579.94444444444446</v>
      </c>
      <c r="BT276" s="337">
        <v>271</v>
      </c>
      <c r="BU276" s="337">
        <v>50107200</v>
      </c>
      <c r="BV276" s="90">
        <v>1041.2598860000001</v>
      </c>
      <c r="BW276" s="90">
        <v>1001.42701</v>
      </c>
      <c r="BX276" s="90">
        <v>-32.998430720000002</v>
      </c>
      <c r="BY276" s="90">
        <v>31.227061469999999</v>
      </c>
      <c r="BZ276" s="90">
        <v>-190.04521270000001</v>
      </c>
      <c r="CA276" s="90">
        <v>178.6039739</v>
      </c>
    </row>
    <row r="277" spans="31:79" ht="9.9499999999999993" customHeight="1">
      <c r="AE277" s="195">
        <v>237</v>
      </c>
      <c r="AF277" s="195">
        <v>44150400</v>
      </c>
      <c r="AG277" s="195">
        <v>3.125</v>
      </c>
      <c r="AH277" s="195">
        <v>0</v>
      </c>
      <c r="AI277" s="195">
        <v>0.25027634679227101</v>
      </c>
      <c r="AJ277" s="195">
        <v>0.230724902503956</v>
      </c>
      <c r="AK277" s="195">
        <v>0</v>
      </c>
      <c r="AL277" s="195">
        <v>0.78944658105726195</v>
      </c>
      <c r="AM277" s="195">
        <v>0</v>
      </c>
      <c r="AN277" s="195">
        <v>0</v>
      </c>
      <c r="AO277" s="195">
        <v>-0.249999999999964</v>
      </c>
      <c r="AP277" s="195">
        <v>0</v>
      </c>
      <c r="AQ277" s="195">
        <v>0</v>
      </c>
      <c r="AR277" s="195">
        <v>0</v>
      </c>
      <c r="AS277" s="195">
        <v>0</v>
      </c>
      <c r="AT277" s="195">
        <v>0</v>
      </c>
      <c r="AU277" s="195">
        <v>511</v>
      </c>
      <c r="AV277" s="324"/>
      <c r="AW277" s="324"/>
      <c r="AX277" s="324"/>
      <c r="AY277" s="324"/>
      <c r="AZ277" s="324"/>
      <c r="BA277" s="324"/>
      <c r="BH277" s="337">
        <v>272</v>
      </c>
      <c r="BI277" s="337">
        <v>50282400</v>
      </c>
      <c r="BJ277" s="90">
        <v>185</v>
      </c>
      <c r="BK277" s="90">
        <v>1021.848194</v>
      </c>
      <c r="BL277" s="90">
        <v>230.36965789999999</v>
      </c>
      <c r="BM277" s="90">
        <v>3.4017143359999999</v>
      </c>
      <c r="BN277" s="90">
        <v>-1021.848194</v>
      </c>
      <c r="BO277" s="90">
        <v>-202.06672130000001</v>
      </c>
      <c r="BP277" s="90">
        <v>-209.9012223</v>
      </c>
      <c r="BQ277" s="338">
        <f t="shared" si="61"/>
        <v>581.97222222222217</v>
      </c>
      <c r="BT277" s="337">
        <v>272</v>
      </c>
      <c r="BU277" s="337">
        <v>50282400</v>
      </c>
      <c r="BV277" s="90">
        <v>1041.260025</v>
      </c>
      <c r="BW277" s="90">
        <v>1001.427629</v>
      </c>
      <c r="BX277" s="90">
        <v>-33.004518689999998</v>
      </c>
      <c r="BY277" s="90">
        <v>31.227061469999999</v>
      </c>
      <c r="BZ277" s="90">
        <v>-190.18274880000001</v>
      </c>
      <c r="CA277" s="90">
        <v>178.67416080000001</v>
      </c>
    </row>
    <row r="278" spans="31:79" ht="9.9499999999999993" customHeight="1">
      <c r="AE278" s="195">
        <v>238</v>
      </c>
      <c r="AF278" s="195">
        <v>44325600</v>
      </c>
      <c r="AG278" s="195">
        <v>3.125</v>
      </c>
      <c r="AH278" s="195">
        <v>0</v>
      </c>
      <c r="AI278" s="195">
        <v>0.25027634679227101</v>
      </c>
      <c r="AJ278" s="195">
        <v>0.230724902503956</v>
      </c>
      <c r="AK278" s="195">
        <v>0</v>
      </c>
      <c r="AL278" s="195">
        <v>0.78471811634655397</v>
      </c>
      <c r="AM278" s="195">
        <v>0</v>
      </c>
      <c r="AN278" s="195">
        <v>0</v>
      </c>
      <c r="AO278" s="195">
        <v>-0.249999999999964</v>
      </c>
      <c r="AP278" s="195">
        <v>0</v>
      </c>
      <c r="AQ278" s="195">
        <v>0</v>
      </c>
      <c r="AR278" s="195">
        <v>0</v>
      </c>
      <c r="AS278" s="195">
        <v>0</v>
      </c>
      <c r="AT278" s="195">
        <v>0</v>
      </c>
      <c r="AU278" s="195">
        <v>513.02777777777703</v>
      </c>
      <c r="AV278" s="324"/>
      <c r="AW278" s="324"/>
      <c r="AX278" s="324"/>
      <c r="AY278" s="324"/>
      <c r="AZ278" s="324"/>
      <c r="BA278" s="324"/>
      <c r="BH278" s="337">
        <v>273</v>
      </c>
      <c r="BI278" s="337">
        <v>50457600</v>
      </c>
      <c r="BJ278" s="90">
        <v>185</v>
      </c>
      <c r="BK278" s="90">
        <v>1022.128293</v>
      </c>
      <c r="BL278" s="90">
        <v>230.6714915</v>
      </c>
      <c r="BM278" s="90">
        <v>3.3478007490000001</v>
      </c>
      <c r="BN278" s="90">
        <v>-1022.128293</v>
      </c>
      <c r="BO278" s="90">
        <v>-202.36675729999999</v>
      </c>
      <c r="BP278" s="90">
        <v>-209.9569334</v>
      </c>
      <c r="BQ278" s="338">
        <f t="shared" si="61"/>
        <v>584</v>
      </c>
      <c r="BT278" s="337">
        <v>273</v>
      </c>
      <c r="BU278" s="337">
        <v>50457600</v>
      </c>
      <c r="BV278" s="90">
        <v>1041.2601770000001</v>
      </c>
      <c r="BW278" s="90">
        <v>1001.4282480000001</v>
      </c>
      <c r="BX278" s="90">
        <v>-33.011130119999997</v>
      </c>
      <c r="BY278" s="90">
        <v>31.227061469999999</v>
      </c>
      <c r="BZ278" s="90">
        <v>-190.32013480000001</v>
      </c>
      <c r="CA278" s="90">
        <v>178.72987190000001</v>
      </c>
    </row>
    <row r="279" spans="31:79" ht="9.9499999999999993" customHeight="1">
      <c r="AE279" s="195">
        <v>239</v>
      </c>
      <c r="AF279" s="195">
        <v>44500800</v>
      </c>
      <c r="AG279" s="195">
        <v>3.125</v>
      </c>
      <c r="AH279" s="195">
        <v>0</v>
      </c>
      <c r="AI279" s="195">
        <v>0.25027634679227101</v>
      </c>
      <c r="AJ279" s="195">
        <v>0.230724902503956</v>
      </c>
      <c r="AK279" s="195">
        <v>0</v>
      </c>
      <c r="AL279" s="195">
        <v>0.74836810642506801</v>
      </c>
      <c r="AM279" s="195">
        <v>0</v>
      </c>
      <c r="AN279" s="195">
        <v>0</v>
      </c>
      <c r="AO279" s="195">
        <v>-0.25000000000009098</v>
      </c>
      <c r="AP279" s="195">
        <v>0</v>
      </c>
      <c r="AQ279" s="195">
        <v>0</v>
      </c>
      <c r="AR279" s="195">
        <v>0</v>
      </c>
      <c r="AS279" s="195">
        <v>0</v>
      </c>
      <c r="AT279" s="195">
        <v>0</v>
      </c>
      <c r="AU279" s="195">
        <v>515.05555555555497</v>
      </c>
      <c r="AV279" s="324"/>
      <c r="AW279" s="324"/>
      <c r="AX279" s="324"/>
      <c r="AY279" s="324"/>
      <c r="AZ279" s="324"/>
      <c r="BA279" s="324"/>
      <c r="BH279" s="337">
        <v>274</v>
      </c>
      <c r="BI279" s="337">
        <v>50632800</v>
      </c>
      <c r="BJ279" s="90">
        <v>185</v>
      </c>
      <c r="BK279" s="90">
        <v>1022.476279</v>
      </c>
      <c r="BL279" s="90">
        <v>231.043621</v>
      </c>
      <c r="BM279" s="90">
        <v>3.3038122630000002</v>
      </c>
      <c r="BN279" s="90">
        <v>-1022.476279</v>
      </c>
      <c r="BO279" s="90">
        <v>-202.7334597</v>
      </c>
      <c r="BP279" s="90">
        <v>-210.006349</v>
      </c>
      <c r="BQ279" s="338">
        <f t="shared" si="61"/>
        <v>586.02777777777783</v>
      </c>
      <c r="BT279" s="337">
        <v>274</v>
      </c>
      <c r="BU279" s="337">
        <v>50632800</v>
      </c>
      <c r="BV279" s="90">
        <v>1041.2603409999999</v>
      </c>
      <c r="BW279" s="90">
        <v>1001.428862</v>
      </c>
      <c r="BX279" s="90">
        <v>-33.018323260000003</v>
      </c>
      <c r="BY279" s="90">
        <v>31.227061469999999</v>
      </c>
      <c r="BZ279" s="90">
        <v>-190.45655869999999</v>
      </c>
      <c r="CA279" s="90">
        <v>178.77928750000001</v>
      </c>
    </row>
    <row r="280" spans="31:79" ht="9.9499999999999993" customHeight="1">
      <c r="AE280" s="195">
        <v>240</v>
      </c>
      <c r="AF280" s="195">
        <v>44676000</v>
      </c>
      <c r="AG280" s="195">
        <v>3.125</v>
      </c>
      <c r="AH280" s="195">
        <v>0</v>
      </c>
      <c r="AI280" s="195">
        <v>0.25027634679238198</v>
      </c>
      <c r="AJ280" s="195">
        <v>0.230724902503956</v>
      </c>
      <c r="AK280" s="195">
        <v>0</v>
      </c>
      <c r="AL280" s="195">
        <v>0.75074442905140604</v>
      </c>
      <c r="AM280" s="195">
        <v>0</v>
      </c>
      <c r="AN280" s="195">
        <v>0</v>
      </c>
      <c r="AO280" s="195">
        <v>-0.249999999999901</v>
      </c>
      <c r="AP280" s="195">
        <v>0</v>
      </c>
      <c r="AQ280" s="195">
        <v>0</v>
      </c>
      <c r="AR280" s="195">
        <v>0</v>
      </c>
      <c r="AS280" s="195">
        <v>0</v>
      </c>
      <c r="AT280" s="195">
        <v>0</v>
      </c>
      <c r="AU280" s="195">
        <v>517.08333333333303</v>
      </c>
      <c r="AV280" s="324"/>
      <c r="AW280" s="324"/>
      <c r="AX280" s="324"/>
      <c r="AY280" s="324"/>
      <c r="AZ280" s="324"/>
      <c r="BA280" s="324"/>
      <c r="BH280" s="337">
        <v>275</v>
      </c>
      <c r="BI280" s="337">
        <v>50808000</v>
      </c>
      <c r="BJ280" s="90">
        <v>185</v>
      </c>
      <c r="BK280" s="90">
        <v>1022.7651059999999</v>
      </c>
      <c r="BL280" s="90">
        <v>231.36095800000001</v>
      </c>
      <c r="BM280" s="90">
        <v>3.2744692579999999</v>
      </c>
      <c r="BN280" s="90">
        <v>-1022.7651059999999</v>
      </c>
      <c r="BO280" s="90">
        <v>-203.0432758</v>
      </c>
      <c r="BP280" s="90">
        <v>-210.04321300000001</v>
      </c>
      <c r="BQ280" s="338">
        <f t="shared" si="61"/>
        <v>588.05555555555554</v>
      </c>
      <c r="BT280" s="337">
        <v>275</v>
      </c>
      <c r="BU280" s="337">
        <v>50808000</v>
      </c>
      <c r="BV280" s="90">
        <v>1041.260522</v>
      </c>
      <c r="BW280" s="90">
        <v>1001.4294650000001</v>
      </c>
      <c r="BX280" s="90">
        <v>-33.026209020000003</v>
      </c>
      <c r="BY280" s="90">
        <v>31.227061469999999</v>
      </c>
      <c r="BZ280" s="90">
        <v>-190.59058229999999</v>
      </c>
      <c r="CA280" s="90">
        <v>178.81615149999999</v>
      </c>
    </row>
    <row r="281" spans="31:79" ht="9.9499999999999993" customHeight="1">
      <c r="AE281" s="195">
        <v>241</v>
      </c>
      <c r="AF281" s="195">
        <v>44851200</v>
      </c>
      <c r="AG281" s="195">
        <v>5</v>
      </c>
      <c r="AH281" s="195">
        <v>0</v>
      </c>
      <c r="AI281" s="195">
        <v>0.25027634679227101</v>
      </c>
      <c r="AJ281" s="195">
        <v>0.230724902503956</v>
      </c>
      <c r="AK281" s="195">
        <v>0</v>
      </c>
      <c r="AL281" s="195">
        <v>0.71420531916794905</v>
      </c>
      <c r="AM281" s="195">
        <v>0</v>
      </c>
      <c r="AN281" s="195">
        <v>0</v>
      </c>
      <c r="AO281" s="195">
        <v>-0.249999999999964</v>
      </c>
      <c r="AP281" s="195">
        <v>0</v>
      </c>
      <c r="AQ281" s="195">
        <v>0</v>
      </c>
      <c r="AR281" s="195">
        <v>0</v>
      </c>
      <c r="AS281" s="195">
        <v>0</v>
      </c>
      <c r="AT281" s="195">
        <v>0</v>
      </c>
      <c r="AU281" s="195">
        <v>519.11111111111097</v>
      </c>
      <c r="AV281" s="324"/>
      <c r="AW281" s="324"/>
      <c r="AX281" s="324"/>
      <c r="AY281" s="324"/>
      <c r="AZ281" s="324"/>
      <c r="BA281" s="324"/>
      <c r="BH281" s="337">
        <v>276</v>
      </c>
      <c r="BI281" s="337">
        <v>50983200</v>
      </c>
      <c r="BJ281" s="90">
        <v>185</v>
      </c>
      <c r="BK281" s="90">
        <v>1023.005513</v>
      </c>
      <c r="BL281" s="90">
        <v>231.6308951</v>
      </c>
      <c r="BM281" s="90">
        <v>3.2487454640000002</v>
      </c>
      <c r="BN281" s="90">
        <v>-1023.005513</v>
      </c>
      <c r="BO281" s="90">
        <v>-203.3045731</v>
      </c>
      <c r="BP281" s="90">
        <v>-210.07757649999999</v>
      </c>
      <c r="BQ281" s="338">
        <f t="shared" si="61"/>
        <v>590.08333333333337</v>
      </c>
      <c r="BT281" s="337">
        <v>276</v>
      </c>
      <c r="BU281" s="337">
        <v>50983200</v>
      </c>
      <c r="BV281" s="90">
        <v>1041.2607170000001</v>
      </c>
      <c r="BW281" s="90">
        <v>1001.430057</v>
      </c>
      <c r="BX281" s="90">
        <v>-33.034740290000002</v>
      </c>
      <c r="BY281" s="90">
        <v>31.227061469999999</v>
      </c>
      <c r="BZ281" s="90">
        <v>-190.72206800000001</v>
      </c>
      <c r="CA281" s="90">
        <v>178.8505151</v>
      </c>
    </row>
    <row r="282" spans="31:79" ht="9.9499999999999993" customHeight="1">
      <c r="AE282" s="195">
        <v>242</v>
      </c>
      <c r="AF282" s="195">
        <v>45026400</v>
      </c>
      <c r="AG282" s="195">
        <v>5</v>
      </c>
      <c r="AH282" s="195">
        <v>0</v>
      </c>
      <c r="AI282" s="195">
        <v>0.25391967568373403</v>
      </c>
      <c r="AJ282" s="195">
        <v>0.230724902503956</v>
      </c>
      <c r="AK282" s="195">
        <v>0</v>
      </c>
      <c r="AL282" s="195">
        <v>0.70575887227537204</v>
      </c>
      <c r="AM282" s="195">
        <v>0</v>
      </c>
      <c r="AN282" s="195">
        <v>0</v>
      </c>
      <c r="AO282" s="195">
        <v>-0.249999999999901</v>
      </c>
      <c r="AP282" s="195">
        <v>0</v>
      </c>
      <c r="AQ282" s="195">
        <v>0</v>
      </c>
      <c r="AR282" s="195">
        <v>0</v>
      </c>
      <c r="AS282" s="195">
        <v>0</v>
      </c>
      <c r="AT282" s="195">
        <v>0</v>
      </c>
      <c r="AU282" s="195">
        <v>521.138888888888</v>
      </c>
      <c r="AV282" s="324"/>
      <c r="AW282" s="324"/>
      <c r="AX282" s="324"/>
      <c r="AY282" s="324"/>
      <c r="AZ282" s="324"/>
      <c r="BA282" s="324"/>
      <c r="BH282" s="337">
        <v>277</v>
      </c>
      <c r="BI282" s="337">
        <v>51158400</v>
      </c>
      <c r="BJ282" s="90">
        <v>185</v>
      </c>
      <c r="BK282" s="90">
        <v>1023.2184559999999</v>
      </c>
      <c r="BL282" s="90">
        <v>231.86543639999999</v>
      </c>
      <c r="BM282" s="90">
        <v>3.2273687550000001</v>
      </c>
      <c r="BN282" s="90">
        <v>-1023.2184559999999</v>
      </c>
      <c r="BO282" s="90">
        <v>-203.52975670000001</v>
      </c>
      <c r="BP282" s="90">
        <v>-210.10831089999999</v>
      </c>
      <c r="BQ282" s="338">
        <f t="shared" si="61"/>
        <v>592.11111111111109</v>
      </c>
      <c r="BT282" s="337">
        <v>277</v>
      </c>
      <c r="BU282" s="337">
        <v>51158400</v>
      </c>
      <c r="BV282" s="90">
        <v>1041.260925</v>
      </c>
      <c r="BW282" s="90">
        <v>1001.4306309999999</v>
      </c>
      <c r="BX282" s="90">
        <v>-33.043817509999997</v>
      </c>
      <c r="BY282" s="90">
        <v>31.227061469999999</v>
      </c>
      <c r="BZ282" s="90">
        <v>-190.84975489999999</v>
      </c>
      <c r="CA282" s="90">
        <v>178.8812495</v>
      </c>
    </row>
    <row r="283" spans="31:79" ht="9.9499999999999993" customHeight="1">
      <c r="AE283" s="195">
        <v>243</v>
      </c>
      <c r="AF283" s="195">
        <v>45201600</v>
      </c>
      <c r="AG283" s="195">
        <v>5</v>
      </c>
      <c r="AH283" s="195">
        <v>0</v>
      </c>
      <c r="AI283" s="195">
        <v>0.253919675683623</v>
      </c>
      <c r="AJ283" s="195">
        <v>0.230724902503956</v>
      </c>
      <c r="AK283" s="195">
        <v>0</v>
      </c>
      <c r="AL283" s="195">
        <v>0.70792059504704996</v>
      </c>
      <c r="AM283" s="195">
        <v>0</v>
      </c>
      <c r="AN283" s="195">
        <v>0</v>
      </c>
      <c r="AO283" s="195">
        <v>-0.249999999999964</v>
      </c>
      <c r="AP283" s="195">
        <v>0</v>
      </c>
      <c r="AQ283" s="195">
        <v>0</v>
      </c>
      <c r="AR283" s="195">
        <v>0</v>
      </c>
      <c r="AS283" s="195">
        <v>0</v>
      </c>
      <c r="AT283" s="195">
        <v>0</v>
      </c>
      <c r="AU283" s="195">
        <v>523.16666666666595</v>
      </c>
      <c r="AV283" s="324"/>
      <c r="AW283" s="324"/>
      <c r="AX283" s="324"/>
      <c r="AY283" s="324"/>
      <c r="AZ283" s="324"/>
      <c r="BA283" s="324"/>
      <c r="BH283" s="337">
        <v>278</v>
      </c>
      <c r="BI283" s="337">
        <v>51333600</v>
      </c>
      <c r="BJ283" s="90">
        <v>185</v>
      </c>
      <c r="BK283" s="90">
        <v>1023.410914</v>
      </c>
      <c r="BL283" s="90">
        <v>232.07614079999999</v>
      </c>
      <c r="BM283" s="90">
        <v>3.212363227</v>
      </c>
      <c r="BN283" s="90">
        <v>-1023.410914</v>
      </c>
      <c r="BO283" s="90">
        <v>-203.73054970000001</v>
      </c>
      <c r="BP283" s="90">
        <v>-210.13322790000001</v>
      </c>
      <c r="BQ283" s="338">
        <f t="shared" si="61"/>
        <v>594.13888888888891</v>
      </c>
      <c r="BT283" s="337">
        <v>278</v>
      </c>
      <c r="BU283" s="337">
        <v>51333600</v>
      </c>
      <c r="BV283" s="90">
        <v>1041.2611440000001</v>
      </c>
      <c r="BW283" s="90">
        <v>1001.431183</v>
      </c>
      <c r="BX283" s="90">
        <v>-33.053383369999999</v>
      </c>
      <c r="BY283" s="90">
        <v>31.227061469999999</v>
      </c>
      <c r="BZ283" s="90">
        <v>-190.97252359999999</v>
      </c>
      <c r="CA283" s="90">
        <v>178.90616639999999</v>
      </c>
    </row>
    <row r="284" spans="31:79" ht="9.9499999999999993" customHeight="1">
      <c r="AE284" s="195">
        <v>244</v>
      </c>
      <c r="AF284" s="195">
        <v>45376800</v>
      </c>
      <c r="AG284" s="195">
        <v>5</v>
      </c>
      <c r="AH284" s="195">
        <v>0</v>
      </c>
      <c r="AI284" s="195">
        <v>0.25391967568384499</v>
      </c>
      <c r="AJ284" s="195">
        <v>0.230724902503956</v>
      </c>
      <c r="AK284" s="195">
        <v>0</v>
      </c>
      <c r="AL284" s="195">
        <v>0.66086689712769098</v>
      </c>
      <c r="AM284" s="195">
        <v>0</v>
      </c>
      <c r="AN284" s="195">
        <v>0</v>
      </c>
      <c r="AO284" s="195">
        <v>-0.249999999999964</v>
      </c>
      <c r="AP284" s="195">
        <v>0</v>
      </c>
      <c r="AQ284" s="195">
        <v>0</v>
      </c>
      <c r="AR284" s="195">
        <v>0</v>
      </c>
      <c r="AS284" s="195">
        <v>0</v>
      </c>
      <c r="AT284" s="195">
        <v>0</v>
      </c>
      <c r="AU284" s="195">
        <v>525.194444444444</v>
      </c>
      <c r="AV284" s="324"/>
      <c r="AW284" s="324"/>
      <c r="AX284" s="324"/>
      <c r="AY284" s="324"/>
      <c r="AZ284" s="324"/>
      <c r="BA284" s="324"/>
      <c r="BH284" s="337">
        <v>279</v>
      </c>
      <c r="BI284" s="337">
        <v>51508800</v>
      </c>
      <c r="BJ284" s="90">
        <v>185</v>
      </c>
      <c r="BK284" s="90">
        <v>1023.5876929999999</v>
      </c>
      <c r="BL284" s="90">
        <v>232.27219059999999</v>
      </c>
      <c r="BM284" s="90">
        <v>3.2014365410000001</v>
      </c>
      <c r="BN284" s="90">
        <v>-1023.5876929999999</v>
      </c>
      <c r="BO284" s="90">
        <v>-203.91626260000001</v>
      </c>
      <c r="BP284" s="90">
        <v>-210.15449140000001</v>
      </c>
      <c r="BQ284" s="338">
        <f t="shared" si="61"/>
        <v>596.16666666666663</v>
      </c>
      <c r="BT284" s="337">
        <v>279</v>
      </c>
      <c r="BU284" s="337">
        <v>51508800</v>
      </c>
      <c r="BV284" s="90">
        <v>1041.2613719999999</v>
      </c>
      <c r="BW284" s="90">
        <v>1001.43171</v>
      </c>
      <c r="BX284" s="90">
        <v>-33.063357150000002</v>
      </c>
      <c r="BY284" s="90">
        <v>31.227061469999999</v>
      </c>
      <c r="BZ284" s="90">
        <v>-191.08973599999999</v>
      </c>
      <c r="CA284" s="90">
        <v>178.92742999999999</v>
      </c>
    </row>
    <row r="285" spans="31:79" ht="9.9499999999999993" customHeight="1">
      <c r="AE285" s="195">
        <v>245</v>
      </c>
      <c r="AF285" s="195">
        <v>45552000</v>
      </c>
      <c r="AG285" s="195">
        <v>5</v>
      </c>
      <c r="AH285" s="195">
        <v>0</v>
      </c>
      <c r="AI285" s="195">
        <v>0.253919675683623</v>
      </c>
      <c r="AJ285" s="195">
        <v>0.230724902503956</v>
      </c>
      <c r="AK285" s="195">
        <v>0</v>
      </c>
      <c r="AL285" s="195">
        <v>0.65979361426149297</v>
      </c>
      <c r="AM285" s="195">
        <v>0</v>
      </c>
      <c r="AN285" s="195">
        <v>0</v>
      </c>
      <c r="AO285" s="195">
        <v>-0.249999999999901</v>
      </c>
      <c r="AP285" s="195">
        <v>0</v>
      </c>
      <c r="AQ285" s="195">
        <v>0</v>
      </c>
      <c r="AR285" s="195">
        <v>0</v>
      </c>
      <c r="AS285" s="195">
        <v>0</v>
      </c>
      <c r="AT285" s="195">
        <v>0</v>
      </c>
      <c r="AU285" s="195">
        <v>527.22222222222194</v>
      </c>
      <c r="AV285" s="324"/>
      <c r="AW285" s="324"/>
      <c r="AX285" s="324"/>
      <c r="AY285" s="324"/>
      <c r="AZ285" s="324"/>
      <c r="BA285" s="324"/>
      <c r="BH285" s="337">
        <v>280</v>
      </c>
      <c r="BI285" s="337">
        <v>51684000</v>
      </c>
      <c r="BJ285" s="90">
        <v>185</v>
      </c>
      <c r="BK285" s="90">
        <v>1023.7568649999999</v>
      </c>
      <c r="BL285" s="90">
        <v>232.45753959999999</v>
      </c>
      <c r="BM285" s="90">
        <v>3.1896373159999998</v>
      </c>
      <c r="BN285" s="90">
        <v>-1023.7568649999999</v>
      </c>
      <c r="BO285" s="90">
        <v>-204.09093010000001</v>
      </c>
      <c r="BP285" s="90">
        <v>-210.17697219999999</v>
      </c>
      <c r="BQ285" s="338">
        <f t="shared" si="61"/>
        <v>598.19444444444446</v>
      </c>
      <c r="BT285" s="337">
        <v>280</v>
      </c>
      <c r="BU285" s="337">
        <v>51684000</v>
      </c>
      <c r="BV285" s="90">
        <v>1041.261608</v>
      </c>
      <c r="BW285" s="90">
        <v>1001.432213</v>
      </c>
      <c r="BX285" s="90">
        <v>-33.073674850000003</v>
      </c>
      <c r="BY285" s="90">
        <v>31.227061469999999</v>
      </c>
      <c r="BZ285" s="90">
        <v>-191.20156470000001</v>
      </c>
      <c r="CA285" s="90">
        <v>178.9499107</v>
      </c>
    </row>
    <row r="286" spans="31:79" ht="9.9499999999999993" customHeight="1">
      <c r="AE286" s="195">
        <v>246</v>
      </c>
      <c r="AF286" s="195">
        <v>45727200</v>
      </c>
      <c r="AG286" s="195">
        <v>5</v>
      </c>
      <c r="AH286" s="195">
        <v>0</v>
      </c>
      <c r="AI286" s="195">
        <v>0.253919675683623</v>
      </c>
      <c r="AJ286" s="195">
        <v>0.230724902503956</v>
      </c>
      <c r="AK286" s="195">
        <v>0</v>
      </c>
      <c r="AL286" s="195">
        <v>0.66225852130764495</v>
      </c>
      <c r="AM286" s="195">
        <v>0</v>
      </c>
      <c r="AN286" s="195">
        <v>0</v>
      </c>
      <c r="AO286" s="195">
        <v>-0.249999999999964</v>
      </c>
      <c r="AP286" s="195">
        <v>0</v>
      </c>
      <c r="AQ286" s="195">
        <v>0</v>
      </c>
      <c r="AR286" s="195">
        <v>0</v>
      </c>
      <c r="AS286" s="195">
        <v>0</v>
      </c>
      <c r="AT286" s="195">
        <v>0</v>
      </c>
      <c r="AU286" s="195">
        <v>529.25</v>
      </c>
      <c r="AV286" s="324"/>
      <c r="AW286" s="324"/>
      <c r="AX286" s="324"/>
      <c r="AY286" s="324"/>
      <c r="AZ286" s="324"/>
      <c r="BA286" s="324"/>
      <c r="BH286" s="337">
        <v>281</v>
      </c>
      <c r="BI286" s="337">
        <v>51859200</v>
      </c>
      <c r="BJ286" s="90">
        <v>185</v>
      </c>
      <c r="BK286" s="90">
        <v>1023.918517</v>
      </c>
      <c r="BL286" s="90">
        <v>232.632589</v>
      </c>
      <c r="BM286" s="90">
        <v>3.1848010819999999</v>
      </c>
      <c r="BN286" s="90">
        <v>-1023.918517</v>
      </c>
      <c r="BO286" s="90">
        <v>-204.25500099999999</v>
      </c>
      <c r="BP286" s="90">
        <v>-210.19278689999999</v>
      </c>
      <c r="BQ286" s="338">
        <f t="shared" si="61"/>
        <v>600.22222222222217</v>
      </c>
      <c r="BT286" s="337">
        <v>281</v>
      </c>
      <c r="BU286" s="337">
        <v>51859200</v>
      </c>
      <c r="BV286" s="90">
        <v>1041.261851</v>
      </c>
      <c r="BW286" s="90">
        <v>1001.432688</v>
      </c>
      <c r="BX286" s="90">
        <v>-33.084298429999997</v>
      </c>
      <c r="BY286" s="90">
        <v>31.227061469999999</v>
      </c>
      <c r="BZ286" s="90">
        <v>-191.30734150000001</v>
      </c>
      <c r="CA286" s="90">
        <v>178.96572549999999</v>
      </c>
    </row>
    <row r="287" spans="31:79" ht="9.9499999999999993" customHeight="1">
      <c r="AE287" s="195">
        <v>247</v>
      </c>
      <c r="AF287" s="195">
        <v>45902400</v>
      </c>
      <c r="AG287" s="195">
        <v>5</v>
      </c>
      <c r="AH287" s="195">
        <v>0</v>
      </c>
      <c r="AI287" s="195">
        <v>0.253919675683623</v>
      </c>
      <c r="AJ287" s="195">
        <v>0.230724902503956</v>
      </c>
      <c r="AK287" s="195">
        <v>0</v>
      </c>
      <c r="AL287" s="195">
        <v>0.63570929275221599</v>
      </c>
      <c r="AM287" s="195">
        <v>0</v>
      </c>
      <c r="AN287" s="195">
        <v>0</v>
      </c>
      <c r="AO287" s="195">
        <v>-0.249999999999964</v>
      </c>
      <c r="AP287" s="195">
        <v>0</v>
      </c>
      <c r="AQ287" s="195">
        <v>0</v>
      </c>
      <c r="AR287" s="195">
        <v>0</v>
      </c>
      <c r="AS287" s="195">
        <v>0</v>
      </c>
      <c r="AT287" s="195">
        <v>0</v>
      </c>
      <c r="AU287" s="195">
        <v>531.27777777777703</v>
      </c>
      <c r="AV287" s="324"/>
      <c r="AW287" s="324"/>
      <c r="AX287" s="324"/>
      <c r="AY287" s="324"/>
      <c r="AZ287" s="324"/>
      <c r="BA287" s="324"/>
      <c r="BH287" s="337">
        <v>282</v>
      </c>
      <c r="BI287" s="337">
        <v>52034400</v>
      </c>
      <c r="BJ287" s="90">
        <v>185</v>
      </c>
      <c r="BK287" s="90">
        <v>1024.0728529999999</v>
      </c>
      <c r="BL287" s="90">
        <v>232.7979842</v>
      </c>
      <c r="BM287" s="90">
        <v>3.1790347259999998</v>
      </c>
      <c r="BN287" s="90">
        <v>-1024.0728529999999</v>
      </c>
      <c r="BO287" s="90">
        <v>-204.40912829999999</v>
      </c>
      <c r="BP287" s="90">
        <v>-210.20982119999999</v>
      </c>
      <c r="BQ287" s="338">
        <f t="shared" si="61"/>
        <v>602.25</v>
      </c>
      <c r="BT287" s="337">
        <v>282</v>
      </c>
      <c r="BU287" s="337">
        <v>52034400</v>
      </c>
      <c r="BV287" s="90">
        <v>1041.262101</v>
      </c>
      <c r="BW287" s="90">
        <v>1001.433139</v>
      </c>
      <c r="BX287" s="90">
        <v>-33.095220230000002</v>
      </c>
      <c r="BY287" s="90">
        <v>31.227061469999999</v>
      </c>
      <c r="BZ287" s="90">
        <v>-191.40753219999999</v>
      </c>
      <c r="CA287" s="90">
        <v>178.9827597</v>
      </c>
    </row>
    <row r="288" spans="31:79" ht="9.9499999999999993" customHeight="1">
      <c r="AE288" s="195">
        <v>248</v>
      </c>
      <c r="AF288" s="195">
        <v>46077600</v>
      </c>
      <c r="AG288" s="195">
        <v>5</v>
      </c>
      <c r="AH288" s="195">
        <v>0</v>
      </c>
      <c r="AI288" s="195">
        <v>0.253919675683623</v>
      </c>
      <c r="AJ288" s="195">
        <v>0.230724902503956</v>
      </c>
      <c r="AK288" s="195">
        <v>0</v>
      </c>
      <c r="AL288" s="195">
        <v>0.61138202439272005</v>
      </c>
      <c r="AM288" s="195">
        <v>0</v>
      </c>
      <c r="AN288" s="195">
        <v>0</v>
      </c>
      <c r="AO288" s="195">
        <v>-0.249999999999964</v>
      </c>
      <c r="AP288" s="195">
        <v>0</v>
      </c>
      <c r="AQ288" s="195">
        <v>0</v>
      </c>
      <c r="AR288" s="195">
        <v>0</v>
      </c>
      <c r="AS288" s="195">
        <v>0</v>
      </c>
      <c r="AT288" s="195">
        <v>0</v>
      </c>
      <c r="AU288" s="195">
        <v>533.30555555555497</v>
      </c>
      <c r="AV288" s="324"/>
      <c r="AW288" s="324"/>
      <c r="AX288" s="324"/>
      <c r="AY288" s="324"/>
      <c r="AZ288" s="324"/>
      <c r="BA288" s="324"/>
      <c r="BH288" s="337">
        <v>283</v>
      </c>
      <c r="BI288" s="337">
        <v>52209600</v>
      </c>
      <c r="BJ288" s="90">
        <v>185</v>
      </c>
      <c r="BK288" s="90">
        <v>1024.2244700000001</v>
      </c>
      <c r="BL288" s="90">
        <v>232.96121880000001</v>
      </c>
      <c r="BM288" s="90">
        <v>3.1736786499999998</v>
      </c>
      <c r="BN288" s="90">
        <v>-1024.2244700000001</v>
      </c>
      <c r="BO288" s="90">
        <v>-204.5609067</v>
      </c>
      <c r="BP288" s="90">
        <v>-210.2266334</v>
      </c>
      <c r="BQ288" s="338">
        <f t="shared" si="61"/>
        <v>604.27777777777783</v>
      </c>
      <c r="BT288" s="337">
        <v>283</v>
      </c>
      <c r="BU288" s="337">
        <v>52209600</v>
      </c>
      <c r="BV288" s="90">
        <v>1041.262356</v>
      </c>
      <c r="BW288" s="90">
        <v>1001.433565</v>
      </c>
      <c r="BX288" s="90">
        <v>-33.106355299999997</v>
      </c>
      <c r="BY288" s="90">
        <v>31.227061469999999</v>
      </c>
      <c r="BZ288" s="90">
        <v>-191.50247920000001</v>
      </c>
      <c r="CA288" s="90">
        <v>178.99957190000001</v>
      </c>
    </row>
    <row r="289" spans="31:79" ht="9.9499999999999993" customHeight="1">
      <c r="AE289" s="195">
        <v>249</v>
      </c>
      <c r="AF289" s="195">
        <v>46252800</v>
      </c>
      <c r="AG289" s="195">
        <v>5</v>
      </c>
      <c r="AH289" s="195">
        <v>0</v>
      </c>
      <c r="AI289" s="195">
        <v>0.25391967568384499</v>
      </c>
      <c r="AJ289" s="195">
        <v>0.230724902503956</v>
      </c>
      <c r="AK289" s="195">
        <v>0</v>
      </c>
      <c r="AL289" s="195">
        <v>0.61418036359599404</v>
      </c>
      <c r="AM289" s="195">
        <v>0</v>
      </c>
      <c r="AN289" s="195">
        <v>0</v>
      </c>
      <c r="AO289" s="195">
        <v>-0.249999999999901</v>
      </c>
      <c r="AP289" s="195">
        <v>0</v>
      </c>
      <c r="AQ289" s="195">
        <v>0</v>
      </c>
      <c r="AR289" s="195">
        <v>0</v>
      </c>
      <c r="AS289" s="195">
        <v>0</v>
      </c>
      <c r="AT289" s="195">
        <v>0</v>
      </c>
      <c r="AU289" s="195">
        <v>535.33333333333303</v>
      </c>
      <c r="AV289" s="324"/>
      <c r="AW289" s="324"/>
      <c r="AX289" s="324"/>
      <c r="AY289" s="324"/>
      <c r="AZ289" s="324"/>
      <c r="BA289" s="324"/>
      <c r="BH289" s="337">
        <v>284</v>
      </c>
      <c r="BI289" s="337">
        <v>52384800</v>
      </c>
      <c r="BJ289" s="90">
        <v>185</v>
      </c>
      <c r="BK289" s="90">
        <v>1024.388123</v>
      </c>
      <c r="BL289" s="90">
        <v>233.16480329999999</v>
      </c>
      <c r="BM289" s="90">
        <v>3.1724492230000001</v>
      </c>
      <c r="BN289" s="90">
        <v>-1024.388123</v>
      </c>
      <c r="BO289" s="90">
        <v>-204.7527939</v>
      </c>
      <c r="BP289" s="90">
        <v>-210.23956029999999</v>
      </c>
      <c r="BQ289" s="338">
        <f t="shared" si="61"/>
        <v>606.30555555555554</v>
      </c>
      <c r="BT289" s="337">
        <v>284</v>
      </c>
      <c r="BU289" s="337">
        <v>52384800</v>
      </c>
      <c r="BV289" s="90">
        <v>1041.2626170000001</v>
      </c>
      <c r="BW289" s="90">
        <v>1001.433982</v>
      </c>
      <c r="BX289" s="90">
        <v>-33.11776991</v>
      </c>
      <c r="BY289" s="90">
        <v>31.227061469999999</v>
      </c>
      <c r="BZ289" s="90">
        <v>-191.5953322</v>
      </c>
      <c r="CA289" s="90">
        <v>179.0124988</v>
      </c>
    </row>
    <row r="290" spans="31:79" ht="9.9499999999999993" customHeight="1">
      <c r="AE290" s="195">
        <v>250</v>
      </c>
      <c r="AF290" s="195">
        <v>46428000</v>
      </c>
      <c r="AG290" s="195">
        <v>5</v>
      </c>
      <c r="AH290" s="195">
        <v>0</v>
      </c>
      <c r="AI290" s="195">
        <v>0.253919675683623</v>
      </c>
      <c r="AJ290" s="195">
        <v>0.230724902503956</v>
      </c>
      <c r="AK290" s="195">
        <v>0</v>
      </c>
      <c r="AL290" s="195">
        <v>0.61371854969272199</v>
      </c>
      <c r="AM290" s="195">
        <v>0</v>
      </c>
      <c r="AN290" s="195">
        <v>0</v>
      </c>
      <c r="AO290" s="195">
        <v>-0.249999999999901</v>
      </c>
      <c r="AP290" s="195">
        <v>0</v>
      </c>
      <c r="AQ290" s="195">
        <v>0</v>
      </c>
      <c r="AR290" s="195">
        <v>0</v>
      </c>
      <c r="AS290" s="195">
        <v>0</v>
      </c>
      <c r="AT290" s="195">
        <v>0</v>
      </c>
      <c r="AU290" s="195">
        <v>537.36111111111097</v>
      </c>
      <c r="AV290" s="324"/>
      <c r="AW290" s="324"/>
      <c r="AX290" s="324"/>
      <c r="AY290" s="324"/>
      <c r="AZ290" s="324"/>
      <c r="BA290" s="324"/>
      <c r="BH290" s="337">
        <v>285</v>
      </c>
      <c r="BI290" s="337">
        <v>52560000</v>
      </c>
      <c r="BJ290" s="90">
        <v>185</v>
      </c>
      <c r="BK290" s="90">
        <v>1024.5394699999999</v>
      </c>
      <c r="BL290" s="90">
        <v>233.33657479999999</v>
      </c>
      <c r="BM290" s="90">
        <v>3.1700216120000002</v>
      </c>
      <c r="BN290" s="90">
        <v>-1024.5394699999999</v>
      </c>
      <c r="BO290" s="90">
        <v>-204.91239049999999</v>
      </c>
      <c r="BP290" s="90">
        <v>-210.25416269999999</v>
      </c>
      <c r="BQ290" s="338">
        <f t="shared" si="61"/>
        <v>608.33333333333337</v>
      </c>
      <c r="BT290" s="337">
        <v>285</v>
      </c>
      <c r="BU290" s="337">
        <v>52560000</v>
      </c>
      <c r="BV290" s="90">
        <v>1041.2628890000001</v>
      </c>
      <c r="BW290" s="90">
        <v>1001.434379</v>
      </c>
      <c r="BX290" s="90">
        <v>-33.129653390000001</v>
      </c>
      <c r="BY290" s="90">
        <v>31.227061469999999</v>
      </c>
      <c r="BZ290" s="90">
        <v>-191.68379759999999</v>
      </c>
      <c r="CA290" s="90">
        <v>179.0271012</v>
      </c>
    </row>
    <row r="291" spans="31:79" ht="9.9499999999999993" customHeight="1">
      <c r="AE291" s="195">
        <v>251</v>
      </c>
      <c r="AF291" s="195">
        <v>46603200</v>
      </c>
      <c r="AG291" s="195">
        <v>5</v>
      </c>
      <c r="AH291" s="195">
        <v>0</v>
      </c>
      <c r="AI291" s="195">
        <v>0.253919675683623</v>
      </c>
      <c r="AJ291" s="195">
        <v>0.230724902503956</v>
      </c>
      <c r="AK291" s="195">
        <v>0</v>
      </c>
      <c r="AL291" s="195">
        <v>0.60321148873568098</v>
      </c>
      <c r="AM291" s="195">
        <v>0</v>
      </c>
      <c r="AN291" s="195">
        <v>0</v>
      </c>
      <c r="AO291" s="195">
        <v>-0.249999999999964</v>
      </c>
      <c r="AP291" s="195">
        <v>0</v>
      </c>
      <c r="AQ291" s="195">
        <v>0</v>
      </c>
      <c r="AR291" s="195">
        <v>0</v>
      </c>
      <c r="AS291" s="195">
        <v>0</v>
      </c>
      <c r="AT291" s="195">
        <v>0</v>
      </c>
      <c r="AU291" s="195">
        <v>539.388888888888</v>
      </c>
      <c r="AV291" s="324"/>
      <c r="AW291" s="324"/>
      <c r="AX291" s="324"/>
      <c r="AY291" s="324"/>
      <c r="AZ291" s="324"/>
      <c r="BA291" s="324"/>
      <c r="BH291" s="337">
        <v>286</v>
      </c>
      <c r="BI291" s="337">
        <v>52735200</v>
      </c>
      <c r="BJ291" s="90">
        <v>185</v>
      </c>
      <c r="BK291" s="90">
        <v>1024.6293989999999</v>
      </c>
      <c r="BL291" s="90">
        <v>233.38864960000001</v>
      </c>
      <c r="BM291" s="90">
        <v>3.168246501</v>
      </c>
      <c r="BN291" s="90">
        <v>-1024.6293989999999</v>
      </c>
      <c r="BO291" s="90">
        <v>-204.95218919999999</v>
      </c>
      <c r="BP291" s="90">
        <v>-210.268214</v>
      </c>
      <c r="BQ291" s="338">
        <f t="shared" si="61"/>
        <v>610.36111111111109</v>
      </c>
      <c r="BT291" s="337">
        <v>286</v>
      </c>
      <c r="BU291" s="337">
        <v>52735200</v>
      </c>
      <c r="BV291" s="90">
        <v>1041.2631690000001</v>
      </c>
      <c r="BW291" s="90">
        <v>1001.434755</v>
      </c>
      <c r="BX291" s="90">
        <v>-33.14192783</v>
      </c>
      <c r="BY291" s="90">
        <v>31.227061469999999</v>
      </c>
      <c r="BZ291" s="90">
        <v>-191.76736149999999</v>
      </c>
      <c r="CA291" s="90">
        <v>179.04115250000001</v>
      </c>
    </row>
    <row r="292" spans="31:79" ht="9.9499999999999993" customHeight="1">
      <c r="AE292" s="195">
        <v>252</v>
      </c>
      <c r="AF292" s="195">
        <v>46778400</v>
      </c>
      <c r="AG292" s="195">
        <v>5</v>
      </c>
      <c r="AH292" s="195">
        <v>0</v>
      </c>
      <c r="AI292" s="195">
        <v>0.253919675683623</v>
      </c>
      <c r="AJ292" s="195">
        <v>0.230724902503956</v>
      </c>
      <c r="AK292" s="195">
        <v>0</v>
      </c>
      <c r="AL292" s="195">
        <v>0.59130038428999798</v>
      </c>
      <c r="AM292" s="195">
        <v>0</v>
      </c>
      <c r="AN292" s="195">
        <v>0</v>
      </c>
      <c r="AO292" s="195">
        <v>-0.249999999999964</v>
      </c>
      <c r="AP292" s="195">
        <v>0</v>
      </c>
      <c r="AQ292" s="195">
        <v>0</v>
      </c>
      <c r="AR292" s="195">
        <v>0</v>
      </c>
      <c r="AS292" s="195">
        <v>0</v>
      </c>
      <c r="AT292" s="195">
        <v>0</v>
      </c>
      <c r="AU292" s="195">
        <v>541.41666666666595</v>
      </c>
      <c r="AV292" s="324"/>
      <c r="AW292" s="324"/>
      <c r="AX292" s="324"/>
      <c r="AY292" s="324"/>
      <c r="AZ292" s="324"/>
      <c r="BA292" s="324"/>
      <c r="BH292" s="337">
        <v>287</v>
      </c>
      <c r="BI292" s="337">
        <v>52910400</v>
      </c>
      <c r="BJ292" s="90">
        <v>185</v>
      </c>
      <c r="BK292" s="90">
        <v>1024.7615699999999</v>
      </c>
      <c r="BL292" s="90">
        <v>233.53008410000001</v>
      </c>
      <c r="BM292" s="90">
        <v>3.1707380399999998</v>
      </c>
      <c r="BN292" s="90">
        <v>-1024.7615699999999</v>
      </c>
      <c r="BO292" s="90">
        <v>-205.08080509999999</v>
      </c>
      <c r="BP292" s="90">
        <v>-210.2785409</v>
      </c>
      <c r="BQ292" s="338">
        <f t="shared" si="61"/>
        <v>612.38888888888891</v>
      </c>
      <c r="BT292" s="337">
        <v>287</v>
      </c>
      <c r="BU292" s="337">
        <v>52910400</v>
      </c>
      <c r="BV292" s="90">
        <v>1041.2634559999999</v>
      </c>
      <c r="BW292" s="90">
        <v>1001.435107</v>
      </c>
      <c r="BX292" s="90">
        <v>-33.154464079999997</v>
      </c>
      <c r="BY292" s="90">
        <v>31.227061469999999</v>
      </c>
      <c r="BZ292" s="90">
        <v>-191.84581370000001</v>
      </c>
      <c r="CA292" s="90">
        <v>179.0514795</v>
      </c>
    </row>
    <row r="293" spans="31:79" ht="9.9499999999999993" customHeight="1">
      <c r="AE293" s="195">
        <v>253</v>
      </c>
      <c r="AF293" s="195">
        <v>46953600</v>
      </c>
      <c r="AG293" s="195">
        <v>5</v>
      </c>
      <c r="AH293" s="195">
        <v>0</v>
      </c>
      <c r="AI293" s="195">
        <v>0.26220410355576401</v>
      </c>
      <c r="AJ293" s="195">
        <v>0.230724902503956</v>
      </c>
      <c r="AK293" s="195">
        <v>0</v>
      </c>
      <c r="AL293" s="195">
        <v>0.58067394974822695</v>
      </c>
      <c r="AM293" s="195">
        <v>0</v>
      </c>
      <c r="AN293" s="195">
        <v>0</v>
      </c>
      <c r="AO293" s="195">
        <v>-0.249999999999964</v>
      </c>
      <c r="AP293" s="195">
        <v>0</v>
      </c>
      <c r="AQ293" s="195">
        <v>0</v>
      </c>
      <c r="AR293" s="195">
        <v>0</v>
      </c>
      <c r="AS293" s="195">
        <v>0</v>
      </c>
      <c r="AT293" s="195">
        <v>0</v>
      </c>
      <c r="AU293" s="195">
        <v>543.444444444444</v>
      </c>
      <c r="AV293" s="324"/>
      <c r="AW293" s="324"/>
      <c r="AX293" s="324"/>
      <c r="AY293" s="324"/>
      <c r="AZ293" s="324"/>
      <c r="BA293" s="324"/>
      <c r="BH293" s="337">
        <v>288</v>
      </c>
      <c r="BI293" s="337">
        <v>53085600</v>
      </c>
      <c r="BJ293" s="90">
        <v>185</v>
      </c>
      <c r="BK293" s="90">
        <v>1024.889968</v>
      </c>
      <c r="BL293" s="90">
        <v>233.6726103</v>
      </c>
      <c r="BM293" s="90">
        <v>3.1720152260000001</v>
      </c>
      <c r="BN293" s="90">
        <v>-1024.889968</v>
      </c>
      <c r="BO293" s="90">
        <v>-205.21012010000001</v>
      </c>
      <c r="BP293" s="90">
        <v>-210.29047499999999</v>
      </c>
      <c r="BQ293" s="338">
        <f t="shared" si="61"/>
        <v>614.41666666666663</v>
      </c>
      <c r="BT293" s="337">
        <v>288</v>
      </c>
      <c r="BU293" s="337">
        <v>53085600</v>
      </c>
      <c r="BV293" s="90">
        <v>1041.2637520000001</v>
      </c>
      <c r="BW293" s="90">
        <v>1001.435439</v>
      </c>
      <c r="BX293" s="90">
        <v>-33.1674036</v>
      </c>
      <c r="BY293" s="90">
        <v>31.227061469999999</v>
      </c>
      <c r="BZ293" s="90">
        <v>-191.9199241</v>
      </c>
      <c r="CA293" s="90">
        <v>179.0634135</v>
      </c>
    </row>
    <row r="294" spans="31:79" ht="9.9499999999999993" customHeight="1">
      <c r="AE294" s="195">
        <v>254</v>
      </c>
      <c r="AF294" s="195">
        <v>47128800</v>
      </c>
      <c r="AG294" s="195">
        <v>5</v>
      </c>
      <c r="AH294" s="195">
        <v>0</v>
      </c>
      <c r="AI294" s="195">
        <v>0.26220410355576401</v>
      </c>
      <c r="AJ294" s="195">
        <v>0.230724902503956</v>
      </c>
      <c r="AK294" s="195">
        <v>0</v>
      </c>
      <c r="AL294" s="195">
        <v>0.57014296568780298</v>
      </c>
      <c r="AM294" s="195">
        <v>0</v>
      </c>
      <c r="AN294" s="195">
        <v>0</v>
      </c>
      <c r="AO294" s="195">
        <v>-0.249999999999964</v>
      </c>
      <c r="AP294" s="195">
        <v>0</v>
      </c>
      <c r="AQ294" s="195">
        <v>0</v>
      </c>
      <c r="AR294" s="195">
        <v>0</v>
      </c>
      <c r="AS294" s="195">
        <v>0</v>
      </c>
      <c r="AT294" s="195">
        <v>0</v>
      </c>
      <c r="AU294" s="195">
        <v>545.47222222222194</v>
      </c>
      <c r="AV294" s="324"/>
      <c r="AW294" s="324"/>
      <c r="AX294" s="324"/>
      <c r="AY294" s="324"/>
      <c r="AZ294" s="324"/>
      <c r="BA294" s="324"/>
      <c r="BH294" s="337">
        <v>289</v>
      </c>
      <c r="BI294" s="337">
        <v>53260800</v>
      </c>
      <c r="BJ294" s="90">
        <v>185</v>
      </c>
      <c r="BK294" s="90">
        <v>1025.0137110000001</v>
      </c>
      <c r="BL294" s="90">
        <v>233.80909829999999</v>
      </c>
      <c r="BM294" s="90">
        <v>3.1722566040000002</v>
      </c>
      <c r="BN294" s="90">
        <v>-1025.0137110000001</v>
      </c>
      <c r="BO294" s="90">
        <v>-205.3330507</v>
      </c>
      <c r="BP294" s="90">
        <v>-210.30379110000001</v>
      </c>
      <c r="BQ294" s="338">
        <f t="shared" si="61"/>
        <v>616.44444444444446</v>
      </c>
      <c r="BT294" s="337">
        <v>289</v>
      </c>
      <c r="BU294" s="337">
        <v>53260800</v>
      </c>
      <c r="BV294" s="90">
        <v>1041.2640550000001</v>
      </c>
      <c r="BW294" s="90">
        <v>1001.435754</v>
      </c>
      <c r="BX294" s="90">
        <v>-33.180699689999997</v>
      </c>
      <c r="BY294" s="90">
        <v>31.227061469999999</v>
      </c>
      <c r="BZ294" s="90">
        <v>-191.99007209999999</v>
      </c>
      <c r="CA294" s="90">
        <v>179.07672959999999</v>
      </c>
    </row>
    <row r="295" spans="31:79" ht="9.9499999999999993" customHeight="1">
      <c r="AE295" s="195">
        <v>255</v>
      </c>
      <c r="AF295" s="195">
        <v>47304000</v>
      </c>
      <c r="AG295" s="195">
        <v>5</v>
      </c>
      <c r="AH295" s="195">
        <v>0</v>
      </c>
      <c r="AI295" s="195">
        <v>0.262204103555986</v>
      </c>
      <c r="AJ295" s="195">
        <v>0.230724902503956</v>
      </c>
      <c r="AK295" s="195">
        <v>0</v>
      </c>
      <c r="AL295" s="195">
        <v>0.56058812299861704</v>
      </c>
      <c r="AM295" s="195">
        <v>0</v>
      </c>
      <c r="AN295" s="195">
        <v>0</v>
      </c>
      <c r="AO295" s="195">
        <v>-0.25000000000002798</v>
      </c>
      <c r="AP295" s="195">
        <v>0</v>
      </c>
      <c r="AQ295" s="195">
        <v>0</v>
      </c>
      <c r="AR295" s="195">
        <v>0</v>
      </c>
      <c r="AS295" s="195">
        <v>0</v>
      </c>
      <c r="AT295" s="195">
        <v>0</v>
      </c>
      <c r="AU295" s="195">
        <v>547.5</v>
      </c>
      <c r="AV295" s="324"/>
      <c r="AW295" s="324"/>
      <c r="AX295" s="324"/>
      <c r="AY295" s="324"/>
      <c r="AZ295" s="324"/>
      <c r="BA295" s="324"/>
      <c r="BH295" s="337">
        <v>290</v>
      </c>
      <c r="BI295" s="337">
        <v>53436000</v>
      </c>
      <c r="BJ295" s="90">
        <v>185</v>
      </c>
      <c r="BK295" s="90">
        <v>1025.130324</v>
      </c>
      <c r="BL295" s="90">
        <v>233.9338223</v>
      </c>
      <c r="BM295" s="90">
        <v>3.1716621009999999</v>
      </c>
      <c r="BN295" s="90">
        <v>-1025.130324</v>
      </c>
      <c r="BO295" s="90">
        <v>-205.44397180000001</v>
      </c>
      <c r="BP295" s="90">
        <v>-210.3181884</v>
      </c>
      <c r="BQ295" s="338">
        <f t="shared" si="61"/>
        <v>618.47222222222217</v>
      </c>
      <c r="BT295" s="337">
        <v>290</v>
      </c>
      <c r="BU295" s="337">
        <v>53436000</v>
      </c>
      <c r="BV295" s="90">
        <v>1041.264365</v>
      </c>
      <c r="BW295" s="90">
        <v>1001.43605</v>
      </c>
      <c r="BX295" s="90">
        <v>-33.194251440000002</v>
      </c>
      <c r="BY295" s="90">
        <v>31.227061469999999</v>
      </c>
      <c r="BZ295" s="90">
        <v>-192.05602239999999</v>
      </c>
      <c r="CA295" s="90">
        <v>179.09112690000001</v>
      </c>
    </row>
    <row r="296" spans="31:79" ht="9.9499999999999993" customHeight="1">
      <c r="AE296" s="195">
        <v>256</v>
      </c>
      <c r="AF296" s="195">
        <v>47479200</v>
      </c>
      <c r="AG296" s="195">
        <v>0.374999999999999</v>
      </c>
      <c r="AH296" s="195">
        <v>0</v>
      </c>
      <c r="AI296" s="195">
        <v>0.26220410355587498</v>
      </c>
      <c r="AJ296" s="195">
        <v>0.230724902503956</v>
      </c>
      <c r="AK296" s="195">
        <v>0</v>
      </c>
      <c r="AL296" s="195">
        <v>0.55127897739503895</v>
      </c>
      <c r="AM296" s="195">
        <v>0</v>
      </c>
      <c r="AN296" s="195">
        <v>0</v>
      </c>
      <c r="AO296" s="195">
        <v>-0.24999999339641901</v>
      </c>
      <c r="AP296" s="195">
        <v>0</v>
      </c>
      <c r="AQ296" s="195">
        <v>0</v>
      </c>
      <c r="AR296" s="195">
        <v>0</v>
      </c>
      <c r="AS296" s="195">
        <v>0</v>
      </c>
      <c r="AT296" s="195">
        <v>0</v>
      </c>
      <c r="AU296" s="195">
        <v>549.52777777777703</v>
      </c>
      <c r="AV296" s="324"/>
      <c r="AW296" s="324"/>
      <c r="AX296" s="324"/>
      <c r="AY296" s="324"/>
      <c r="AZ296" s="324"/>
      <c r="BA296" s="324"/>
      <c r="BH296" s="337">
        <v>291</v>
      </c>
      <c r="BI296" s="337">
        <v>53611200</v>
      </c>
      <c r="BJ296" s="90">
        <v>185</v>
      </c>
      <c r="BK296" s="90">
        <v>1025.2403400000001</v>
      </c>
      <c r="BL296" s="90">
        <v>234.04908399999999</v>
      </c>
      <c r="BM296" s="90">
        <v>3.1703068179999998</v>
      </c>
      <c r="BN296" s="90">
        <v>-1025.2403400000001</v>
      </c>
      <c r="BO296" s="90">
        <v>-205.5452756</v>
      </c>
      <c r="BP296" s="90">
        <v>-210.33350150000001</v>
      </c>
      <c r="BQ296" s="338">
        <f t="shared" si="61"/>
        <v>620.5</v>
      </c>
      <c r="BT296" s="337">
        <v>291</v>
      </c>
      <c r="BU296" s="337">
        <v>53611200</v>
      </c>
      <c r="BV296" s="90">
        <v>1041.264678</v>
      </c>
      <c r="BW296" s="90">
        <v>1001.436329</v>
      </c>
      <c r="BX296" s="90">
        <v>-33.207967940000003</v>
      </c>
      <c r="BY296" s="90">
        <v>31.227061469999999</v>
      </c>
      <c r="BZ296" s="90">
        <v>-192.1181277</v>
      </c>
      <c r="CA296" s="90">
        <v>179.10644009999999</v>
      </c>
    </row>
    <row r="297" spans="31:79" ht="9.9499999999999993" customHeight="1">
      <c r="AE297" s="195">
        <v>257</v>
      </c>
      <c r="AF297" s="195">
        <v>47654400</v>
      </c>
      <c r="AG297" s="195">
        <v>0.374999999999999</v>
      </c>
      <c r="AH297" s="195">
        <v>0</v>
      </c>
      <c r="AI297" s="195">
        <v>0.26220410355587498</v>
      </c>
      <c r="AJ297" s="195">
        <v>0.230724902503956</v>
      </c>
      <c r="AK297" s="195">
        <v>0</v>
      </c>
      <c r="AL297" s="195">
        <v>0.53806713224074398</v>
      </c>
      <c r="AM297" s="195">
        <v>0</v>
      </c>
      <c r="AN297" s="195">
        <v>0</v>
      </c>
      <c r="AO297" s="195">
        <v>-0.249999999999901</v>
      </c>
      <c r="AP297" s="195">
        <v>0</v>
      </c>
      <c r="AQ297" s="195">
        <v>0</v>
      </c>
      <c r="AR297" s="195">
        <v>0</v>
      </c>
      <c r="AS297" s="195">
        <v>0</v>
      </c>
      <c r="AT297" s="195">
        <v>0</v>
      </c>
      <c r="AU297" s="195">
        <v>551.55555555555497</v>
      </c>
      <c r="AV297" s="324"/>
      <c r="AW297" s="324"/>
      <c r="AX297" s="324"/>
      <c r="AY297" s="324"/>
      <c r="AZ297" s="324"/>
      <c r="BA297" s="324"/>
      <c r="BH297" s="337">
        <v>292</v>
      </c>
      <c r="BI297" s="337">
        <v>53786400</v>
      </c>
      <c r="BJ297" s="90">
        <v>185</v>
      </c>
      <c r="BK297" s="90">
        <v>1025.3426420000001</v>
      </c>
      <c r="BL297" s="90">
        <v>234.15766249999999</v>
      </c>
      <c r="BM297" s="90">
        <v>3.171504144</v>
      </c>
      <c r="BN297" s="90">
        <v>-1025.3426420000001</v>
      </c>
      <c r="BO297" s="90">
        <v>-205.63981279999999</v>
      </c>
      <c r="BP297" s="90">
        <v>-210.34634550000001</v>
      </c>
      <c r="BQ297" s="338">
        <f t="shared" si="61"/>
        <v>622.52777777777783</v>
      </c>
      <c r="BT297" s="337">
        <v>292</v>
      </c>
      <c r="BU297" s="337">
        <v>53786400</v>
      </c>
      <c r="BV297" s="90">
        <v>1041.2649939999999</v>
      </c>
      <c r="BW297" s="90">
        <v>1001.43659</v>
      </c>
      <c r="BX297" s="90">
        <v>-33.221781249999999</v>
      </c>
      <c r="BY297" s="90">
        <v>31.227061469999999</v>
      </c>
      <c r="BZ297" s="90">
        <v>-192.17648310000001</v>
      </c>
      <c r="CA297" s="90">
        <v>179.11928409999999</v>
      </c>
    </row>
    <row r="298" spans="31:79" ht="9.9499999999999993" customHeight="1">
      <c r="AE298" s="195">
        <v>258</v>
      </c>
      <c r="AF298" s="195">
        <v>47829600</v>
      </c>
      <c r="AG298" s="195">
        <v>0.374999999999999</v>
      </c>
      <c r="AH298" s="195">
        <v>0</v>
      </c>
      <c r="AI298" s="195">
        <v>0.26220410355587498</v>
      </c>
      <c r="AJ298" s="195">
        <v>0.230724902503956</v>
      </c>
      <c r="AK298" s="195">
        <v>0</v>
      </c>
      <c r="AL298" s="195">
        <v>0.53803183896302298</v>
      </c>
      <c r="AM298" s="195">
        <v>0</v>
      </c>
      <c r="AN298" s="195">
        <v>0</v>
      </c>
      <c r="AO298" s="195">
        <v>-0.25000000000002798</v>
      </c>
      <c r="AP298" s="195">
        <v>0</v>
      </c>
      <c r="AQ298" s="195">
        <v>0</v>
      </c>
      <c r="AR298" s="195">
        <v>0</v>
      </c>
      <c r="AS298" s="195">
        <v>0</v>
      </c>
      <c r="AT298" s="195">
        <v>0</v>
      </c>
      <c r="AU298" s="195">
        <v>553.58333333333303</v>
      </c>
      <c r="AV298" s="324"/>
      <c r="AW298" s="324"/>
      <c r="AX298" s="324"/>
      <c r="AY298" s="324"/>
      <c r="AZ298" s="324"/>
      <c r="BA298" s="324"/>
      <c r="BH298" s="337">
        <v>293</v>
      </c>
      <c r="BI298" s="337">
        <v>53961600</v>
      </c>
      <c r="BJ298" s="90">
        <v>185</v>
      </c>
      <c r="BK298" s="90">
        <v>1025.438762</v>
      </c>
      <c r="BL298" s="90">
        <v>234.2606303</v>
      </c>
      <c r="BM298" s="90">
        <v>3.174003935</v>
      </c>
      <c r="BN298" s="90">
        <v>-1025.438762</v>
      </c>
      <c r="BO298" s="90">
        <v>-205.7287958</v>
      </c>
      <c r="BP298" s="90">
        <v>-210.3578306</v>
      </c>
      <c r="BQ298" s="338">
        <f t="shared" si="61"/>
        <v>624.55555555555554</v>
      </c>
      <c r="BT298" s="337">
        <v>293</v>
      </c>
      <c r="BU298" s="337">
        <v>53961600</v>
      </c>
      <c r="BV298" s="90">
        <v>1041.265308</v>
      </c>
      <c r="BW298" s="90">
        <v>1001.436836</v>
      </c>
      <c r="BX298" s="90">
        <v>-33.235551360000002</v>
      </c>
      <c r="BY298" s="90">
        <v>31.227061469999999</v>
      </c>
      <c r="BZ298" s="90">
        <v>-192.2312191</v>
      </c>
      <c r="CA298" s="90">
        <v>179.13076910000001</v>
      </c>
    </row>
    <row r="299" spans="31:79" ht="9.9499999999999993" customHeight="1">
      <c r="AE299" s="195">
        <v>259</v>
      </c>
      <c r="AF299" s="195">
        <v>48004800</v>
      </c>
      <c r="AG299" s="195">
        <v>0.374999999999999</v>
      </c>
      <c r="AH299" s="195">
        <v>0</v>
      </c>
      <c r="AI299" s="195">
        <v>0.26220410355587498</v>
      </c>
      <c r="AJ299" s="195">
        <v>0.230724902503956</v>
      </c>
      <c r="AK299" s="195">
        <v>0</v>
      </c>
      <c r="AL299" s="195">
        <v>0.53930482200357099</v>
      </c>
      <c r="AM299" s="195">
        <v>0</v>
      </c>
      <c r="AN299" s="195">
        <v>0</v>
      </c>
      <c r="AO299" s="195">
        <v>-0.249999999999964</v>
      </c>
      <c r="AP299" s="195">
        <v>0</v>
      </c>
      <c r="AQ299" s="195">
        <v>0</v>
      </c>
      <c r="AR299" s="195">
        <v>0</v>
      </c>
      <c r="AS299" s="195">
        <v>0</v>
      </c>
      <c r="AT299" s="195">
        <v>0</v>
      </c>
      <c r="AU299" s="195">
        <v>555.61111111111097</v>
      </c>
      <c r="AV299" s="324"/>
      <c r="AW299" s="324"/>
      <c r="AX299" s="324"/>
      <c r="AY299" s="324"/>
      <c r="AZ299" s="324"/>
      <c r="BA299" s="324"/>
      <c r="BH299" s="337">
        <v>294</v>
      </c>
      <c r="BI299" s="337">
        <v>54136800</v>
      </c>
      <c r="BJ299" s="90">
        <v>185</v>
      </c>
      <c r="BK299" s="90">
        <v>1025.5306109999999</v>
      </c>
      <c r="BL299" s="90">
        <v>234.35742139999999</v>
      </c>
      <c r="BM299" s="90">
        <v>3.1755929890000001</v>
      </c>
      <c r="BN299" s="90">
        <v>-1025.5306109999999</v>
      </c>
      <c r="BO299" s="90">
        <v>-205.81173219999999</v>
      </c>
      <c r="BP299" s="90">
        <v>-210.37009620000001</v>
      </c>
      <c r="BQ299" s="338">
        <f t="shared" si="61"/>
        <v>626.58333333333337</v>
      </c>
      <c r="BT299" s="337">
        <v>294</v>
      </c>
      <c r="BU299" s="337">
        <v>54136800</v>
      </c>
      <c r="BV299" s="90">
        <v>1041.2656199999999</v>
      </c>
      <c r="BW299" s="90">
        <v>1001.437067</v>
      </c>
      <c r="BX299" s="90">
        <v>-33.24920273</v>
      </c>
      <c r="BY299" s="90">
        <v>31.227061469999999</v>
      </c>
      <c r="BZ299" s="90">
        <v>-192.2826766</v>
      </c>
      <c r="CA299" s="90">
        <v>179.14303469999999</v>
      </c>
    </row>
    <row r="300" spans="31:79" ht="9.9499999999999993" customHeight="1">
      <c r="AE300" s="195">
        <v>260</v>
      </c>
      <c r="AF300" s="195">
        <v>48180000</v>
      </c>
      <c r="AG300" s="195">
        <v>0.374999999999999</v>
      </c>
      <c r="AH300" s="195">
        <v>0</v>
      </c>
      <c r="AI300" s="195">
        <v>0.262204103555986</v>
      </c>
      <c r="AJ300" s="195">
        <v>0.230724902503956</v>
      </c>
      <c r="AK300" s="195">
        <v>0</v>
      </c>
      <c r="AL300" s="195">
        <v>0.54035869230338796</v>
      </c>
      <c r="AM300" s="195">
        <v>0</v>
      </c>
      <c r="AN300" s="195">
        <v>0</v>
      </c>
      <c r="AO300" s="195">
        <v>-0.249999999999964</v>
      </c>
      <c r="AP300" s="195">
        <v>0</v>
      </c>
      <c r="AQ300" s="195">
        <v>0</v>
      </c>
      <c r="AR300" s="195">
        <v>0</v>
      </c>
      <c r="AS300" s="195">
        <v>0</v>
      </c>
      <c r="AT300" s="195">
        <v>0</v>
      </c>
      <c r="AU300" s="195">
        <v>557.638888888888</v>
      </c>
      <c r="AV300" s="324"/>
      <c r="AW300" s="324"/>
      <c r="AX300" s="324"/>
      <c r="AY300" s="324"/>
      <c r="AZ300" s="324"/>
      <c r="BA300" s="324"/>
      <c r="BH300" s="337">
        <v>295</v>
      </c>
      <c r="BI300" s="337">
        <v>54312000</v>
      </c>
      <c r="BJ300" s="90">
        <v>185</v>
      </c>
      <c r="BK300" s="90">
        <v>1025.618723</v>
      </c>
      <c r="BL300" s="90">
        <v>234.44914360000001</v>
      </c>
      <c r="BM300" s="90">
        <v>3.1763468420000001</v>
      </c>
      <c r="BN300" s="90">
        <v>-1025.618723</v>
      </c>
      <c r="BO300" s="90">
        <v>-205.8897781</v>
      </c>
      <c r="BP300" s="90">
        <v>-210.38301870000001</v>
      </c>
      <c r="BQ300" s="338">
        <f t="shared" si="61"/>
        <v>628.61111111111109</v>
      </c>
      <c r="BT300" s="337">
        <v>295</v>
      </c>
      <c r="BU300" s="337">
        <v>54312000</v>
      </c>
      <c r="BV300" s="90">
        <v>1041.265928</v>
      </c>
      <c r="BW300" s="90">
        <v>1001.437284</v>
      </c>
      <c r="BX300" s="90">
        <v>-33.262686100000003</v>
      </c>
      <c r="BY300" s="90">
        <v>31.227061469999999</v>
      </c>
      <c r="BZ300" s="90">
        <v>-192.33122040000001</v>
      </c>
      <c r="CA300" s="90">
        <v>179.15595719999999</v>
      </c>
    </row>
    <row r="301" spans="31:79" ht="9.9499999999999993" customHeight="1">
      <c r="AE301" s="195">
        <v>261</v>
      </c>
      <c r="AF301" s="195">
        <v>48355200</v>
      </c>
      <c r="AG301" s="195">
        <v>0.374999999999999</v>
      </c>
      <c r="AH301" s="195">
        <v>0</v>
      </c>
      <c r="AI301" s="195">
        <v>0.26220410355587498</v>
      </c>
      <c r="AJ301" s="195">
        <v>0.230724902503958</v>
      </c>
      <c r="AK301" s="195">
        <v>0</v>
      </c>
      <c r="AL301" s="195">
        <v>0.54113687866912796</v>
      </c>
      <c r="AM301" s="195">
        <v>0</v>
      </c>
      <c r="AN301" s="195">
        <v>0</v>
      </c>
      <c r="AO301" s="195">
        <v>-0.249999999999901</v>
      </c>
      <c r="AP301" s="195">
        <v>0</v>
      </c>
      <c r="AQ301" s="195">
        <v>0</v>
      </c>
      <c r="AR301" s="195">
        <v>0</v>
      </c>
      <c r="AS301" s="195">
        <v>0</v>
      </c>
      <c r="AT301" s="195">
        <v>0</v>
      </c>
      <c r="AU301" s="195">
        <v>559.66666666666595</v>
      </c>
      <c r="AV301" s="324"/>
      <c r="AW301" s="324"/>
      <c r="AX301" s="324"/>
      <c r="AY301" s="324"/>
      <c r="AZ301" s="324"/>
      <c r="BA301" s="324"/>
      <c r="BH301" s="337">
        <v>296</v>
      </c>
      <c r="BI301" s="337">
        <v>54487200</v>
      </c>
      <c r="BJ301" s="90">
        <v>185</v>
      </c>
      <c r="BK301" s="90">
        <v>1025.703107</v>
      </c>
      <c r="BL301" s="90">
        <v>234.53596769999999</v>
      </c>
      <c r="BM301" s="90">
        <v>3.1794726209999999</v>
      </c>
      <c r="BN301" s="90">
        <v>-1025.703107</v>
      </c>
      <c r="BO301" s="90">
        <v>-205.96314079999999</v>
      </c>
      <c r="BP301" s="90">
        <v>-210.3933543</v>
      </c>
      <c r="BQ301" s="338">
        <f t="shared" si="61"/>
        <v>630.63888888888891</v>
      </c>
      <c r="BT301" s="337">
        <v>296</v>
      </c>
      <c r="BU301" s="337">
        <v>54487200</v>
      </c>
      <c r="BV301" s="90">
        <v>1041.2662310000001</v>
      </c>
      <c r="BW301" s="90">
        <v>1001.437488</v>
      </c>
      <c r="BX301" s="90">
        <v>-33.275965990000003</v>
      </c>
      <c r="BY301" s="90">
        <v>31.227061469999999</v>
      </c>
      <c r="BZ301" s="90">
        <v>-192.37672509999999</v>
      </c>
      <c r="CA301" s="90">
        <v>179.16629280000001</v>
      </c>
    </row>
    <row r="302" spans="31:79" ht="9.9499999999999993" customHeight="1">
      <c r="AE302" s="195">
        <v>262</v>
      </c>
      <c r="AF302" s="195">
        <v>48530400</v>
      </c>
      <c r="AG302" s="195">
        <v>0.374999999999999</v>
      </c>
      <c r="AH302" s="195">
        <v>0</v>
      </c>
      <c r="AI302" s="195">
        <v>0.262204103555986</v>
      </c>
      <c r="AJ302" s="195">
        <v>0.230724902503958</v>
      </c>
      <c r="AK302" s="195">
        <v>0</v>
      </c>
      <c r="AL302" s="195">
        <v>0.541599107277415</v>
      </c>
      <c r="AM302" s="195">
        <v>0</v>
      </c>
      <c r="AN302" s="195">
        <v>0</v>
      </c>
      <c r="AO302" s="195">
        <v>-0.25000000000002798</v>
      </c>
      <c r="AP302" s="195">
        <v>0</v>
      </c>
      <c r="AQ302" s="195">
        <v>0</v>
      </c>
      <c r="AR302" s="195">
        <v>0</v>
      </c>
      <c r="AS302" s="195">
        <v>0</v>
      </c>
      <c r="AT302" s="195">
        <v>0</v>
      </c>
      <c r="AU302" s="195">
        <v>561.694444444444</v>
      </c>
      <c r="AV302" s="324"/>
      <c r="AW302" s="324"/>
      <c r="AX302" s="324"/>
      <c r="AY302" s="324"/>
      <c r="AZ302" s="324"/>
      <c r="BA302" s="324"/>
      <c r="BH302" s="337">
        <v>297</v>
      </c>
      <c r="BI302" s="337">
        <v>54662400</v>
      </c>
      <c r="BJ302" s="90">
        <v>185</v>
      </c>
      <c r="BK302" s="90">
        <v>1025.782719</v>
      </c>
      <c r="BL302" s="90">
        <v>234.61612880000001</v>
      </c>
      <c r="BM302" s="90">
        <v>3.1839886590000002</v>
      </c>
      <c r="BN302" s="90">
        <v>-1025.782719</v>
      </c>
      <c r="BO302" s="90">
        <v>-206.0301192</v>
      </c>
      <c r="BP302" s="90">
        <v>-210.40202099999999</v>
      </c>
      <c r="BQ302" s="338">
        <f t="shared" si="61"/>
        <v>632.66666666666663</v>
      </c>
      <c r="BT302" s="337">
        <v>297</v>
      </c>
      <c r="BU302" s="337">
        <v>54662400</v>
      </c>
      <c r="BV302" s="90">
        <v>1041.2665280000001</v>
      </c>
      <c r="BW302" s="90">
        <v>1001.437678</v>
      </c>
      <c r="BX302" s="90">
        <v>-33.28897911</v>
      </c>
      <c r="BY302" s="90">
        <v>31.227061469999999</v>
      </c>
      <c r="BZ302" s="90">
        <v>-192.41901709999999</v>
      </c>
      <c r="CA302" s="90">
        <v>179.1749595</v>
      </c>
    </row>
    <row r="303" spans="31:79" ht="9.9499999999999993" customHeight="1">
      <c r="AE303" s="195">
        <v>263</v>
      </c>
      <c r="AF303" s="195">
        <v>48705600</v>
      </c>
      <c r="AG303" s="195">
        <v>0.374999999999999</v>
      </c>
      <c r="AH303" s="195">
        <v>0</v>
      </c>
      <c r="AI303" s="195">
        <v>0.26220410355587498</v>
      </c>
      <c r="AJ303" s="195">
        <v>0.244072202068956</v>
      </c>
      <c r="AK303" s="195">
        <v>0</v>
      </c>
      <c r="AL303" s="195">
        <v>0.54204572509554905</v>
      </c>
      <c r="AM303" s="195">
        <v>0</v>
      </c>
      <c r="AN303" s="195">
        <v>0</v>
      </c>
      <c r="AO303" s="195">
        <v>-0.25000000000009098</v>
      </c>
      <c r="AP303" s="195">
        <v>0</v>
      </c>
      <c r="AQ303" s="195">
        <v>0</v>
      </c>
      <c r="AR303" s="195">
        <v>0</v>
      </c>
      <c r="AS303" s="195">
        <v>0</v>
      </c>
      <c r="AT303" s="195">
        <v>0</v>
      </c>
      <c r="AU303" s="195">
        <v>563.72222222222194</v>
      </c>
      <c r="AV303" s="324"/>
      <c r="AW303" s="324"/>
      <c r="AX303" s="324"/>
      <c r="AY303" s="324"/>
      <c r="AZ303" s="324"/>
      <c r="BA303" s="324"/>
      <c r="BH303" s="337">
        <v>298</v>
      </c>
      <c r="BI303" s="337">
        <v>54837600</v>
      </c>
      <c r="BJ303" s="90">
        <v>185</v>
      </c>
      <c r="BK303" s="90">
        <v>1025.85671</v>
      </c>
      <c r="BL303" s="90">
        <v>234.68741779999999</v>
      </c>
      <c r="BM303" s="90">
        <v>3.1876111630000001</v>
      </c>
      <c r="BN303" s="90">
        <v>-1025.85671</v>
      </c>
      <c r="BO303" s="90">
        <v>-206.08852730000001</v>
      </c>
      <c r="BP303" s="90">
        <v>-210.41127940000001</v>
      </c>
      <c r="BQ303" s="338">
        <f t="shared" si="61"/>
        <v>634.69444444444446</v>
      </c>
      <c r="BT303" s="337">
        <v>298</v>
      </c>
      <c r="BU303" s="337">
        <v>54837600</v>
      </c>
      <c r="BV303" s="90">
        <v>1041.2668180000001</v>
      </c>
      <c r="BW303" s="90">
        <v>1001.437853</v>
      </c>
      <c r="BX303" s="90">
        <v>-33.30170193</v>
      </c>
      <c r="BY303" s="90">
        <v>31.227061469999999</v>
      </c>
      <c r="BZ303" s="90">
        <v>-192.45808589999999</v>
      </c>
      <c r="CA303" s="90">
        <v>179.18421789999999</v>
      </c>
    </row>
    <row r="304" spans="31:79" ht="9.9499999999999993" customHeight="1">
      <c r="AE304" s="195">
        <v>264</v>
      </c>
      <c r="AF304" s="195">
        <v>48880800</v>
      </c>
      <c r="AG304" s="195">
        <v>0.374999999999999</v>
      </c>
      <c r="AH304" s="195">
        <v>0</v>
      </c>
      <c r="AI304" s="195">
        <v>0.26220410355587498</v>
      </c>
      <c r="AJ304" s="195">
        <v>0.244072202068956</v>
      </c>
      <c r="AK304" s="195">
        <v>0</v>
      </c>
      <c r="AL304" s="195">
        <v>0.54229770459610704</v>
      </c>
      <c r="AM304" s="195">
        <v>0</v>
      </c>
      <c r="AN304" s="195">
        <v>0</v>
      </c>
      <c r="AO304" s="195">
        <v>-0.25000000000009098</v>
      </c>
      <c r="AP304" s="195">
        <v>0</v>
      </c>
      <c r="AQ304" s="195">
        <v>0</v>
      </c>
      <c r="AR304" s="195">
        <v>0</v>
      </c>
      <c r="AS304" s="195">
        <v>0</v>
      </c>
      <c r="AT304" s="195">
        <v>0</v>
      </c>
      <c r="AU304" s="195">
        <v>565.75</v>
      </c>
      <c r="AV304" s="324"/>
      <c r="AW304" s="324"/>
      <c r="AX304" s="324"/>
      <c r="AY304" s="324"/>
      <c r="AZ304" s="324"/>
      <c r="BA304" s="324"/>
      <c r="BH304" s="337">
        <v>299</v>
      </c>
      <c r="BI304" s="337">
        <v>55012800</v>
      </c>
      <c r="BJ304" s="90">
        <v>185</v>
      </c>
      <c r="BK304" s="90">
        <v>1025.9260549999999</v>
      </c>
      <c r="BL304" s="90">
        <v>234.75253699999999</v>
      </c>
      <c r="BM304" s="90">
        <v>3.1903072020000001</v>
      </c>
      <c r="BN304" s="90">
        <v>-1025.9260549999999</v>
      </c>
      <c r="BO304" s="90">
        <v>-206.14110719999999</v>
      </c>
      <c r="BP304" s="90">
        <v>-210.42112270000001</v>
      </c>
      <c r="BQ304" s="338">
        <f t="shared" si="61"/>
        <v>636.72222222222217</v>
      </c>
      <c r="BT304" s="337">
        <v>299</v>
      </c>
      <c r="BU304" s="337">
        <v>55012800</v>
      </c>
      <c r="BV304" s="90">
        <v>1041.2671009999999</v>
      </c>
      <c r="BW304" s="90">
        <v>1001.438015</v>
      </c>
      <c r="BX304" s="90">
        <v>-33.31409386</v>
      </c>
      <c r="BY304" s="90">
        <v>31.227061469999999</v>
      </c>
      <c r="BZ304" s="90">
        <v>-192.49420119999999</v>
      </c>
      <c r="CA304" s="90">
        <v>179.19406119999999</v>
      </c>
    </row>
    <row r="305" spans="31:79" ht="9.9499999999999993" customHeight="1">
      <c r="AE305" s="195">
        <v>265</v>
      </c>
      <c r="AF305" s="195">
        <v>49056000</v>
      </c>
      <c r="AG305" s="195">
        <v>0.374999999999999</v>
      </c>
      <c r="AH305" s="195">
        <v>0</v>
      </c>
      <c r="AI305" s="195">
        <v>0.26220410355587498</v>
      </c>
      <c r="AJ305" s="195">
        <v>0.244072202068956</v>
      </c>
      <c r="AK305" s="195">
        <v>0</v>
      </c>
      <c r="AL305" s="195">
        <v>0.54282857662540895</v>
      </c>
      <c r="AM305" s="195">
        <v>0</v>
      </c>
      <c r="AN305" s="195">
        <v>0</v>
      </c>
      <c r="AO305" s="195">
        <v>-0.25000000000002798</v>
      </c>
      <c r="AP305" s="195">
        <v>0</v>
      </c>
      <c r="AQ305" s="195">
        <v>0</v>
      </c>
      <c r="AR305" s="195">
        <v>0</v>
      </c>
      <c r="AS305" s="195">
        <v>0</v>
      </c>
      <c r="AT305" s="195">
        <v>0</v>
      </c>
      <c r="AU305" s="195">
        <v>567.77777777777703</v>
      </c>
      <c r="AV305" s="324"/>
      <c r="AW305" s="324"/>
      <c r="AX305" s="324"/>
      <c r="AY305" s="324"/>
      <c r="AZ305" s="324"/>
      <c r="BA305" s="324"/>
      <c r="BH305" s="337">
        <v>300</v>
      </c>
      <c r="BI305" s="337">
        <v>55188000</v>
      </c>
      <c r="BJ305" s="90">
        <v>185</v>
      </c>
      <c r="BK305" s="90">
        <v>1025.9917089999999</v>
      </c>
      <c r="BL305" s="90">
        <v>234.81329289999999</v>
      </c>
      <c r="BM305" s="90">
        <v>3.1922274079999999</v>
      </c>
      <c r="BN305" s="90">
        <v>-1025.9917089999999</v>
      </c>
      <c r="BO305" s="90">
        <v>-206.189716</v>
      </c>
      <c r="BP305" s="90">
        <v>-210.43134950000001</v>
      </c>
      <c r="BQ305" s="338">
        <f t="shared" si="61"/>
        <v>638.75</v>
      </c>
      <c r="BT305" s="337">
        <v>300</v>
      </c>
      <c r="BU305" s="337">
        <v>55188000</v>
      </c>
      <c r="BV305" s="90">
        <v>1041.2673749999999</v>
      </c>
      <c r="BW305" s="90">
        <v>1001.438165</v>
      </c>
      <c r="BX305" s="90">
        <v>-33.326103799999999</v>
      </c>
      <c r="BY305" s="90">
        <v>31.227061469999999</v>
      </c>
      <c r="BZ305" s="90">
        <v>-192.52768270000001</v>
      </c>
      <c r="CA305" s="90">
        <v>179.20428799999999</v>
      </c>
    </row>
    <row r="306" spans="31:79" ht="9.9499999999999993" customHeight="1">
      <c r="AE306" s="195">
        <v>266</v>
      </c>
      <c r="AF306" s="195">
        <v>49231200</v>
      </c>
      <c r="AG306" s="195">
        <v>0.374999999999999</v>
      </c>
      <c r="AH306" s="195">
        <v>0</v>
      </c>
      <c r="AI306" s="195">
        <v>0.26086879350800901</v>
      </c>
      <c r="AJ306" s="195">
        <v>0.240668339789265</v>
      </c>
      <c r="AK306" s="195">
        <v>0</v>
      </c>
      <c r="AL306" s="195">
        <v>0.54318609224763403</v>
      </c>
      <c r="AM306" s="195">
        <v>0</v>
      </c>
      <c r="AN306" s="195">
        <v>0</v>
      </c>
      <c r="AO306" s="195">
        <v>-0.25000000000009098</v>
      </c>
      <c r="AP306" s="195">
        <v>0</v>
      </c>
      <c r="AQ306" s="195">
        <v>0</v>
      </c>
      <c r="AR306" s="195">
        <v>0</v>
      </c>
      <c r="AS306" s="195">
        <v>0</v>
      </c>
      <c r="AT306" s="195">
        <v>0</v>
      </c>
      <c r="AU306" s="195">
        <v>569.80555555555497</v>
      </c>
      <c r="AV306" s="324"/>
      <c r="AW306" s="324"/>
      <c r="AX306" s="324"/>
      <c r="AY306" s="324"/>
      <c r="AZ306" s="324"/>
      <c r="BA306" s="324"/>
      <c r="BH306" s="337">
        <v>301</v>
      </c>
      <c r="BI306" s="337">
        <v>55363200</v>
      </c>
      <c r="BJ306" s="90">
        <v>185</v>
      </c>
      <c r="BK306" s="90">
        <v>1026.028642</v>
      </c>
      <c r="BL306" s="90">
        <v>234.81921310000001</v>
      </c>
      <c r="BM306" s="90">
        <v>3.1933498980000001</v>
      </c>
      <c r="BN306" s="90">
        <v>-1026.028642</v>
      </c>
      <c r="BO306" s="90">
        <v>-206.18403470000001</v>
      </c>
      <c r="BP306" s="90">
        <v>-210.44182850000001</v>
      </c>
      <c r="BQ306" s="338">
        <f t="shared" si="61"/>
        <v>640.77777777777783</v>
      </c>
      <c r="BT306" s="337">
        <v>301</v>
      </c>
      <c r="BU306" s="337">
        <v>55363200</v>
      </c>
      <c r="BV306" s="90">
        <v>1041.26764</v>
      </c>
      <c r="BW306" s="90">
        <v>1001.438304</v>
      </c>
      <c r="BX306" s="90">
        <v>-33.337722839999998</v>
      </c>
      <c r="BY306" s="90">
        <v>31.227061469999999</v>
      </c>
      <c r="BZ306" s="90">
        <v>-192.55873879999999</v>
      </c>
      <c r="CA306" s="90">
        <v>179.21476699999999</v>
      </c>
    </row>
    <row r="307" spans="31:79" ht="9.9499999999999993" customHeight="1">
      <c r="AE307" s="195">
        <v>267</v>
      </c>
      <c r="AF307" s="195">
        <v>49406400</v>
      </c>
      <c r="AG307" s="195">
        <v>0.374999999999999</v>
      </c>
      <c r="AH307" s="195">
        <v>0</v>
      </c>
      <c r="AI307" s="195">
        <v>0.25904102993635197</v>
      </c>
      <c r="AJ307" s="195">
        <v>0.24026986004919601</v>
      </c>
      <c r="AK307" s="195">
        <v>0</v>
      </c>
      <c r="AL307" s="195">
        <v>0.54373195806610797</v>
      </c>
      <c r="AM307" s="195">
        <v>0</v>
      </c>
      <c r="AN307" s="195">
        <v>0</v>
      </c>
      <c r="AO307" s="195">
        <v>-0.25000000000009098</v>
      </c>
      <c r="AP307" s="195">
        <v>0</v>
      </c>
      <c r="AQ307" s="195">
        <v>0</v>
      </c>
      <c r="AR307" s="195">
        <v>0</v>
      </c>
      <c r="AS307" s="195">
        <v>0</v>
      </c>
      <c r="AT307" s="195">
        <v>0</v>
      </c>
      <c r="AU307" s="195">
        <v>571.83333333333303</v>
      </c>
      <c r="AV307" s="324"/>
      <c r="AW307" s="324"/>
      <c r="AX307" s="324"/>
      <c r="AY307" s="324"/>
      <c r="AZ307" s="324"/>
      <c r="BA307" s="324"/>
      <c r="BH307" s="337">
        <v>302</v>
      </c>
      <c r="BI307" s="337">
        <v>55538400</v>
      </c>
      <c r="BJ307" s="90">
        <v>185</v>
      </c>
      <c r="BK307" s="90">
        <v>1026.0873369999999</v>
      </c>
      <c r="BL307" s="90">
        <v>234.87160979999999</v>
      </c>
      <c r="BM307" s="90">
        <v>3.194041554</v>
      </c>
      <c r="BN307" s="90">
        <v>-1026.0873369999999</v>
      </c>
      <c r="BO307" s="90">
        <v>-206.22509980000001</v>
      </c>
      <c r="BP307" s="90">
        <v>-210.45246850000001</v>
      </c>
      <c r="BQ307" s="338">
        <f t="shared" si="61"/>
        <v>642.80555555555554</v>
      </c>
      <c r="BT307" s="337">
        <v>302</v>
      </c>
      <c r="BU307" s="337">
        <v>55538400</v>
      </c>
      <c r="BV307" s="90">
        <v>1041.2678960000001</v>
      </c>
      <c r="BW307" s="90">
        <v>1001.438434</v>
      </c>
      <c r="BX307" s="90">
        <v>-33.348935439999998</v>
      </c>
      <c r="BY307" s="90">
        <v>31.227061469999999</v>
      </c>
      <c r="BZ307" s="90">
        <v>-192.58762569999999</v>
      </c>
      <c r="CA307" s="90">
        <v>179.22540699999999</v>
      </c>
    </row>
    <row r="308" spans="31:79" ht="9.9499999999999993" customHeight="1">
      <c r="AE308" s="195">
        <v>268</v>
      </c>
      <c r="AF308" s="195">
        <v>49581600</v>
      </c>
      <c r="AG308" s="195">
        <v>0.374999999999999</v>
      </c>
      <c r="AH308" s="195">
        <v>0</v>
      </c>
      <c r="AI308" s="195">
        <v>0.25648721184069201</v>
      </c>
      <c r="AJ308" s="195">
        <v>0.24026986004919601</v>
      </c>
      <c r="AK308" s="195">
        <v>0</v>
      </c>
      <c r="AL308" s="195">
        <v>0.54460441355710998</v>
      </c>
      <c r="AM308" s="195">
        <v>0</v>
      </c>
      <c r="AN308" s="195">
        <v>0</v>
      </c>
      <c r="AO308" s="195">
        <v>-0.25000000000002798</v>
      </c>
      <c r="AP308" s="195">
        <v>0</v>
      </c>
      <c r="AQ308" s="195">
        <v>0</v>
      </c>
      <c r="AR308" s="195">
        <v>0</v>
      </c>
      <c r="AS308" s="195">
        <v>0</v>
      </c>
      <c r="AT308" s="195">
        <v>0</v>
      </c>
      <c r="AU308" s="195">
        <v>573.86111111111097</v>
      </c>
      <c r="AV308" s="324"/>
      <c r="AW308" s="324"/>
      <c r="AX308" s="324"/>
      <c r="AY308" s="324"/>
      <c r="AZ308" s="324"/>
      <c r="BA308" s="324"/>
      <c r="BH308" s="337">
        <v>303</v>
      </c>
      <c r="BI308" s="337">
        <v>55713600</v>
      </c>
      <c r="BJ308" s="90">
        <v>185</v>
      </c>
      <c r="BK308" s="90">
        <v>1026.142979</v>
      </c>
      <c r="BL308" s="90">
        <v>234.92067069999999</v>
      </c>
      <c r="BM308" s="90">
        <v>3.1942504380000001</v>
      </c>
      <c r="BN308" s="90">
        <v>-1026.142979</v>
      </c>
      <c r="BO308" s="90">
        <v>-206.26324030000001</v>
      </c>
      <c r="BP308" s="90">
        <v>-210.46317999999999</v>
      </c>
      <c r="BQ308" s="338">
        <f t="shared" si="61"/>
        <v>644.83333333333337</v>
      </c>
      <c r="BT308" s="337">
        <v>303</v>
      </c>
      <c r="BU308" s="337">
        <v>55713600</v>
      </c>
      <c r="BV308" s="90">
        <v>1041.2681419999999</v>
      </c>
      <c r="BW308" s="90">
        <v>1001.438554</v>
      </c>
      <c r="BX308" s="90">
        <v>-33.359744409999998</v>
      </c>
      <c r="BY308" s="90">
        <v>31.227061469999999</v>
      </c>
      <c r="BZ308" s="90">
        <v>-192.61456630000001</v>
      </c>
      <c r="CA308" s="90">
        <v>179.2361185</v>
      </c>
    </row>
    <row r="309" spans="31:79" ht="9.9499999999999993" customHeight="1">
      <c r="AE309" s="195">
        <v>269</v>
      </c>
      <c r="AF309" s="195">
        <v>49756800</v>
      </c>
      <c r="AG309" s="195">
        <v>0.374999999999999</v>
      </c>
      <c r="AH309" s="195">
        <v>0</v>
      </c>
      <c r="AI309" s="195">
        <v>0.256370411840742</v>
      </c>
      <c r="AJ309" s="195">
        <v>0.25390486396505901</v>
      </c>
      <c r="AK309" s="195">
        <v>0</v>
      </c>
      <c r="AL309" s="195">
        <v>0.54528146682924195</v>
      </c>
      <c r="AM309" s="195">
        <v>0</v>
      </c>
      <c r="AN309" s="195">
        <v>0</v>
      </c>
      <c r="AO309" s="195">
        <v>-0.25000000000002798</v>
      </c>
      <c r="AP309" s="195">
        <v>0</v>
      </c>
      <c r="AQ309" s="195">
        <v>0</v>
      </c>
      <c r="AR309" s="195">
        <v>0</v>
      </c>
      <c r="AS309" s="195">
        <v>0</v>
      </c>
      <c r="AT309" s="195">
        <v>0</v>
      </c>
      <c r="AU309" s="195">
        <v>575.888888888888</v>
      </c>
      <c r="AV309" s="324"/>
      <c r="AW309" s="324"/>
      <c r="AX309" s="324"/>
      <c r="AY309" s="324"/>
      <c r="AZ309" s="324"/>
      <c r="BA309" s="324"/>
      <c r="BH309" s="337">
        <v>304</v>
      </c>
      <c r="BI309" s="337">
        <v>55888800</v>
      </c>
      <c r="BJ309" s="90">
        <v>185</v>
      </c>
      <c r="BK309" s="90">
        <v>1026.195579</v>
      </c>
      <c r="BL309" s="90">
        <v>234.96651220000001</v>
      </c>
      <c r="BM309" s="90">
        <v>3.1940465300000001</v>
      </c>
      <c r="BN309" s="90">
        <v>-1026.195579</v>
      </c>
      <c r="BO309" s="90">
        <v>-206.29857709999999</v>
      </c>
      <c r="BP309" s="90">
        <v>-210.47388860000001</v>
      </c>
      <c r="BQ309" s="338">
        <f t="shared" si="61"/>
        <v>646.86111111111109</v>
      </c>
      <c r="BT309" s="337">
        <v>304</v>
      </c>
      <c r="BU309" s="337">
        <v>55888800</v>
      </c>
      <c r="BV309" s="90">
        <v>1041.2683790000001</v>
      </c>
      <c r="BW309" s="90">
        <v>1001.438667</v>
      </c>
      <c r="BX309" s="90">
        <v>-33.370144359999998</v>
      </c>
      <c r="BY309" s="90">
        <v>31.227061469999999</v>
      </c>
      <c r="BZ309" s="90">
        <v>-192.63976579999999</v>
      </c>
      <c r="CA309" s="90">
        <v>179.24682709999999</v>
      </c>
    </row>
    <row r="310" spans="31:79" ht="9.9499999999999993" customHeight="1">
      <c r="AE310" s="195">
        <v>270</v>
      </c>
      <c r="AF310" s="195">
        <v>49932000</v>
      </c>
      <c r="AG310" s="195">
        <v>0.374999999999999</v>
      </c>
      <c r="AH310" s="195">
        <v>0</v>
      </c>
      <c r="AI310" s="195">
        <v>0.25320733922114103</v>
      </c>
      <c r="AJ310" s="195">
        <v>0.25390486396505901</v>
      </c>
      <c r="AK310" s="195">
        <v>0</v>
      </c>
      <c r="AL310" s="195">
        <v>0.54637140922889404</v>
      </c>
      <c r="AM310" s="195">
        <v>0</v>
      </c>
      <c r="AN310" s="195">
        <v>0</v>
      </c>
      <c r="AO310" s="195">
        <v>-0.25000000000009098</v>
      </c>
      <c r="AP310" s="195">
        <v>0</v>
      </c>
      <c r="AQ310" s="195">
        <v>0</v>
      </c>
      <c r="AR310" s="195">
        <v>0</v>
      </c>
      <c r="AS310" s="195">
        <v>0</v>
      </c>
      <c r="AT310" s="195">
        <v>0</v>
      </c>
      <c r="AU310" s="195">
        <v>577.91666666666595</v>
      </c>
      <c r="AV310" s="324"/>
      <c r="AW310" s="324"/>
      <c r="AX310" s="324"/>
      <c r="AY310" s="324"/>
      <c r="AZ310" s="324"/>
      <c r="BA310" s="324"/>
      <c r="BH310" s="337">
        <v>305</v>
      </c>
      <c r="BI310" s="337">
        <v>56064000</v>
      </c>
      <c r="BJ310" s="90">
        <v>185</v>
      </c>
      <c r="BK310" s="90">
        <v>1026.2460329999999</v>
      </c>
      <c r="BL310" s="90">
        <v>235.01037439999999</v>
      </c>
      <c r="BM310" s="90">
        <v>3.1934664740000001</v>
      </c>
      <c r="BN310" s="90">
        <v>-1026.2460329999999</v>
      </c>
      <c r="BO310" s="90">
        <v>-206.33232279999999</v>
      </c>
      <c r="BP310" s="90">
        <v>-210.4845852</v>
      </c>
      <c r="BQ310" s="338">
        <f t="shared" si="61"/>
        <v>648.88888888888891</v>
      </c>
      <c r="BT310" s="337">
        <v>305</v>
      </c>
      <c r="BU310" s="337">
        <v>56064000</v>
      </c>
      <c r="BV310" s="90">
        <v>1041.2686080000001</v>
      </c>
      <c r="BW310" s="90">
        <v>1001.438774</v>
      </c>
      <c r="BX310" s="90">
        <v>-33.380162259999999</v>
      </c>
      <c r="BY310" s="90">
        <v>31.227061469999999</v>
      </c>
      <c r="BZ310" s="90">
        <v>-192.6634924</v>
      </c>
      <c r="CA310" s="90">
        <v>179.25752370000001</v>
      </c>
    </row>
    <row r="311" spans="31:79" ht="9.9499999999999993" customHeight="1">
      <c r="AE311" s="195">
        <v>271</v>
      </c>
      <c r="AF311" s="195">
        <v>50107200</v>
      </c>
      <c r="AG311" s="195">
        <v>0.625</v>
      </c>
      <c r="AH311" s="195">
        <v>0</v>
      </c>
      <c r="AI311" s="195">
        <v>0.25309053922119101</v>
      </c>
      <c r="AJ311" s="195">
        <v>0.25390486396505901</v>
      </c>
      <c r="AK311" s="195">
        <v>0</v>
      </c>
      <c r="AL311" s="195">
        <v>0.54788804019452797</v>
      </c>
      <c r="AM311" s="195">
        <v>0</v>
      </c>
      <c r="AN311" s="195">
        <v>0</v>
      </c>
      <c r="AO311" s="195">
        <v>-0.249999999999901</v>
      </c>
      <c r="AP311" s="195">
        <v>0</v>
      </c>
      <c r="AQ311" s="195">
        <v>0</v>
      </c>
      <c r="AR311" s="195">
        <v>0</v>
      </c>
      <c r="AS311" s="195">
        <v>0</v>
      </c>
      <c r="AT311" s="195">
        <v>0</v>
      </c>
      <c r="AU311" s="195">
        <v>579.944444444444</v>
      </c>
      <c r="AV311" s="324"/>
      <c r="AW311" s="324"/>
      <c r="AX311" s="324"/>
      <c r="AY311" s="324"/>
      <c r="AZ311" s="324"/>
      <c r="BA311" s="324"/>
      <c r="BH311" s="337">
        <v>306</v>
      </c>
      <c r="BI311" s="337">
        <v>56239200</v>
      </c>
      <c r="BJ311" s="90">
        <v>185</v>
      </c>
      <c r="BK311" s="90">
        <v>1026.2953809999999</v>
      </c>
      <c r="BL311" s="90">
        <v>235.05371360000001</v>
      </c>
      <c r="BM311" s="90">
        <v>3.1924816329999999</v>
      </c>
      <c r="BN311" s="90">
        <v>-1026.2953809999999</v>
      </c>
      <c r="BO311" s="90">
        <v>-206.36587270000001</v>
      </c>
      <c r="BP311" s="90">
        <v>-210.49535929999999</v>
      </c>
      <c r="BQ311" s="338">
        <f t="shared" si="61"/>
        <v>650.91666666666663</v>
      </c>
      <c r="BT311" s="337">
        <v>306</v>
      </c>
      <c r="BU311" s="337">
        <v>56239200</v>
      </c>
      <c r="BV311" s="90">
        <v>1041.2688290000001</v>
      </c>
      <c r="BW311" s="90">
        <v>1001.4388750000001</v>
      </c>
      <c r="BX311" s="90">
        <v>-33.38985778</v>
      </c>
      <c r="BY311" s="90">
        <v>31.227061469999999</v>
      </c>
      <c r="BZ311" s="90">
        <v>-192.68612540000001</v>
      </c>
      <c r="CA311" s="90">
        <v>179.2682978</v>
      </c>
    </row>
    <row r="312" spans="31:79" ht="9.9499999999999993" customHeight="1">
      <c r="AE312" s="195">
        <v>272</v>
      </c>
      <c r="AF312" s="195">
        <v>50282400</v>
      </c>
      <c r="AG312" s="195">
        <v>0.625</v>
      </c>
      <c r="AH312" s="195">
        <v>0</v>
      </c>
      <c r="AI312" s="195">
        <v>0.24943501207782001</v>
      </c>
      <c r="AJ312" s="195">
        <v>0.25934633210729402</v>
      </c>
      <c r="AK312" s="195">
        <v>0</v>
      </c>
      <c r="AL312" s="195">
        <v>0.55026986624909102</v>
      </c>
      <c r="AM312" s="195">
        <v>0</v>
      </c>
      <c r="AN312" s="195">
        <v>0</v>
      </c>
      <c r="AO312" s="195">
        <v>-0.25000000000002798</v>
      </c>
      <c r="AP312" s="195">
        <v>0</v>
      </c>
      <c r="AQ312" s="195">
        <v>0</v>
      </c>
      <c r="AR312" s="195">
        <v>0</v>
      </c>
      <c r="AS312" s="195">
        <v>0</v>
      </c>
      <c r="AT312" s="195">
        <v>0</v>
      </c>
      <c r="AU312" s="195">
        <v>581.97222222222194</v>
      </c>
      <c r="AV312" s="324"/>
      <c r="AW312" s="324"/>
      <c r="AX312" s="324"/>
      <c r="AY312" s="324"/>
      <c r="AZ312" s="324"/>
      <c r="BA312" s="324"/>
      <c r="BH312" s="337">
        <v>307</v>
      </c>
      <c r="BI312" s="337">
        <v>56414400</v>
      </c>
      <c r="BJ312" s="90">
        <v>185</v>
      </c>
      <c r="BK312" s="90">
        <v>1026.3427079999999</v>
      </c>
      <c r="BL312" s="90">
        <v>235.09478720000001</v>
      </c>
      <c r="BM312" s="90">
        <v>3.191261522</v>
      </c>
      <c r="BN312" s="90">
        <v>-1026.3427079999999</v>
      </c>
      <c r="BO312" s="90">
        <v>-206.39749399999999</v>
      </c>
      <c r="BP312" s="90">
        <v>-210.50603169999999</v>
      </c>
      <c r="BQ312" s="338">
        <f t="shared" si="61"/>
        <v>652.94444444444446</v>
      </c>
      <c r="BT312" s="337">
        <v>307</v>
      </c>
      <c r="BU312" s="337">
        <v>56414400</v>
      </c>
      <c r="BV312" s="90">
        <v>1041.2690419999999</v>
      </c>
      <c r="BW312" s="90">
        <v>1001.438971</v>
      </c>
      <c r="BX312" s="90">
        <v>-33.399220849999999</v>
      </c>
      <c r="BY312" s="90">
        <v>31.227061469999999</v>
      </c>
      <c r="BZ312" s="90">
        <v>-192.70765349999999</v>
      </c>
      <c r="CA312" s="90">
        <v>179.2789702</v>
      </c>
    </row>
    <row r="313" spans="31:79" ht="9.9499999999999993" customHeight="1">
      <c r="AE313" s="195">
        <v>273</v>
      </c>
      <c r="AF313" s="195">
        <v>50457600</v>
      </c>
      <c r="AG313" s="195">
        <v>0.625</v>
      </c>
      <c r="AH313" s="195">
        <v>0</v>
      </c>
      <c r="AI313" s="195">
        <v>0.249318212077759</v>
      </c>
      <c r="AJ313" s="195">
        <v>0.26221994176198998</v>
      </c>
      <c r="AK313" s="195">
        <v>0</v>
      </c>
      <c r="AL313" s="195">
        <v>0.55605835310332297</v>
      </c>
      <c r="AM313" s="195">
        <v>0</v>
      </c>
      <c r="AN313" s="195">
        <v>0</v>
      </c>
      <c r="AO313" s="195">
        <v>-0.25000000000009098</v>
      </c>
      <c r="AP313" s="195">
        <v>0</v>
      </c>
      <c r="AQ313" s="195">
        <v>0</v>
      </c>
      <c r="AR313" s="195">
        <v>0</v>
      </c>
      <c r="AS313" s="195">
        <v>0</v>
      </c>
      <c r="AT313" s="195">
        <v>0</v>
      </c>
      <c r="AU313" s="195">
        <v>584</v>
      </c>
      <c r="AV313" s="324"/>
      <c r="AW313" s="324"/>
      <c r="AX313" s="324"/>
      <c r="AY313" s="324"/>
      <c r="AZ313" s="324"/>
      <c r="BA313" s="324"/>
      <c r="BH313" s="337">
        <v>308</v>
      </c>
      <c r="BI313" s="337">
        <v>56589600</v>
      </c>
      <c r="BJ313" s="90">
        <v>185</v>
      </c>
      <c r="BK313" s="90">
        <v>1026.384104</v>
      </c>
      <c r="BL313" s="90">
        <v>235.13280979999999</v>
      </c>
      <c r="BM313" s="90">
        <v>3.1934208549999998</v>
      </c>
      <c r="BN313" s="90">
        <v>-1026.384104</v>
      </c>
      <c r="BO313" s="90">
        <v>-206.4263923</v>
      </c>
      <c r="BP313" s="90">
        <v>-210.51299660000001</v>
      </c>
      <c r="BQ313" s="338">
        <f t="shared" si="61"/>
        <v>654.97222222222217</v>
      </c>
      <c r="BT313" s="337">
        <v>308</v>
      </c>
      <c r="BU313" s="337">
        <v>56589600</v>
      </c>
      <c r="BV313" s="90">
        <v>1041.2692480000001</v>
      </c>
      <c r="BW313" s="90">
        <v>1001.439061</v>
      </c>
      <c r="BX313" s="90">
        <v>-33.408261950000004</v>
      </c>
      <c r="BY313" s="90">
        <v>31.227061469999999</v>
      </c>
      <c r="BZ313" s="90">
        <v>-192.72773760000001</v>
      </c>
      <c r="CA313" s="90">
        <v>179.28593509999999</v>
      </c>
    </row>
    <row r="314" spans="31:79" ht="9.9499999999999993" customHeight="1">
      <c r="AE314" s="195">
        <v>274</v>
      </c>
      <c r="AF314" s="195">
        <v>50632800</v>
      </c>
      <c r="AG314" s="195">
        <v>0.625</v>
      </c>
      <c r="AH314" s="195">
        <v>0</v>
      </c>
      <c r="AI314" s="195">
        <v>0.249201412077699</v>
      </c>
      <c r="AJ314" s="195">
        <v>0.26221994176198998</v>
      </c>
      <c r="AK314" s="195">
        <v>0</v>
      </c>
      <c r="AL314" s="195">
        <v>0.56262865624547798</v>
      </c>
      <c r="AM314" s="195">
        <v>0</v>
      </c>
      <c r="AN314" s="195">
        <v>0</v>
      </c>
      <c r="AO314" s="195">
        <v>-0.25000000000002798</v>
      </c>
      <c r="AP314" s="195">
        <v>0</v>
      </c>
      <c r="AQ314" s="195">
        <v>0</v>
      </c>
      <c r="AR314" s="195">
        <v>0</v>
      </c>
      <c r="AS314" s="195">
        <v>0</v>
      </c>
      <c r="AT314" s="195">
        <v>0</v>
      </c>
      <c r="AU314" s="195">
        <v>586.02777777777703</v>
      </c>
      <c r="AV314" s="324"/>
      <c r="AW314" s="324"/>
      <c r="AX314" s="324"/>
      <c r="AY314" s="324"/>
      <c r="AZ314" s="324"/>
      <c r="BA314" s="324"/>
      <c r="BH314" s="337">
        <v>309</v>
      </c>
      <c r="BI314" s="337">
        <v>56764800</v>
      </c>
      <c r="BJ314" s="90">
        <v>185</v>
      </c>
      <c r="BK314" s="90">
        <v>1026.4229330000001</v>
      </c>
      <c r="BL314" s="90">
        <v>235.1674122</v>
      </c>
      <c r="BM314" s="90">
        <v>3.1950777709999998</v>
      </c>
      <c r="BN314" s="90">
        <v>-1026.4229330000001</v>
      </c>
      <c r="BO314" s="90">
        <v>-206.45221169999999</v>
      </c>
      <c r="BP314" s="90">
        <v>-210.5201227</v>
      </c>
      <c r="BQ314" s="338">
        <f t="shared" si="61"/>
        <v>657</v>
      </c>
      <c r="BT314" s="337">
        <v>309</v>
      </c>
      <c r="BU314" s="337">
        <v>56764800</v>
      </c>
      <c r="BV314" s="90">
        <v>1041.2694469999999</v>
      </c>
      <c r="BW314" s="90">
        <v>1001.4391450000001</v>
      </c>
      <c r="BX314" s="90">
        <v>-33.416966969999997</v>
      </c>
      <c r="BY314" s="90">
        <v>31.227061469999999</v>
      </c>
      <c r="BZ314" s="90">
        <v>-192.74644699999999</v>
      </c>
      <c r="CA314" s="90">
        <v>179.29306120000001</v>
      </c>
    </row>
    <row r="315" spans="31:79" ht="9.9499999999999993" customHeight="1">
      <c r="AE315" s="195">
        <v>275</v>
      </c>
      <c r="AF315" s="195">
        <v>50808000</v>
      </c>
      <c r="AG315" s="195">
        <v>0.625</v>
      </c>
      <c r="AH315" s="195">
        <v>0</v>
      </c>
      <c r="AI315" s="195">
        <v>0.24908461207774901</v>
      </c>
      <c r="AJ315" s="195">
        <v>0.26221994176198998</v>
      </c>
      <c r="AK315" s="195">
        <v>0</v>
      </c>
      <c r="AL315" s="195">
        <v>0.56545380218772501</v>
      </c>
      <c r="AM315" s="195">
        <v>0</v>
      </c>
      <c r="AN315" s="195">
        <v>0</v>
      </c>
      <c r="AO315" s="195">
        <v>-0.25000000000002798</v>
      </c>
      <c r="AP315" s="195">
        <v>0</v>
      </c>
      <c r="AQ315" s="195">
        <v>0</v>
      </c>
      <c r="AR315" s="195">
        <v>0</v>
      </c>
      <c r="AS315" s="195">
        <v>0</v>
      </c>
      <c r="AT315" s="195">
        <v>0</v>
      </c>
      <c r="AU315" s="195">
        <v>588.05555555555497</v>
      </c>
      <c r="AV315" s="324"/>
      <c r="AW315" s="324"/>
      <c r="AX315" s="324"/>
      <c r="AY315" s="324"/>
      <c r="AZ315" s="324"/>
      <c r="BA315" s="324"/>
      <c r="BH315" s="337">
        <v>310</v>
      </c>
      <c r="BI315" s="337">
        <v>56940000</v>
      </c>
      <c r="BJ315" s="90">
        <v>185</v>
      </c>
      <c r="BK315" s="90">
        <v>1026.4583259999999</v>
      </c>
      <c r="BL315" s="90">
        <v>235.19759569999999</v>
      </c>
      <c r="BM315" s="90">
        <v>3.196391905</v>
      </c>
      <c r="BN315" s="90">
        <v>-1026.4583259999999</v>
      </c>
      <c r="BO315" s="90">
        <v>-206.474006</v>
      </c>
      <c r="BP315" s="90">
        <v>-210.52719780000001</v>
      </c>
      <c r="BQ315" s="338">
        <f t="shared" si="61"/>
        <v>659.02777777777783</v>
      </c>
      <c r="BT315" s="337">
        <v>310</v>
      </c>
      <c r="BU315" s="337">
        <v>56940000</v>
      </c>
      <c r="BV315" s="90">
        <v>1041.269636</v>
      </c>
      <c r="BW315" s="90">
        <v>1001.439222</v>
      </c>
      <c r="BX315" s="90">
        <v>-33.425283389999997</v>
      </c>
      <c r="BY315" s="90">
        <v>31.227061469999999</v>
      </c>
      <c r="BZ315" s="90">
        <v>-192.76363359999999</v>
      </c>
      <c r="CA315" s="90">
        <v>179.30013629999999</v>
      </c>
    </row>
    <row r="316" spans="31:79" ht="9.9499999999999993" customHeight="1">
      <c r="AE316" s="195">
        <v>276</v>
      </c>
      <c r="AF316" s="195">
        <v>50983200</v>
      </c>
      <c r="AG316" s="195">
        <v>0.625</v>
      </c>
      <c r="AH316" s="195">
        <v>0</v>
      </c>
      <c r="AI316" s="195">
        <v>0.24481983041032601</v>
      </c>
      <c r="AJ316" s="195">
        <v>0.26221994176198998</v>
      </c>
      <c r="AK316" s="195">
        <v>0</v>
      </c>
      <c r="AL316" s="195">
        <v>0.57227154591845997</v>
      </c>
      <c r="AM316" s="195">
        <v>0</v>
      </c>
      <c r="AN316" s="195">
        <v>0</v>
      </c>
      <c r="AO316" s="195">
        <v>-0.25000000000009098</v>
      </c>
      <c r="AP316" s="195">
        <v>0</v>
      </c>
      <c r="AQ316" s="195">
        <v>0</v>
      </c>
      <c r="AR316" s="195">
        <v>0</v>
      </c>
      <c r="AS316" s="195">
        <v>0</v>
      </c>
      <c r="AT316" s="195">
        <v>0</v>
      </c>
      <c r="AU316" s="195">
        <v>590.08333333333303</v>
      </c>
      <c r="AV316" s="324"/>
      <c r="AW316" s="324"/>
      <c r="AX316" s="324"/>
      <c r="AY316" s="324"/>
      <c r="AZ316" s="324"/>
      <c r="BA316" s="324"/>
      <c r="BH316" s="337">
        <v>311</v>
      </c>
      <c r="BI316" s="337">
        <v>57115200</v>
      </c>
      <c r="BJ316" s="90">
        <v>185</v>
      </c>
      <c r="BK316" s="90">
        <v>1026.4891700000001</v>
      </c>
      <c r="BL316" s="90">
        <v>235.2213284</v>
      </c>
      <c r="BM316" s="90">
        <v>3.197464965</v>
      </c>
      <c r="BN316" s="90">
        <v>-1026.4891700000001</v>
      </c>
      <c r="BO316" s="90">
        <v>-206.48976189999999</v>
      </c>
      <c r="BP316" s="90">
        <v>-210.53410149999999</v>
      </c>
      <c r="BQ316" s="338">
        <f t="shared" si="61"/>
        <v>661.05555555555554</v>
      </c>
      <c r="BT316" s="337">
        <v>311</v>
      </c>
      <c r="BU316" s="337">
        <v>57115200</v>
      </c>
      <c r="BV316" s="90">
        <v>1041.269816</v>
      </c>
      <c r="BW316" s="90">
        <v>1001.439291</v>
      </c>
      <c r="BX316" s="90">
        <v>-33.433193279999998</v>
      </c>
      <c r="BY316" s="90">
        <v>31.227061469999999</v>
      </c>
      <c r="BZ316" s="90">
        <v>-192.77903810000001</v>
      </c>
      <c r="CA316" s="90">
        <v>179.30704</v>
      </c>
    </row>
    <row r="317" spans="31:79" ht="9.9499999999999993" customHeight="1">
      <c r="AE317" s="195">
        <v>277</v>
      </c>
      <c r="AF317" s="195">
        <v>51158400</v>
      </c>
      <c r="AG317" s="195">
        <v>0.625</v>
      </c>
      <c r="AH317" s="195">
        <v>0</v>
      </c>
      <c r="AI317" s="195">
        <v>0.244819830410381</v>
      </c>
      <c r="AJ317" s="195">
        <v>0.26221994176198998</v>
      </c>
      <c r="AK317" s="195">
        <v>0</v>
      </c>
      <c r="AL317" s="195">
        <v>0.58123137029519001</v>
      </c>
      <c r="AM317" s="195">
        <v>0</v>
      </c>
      <c r="AN317" s="195">
        <v>0</v>
      </c>
      <c r="AO317" s="195">
        <v>-0.249999999999964</v>
      </c>
      <c r="AP317" s="195">
        <v>0</v>
      </c>
      <c r="AQ317" s="195">
        <v>0</v>
      </c>
      <c r="AR317" s="195">
        <v>0</v>
      </c>
      <c r="AS317" s="195">
        <v>0</v>
      </c>
      <c r="AT317" s="195">
        <v>0</v>
      </c>
      <c r="AU317" s="195">
        <v>592.11111111111097</v>
      </c>
      <c r="AV317" s="324"/>
      <c r="AW317" s="324"/>
      <c r="AX317" s="324"/>
      <c r="AY317" s="324"/>
      <c r="AZ317" s="324"/>
      <c r="BA317" s="324"/>
      <c r="BH317" s="337">
        <v>312</v>
      </c>
      <c r="BI317" s="337">
        <v>57290400</v>
      </c>
      <c r="BJ317" s="90">
        <v>185</v>
      </c>
      <c r="BK317" s="90">
        <v>1026.5163580000001</v>
      </c>
      <c r="BL317" s="90">
        <v>235.2403764</v>
      </c>
      <c r="BM317" s="90">
        <v>3.1982279579999999</v>
      </c>
      <c r="BN317" s="90">
        <v>-1026.5163580000001</v>
      </c>
      <c r="BO317" s="90">
        <v>-206.5012304</v>
      </c>
      <c r="BP317" s="90">
        <v>-210.5409181</v>
      </c>
      <c r="BQ317" s="338">
        <f t="shared" si="61"/>
        <v>663.08333333333337</v>
      </c>
      <c r="BT317" s="337">
        <v>312</v>
      </c>
      <c r="BU317" s="337">
        <v>57290400</v>
      </c>
      <c r="BV317" s="90">
        <v>1041.269988</v>
      </c>
      <c r="BW317" s="90">
        <v>1001.439352</v>
      </c>
      <c r="BX317" s="90">
        <v>-33.440712009999999</v>
      </c>
      <c r="BY317" s="90">
        <v>31.227061469999999</v>
      </c>
      <c r="BZ317" s="90">
        <v>-192.79270980000001</v>
      </c>
      <c r="CA317" s="90">
        <v>179.31385660000001</v>
      </c>
    </row>
    <row r="318" spans="31:79" ht="9.9499999999999993" customHeight="1">
      <c r="AE318" s="195">
        <v>278</v>
      </c>
      <c r="AF318" s="195">
        <v>51333600</v>
      </c>
      <c r="AG318" s="195">
        <v>0.625</v>
      </c>
      <c r="AH318" s="195">
        <v>0</v>
      </c>
      <c r="AI318" s="195">
        <v>0.24470303041032099</v>
      </c>
      <c r="AJ318" s="195">
        <v>0.26221994176198998</v>
      </c>
      <c r="AK318" s="195">
        <v>0</v>
      </c>
      <c r="AL318" s="195">
        <v>0.599196544968853</v>
      </c>
      <c r="AM318" s="195">
        <v>0</v>
      </c>
      <c r="AN318" s="195">
        <v>0</v>
      </c>
      <c r="AO318" s="195">
        <v>-0.25000000000009098</v>
      </c>
      <c r="AP318" s="195">
        <v>0</v>
      </c>
      <c r="AQ318" s="195">
        <v>0</v>
      </c>
      <c r="AR318" s="195">
        <v>0</v>
      </c>
      <c r="AS318" s="195">
        <v>0</v>
      </c>
      <c r="AT318" s="195">
        <v>0</v>
      </c>
      <c r="AU318" s="195">
        <v>594.138888888888</v>
      </c>
      <c r="AV318" s="324"/>
      <c r="AW318" s="324"/>
      <c r="AX318" s="324"/>
      <c r="AY318" s="324"/>
      <c r="AZ318" s="324"/>
      <c r="BA318" s="324"/>
      <c r="BH318" s="337">
        <v>313</v>
      </c>
      <c r="BI318" s="337">
        <v>57465600</v>
      </c>
      <c r="BJ318" s="90">
        <v>185</v>
      </c>
      <c r="BK318" s="90">
        <v>1026.541197</v>
      </c>
      <c r="BL318" s="90">
        <v>235.25693010000001</v>
      </c>
      <c r="BM318" s="90">
        <v>3.1986480849999999</v>
      </c>
      <c r="BN318" s="90">
        <v>-1026.541197</v>
      </c>
      <c r="BO318" s="90">
        <v>-206.51058420000001</v>
      </c>
      <c r="BP318" s="90">
        <v>-210.5476979</v>
      </c>
      <c r="BQ318" s="338">
        <f t="shared" si="61"/>
        <v>665.11111111111109</v>
      </c>
      <c r="BT318" s="337">
        <v>313</v>
      </c>
      <c r="BU318" s="337">
        <v>57465600</v>
      </c>
      <c r="BV318" s="90">
        <v>1041.2701500000001</v>
      </c>
      <c r="BW318" s="90">
        <v>1001.439407</v>
      </c>
      <c r="BX318" s="90">
        <v>-33.447857140000004</v>
      </c>
      <c r="BY318" s="90">
        <v>31.227061469999999</v>
      </c>
      <c r="BZ318" s="90">
        <v>-192.804866</v>
      </c>
      <c r="CA318" s="90">
        <v>179.32063640000001</v>
      </c>
    </row>
    <row r="319" spans="31:79" ht="9.9499999999999993" customHeight="1">
      <c r="AE319" s="195">
        <v>279</v>
      </c>
      <c r="AF319" s="195">
        <v>51508800</v>
      </c>
      <c r="AG319" s="195">
        <v>0.625</v>
      </c>
      <c r="AH319" s="195">
        <v>0</v>
      </c>
      <c r="AI319" s="195">
        <v>0.244586230410371</v>
      </c>
      <c r="AJ319" s="195">
        <v>0.26221994176198998</v>
      </c>
      <c r="AK319" s="195">
        <v>0</v>
      </c>
      <c r="AL319" s="195">
        <v>0.648144324107644</v>
      </c>
      <c r="AM319" s="195">
        <v>0</v>
      </c>
      <c r="AN319" s="195">
        <v>0</v>
      </c>
      <c r="AO319" s="195">
        <v>-0.25000000000009098</v>
      </c>
      <c r="AP319" s="195">
        <v>0</v>
      </c>
      <c r="AQ319" s="195">
        <v>0</v>
      </c>
      <c r="AR319" s="195">
        <v>0</v>
      </c>
      <c r="AS319" s="195">
        <v>0</v>
      </c>
      <c r="AT319" s="195">
        <v>0</v>
      </c>
      <c r="AU319" s="195">
        <v>596.16666666666595</v>
      </c>
      <c r="AV319" s="324"/>
      <c r="AW319" s="324"/>
      <c r="AX319" s="324"/>
      <c r="AY319" s="324"/>
      <c r="AZ319" s="324"/>
      <c r="BA319" s="324"/>
      <c r="BH319" s="337">
        <v>314</v>
      </c>
      <c r="BI319" s="337">
        <v>57640800</v>
      </c>
      <c r="BJ319" s="90">
        <v>185</v>
      </c>
      <c r="BK319" s="90">
        <v>1026.564462</v>
      </c>
      <c r="BL319" s="90">
        <v>235.2721062</v>
      </c>
      <c r="BM319" s="90">
        <v>3.1987453060000002</v>
      </c>
      <c r="BN319" s="90">
        <v>-1026.564462</v>
      </c>
      <c r="BO319" s="90">
        <v>-206.51891470000001</v>
      </c>
      <c r="BP319" s="90">
        <v>-210.5544462</v>
      </c>
      <c r="BQ319" s="338">
        <f t="shared" si="61"/>
        <v>667.13888888888891</v>
      </c>
      <c r="BT319" s="337">
        <v>314</v>
      </c>
      <c r="BU319" s="337">
        <v>57640800</v>
      </c>
      <c r="BV319" s="90">
        <v>1041.270305</v>
      </c>
      <c r="BW319" s="90">
        <v>1001.439456</v>
      </c>
      <c r="BX319" s="90">
        <v>-33.454653200000003</v>
      </c>
      <c r="BY319" s="90">
        <v>31.227061469999999</v>
      </c>
      <c r="BZ319" s="90">
        <v>-192.8157669</v>
      </c>
      <c r="CA319" s="90">
        <v>179.32738470000001</v>
      </c>
    </row>
    <row r="320" spans="31:79" ht="9.9499999999999993" customHeight="1">
      <c r="AE320" s="195">
        <v>280</v>
      </c>
      <c r="AF320" s="195">
        <v>51684000</v>
      </c>
      <c r="AG320" s="195">
        <v>0.625</v>
      </c>
      <c r="AH320" s="195">
        <v>0</v>
      </c>
      <c r="AI320" s="195">
        <v>0.24446943041036601</v>
      </c>
      <c r="AJ320" s="195">
        <v>0.26221994176198998</v>
      </c>
      <c r="AK320" s="195">
        <v>0</v>
      </c>
      <c r="AL320" s="195">
        <v>0.736034386322308</v>
      </c>
      <c r="AM320" s="195">
        <v>0</v>
      </c>
      <c r="AN320" s="195">
        <v>0</v>
      </c>
      <c r="AO320" s="195">
        <v>-0.25000000000009098</v>
      </c>
      <c r="AP320" s="195">
        <v>0</v>
      </c>
      <c r="AQ320" s="195">
        <v>0</v>
      </c>
      <c r="AR320" s="195">
        <v>0</v>
      </c>
      <c r="AS320" s="195">
        <v>0</v>
      </c>
      <c r="AT320" s="195">
        <v>0</v>
      </c>
      <c r="AU320" s="195">
        <v>598.194444444444</v>
      </c>
      <c r="AV320" s="324"/>
      <c r="AW320" s="324"/>
      <c r="AX320" s="324"/>
      <c r="AY320" s="324"/>
      <c r="AZ320" s="324"/>
      <c r="BA320" s="324"/>
      <c r="BH320" s="337">
        <v>315</v>
      </c>
      <c r="BI320" s="337">
        <v>57816000</v>
      </c>
      <c r="BJ320" s="90">
        <v>185</v>
      </c>
      <c r="BK320" s="90">
        <v>1026.58593</v>
      </c>
      <c r="BL320" s="90">
        <v>235.2856166</v>
      </c>
      <c r="BM320" s="90">
        <v>3.201983501</v>
      </c>
      <c r="BN320" s="90">
        <v>-1026.58593</v>
      </c>
      <c r="BO320" s="90">
        <v>-206.52591150000001</v>
      </c>
      <c r="BP320" s="90">
        <v>-210.55772160000001</v>
      </c>
      <c r="BQ320" s="338">
        <f t="shared" si="61"/>
        <v>669.16666666666663</v>
      </c>
      <c r="BT320" s="337">
        <v>315</v>
      </c>
      <c r="BU320" s="337">
        <v>57816000</v>
      </c>
      <c r="BV320" s="90">
        <v>1041.270452</v>
      </c>
      <c r="BW320" s="90">
        <v>1001.439498</v>
      </c>
      <c r="BX320" s="90">
        <v>-33.461123649999998</v>
      </c>
      <c r="BY320" s="90">
        <v>31.227061469999999</v>
      </c>
      <c r="BZ320" s="90">
        <v>-192.82519730000001</v>
      </c>
      <c r="CA320" s="90">
        <v>179.33066009999999</v>
      </c>
    </row>
    <row r="321" spans="31:79" ht="9.9499999999999993" customHeight="1">
      <c r="AE321" s="195">
        <v>281</v>
      </c>
      <c r="AF321" s="195">
        <v>51859200</v>
      </c>
      <c r="AG321" s="195">
        <v>0.625</v>
      </c>
      <c r="AH321" s="195">
        <v>0</v>
      </c>
      <c r="AI321" s="195">
        <v>0.24435263041036101</v>
      </c>
      <c r="AJ321" s="195">
        <v>0.26221994176198998</v>
      </c>
      <c r="AK321" s="195">
        <v>0</v>
      </c>
      <c r="AL321" s="195">
        <v>0.86289280072965402</v>
      </c>
      <c r="AM321" s="195">
        <v>0</v>
      </c>
      <c r="AN321" s="195">
        <v>0</v>
      </c>
      <c r="AO321" s="195">
        <v>-0.25000000000002798</v>
      </c>
      <c r="AP321" s="195">
        <v>0</v>
      </c>
      <c r="AQ321" s="195">
        <v>0</v>
      </c>
      <c r="AR321" s="195">
        <v>0</v>
      </c>
      <c r="AS321" s="195">
        <v>0</v>
      </c>
      <c r="AT321" s="195">
        <v>0</v>
      </c>
      <c r="AU321" s="195">
        <v>600.22222222222194</v>
      </c>
      <c r="AV321" s="324"/>
      <c r="AW321" s="324"/>
      <c r="AX321" s="324"/>
      <c r="AY321" s="324"/>
      <c r="AZ321" s="324"/>
      <c r="BA321" s="324"/>
      <c r="BH321" s="337">
        <v>316</v>
      </c>
      <c r="BI321" s="337">
        <v>57991200</v>
      </c>
      <c r="BJ321" s="90">
        <v>185</v>
      </c>
      <c r="BK321" s="90">
        <v>1026.580737</v>
      </c>
      <c r="BL321" s="90">
        <v>235.24734470000001</v>
      </c>
      <c r="BM321" s="90">
        <v>3.2046413920000001</v>
      </c>
      <c r="BN321" s="90">
        <v>-1026.580737</v>
      </c>
      <c r="BO321" s="90">
        <v>-206.48158129999999</v>
      </c>
      <c r="BP321" s="90">
        <v>-210.56112200000001</v>
      </c>
      <c r="BQ321" s="338">
        <f t="shared" si="61"/>
        <v>671.19444444444446</v>
      </c>
      <c r="BT321" s="337">
        <v>316</v>
      </c>
      <c r="BU321" s="337">
        <v>57991200</v>
      </c>
      <c r="BV321" s="90">
        <v>1041.270593</v>
      </c>
      <c r="BW321" s="90">
        <v>1001.439535</v>
      </c>
      <c r="BX321" s="90">
        <v>-33.467289170000001</v>
      </c>
      <c r="BY321" s="90">
        <v>31.227061469999999</v>
      </c>
      <c r="BZ321" s="90">
        <v>-192.83335629999999</v>
      </c>
      <c r="CA321" s="90">
        <v>179.33406049999999</v>
      </c>
    </row>
    <row r="322" spans="31:79" ht="9.9499999999999993" customHeight="1">
      <c r="AE322" s="195">
        <v>282</v>
      </c>
      <c r="AF322" s="195">
        <v>52034400</v>
      </c>
      <c r="AG322" s="195">
        <v>0.625</v>
      </c>
      <c r="AH322" s="195">
        <v>0</v>
      </c>
      <c r="AI322" s="195">
        <v>0.244235830410412</v>
      </c>
      <c r="AJ322" s="195">
        <v>0.26217151004404099</v>
      </c>
      <c r="AK322" s="195">
        <v>0</v>
      </c>
      <c r="AL322" s="195">
        <v>0.94891707439637696</v>
      </c>
      <c r="AM322" s="195">
        <v>0</v>
      </c>
      <c r="AN322" s="195">
        <v>0</v>
      </c>
      <c r="AO322" s="195">
        <v>-0.25000000000002798</v>
      </c>
      <c r="AP322" s="195">
        <v>0</v>
      </c>
      <c r="AQ322" s="195">
        <v>0</v>
      </c>
      <c r="AR322" s="195">
        <v>0</v>
      </c>
      <c r="AS322" s="195">
        <v>0</v>
      </c>
      <c r="AT322" s="195">
        <v>0</v>
      </c>
      <c r="AU322" s="195">
        <v>602.25</v>
      </c>
      <c r="AV322" s="324"/>
      <c r="AW322" s="324"/>
      <c r="AX322" s="324"/>
      <c r="AY322" s="324"/>
      <c r="AZ322" s="324"/>
      <c r="BA322" s="324"/>
      <c r="BH322" s="337">
        <v>317</v>
      </c>
      <c r="BI322" s="337">
        <v>58166400</v>
      </c>
      <c r="BJ322" s="90">
        <v>185</v>
      </c>
      <c r="BK322" s="90">
        <v>1026.598911</v>
      </c>
      <c r="BL322" s="90">
        <v>235.25748189999999</v>
      </c>
      <c r="BM322" s="90">
        <v>3.2070091469999999</v>
      </c>
      <c r="BN322" s="90">
        <v>-1026.598911</v>
      </c>
      <c r="BO322" s="90">
        <v>-206.485805</v>
      </c>
      <c r="BP322" s="90">
        <v>-210.5646678</v>
      </c>
      <c r="BQ322" s="338">
        <f t="shared" si="61"/>
        <v>673.22222222222217</v>
      </c>
      <c r="BT322" s="337">
        <v>317</v>
      </c>
      <c r="BU322" s="337">
        <v>58166400</v>
      </c>
      <c r="BV322" s="90">
        <v>1041.2707270000001</v>
      </c>
      <c r="BW322" s="90">
        <v>1001.439566</v>
      </c>
      <c r="BX322" s="90">
        <v>-33.47316953</v>
      </c>
      <c r="BY322" s="90">
        <v>31.227061469999999</v>
      </c>
      <c r="BZ322" s="90">
        <v>-192.8404099</v>
      </c>
      <c r="CA322" s="90">
        <v>179.3376063</v>
      </c>
    </row>
    <row r="323" spans="31:79" ht="9.9499999999999993" customHeight="1">
      <c r="AE323" s="195">
        <v>283</v>
      </c>
      <c r="AF323" s="195">
        <v>52209600</v>
      </c>
      <c r="AG323" s="195">
        <v>0.625</v>
      </c>
      <c r="AH323" s="195">
        <v>0</v>
      </c>
      <c r="AI323" s="195">
        <v>0.23936179421915699</v>
      </c>
      <c r="AJ323" s="195">
        <v>0.26125711695110299</v>
      </c>
      <c r="AK323" s="195">
        <v>0</v>
      </c>
      <c r="AL323" s="195">
        <v>1.00554588520905</v>
      </c>
      <c r="AM323" s="195">
        <v>0</v>
      </c>
      <c r="AN323" s="195">
        <v>0</v>
      </c>
      <c r="AO323" s="195">
        <v>-0.25000000000009098</v>
      </c>
      <c r="AP323" s="195">
        <v>0</v>
      </c>
      <c r="AQ323" s="195">
        <v>0</v>
      </c>
      <c r="AR323" s="195">
        <v>0</v>
      </c>
      <c r="AS323" s="195">
        <v>0</v>
      </c>
      <c r="AT323" s="195">
        <v>0</v>
      </c>
      <c r="AU323" s="195">
        <v>604.27777777777703</v>
      </c>
      <c r="AV323" s="324"/>
      <c r="AW323" s="324"/>
      <c r="AX323" s="324"/>
      <c r="AY323" s="324"/>
      <c r="AZ323" s="324"/>
      <c r="BA323" s="324"/>
      <c r="BH323" s="337">
        <v>318</v>
      </c>
      <c r="BI323" s="337">
        <v>58341600</v>
      </c>
      <c r="BJ323" s="90">
        <v>185</v>
      </c>
      <c r="BK323" s="90">
        <v>1026.6242990000001</v>
      </c>
      <c r="BL323" s="90">
        <v>235.26676259999999</v>
      </c>
      <c r="BM323" s="90">
        <v>3.2049402159999998</v>
      </c>
      <c r="BN323" s="90">
        <v>-1026.6242990000001</v>
      </c>
      <c r="BO323" s="90">
        <v>-206.48944</v>
      </c>
      <c r="BP323" s="90">
        <v>-210.57238229999999</v>
      </c>
      <c r="BQ323" s="338">
        <f t="shared" si="61"/>
        <v>675.25</v>
      </c>
      <c r="BT323" s="337">
        <v>318</v>
      </c>
      <c r="BU323" s="337">
        <v>58341600</v>
      </c>
      <c r="BV323" s="90">
        <v>1041.270855</v>
      </c>
      <c r="BW323" s="90">
        <v>1001.4395960000001</v>
      </c>
      <c r="BX323" s="90">
        <v>-33.478783999999997</v>
      </c>
      <c r="BY323" s="90">
        <v>31.227061469999999</v>
      </c>
      <c r="BZ323" s="90">
        <v>-192.8469853</v>
      </c>
      <c r="CA323" s="90">
        <v>179.34532089999999</v>
      </c>
    </row>
    <row r="324" spans="31:79" ht="9.9499999999999993" customHeight="1">
      <c r="AE324" s="195">
        <v>284</v>
      </c>
      <c r="AF324" s="195">
        <v>52384800</v>
      </c>
      <c r="AG324" s="195">
        <v>0.625</v>
      </c>
      <c r="AH324" s="195">
        <v>0</v>
      </c>
      <c r="AI324" s="195">
        <v>0.23936179421915699</v>
      </c>
      <c r="AJ324" s="195">
        <v>0.26086879250807798</v>
      </c>
      <c r="AK324" s="195">
        <v>0</v>
      </c>
      <c r="AL324" s="195">
        <v>1.04203066976075</v>
      </c>
      <c r="AM324" s="195">
        <v>0</v>
      </c>
      <c r="AN324" s="195">
        <v>0</v>
      </c>
      <c r="AO324" s="195">
        <v>-0.25000000000015499</v>
      </c>
      <c r="AP324" s="195">
        <v>0</v>
      </c>
      <c r="AQ324" s="195">
        <v>0</v>
      </c>
      <c r="AR324" s="195">
        <v>0</v>
      </c>
      <c r="AS324" s="195">
        <v>0</v>
      </c>
      <c r="AT324" s="195">
        <v>0</v>
      </c>
      <c r="AU324" s="195">
        <v>606.30555555555497</v>
      </c>
      <c r="AV324" s="324"/>
      <c r="AW324" s="324"/>
      <c r="AX324" s="324"/>
      <c r="AY324" s="324"/>
      <c r="AZ324" s="324"/>
      <c r="BA324" s="324"/>
      <c r="BH324" s="337">
        <v>319</v>
      </c>
      <c r="BI324" s="337">
        <v>58516800</v>
      </c>
      <c r="BJ324" s="90">
        <v>185</v>
      </c>
      <c r="BK324" s="90">
        <v>1026.69982</v>
      </c>
      <c r="BL324" s="90">
        <v>235.27812069999999</v>
      </c>
      <c r="BM324" s="90">
        <v>3.1785415110000002</v>
      </c>
      <c r="BN324" s="90">
        <v>-1026.69982</v>
      </c>
      <c r="BO324" s="90">
        <v>-206.4953903</v>
      </c>
      <c r="BP324" s="90">
        <v>-210.60418899999999</v>
      </c>
      <c r="BQ324" s="338">
        <f t="shared" si="61"/>
        <v>677.27777777777783</v>
      </c>
      <c r="BT324" s="337">
        <v>319</v>
      </c>
      <c r="BU324" s="337">
        <v>58516800</v>
      </c>
      <c r="BV324" s="90">
        <v>1041.2709769999999</v>
      </c>
      <c r="BW324" s="90">
        <v>1001.439636</v>
      </c>
      <c r="BX324" s="90">
        <v>-33.484150659999997</v>
      </c>
      <c r="BY324" s="90">
        <v>31.227061469999999</v>
      </c>
      <c r="BZ324" s="90">
        <v>-192.85593700000001</v>
      </c>
      <c r="CA324" s="90">
        <v>179.3771275</v>
      </c>
    </row>
    <row r="325" spans="31:79" ht="9.9499999999999993" customHeight="1">
      <c r="AE325" s="195">
        <v>285</v>
      </c>
      <c r="AF325" s="195">
        <v>52560000</v>
      </c>
      <c r="AG325" s="195">
        <v>0.625</v>
      </c>
      <c r="AH325" s="195">
        <v>0</v>
      </c>
      <c r="AI325" s="195">
        <v>0.23924499421915199</v>
      </c>
      <c r="AJ325" s="195">
        <v>0.25920294123003201</v>
      </c>
      <c r="AK325" s="195">
        <v>0</v>
      </c>
      <c r="AL325" s="195">
        <v>1.0647645853962899</v>
      </c>
      <c r="AM325" s="195">
        <v>0</v>
      </c>
      <c r="AN325" s="195">
        <v>0</v>
      </c>
      <c r="AO325" s="195">
        <v>-0.25000000000009098</v>
      </c>
      <c r="AP325" s="195">
        <v>0</v>
      </c>
      <c r="AQ325" s="195">
        <v>0</v>
      </c>
      <c r="AR325" s="195">
        <v>0</v>
      </c>
      <c r="AS325" s="195">
        <v>0</v>
      </c>
      <c r="AT325" s="195">
        <v>0</v>
      </c>
      <c r="AU325" s="195">
        <v>608.33333333333303</v>
      </c>
      <c r="AV325" s="324"/>
      <c r="AW325" s="324"/>
      <c r="AX325" s="324"/>
      <c r="AY325" s="324"/>
      <c r="AZ325" s="324"/>
      <c r="BA325" s="324"/>
      <c r="BH325" s="337">
        <v>320</v>
      </c>
      <c r="BI325" s="337">
        <v>58692000</v>
      </c>
      <c r="BJ325" s="90">
        <v>185</v>
      </c>
      <c r="BK325" s="90">
        <v>1026.7663660000001</v>
      </c>
      <c r="BL325" s="90">
        <v>235.29078530000001</v>
      </c>
      <c r="BM325" s="90">
        <v>3.156913641</v>
      </c>
      <c r="BN325" s="90">
        <v>-1026.7663660000001</v>
      </c>
      <c r="BO325" s="90">
        <v>-206.50286500000001</v>
      </c>
      <c r="BP325" s="90">
        <v>-210.6310067</v>
      </c>
      <c r="BQ325" s="338">
        <f t="shared" si="61"/>
        <v>679.30555555555554</v>
      </c>
      <c r="BT325" s="337">
        <v>320</v>
      </c>
      <c r="BU325" s="337">
        <v>58692000</v>
      </c>
      <c r="BV325" s="90">
        <v>1041.2710939999999</v>
      </c>
      <c r="BW325" s="90">
        <v>1001.4396829999999</v>
      </c>
      <c r="BX325" s="90">
        <v>-33.489292810000002</v>
      </c>
      <c r="BY325" s="90">
        <v>31.227061469999999</v>
      </c>
      <c r="BZ325" s="90">
        <v>-192.86643620000001</v>
      </c>
      <c r="CA325" s="90">
        <v>179.40394520000001</v>
      </c>
    </row>
    <row r="326" spans="31:79" ht="9.9499999999999993" customHeight="1">
      <c r="AE326" s="195">
        <v>286</v>
      </c>
      <c r="AF326" s="195">
        <v>52735200</v>
      </c>
      <c r="AG326" s="195">
        <v>0.374999999999999</v>
      </c>
      <c r="AH326" s="195">
        <v>0</v>
      </c>
      <c r="AI326" s="195">
        <v>0.23912819421909201</v>
      </c>
      <c r="AJ326" s="195">
        <v>0.25896308711965998</v>
      </c>
      <c r="AK326" s="195">
        <v>0</v>
      </c>
      <c r="AL326" s="195">
        <v>1.07595178190501</v>
      </c>
      <c r="AM326" s="195">
        <v>0</v>
      </c>
      <c r="AN326" s="195">
        <v>0</v>
      </c>
      <c r="AO326" s="195">
        <v>-0.24999999961810301</v>
      </c>
      <c r="AP326" s="195">
        <v>0</v>
      </c>
      <c r="AQ326" s="195">
        <v>0</v>
      </c>
      <c r="AR326" s="195">
        <v>0</v>
      </c>
      <c r="AS326" s="195">
        <v>0</v>
      </c>
      <c r="AT326" s="195">
        <v>0</v>
      </c>
      <c r="AU326" s="195">
        <v>610.36111111111097</v>
      </c>
      <c r="AV326" s="324"/>
      <c r="AW326" s="324"/>
      <c r="AX326" s="324"/>
      <c r="AY326" s="324"/>
      <c r="AZ326" s="324"/>
      <c r="BA326" s="324"/>
      <c r="BH326" s="337">
        <v>321</v>
      </c>
      <c r="BI326" s="337">
        <v>58867200</v>
      </c>
      <c r="BJ326" s="90">
        <v>185</v>
      </c>
      <c r="BK326" s="90">
        <v>1026.831115</v>
      </c>
      <c r="BL326" s="90">
        <v>235.30447100000001</v>
      </c>
      <c r="BM326" s="90">
        <v>3.1363688330000001</v>
      </c>
      <c r="BN326" s="90">
        <v>-1026.831115</v>
      </c>
      <c r="BO326" s="90">
        <v>-206.51155750000001</v>
      </c>
      <c r="BP326" s="90">
        <v>-210.65654459999999</v>
      </c>
      <c r="BQ326" s="338">
        <f t="shared" ref="BQ326:BQ350" si="62">BI326/$BQ$4</f>
        <v>681.33333333333337</v>
      </c>
      <c r="BT326" s="337">
        <v>321</v>
      </c>
      <c r="BU326" s="337">
        <v>58867200</v>
      </c>
      <c r="BV326" s="90">
        <v>1041.2712059999999</v>
      </c>
      <c r="BW326" s="90">
        <v>1001.439735</v>
      </c>
      <c r="BX326" s="90">
        <v>-33.494232840000002</v>
      </c>
      <c r="BY326" s="90">
        <v>31.227061469999999</v>
      </c>
      <c r="BZ326" s="90">
        <v>-192.87817720000001</v>
      </c>
      <c r="CA326" s="90">
        <v>179.4294831</v>
      </c>
    </row>
    <row r="327" spans="31:79" ht="9.9499999999999993" customHeight="1">
      <c r="AE327" s="195">
        <v>287</v>
      </c>
      <c r="AF327" s="195">
        <v>52910400</v>
      </c>
      <c r="AG327" s="195">
        <v>0.374999999999999</v>
      </c>
      <c r="AH327" s="195">
        <v>0</v>
      </c>
      <c r="AI327" s="195">
        <v>0.23901139421919801</v>
      </c>
      <c r="AJ327" s="195">
        <v>0.25883945557696197</v>
      </c>
      <c r="AK327" s="195">
        <v>0</v>
      </c>
      <c r="AL327" s="195">
        <v>1.08140383813439</v>
      </c>
      <c r="AM327" s="195">
        <v>0</v>
      </c>
      <c r="AN327" s="195">
        <v>0</v>
      </c>
      <c r="AO327" s="195">
        <v>-0.25000000000009098</v>
      </c>
      <c r="AP327" s="195">
        <v>0</v>
      </c>
      <c r="AQ327" s="195">
        <v>0</v>
      </c>
      <c r="AR327" s="195">
        <v>0</v>
      </c>
      <c r="AS327" s="195">
        <v>0</v>
      </c>
      <c r="AT327" s="195">
        <v>0</v>
      </c>
      <c r="AU327" s="195">
        <v>612.388888888888</v>
      </c>
      <c r="AV327" s="324"/>
      <c r="AW327" s="324"/>
      <c r="AX327" s="324"/>
      <c r="AY327" s="324"/>
      <c r="AZ327" s="324"/>
      <c r="BA327" s="324"/>
      <c r="BH327" s="337">
        <v>322</v>
      </c>
      <c r="BI327" s="337">
        <v>59042400</v>
      </c>
      <c r="BJ327" s="90">
        <v>185</v>
      </c>
      <c r="BK327" s="90">
        <v>1026.8938639999999</v>
      </c>
      <c r="BL327" s="90">
        <v>235.31869639999999</v>
      </c>
      <c r="BM327" s="90">
        <v>3.1168041780000002</v>
      </c>
      <c r="BN327" s="90">
        <v>-1026.8938639999999</v>
      </c>
      <c r="BO327" s="90">
        <v>-206.52098240000001</v>
      </c>
      <c r="BP327" s="90">
        <v>-210.6809097</v>
      </c>
      <c r="BQ327" s="338">
        <f t="shared" si="62"/>
        <v>683.36111111111109</v>
      </c>
      <c r="BT327" s="337">
        <v>322</v>
      </c>
      <c r="BU327" s="337">
        <v>59042400</v>
      </c>
      <c r="BV327" s="90">
        <v>1041.2713140000001</v>
      </c>
      <c r="BW327" s="90">
        <v>1001.439792</v>
      </c>
      <c r="BX327" s="90">
        <v>-33.498975919999999</v>
      </c>
      <c r="BY327" s="90">
        <v>31.227061469999999</v>
      </c>
      <c r="BZ327" s="90">
        <v>-192.89089659999999</v>
      </c>
      <c r="CA327" s="90">
        <v>179.4538483</v>
      </c>
    </row>
    <row r="328" spans="31:79" ht="9.9499999999999993" customHeight="1">
      <c r="AE328" s="195">
        <v>288</v>
      </c>
      <c r="AF328" s="195">
        <v>53085600</v>
      </c>
      <c r="AG328" s="195">
        <v>0.374999999999999</v>
      </c>
      <c r="AH328" s="195">
        <v>0</v>
      </c>
      <c r="AI328" s="195">
        <v>0.23889459421919301</v>
      </c>
      <c r="AJ328" s="195">
        <v>0.25648721084072301</v>
      </c>
      <c r="AK328" s="195">
        <v>0</v>
      </c>
      <c r="AL328" s="195">
        <v>1.0814211794519499</v>
      </c>
      <c r="AM328" s="195">
        <v>0</v>
      </c>
      <c r="AN328" s="195">
        <v>0</v>
      </c>
      <c r="AO328" s="195">
        <v>-0.249999999999964</v>
      </c>
      <c r="AP328" s="195">
        <v>0</v>
      </c>
      <c r="AQ328" s="195">
        <v>0</v>
      </c>
      <c r="AR328" s="195">
        <v>0</v>
      </c>
      <c r="AS328" s="195">
        <v>0</v>
      </c>
      <c r="AT328" s="195">
        <v>0</v>
      </c>
      <c r="AU328" s="195">
        <v>614.41666666666595</v>
      </c>
      <c r="AV328" s="324"/>
      <c r="AW328" s="324"/>
      <c r="AX328" s="324"/>
      <c r="AY328" s="324"/>
      <c r="AZ328" s="324"/>
      <c r="BA328" s="324"/>
      <c r="BH328" s="337">
        <v>323</v>
      </c>
      <c r="BI328" s="337">
        <v>59217600</v>
      </c>
      <c r="BJ328" s="90">
        <v>185</v>
      </c>
      <c r="BK328" s="90">
        <v>1026.954518</v>
      </c>
      <c r="BL328" s="90">
        <v>235.3332466</v>
      </c>
      <c r="BM328" s="90">
        <v>3.0981833660000002</v>
      </c>
      <c r="BN328" s="90">
        <v>-1026.954518</v>
      </c>
      <c r="BO328" s="90">
        <v>-206.5309254</v>
      </c>
      <c r="BP328" s="90">
        <v>-210.70413790000001</v>
      </c>
      <c r="BQ328" s="338">
        <f t="shared" si="62"/>
        <v>685.38888888888891</v>
      </c>
      <c r="BT328" s="337">
        <v>323</v>
      </c>
      <c r="BU328" s="337">
        <v>59217600</v>
      </c>
      <c r="BV328" s="90">
        <v>1041.271418</v>
      </c>
      <c r="BW328" s="90">
        <v>1001.439853</v>
      </c>
      <c r="BX328" s="90">
        <v>-33.503522539999999</v>
      </c>
      <c r="BY328" s="90">
        <v>31.227061469999999</v>
      </c>
      <c r="BZ328" s="90">
        <v>-192.9043643</v>
      </c>
      <c r="CA328" s="90">
        <v>179.47707639999999</v>
      </c>
    </row>
    <row r="329" spans="31:79" ht="9.9499999999999993" customHeight="1">
      <c r="AE329" s="195">
        <v>289</v>
      </c>
      <c r="AF329" s="195">
        <v>53260800</v>
      </c>
      <c r="AG329" s="195">
        <v>0.374999999999999</v>
      </c>
      <c r="AH329" s="195">
        <v>0</v>
      </c>
      <c r="AI329" s="195">
        <v>0.23877779421913201</v>
      </c>
      <c r="AJ329" s="195">
        <v>0.25646719548494401</v>
      </c>
      <c r="AK329" s="195">
        <v>0</v>
      </c>
      <c r="AL329" s="195">
        <v>1.0746217029882601</v>
      </c>
      <c r="AM329" s="195">
        <v>0</v>
      </c>
      <c r="AN329" s="195">
        <v>0</v>
      </c>
      <c r="AO329" s="195">
        <v>-0.25000000000021799</v>
      </c>
      <c r="AP329" s="195">
        <v>0</v>
      </c>
      <c r="AQ329" s="195">
        <v>0</v>
      </c>
      <c r="AR329" s="195">
        <v>0</v>
      </c>
      <c r="AS329" s="195">
        <v>0</v>
      </c>
      <c r="AT329" s="195">
        <v>0</v>
      </c>
      <c r="AU329" s="195">
        <v>616.444444444444</v>
      </c>
      <c r="AV329" s="324"/>
      <c r="AW329" s="324"/>
      <c r="AX329" s="324"/>
      <c r="AY329" s="324"/>
      <c r="AZ329" s="324"/>
      <c r="BA329" s="324"/>
      <c r="BH329" s="337">
        <v>324</v>
      </c>
      <c r="BI329" s="337">
        <v>59392800</v>
      </c>
      <c r="BJ329" s="90">
        <v>185</v>
      </c>
      <c r="BK329" s="90">
        <v>1027.0131719999999</v>
      </c>
      <c r="BL329" s="90">
        <v>235.34812690000001</v>
      </c>
      <c r="BM329" s="90">
        <v>3.0804687830000002</v>
      </c>
      <c r="BN329" s="90">
        <v>-1027.0131719999999</v>
      </c>
      <c r="BO329" s="90">
        <v>-206.54138950000001</v>
      </c>
      <c r="BP329" s="90">
        <v>-210.72626869999999</v>
      </c>
      <c r="BQ329" s="338">
        <f t="shared" si="62"/>
        <v>687.41666666666663</v>
      </c>
      <c r="BT329" s="337">
        <v>324</v>
      </c>
      <c r="BU329" s="337">
        <v>59392800</v>
      </c>
      <c r="BV329" s="90">
        <v>1041.2715169999999</v>
      </c>
      <c r="BW329" s="90">
        <v>1001.439915</v>
      </c>
      <c r="BX329" s="90">
        <v>-33.50787562</v>
      </c>
      <c r="BY329" s="90">
        <v>31.227061469999999</v>
      </c>
      <c r="BZ329" s="90">
        <v>-192.91838319999999</v>
      </c>
      <c r="CA329" s="90">
        <v>179.4992072</v>
      </c>
    </row>
    <row r="330" spans="31:79" ht="9.9499999999999993" customHeight="1">
      <c r="AE330" s="195">
        <v>290</v>
      </c>
      <c r="AF330" s="195">
        <v>53436000</v>
      </c>
      <c r="AG330" s="195">
        <v>0.374999999999999</v>
      </c>
      <c r="AH330" s="195">
        <v>0</v>
      </c>
      <c r="AI330" s="195">
        <v>0.23866099421912701</v>
      </c>
      <c r="AJ330" s="195">
        <v>0.25637041084072199</v>
      </c>
      <c r="AK330" s="195">
        <v>0</v>
      </c>
      <c r="AL330" s="195">
        <v>1.05847361235337</v>
      </c>
      <c r="AM330" s="195">
        <v>0</v>
      </c>
      <c r="AN330" s="195">
        <v>0</v>
      </c>
      <c r="AO330" s="195">
        <v>-0.25000000000009098</v>
      </c>
      <c r="AP330" s="195">
        <v>0</v>
      </c>
      <c r="AQ330" s="195">
        <v>0</v>
      </c>
      <c r="AR330" s="195">
        <v>0</v>
      </c>
      <c r="AS330" s="195">
        <v>0</v>
      </c>
      <c r="AT330" s="195">
        <v>0</v>
      </c>
      <c r="AU330" s="195">
        <v>618.47222222222194</v>
      </c>
      <c r="AV330" s="324"/>
      <c r="AW330" s="324"/>
      <c r="AX330" s="324"/>
      <c r="AY330" s="324"/>
      <c r="AZ330" s="324"/>
      <c r="BA330" s="324"/>
      <c r="BH330" s="337">
        <v>325</v>
      </c>
      <c r="BI330" s="337">
        <v>59568000</v>
      </c>
      <c r="BJ330" s="90">
        <v>185</v>
      </c>
      <c r="BK330" s="90">
        <v>1027.0698299999999</v>
      </c>
      <c r="BL330" s="90">
        <v>235.36321380000001</v>
      </c>
      <c r="BM330" s="90">
        <v>3.0636116929999999</v>
      </c>
      <c r="BN330" s="90">
        <v>-1027.0698299999999</v>
      </c>
      <c r="BO330" s="90">
        <v>-206.55224670000001</v>
      </c>
      <c r="BP330" s="90">
        <v>-210.7473555</v>
      </c>
      <c r="BQ330" s="338">
        <f t="shared" si="62"/>
        <v>689.44444444444446</v>
      </c>
      <c r="BT330" s="337">
        <v>325</v>
      </c>
      <c r="BU330" s="337">
        <v>59568000</v>
      </c>
      <c r="BV330" s="90">
        <v>1041.271612</v>
      </c>
      <c r="BW330" s="90">
        <v>1001.43998</v>
      </c>
      <c r="BX330" s="90">
        <v>-33.512040579999997</v>
      </c>
      <c r="BY330" s="90">
        <v>31.227061469999999</v>
      </c>
      <c r="BZ330" s="90">
        <v>-192.9327849</v>
      </c>
      <c r="CA330" s="90">
        <v>179.52029400000001</v>
      </c>
    </row>
    <row r="331" spans="31:79" ht="9.9499999999999993" customHeight="1">
      <c r="AE331" s="195">
        <v>291</v>
      </c>
      <c r="AF331" s="195">
        <v>53611200</v>
      </c>
      <c r="AG331" s="195">
        <v>0.374999999999999</v>
      </c>
      <c r="AH331" s="195">
        <v>0</v>
      </c>
      <c r="AI331" s="195">
        <v>0.238544194219178</v>
      </c>
      <c r="AJ331" s="195">
        <v>0.25637041084072199</v>
      </c>
      <c r="AK331" s="195">
        <v>0</v>
      </c>
      <c r="AL331" s="195">
        <v>1.03841266252006</v>
      </c>
      <c r="AM331" s="195">
        <v>0</v>
      </c>
      <c r="AN331" s="195">
        <v>0</v>
      </c>
      <c r="AO331" s="195">
        <v>-0.249999999999964</v>
      </c>
      <c r="AP331" s="195">
        <v>0</v>
      </c>
      <c r="AQ331" s="195">
        <v>0</v>
      </c>
      <c r="AR331" s="195">
        <v>0</v>
      </c>
      <c r="AS331" s="195">
        <v>0</v>
      </c>
      <c r="AT331" s="195">
        <v>0</v>
      </c>
      <c r="AU331" s="195">
        <v>620.5</v>
      </c>
      <c r="AV331" s="324"/>
      <c r="AW331" s="324"/>
      <c r="AX331" s="324"/>
      <c r="AY331" s="324"/>
      <c r="AZ331" s="324"/>
      <c r="BA331" s="324"/>
      <c r="BH331" s="337">
        <v>326</v>
      </c>
      <c r="BI331" s="337">
        <v>59743200</v>
      </c>
      <c r="BJ331" s="90">
        <v>185</v>
      </c>
      <c r="BK331" s="90">
        <v>1027.1244200000001</v>
      </c>
      <c r="BL331" s="90">
        <v>235.37834040000001</v>
      </c>
      <c r="BM331" s="90">
        <v>3.047584139</v>
      </c>
      <c r="BN331" s="90">
        <v>-1027.1244200000001</v>
      </c>
      <c r="BO331" s="90">
        <v>-206.56333599999999</v>
      </c>
      <c r="BP331" s="90">
        <v>-210.7674203</v>
      </c>
      <c r="BQ331" s="338">
        <f t="shared" si="62"/>
        <v>691.47222222222217</v>
      </c>
      <c r="BT331" s="337">
        <v>326</v>
      </c>
      <c r="BU331" s="337">
        <v>59743200</v>
      </c>
      <c r="BV331" s="90">
        <v>1041.271702</v>
      </c>
      <c r="BW331" s="90">
        <v>1001.4400450000001</v>
      </c>
      <c r="BX331" s="90">
        <v>-33.51601222</v>
      </c>
      <c r="BY331" s="90">
        <v>31.227061469999999</v>
      </c>
      <c r="BZ331" s="90">
        <v>-192.94741690000001</v>
      </c>
      <c r="CA331" s="90">
        <v>179.54035880000001</v>
      </c>
    </row>
    <row r="332" spans="31:79" ht="9.9499999999999993" customHeight="1">
      <c r="AE332" s="195">
        <v>292</v>
      </c>
      <c r="AF332" s="195">
        <v>53786400</v>
      </c>
      <c r="AG332" s="195">
        <v>0.374999999999999</v>
      </c>
      <c r="AH332" s="195">
        <v>0</v>
      </c>
      <c r="AI332" s="195">
        <v>0.23842739421906201</v>
      </c>
      <c r="AJ332" s="195">
        <v>0.254125600217946</v>
      </c>
      <c r="AK332" s="195">
        <v>0</v>
      </c>
      <c r="AL332" s="195">
        <v>1.0482808320486301</v>
      </c>
      <c r="AM332" s="195">
        <v>0</v>
      </c>
      <c r="AN332" s="195">
        <v>0</v>
      </c>
      <c r="AO332" s="195">
        <v>-0.25000000000002798</v>
      </c>
      <c r="AP332" s="195">
        <v>0</v>
      </c>
      <c r="AQ332" s="195">
        <v>0</v>
      </c>
      <c r="AR332" s="195">
        <v>0</v>
      </c>
      <c r="AS332" s="195">
        <v>0</v>
      </c>
      <c r="AT332" s="195">
        <v>0</v>
      </c>
      <c r="AU332" s="195">
        <v>622.52777777777703</v>
      </c>
      <c r="AV332" s="324"/>
      <c r="AW332" s="324"/>
      <c r="AX332" s="324"/>
      <c r="AY332" s="324"/>
      <c r="AZ332" s="324"/>
      <c r="BA332" s="324"/>
      <c r="BH332" s="337">
        <v>327</v>
      </c>
      <c r="BI332" s="337">
        <v>59918400</v>
      </c>
      <c r="BJ332" s="90">
        <v>185</v>
      </c>
      <c r="BK332" s="90">
        <v>1027.1766849999999</v>
      </c>
      <c r="BL332" s="90">
        <v>235.39308740000001</v>
      </c>
      <c r="BM332" s="90">
        <v>3.0323851560000001</v>
      </c>
      <c r="BN332" s="90">
        <v>-1027.1766849999999</v>
      </c>
      <c r="BO332" s="90">
        <v>-206.5742553</v>
      </c>
      <c r="BP332" s="90">
        <v>-210.78644700000001</v>
      </c>
      <c r="BQ332" s="338">
        <f t="shared" si="62"/>
        <v>693.5</v>
      </c>
      <c r="BT332" s="337">
        <v>327</v>
      </c>
      <c r="BU332" s="337">
        <v>59918400</v>
      </c>
      <c r="BV332" s="90">
        <v>1041.271788</v>
      </c>
      <c r="BW332" s="90">
        <v>1001.440111</v>
      </c>
      <c r="BX332" s="90">
        <v>-33.519773919999999</v>
      </c>
      <c r="BY332" s="90">
        <v>31.227061469999999</v>
      </c>
      <c r="BZ332" s="90">
        <v>-192.9621085</v>
      </c>
      <c r="CA332" s="90">
        <v>179.55938549999999</v>
      </c>
    </row>
    <row r="333" spans="31:79" ht="9.9499999999999993" customHeight="1">
      <c r="AE333" s="195">
        <v>293</v>
      </c>
      <c r="AF333" s="195">
        <v>53961600</v>
      </c>
      <c r="AG333" s="195">
        <v>0.374999999999999</v>
      </c>
      <c r="AH333" s="195">
        <v>0</v>
      </c>
      <c r="AI333" s="195">
        <v>0.23842739421906201</v>
      </c>
      <c r="AJ333" s="195">
        <v>0.25332413822118399</v>
      </c>
      <c r="AK333" s="195">
        <v>0</v>
      </c>
      <c r="AL333" s="195">
        <v>1.0628669779611399</v>
      </c>
      <c r="AM333" s="195">
        <v>0</v>
      </c>
      <c r="AN333" s="195">
        <v>0</v>
      </c>
      <c r="AO333" s="195">
        <v>-0.25000000000002798</v>
      </c>
      <c r="AP333" s="195">
        <v>0</v>
      </c>
      <c r="AQ333" s="195">
        <v>0</v>
      </c>
      <c r="AR333" s="195">
        <v>0</v>
      </c>
      <c r="AS333" s="195">
        <v>0</v>
      </c>
      <c r="AT333" s="195">
        <v>0</v>
      </c>
      <c r="AU333" s="195">
        <v>624.55555555555497</v>
      </c>
      <c r="AV333" s="324"/>
      <c r="AW333" s="324"/>
      <c r="AX333" s="324"/>
      <c r="AY333" s="324"/>
      <c r="AZ333" s="324"/>
      <c r="BA333" s="324"/>
      <c r="BH333" s="337">
        <v>328</v>
      </c>
      <c r="BI333" s="337">
        <v>60093600</v>
      </c>
      <c r="BJ333" s="90">
        <v>185</v>
      </c>
      <c r="BK333" s="90">
        <v>1027.2264419999999</v>
      </c>
      <c r="BL333" s="90">
        <v>235.40712640000001</v>
      </c>
      <c r="BM333" s="90">
        <v>3.0179999359999998</v>
      </c>
      <c r="BN333" s="90">
        <v>-1027.2264419999999</v>
      </c>
      <c r="BO333" s="90">
        <v>-206.5846847</v>
      </c>
      <c r="BP333" s="90">
        <v>-210.80444180000001</v>
      </c>
      <c r="BQ333" s="338">
        <f t="shared" si="62"/>
        <v>695.52777777777783</v>
      </c>
      <c r="BT333" s="337">
        <v>328</v>
      </c>
      <c r="BU333" s="337">
        <v>60093600</v>
      </c>
      <c r="BV333" s="90">
        <v>1041.271868</v>
      </c>
      <c r="BW333" s="90">
        <v>1001.440176</v>
      </c>
      <c r="BX333" s="90">
        <v>-33.523317919999997</v>
      </c>
      <c r="BY333" s="90">
        <v>31.227061469999999</v>
      </c>
      <c r="BZ333" s="90">
        <v>-192.97670189999999</v>
      </c>
      <c r="CA333" s="90">
        <v>179.57738029999999</v>
      </c>
    </row>
    <row r="334" spans="31:79" ht="9.9499999999999993" customHeight="1">
      <c r="AE334" s="195">
        <v>294</v>
      </c>
      <c r="AF334" s="195">
        <v>54136800</v>
      </c>
      <c r="AG334" s="195">
        <v>0.374999999999999</v>
      </c>
      <c r="AH334" s="195">
        <v>0</v>
      </c>
      <c r="AI334" s="195">
        <v>0.23842739421906201</v>
      </c>
      <c r="AJ334" s="195">
        <v>0.25326871942363999</v>
      </c>
      <c r="AK334" s="195">
        <v>0</v>
      </c>
      <c r="AL334" s="195">
        <v>1.04819791498229</v>
      </c>
      <c r="AM334" s="195">
        <v>0</v>
      </c>
      <c r="AN334" s="195">
        <v>0</v>
      </c>
      <c r="AO334" s="195">
        <v>-0.249999999999996</v>
      </c>
      <c r="AP334" s="195">
        <v>0</v>
      </c>
      <c r="AQ334" s="195">
        <v>0</v>
      </c>
      <c r="AR334" s="195">
        <v>0</v>
      </c>
      <c r="AS334" s="195">
        <v>0</v>
      </c>
      <c r="AT334" s="195">
        <v>0</v>
      </c>
      <c r="AU334" s="195">
        <v>626.58333333333303</v>
      </c>
      <c r="AV334" s="324"/>
      <c r="AW334" s="324"/>
      <c r="AX334" s="324"/>
      <c r="AY334" s="324"/>
      <c r="AZ334" s="324"/>
      <c r="BA334" s="324"/>
      <c r="BH334" s="337">
        <v>329</v>
      </c>
      <c r="BI334" s="337">
        <v>60268800</v>
      </c>
      <c r="BJ334" s="90">
        <v>185</v>
      </c>
      <c r="BK334" s="90">
        <v>1027.2736930000001</v>
      </c>
      <c r="BL334" s="90">
        <v>235.42032570000001</v>
      </c>
      <c r="BM334" s="90">
        <v>3.0043797049999998</v>
      </c>
      <c r="BN334" s="90">
        <v>-1027.2736930000001</v>
      </c>
      <c r="BO334" s="90">
        <v>-206.5944796</v>
      </c>
      <c r="BP334" s="90">
        <v>-210.82146650000001</v>
      </c>
      <c r="BQ334" s="338">
        <f t="shared" si="62"/>
        <v>697.55555555555554</v>
      </c>
      <c r="BT334" s="337">
        <v>329</v>
      </c>
      <c r="BU334" s="337">
        <v>60268800</v>
      </c>
      <c r="BV334" s="90">
        <v>1041.2719440000001</v>
      </c>
      <c r="BW334" s="90">
        <v>1001.440241</v>
      </c>
      <c r="BX334" s="90">
        <v>-33.526657479999997</v>
      </c>
      <c r="BY334" s="90">
        <v>31.227061469999999</v>
      </c>
      <c r="BZ334" s="90">
        <v>-192.99107530000001</v>
      </c>
      <c r="CA334" s="90">
        <v>179.59440499999999</v>
      </c>
    </row>
    <row r="335" spans="31:79" ht="9.9499999999999993" customHeight="1">
      <c r="AE335" s="195">
        <v>295</v>
      </c>
      <c r="AF335" s="195">
        <v>54312000</v>
      </c>
      <c r="AG335" s="195">
        <v>0.374999999999999</v>
      </c>
      <c r="AH335" s="195">
        <v>0</v>
      </c>
      <c r="AI335" s="195">
        <v>0.23294410350397701</v>
      </c>
      <c r="AJ335" s="195">
        <v>0.25316960154082901</v>
      </c>
      <c r="AK335" s="195">
        <v>0</v>
      </c>
      <c r="AL335" s="195">
        <v>1.0219046570539101</v>
      </c>
      <c r="AM335" s="195">
        <v>0</v>
      </c>
      <c r="AN335" s="195">
        <v>0</v>
      </c>
      <c r="AO335" s="195">
        <v>-0.249999999999933</v>
      </c>
      <c r="AP335" s="195">
        <v>0</v>
      </c>
      <c r="AQ335" s="195">
        <v>0</v>
      </c>
      <c r="AR335" s="195">
        <v>0</v>
      </c>
      <c r="AS335" s="195">
        <v>0</v>
      </c>
      <c r="AT335" s="195">
        <v>0</v>
      </c>
      <c r="AU335" s="195">
        <v>628.61111111111097</v>
      </c>
      <c r="AV335" s="324"/>
      <c r="AW335" s="324"/>
      <c r="AX335" s="324"/>
      <c r="AY335" s="324"/>
      <c r="AZ335" s="324"/>
      <c r="BA335" s="324"/>
      <c r="BH335" s="337">
        <v>330</v>
      </c>
      <c r="BI335" s="337">
        <v>60444000</v>
      </c>
      <c r="BJ335" s="90">
        <v>185</v>
      </c>
      <c r="BK335" s="90">
        <v>1027.3185120000001</v>
      </c>
      <c r="BL335" s="90">
        <v>235.43267040000001</v>
      </c>
      <c r="BM335" s="90">
        <v>2.9914769830000001</v>
      </c>
      <c r="BN335" s="90">
        <v>-1027.3185120000001</v>
      </c>
      <c r="BO335" s="90">
        <v>-206.60360969999999</v>
      </c>
      <c r="BP335" s="90">
        <v>-210.8375838</v>
      </c>
      <c r="BQ335" s="338">
        <f t="shared" si="62"/>
        <v>699.58333333333337</v>
      </c>
      <c r="BT335" s="337">
        <v>330</v>
      </c>
      <c r="BU335" s="337">
        <v>60444000</v>
      </c>
      <c r="BV335" s="90">
        <v>1041.2720159999999</v>
      </c>
      <c r="BW335" s="90">
        <v>1001.440304</v>
      </c>
      <c r="BX335" s="90">
        <v>-33.529808379999999</v>
      </c>
      <c r="BY335" s="90">
        <v>31.227061469999999</v>
      </c>
      <c r="BZ335" s="90">
        <v>-193.00514050000001</v>
      </c>
      <c r="CA335" s="90">
        <v>179.61052230000001</v>
      </c>
    </row>
    <row r="336" spans="31:79" ht="9.9499999999999993" customHeight="1">
      <c r="AE336" s="195">
        <v>296</v>
      </c>
      <c r="AF336" s="195">
        <v>54487200</v>
      </c>
      <c r="AG336" s="195">
        <v>0.374999999999999</v>
      </c>
      <c r="AH336" s="195">
        <v>0</v>
      </c>
      <c r="AI336" s="195">
        <v>0.232944103504033</v>
      </c>
      <c r="AJ336" s="195">
        <v>0.25309053822118799</v>
      </c>
      <c r="AK336" s="195">
        <v>0</v>
      </c>
      <c r="AL336" s="195">
        <v>0.98785665056672101</v>
      </c>
      <c r="AM336" s="195">
        <v>0</v>
      </c>
      <c r="AN336" s="195">
        <v>0</v>
      </c>
      <c r="AO336" s="195">
        <v>-0.249999999999964</v>
      </c>
      <c r="AP336" s="195">
        <v>0</v>
      </c>
      <c r="AQ336" s="195">
        <v>0</v>
      </c>
      <c r="AR336" s="195">
        <v>0</v>
      </c>
      <c r="AS336" s="195">
        <v>0</v>
      </c>
      <c r="AT336" s="195">
        <v>0</v>
      </c>
      <c r="AU336" s="195">
        <v>630.638888888888</v>
      </c>
      <c r="AV336" s="324"/>
      <c r="AW336" s="324"/>
      <c r="AX336" s="324"/>
      <c r="AY336" s="324"/>
      <c r="AZ336" s="324"/>
      <c r="BA336" s="324"/>
      <c r="BH336" s="337">
        <v>331</v>
      </c>
      <c r="BI336" s="337">
        <v>60619200</v>
      </c>
      <c r="BJ336" s="90">
        <v>185</v>
      </c>
      <c r="BK336" s="90">
        <v>1027.3611069999999</v>
      </c>
      <c r="BL336" s="90">
        <v>235.4442138</v>
      </c>
      <c r="BM336" s="90">
        <v>2.9792648810000002</v>
      </c>
      <c r="BN336" s="90">
        <v>-1027.3611069999999</v>
      </c>
      <c r="BO336" s="90">
        <v>-206.6121162</v>
      </c>
      <c r="BP336" s="90">
        <v>-210.85283269999999</v>
      </c>
      <c r="BQ336" s="338">
        <f t="shared" si="62"/>
        <v>701.61111111111109</v>
      </c>
      <c r="BT336" s="337">
        <v>331</v>
      </c>
      <c r="BU336" s="337">
        <v>60619200</v>
      </c>
      <c r="BV336" s="90">
        <v>1041.2720839999999</v>
      </c>
      <c r="BW336" s="90">
        <v>1001.440365</v>
      </c>
      <c r="BX336" s="90">
        <v>-33.532783090000002</v>
      </c>
      <c r="BY336" s="90">
        <v>31.227061469999999</v>
      </c>
      <c r="BZ336" s="90">
        <v>-193.01885709999999</v>
      </c>
      <c r="CA336" s="90">
        <v>179.6257713</v>
      </c>
    </row>
    <row r="337" spans="31:79" ht="9.9499999999999993" customHeight="1">
      <c r="AE337" s="195">
        <v>297</v>
      </c>
      <c r="AF337" s="195">
        <v>54662400</v>
      </c>
      <c r="AG337" s="195">
        <v>0.374999999999999</v>
      </c>
      <c r="AH337" s="195">
        <v>0</v>
      </c>
      <c r="AI337" s="195">
        <v>0.232944103503922</v>
      </c>
      <c r="AJ337" s="195">
        <v>0.25309053822118799</v>
      </c>
      <c r="AK337" s="195">
        <v>0</v>
      </c>
      <c r="AL337" s="195">
        <v>5.9594943875113797</v>
      </c>
      <c r="AM337" s="195">
        <v>0</v>
      </c>
      <c r="AN337" s="195">
        <v>0</v>
      </c>
      <c r="AO337" s="195">
        <v>-0.249999999999964</v>
      </c>
      <c r="AP337" s="195">
        <v>0</v>
      </c>
      <c r="AQ337" s="195">
        <v>0</v>
      </c>
      <c r="AR337" s="195">
        <v>0</v>
      </c>
      <c r="AS337" s="195">
        <v>0</v>
      </c>
      <c r="AT337" s="195">
        <v>0</v>
      </c>
      <c r="AU337" s="195">
        <v>632.66666666666595</v>
      </c>
      <c r="AV337" s="324"/>
      <c r="AW337" s="324"/>
      <c r="AX337" s="324"/>
      <c r="AY337" s="324"/>
      <c r="AZ337" s="324"/>
      <c r="BA337" s="324"/>
      <c r="BH337" s="337">
        <v>332</v>
      </c>
      <c r="BI337" s="337">
        <v>60794400</v>
      </c>
      <c r="BJ337" s="90">
        <v>185</v>
      </c>
      <c r="BK337" s="90">
        <v>1027.401531</v>
      </c>
      <c r="BL337" s="90">
        <v>235.4551147</v>
      </c>
      <c r="BM337" s="90">
        <v>2.967730998</v>
      </c>
      <c r="BN337" s="90">
        <v>-1027.401531</v>
      </c>
      <c r="BO337" s="90">
        <v>-206.6201446</v>
      </c>
      <c r="BP337" s="90">
        <v>-210.86723910000001</v>
      </c>
      <c r="BQ337" s="338">
        <f t="shared" si="62"/>
        <v>703.63888888888891</v>
      </c>
      <c r="BT337" s="337">
        <v>332</v>
      </c>
      <c r="BU337" s="337">
        <v>60794400</v>
      </c>
      <c r="BV337" s="90">
        <v>1041.272148</v>
      </c>
      <c r="BW337" s="90">
        <v>1001.440425</v>
      </c>
      <c r="BX337" s="90">
        <v>-33.535595190000002</v>
      </c>
      <c r="BY337" s="90">
        <v>31.227061469999999</v>
      </c>
      <c r="BZ337" s="90">
        <v>-193.032172</v>
      </c>
      <c r="CA337" s="90">
        <v>179.64017759999999</v>
      </c>
    </row>
    <row r="338" spans="31:79" ht="9.9499999999999993" customHeight="1">
      <c r="AE338" s="195">
        <v>298</v>
      </c>
      <c r="AF338" s="195">
        <v>54837600</v>
      </c>
      <c r="AG338" s="195">
        <v>0.374999999999999</v>
      </c>
      <c r="AH338" s="195">
        <v>0</v>
      </c>
      <c r="AI338" s="195">
        <v>0.232827303503917</v>
      </c>
      <c r="AJ338" s="195">
        <v>0.252441530413684</v>
      </c>
      <c r="AK338" s="195">
        <v>0</v>
      </c>
      <c r="AL338" s="195">
        <v>6.5877675541287699</v>
      </c>
      <c r="AM338" s="195">
        <v>0</v>
      </c>
      <c r="AN338" s="195">
        <v>0</v>
      </c>
      <c r="AO338" s="195">
        <v>-0.249999999999964</v>
      </c>
      <c r="AP338" s="195">
        <v>0</v>
      </c>
      <c r="AQ338" s="195">
        <v>0</v>
      </c>
      <c r="AR338" s="195">
        <v>0</v>
      </c>
      <c r="AS338" s="195">
        <v>0</v>
      </c>
      <c r="AT338" s="195">
        <v>0</v>
      </c>
      <c r="AU338" s="195">
        <v>634.694444444444</v>
      </c>
      <c r="AV338" s="324"/>
      <c r="AW338" s="324"/>
      <c r="AX338" s="324"/>
      <c r="AY338" s="324"/>
      <c r="AZ338" s="324"/>
      <c r="BA338" s="324"/>
      <c r="BH338" s="337">
        <v>333</v>
      </c>
      <c r="BI338" s="337">
        <v>60969600</v>
      </c>
      <c r="BJ338" s="90">
        <v>185</v>
      </c>
      <c r="BK338" s="90">
        <v>1027.4396509999999</v>
      </c>
      <c r="BL338" s="90">
        <v>235.46513229999999</v>
      </c>
      <c r="BM338" s="90">
        <v>2.95676636</v>
      </c>
      <c r="BN338" s="90">
        <v>-1027.4396509999999</v>
      </c>
      <c r="BO338" s="90">
        <v>-206.62744180000001</v>
      </c>
      <c r="BP338" s="90">
        <v>-210.88092409999999</v>
      </c>
      <c r="BQ338" s="338">
        <f t="shared" si="62"/>
        <v>705.66666666666663</v>
      </c>
      <c r="BT338" s="337">
        <v>333</v>
      </c>
      <c r="BU338" s="337">
        <v>60969600</v>
      </c>
      <c r="BV338" s="90">
        <v>1041.2722080000001</v>
      </c>
      <c r="BW338" s="90">
        <v>1001.440482</v>
      </c>
      <c r="BX338" s="90">
        <v>-33.538257110000004</v>
      </c>
      <c r="BY338" s="90">
        <v>31.227061469999999</v>
      </c>
      <c r="BZ338" s="90">
        <v>-193.04499709999999</v>
      </c>
      <c r="CA338" s="90">
        <v>179.6538626</v>
      </c>
    </row>
    <row r="339" spans="31:79" ht="9.9499999999999993" customHeight="1">
      <c r="AE339" s="195">
        <v>299</v>
      </c>
      <c r="AF339" s="195">
        <v>55012800</v>
      </c>
      <c r="AG339" s="195">
        <v>0.374999999999999</v>
      </c>
      <c r="AH339" s="195">
        <v>0</v>
      </c>
      <c r="AI339" s="195">
        <v>0.23271050350391201</v>
      </c>
      <c r="AJ339" s="195">
        <v>0.24943501107774199</v>
      </c>
      <c r="AK339" s="195">
        <v>0</v>
      </c>
      <c r="AL339" s="195">
        <v>6.1476956292871199</v>
      </c>
      <c r="AM339" s="195">
        <v>0</v>
      </c>
      <c r="AN339" s="195">
        <v>0</v>
      </c>
      <c r="AO339" s="195">
        <v>-0.249999999999964</v>
      </c>
      <c r="AP339" s="195">
        <v>0</v>
      </c>
      <c r="AQ339" s="195">
        <v>0</v>
      </c>
      <c r="AR339" s="195">
        <v>0</v>
      </c>
      <c r="AS339" s="195">
        <v>0</v>
      </c>
      <c r="AT339" s="195">
        <v>0</v>
      </c>
      <c r="AU339" s="195">
        <v>636.72222222222194</v>
      </c>
      <c r="AV339" s="324"/>
      <c r="AW339" s="324"/>
      <c r="AX339" s="324"/>
      <c r="AY339" s="324"/>
      <c r="AZ339" s="324"/>
      <c r="BA339" s="324"/>
      <c r="BH339" s="337">
        <v>334</v>
      </c>
      <c r="BI339" s="337">
        <v>61144800</v>
      </c>
      <c r="BJ339" s="90">
        <v>185</v>
      </c>
      <c r="BK339" s="90">
        <v>1027.4730360000001</v>
      </c>
      <c r="BL339" s="90">
        <v>235.4731596</v>
      </c>
      <c r="BM339" s="90">
        <v>2.9472700710000002</v>
      </c>
      <c r="BN339" s="90">
        <v>-1027.4730360000001</v>
      </c>
      <c r="BO339" s="90">
        <v>-206.63289420000001</v>
      </c>
      <c r="BP339" s="90">
        <v>-210.89299539999999</v>
      </c>
      <c r="BQ339" s="338">
        <f t="shared" si="62"/>
        <v>707.69444444444446</v>
      </c>
      <c r="BT339" s="337">
        <v>334</v>
      </c>
      <c r="BU339" s="337">
        <v>61144800</v>
      </c>
      <c r="BV339" s="90">
        <v>1041.2722659999999</v>
      </c>
      <c r="BW339" s="90">
        <v>1001.440536</v>
      </c>
      <c r="BX339" s="90">
        <v>-33.540776280000003</v>
      </c>
      <c r="BY339" s="90">
        <v>31.227061469999999</v>
      </c>
      <c r="BZ339" s="90">
        <v>-193.05706979999999</v>
      </c>
      <c r="CA339" s="90">
        <v>179.6659339</v>
      </c>
    </row>
    <row r="340" spans="31:79" ht="9.9499999999999993" customHeight="1">
      <c r="AE340" s="195">
        <v>300</v>
      </c>
      <c r="AF340" s="195">
        <v>55188000</v>
      </c>
      <c r="AG340" s="195">
        <v>0.374999999999999</v>
      </c>
      <c r="AH340" s="195">
        <v>0</v>
      </c>
      <c r="AI340" s="195">
        <v>0.23259370350401801</v>
      </c>
      <c r="AJ340" s="195">
        <v>0.24943501107774199</v>
      </c>
      <c r="AK340" s="195">
        <v>0</v>
      </c>
      <c r="AL340" s="195">
        <v>5.6815593589409703</v>
      </c>
      <c r="AM340" s="195">
        <v>0</v>
      </c>
      <c r="AN340" s="195">
        <v>0</v>
      </c>
      <c r="AO340" s="195">
        <v>-0.249999999999996</v>
      </c>
      <c r="AP340" s="195">
        <v>0</v>
      </c>
      <c r="AQ340" s="195">
        <v>0</v>
      </c>
      <c r="AR340" s="195">
        <v>0</v>
      </c>
      <c r="AS340" s="195">
        <v>0</v>
      </c>
      <c r="AT340" s="195">
        <v>0</v>
      </c>
      <c r="AU340" s="195">
        <v>638.75</v>
      </c>
      <c r="AV340" s="324"/>
      <c r="AW340" s="324"/>
      <c r="AX340" s="324"/>
      <c r="AY340" s="324"/>
      <c r="AZ340" s="324"/>
      <c r="BA340" s="324"/>
      <c r="BH340" s="337">
        <v>335</v>
      </c>
      <c r="BI340" s="337">
        <v>61320000</v>
      </c>
      <c r="BJ340" s="90">
        <v>185</v>
      </c>
      <c r="BK340" s="90">
        <v>1027.5001609999999</v>
      </c>
      <c r="BL340" s="90">
        <v>235.4788369</v>
      </c>
      <c r="BM340" s="90">
        <v>2.9398604220000002</v>
      </c>
      <c r="BN340" s="90">
        <v>-1027.5001609999999</v>
      </c>
      <c r="BO340" s="90">
        <v>-206.6361354</v>
      </c>
      <c r="BP340" s="90">
        <v>-210.902841</v>
      </c>
      <c r="BQ340" s="338">
        <f t="shared" si="62"/>
        <v>709.72222222222217</v>
      </c>
      <c r="BT340" s="337">
        <v>335</v>
      </c>
      <c r="BU340" s="337">
        <v>61320000</v>
      </c>
      <c r="BV340" s="90">
        <v>1041.27232</v>
      </c>
      <c r="BW340" s="90">
        <v>1001.4405860000001</v>
      </c>
      <c r="BX340" s="90">
        <v>-33.543160090000001</v>
      </c>
      <c r="BY340" s="90">
        <v>31.227061469999999</v>
      </c>
      <c r="BZ340" s="90">
        <v>-193.068117</v>
      </c>
      <c r="CA340" s="90">
        <v>179.6757795</v>
      </c>
    </row>
    <row r="341" spans="31:79" ht="9.9499999999999993" customHeight="1">
      <c r="AE341" s="195">
        <v>301</v>
      </c>
      <c r="AF341" s="195">
        <v>55363200</v>
      </c>
      <c r="AG341" s="195">
        <v>0.25</v>
      </c>
      <c r="AH341" s="195">
        <v>0</v>
      </c>
      <c r="AI341" s="195">
        <v>0.232476903503957</v>
      </c>
      <c r="AJ341" s="195">
        <v>0.24943501107774199</v>
      </c>
      <c r="AK341" s="195">
        <v>0</v>
      </c>
      <c r="AL341" s="195">
        <v>5.1815763764373202</v>
      </c>
      <c r="AM341" s="195">
        <v>0</v>
      </c>
      <c r="AN341" s="195">
        <v>0</v>
      </c>
      <c r="AO341" s="195">
        <v>-0.24999999978878801</v>
      </c>
      <c r="AP341" s="195">
        <v>0</v>
      </c>
      <c r="AQ341" s="195">
        <v>0</v>
      </c>
      <c r="AR341" s="195">
        <v>0</v>
      </c>
      <c r="AS341" s="195">
        <v>0</v>
      </c>
      <c r="AT341" s="195">
        <v>0</v>
      </c>
      <c r="AU341" s="195">
        <v>640.77777777777703</v>
      </c>
      <c r="AV341" s="324"/>
      <c r="AW341" s="324"/>
      <c r="AX341" s="324"/>
      <c r="AY341" s="324"/>
      <c r="AZ341" s="324"/>
      <c r="BA341" s="324"/>
      <c r="BH341" s="337">
        <v>336</v>
      </c>
      <c r="BI341" s="337">
        <v>61495200</v>
      </c>
      <c r="BJ341" s="90">
        <v>185</v>
      </c>
      <c r="BK341" s="90">
        <v>1027.5245709999999</v>
      </c>
      <c r="BL341" s="90">
        <v>235.48234579999999</v>
      </c>
      <c r="BM341" s="90">
        <v>2.932838319</v>
      </c>
      <c r="BN341" s="90">
        <v>-1027.5245709999999</v>
      </c>
      <c r="BO341" s="90">
        <v>-206.63734299999999</v>
      </c>
      <c r="BP341" s="90">
        <v>-210.91216439999999</v>
      </c>
      <c r="BQ341" s="338">
        <f t="shared" si="62"/>
        <v>711.75</v>
      </c>
      <c r="BT341" s="337">
        <v>336</v>
      </c>
      <c r="BU341" s="337">
        <v>61495200</v>
      </c>
      <c r="BV341" s="90">
        <v>1041.272371</v>
      </c>
      <c r="BW341" s="90">
        <v>1001.4406310000001</v>
      </c>
      <c r="BX341" s="90">
        <v>-33.545412990000003</v>
      </c>
      <c r="BY341" s="90">
        <v>31.227061469999999</v>
      </c>
      <c r="BZ341" s="90">
        <v>-193.07811899999999</v>
      </c>
      <c r="CA341" s="90">
        <v>179.685103</v>
      </c>
    </row>
    <row r="342" spans="31:79" ht="9.9499999999999993" customHeight="1">
      <c r="AE342" s="195">
        <v>302</v>
      </c>
      <c r="AF342" s="195">
        <v>55538400</v>
      </c>
      <c r="AG342" s="195">
        <v>0.25</v>
      </c>
      <c r="AH342" s="195">
        <v>0</v>
      </c>
      <c r="AI342" s="195">
        <v>0.232360103503952</v>
      </c>
      <c r="AJ342" s="195">
        <v>0.249349713380385</v>
      </c>
      <c r="AK342" s="195">
        <v>0</v>
      </c>
      <c r="AL342" s="195">
        <v>5.0069601393687204</v>
      </c>
      <c r="AM342" s="195">
        <v>0</v>
      </c>
      <c r="AN342" s="195">
        <v>0</v>
      </c>
      <c r="AO342" s="195">
        <v>-0.25000000000002798</v>
      </c>
      <c r="AP342" s="195">
        <v>0</v>
      </c>
      <c r="AQ342" s="195">
        <v>0</v>
      </c>
      <c r="AR342" s="195">
        <v>0</v>
      </c>
      <c r="AS342" s="195">
        <v>0</v>
      </c>
      <c r="AT342" s="195">
        <v>0</v>
      </c>
      <c r="AU342" s="195">
        <v>642.80555555555497</v>
      </c>
      <c r="AV342" s="324"/>
      <c r="AW342" s="324"/>
      <c r="AX342" s="324"/>
      <c r="AY342" s="324"/>
      <c r="AZ342" s="324"/>
      <c r="BA342" s="324"/>
      <c r="BH342" s="337">
        <v>337</v>
      </c>
      <c r="BI342" s="337">
        <v>61670400</v>
      </c>
      <c r="BJ342" s="90">
        <v>185</v>
      </c>
      <c r="BK342" s="90">
        <v>1027.5465899999999</v>
      </c>
      <c r="BL342" s="90">
        <v>235.48419490000001</v>
      </c>
      <c r="BM342" s="90">
        <v>2.9262002169999999</v>
      </c>
      <c r="BN342" s="90">
        <v>-1027.5465899999999</v>
      </c>
      <c r="BO342" s="90">
        <v>-206.63701929999999</v>
      </c>
      <c r="BP342" s="90">
        <v>-210.9209754</v>
      </c>
      <c r="BQ342" s="338">
        <f t="shared" si="62"/>
        <v>713.77777777777783</v>
      </c>
      <c r="BT342" s="337">
        <v>337</v>
      </c>
      <c r="BU342" s="337">
        <v>61670400</v>
      </c>
      <c r="BV342" s="90">
        <v>1041.2724189999999</v>
      </c>
      <c r="BW342" s="90">
        <v>1001.440671</v>
      </c>
      <c r="BX342" s="90">
        <v>-33.547541289999998</v>
      </c>
      <c r="BY342" s="90">
        <v>31.227061469999999</v>
      </c>
      <c r="BZ342" s="90">
        <v>-193.0871013</v>
      </c>
      <c r="CA342" s="90">
        <v>179.69391390000001</v>
      </c>
    </row>
    <row r="343" spans="31:79" ht="9.9499999999999993" customHeight="1">
      <c r="AE343" s="195">
        <v>303</v>
      </c>
      <c r="AF343" s="195">
        <v>55713600</v>
      </c>
      <c r="AG343" s="195">
        <v>0.25</v>
      </c>
      <c r="AH343" s="195">
        <v>0</v>
      </c>
      <c r="AI343" s="195">
        <v>0.23224330350394701</v>
      </c>
      <c r="AJ343" s="195">
        <v>0.24925600677693599</v>
      </c>
      <c r="AK343" s="195">
        <v>0</v>
      </c>
      <c r="AL343" s="195">
        <v>4.8906878747439801</v>
      </c>
      <c r="AM343" s="195">
        <v>0</v>
      </c>
      <c r="AN343" s="195">
        <v>0</v>
      </c>
      <c r="AO343" s="195">
        <v>-0.249999999999933</v>
      </c>
      <c r="AP343" s="195">
        <v>0</v>
      </c>
      <c r="AQ343" s="195">
        <v>0</v>
      </c>
      <c r="AR343" s="195">
        <v>0</v>
      </c>
      <c r="AS343" s="195">
        <v>0</v>
      </c>
      <c r="AT343" s="195">
        <v>0</v>
      </c>
      <c r="AU343" s="195">
        <v>644.83333333333303</v>
      </c>
      <c r="AV343" s="324"/>
      <c r="AW343" s="324"/>
      <c r="AX343" s="324"/>
      <c r="AY343" s="324"/>
      <c r="AZ343" s="324"/>
      <c r="BA343" s="324"/>
      <c r="BH343" s="337">
        <v>338</v>
      </c>
      <c r="BI343" s="337">
        <v>61845600</v>
      </c>
      <c r="BJ343" s="90">
        <v>185</v>
      </c>
      <c r="BK343" s="90">
        <v>1027.566388</v>
      </c>
      <c r="BL343" s="90">
        <v>235.48454580000001</v>
      </c>
      <c r="BM343" s="90">
        <v>2.919935019</v>
      </c>
      <c r="BN343" s="90">
        <v>-1027.566388</v>
      </c>
      <c r="BO343" s="90">
        <v>-206.6353173</v>
      </c>
      <c r="BP343" s="90">
        <v>-210.9292935</v>
      </c>
      <c r="BQ343" s="338">
        <f t="shared" si="62"/>
        <v>715.80555555555554</v>
      </c>
      <c r="BT343" s="337">
        <v>338</v>
      </c>
      <c r="BU343" s="337">
        <v>61845600</v>
      </c>
      <c r="BV343" s="90">
        <v>1041.272465</v>
      </c>
      <c r="BW343" s="90">
        <v>1001.440707</v>
      </c>
      <c r="BX343" s="90">
        <v>-33.549553449999998</v>
      </c>
      <c r="BY343" s="90">
        <v>31.227061469999999</v>
      </c>
      <c r="BZ343" s="90">
        <v>-193.09510320000001</v>
      </c>
      <c r="CA343" s="90">
        <v>179.70223200000001</v>
      </c>
    </row>
    <row r="344" spans="31:79" ht="9.9499999999999993" customHeight="1">
      <c r="AE344" s="195">
        <v>304</v>
      </c>
      <c r="AF344" s="195">
        <v>55888800</v>
      </c>
      <c r="AG344" s="195">
        <v>0.25</v>
      </c>
      <c r="AH344" s="195">
        <v>0</v>
      </c>
      <c r="AI344" s="195">
        <v>0.23212650350394201</v>
      </c>
      <c r="AJ344" s="195">
        <v>0.24916246526533001</v>
      </c>
      <c r="AK344" s="195">
        <v>0</v>
      </c>
      <c r="AL344" s="195">
        <v>4.6419543569811399</v>
      </c>
      <c r="AM344" s="195">
        <v>0</v>
      </c>
      <c r="AN344" s="195">
        <v>0</v>
      </c>
      <c r="AO344" s="195">
        <v>-0.249999999999996</v>
      </c>
      <c r="AP344" s="195">
        <v>0</v>
      </c>
      <c r="AQ344" s="195">
        <v>0</v>
      </c>
      <c r="AR344" s="195">
        <v>0</v>
      </c>
      <c r="AS344" s="195">
        <v>0</v>
      </c>
      <c r="AT344" s="195">
        <v>0</v>
      </c>
      <c r="AU344" s="195">
        <v>646.86111111111097</v>
      </c>
      <c r="AV344" s="324"/>
      <c r="AW344" s="324"/>
      <c r="AX344" s="324"/>
      <c r="AY344" s="324"/>
      <c r="AZ344" s="324"/>
      <c r="BA344" s="324"/>
      <c r="BH344" s="337">
        <v>339</v>
      </c>
      <c r="BI344" s="337">
        <v>62020800</v>
      </c>
      <c r="BJ344" s="90">
        <v>185</v>
      </c>
      <c r="BK344" s="90">
        <v>1027.584147</v>
      </c>
      <c r="BL344" s="90">
        <v>235.4835783</v>
      </c>
      <c r="BM344" s="90">
        <v>2.9140262149999998</v>
      </c>
      <c r="BN344" s="90">
        <v>-1027.584147</v>
      </c>
      <c r="BO344" s="90">
        <v>-206.63240780000001</v>
      </c>
      <c r="BP344" s="90">
        <v>-210.9371443</v>
      </c>
      <c r="BQ344" s="338">
        <f t="shared" si="62"/>
        <v>717.83333333333337</v>
      </c>
      <c r="BT344" s="337">
        <v>339</v>
      </c>
      <c r="BU344" s="337">
        <v>62020800</v>
      </c>
      <c r="BV344" s="90">
        <v>1041.2725089999999</v>
      </c>
      <c r="BW344" s="90">
        <v>1001.440738</v>
      </c>
      <c r="BX344" s="90">
        <v>-33.551458279999999</v>
      </c>
      <c r="BY344" s="90">
        <v>31.227061469999999</v>
      </c>
      <c r="BZ344" s="90">
        <v>-193.10218330000001</v>
      </c>
      <c r="CA344" s="90">
        <v>179.71008280000001</v>
      </c>
    </row>
    <row r="345" spans="31:79" ht="9.9499999999999993" customHeight="1">
      <c r="AE345" s="195">
        <v>305</v>
      </c>
      <c r="AF345" s="195">
        <v>56064000</v>
      </c>
      <c r="AG345" s="195">
        <v>0.25</v>
      </c>
      <c r="AH345" s="195">
        <v>0</v>
      </c>
      <c r="AI345" s="195">
        <v>0.23210557183487801</v>
      </c>
      <c r="AJ345" s="195">
        <v>0.24908461107774099</v>
      </c>
      <c r="AK345" s="195">
        <v>0</v>
      </c>
      <c r="AL345" s="195">
        <v>4.1755382971761703</v>
      </c>
      <c r="AM345" s="195">
        <v>0</v>
      </c>
      <c r="AN345" s="195">
        <v>0</v>
      </c>
      <c r="AO345" s="195">
        <v>-0.249999999999996</v>
      </c>
      <c r="AP345" s="195">
        <v>0</v>
      </c>
      <c r="AQ345" s="195">
        <v>0</v>
      </c>
      <c r="AR345" s="195">
        <v>0</v>
      </c>
      <c r="AS345" s="195">
        <v>0</v>
      </c>
      <c r="AT345" s="195">
        <v>0</v>
      </c>
      <c r="AU345" s="195">
        <v>648.888888888888</v>
      </c>
      <c r="AV345" s="324"/>
      <c r="AW345" s="324"/>
      <c r="AX345" s="324"/>
      <c r="AY345" s="324"/>
      <c r="AZ345" s="324"/>
      <c r="BA345" s="324"/>
      <c r="BH345" s="337">
        <v>340</v>
      </c>
      <c r="BI345" s="337">
        <v>62196000</v>
      </c>
      <c r="BJ345" s="90">
        <v>185</v>
      </c>
      <c r="BK345" s="90">
        <v>1027.6003390000001</v>
      </c>
      <c r="BL345" s="90">
        <v>235.48196720000001</v>
      </c>
      <c r="BM345" s="90">
        <v>2.9084472209999999</v>
      </c>
      <c r="BN345" s="90">
        <v>-1027.6003390000001</v>
      </c>
      <c r="BO345" s="90">
        <v>-206.6289482</v>
      </c>
      <c r="BP345" s="90">
        <v>-210.94457180000001</v>
      </c>
      <c r="BQ345" s="338">
        <f t="shared" si="62"/>
        <v>719.86111111111109</v>
      </c>
      <c r="BT345" s="337">
        <v>340</v>
      </c>
      <c r="BU345" s="337">
        <v>62196000</v>
      </c>
      <c r="BV345" s="90">
        <v>1041.2725499999999</v>
      </c>
      <c r="BW345" s="90">
        <v>1001.4407660000001</v>
      </c>
      <c r="BX345" s="90">
        <v>-33.553272999999997</v>
      </c>
      <c r="BY345" s="90">
        <v>31.227061469999999</v>
      </c>
      <c r="BZ345" s="90">
        <v>-193.1084626</v>
      </c>
      <c r="CA345" s="90">
        <v>179.71751029999999</v>
      </c>
    </row>
    <row r="346" spans="31:79" ht="9.9499999999999993" customHeight="1">
      <c r="AE346" s="195">
        <v>306</v>
      </c>
      <c r="AF346" s="195">
        <v>56239200</v>
      </c>
      <c r="AG346" s="195">
        <v>0.25</v>
      </c>
      <c r="AH346" s="195">
        <v>0</v>
      </c>
      <c r="AI346" s="195">
        <v>0.232009703503993</v>
      </c>
      <c r="AJ346" s="195">
        <v>0.24908461107774099</v>
      </c>
      <c r="AK346" s="195">
        <v>0</v>
      </c>
      <c r="AL346" s="195">
        <v>4.0407893147974097</v>
      </c>
      <c r="AM346" s="195">
        <v>0</v>
      </c>
      <c r="AN346" s="195">
        <v>0</v>
      </c>
      <c r="AO346" s="195">
        <v>-0.249999999999996</v>
      </c>
      <c r="AP346" s="195">
        <v>0</v>
      </c>
      <c r="AQ346" s="195">
        <v>0</v>
      </c>
      <c r="AR346" s="195">
        <v>0</v>
      </c>
      <c r="AS346" s="195">
        <v>0</v>
      </c>
      <c r="AT346" s="195">
        <v>0</v>
      </c>
      <c r="AU346" s="195">
        <v>650.91666666666595</v>
      </c>
      <c r="AV346" s="324"/>
      <c r="AW346" s="324"/>
      <c r="AX346" s="324"/>
      <c r="AY346" s="324"/>
      <c r="AZ346" s="324"/>
      <c r="BA346" s="324"/>
      <c r="BH346" s="337">
        <v>341</v>
      </c>
      <c r="BI346" s="337">
        <v>62371200</v>
      </c>
      <c r="BJ346" s="90">
        <v>185</v>
      </c>
      <c r="BK346" s="90">
        <v>1027.6152400000001</v>
      </c>
      <c r="BL346" s="90">
        <v>235.4799912</v>
      </c>
      <c r="BM346" s="90">
        <v>2.9031852339999999</v>
      </c>
      <c r="BN346" s="90">
        <v>-1027.6152400000001</v>
      </c>
      <c r="BO346" s="90">
        <v>-206.62520140000001</v>
      </c>
      <c r="BP346" s="90">
        <v>-210.9516046</v>
      </c>
      <c r="BQ346" s="338">
        <f t="shared" si="62"/>
        <v>721.88888888888891</v>
      </c>
      <c r="BT346" s="337">
        <v>341</v>
      </c>
      <c r="BU346" s="337">
        <v>62371200</v>
      </c>
      <c r="BV346" s="90">
        <v>1041.2725889999999</v>
      </c>
      <c r="BW346" s="90">
        <v>1001.440791</v>
      </c>
      <c r="BX346" s="90">
        <v>-33.555013080000002</v>
      </c>
      <c r="BY346" s="90">
        <v>31.227061469999999</v>
      </c>
      <c r="BZ346" s="90">
        <v>-193.11405110000001</v>
      </c>
      <c r="CA346" s="90">
        <v>179.72454310000001</v>
      </c>
    </row>
    <row r="347" spans="31:79" ht="9.9499999999999993" customHeight="1">
      <c r="AE347" s="195">
        <v>307</v>
      </c>
      <c r="AF347" s="195">
        <v>56414400</v>
      </c>
      <c r="AG347" s="195">
        <v>0.25</v>
      </c>
      <c r="AH347" s="195">
        <v>0</v>
      </c>
      <c r="AI347" s="195">
        <v>0.231892903503988</v>
      </c>
      <c r="AJ347" s="195">
        <v>0.24908461107774099</v>
      </c>
      <c r="AK347" s="195">
        <v>0</v>
      </c>
      <c r="AL347" s="195">
        <v>3.9969940655241798</v>
      </c>
      <c r="AM347" s="195">
        <v>0</v>
      </c>
      <c r="AN347" s="195">
        <v>0</v>
      </c>
      <c r="AO347" s="195">
        <v>-0.249999999999996</v>
      </c>
      <c r="AP347" s="195">
        <v>0</v>
      </c>
      <c r="AQ347" s="195">
        <v>0</v>
      </c>
      <c r="AR347" s="195">
        <v>0</v>
      </c>
      <c r="AS347" s="195">
        <v>0</v>
      </c>
      <c r="AT347" s="195">
        <v>0</v>
      </c>
      <c r="AU347" s="195">
        <v>652.944444444444</v>
      </c>
      <c r="AV347" s="324"/>
      <c r="AW347" s="324"/>
      <c r="AX347" s="324"/>
      <c r="AY347" s="324"/>
      <c r="AZ347" s="324"/>
      <c r="BA347" s="324"/>
      <c r="BH347" s="337">
        <v>342</v>
      </c>
      <c r="BI347" s="337">
        <v>62546400</v>
      </c>
      <c r="BJ347" s="90">
        <v>185</v>
      </c>
      <c r="BK347" s="90">
        <v>1027.6275800000001</v>
      </c>
      <c r="BL347" s="90">
        <v>235.47722669999999</v>
      </c>
      <c r="BM347" s="90">
        <v>2.8992928560000002</v>
      </c>
      <c r="BN347" s="90">
        <v>-1027.6275800000001</v>
      </c>
      <c r="BO347" s="90">
        <v>-206.6207488</v>
      </c>
      <c r="BP347" s="90">
        <v>-210.95718500000001</v>
      </c>
      <c r="BQ347" s="338">
        <f t="shared" si="62"/>
        <v>723.91666666666663</v>
      </c>
      <c r="BT347" s="337">
        <v>342</v>
      </c>
      <c r="BU347" s="337">
        <v>62546400</v>
      </c>
      <c r="BV347" s="90">
        <v>1041.2726270000001</v>
      </c>
      <c r="BW347" s="90">
        <v>1001.440813</v>
      </c>
      <c r="BX347" s="90">
        <v>-33.55667364</v>
      </c>
      <c r="BY347" s="90">
        <v>31.227061469999999</v>
      </c>
      <c r="BZ347" s="90">
        <v>-193.11885649999999</v>
      </c>
      <c r="CA347" s="90">
        <v>179.73012349999999</v>
      </c>
    </row>
    <row r="348" spans="31:79" ht="9.9499999999999993" customHeight="1">
      <c r="AE348" s="195">
        <v>308</v>
      </c>
      <c r="AF348" s="195">
        <v>56589600</v>
      </c>
      <c r="AG348" s="195">
        <v>0.25</v>
      </c>
      <c r="AH348" s="195">
        <v>0</v>
      </c>
      <c r="AI348" s="195">
        <v>0.23177610350392699</v>
      </c>
      <c r="AJ348" s="195">
        <v>0.24908461107774099</v>
      </c>
      <c r="AK348" s="195">
        <v>0</v>
      </c>
      <c r="AL348" s="195">
        <v>3.9460068440212401</v>
      </c>
      <c r="AM348" s="195">
        <v>0</v>
      </c>
      <c r="AN348" s="195">
        <v>0</v>
      </c>
      <c r="AO348" s="195">
        <v>-0.249999999999964</v>
      </c>
      <c r="AP348" s="195">
        <v>0</v>
      </c>
      <c r="AQ348" s="195">
        <v>0</v>
      </c>
      <c r="AR348" s="195">
        <v>0</v>
      </c>
      <c r="AS348" s="195">
        <v>0</v>
      </c>
      <c r="AT348" s="195">
        <v>0</v>
      </c>
      <c r="AU348" s="195">
        <v>654.97222222222194</v>
      </c>
      <c r="AV348" s="324"/>
      <c r="AW348" s="324"/>
      <c r="AX348" s="324"/>
      <c r="AY348" s="324"/>
      <c r="AZ348" s="324"/>
      <c r="BA348" s="324"/>
      <c r="BH348" s="337">
        <v>343</v>
      </c>
      <c r="BI348" s="337">
        <v>62721600</v>
      </c>
      <c r="BJ348" s="90">
        <v>185</v>
      </c>
      <c r="BK348" s="90">
        <v>1027.6375419999999</v>
      </c>
      <c r="BL348" s="90">
        <v>235.47368800000001</v>
      </c>
      <c r="BM348" s="90">
        <v>2.8965777460000002</v>
      </c>
      <c r="BN348" s="90">
        <v>-1027.6375419999999</v>
      </c>
      <c r="BO348" s="90">
        <v>-206.61560700000001</v>
      </c>
      <c r="BP348" s="90">
        <v>-210.9615033</v>
      </c>
      <c r="BQ348" s="338">
        <f t="shared" si="62"/>
        <v>725.94444444444446</v>
      </c>
      <c r="BT348" s="337">
        <v>343</v>
      </c>
      <c r="BU348" s="337">
        <v>62721600</v>
      </c>
      <c r="BV348" s="90">
        <v>1041.272663</v>
      </c>
      <c r="BW348" s="90">
        <v>1001.440831</v>
      </c>
      <c r="BX348" s="90">
        <v>-33.558252830000001</v>
      </c>
      <c r="BY348" s="90">
        <v>31.227061469999999</v>
      </c>
      <c r="BZ348" s="90">
        <v>-193.12284299999999</v>
      </c>
      <c r="CA348" s="90">
        <v>179.73444180000001</v>
      </c>
    </row>
    <row r="349" spans="31:79" ht="9.9499999999999993" customHeight="1">
      <c r="AE349" s="195">
        <v>309</v>
      </c>
      <c r="AF349" s="195">
        <v>56764800</v>
      </c>
      <c r="AG349" s="195">
        <v>0.25</v>
      </c>
      <c r="AH349" s="195">
        <v>0</v>
      </c>
      <c r="AI349" s="195">
        <v>0.23165930350397801</v>
      </c>
      <c r="AJ349" s="195">
        <v>0.24844956507393301</v>
      </c>
      <c r="AK349" s="195">
        <v>0</v>
      </c>
      <c r="AL349" s="195">
        <v>3.8941354650008</v>
      </c>
      <c r="AM349" s="195">
        <v>0</v>
      </c>
      <c r="AN349" s="195">
        <v>0</v>
      </c>
      <c r="AO349" s="195">
        <v>-0.25000000000002798</v>
      </c>
      <c r="AP349" s="195">
        <v>0</v>
      </c>
      <c r="AQ349" s="195">
        <v>0</v>
      </c>
      <c r="AR349" s="195">
        <v>0</v>
      </c>
      <c r="AS349" s="195">
        <v>0</v>
      </c>
      <c r="AT349" s="195">
        <v>0</v>
      </c>
      <c r="AU349" s="195">
        <v>657</v>
      </c>
      <c r="AV349" s="324"/>
      <c r="AW349" s="324"/>
      <c r="AX349" s="324"/>
      <c r="AY349" s="324"/>
      <c r="AZ349" s="324"/>
      <c r="BA349" s="324"/>
      <c r="BH349" s="337">
        <v>344</v>
      </c>
      <c r="BI349" s="337">
        <v>62896800</v>
      </c>
      <c r="BJ349" s="90">
        <v>185</v>
      </c>
      <c r="BK349" s="90">
        <v>1027.646238</v>
      </c>
      <c r="BL349" s="90">
        <v>235.46950519999999</v>
      </c>
      <c r="BM349" s="90">
        <v>2.894052249</v>
      </c>
      <c r="BN349" s="90">
        <v>-1027.646238</v>
      </c>
      <c r="BO349" s="90">
        <v>-206.6099064</v>
      </c>
      <c r="BP349" s="90">
        <v>-210.96554660000001</v>
      </c>
      <c r="BQ349" s="338">
        <f t="shared" si="62"/>
        <v>727.97222222222217</v>
      </c>
      <c r="BT349" s="337">
        <v>344</v>
      </c>
      <c r="BU349" s="337">
        <v>62896800</v>
      </c>
      <c r="BV349" s="90">
        <v>1041.2726970000001</v>
      </c>
      <c r="BW349" s="90">
        <v>1001.440845</v>
      </c>
      <c r="BX349" s="90">
        <v>-33.559749709999998</v>
      </c>
      <c r="BY349" s="90">
        <v>31.227061469999999</v>
      </c>
      <c r="BZ349" s="90">
        <v>-193.12609789999999</v>
      </c>
      <c r="CA349" s="90">
        <v>179.73848509999999</v>
      </c>
    </row>
    <row r="350" spans="31:79" ht="9.9499999999999993" customHeight="1">
      <c r="AE350" s="195">
        <v>310</v>
      </c>
      <c r="AF350" s="195">
        <v>56940000</v>
      </c>
      <c r="AG350" s="195">
        <v>0.25</v>
      </c>
      <c r="AH350" s="195">
        <v>0</v>
      </c>
      <c r="AI350" s="195">
        <v>0.23154250350397301</v>
      </c>
      <c r="AJ350" s="195">
        <v>0.24527434005489701</v>
      </c>
      <c r="AK350" s="195">
        <v>0</v>
      </c>
      <c r="AL350" s="195">
        <v>3.5963376203925801</v>
      </c>
      <c r="AM350" s="195">
        <v>0</v>
      </c>
      <c r="AN350" s="195">
        <v>0</v>
      </c>
      <c r="AO350" s="195">
        <v>-0.249999999999996</v>
      </c>
      <c r="AP350" s="195">
        <v>0</v>
      </c>
      <c r="AQ350" s="195">
        <v>0</v>
      </c>
      <c r="AR350" s="195">
        <v>0</v>
      </c>
      <c r="AS350" s="195">
        <v>0</v>
      </c>
      <c r="AT350" s="195">
        <v>0</v>
      </c>
      <c r="AU350" s="195">
        <v>659.02777777777703</v>
      </c>
      <c r="AV350" s="324"/>
      <c r="AW350" s="324"/>
      <c r="AX350" s="324"/>
      <c r="AY350" s="324"/>
      <c r="AZ350" s="324"/>
      <c r="BA350" s="324"/>
      <c r="BH350" s="337">
        <v>345</v>
      </c>
      <c r="BI350" s="337">
        <v>63072000</v>
      </c>
      <c r="BJ350" s="90">
        <v>185</v>
      </c>
      <c r="BK350" s="90">
        <v>1027.653755</v>
      </c>
      <c r="BL350" s="90">
        <v>235.46474979999999</v>
      </c>
      <c r="BM350" s="90">
        <v>2.8917255329999998</v>
      </c>
      <c r="BN350" s="90">
        <v>-1027.653755</v>
      </c>
      <c r="BO350" s="90">
        <v>-206.60371660000001</v>
      </c>
      <c r="BP350" s="90">
        <v>-210.9693077</v>
      </c>
      <c r="BQ350" s="338">
        <f t="shared" si="62"/>
        <v>730</v>
      </c>
      <c r="BT350" s="337">
        <v>345</v>
      </c>
      <c r="BU350" s="337">
        <v>63072000</v>
      </c>
      <c r="BV350" s="90">
        <v>1041.272729</v>
      </c>
      <c r="BW350" s="90">
        <v>1001.4408570000001</v>
      </c>
      <c r="BX350" s="90">
        <v>-33.561166</v>
      </c>
      <c r="BY350" s="90">
        <v>31.227061469999999</v>
      </c>
      <c r="BZ350" s="90">
        <v>-193.1286959</v>
      </c>
      <c r="CA350" s="90">
        <v>179.74224620000001</v>
      </c>
    </row>
    <row r="351" spans="31:79" ht="9.9499999999999993" customHeight="1">
      <c r="AE351" s="195">
        <v>311</v>
      </c>
      <c r="AF351" s="195">
        <v>57115200</v>
      </c>
      <c r="AG351" s="195">
        <v>0.25</v>
      </c>
      <c r="AH351" s="195">
        <v>0</v>
      </c>
      <c r="AI351" s="195">
        <v>0.23142570350396799</v>
      </c>
      <c r="AJ351" s="195">
        <v>0.24481982941038799</v>
      </c>
      <c r="AK351" s="195">
        <v>0</v>
      </c>
      <c r="AL351" s="195">
        <v>3.3311596712154601</v>
      </c>
      <c r="AM351" s="195">
        <v>0</v>
      </c>
      <c r="AN351" s="195">
        <v>0</v>
      </c>
      <c r="AO351" s="195">
        <v>-0.249999999999933</v>
      </c>
      <c r="AP351" s="195">
        <v>0</v>
      </c>
      <c r="AQ351" s="195">
        <v>0</v>
      </c>
      <c r="AR351" s="195">
        <v>0</v>
      </c>
      <c r="AS351" s="195">
        <v>0</v>
      </c>
      <c r="AT351" s="195">
        <v>0</v>
      </c>
      <c r="AU351" s="195">
        <v>661.05555555555497</v>
      </c>
      <c r="AV351" s="324"/>
      <c r="AW351" s="324"/>
      <c r="AX351" s="324"/>
      <c r="AY351" s="324"/>
      <c r="AZ351" s="324"/>
      <c r="BA351" s="324"/>
    </row>
    <row r="352" spans="31:79" ht="9.9499999999999993" customHeight="1">
      <c r="AE352" s="195">
        <v>312</v>
      </c>
      <c r="AF352" s="195">
        <v>57290400</v>
      </c>
      <c r="AG352" s="195">
        <v>0.25</v>
      </c>
      <c r="AH352" s="195">
        <v>0</v>
      </c>
      <c r="AI352" s="195">
        <v>0.23130890350390701</v>
      </c>
      <c r="AJ352" s="195">
        <v>0.24481982941038799</v>
      </c>
      <c r="AK352" s="195">
        <v>0</v>
      </c>
      <c r="AL352" s="195">
        <v>3.2615182242962999</v>
      </c>
      <c r="AM352" s="195">
        <v>0</v>
      </c>
      <c r="AN352" s="195">
        <v>0</v>
      </c>
      <c r="AO352" s="195">
        <v>-0.249999999999933</v>
      </c>
      <c r="AP352" s="195">
        <v>0</v>
      </c>
      <c r="AQ352" s="195">
        <v>0</v>
      </c>
      <c r="AR352" s="195">
        <v>0</v>
      </c>
      <c r="AS352" s="195">
        <v>0</v>
      </c>
      <c r="AT352" s="195">
        <v>0</v>
      </c>
      <c r="AU352" s="195">
        <v>663.08333333333303</v>
      </c>
      <c r="AV352" s="324"/>
      <c r="AW352" s="324"/>
      <c r="AX352" s="324"/>
      <c r="AY352" s="324"/>
      <c r="AZ352" s="324"/>
      <c r="BA352" s="324"/>
    </row>
    <row r="353" spans="31:53" ht="9.9499999999999993" customHeight="1">
      <c r="AE353" s="195">
        <v>313</v>
      </c>
      <c r="AF353" s="195">
        <v>57465600</v>
      </c>
      <c r="AG353" s="195">
        <v>0.25</v>
      </c>
      <c r="AH353" s="195">
        <v>0</v>
      </c>
      <c r="AI353" s="195">
        <v>0.231192103503958</v>
      </c>
      <c r="AJ353" s="195">
        <v>0.24481982941038799</v>
      </c>
      <c r="AK353" s="195">
        <v>0</v>
      </c>
      <c r="AL353" s="195">
        <v>3.1241025353901</v>
      </c>
      <c r="AM353" s="195">
        <v>0</v>
      </c>
      <c r="AN353" s="195">
        <v>0</v>
      </c>
      <c r="AO353" s="195">
        <v>-0.249999999999933</v>
      </c>
      <c r="AP353" s="195">
        <v>0</v>
      </c>
      <c r="AQ353" s="195">
        <v>0</v>
      </c>
      <c r="AR353" s="195">
        <v>0</v>
      </c>
      <c r="AS353" s="195">
        <v>0</v>
      </c>
      <c r="AT353" s="195">
        <v>0</v>
      </c>
      <c r="AU353" s="195">
        <v>665.11111111111097</v>
      </c>
      <c r="AV353" s="324"/>
      <c r="AW353" s="324"/>
      <c r="AX353" s="324"/>
      <c r="AY353" s="324"/>
      <c r="AZ353" s="324"/>
      <c r="BA353" s="324"/>
    </row>
    <row r="354" spans="31:53" ht="9.9499999999999993" customHeight="1">
      <c r="AE354" s="195">
        <v>314</v>
      </c>
      <c r="AF354" s="195">
        <v>57640800</v>
      </c>
      <c r="AG354" s="195">
        <v>0.25</v>
      </c>
      <c r="AH354" s="195">
        <v>0</v>
      </c>
      <c r="AI354" s="195">
        <v>0.231192103503958</v>
      </c>
      <c r="AJ354" s="195">
        <v>0.24481982941038399</v>
      </c>
      <c r="AK354" s="195">
        <v>0</v>
      </c>
      <c r="AL354" s="195">
        <v>3.1172154546040201</v>
      </c>
      <c r="AM354" s="195">
        <v>0</v>
      </c>
      <c r="AN354" s="195">
        <v>0</v>
      </c>
      <c r="AO354" s="195">
        <v>-0.249999999999964</v>
      </c>
      <c r="AP354" s="195">
        <v>0</v>
      </c>
      <c r="AQ354" s="195">
        <v>0</v>
      </c>
      <c r="AR354" s="195">
        <v>0</v>
      </c>
      <c r="AS354" s="195">
        <v>0</v>
      </c>
      <c r="AT354" s="195">
        <v>0</v>
      </c>
      <c r="AU354" s="195">
        <v>667.138888888888</v>
      </c>
      <c r="AV354" s="324"/>
      <c r="AW354" s="324"/>
      <c r="AX354" s="324"/>
      <c r="AY354" s="324"/>
      <c r="AZ354" s="324"/>
      <c r="BA354" s="324"/>
    </row>
    <row r="355" spans="31:53" ht="9.9499999999999993" customHeight="1">
      <c r="AE355" s="195">
        <v>315</v>
      </c>
      <c r="AF355" s="195">
        <v>57816000</v>
      </c>
      <c r="AG355" s="195">
        <v>0.25</v>
      </c>
      <c r="AH355" s="195">
        <v>0</v>
      </c>
      <c r="AI355" s="195">
        <v>0.231075303503953</v>
      </c>
      <c r="AJ355" s="195">
        <v>0.244763762442163</v>
      </c>
      <c r="AK355" s="195">
        <v>0</v>
      </c>
      <c r="AL355" s="195">
        <v>3.0935778864777999</v>
      </c>
      <c r="AM355" s="195">
        <v>0</v>
      </c>
      <c r="AN355" s="195">
        <v>0</v>
      </c>
      <c r="AO355" s="195">
        <v>-0.249999999999996</v>
      </c>
      <c r="AP355" s="195">
        <v>0</v>
      </c>
      <c r="AQ355" s="195">
        <v>0</v>
      </c>
      <c r="AR355" s="195">
        <v>0</v>
      </c>
      <c r="AS355" s="195">
        <v>0</v>
      </c>
      <c r="AT355" s="195">
        <v>0</v>
      </c>
      <c r="AU355" s="195">
        <v>669.16666666666595</v>
      </c>
      <c r="AV355" s="324"/>
      <c r="AW355" s="324"/>
      <c r="AX355" s="324"/>
      <c r="AY355" s="324"/>
      <c r="AZ355" s="324"/>
      <c r="BA355" s="324"/>
    </row>
    <row r="356" spans="31:53" ht="9.9499999999999993" customHeight="1">
      <c r="AE356" s="195">
        <v>316</v>
      </c>
      <c r="AF356" s="195">
        <v>57991200</v>
      </c>
      <c r="AG356" s="195">
        <v>0.125</v>
      </c>
      <c r="AH356" s="195">
        <v>0</v>
      </c>
      <c r="AI356" s="195">
        <v>0.230958503503948</v>
      </c>
      <c r="AJ356" s="195">
        <v>0.24467947448274899</v>
      </c>
      <c r="AK356" s="195">
        <v>0</v>
      </c>
      <c r="AL356" s="195">
        <v>3.0636787669996099</v>
      </c>
      <c r="AM356" s="195">
        <v>0</v>
      </c>
      <c r="AN356" s="195">
        <v>0</v>
      </c>
      <c r="AO356" s="195">
        <v>-0.24999999973783901</v>
      </c>
      <c r="AP356" s="195">
        <v>0</v>
      </c>
      <c r="AQ356" s="195">
        <v>0</v>
      </c>
      <c r="AR356" s="195">
        <v>0</v>
      </c>
      <c r="AS356" s="195">
        <v>0</v>
      </c>
      <c r="AT356" s="195">
        <v>0</v>
      </c>
      <c r="AU356" s="195">
        <v>671.194444444444</v>
      </c>
      <c r="AV356" s="324"/>
      <c r="AW356" s="324"/>
      <c r="AX356" s="324"/>
      <c r="AY356" s="324"/>
      <c r="AZ356" s="324"/>
      <c r="BA356" s="324"/>
    </row>
    <row r="357" spans="31:53" ht="9.9499999999999993" customHeight="1">
      <c r="AE357" s="195">
        <v>317</v>
      </c>
      <c r="AF357" s="195">
        <v>58166400</v>
      </c>
      <c r="AG357" s="195">
        <v>0.125</v>
      </c>
      <c r="AH357" s="195">
        <v>0</v>
      </c>
      <c r="AI357" s="195">
        <v>0.23084170350394301</v>
      </c>
      <c r="AJ357" s="195">
        <v>0.24458622941038799</v>
      </c>
      <c r="AK357" s="195">
        <v>0</v>
      </c>
      <c r="AL357" s="195">
        <v>3.0456085093765002</v>
      </c>
      <c r="AM357" s="195">
        <v>0</v>
      </c>
      <c r="AN357" s="195">
        <v>0</v>
      </c>
      <c r="AO357" s="195">
        <v>-0.25000000000002798</v>
      </c>
      <c r="AP357" s="195">
        <v>0</v>
      </c>
      <c r="AQ357" s="195">
        <v>0</v>
      </c>
      <c r="AR357" s="195">
        <v>0</v>
      </c>
      <c r="AS357" s="195">
        <v>0</v>
      </c>
      <c r="AT357" s="195">
        <v>0</v>
      </c>
      <c r="AU357" s="195">
        <v>673.22222222222194</v>
      </c>
      <c r="AV357" s="324"/>
      <c r="AW357" s="324"/>
      <c r="AX357" s="324"/>
      <c r="AY357" s="324"/>
      <c r="AZ357" s="324"/>
      <c r="BA357" s="324"/>
    </row>
    <row r="358" spans="31:53" ht="9.9499999999999993" customHeight="1">
      <c r="AE358" s="195">
        <v>318</v>
      </c>
      <c r="AF358" s="195">
        <v>58341600</v>
      </c>
      <c r="AG358" s="195">
        <v>0.125</v>
      </c>
      <c r="AH358" s="195">
        <v>0</v>
      </c>
      <c r="AI358" s="195">
        <v>0.23072490350393801</v>
      </c>
      <c r="AJ358" s="195">
        <v>0.244478685887388</v>
      </c>
      <c r="AK358" s="195">
        <v>0</v>
      </c>
      <c r="AL358" s="195">
        <v>2.94665861951946</v>
      </c>
      <c r="AM358" s="195">
        <v>0</v>
      </c>
      <c r="AN358" s="195">
        <v>0</v>
      </c>
      <c r="AO358" s="195">
        <v>-0.25000000000002798</v>
      </c>
      <c r="AP358" s="195">
        <v>0</v>
      </c>
      <c r="AQ358" s="195">
        <v>0</v>
      </c>
      <c r="AR358" s="195">
        <v>0</v>
      </c>
      <c r="AS358" s="195">
        <v>0</v>
      </c>
      <c r="AT358" s="195">
        <v>0</v>
      </c>
      <c r="AU358" s="195">
        <v>675.25</v>
      </c>
      <c r="AV358" s="324"/>
      <c r="AW358" s="324"/>
      <c r="AX358" s="324"/>
      <c r="AY358" s="324"/>
      <c r="AZ358" s="324"/>
      <c r="BA358" s="324"/>
    </row>
    <row r="359" spans="31:53" ht="9.9499999999999993" customHeight="1">
      <c r="AE359" s="195">
        <v>319</v>
      </c>
      <c r="AF359" s="195">
        <v>58516800</v>
      </c>
      <c r="AG359" s="195">
        <v>0.125</v>
      </c>
      <c r="AH359" s="195">
        <v>0</v>
      </c>
      <c r="AI359" s="195">
        <v>0.23072490350393801</v>
      </c>
      <c r="AJ359" s="195">
        <v>0.244395094715532</v>
      </c>
      <c r="AK359" s="195">
        <v>0</v>
      </c>
      <c r="AL359" s="195">
        <v>2.8583589621550498</v>
      </c>
      <c r="AM359" s="195">
        <v>0</v>
      </c>
      <c r="AN359" s="195">
        <v>0</v>
      </c>
      <c r="AO359" s="195">
        <v>-0.25000000000002798</v>
      </c>
      <c r="AP359" s="195">
        <v>0</v>
      </c>
      <c r="AQ359" s="195">
        <v>0</v>
      </c>
      <c r="AR359" s="195">
        <v>0</v>
      </c>
      <c r="AS359" s="195">
        <v>0</v>
      </c>
      <c r="AT359" s="195">
        <v>0</v>
      </c>
      <c r="AU359" s="195">
        <v>677.27777777777703</v>
      </c>
      <c r="AV359" s="324"/>
      <c r="AW359" s="324"/>
      <c r="AX359" s="324"/>
      <c r="AY359" s="324"/>
      <c r="AZ359" s="324"/>
      <c r="BA359" s="324"/>
    </row>
    <row r="360" spans="31:53" ht="9.9499999999999993" customHeight="1">
      <c r="AE360" s="195">
        <v>320</v>
      </c>
      <c r="AF360" s="195">
        <v>58692000</v>
      </c>
      <c r="AG360" s="195">
        <v>0.125</v>
      </c>
      <c r="AH360" s="195">
        <v>0</v>
      </c>
      <c r="AI360" s="195">
        <v>0.23072490350393801</v>
      </c>
      <c r="AJ360" s="195">
        <v>0.24431174794768001</v>
      </c>
      <c r="AK360" s="195">
        <v>0</v>
      </c>
      <c r="AL360" s="195">
        <v>2.69095589113694</v>
      </c>
      <c r="AM360" s="195">
        <v>0</v>
      </c>
      <c r="AN360" s="195">
        <v>0</v>
      </c>
      <c r="AO360" s="195">
        <v>-0.249999999999996</v>
      </c>
      <c r="AP360" s="195">
        <v>0</v>
      </c>
      <c r="AQ360" s="195">
        <v>0</v>
      </c>
      <c r="AR360" s="195">
        <v>0</v>
      </c>
      <c r="AS360" s="195">
        <v>0</v>
      </c>
      <c r="AT360" s="195">
        <v>0</v>
      </c>
      <c r="AU360" s="195">
        <v>679.30555555555497</v>
      </c>
      <c r="AV360" s="324"/>
      <c r="AW360" s="324"/>
      <c r="AX360" s="324"/>
      <c r="AY360" s="324"/>
      <c r="AZ360" s="324"/>
      <c r="BA360" s="324"/>
    </row>
    <row r="361" spans="31:53" ht="9.9499999999999993" customHeight="1">
      <c r="AE361" s="195">
        <v>321</v>
      </c>
      <c r="AF361" s="195">
        <v>58867200</v>
      </c>
      <c r="AG361" s="195">
        <v>0.125</v>
      </c>
      <c r="AH361" s="195">
        <v>0</v>
      </c>
      <c r="AI361" s="195">
        <v>0.23072490350404901</v>
      </c>
      <c r="AJ361" s="195">
        <v>0.24423582941038599</v>
      </c>
      <c r="AK361" s="195">
        <v>0</v>
      </c>
      <c r="AL361" s="195">
        <v>2.4902086240814301</v>
      </c>
      <c r="AM361" s="195">
        <v>0</v>
      </c>
      <c r="AN361" s="195">
        <v>0</v>
      </c>
      <c r="AO361" s="195">
        <v>-0.249999999999933</v>
      </c>
      <c r="AP361" s="195">
        <v>0</v>
      </c>
      <c r="AQ361" s="195">
        <v>0</v>
      </c>
      <c r="AR361" s="195">
        <v>0</v>
      </c>
      <c r="AS361" s="195">
        <v>0</v>
      </c>
      <c r="AT361" s="195">
        <v>0</v>
      </c>
      <c r="AU361" s="195">
        <v>681.33333333333303</v>
      </c>
      <c r="AV361" s="324"/>
      <c r="AW361" s="324"/>
      <c r="AX361" s="324"/>
      <c r="AY361" s="324"/>
      <c r="AZ361" s="324"/>
      <c r="BA361" s="324"/>
    </row>
    <row r="362" spans="31:53" ht="9.9499999999999993" customHeight="1">
      <c r="AE362" s="195">
        <v>322</v>
      </c>
      <c r="AF362" s="195">
        <v>59042400</v>
      </c>
      <c r="AG362" s="195">
        <v>0.125</v>
      </c>
      <c r="AH362" s="195">
        <v>0</v>
      </c>
      <c r="AI362" s="195">
        <v>0.230724903503993</v>
      </c>
      <c r="AJ362" s="195">
        <v>0.24423582941038599</v>
      </c>
      <c r="AK362" s="195">
        <v>0</v>
      </c>
      <c r="AL362" s="195">
        <v>2.3099933239852599</v>
      </c>
      <c r="AM362" s="195">
        <v>0</v>
      </c>
      <c r="AN362" s="195">
        <v>0</v>
      </c>
      <c r="AO362" s="195">
        <v>-0.249999999999996</v>
      </c>
      <c r="AP362" s="195">
        <v>0</v>
      </c>
      <c r="AQ362" s="195">
        <v>0</v>
      </c>
      <c r="AR362" s="195">
        <v>0</v>
      </c>
      <c r="AS362" s="195">
        <v>0</v>
      </c>
      <c r="AT362" s="195">
        <v>0</v>
      </c>
      <c r="AU362" s="195">
        <v>683.36111111111097</v>
      </c>
      <c r="AV362" s="324"/>
      <c r="AW362" s="324"/>
      <c r="AX362" s="324"/>
      <c r="AY362" s="324"/>
      <c r="AZ362" s="324"/>
      <c r="BA362" s="324"/>
    </row>
    <row r="363" spans="31:53" ht="9.9499999999999993" customHeight="1">
      <c r="AE363" s="195">
        <v>323</v>
      </c>
      <c r="AF363" s="195">
        <v>59217600</v>
      </c>
      <c r="AG363" s="195">
        <v>0.125</v>
      </c>
      <c r="AH363" s="195">
        <v>0</v>
      </c>
      <c r="AI363" s="195">
        <v>0.224632358264856</v>
      </c>
      <c r="AJ363" s="195">
        <v>0.24423582941038599</v>
      </c>
      <c r="AK363" s="195">
        <v>0</v>
      </c>
      <c r="AL363" s="195">
        <v>2.2526335712933201</v>
      </c>
      <c r="AM363" s="195">
        <v>0</v>
      </c>
      <c r="AN363" s="195">
        <v>0</v>
      </c>
      <c r="AO363" s="195">
        <v>-0.25000000000002798</v>
      </c>
      <c r="AP363" s="195">
        <v>0</v>
      </c>
      <c r="AQ363" s="195">
        <v>0</v>
      </c>
      <c r="AR363" s="195">
        <v>0</v>
      </c>
      <c r="AS363" s="195">
        <v>0</v>
      </c>
      <c r="AT363" s="195">
        <v>0</v>
      </c>
      <c r="AU363" s="195">
        <v>685.388888888888</v>
      </c>
      <c r="AV363" s="324"/>
      <c r="AW363" s="324"/>
      <c r="AX363" s="324"/>
      <c r="AY363" s="324"/>
      <c r="AZ363" s="324"/>
      <c r="BA363" s="324"/>
    </row>
    <row r="364" spans="31:53" ht="9.9499999999999993" customHeight="1">
      <c r="AE364" s="195">
        <v>324</v>
      </c>
      <c r="AF364" s="195">
        <v>59392800</v>
      </c>
      <c r="AG364" s="195">
        <v>0.125</v>
      </c>
      <c r="AH364" s="195">
        <v>0</v>
      </c>
      <c r="AI364" s="195">
        <v>0.22463235826491201</v>
      </c>
      <c r="AJ364" s="195">
        <v>0.24423582941038599</v>
      </c>
      <c r="AK364" s="195">
        <v>0</v>
      </c>
      <c r="AL364" s="195">
        <v>2.26399996517286</v>
      </c>
      <c r="AM364" s="195">
        <v>0</v>
      </c>
      <c r="AN364" s="195">
        <v>0</v>
      </c>
      <c r="AO364" s="195">
        <v>-0.249999999999996</v>
      </c>
      <c r="AP364" s="195">
        <v>0</v>
      </c>
      <c r="AQ364" s="195">
        <v>0</v>
      </c>
      <c r="AR364" s="195">
        <v>0</v>
      </c>
      <c r="AS364" s="195">
        <v>0</v>
      </c>
      <c r="AT364" s="195">
        <v>0</v>
      </c>
      <c r="AU364" s="195">
        <v>687.41666666666595</v>
      </c>
      <c r="AV364" s="324"/>
      <c r="AW364" s="324"/>
      <c r="AX364" s="324"/>
      <c r="AY364" s="324"/>
      <c r="AZ364" s="324"/>
      <c r="BA364" s="324"/>
    </row>
    <row r="365" spans="31:53" ht="9.9499999999999993" customHeight="1">
      <c r="AE365" s="195">
        <v>325</v>
      </c>
      <c r="AF365" s="195">
        <v>59568000</v>
      </c>
      <c r="AG365" s="195">
        <v>0.125</v>
      </c>
      <c r="AH365" s="195">
        <v>0</v>
      </c>
      <c r="AI365" s="195">
        <v>0.224632358264856</v>
      </c>
      <c r="AJ365" s="195">
        <v>0.24423582941038599</v>
      </c>
      <c r="AK365" s="195">
        <v>0</v>
      </c>
      <c r="AL365" s="195">
        <v>2.27092599354292</v>
      </c>
      <c r="AM365" s="195">
        <v>0</v>
      </c>
      <c r="AN365" s="195">
        <v>0</v>
      </c>
      <c r="AO365" s="195">
        <v>-0.25000000000002798</v>
      </c>
      <c r="AP365" s="195">
        <v>0</v>
      </c>
      <c r="AQ365" s="195">
        <v>0</v>
      </c>
      <c r="AR365" s="195">
        <v>0</v>
      </c>
      <c r="AS365" s="195">
        <v>0</v>
      </c>
      <c r="AT365" s="195">
        <v>0</v>
      </c>
      <c r="AU365" s="195">
        <v>689.444444444444</v>
      </c>
      <c r="AV365" s="324"/>
      <c r="AW365" s="324"/>
      <c r="AX365" s="324"/>
      <c r="AY365" s="324"/>
      <c r="AZ365" s="324"/>
      <c r="BA365" s="324"/>
    </row>
    <row r="366" spans="31:53" ht="9.9499999999999993" customHeight="1">
      <c r="AE366" s="195">
        <v>326</v>
      </c>
      <c r="AF366" s="195">
        <v>59743200</v>
      </c>
      <c r="AG366" s="195">
        <v>0.125</v>
      </c>
      <c r="AH366" s="195">
        <v>0</v>
      </c>
      <c r="AI366" s="195">
        <v>0.224632358264967</v>
      </c>
      <c r="AJ366" s="195">
        <v>0.24423582941038599</v>
      </c>
      <c r="AK366" s="195">
        <v>0</v>
      </c>
      <c r="AL366" s="195">
        <v>2.2607433522024398</v>
      </c>
      <c r="AM366" s="195">
        <v>0</v>
      </c>
      <c r="AN366" s="195">
        <v>0</v>
      </c>
      <c r="AO366" s="195">
        <v>-0.249999999999964</v>
      </c>
      <c r="AP366" s="195">
        <v>0</v>
      </c>
      <c r="AQ366" s="195">
        <v>0</v>
      </c>
      <c r="AR366" s="195">
        <v>0</v>
      </c>
      <c r="AS366" s="195">
        <v>0</v>
      </c>
      <c r="AT366" s="195">
        <v>0</v>
      </c>
      <c r="AU366" s="195">
        <v>691.47222222222194</v>
      </c>
      <c r="AV366" s="324"/>
      <c r="AW366" s="324"/>
      <c r="AX366" s="324"/>
      <c r="AY366" s="324"/>
      <c r="AZ366" s="324"/>
      <c r="BA366" s="324"/>
    </row>
    <row r="367" spans="31:53" ht="9.9499999999999993" customHeight="1">
      <c r="AE367" s="195">
        <v>327</v>
      </c>
      <c r="AF367" s="195">
        <v>59918400</v>
      </c>
      <c r="AG367" s="195">
        <v>0.125</v>
      </c>
      <c r="AH367" s="195">
        <v>0</v>
      </c>
      <c r="AI367" s="195">
        <v>0.224632358264856</v>
      </c>
      <c r="AJ367" s="195">
        <v>0.241756638131435</v>
      </c>
      <c r="AK367" s="195">
        <v>0</v>
      </c>
      <c r="AL367" s="195">
        <v>2.2479008014824702</v>
      </c>
      <c r="AM367" s="195">
        <v>0</v>
      </c>
      <c r="AN367" s="195">
        <v>0</v>
      </c>
      <c r="AO367" s="195">
        <v>-0.249999999999933</v>
      </c>
      <c r="AP367" s="195">
        <v>0</v>
      </c>
      <c r="AQ367" s="195">
        <v>0</v>
      </c>
      <c r="AR367" s="195">
        <v>0</v>
      </c>
      <c r="AS367" s="195">
        <v>0</v>
      </c>
      <c r="AT367" s="195">
        <v>0</v>
      </c>
      <c r="AU367" s="195">
        <v>693.5</v>
      </c>
      <c r="AV367" s="324"/>
      <c r="AW367" s="324"/>
      <c r="AX367" s="324"/>
      <c r="AY367" s="324"/>
      <c r="AZ367" s="324"/>
      <c r="BA367" s="324"/>
    </row>
    <row r="368" spans="31:53" ht="9.9499999999999993" customHeight="1">
      <c r="AE368" s="195">
        <v>328</v>
      </c>
      <c r="AF368" s="195">
        <v>60093600</v>
      </c>
      <c r="AG368" s="195">
        <v>0.125</v>
      </c>
      <c r="AH368" s="195">
        <v>0</v>
      </c>
      <c r="AI368" s="195">
        <v>0.224632358264856</v>
      </c>
      <c r="AJ368" s="195">
        <v>0.23936179321912601</v>
      </c>
      <c r="AK368" s="195">
        <v>0</v>
      </c>
      <c r="AL368" s="195">
        <v>2.23447898816974</v>
      </c>
      <c r="AM368" s="195">
        <v>0</v>
      </c>
      <c r="AN368" s="195">
        <v>0</v>
      </c>
      <c r="AO368" s="195">
        <v>-0.249999999999996</v>
      </c>
      <c r="AP368" s="195">
        <v>0</v>
      </c>
      <c r="AQ368" s="195">
        <v>0</v>
      </c>
      <c r="AR368" s="195">
        <v>0</v>
      </c>
      <c r="AS368" s="195">
        <v>0</v>
      </c>
      <c r="AT368" s="195">
        <v>0</v>
      </c>
      <c r="AU368" s="195">
        <v>695.52777777777703</v>
      </c>
      <c r="AV368" s="324"/>
      <c r="AW368" s="324"/>
      <c r="AX368" s="324"/>
      <c r="AY368" s="324"/>
      <c r="AZ368" s="324"/>
      <c r="BA368" s="324"/>
    </row>
    <row r="369" spans="31:53" ht="9.9499999999999993" customHeight="1">
      <c r="AE369" s="195">
        <v>329</v>
      </c>
      <c r="AF369" s="195">
        <v>60268800</v>
      </c>
      <c r="AG369" s="195">
        <v>0.125</v>
      </c>
      <c r="AH369" s="195">
        <v>0</v>
      </c>
      <c r="AI369" s="195">
        <v>0.224632358264856</v>
      </c>
      <c r="AJ369" s="195">
        <v>0.23936179321912601</v>
      </c>
      <c r="AK369" s="195">
        <v>0</v>
      </c>
      <c r="AL369" s="195">
        <v>2.2207388239408501</v>
      </c>
      <c r="AM369" s="195">
        <v>0</v>
      </c>
      <c r="AN369" s="195">
        <v>0</v>
      </c>
      <c r="AO369" s="195">
        <v>-0.249999999999964</v>
      </c>
      <c r="AP369" s="195">
        <v>0</v>
      </c>
      <c r="AQ369" s="195">
        <v>0</v>
      </c>
      <c r="AR369" s="195">
        <v>0</v>
      </c>
      <c r="AS369" s="195">
        <v>0</v>
      </c>
      <c r="AT369" s="195">
        <v>0</v>
      </c>
      <c r="AU369" s="195">
        <v>697.55555555555497</v>
      </c>
      <c r="AV369" s="324"/>
      <c r="AW369" s="324"/>
      <c r="AX369" s="324"/>
      <c r="AY369" s="324"/>
      <c r="AZ369" s="324"/>
      <c r="BA369" s="324"/>
    </row>
    <row r="370" spans="31:53" ht="9.9499999999999993" customHeight="1">
      <c r="AE370" s="195">
        <v>330</v>
      </c>
      <c r="AF370" s="195">
        <v>60444000</v>
      </c>
      <c r="AG370" s="195">
        <v>0.125</v>
      </c>
      <c r="AH370" s="195">
        <v>0</v>
      </c>
      <c r="AI370" s="195">
        <v>0.22463235826491201</v>
      </c>
      <c r="AJ370" s="195">
        <v>0.23936179321912601</v>
      </c>
      <c r="AK370" s="195">
        <v>0</v>
      </c>
      <c r="AL370" s="195">
        <v>2.2159052364121701</v>
      </c>
      <c r="AM370" s="195">
        <v>0</v>
      </c>
      <c r="AN370" s="195">
        <v>0</v>
      </c>
      <c r="AO370" s="195">
        <v>-0.25000000000006001</v>
      </c>
      <c r="AP370" s="195">
        <v>0</v>
      </c>
      <c r="AQ370" s="195">
        <v>0</v>
      </c>
      <c r="AR370" s="195">
        <v>0</v>
      </c>
      <c r="AS370" s="195">
        <v>0</v>
      </c>
      <c r="AT370" s="195">
        <v>0</v>
      </c>
      <c r="AU370" s="195">
        <v>699.58333333333303</v>
      </c>
      <c r="AV370" s="324"/>
      <c r="AW370" s="324"/>
      <c r="AX370" s="324"/>
      <c r="AY370" s="324"/>
      <c r="AZ370" s="324"/>
      <c r="BA370" s="324"/>
    </row>
    <row r="371" spans="31:53" ht="9.9499999999999993" customHeight="1">
      <c r="AE371" s="195">
        <v>331</v>
      </c>
      <c r="AF371" s="195">
        <v>60619200</v>
      </c>
      <c r="AG371" s="195">
        <v>0.125</v>
      </c>
      <c r="AH371" s="195">
        <v>0</v>
      </c>
      <c r="AI371" s="195">
        <v>0.22451555826487901</v>
      </c>
      <c r="AJ371" s="195">
        <v>0.23936179321912601</v>
      </c>
      <c r="AK371" s="195">
        <v>0</v>
      </c>
      <c r="AL371" s="195">
        <v>2.2133214762664601</v>
      </c>
      <c r="AM371" s="195">
        <v>0</v>
      </c>
      <c r="AN371" s="195">
        <v>0</v>
      </c>
      <c r="AO371" s="195">
        <v>-0.249999999999996</v>
      </c>
      <c r="AP371" s="195">
        <v>0</v>
      </c>
      <c r="AQ371" s="195">
        <v>0</v>
      </c>
      <c r="AR371" s="195">
        <v>0</v>
      </c>
      <c r="AS371" s="195">
        <v>0</v>
      </c>
      <c r="AT371" s="195">
        <v>0</v>
      </c>
      <c r="AU371" s="195">
        <v>701.61111111111097</v>
      </c>
      <c r="AV371" s="324"/>
      <c r="AW371" s="324"/>
      <c r="AX371" s="324"/>
      <c r="AY371" s="324"/>
      <c r="AZ371" s="324"/>
      <c r="BA371" s="324"/>
    </row>
    <row r="372" spans="31:53" ht="9.9499999999999993" customHeight="1">
      <c r="AE372" s="195">
        <v>332</v>
      </c>
      <c r="AF372" s="195">
        <v>60794400</v>
      </c>
      <c r="AG372" s="195">
        <v>0.125</v>
      </c>
      <c r="AH372" s="195">
        <v>0</v>
      </c>
      <c r="AI372" s="195">
        <v>0.22439875826484601</v>
      </c>
      <c r="AJ372" s="195">
        <v>0.23936179321912601</v>
      </c>
      <c r="AK372" s="195">
        <v>0</v>
      </c>
      <c r="AL372" s="195">
        <v>2.2087587604432</v>
      </c>
      <c r="AM372" s="195">
        <v>0</v>
      </c>
      <c r="AN372" s="195">
        <v>0</v>
      </c>
      <c r="AO372" s="195">
        <v>-0.249999999999964</v>
      </c>
      <c r="AP372" s="195">
        <v>0</v>
      </c>
      <c r="AQ372" s="195">
        <v>0</v>
      </c>
      <c r="AR372" s="195">
        <v>0</v>
      </c>
      <c r="AS372" s="195">
        <v>0</v>
      </c>
      <c r="AT372" s="195">
        <v>0</v>
      </c>
      <c r="AU372" s="195">
        <v>703.638888888888</v>
      </c>
      <c r="AV372" s="324"/>
      <c r="AW372" s="324"/>
      <c r="AX372" s="324"/>
      <c r="AY372" s="324"/>
      <c r="AZ372" s="324"/>
      <c r="BA372" s="324"/>
    </row>
    <row r="373" spans="31:53" ht="9.9499999999999993" customHeight="1">
      <c r="AE373" s="195">
        <v>333</v>
      </c>
      <c r="AF373" s="195">
        <v>60969600</v>
      </c>
      <c r="AG373" s="195">
        <v>0.125</v>
      </c>
      <c r="AH373" s="195">
        <v>0</v>
      </c>
      <c r="AI373" s="195">
        <v>0.22428195826486899</v>
      </c>
      <c r="AJ373" s="195">
        <v>0.23936179321912601</v>
      </c>
      <c r="AK373" s="195">
        <v>0</v>
      </c>
      <c r="AL373" s="195">
        <v>2.15515832929536</v>
      </c>
      <c r="AM373" s="195">
        <v>0</v>
      </c>
      <c r="AN373" s="195">
        <v>0</v>
      </c>
      <c r="AO373" s="195">
        <v>-0.25000000000002798</v>
      </c>
      <c r="AP373" s="195">
        <v>0</v>
      </c>
      <c r="AQ373" s="195">
        <v>0</v>
      </c>
      <c r="AR373" s="195">
        <v>0</v>
      </c>
      <c r="AS373" s="195">
        <v>0</v>
      </c>
      <c r="AT373" s="195">
        <v>0</v>
      </c>
      <c r="AU373" s="195">
        <v>705.66666666666595</v>
      </c>
      <c r="AV373" s="324"/>
      <c r="AW373" s="324"/>
      <c r="AX373" s="324"/>
      <c r="AY373" s="324"/>
      <c r="AZ373" s="324"/>
      <c r="BA373" s="324"/>
    </row>
    <row r="374" spans="31:53" ht="9.9499999999999993" customHeight="1">
      <c r="AE374" s="195">
        <v>334</v>
      </c>
      <c r="AF374" s="195">
        <v>61144800</v>
      </c>
      <c r="AG374" s="195">
        <v>0.125</v>
      </c>
      <c r="AH374" s="195">
        <v>0</v>
      </c>
      <c r="AI374" s="195">
        <v>0.22428195826486899</v>
      </c>
      <c r="AJ374" s="195">
        <v>0.23936179321912601</v>
      </c>
      <c r="AK374" s="195">
        <v>0</v>
      </c>
      <c r="AL374" s="195">
        <v>2.0125734949706802</v>
      </c>
      <c r="AM374" s="195">
        <v>0</v>
      </c>
      <c r="AN374" s="195">
        <v>0</v>
      </c>
      <c r="AO374" s="195">
        <v>-0.249999999999996</v>
      </c>
      <c r="AP374" s="195">
        <v>0</v>
      </c>
      <c r="AQ374" s="195">
        <v>0</v>
      </c>
      <c r="AR374" s="195">
        <v>0</v>
      </c>
      <c r="AS374" s="195">
        <v>0</v>
      </c>
      <c r="AT374" s="195">
        <v>0</v>
      </c>
      <c r="AU374" s="195">
        <v>707.694444444444</v>
      </c>
      <c r="AV374" s="324"/>
      <c r="AW374" s="324"/>
      <c r="AX374" s="324"/>
      <c r="AY374" s="324"/>
      <c r="AZ374" s="324"/>
      <c r="BA374" s="324"/>
    </row>
    <row r="375" spans="31:53" ht="9.9499999999999993" customHeight="1">
      <c r="AE375" s="195">
        <v>335</v>
      </c>
      <c r="AF375" s="195">
        <v>61320000</v>
      </c>
      <c r="AG375" s="195">
        <v>0.125</v>
      </c>
      <c r="AH375" s="195">
        <v>0</v>
      </c>
      <c r="AI375" s="195">
        <v>0.224165158264892</v>
      </c>
      <c r="AJ375" s="195">
        <v>0.23936179321912601</v>
      </c>
      <c r="AK375" s="195">
        <v>0</v>
      </c>
      <c r="AL375" s="195">
        <v>1.89239251234919</v>
      </c>
      <c r="AM375" s="195">
        <v>0</v>
      </c>
      <c r="AN375" s="195">
        <v>0</v>
      </c>
      <c r="AO375" s="195">
        <v>-0.249999999999964</v>
      </c>
      <c r="AP375" s="195">
        <v>0</v>
      </c>
      <c r="AQ375" s="195">
        <v>0</v>
      </c>
      <c r="AR375" s="195">
        <v>0</v>
      </c>
      <c r="AS375" s="195">
        <v>0</v>
      </c>
      <c r="AT375" s="195">
        <v>0</v>
      </c>
      <c r="AU375" s="195">
        <v>709.72222222222194</v>
      </c>
      <c r="AV375" s="324"/>
      <c r="AW375" s="324"/>
      <c r="AX375" s="324"/>
      <c r="AY375" s="324"/>
      <c r="AZ375" s="324"/>
      <c r="BA375" s="324"/>
    </row>
    <row r="376" spans="31:53" ht="9.9499999999999993" customHeight="1">
      <c r="AE376" s="195">
        <v>336</v>
      </c>
      <c r="AF376" s="195">
        <v>61495200</v>
      </c>
      <c r="AG376" s="195">
        <v>0.125</v>
      </c>
      <c r="AH376" s="195">
        <v>0</v>
      </c>
      <c r="AI376" s="195">
        <v>0.224048358264887</v>
      </c>
      <c r="AJ376" s="195">
        <v>0.23934468872919701</v>
      </c>
      <c r="AK376" s="195">
        <v>0</v>
      </c>
      <c r="AL376" s="195">
        <v>1.7751873824432201</v>
      </c>
      <c r="AM376" s="195">
        <v>0</v>
      </c>
      <c r="AN376" s="195">
        <v>0</v>
      </c>
      <c r="AO376" s="195">
        <v>-0.249999999999964</v>
      </c>
      <c r="AP376" s="195">
        <v>0</v>
      </c>
      <c r="AQ376" s="195">
        <v>0</v>
      </c>
      <c r="AR376" s="195">
        <v>0</v>
      </c>
      <c r="AS376" s="195">
        <v>0</v>
      </c>
      <c r="AT376" s="195">
        <v>0</v>
      </c>
      <c r="AU376" s="195">
        <v>711.75</v>
      </c>
      <c r="AV376" s="324"/>
      <c r="AW376" s="324"/>
      <c r="AX376" s="324"/>
      <c r="AY376" s="324"/>
      <c r="AZ376" s="324"/>
      <c r="BA376" s="324"/>
    </row>
    <row r="377" spans="31:53" ht="9.9499999999999993" customHeight="1">
      <c r="AE377" s="195">
        <v>337</v>
      </c>
      <c r="AF377" s="195">
        <v>61670400</v>
      </c>
      <c r="AG377" s="195">
        <v>0.125</v>
      </c>
      <c r="AH377" s="195">
        <v>0</v>
      </c>
      <c r="AI377" s="195">
        <v>0.22393155826488201</v>
      </c>
      <c r="AJ377" s="195">
        <v>0.23924499321912401</v>
      </c>
      <c r="AK377" s="195">
        <v>0</v>
      </c>
      <c r="AL377" s="195">
        <v>1.67640164479677</v>
      </c>
      <c r="AM377" s="195">
        <v>0</v>
      </c>
      <c r="AN377" s="195">
        <v>0</v>
      </c>
      <c r="AO377" s="195">
        <v>-0.249999999999964</v>
      </c>
      <c r="AP377" s="195">
        <v>0</v>
      </c>
      <c r="AQ377" s="195">
        <v>0</v>
      </c>
      <c r="AR377" s="195">
        <v>0</v>
      </c>
      <c r="AS377" s="195">
        <v>0</v>
      </c>
      <c r="AT377" s="195">
        <v>0</v>
      </c>
      <c r="AU377" s="195">
        <v>713.77777777777703</v>
      </c>
      <c r="AV377" s="324"/>
      <c r="AW377" s="324"/>
      <c r="AX377" s="324"/>
      <c r="AY377" s="324"/>
      <c r="AZ377" s="324"/>
      <c r="BA377" s="324"/>
    </row>
    <row r="378" spans="31:53" ht="9.9499999999999993" customHeight="1">
      <c r="AE378" s="195">
        <v>338</v>
      </c>
      <c r="AF378" s="195">
        <v>61845600</v>
      </c>
      <c r="AG378" s="195">
        <v>0.125</v>
      </c>
      <c r="AH378" s="195">
        <v>0</v>
      </c>
      <c r="AI378" s="195">
        <v>0.22393155826488201</v>
      </c>
      <c r="AJ378" s="195">
        <v>0.23916246127054699</v>
      </c>
      <c r="AK378" s="195">
        <v>0</v>
      </c>
      <c r="AL378" s="195">
        <v>1.5781003496922099</v>
      </c>
      <c r="AM378" s="195">
        <v>0</v>
      </c>
      <c r="AN378" s="195">
        <v>0</v>
      </c>
      <c r="AO378" s="195">
        <v>-0.25000000000006001</v>
      </c>
      <c r="AP378" s="195">
        <v>0</v>
      </c>
      <c r="AQ378" s="195">
        <v>0</v>
      </c>
      <c r="AR378" s="195">
        <v>0</v>
      </c>
      <c r="AS378" s="195">
        <v>0</v>
      </c>
      <c r="AT378" s="195">
        <v>0</v>
      </c>
      <c r="AU378" s="195">
        <v>715.80555555555497</v>
      </c>
      <c r="AV378" s="324"/>
      <c r="AW378" s="324"/>
      <c r="AX378" s="324"/>
      <c r="AY378" s="324"/>
      <c r="AZ378" s="324"/>
      <c r="BA378" s="324"/>
    </row>
    <row r="379" spans="31:53" ht="9.9499999999999993" customHeight="1">
      <c r="AE379" s="195">
        <v>339</v>
      </c>
      <c r="AF379" s="195">
        <v>62020800</v>
      </c>
      <c r="AG379" s="195">
        <v>0.125</v>
      </c>
      <c r="AH379" s="195">
        <v>0</v>
      </c>
      <c r="AI379" s="195">
        <v>0.22381475826490399</v>
      </c>
      <c r="AJ379" s="195">
        <v>0.23909753058498601</v>
      </c>
      <c r="AK379" s="195">
        <v>0</v>
      </c>
      <c r="AL379" s="195">
        <v>1.57466620327726</v>
      </c>
      <c r="AM379" s="195">
        <v>0</v>
      </c>
      <c r="AN379" s="195">
        <v>0</v>
      </c>
      <c r="AO379" s="195">
        <v>-0.249999999999964</v>
      </c>
      <c r="AP379" s="195">
        <v>0</v>
      </c>
      <c r="AQ379" s="195">
        <v>0</v>
      </c>
      <c r="AR379" s="195">
        <v>0</v>
      </c>
      <c r="AS379" s="195">
        <v>0</v>
      </c>
      <c r="AT379" s="195">
        <v>0</v>
      </c>
      <c r="AU379" s="195">
        <v>717.83333333333303</v>
      </c>
      <c r="AV379" s="324"/>
      <c r="AW379" s="324"/>
      <c r="AX379" s="324"/>
      <c r="AY379" s="324"/>
      <c r="AZ379" s="324"/>
      <c r="BA379" s="324"/>
    </row>
    <row r="380" spans="31:53" ht="9.9499999999999993" customHeight="1">
      <c r="AE380" s="195">
        <v>340</v>
      </c>
      <c r="AF380" s="195">
        <v>62196000</v>
      </c>
      <c r="AG380" s="195">
        <v>0.125</v>
      </c>
      <c r="AH380" s="195">
        <v>0</v>
      </c>
      <c r="AI380" s="195">
        <v>0.223697958264927</v>
      </c>
      <c r="AJ380" s="195">
        <v>0.23901139321912401</v>
      </c>
      <c r="AK380" s="195">
        <v>0</v>
      </c>
      <c r="AL380" s="195">
        <v>1.52498524551686</v>
      </c>
      <c r="AM380" s="195">
        <v>0</v>
      </c>
      <c r="AN380" s="195">
        <v>0</v>
      </c>
      <c r="AO380" s="195">
        <v>-0.25000000000006001</v>
      </c>
      <c r="AP380" s="195">
        <v>0</v>
      </c>
      <c r="AQ380" s="195">
        <v>0</v>
      </c>
      <c r="AR380" s="195">
        <v>0</v>
      </c>
      <c r="AS380" s="195">
        <v>0</v>
      </c>
      <c r="AT380" s="195">
        <v>0</v>
      </c>
      <c r="AU380" s="195">
        <v>719.86111111111097</v>
      </c>
      <c r="AV380" s="324"/>
      <c r="AW380" s="324"/>
      <c r="AX380" s="324"/>
      <c r="AY380" s="324"/>
      <c r="AZ380" s="324"/>
      <c r="BA380" s="324"/>
    </row>
    <row r="381" spans="31:53" ht="9.9499999999999993" customHeight="1">
      <c r="AE381" s="195">
        <v>341</v>
      </c>
      <c r="AF381" s="195">
        <v>62371200</v>
      </c>
      <c r="AG381" s="195">
        <v>0.125</v>
      </c>
      <c r="AH381" s="195">
        <v>0</v>
      </c>
      <c r="AI381" s="195">
        <v>0.22369795826487199</v>
      </c>
      <c r="AJ381" s="195">
        <v>0.23891633294379599</v>
      </c>
      <c r="AK381" s="195">
        <v>0</v>
      </c>
      <c r="AL381" s="195">
        <v>1.52556058281618</v>
      </c>
      <c r="AM381" s="195">
        <v>0</v>
      </c>
      <c r="AN381" s="195">
        <v>0</v>
      </c>
      <c r="AO381" s="195">
        <v>-0.249999999999996</v>
      </c>
      <c r="AP381" s="195">
        <v>0</v>
      </c>
      <c r="AQ381" s="195">
        <v>0</v>
      </c>
      <c r="AR381" s="195">
        <v>0</v>
      </c>
      <c r="AS381" s="195">
        <v>0</v>
      </c>
      <c r="AT381" s="195">
        <v>0</v>
      </c>
      <c r="AU381" s="195">
        <v>721.888888888888</v>
      </c>
      <c r="AV381" s="324"/>
      <c r="AW381" s="324"/>
      <c r="AX381" s="324"/>
      <c r="AY381" s="324"/>
      <c r="AZ381" s="324"/>
      <c r="BA381" s="324"/>
    </row>
    <row r="382" spans="31:53" ht="9.9499999999999993" customHeight="1">
      <c r="AE382" s="195">
        <v>342</v>
      </c>
      <c r="AF382" s="195">
        <v>62546400</v>
      </c>
      <c r="AG382" s="195">
        <v>0.125</v>
      </c>
      <c r="AH382" s="195">
        <v>0</v>
      </c>
      <c r="AI382" s="195">
        <v>0.223581158264894</v>
      </c>
      <c r="AJ382" s="195">
        <v>0.238852541494079</v>
      </c>
      <c r="AK382" s="195">
        <v>0</v>
      </c>
      <c r="AL382" s="195">
        <v>1.5278117620888201</v>
      </c>
      <c r="AM382" s="195">
        <v>0</v>
      </c>
      <c r="AN382" s="195">
        <v>0</v>
      </c>
      <c r="AO382" s="195">
        <v>-0.249999999999996</v>
      </c>
      <c r="AP382" s="195">
        <v>0</v>
      </c>
      <c r="AQ382" s="195">
        <v>0</v>
      </c>
      <c r="AR382" s="195">
        <v>0</v>
      </c>
      <c r="AS382" s="195">
        <v>0</v>
      </c>
      <c r="AT382" s="195">
        <v>0</v>
      </c>
      <c r="AU382" s="195">
        <v>723.91666666666595</v>
      </c>
      <c r="AV382" s="324"/>
      <c r="AW382" s="324"/>
      <c r="AX382" s="324"/>
      <c r="AY382" s="324"/>
      <c r="AZ382" s="324"/>
      <c r="BA382" s="324"/>
    </row>
    <row r="383" spans="31:53" ht="9.9499999999999993" customHeight="1">
      <c r="AE383" s="195">
        <v>343</v>
      </c>
      <c r="AF383" s="195">
        <v>62721600</v>
      </c>
      <c r="AG383" s="195">
        <v>0.125</v>
      </c>
      <c r="AH383" s="195">
        <v>0</v>
      </c>
      <c r="AI383" s="195">
        <v>0.223464358264862</v>
      </c>
      <c r="AJ383" s="195">
        <v>0.23877779321912801</v>
      </c>
      <c r="AK383" s="195">
        <v>0</v>
      </c>
      <c r="AL383" s="195">
        <v>1.53034683453363</v>
      </c>
      <c r="AM383" s="195">
        <v>0</v>
      </c>
      <c r="AN383" s="195">
        <v>0</v>
      </c>
      <c r="AO383" s="195">
        <v>-0.249999999999996</v>
      </c>
      <c r="AP383" s="195">
        <v>0</v>
      </c>
      <c r="AQ383" s="195">
        <v>0</v>
      </c>
      <c r="AR383" s="195">
        <v>0</v>
      </c>
      <c r="AS383" s="195">
        <v>0</v>
      </c>
      <c r="AT383" s="195">
        <v>0</v>
      </c>
      <c r="AU383" s="195">
        <v>725.944444444444</v>
      </c>
      <c r="AV383" s="324"/>
      <c r="AW383" s="324"/>
      <c r="AX383" s="324"/>
      <c r="AY383" s="324"/>
      <c r="AZ383" s="324"/>
      <c r="BA383" s="324"/>
    </row>
    <row r="384" spans="31:53" ht="9.9499999999999993" customHeight="1">
      <c r="AE384" s="195">
        <v>344</v>
      </c>
      <c r="AF384" s="195">
        <v>62896800</v>
      </c>
      <c r="AG384" s="195">
        <v>0.125</v>
      </c>
      <c r="AH384" s="195">
        <v>0</v>
      </c>
      <c r="AI384" s="195">
        <v>0.22334755826488401</v>
      </c>
      <c r="AJ384" s="195">
        <v>0.23867241333345901</v>
      </c>
      <c r="AK384" s="195">
        <v>0</v>
      </c>
      <c r="AL384" s="195">
        <v>1.5275320914444299</v>
      </c>
      <c r="AM384" s="195">
        <v>0</v>
      </c>
      <c r="AN384" s="195">
        <v>0</v>
      </c>
      <c r="AO384" s="195">
        <v>-0.249999999999964</v>
      </c>
      <c r="AP384" s="195">
        <v>0</v>
      </c>
      <c r="AQ384" s="195">
        <v>0</v>
      </c>
      <c r="AR384" s="195">
        <v>0</v>
      </c>
      <c r="AS384" s="195">
        <v>0</v>
      </c>
      <c r="AT384" s="195">
        <v>0</v>
      </c>
      <c r="AU384" s="195">
        <v>727.97222222222194</v>
      </c>
      <c r="AV384" s="324"/>
      <c r="AW384" s="324"/>
      <c r="AX384" s="324"/>
      <c r="AY384" s="324"/>
      <c r="AZ384" s="324"/>
      <c r="BA384" s="324"/>
    </row>
    <row r="385" spans="31:53" ht="9.9499999999999993" customHeight="1">
      <c r="AE385" s="195">
        <v>345</v>
      </c>
      <c r="AF385" s="195">
        <v>63072000</v>
      </c>
      <c r="AG385" s="195">
        <v>0.125</v>
      </c>
      <c r="AH385" s="195">
        <v>0</v>
      </c>
      <c r="AI385" s="195">
        <v>0.229405423233533</v>
      </c>
      <c r="AJ385" s="195">
        <v>0.23860978569333699</v>
      </c>
      <c r="AK385" s="195">
        <v>0</v>
      </c>
      <c r="AL385" s="195">
        <v>1.52093243704826</v>
      </c>
      <c r="AM385" s="195">
        <v>0</v>
      </c>
      <c r="AN385" s="195">
        <v>0</v>
      </c>
      <c r="AO385" s="195">
        <v>-0.25000000000002798</v>
      </c>
      <c r="AP385" s="195">
        <v>0</v>
      </c>
      <c r="AQ385" s="195">
        <v>0</v>
      </c>
      <c r="AR385" s="195">
        <v>0</v>
      </c>
      <c r="AS385" s="195">
        <v>0</v>
      </c>
      <c r="AT385" s="195">
        <v>0</v>
      </c>
      <c r="AU385" s="195">
        <v>730</v>
      </c>
      <c r="AV385" s="324"/>
      <c r="AW385" s="324"/>
      <c r="AX385" s="324"/>
      <c r="AY385" s="324"/>
      <c r="AZ385" s="324"/>
      <c r="BA385" s="324"/>
    </row>
    <row r="386" spans="31:53" ht="9.9499999999999993" customHeight="1">
      <c r="AV386" s="324"/>
      <c r="AW386" s="324"/>
      <c r="AX386" s="324"/>
      <c r="AY386" s="324"/>
      <c r="AZ386" s="324"/>
      <c r="BA386" s="324"/>
    </row>
  </sheetData>
  <conditionalFormatting sqref="C181:C184">
    <cfRule type="colorScale" priority="30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C74:J75 C41:J41 C91:J174">
    <cfRule type="colorScale" priority="205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C6:L20">
    <cfRule type="colorScale" priority="32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C26:L40">
    <cfRule type="colorScale" priority="12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C42:L56">
    <cfRule type="colorScale" priority="1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C59:L73">
    <cfRule type="colorScale" priority="2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C76:L90">
    <cfRule type="colorScale" priority="11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C177:L191">
    <cfRule type="colorScale" priority="31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AU1:BA1 AU5:BA5 AW6:BA36">
    <cfRule type="cellIs" dxfId="0" priority="8" operator="lessThan">
      <formula>0</formula>
    </cfRule>
  </conditionalFormatting>
  <conditionalFormatting sqref="AW4:AX4">
    <cfRule type="colorScale" priority="9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BA41:BA54">
    <cfRule type="colorScale" priority="3">
      <colorScale>
        <cfvo type="min"/>
        <cfvo type="percentile" val="50"/>
        <cfvo type="max"/>
        <color rgb="FFF8696B"/>
        <color rgb="FFFFEB84"/>
        <color rgb="FF63BE7B"/>
      </colorScale>
    </cfRule>
  </conditionalFormatting>
  <pageMargins left="0.7" right="0.7" top="0.75" bottom="0.75" header="0.3" footer="0.3"/>
  <drawing r:id="rId1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77EA534-D5C5-4F18-8C90-C7136BA1174E}">
  <dimension ref="A1:CR302"/>
  <sheetViews>
    <sheetView workbookViewId="0">
      <pane ySplit="10215" topLeftCell="A65"/>
      <selection activeCell="AV17" sqref="AV17"/>
      <selection pane="bottomLeft" activeCell="AX69" sqref="AX69"/>
    </sheetView>
  </sheetViews>
  <sheetFormatPr defaultRowHeight="12" customHeight="1"/>
  <cols>
    <col min="1" max="1" width="2.85546875" customWidth="1"/>
    <col min="2" max="2" width="3.7109375" style="37" customWidth="1"/>
    <col min="3" max="3" width="3" style="184" bestFit="1" customWidth="1"/>
    <col min="4" max="18" width="1.7109375" style="184" customWidth="1"/>
    <col min="19" max="19" width="2.85546875" style="184" customWidth="1"/>
    <col min="20" max="21" width="3" style="184" bestFit="1" customWidth="1"/>
    <col min="22" max="22" width="6" customWidth="1"/>
    <col min="23" max="23" width="2.85546875" customWidth="1"/>
    <col min="24" max="38" width="1.7109375" style="273" customWidth="1"/>
    <col min="39" max="39" width="2.85546875" customWidth="1"/>
    <col min="40" max="43" width="1.7109375" style="37" customWidth="1"/>
    <col min="44" max="44" width="3.7109375" style="37" customWidth="1"/>
    <col min="45" max="45" width="1.7109375" style="37" customWidth="1"/>
    <col min="46" max="46" width="4" style="37" customWidth="1"/>
    <col min="47" max="48" width="1.7109375" style="37" customWidth="1"/>
    <col min="49" max="49" width="4.28515625" style="295" bestFit="1" customWidth="1"/>
    <col min="50" max="50" width="2.7109375" style="37" bestFit="1" customWidth="1"/>
    <col min="51" max="53" width="1.7109375" style="37" customWidth="1"/>
    <col min="54" max="55" width="2.85546875" customWidth="1"/>
    <col min="56" max="56" width="3.85546875" customWidth="1"/>
    <col min="57" max="62" width="4.42578125" style="261" customWidth="1"/>
    <col min="63" max="64" width="4.42578125" style="262" customWidth="1"/>
    <col min="65" max="70" width="4.42578125" style="261" customWidth="1"/>
    <col min="71" max="72" width="4.42578125" style="262" customWidth="1"/>
    <col min="73" max="73" width="12" style="184" bestFit="1" customWidth="1"/>
    <col min="74" max="74" width="6.7109375" style="256" customWidth="1"/>
    <col min="75" max="75" width="7" style="256" customWidth="1"/>
    <col min="76" max="76" width="4.7109375" customWidth="1"/>
    <col min="77" max="77" width="5.28515625" customWidth="1"/>
    <col min="78" max="96" width="2.7109375" customWidth="1"/>
  </cols>
  <sheetData>
    <row r="1" spans="1:96" ht="12" customHeight="1">
      <c r="A1" s="257"/>
      <c r="B1" s="259"/>
      <c r="C1" s="257"/>
      <c r="D1" s="257"/>
      <c r="E1" s="257"/>
      <c r="F1" s="257"/>
      <c r="G1" s="257"/>
      <c r="H1" s="257"/>
      <c r="I1" s="257"/>
      <c r="J1" s="257"/>
      <c r="K1" s="257"/>
      <c r="L1" s="257"/>
      <c r="M1" s="257"/>
      <c r="N1" s="257"/>
      <c r="O1" s="257"/>
      <c r="P1" s="257"/>
      <c r="Q1" s="257"/>
      <c r="R1" s="257"/>
      <c r="S1" s="257"/>
      <c r="T1" s="257"/>
      <c r="U1" s="257"/>
      <c r="V1" s="257">
        <f>COUNT(X5:AL5)</f>
        <v>15</v>
      </c>
      <c r="W1" s="257"/>
      <c r="X1" s="272"/>
      <c r="Y1" s="272"/>
      <c r="Z1" s="272"/>
      <c r="AA1" s="272"/>
      <c r="AB1" s="272"/>
      <c r="AC1" s="272"/>
      <c r="AD1" s="272"/>
      <c r="AE1" s="272"/>
      <c r="AF1" s="272"/>
      <c r="AG1" s="272"/>
      <c r="AH1" s="272"/>
      <c r="AI1" s="272"/>
      <c r="AJ1" s="272"/>
      <c r="AK1" s="272"/>
      <c r="AL1" s="272"/>
      <c r="AM1" s="257"/>
      <c r="AN1" s="62"/>
      <c r="AO1" s="62"/>
      <c r="AP1" s="62"/>
      <c r="AQ1" s="62"/>
      <c r="AR1" s="62"/>
      <c r="AS1" s="62"/>
      <c r="AT1" s="62"/>
      <c r="AU1" s="62"/>
      <c r="AV1" s="62"/>
      <c r="AW1" s="291"/>
      <c r="AX1" s="62"/>
      <c r="AY1" s="62"/>
      <c r="AZ1" s="62"/>
      <c r="BA1" s="62"/>
      <c r="BB1" s="257"/>
      <c r="BC1" s="257"/>
      <c r="BD1" s="257"/>
      <c r="BE1" s="267"/>
      <c r="BF1" s="267"/>
      <c r="BG1" s="267"/>
      <c r="BH1" s="267"/>
      <c r="BI1" s="267"/>
      <c r="BJ1" s="267"/>
      <c r="BK1" s="269"/>
      <c r="BL1" s="269"/>
      <c r="BM1" s="267"/>
      <c r="BN1" s="267"/>
      <c r="BO1" s="267"/>
      <c r="BP1" s="267"/>
      <c r="BQ1" s="267"/>
      <c r="BR1" s="267"/>
      <c r="BS1" s="269"/>
      <c r="BT1" s="269"/>
      <c r="BU1" s="264"/>
      <c r="BV1" s="264"/>
      <c r="BW1" s="264"/>
      <c r="BX1" s="20"/>
      <c r="BY1" s="20"/>
      <c r="BZ1" s="270"/>
      <c r="CA1" s="270"/>
      <c r="CB1" s="270"/>
      <c r="CC1" s="270"/>
      <c r="CD1" s="270"/>
      <c r="CE1" s="270"/>
      <c r="CF1" s="270"/>
      <c r="CG1" s="270"/>
      <c r="CH1" s="270"/>
      <c r="CI1" s="270"/>
      <c r="CJ1" s="270"/>
      <c r="CK1" s="270"/>
      <c r="CL1" s="270"/>
      <c r="CM1" s="270"/>
      <c r="CN1" s="270"/>
      <c r="CO1" s="270"/>
      <c r="CP1" s="270"/>
      <c r="CQ1" s="270"/>
      <c r="CR1" s="270"/>
    </row>
    <row r="2" spans="1:96" ht="12" customHeight="1">
      <c r="A2" s="257"/>
      <c r="B2" s="259"/>
      <c r="C2" s="257"/>
      <c r="D2" s="146" t="s">
        <v>99</v>
      </c>
      <c r="E2" s="298"/>
      <c r="F2" s="257"/>
      <c r="G2" s="257"/>
      <c r="H2" s="257"/>
      <c r="I2" s="257"/>
      <c r="J2" s="257"/>
      <c r="K2" s="257"/>
      <c r="L2" s="257"/>
      <c r="M2" s="257"/>
      <c r="N2" s="257"/>
      <c r="O2" s="257"/>
      <c r="P2" s="257"/>
      <c r="Q2" s="257"/>
      <c r="R2" s="257"/>
      <c r="S2" s="257"/>
      <c r="T2" s="257"/>
      <c r="U2" s="257"/>
      <c r="V2" s="257">
        <f>COUNT(V5:V69)</f>
        <v>65</v>
      </c>
      <c r="W2" s="257"/>
      <c r="X2" s="146" t="s">
        <v>270</v>
      </c>
      <c r="Y2" s="298"/>
      <c r="Z2" s="298"/>
      <c r="AA2" s="298"/>
      <c r="AB2" s="298"/>
      <c r="AC2" s="298"/>
      <c r="AD2" s="272"/>
      <c r="AE2" s="287">
        <v>7</v>
      </c>
      <c r="AF2" s="272"/>
      <c r="AG2" s="272"/>
      <c r="AH2" s="272"/>
      <c r="AI2" s="272"/>
      <c r="AJ2" s="272"/>
      <c r="AK2" s="272"/>
      <c r="AL2" s="272"/>
      <c r="AM2" s="257"/>
      <c r="AN2" s="62"/>
      <c r="AO2" s="62"/>
      <c r="AP2" s="62"/>
      <c r="AQ2" s="62"/>
      <c r="AR2" s="62"/>
      <c r="AS2" s="62"/>
      <c r="AT2" s="62"/>
      <c r="AU2" s="62"/>
      <c r="AV2" s="62"/>
      <c r="AW2" s="291"/>
      <c r="AX2" s="62"/>
      <c r="AY2" s="62"/>
      <c r="AZ2" s="62"/>
      <c r="BA2" s="62"/>
      <c r="BB2" s="257"/>
      <c r="BC2" s="257"/>
      <c r="BD2" s="257">
        <f>MAX(BD5:BD292)</f>
        <v>24</v>
      </c>
      <c r="BE2" s="267"/>
      <c r="BF2" s="267"/>
      <c r="BG2" s="267"/>
      <c r="BH2" s="267"/>
      <c r="BI2" s="267"/>
      <c r="BJ2" s="267"/>
      <c r="BK2" s="269"/>
      <c r="BL2" s="269"/>
      <c r="BM2" s="267"/>
      <c r="BN2" s="267"/>
      <c r="BO2" s="267"/>
      <c r="BP2" s="267"/>
      <c r="BQ2" s="267"/>
      <c r="BR2" s="267"/>
      <c r="BS2" s="269"/>
      <c r="BT2" s="269"/>
      <c r="BU2" s="264"/>
      <c r="BV2" s="264"/>
      <c r="BW2" s="264"/>
      <c r="BX2" s="20"/>
      <c r="BY2" s="20"/>
      <c r="BZ2" s="270"/>
      <c r="CA2" s="270"/>
      <c r="CB2" s="270"/>
      <c r="CC2" s="270"/>
      <c r="CD2" s="270"/>
      <c r="CE2" s="270"/>
      <c r="CF2" s="270"/>
      <c r="CG2" s="270"/>
      <c r="CH2" s="270"/>
      <c r="CI2" s="270"/>
      <c r="CJ2" s="270"/>
      <c r="CK2" s="270"/>
      <c r="CL2" s="270"/>
      <c r="CM2" s="270"/>
      <c r="CN2" s="270"/>
      <c r="CO2" s="270"/>
      <c r="CP2" s="270"/>
      <c r="CQ2" s="270"/>
      <c r="CR2" s="270"/>
    </row>
    <row r="3" spans="1:96" ht="33" customHeight="1">
      <c r="A3" s="257"/>
      <c r="B3" s="259"/>
      <c r="C3" s="285" t="s">
        <v>4</v>
      </c>
      <c r="D3" s="257"/>
      <c r="E3" s="257"/>
      <c r="F3" s="257"/>
      <c r="G3" s="257"/>
      <c r="H3" s="257"/>
      <c r="I3" s="257"/>
      <c r="J3" s="257"/>
      <c r="K3" s="257"/>
      <c r="L3" s="257"/>
      <c r="M3" s="257"/>
      <c r="N3" s="257"/>
      <c r="O3" s="257"/>
      <c r="P3" s="257"/>
      <c r="Q3" s="257"/>
      <c r="R3" s="257"/>
      <c r="S3" s="257"/>
      <c r="T3" s="285" t="s">
        <v>268</v>
      </c>
      <c r="U3" s="285" t="s">
        <v>269</v>
      </c>
      <c r="V3" s="257"/>
      <c r="W3" s="257"/>
      <c r="X3" s="272"/>
      <c r="Y3" s="272"/>
      <c r="Z3" s="272"/>
      <c r="AA3" s="272"/>
      <c r="AB3" s="272"/>
      <c r="AC3" s="272"/>
      <c r="AD3" s="272"/>
      <c r="AE3" s="287"/>
      <c r="AF3" s="272"/>
      <c r="AG3" s="272"/>
      <c r="AH3" s="272"/>
      <c r="AI3" s="272"/>
      <c r="AJ3" s="272"/>
      <c r="AK3" s="272"/>
      <c r="AL3" s="272"/>
      <c r="AM3" s="257"/>
      <c r="AN3" s="285" t="s">
        <v>260</v>
      </c>
      <c r="AO3" s="285">
        <v>0</v>
      </c>
      <c r="AP3" s="285" t="str">
        <f>AN3</f>
        <v>ifno</v>
      </c>
      <c r="AQ3" s="285" t="s">
        <v>261</v>
      </c>
      <c r="AR3" s="285" t="s">
        <v>5</v>
      </c>
      <c r="AS3" s="285" t="s">
        <v>262</v>
      </c>
      <c r="AT3" s="285" t="s">
        <v>263</v>
      </c>
      <c r="AU3" s="285" t="s">
        <v>186</v>
      </c>
      <c r="AV3" s="74">
        <v>1</v>
      </c>
      <c r="AW3" s="292" t="s">
        <v>265</v>
      </c>
      <c r="AX3" s="285" t="s">
        <v>264</v>
      </c>
      <c r="AY3" s="286" t="s">
        <v>266</v>
      </c>
      <c r="AZ3" s="296" t="s">
        <v>267</v>
      </c>
      <c r="BA3" s="285">
        <v>0</v>
      </c>
      <c r="BB3" s="285"/>
      <c r="BC3" s="257"/>
      <c r="BD3" s="257"/>
      <c r="BE3" s="267"/>
      <c r="BF3" s="267"/>
      <c r="BG3" s="267"/>
      <c r="BH3" s="267"/>
      <c r="BI3" s="267"/>
      <c r="BJ3" s="267"/>
      <c r="BK3" s="269"/>
      <c r="BL3" s="269"/>
      <c r="BM3" s="267"/>
      <c r="BN3" s="267"/>
      <c r="BO3" s="267"/>
      <c r="BP3" s="267"/>
      <c r="BQ3" s="267"/>
      <c r="BR3" s="267"/>
      <c r="BS3" s="269"/>
      <c r="BT3" s="269"/>
      <c r="BU3" s="264"/>
      <c r="BV3" s="146">
        <v>5</v>
      </c>
      <c r="BW3" s="264"/>
      <c r="BX3" s="20"/>
      <c r="BY3" s="20"/>
      <c r="BZ3" s="270"/>
      <c r="CA3" s="270"/>
      <c r="CB3" s="270"/>
      <c r="CC3" s="270"/>
      <c r="CD3" s="270"/>
      <c r="CE3" s="270"/>
      <c r="CF3" s="270"/>
      <c r="CG3" s="270"/>
      <c r="CH3" s="270"/>
      <c r="CI3" s="270"/>
      <c r="CJ3" s="270"/>
      <c r="CK3" s="270"/>
      <c r="CL3" s="270"/>
      <c r="CM3" s="270"/>
      <c r="CN3" s="270"/>
      <c r="CO3" s="270"/>
      <c r="CP3" s="270"/>
      <c r="CQ3" s="270"/>
      <c r="CR3" s="270"/>
    </row>
    <row r="4" spans="1:96" ht="21" customHeight="1">
      <c r="A4" s="257"/>
      <c r="B4" s="37">
        <f>MAX(B5:B69)</f>
        <v>65</v>
      </c>
      <c r="C4" s="297">
        <v>1</v>
      </c>
      <c r="D4" s="297">
        <v>2</v>
      </c>
      <c r="E4" s="257"/>
      <c r="F4" s="257"/>
      <c r="G4" s="257"/>
      <c r="H4" s="257"/>
      <c r="I4" s="257"/>
      <c r="J4" s="257"/>
      <c r="K4" s="257"/>
      <c r="L4" s="257"/>
      <c r="M4" s="257"/>
      <c r="N4" s="257"/>
      <c r="O4" s="257"/>
      <c r="P4" s="257"/>
      <c r="Q4" s="257"/>
      <c r="R4" s="257"/>
      <c r="S4" s="257"/>
      <c r="T4" s="297">
        <v>3</v>
      </c>
      <c r="U4" s="297">
        <v>4</v>
      </c>
      <c r="V4" s="257"/>
      <c r="W4" s="257"/>
      <c r="X4" s="285">
        <v>1</v>
      </c>
      <c r="Y4" s="285">
        <f>X4+1</f>
        <v>2</v>
      </c>
      <c r="Z4" s="285">
        <f t="shared" ref="Z4:AL4" si="0">Y4+1</f>
        <v>3</v>
      </c>
      <c r="AA4" s="285">
        <f t="shared" si="0"/>
        <v>4</v>
      </c>
      <c r="AB4" s="285">
        <f t="shared" si="0"/>
        <v>5</v>
      </c>
      <c r="AC4" s="285">
        <f t="shared" si="0"/>
        <v>6</v>
      </c>
      <c r="AD4" s="285">
        <f t="shared" si="0"/>
        <v>7</v>
      </c>
      <c r="AE4" s="288">
        <f t="shared" si="0"/>
        <v>8</v>
      </c>
      <c r="AF4" s="285">
        <f t="shared" si="0"/>
        <v>9</v>
      </c>
      <c r="AG4" s="285">
        <f t="shared" si="0"/>
        <v>10</v>
      </c>
      <c r="AH4" s="285">
        <f t="shared" si="0"/>
        <v>11</v>
      </c>
      <c r="AI4" s="285">
        <f t="shared" si="0"/>
        <v>12</v>
      </c>
      <c r="AJ4" s="285">
        <f t="shared" si="0"/>
        <v>13</v>
      </c>
      <c r="AK4" s="285">
        <f t="shared" si="0"/>
        <v>14</v>
      </c>
      <c r="AL4" s="285">
        <f t="shared" si="0"/>
        <v>15</v>
      </c>
      <c r="AM4" s="257"/>
      <c r="AN4" s="285">
        <v>1</v>
      </c>
      <c r="AO4" s="285">
        <f>AN4+1</f>
        <v>2</v>
      </c>
      <c r="AP4" s="285">
        <f t="shared" ref="AP4:BB4" si="1">AO4+1</f>
        <v>3</v>
      </c>
      <c r="AQ4" s="285">
        <f t="shared" si="1"/>
        <v>4</v>
      </c>
      <c r="AR4" s="285">
        <f t="shared" si="1"/>
        <v>5</v>
      </c>
      <c r="AS4" s="285">
        <f t="shared" si="1"/>
        <v>6</v>
      </c>
      <c r="AT4" s="285">
        <f t="shared" si="1"/>
        <v>7</v>
      </c>
      <c r="AU4" s="285">
        <f t="shared" si="1"/>
        <v>8</v>
      </c>
      <c r="AV4" s="285">
        <f t="shared" si="1"/>
        <v>9</v>
      </c>
      <c r="AW4" s="285">
        <f t="shared" si="1"/>
        <v>10</v>
      </c>
      <c r="AX4" s="285">
        <f t="shared" si="1"/>
        <v>11</v>
      </c>
      <c r="AY4" s="285">
        <f t="shared" si="1"/>
        <v>12</v>
      </c>
      <c r="AZ4" s="285">
        <f t="shared" si="1"/>
        <v>13</v>
      </c>
      <c r="BA4" s="285">
        <f t="shared" si="1"/>
        <v>14</v>
      </c>
      <c r="BB4" s="285">
        <f t="shared" si="1"/>
        <v>15</v>
      </c>
      <c r="BC4" s="285"/>
      <c r="BD4" s="275">
        <v>3600</v>
      </c>
      <c r="BE4" s="268" t="s">
        <v>35</v>
      </c>
      <c r="BF4" s="268" t="s">
        <v>252</v>
      </c>
      <c r="BG4" s="268" t="s">
        <v>253</v>
      </c>
      <c r="BH4" s="268" t="s">
        <v>254</v>
      </c>
      <c r="BI4" s="265" t="s">
        <v>255</v>
      </c>
      <c r="BJ4" s="265" t="s">
        <v>256</v>
      </c>
      <c r="BK4" s="277" t="s">
        <v>259</v>
      </c>
      <c r="BL4" s="277" t="s">
        <v>259</v>
      </c>
      <c r="BM4" s="268" t="s">
        <v>35</v>
      </c>
      <c r="BN4" s="268" t="s">
        <v>252</v>
      </c>
      <c r="BO4" s="268" t="s">
        <v>253</v>
      </c>
      <c r="BP4" s="268" t="s">
        <v>254</v>
      </c>
      <c r="BQ4" s="265" t="s">
        <v>255</v>
      </c>
      <c r="BR4" s="265" t="s">
        <v>256</v>
      </c>
      <c r="BS4" s="277" t="s">
        <v>259</v>
      </c>
      <c r="BT4" s="277" t="s">
        <v>259</v>
      </c>
      <c r="BU4" s="264"/>
      <c r="BV4" s="276" t="s">
        <v>257</v>
      </c>
      <c r="BW4" s="264" t="s">
        <v>258</v>
      </c>
      <c r="BX4" s="20"/>
      <c r="BY4" s="278" t="s">
        <v>259</v>
      </c>
      <c r="BZ4" s="270"/>
      <c r="CA4" s="270"/>
      <c r="CB4" s="270"/>
      <c r="CC4" s="270"/>
      <c r="CD4" s="270"/>
      <c r="CE4" s="270"/>
      <c r="CF4" s="270"/>
      <c r="CG4" s="270"/>
      <c r="CH4" s="270"/>
      <c r="CI4" s="270"/>
      <c r="CJ4" s="270"/>
      <c r="CK4" s="270"/>
      <c r="CL4" s="270"/>
      <c r="CM4" s="270"/>
      <c r="CN4" s="270"/>
      <c r="CO4" s="270"/>
      <c r="CP4" s="270"/>
      <c r="CQ4" s="270"/>
      <c r="CR4" s="270"/>
    </row>
    <row r="5" spans="1:96" ht="12" customHeight="1">
      <c r="A5" s="257"/>
      <c r="B5" s="260">
        <v>1</v>
      </c>
      <c r="C5" s="258">
        <v>28.3031199999999</v>
      </c>
      <c r="D5" s="272">
        <v>66.762283483824902</v>
      </c>
      <c r="E5" s="272">
        <v>66.762283483824902</v>
      </c>
      <c r="F5" s="272">
        <v>66.762283483824902</v>
      </c>
      <c r="G5" s="272">
        <v>66.762283483824902</v>
      </c>
      <c r="H5" s="272">
        <v>66.762283483824902</v>
      </c>
      <c r="I5" s="272">
        <v>66.762283483824902</v>
      </c>
      <c r="J5" s="272">
        <v>66.762283483824902</v>
      </c>
      <c r="K5" s="272">
        <v>66.762283483824902</v>
      </c>
      <c r="L5" s="272">
        <v>66.762283483824902</v>
      </c>
      <c r="M5" s="272">
        <v>66.762283483824902</v>
      </c>
      <c r="N5" s="272">
        <v>66.762283483824902</v>
      </c>
      <c r="O5" s="272">
        <v>66.762283483824902</v>
      </c>
      <c r="P5" s="272">
        <v>66.762283483824902</v>
      </c>
      <c r="Q5" s="272">
        <v>66.762283483824902</v>
      </c>
      <c r="R5" s="272">
        <v>66.762283483824902</v>
      </c>
      <c r="S5" s="258"/>
      <c r="T5" s="258">
        <v>66.739456743888894</v>
      </c>
      <c r="U5" s="258">
        <v>66.740892098978307</v>
      </c>
      <c r="V5" s="73">
        <f>U5-T5</f>
        <v>1.4353550894128375E-3</v>
      </c>
      <c r="W5" s="257"/>
      <c r="X5" s="273">
        <v>86.751810000000006</v>
      </c>
      <c r="Y5" s="273">
        <v>86.751810000000006</v>
      </c>
      <c r="Z5" s="273">
        <v>86.751810000000006</v>
      </c>
      <c r="AA5" s="273">
        <v>86.751810000000006</v>
      </c>
      <c r="AB5" s="273">
        <v>86.751810000000006</v>
      </c>
      <c r="AC5" s="273">
        <v>86.751810000000006</v>
      </c>
      <c r="AD5" s="273">
        <v>86.751810000000006</v>
      </c>
      <c r="AE5" s="273">
        <v>60.655749999999898</v>
      </c>
      <c r="AF5" s="273">
        <v>86.751810000000006</v>
      </c>
      <c r="AG5" s="273">
        <v>86.751810000000006</v>
      </c>
      <c r="AH5" s="273">
        <v>86.751810000000006</v>
      </c>
      <c r="AI5" s="273">
        <v>86.751810000000006</v>
      </c>
      <c r="AJ5" s="273">
        <v>86.751810000000006</v>
      </c>
      <c r="AK5" s="273">
        <v>86.751810000000006</v>
      </c>
      <c r="AL5" s="273">
        <v>86.751810000000006</v>
      </c>
      <c r="AM5" s="257"/>
      <c r="AN5" s="74">
        <v>0</v>
      </c>
      <c r="AO5" s="74">
        <v>0</v>
      </c>
      <c r="AP5" s="74">
        <v>0</v>
      </c>
      <c r="AQ5" s="74">
        <v>7</v>
      </c>
      <c r="AR5" s="74">
        <v>609.61</v>
      </c>
      <c r="AS5" s="74">
        <v>30.48028</v>
      </c>
      <c r="AT5" s="290">
        <v>1E-3</v>
      </c>
      <c r="AU5" s="74">
        <v>60.655749999999898</v>
      </c>
      <c r="AV5" s="74">
        <v>1</v>
      </c>
      <c r="AW5" s="293">
        <v>1.4200000000000001E-4</v>
      </c>
      <c r="AX5" s="289">
        <v>3.8580000000000003E-2</v>
      </c>
      <c r="AY5" s="74">
        <v>1</v>
      </c>
      <c r="AZ5" s="74">
        <v>0</v>
      </c>
      <c r="BA5" s="74">
        <v>0</v>
      </c>
      <c r="BB5" s="257"/>
      <c r="BC5" s="257"/>
      <c r="BD5" s="263">
        <f>BE5/$BD$4</f>
        <v>8.3333333333333329E-2</v>
      </c>
      <c r="BE5" s="267">
        <v>300</v>
      </c>
      <c r="BF5" s="261">
        <v>524.49913982999999</v>
      </c>
      <c r="BG5" s="261">
        <v>405.15046102455898</v>
      </c>
      <c r="BH5" s="261">
        <v>-402.91910336047101</v>
      </c>
      <c r="BI5" s="266">
        <v>51.3372034759564</v>
      </c>
      <c r="BJ5" s="266">
        <v>5.3305360300333504</v>
      </c>
      <c r="BK5" s="263">
        <f>BJ5-AVERAGE($BJ$5:$BJ$292)</f>
        <v>-0.79009018250380603</v>
      </c>
      <c r="BL5" s="263">
        <f>BF5-AVERAGE($BF$5:$BF$292)</f>
        <v>11.792117131076566</v>
      </c>
      <c r="BM5" s="267">
        <v>300</v>
      </c>
      <c r="BN5" s="261">
        <v>524.49913982999999</v>
      </c>
      <c r="BO5" s="261">
        <v>441.74100808417302</v>
      </c>
      <c r="BP5" s="261">
        <v>-441.26972793537402</v>
      </c>
      <c r="BQ5" s="266">
        <v>51.627533964473102</v>
      </c>
      <c r="BR5" s="266">
        <v>5.6065926772025803</v>
      </c>
      <c r="BS5" s="263">
        <f>BR5-AVERAGE($BR$5:$BR$292)</f>
        <v>-0.52538973782009624</v>
      </c>
      <c r="BT5" s="263">
        <f>BN5-AVERAGE($BN$5:$BN$292)</f>
        <v>11.792117131076566</v>
      </c>
      <c r="BU5" s="271" t="s">
        <v>35</v>
      </c>
      <c r="BV5" s="264">
        <v>-108.160534329341</v>
      </c>
      <c r="BW5" s="264">
        <v>-70.714521500750394</v>
      </c>
      <c r="BX5" s="263">
        <f>BV5-AVERAGE($BV$5:$BV$292)</f>
        <v>-112.87865880236474</v>
      </c>
      <c r="BY5" s="263">
        <f>BW5-AVERAGE($BW$5:$BW$292)</f>
        <v>-73.937715799825696</v>
      </c>
      <c r="BZ5" s="270"/>
      <c r="CA5" s="270"/>
      <c r="CB5" s="270"/>
      <c r="CC5" s="270"/>
      <c r="CD5" s="270"/>
      <c r="CE5" s="270"/>
      <c r="CF5" s="270"/>
      <c r="CG5" s="270"/>
      <c r="CH5" s="270"/>
      <c r="CI5" s="270"/>
      <c r="CJ5" s="270"/>
      <c r="CK5" s="270"/>
      <c r="CL5" s="270"/>
      <c r="CM5" s="270"/>
      <c r="CN5" s="270"/>
      <c r="CO5" s="270"/>
      <c r="CP5" s="270"/>
      <c r="CQ5" s="270"/>
      <c r="CR5" s="270"/>
    </row>
    <row r="6" spans="1:96" ht="12" customHeight="1">
      <c r="A6" s="257"/>
      <c r="B6" s="260">
        <f>B5+1</f>
        <v>2</v>
      </c>
      <c r="C6" s="258">
        <v>28.3031199999999</v>
      </c>
      <c r="D6" s="272">
        <v>66.152678015074898</v>
      </c>
      <c r="E6" s="272">
        <v>66.152678015074898</v>
      </c>
      <c r="F6" s="272">
        <v>66.152678015074898</v>
      </c>
      <c r="G6" s="272">
        <v>66.152678015074898</v>
      </c>
      <c r="H6" s="272">
        <v>66.152678015074898</v>
      </c>
      <c r="I6" s="272">
        <v>66.152678015074898</v>
      </c>
      <c r="J6" s="272">
        <v>66.152678015074898</v>
      </c>
      <c r="K6" s="272">
        <v>66.152678015074898</v>
      </c>
      <c r="L6" s="272">
        <v>66.152678015074898</v>
      </c>
      <c r="M6" s="272">
        <v>66.152678015074898</v>
      </c>
      <c r="N6" s="272">
        <v>66.152678015074898</v>
      </c>
      <c r="O6" s="272">
        <v>66.152678015074898</v>
      </c>
      <c r="P6" s="272">
        <v>66.152678015074898</v>
      </c>
      <c r="Q6" s="272">
        <v>66.152678015074898</v>
      </c>
      <c r="R6" s="272">
        <v>66.152678015074898</v>
      </c>
      <c r="S6" s="258"/>
      <c r="T6" s="258">
        <v>66.084480639939699</v>
      </c>
      <c r="U6" s="258">
        <v>66.089809896037295</v>
      </c>
      <c r="V6" s="73">
        <f t="shared" ref="V6:V69" si="2">U6-T6</f>
        <v>5.3292560975961578E-3</v>
      </c>
      <c r="W6" s="257"/>
      <c r="X6" s="273">
        <v>86.142204375000006</v>
      </c>
      <c r="Y6" s="273">
        <v>86.142204375000006</v>
      </c>
      <c r="Z6" s="273">
        <v>86.142204375000006</v>
      </c>
      <c r="AA6" s="273">
        <v>86.142204375000006</v>
      </c>
      <c r="AB6" s="273">
        <v>86.142204375000006</v>
      </c>
      <c r="AC6" s="273">
        <v>86.142204375000006</v>
      </c>
      <c r="AD6" s="273">
        <v>86.142204375000006</v>
      </c>
      <c r="AE6" s="273">
        <v>60.04614453125</v>
      </c>
      <c r="AF6" s="273">
        <v>86.142204375000006</v>
      </c>
      <c r="AG6" s="273">
        <v>86.142204375000006</v>
      </c>
      <c r="AH6" s="273">
        <v>86.142204375000006</v>
      </c>
      <c r="AI6" s="273">
        <v>86.142204375000006</v>
      </c>
      <c r="AJ6" s="273">
        <v>86.142204375000006</v>
      </c>
      <c r="AK6" s="273">
        <v>86.142204375000006</v>
      </c>
      <c r="AL6" s="273">
        <v>86.142204375000006</v>
      </c>
      <c r="AM6" s="257"/>
      <c r="AN6" s="74">
        <v>1</v>
      </c>
      <c r="AO6" s="74">
        <v>0</v>
      </c>
      <c r="AP6" s="74">
        <v>1</v>
      </c>
      <c r="AQ6" s="74">
        <v>7</v>
      </c>
      <c r="AR6" s="74">
        <v>609.61</v>
      </c>
      <c r="AS6" s="74">
        <v>30.48028</v>
      </c>
      <c r="AT6" s="290">
        <v>1E-3</v>
      </c>
      <c r="AU6" s="74">
        <v>60.04614453125</v>
      </c>
      <c r="AV6" s="74">
        <v>1</v>
      </c>
      <c r="AW6" s="293">
        <v>1.4200000000000001E-4</v>
      </c>
      <c r="AX6" s="289">
        <v>3.8580000000000003E-2</v>
      </c>
      <c r="AY6" s="74">
        <v>2</v>
      </c>
      <c r="AZ6" s="74">
        <v>1</v>
      </c>
      <c r="BA6" s="74">
        <v>0</v>
      </c>
      <c r="BB6" s="257"/>
      <c r="BC6" s="257"/>
      <c r="BD6" s="263">
        <f t="shared" ref="BD6:BD69" si="3">BE6/$BD$4</f>
        <v>0.16666666666666666</v>
      </c>
      <c r="BE6" s="267">
        <v>600</v>
      </c>
      <c r="BF6" s="261">
        <v>539.13613719</v>
      </c>
      <c r="BG6" s="261">
        <v>410.80791457192203</v>
      </c>
      <c r="BH6" s="261">
        <v>-408.05448016655401</v>
      </c>
      <c r="BI6" s="266">
        <v>51.379657219992801</v>
      </c>
      <c r="BJ6" s="266">
        <v>5.3769747029302799</v>
      </c>
      <c r="BK6" s="263">
        <f t="shared" ref="BK6:BK69" si="4">BJ6-AVERAGE($BJ$5:$BJ$292)</f>
        <v>-0.74365150960687654</v>
      </c>
      <c r="BL6" s="263">
        <f t="shared" ref="BL6:BL69" si="5">BF6-AVERAGE($BF$5:$BF$292)</f>
        <v>26.429114491076575</v>
      </c>
      <c r="BM6" s="267">
        <v>600</v>
      </c>
      <c r="BN6" s="261">
        <v>539.13613719</v>
      </c>
      <c r="BO6" s="261">
        <v>445.25161999576397</v>
      </c>
      <c r="BP6" s="261">
        <v>-444.40055150905999</v>
      </c>
      <c r="BQ6" s="266">
        <v>51.652777834811502</v>
      </c>
      <c r="BR6" s="266">
        <v>5.6347430868790003</v>
      </c>
      <c r="BS6" s="263">
        <f t="shared" ref="BS6:BS69" si="6">BR6-AVERAGE($BR$5:$BR$292)</f>
        <v>-0.49723932814367622</v>
      </c>
      <c r="BT6" s="263">
        <f t="shared" ref="BT6:BT69" si="7">BN6-AVERAGE($BN$5:$BN$292)</f>
        <v>26.429114491076575</v>
      </c>
      <c r="BU6" s="271" t="s">
        <v>252</v>
      </c>
      <c r="BV6" s="264">
        <v>-101.506275800509</v>
      </c>
      <c r="BW6" s="264">
        <v>-65.778585379081406</v>
      </c>
      <c r="BX6" s="263">
        <f t="shared" ref="BX6:BX69" si="8">BV6-AVERAGE($BV$5:$BV$292)</f>
        <v>-106.22440027353274</v>
      </c>
      <c r="BY6" s="263">
        <f t="shared" ref="BY6:BY69" si="9">BW6-AVERAGE($BW$5:$BW$292)</f>
        <v>-69.001779678156709</v>
      </c>
      <c r="BZ6" s="270"/>
      <c r="CA6" s="270"/>
      <c r="CB6" s="270"/>
      <c r="CC6" s="270"/>
      <c r="CD6" s="270"/>
      <c r="CE6" s="270"/>
      <c r="CF6" s="270"/>
      <c r="CG6" s="270"/>
      <c r="CH6" s="270"/>
      <c r="CI6" s="270"/>
      <c r="CJ6" s="270"/>
      <c r="CK6" s="270"/>
      <c r="CL6" s="270"/>
      <c r="CM6" s="270"/>
      <c r="CN6" s="270"/>
      <c r="CO6" s="270"/>
      <c r="CP6" s="270"/>
      <c r="CQ6" s="270"/>
      <c r="CR6" s="270"/>
    </row>
    <row r="7" spans="1:96" ht="12" customHeight="1">
      <c r="A7" s="257"/>
      <c r="B7" s="260">
        <f t="shared" ref="B7:B69" si="10">B6+1</f>
        <v>3</v>
      </c>
      <c r="C7" s="258">
        <v>28.3031199999999</v>
      </c>
      <c r="D7" s="272">
        <v>65.543072546324893</v>
      </c>
      <c r="E7" s="272">
        <v>65.543072546324893</v>
      </c>
      <c r="F7" s="272">
        <v>65.543072546324893</v>
      </c>
      <c r="G7" s="272">
        <v>65.543072546324893</v>
      </c>
      <c r="H7" s="272">
        <v>65.543072546324893</v>
      </c>
      <c r="I7" s="272">
        <v>65.543072546324893</v>
      </c>
      <c r="J7" s="272">
        <v>65.543072546324893</v>
      </c>
      <c r="K7" s="272">
        <v>65.543072546324893</v>
      </c>
      <c r="L7" s="272">
        <v>65.543072546324893</v>
      </c>
      <c r="M7" s="272">
        <v>65.543072546324893</v>
      </c>
      <c r="N7" s="272">
        <v>65.543072546324893</v>
      </c>
      <c r="O7" s="272">
        <v>65.543072546324893</v>
      </c>
      <c r="P7" s="272">
        <v>65.543072546324893</v>
      </c>
      <c r="Q7" s="272">
        <v>65.543072546324893</v>
      </c>
      <c r="R7" s="272">
        <v>65.543072546324893</v>
      </c>
      <c r="S7" s="258"/>
      <c r="T7" s="258">
        <v>65.429957618436404</v>
      </c>
      <c r="U7" s="258">
        <v>65.440495604496903</v>
      </c>
      <c r="V7" s="73">
        <f t="shared" si="2"/>
        <v>1.0537986060498383E-2</v>
      </c>
      <c r="W7" s="257"/>
      <c r="X7" s="273">
        <v>85.532598750000005</v>
      </c>
      <c r="Y7" s="273">
        <v>85.532598750000005</v>
      </c>
      <c r="Z7" s="273">
        <v>85.532598750000005</v>
      </c>
      <c r="AA7" s="273">
        <v>85.532598750000005</v>
      </c>
      <c r="AB7" s="273">
        <v>85.532598750000005</v>
      </c>
      <c r="AC7" s="273">
        <v>85.532598750000005</v>
      </c>
      <c r="AD7" s="273">
        <v>85.532598750000005</v>
      </c>
      <c r="AE7" s="273">
        <v>59.436539062499897</v>
      </c>
      <c r="AF7" s="273">
        <v>85.532598750000005</v>
      </c>
      <c r="AG7" s="273">
        <v>85.532598750000005</v>
      </c>
      <c r="AH7" s="273">
        <v>85.532598750000005</v>
      </c>
      <c r="AI7" s="273">
        <v>85.532598750000005</v>
      </c>
      <c r="AJ7" s="273">
        <v>85.532598750000005</v>
      </c>
      <c r="AK7" s="273">
        <v>85.532598750000005</v>
      </c>
      <c r="AL7" s="273">
        <v>85.532598750000005</v>
      </c>
      <c r="AM7" s="257"/>
      <c r="AN7" s="74">
        <v>2</v>
      </c>
      <c r="AO7" s="74">
        <v>0</v>
      </c>
      <c r="AP7" s="74">
        <v>2</v>
      </c>
      <c r="AQ7" s="74">
        <v>7</v>
      </c>
      <c r="AR7" s="74">
        <v>609.61</v>
      </c>
      <c r="AS7" s="74">
        <v>30.48028</v>
      </c>
      <c r="AT7" s="290">
        <v>1E-3</v>
      </c>
      <c r="AU7" s="74">
        <v>59.436539062499897</v>
      </c>
      <c r="AV7" s="74">
        <v>1</v>
      </c>
      <c r="AW7" s="293">
        <v>1.4200000000000001E-4</v>
      </c>
      <c r="AX7" s="289">
        <v>3.8580000000000003E-2</v>
      </c>
      <c r="AY7" s="74">
        <v>2</v>
      </c>
      <c r="AZ7" s="74">
        <v>1</v>
      </c>
      <c r="BA7" s="74">
        <v>0</v>
      </c>
      <c r="BB7" s="257"/>
      <c r="BC7" s="257"/>
      <c r="BD7" s="263">
        <f t="shared" si="3"/>
        <v>0.25</v>
      </c>
      <c r="BE7" s="267">
        <v>900</v>
      </c>
      <c r="BF7" s="261">
        <v>553.45062605999999</v>
      </c>
      <c r="BG7" s="261">
        <v>417.59161023704797</v>
      </c>
      <c r="BH7" s="261">
        <v>-414.30996122624299</v>
      </c>
      <c r="BI7" s="266">
        <v>51.4306496641629</v>
      </c>
      <c r="BJ7" s="266">
        <v>5.4319225831442601</v>
      </c>
      <c r="BK7" s="263">
        <f t="shared" si="4"/>
        <v>-0.68870362939289631</v>
      </c>
      <c r="BL7" s="263">
        <f t="shared" si="5"/>
        <v>40.743603361076566</v>
      </c>
      <c r="BM7" s="267">
        <v>900</v>
      </c>
      <c r="BN7" s="261">
        <v>553.45062605999999</v>
      </c>
      <c r="BO7" s="261">
        <v>449.43679255868102</v>
      </c>
      <c r="BP7" s="261">
        <v>-448.191703723118</v>
      </c>
      <c r="BQ7" s="266">
        <v>51.6829959836138</v>
      </c>
      <c r="BR7" s="266">
        <v>5.6679507155702904</v>
      </c>
      <c r="BS7" s="263">
        <f t="shared" si="6"/>
        <v>-0.46403169945238609</v>
      </c>
      <c r="BT7" s="263">
        <f t="shared" si="7"/>
        <v>40.743603361076566</v>
      </c>
      <c r="BU7" s="271" t="s">
        <v>253</v>
      </c>
      <c r="BV7" s="264">
        <v>-93.740312448351204</v>
      </c>
      <c r="BW7" s="264">
        <v>-60.122236947328098</v>
      </c>
      <c r="BX7" s="263">
        <f t="shared" si="8"/>
        <v>-98.45843692137494</v>
      </c>
      <c r="BY7" s="263">
        <f t="shared" si="9"/>
        <v>-63.345431246403393</v>
      </c>
      <c r="BZ7" s="270"/>
      <c r="CA7" s="270"/>
      <c r="CB7" s="270"/>
      <c r="CC7" s="270"/>
      <c r="CD7" s="270"/>
      <c r="CE7" s="270"/>
      <c r="CF7" s="270"/>
      <c r="CG7" s="270"/>
      <c r="CH7" s="270"/>
      <c r="CI7" s="270"/>
      <c r="CJ7" s="270"/>
      <c r="CK7" s="270"/>
      <c r="CL7" s="270"/>
      <c r="CM7" s="270"/>
      <c r="CN7" s="270"/>
      <c r="CO7" s="270"/>
      <c r="CP7" s="270"/>
      <c r="CQ7" s="270"/>
      <c r="CR7" s="270"/>
    </row>
    <row r="8" spans="1:96" ht="12" customHeight="1">
      <c r="A8" s="257"/>
      <c r="B8" s="260">
        <f t="shared" si="10"/>
        <v>4</v>
      </c>
      <c r="C8" s="258">
        <v>28.3031199999999</v>
      </c>
      <c r="D8" s="272">
        <v>64.933467077574903</v>
      </c>
      <c r="E8" s="272">
        <v>64.933467077574903</v>
      </c>
      <c r="F8" s="272">
        <v>64.933467077574903</v>
      </c>
      <c r="G8" s="272">
        <v>64.933467077574903</v>
      </c>
      <c r="H8" s="272">
        <v>64.933467077574903</v>
      </c>
      <c r="I8" s="272">
        <v>64.933467077574903</v>
      </c>
      <c r="J8" s="272">
        <v>64.933467077574903</v>
      </c>
      <c r="K8" s="272">
        <v>64.933467077574903</v>
      </c>
      <c r="L8" s="272">
        <v>64.933467077574903</v>
      </c>
      <c r="M8" s="272">
        <v>64.933467077574903</v>
      </c>
      <c r="N8" s="272">
        <v>64.933467077574903</v>
      </c>
      <c r="O8" s="272">
        <v>64.933467077574903</v>
      </c>
      <c r="P8" s="272">
        <v>64.933467077574903</v>
      </c>
      <c r="Q8" s="272">
        <v>64.933467077574903</v>
      </c>
      <c r="R8" s="272">
        <v>64.933467077574903</v>
      </c>
      <c r="S8" s="258"/>
      <c r="T8" s="258">
        <v>64.775978258596396</v>
      </c>
      <c r="U8" s="258">
        <v>64.792976542935506</v>
      </c>
      <c r="V8" s="73">
        <f t="shared" si="2"/>
        <v>1.6998284339109659E-2</v>
      </c>
      <c r="W8" s="257"/>
      <c r="X8" s="273">
        <v>84.922993125000005</v>
      </c>
      <c r="Y8" s="273">
        <v>84.922993125000005</v>
      </c>
      <c r="Z8" s="273">
        <v>84.922993125000005</v>
      </c>
      <c r="AA8" s="273">
        <v>84.922993125000005</v>
      </c>
      <c r="AB8" s="273">
        <v>84.922993125000005</v>
      </c>
      <c r="AC8" s="273">
        <v>84.922993125000005</v>
      </c>
      <c r="AD8" s="273">
        <v>84.922993125000005</v>
      </c>
      <c r="AE8" s="273">
        <v>58.826933593749899</v>
      </c>
      <c r="AF8" s="273">
        <v>84.922993125000005</v>
      </c>
      <c r="AG8" s="273">
        <v>84.922993125000005</v>
      </c>
      <c r="AH8" s="273">
        <v>84.922993125000005</v>
      </c>
      <c r="AI8" s="273">
        <v>84.922993125000005</v>
      </c>
      <c r="AJ8" s="273">
        <v>84.922993125000005</v>
      </c>
      <c r="AK8" s="273">
        <v>84.922993125000005</v>
      </c>
      <c r="AL8" s="273">
        <v>84.922993125000005</v>
      </c>
      <c r="AM8" s="257"/>
      <c r="AN8" s="74">
        <v>3</v>
      </c>
      <c r="AO8" s="74">
        <v>0</v>
      </c>
      <c r="AP8" s="74">
        <v>3</v>
      </c>
      <c r="AQ8" s="74">
        <v>7</v>
      </c>
      <c r="AR8" s="74">
        <v>609.61</v>
      </c>
      <c r="AS8" s="74">
        <v>30.48028</v>
      </c>
      <c r="AT8" s="290">
        <v>1E-3</v>
      </c>
      <c r="AU8" s="74">
        <v>58.826933593749899</v>
      </c>
      <c r="AV8" s="74">
        <v>1</v>
      </c>
      <c r="AW8" s="293">
        <v>1.4200000000000001E-4</v>
      </c>
      <c r="AX8" s="289">
        <v>3.8580000000000003E-2</v>
      </c>
      <c r="AY8" s="74">
        <v>2</v>
      </c>
      <c r="AZ8" s="74">
        <v>1</v>
      </c>
      <c r="BA8" s="74">
        <v>0</v>
      </c>
      <c r="BB8" s="257"/>
      <c r="BC8" s="257"/>
      <c r="BD8" s="263">
        <f t="shared" si="3"/>
        <v>0.33333333333333331</v>
      </c>
      <c r="BE8" s="267">
        <v>1200</v>
      </c>
      <c r="BF8" s="261">
        <v>567.28577393</v>
      </c>
      <c r="BG8" s="261">
        <v>425.531138115217</v>
      </c>
      <c r="BH8" s="261">
        <v>-421.71731153695703</v>
      </c>
      <c r="BI8" s="266">
        <v>51.4902591767719</v>
      </c>
      <c r="BJ8" s="266">
        <v>5.4954285201260404</v>
      </c>
      <c r="BK8" s="263">
        <f t="shared" si="4"/>
        <v>-0.625197692411116</v>
      </c>
      <c r="BL8" s="263">
        <f t="shared" si="5"/>
        <v>54.578751231076581</v>
      </c>
      <c r="BM8" s="267">
        <v>1200</v>
      </c>
      <c r="BN8" s="261">
        <v>567.28577393</v>
      </c>
      <c r="BO8" s="261">
        <v>454.33136200747299</v>
      </c>
      <c r="BP8" s="261">
        <v>-452.67714411237898</v>
      </c>
      <c r="BQ8" s="266">
        <v>51.718394723784797</v>
      </c>
      <c r="BR8" s="266">
        <v>5.7064227159083201</v>
      </c>
      <c r="BS8" s="263">
        <f t="shared" si="6"/>
        <v>-0.42555969911435643</v>
      </c>
      <c r="BT8" s="263">
        <f t="shared" si="7"/>
        <v>54.578751231076581</v>
      </c>
      <c r="BU8" s="271" t="s">
        <v>254</v>
      </c>
      <c r="BV8" s="264">
        <v>-84.947697722501402</v>
      </c>
      <c r="BW8" s="264">
        <v>-53.807424984365703</v>
      </c>
      <c r="BX8" s="263">
        <f t="shared" si="8"/>
        <v>-89.665822195525138</v>
      </c>
      <c r="BY8" s="263">
        <f t="shared" si="9"/>
        <v>-57.030619283440998</v>
      </c>
      <c r="BZ8" s="270"/>
      <c r="CA8" s="270"/>
      <c r="CB8" s="270"/>
      <c r="CC8" s="270"/>
      <c r="CD8" s="270"/>
      <c r="CE8" s="270"/>
      <c r="CF8" s="270"/>
      <c r="CG8" s="270"/>
      <c r="CH8" s="270"/>
      <c r="CI8" s="270"/>
      <c r="CJ8" s="270"/>
      <c r="CK8" s="270"/>
      <c r="CL8" s="270"/>
      <c r="CM8" s="270"/>
      <c r="CN8" s="270"/>
      <c r="CO8" s="270"/>
      <c r="CP8" s="270"/>
      <c r="CQ8" s="270"/>
      <c r="CR8" s="270"/>
    </row>
    <row r="9" spans="1:96" ht="12" customHeight="1">
      <c r="A9" s="257"/>
      <c r="B9" s="260">
        <f t="shared" si="10"/>
        <v>5</v>
      </c>
      <c r="C9" s="258">
        <v>28.3031199999999</v>
      </c>
      <c r="D9" s="272">
        <v>64.323861608824899</v>
      </c>
      <c r="E9" s="272">
        <v>64.323861608824899</v>
      </c>
      <c r="F9" s="272">
        <v>64.323861608824899</v>
      </c>
      <c r="G9" s="272">
        <v>64.323861608824899</v>
      </c>
      <c r="H9" s="272">
        <v>64.323861608824899</v>
      </c>
      <c r="I9" s="272">
        <v>64.323861608824899</v>
      </c>
      <c r="J9" s="272">
        <v>64.323861608824899</v>
      </c>
      <c r="K9" s="272">
        <v>64.323861608824899</v>
      </c>
      <c r="L9" s="272">
        <v>64.323861608824899</v>
      </c>
      <c r="M9" s="272">
        <v>64.323861608824899</v>
      </c>
      <c r="N9" s="272">
        <v>64.323861608824899</v>
      </c>
      <c r="O9" s="272">
        <v>64.323861608824899</v>
      </c>
      <c r="P9" s="272">
        <v>64.323861608824899</v>
      </c>
      <c r="Q9" s="272">
        <v>64.323861608824899</v>
      </c>
      <c r="R9" s="272">
        <v>64.323861608824899</v>
      </c>
      <c r="S9" s="258"/>
      <c r="T9" s="258">
        <v>64.122632309673804</v>
      </c>
      <c r="U9" s="258">
        <v>64.147274888927697</v>
      </c>
      <c r="V9" s="73">
        <f t="shared" si="2"/>
        <v>2.4642579253892904E-2</v>
      </c>
      <c r="W9" s="257"/>
      <c r="X9" s="273">
        <v>84.313387500000005</v>
      </c>
      <c r="Y9" s="273">
        <v>84.313387500000005</v>
      </c>
      <c r="Z9" s="273">
        <v>84.313387500000005</v>
      </c>
      <c r="AA9" s="273">
        <v>84.313387500000005</v>
      </c>
      <c r="AB9" s="273">
        <v>84.313387500000005</v>
      </c>
      <c r="AC9" s="273">
        <v>84.313387500000005</v>
      </c>
      <c r="AD9" s="273">
        <v>84.313387500000005</v>
      </c>
      <c r="AE9" s="273">
        <v>58.217328124999902</v>
      </c>
      <c r="AF9" s="273">
        <v>84.313387500000005</v>
      </c>
      <c r="AG9" s="273">
        <v>84.313387500000005</v>
      </c>
      <c r="AH9" s="273">
        <v>84.313387500000005</v>
      </c>
      <c r="AI9" s="273">
        <v>84.313387500000005</v>
      </c>
      <c r="AJ9" s="273">
        <v>84.313387500000005</v>
      </c>
      <c r="AK9" s="273">
        <v>84.313387500000005</v>
      </c>
      <c r="AL9" s="273">
        <v>84.313387500000005</v>
      </c>
      <c r="AM9" s="257"/>
      <c r="AN9" s="74">
        <v>4</v>
      </c>
      <c r="AO9" s="74">
        <v>0</v>
      </c>
      <c r="AP9" s="74">
        <v>4</v>
      </c>
      <c r="AQ9" s="74">
        <v>7</v>
      </c>
      <c r="AR9" s="74">
        <v>609.61</v>
      </c>
      <c r="AS9" s="74">
        <v>30.48028</v>
      </c>
      <c r="AT9" s="290">
        <v>1E-3</v>
      </c>
      <c r="AU9" s="74">
        <v>58.217328124999902</v>
      </c>
      <c r="AV9" s="74">
        <v>1</v>
      </c>
      <c r="AW9" s="293">
        <v>1.4200000000000001E-4</v>
      </c>
      <c r="AX9" s="289">
        <v>3.8580000000000003E-2</v>
      </c>
      <c r="AY9" s="74">
        <v>2</v>
      </c>
      <c r="AZ9" s="74">
        <v>1</v>
      </c>
      <c r="BA9" s="74">
        <v>0</v>
      </c>
      <c r="BB9" s="257"/>
      <c r="BC9" s="257"/>
      <c r="BD9" s="263">
        <f t="shared" si="3"/>
        <v>0.41666666666666669</v>
      </c>
      <c r="BE9" s="267">
        <v>1500</v>
      </c>
      <c r="BF9" s="261">
        <v>580.49</v>
      </c>
      <c r="BG9" s="261">
        <v>434.65413288255797</v>
      </c>
      <c r="BH9" s="261">
        <v>-430.30678718828199</v>
      </c>
      <c r="BI9" s="266">
        <v>51.558522868441798</v>
      </c>
      <c r="BJ9" s="266">
        <v>5.5674995229895501</v>
      </c>
      <c r="BK9" s="263">
        <f t="shared" si="4"/>
        <v>-0.55312668954760635</v>
      </c>
      <c r="BL9" s="263">
        <f t="shared" si="5"/>
        <v>67.782977301076585</v>
      </c>
      <c r="BM9" s="267">
        <v>1500</v>
      </c>
      <c r="BN9" s="261">
        <v>580.49</v>
      </c>
      <c r="BO9" s="261">
        <v>459.97258235429803</v>
      </c>
      <c r="BP9" s="261">
        <v>-457.89238542486601</v>
      </c>
      <c r="BQ9" s="266">
        <v>51.759182911962696</v>
      </c>
      <c r="BR9" s="266">
        <v>5.7503762831501097</v>
      </c>
      <c r="BS9" s="263">
        <f t="shared" si="6"/>
        <v>-0.38160613187256676</v>
      </c>
      <c r="BT9" s="263">
        <f t="shared" si="7"/>
        <v>67.782977301076585</v>
      </c>
      <c r="BU9" s="271" t="s">
        <v>255</v>
      </c>
      <c r="BV9" s="264">
        <v>-75.224729040270304</v>
      </c>
      <c r="BW9" s="264">
        <v>-46.9033098141472</v>
      </c>
      <c r="BX9" s="263">
        <f t="shared" si="8"/>
        <v>-79.94285351329404</v>
      </c>
      <c r="BY9" s="263">
        <f t="shared" si="9"/>
        <v>-50.126504113222495</v>
      </c>
      <c r="BZ9" s="270"/>
      <c r="CA9" s="270"/>
      <c r="CB9" s="270"/>
      <c r="CC9" s="270"/>
      <c r="CD9" s="270"/>
      <c r="CE9" s="270"/>
      <c r="CF9" s="270"/>
      <c r="CG9" s="270"/>
      <c r="CH9" s="270"/>
      <c r="CI9" s="270"/>
      <c r="CJ9" s="270"/>
      <c r="CK9" s="270"/>
      <c r="CL9" s="270"/>
      <c r="CM9" s="270"/>
      <c r="CN9" s="270"/>
      <c r="CO9" s="270"/>
      <c r="CP9" s="270"/>
      <c r="CQ9" s="270"/>
      <c r="CR9" s="270"/>
    </row>
    <row r="10" spans="1:96" ht="12" customHeight="1">
      <c r="A10" s="257"/>
      <c r="B10" s="260">
        <f t="shared" si="10"/>
        <v>6</v>
      </c>
      <c r="C10" s="258">
        <v>28.3031199999999</v>
      </c>
      <c r="D10" s="272">
        <v>63.714256140074902</v>
      </c>
      <c r="E10" s="272">
        <v>63.714256140074902</v>
      </c>
      <c r="F10" s="272">
        <v>63.714256140074902</v>
      </c>
      <c r="G10" s="272">
        <v>63.714256140074902</v>
      </c>
      <c r="H10" s="272">
        <v>63.714256140074902</v>
      </c>
      <c r="I10" s="272">
        <v>63.714256140074902</v>
      </c>
      <c r="J10" s="272">
        <v>63.714256140074902</v>
      </c>
      <c r="K10" s="272">
        <v>63.714256140074902</v>
      </c>
      <c r="L10" s="272">
        <v>63.714256140074902</v>
      </c>
      <c r="M10" s="272">
        <v>63.714256140074902</v>
      </c>
      <c r="N10" s="272">
        <v>63.714256140074902</v>
      </c>
      <c r="O10" s="272">
        <v>63.714256140074902</v>
      </c>
      <c r="P10" s="272">
        <v>63.714256140074902</v>
      </c>
      <c r="Q10" s="272">
        <v>63.714256140074902</v>
      </c>
      <c r="R10" s="272">
        <v>63.714256140074902</v>
      </c>
      <c r="S10" s="258"/>
      <c r="T10" s="258">
        <v>63.470008482860599</v>
      </c>
      <c r="U10" s="258">
        <v>63.503407719141997</v>
      </c>
      <c r="V10" s="73">
        <f t="shared" si="2"/>
        <v>3.3399236281397293E-2</v>
      </c>
      <c r="W10" s="257"/>
      <c r="X10" s="273">
        <v>83.703781875000004</v>
      </c>
      <c r="Y10" s="273">
        <v>83.703781875000004</v>
      </c>
      <c r="Z10" s="273">
        <v>83.703781875000004</v>
      </c>
      <c r="AA10" s="273">
        <v>83.703781875000004</v>
      </c>
      <c r="AB10" s="273">
        <v>83.703781875000004</v>
      </c>
      <c r="AC10" s="273">
        <v>83.703781875000004</v>
      </c>
      <c r="AD10" s="273">
        <v>83.703781875000004</v>
      </c>
      <c r="AE10" s="273">
        <v>57.607722656249898</v>
      </c>
      <c r="AF10" s="273">
        <v>83.703781875000004</v>
      </c>
      <c r="AG10" s="273">
        <v>83.703781875000004</v>
      </c>
      <c r="AH10" s="273">
        <v>83.703781875000004</v>
      </c>
      <c r="AI10" s="273">
        <v>83.703781875000004</v>
      </c>
      <c r="AJ10" s="273">
        <v>83.703781875000004</v>
      </c>
      <c r="AK10" s="273">
        <v>83.703781875000004</v>
      </c>
      <c r="AL10" s="273">
        <v>83.703781875000004</v>
      </c>
      <c r="AM10" s="257"/>
      <c r="AN10" s="74">
        <v>5</v>
      </c>
      <c r="AO10" s="74">
        <v>0</v>
      </c>
      <c r="AP10" s="74">
        <v>5</v>
      </c>
      <c r="AQ10" s="74">
        <v>7</v>
      </c>
      <c r="AR10" s="74">
        <v>609.61</v>
      </c>
      <c r="AS10" s="74">
        <v>30.48028</v>
      </c>
      <c r="AT10" s="290">
        <v>1E-3</v>
      </c>
      <c r="AU10" s="74">
        <v>57.607722656249898</v>
      </c>
      <c r="AV10" s="74">
        <v>1</v>
      </c>
      <c r="AW10" s="293">
        <v>1.4200000000000001E-4</v>
      </c>
      <c r="AX10" s="289">
        <v>3.8580000000000003E-2</v>
      </c>
      <c r="AY10" s="74">
        <v>2</v>
      </c>
      <c r="AZ10" s="74">
        <v>1</v>
      </c>
      <c r="BA10" s="74">
        <v>0</v>
      </c>
      <c r="BB10" s="257"/>
      <c r="BC10" s="257"/>
      <c r="BD10" s="263">
        <f t="shared" si="3"/>
        <v>0.5</v>
      </c>
      <c r="BE10" s="267">
        <v>1800</v>
      </c>
      <c r="BF10" s="261">
        <v>592.91863602000001</v>
      </c>
      <c r="BG10" s="261">
        <v>444.98654826155803</v>
      </c>
      <c r="BH10" s="261">
        <v>-440.10672246074802</v>
      </c>
      <c r="BI10" s="266">
        <v>51.635437617362399</v>
      </c>
      <c r="BJ10" s="266">
        <v>5.6481072384645996</v>
      </c>
      <c r="BK10" s="263">
        <f t="shared" si="4"/>
        <v>-0.47251897407255683</v>
      </c>
      <c r="BL10" s="263">
        <f t="shared" si="5"/>
        <v>80.211613321076584</v>
      </c>
      <c r="BM10" s="267">
        <v>1800</v>
      </c>
      <c r="BN10" s="261">
        <v>592.91863602000001</v>
      </c>
      <c r="BO10" s="261">
        <v>466.40496326721899</v>
      </c>
      <c r="BP10" s="261">
        <v>-463.87834085159699</v>
      </c>
      <c r="BQ10" s="266">
        <v>51.805603103984303</v>
      </c>
      <c r="BR10" s="266">
        <v>5.80007704025628</v>
      </c>
      <c r="BS10" s="263">
        <f t="shared" si="6"/>
        <v>-0.33190537476639648</v>
      </c>
      <c r="BT10" s="263">
        <f t="shared" si="7"/>
        <v>80.211613321076584</v>
      </c>
      <c r="BU10" s="271" t="s">
        <v>256</v>
      </c>
      <c r="BV10" s="264">
        <v>-64.677893129654095</v>
      </c>
      <c r="BW10" s="264">
        <v>-39.485505856322902</v>
      </c>
      <c r="BX10" s="263">
        <f t="shared" si="8"/>
        <v>-69.39601760267783</v>
      </c>
      <c r="BY10" s="263">
        <f t="shared" si="9"/>
        <v>-42.708700155398198</v>
      </c>
      <c r="BZ10" s="270"/>
      <c r="CA10" s="270"/>
      <c r="CB10" s="270"/>
      <c r="CC10" s="270"/>
      <c r="CD10" s="270"/>
      <c r="CE10" s="270"/>
      <c r="CF10" s="270"/>
      <c r="CG10" s="270"/>
      <c r="CH10" s="270"/>
      <c r="CI10" s="270"/>
      <c r="CJ10" s="270"/>
      <c r="CK10" s="270"/>
      <c r="CL10" s="270"/>
      <c r="CM10" s="270"/>
      <c r="CN10" s="270"/>
      <c r="CO10" s="270"/>
      <c r="CP10" s="270"/>
      <c r="CQ10" s="270"/>
      <c r="CR10" s="270"/>
    </row>
    <row r="11" spans="1:96" ht="12" customHeight="1">
      <c r="A11" s="257"/>
      <c r="B11" s="260">
        <f t="shared" si="10"/>
        <v>7</v>
      </c>
      <c r="C11" s="258">
        <v>28.3031199999999</v>
      </c>
      <c r="D11" s="272">
        <v>63.104650671324897</v>
      </c>
      <c r="E11" s="272">
        <v>63.104650671324897</v>
      </c>
      <c r="F11" s="272">
        <v>63.104650671324897</v>
      </c>
      <c r="G11" s="272">
        <v>63.104650671324897</v>
      </c>
      <c r="H11" s="272">
        <v>63.104650671324897</v>
      </c>
      <c r="I11" s="272">
        <v>63.104650671324897</v>
      </c>
      <c r="J11" s="272">
        <v>63.104650671324897</v>
      </c>
      <c r="K11" s="272">
        <v>63.104650671324897</v>
      </c>
      <c r="L11" s="272">
        <v>63.104650671324897</v>
      </c>
      <c r="M11" s="272">
        <v>63.104650671324897</v>
      </c>
      <c r="N11" s="272">
        <v>63.104650671324897</v>
      </c>
      <c r="O11" s="272">
        <v>63.104650671324897</v>
      </c>
      <c r="P11" s="272">
        <v>63.104650671324897</v>
      </c>
      <c r="Q11" s="272">
        <v>63.104650671324897</v>
      </c>
      <c r="R11" s="272">
        <v>63.104650671324897</v>
      </c>
      <c r="S11" s="258"/>
      <c r="T11" s="258">
        <v>62.818194235333401</v>
      </c>
      <c r="U11" s="258">
        <v>62.8613870660432</v>
      </c>
      <c r="V11" s="73">
        <f t="shared" si="2"/>
        <v>4.3192830709799068E-2</v>
      </c>
      <c r="W11" s="257"/>
      <c r="X11" s="273">
        <v>83.094176250000004</v>
      </c>
      <c r="Y11" s="273">
        <v>83.094176250000004</v>
      </c>
      <c r="Z11" s="273">
        <v>83.094176250000004</v>
      </c>
      <c r="AA11" s="273">
        <v>83.094176250000004</v>
      </c>
      <c r="AB11" s="273">
        <v>83.094176250000004</v>
      </c>
      <c r="AC11" s="273">
        <v>83.094176250000004</v>
      </c>
      <c r="AD11" s="273">
        <v>83.094176250000004</v>
      </c>
      <c r="AE11" s="273">
        <v>56.9981171875</v>
      </c>
      <c r="AF11" s="273">
        <v>83.094176250000004</v>
      </c>
      <c r="AG11" s="273">
        <v>83.094176250000004</v>
      </c>
      <c r="AH11" s="273">
        <v>83.094176250000004</v>
      </c>
      <c r="AI11" s="273">
        <v>83.094176250000004</v>
      </c>
      <c r="AJ11" s="273">
        <v>83.094176250000004</v>
      </c>
      <c r="AK11" s="273">
        <v>83.094176250000004</v>
      </c>
      <c r="AL11" s="273">
        <v>83.094176250000004</v>
      </c>
      <c r="AM11" s="257"/>
      <c r="AN11" s="74">
        <v>6</v>
      </c>
      <c r="AO11" s="74">
        <v>0</v>
      </c>
      <c r="AP11" s="74">
        <v>6</v>
      </c>
      <c r="AQ11" s="74">
        <v>7</v>
      </c>
      <c r="AR11" s="74">
        <v>609.61</v>
      </c>
      <c r="AS11" s="74">
        <v>30.48028</v>
      </c>
      <c r="AT11" s="290">
        <v>1E-3</v>
      </c>
      <c r="AU11" s="74">
        <v>56.9981171875</v>
      </c>
      <c r="AV11" s="74">
        <v>1</v>
      </c>
      <c r="AW11" s="293">
        <v>1.4200000000000001E-4</v>
      </c>
      <c r="AX11" s="289">
        <v>3.8580000000000003E-2</v>
      </c>
      <c r="AY11" s="74">
        <v>2</v>
      </c>
      <c r="AZ11" s="74">
        <v>1</v>
      </c>
      <c r="BA11" s="74">
        <v>0</v>
      </c>
      <c r="BB11" s="257"/>
      <c r="BC11" s="257"/>
      <c r="BD11" s="263">
        <f t="shared" si="3"/>
        <v>0.58333333333333337</v>
      </c>
      <c r="BE11" s="267">
        <v>2100</v>
      </c>
      <c r="BF11" s="261">
        <v>604.43551124999999</v>
      </c>
      <c r="BG11" s="261">
        <v>456.550917873873</v>
      </c>
      <c r="BH11" s="261">
        <v>-451.14270082138398</v>
      </c>
      <c r="BI11" s="266">
        <v>51.720952561606502</v>
      </c>
      <c r="BJ11" s="266">
        <v>5.7371686615245796</v>
      </c>
      <c r="BK11" s="263">
        <f t="shared" si="4"/>
        <v>-0.38345755101257684</v>
      </c>
      <c r="BL11" s="263">
        <f t="shared" si="5"/>
        <v>91.728488551076566</v>
      </c>
      <c r="BM11" s="267">
        <v>2100</v>
      </c>
      <c r="BN11" s="261">
        <v>604.43551124999999</v>
      </c>
      <c r="BO11" s="261">
        <v>473.68452029604299</v>
      </c>
      <c r="BP11" s="261">
        <v>-470.68575989409197</v>
      </c>
      <c r="BQ11" s="266">
        <v>51.857961552678397</v>
      </c>
      <c r="BR11" s="266">
        <v>5.8558629599433001</v>
      </c>
      <c r="BS11" s="263">
        <f t="shared" si="6"/>
        <v>-0.27611945507937641</v>
      </c>
      <c r="BT11" s="263">
        <f t="shared" si="7"/>
        <v>91.728488551076566</v>
      </c>
      <c r="BU11" s="270"/>
      <c r="BV11" s="264">
        <v>-53.422699778202201</v>
      </c>
      <c r="BW11" s="264">
        <v>-31.6352534910896</v>
      </c>
      <c r="BX11" s="263">
        <f t="shared" si="8"/>
        <v>-58.140824251225936</v>
      </c>
      <c r="BY11" s="263">
        <f t="shared" si="9"/>
        <v>-34.858447790164895</v>
      </c>
      <c r="BZ11" s="270"/>
      <c r="CA11" s="270"/>
      <c r="CB11" s="270"/>
      <c r="CC11" s="270"/>
      <c r="CD11" s="270"/>
      <c r="CE11" s="270"/>
      <c r="CF11" s="270"/>
      <c r="CG11" s="270"/>
      <c r="CH11" s="270"/>
      <c r="CI11" s="270"/>
      <c r="CJ11" s="270"/>
      <c r="CK11" s="270"/>
      <c r="CL11" s="270"/>
      <c r="CM11" s="270"/>
      <c r="CN11" s="270"/>
      <c r="CO11" s="270"/>
      <c r="CP11" s="270"/>
      <c r="CQ11" s="270"/>
      <c r="CR11" s="270"/>
    </row>
    <row r="12" spans="1:96" ht="12" customHeight="1">
      <c r="A12" s="257"/>
      <c r="B12" s="260">
        <f t="shared" si="10"/>
        <v>8</v>
      </c>
      <c r="C12" s="258">
        <v>30.48028</v>
      </c>
      <c r="D12" s="272">
        <v>62.4950452025749</v>
      </c>
      <c r="E12" s="272">
        <v>62.4950452025749</v>
      </c>
      <c r="F12" s="272">
        <v>62.4950452025749</v>
      </c>
      <c r="G12" s="272">
        <v>62.4950452025749</v>
      </c>
      <c r="H12" s="272">
        <v>62.4950452025749</v>
      </c>
      <c r="I12" s="272">
        <v>62.4950452025749</v>
      </c>
      <c r="J12" s="272">
        <v>62.4950452025749</v>
      </c>
      <c r="K12" s="272">
        <v>62.4950452025749</v>
      </c>
      <c r="L12" s="272">
        <v>62.4950452025749</v>
      </c>
      <c r="M12" s="272">
        <v>62.4950452025749</v>
      </c>
      <c r="N12" s="272">
        <v>62.4950452025749</v>
      </c>
      <c r="O12" s="272">
        <v>62.4950452025749</v>
      </c>
      <c r="P12" s="272">
        <v>62.4950452025749</v>
      </c>
      <c r="Q12" s="272">
        <v>62.4950452025749</v>
      </c>
      <c r="R12" s="272">
        <v>62.4950452025749</v>
      </c>
      <c r="S12" s="258"/>
      <c r="T12" s="258">
        <v>62.167275546918702</v>
      </c>
      <c r="U12" s="258">
        <v>62.221219991524201</v>
      </c>
      <c r="V12" s="73">
        <f t="shared" si="2"/>
        <v>5.3944444605498632E-2</v>
      </c>
      <c r="W12" s="257"/>
      <c r="X12" s="273">
        <v>82.484570625000003</v>
      </c>
      <c r="Y12" s="273">
        <v>82.484570625000003</v>
      </c>
      <c r="Z12" s="273">
        <v>82.484570625000003</v>
      </c>
      <c r="AA12" s="273">
        <v>82.484570625000003</v>
      </c>
      <c r="AB12" s="273">
        <v>82.484570625000003</v>
      </c>
      <c r="AC12" s="273">
        <v>82.484570625000003</v>
      </c>
      <c r="AD12" s="273">
        <v>82.484570625000003</v>
      </c>
      <c r="AE12" s="273">
        <v>56.388511718749903</v>
      </c>
      <c r="AF12" s="273">
        <v>82.484570625000003</v>
      </c>
      <c r="AG12" s="273">
        <v>82.484570625000003</v>
      </c>
      <c r="AH12" s="273">
        <v>82.484570625000003</v>
      </c>
      <c r="AI12" s="273">
        <v>82.484570625000003</v>
      </c>
      <c r="AJ12" s="273">
        <v>82.484570625000003</v>
      </c>
      <c r="AK12" s="273">
        <v>82.484570625000003</v>
      </c>
      <c r="AL12" s="273">
        <v>82.484570625000003</v>
      </c>
      <c r="AM12" s="257"/>
      <c r="AN12" s="74">
        <v>7</v>
      </c>
      <c r="AO12" s="74">
        <v>0</v>
      </c>
      <c r="AP12" s="74">
        <v>7</v>
      </c>
      <c r="AQ12" s="74">
        <v>7</v>
      </c>
      <c r="AR12" s="74">
        <v>609.61</v>
      </c>
      <c r="AS12" s="74">
        <v>30.48028</v>
      </c>
      <c r="AT12" s="290">
        <v>1E-3</v>
      </c>
      <c r="AU12" s="74">
        <v>56.388511718749903</v>
      </c>
      <c r="AV12" s="74">
        <v>1</v>
      </c>
      <c r="AW12" s="293">
        <v>1.4200000000000001E-4</v>
      </c>
      <c r="AX12" s="289">
        <v>3.8580000000000003E-2</v>
      </c>
      <c r="AY12" s="74">
        <v>2</v>
      </c>
      <c r="AZ12" s="74">
        <v>1</v>
      </c>
      <c r="BA12" s="74">
        <v>0</v>
      </c>
      <c r="BB12" s="257"/>
      <c r="BC12" s="257"/>
      <c r="BD12" s="263">
        <f t="shared" si="3"/>
        <v>0.66666666666666663</v>
      </c>
      <c r="BE12" s="267">
        <v>2400</v>
      </c>
      <c r="BF12" s="261">
        <v>614.91444438999997</v>
      </c>
      <c r="BG12" s="261">
        <v>469.35200330636798</v>
      </c>
      <c r="BH12" s="261">
        <v>-463.42892663981399</v>
      </c>
      <c r="BI12" s="266">
        <v>51.814886731188203</v>
      </c>
      <c r="BJ12" s="266">
        <v>5.83441239960547</v>
      </c>
      <c r="BK12" s="263">
        <f t="shared" si="4"/>
        <v>-0.28621381293168646</v>
      </c>
      <c r="BL12" s="263">
        <f t="shared" si="5"/>
        <v>102.20742169107655</v>
      </c>
      <c r="BM12" s="267">
        <v>2400</v>
      </c>
      <c r="BN12" s="261">
        <v>614.91444438999997</v>
      </c>
      <c r="BO12" s="261">
        <v>481.87362113883</v>
      </c>
      <c r="BP12" s="261">
        <v>-478.37443015231599</v>
      </c>
      <c r="BQ12" s="266">
        <v>51.916602790030602</v>
      </c>
      <c r="BR12" s="266">
        <v>5.9180767721949401</v>
      </c>
      <c r="BS12" s="263">
        <f t="shared" si="6"/>
        <v>-0.21390564282773639</v>
      </c>
      <c r="BT12" s="263">
        <f t="shared" si="7"/>
        <v>102.20742169107655</v>
      </c>
      <c r="BU12" s="279" t="s">
        <v>2</v>
      </c>
      <c r="BV12" s="264">
        <v>-41.582416760617399</v>
      </c>
      <c r="BW12" s="264">
        <v>-23.438529308071399</v>
      </c>
      <c r="BX12" s="263">
        <f t="shared" si="8"/>
        <v>-46.300541233641134</v>
      </c>
      <c r="BY12" s="263">
        <f t="shared" si="9"/>
        <v>-26.661723607146698</v>
      </c>
      <c r="BZ12" s="270"/>
      <c r="CA12" s="270"/>
      <c r="CB12" s="270"/>
      <c r="CC12" s="270"/>
      <c r="CD12" s="270"/>
      <c r="CE12" s="270"/>
      <c r="CF12" s="270"/>
      <c r="CG12" s="270"/>
      <c r="CH12" s="270"/>
      <c r="CI12" s="270"/>
      <c r="CJ12" s="270"/>
      <c r="CK12" s="270"/>
      <c r="CL12" s="270"/>
      <c r="CM12" s="270"/>
      <c r="CN12" s="270"/>
      <c r="CO12" s="270"/>
      <c r="CP12" s="270"/>
      <c r="CQ12" s="270"/>
      <c r="CR12" s="270"/>
    </row>
    <row r="13" spans="1:96" ht="12" customHeight="1">
      <c r="A13" s="257"/>
      <c r="B13" s="260">
        <f t="shared" si="10"/>
        <v>9</v>
      </c>
      <c r="C13" s="258">
        <v>28.3031199999999</v>
      </c>
      <c r="D13" s="272">
        <v>61.885439733824903</v>
      </c>
      <c r="E13" s="272">
        <v>61.885439733824903</v>
      </c>
      <c r="F13" s="272">
        <v>61.885439733824903</v>
      </c>
      <c r="G13" s="272">
        <v>61.885439733824903</v>
      </c>
      <c r="H13" s="272">
        <v>61.885439733824903</v>
      </c>
      <c r="I13" s="272">
        <v>61.885439733824903</v>
      </c>
      <c r="J13" s="272">
        <v>61.885439733824903</v>
      </c>
      <c r="K13" s="272">
        <v>61.885439733824903</v>
      </c>
      <c r="L13" s="272">
        <v>61.885439733824903</v>
      </c>
      <c r="M13" s="272">
        <v>61.885439733824903</v>
      </c>
      <c r="N13" s="272">
        <v>61.885439733824903</v>
      </c>
      <c r="O13" s="272">
        <v>61.885439733824903</v>
      </c>
      <c r="P13" s="272">
        <v>61.885439733824903</v>
      </c>
      <c r="Q13" s="272">
        <v>61.885439733824903</v>
      </c>
      <c r="R13" s="272">
        <v>61.885439733824903</v>
      </c>
      <c r="S13" s="258"/>
      <c r="T13" s="258">
        <v>61.517336690007703</v>
      </c>
      <c r="U13" s="258">
        <v>61.582908677613297</v>
      </c>
      <c r="V13" s="73">
        <f t="shared" si="2"/>
        <v>6.5571987605594018E-2</v>
      </c>
      <c r="W13" s="257"/>
      <c r="X13" s="273">
        <v>81.874965000000003</v>
      </c>
      <c r="Y13" s="273">
        <v>81.874965000000003</v>
      </c>
      <c r="Z13" s="273">
        <v>81.874965000000003</v>
      </c>
      <c r="AA13" s="273">
        <v>81.874965000000003</v>
      </c>
      <c r="AB13" s="273">
        <v>81.874965000000003</v>
      </c>
      <c r="AC13" s="273">
        <v>81.874965000000003</v>
      </c>
      <c r="AD13" s="273">
        <v>81.874965000000003</v>
      </c>
      <c r="AE13" s="273">
        <v>55.778906249999899</v>
      </c>
      <c r="AF13" s="273">
        <v>81.874965000000003</v>
      </c>
      <c r="AG13" s="273">
        <v>81.874965000000003</v>
      </c>
      <c r="AH13" s="273">
        <v>81.874965000000003</v>
      </c>
      <c r="AI13" s="273">
        <v>81.874965000000003</v>
      </c>
      <c r="AJ13" s="273">
        <v>81.874965000000003</v>
      </c>
      <c r="AK13" s="273">
        <v>81.874965000000003</v>
      </c>
      <c r="AL13" s="273">
        <v>81.874965000000003</v>
      </c>
      <c r="AM13" s="257"/>
      <c r="AN13" s="74">
        <v>8</v>
      </c>
      <c r="AO13" s="74">
        <v>0</v>
      </c>
      <c r="AP13" s="74">
        <v>8</v>
      </c>
      <c r="AQ13" s="74">
        <v>7</v>
      </c>
      <c r="AR13" s="74">
        <v>609.61</v>
      </c>
      <c r="AS13" s="74">
        <v>30.48028</v>
      </c>
      <c r="AT13" s="290">
        <v>1E-3</v>
      </c>
      <c r="AU13" s="74">
        <v>55.778906249999899</v>
      </c>
      <c r="AV13" s="74">
        <v>1</v>
      </c>
      <c r="AW13" s="293">
        <v>1.4200000000000001E-4</v>
      </c>
      <c r="AX13" s="289">
        <v>3.8580000000000003E-2</v>
      </c>
      <c r="AY13" s="74">
        <v>2</v>
      </c>
      <c r="AZ13" s="74">
        <v>1</v>
      </c>
      <c r="BA13" s="74">
        <v>0</v>
      </c>
      <c r="BB13" s="257"/>
      <c r="BC13" s="257"/>
      <c r="BD13" s="263">
        <f t="shared" si="3"/>
        <v>0.75</v>
      </c>
      <c r="BE13" s="267">
        <v>2700</v>
      </c>
      <c r="BF13" s="261">
        <v>624.24062605999995</v>
      </c>
      <c r="BG13" s="261">
        <v>483.33844069064003</v>
      </c>
      <c r="BH13" s="261">
        <v>-476.94029521958402</v>
      </c>
      <c r="BI13" s="266">
        <v>51.916693747195801</v>
      </c>
      <c r="BJ13" s="266">
        <v>5.9390685923588498</v>
      </c>
      <c r="BK13" s="263">
        <f t="shared" si="4"/>
        <v>-0.18155762017830668</v>
      </c>
      <c r="BL13" s="263">
        <f t="shared" si="5"/>
        <v>111.53360336107653</v>
      </c>
      <c r="BM13" s="267">
        <v>2700</v>
      </c>
      <c r="BN13" s="261">
        <v>624.24062605999995</v>
      </c>
      <c r="BO13" s="261">
        <v>491.01463597814001</v>
      </c>
      <c r="BP13" s="261">
        <v>-486.99657143367602</v>
      </c>
      <c r="BQ13" s="266">
        <v>51.981749450637402</v>
      </c>
      <c r="BR13" s="266">
        <v>5.9868285129584997</v>
      </c>
      <c r="BS13" s="263">
        <f t="shared" si="6"/>
        <v>-0.14515390206417678</v>
      </c>
      <c r="BT13" s="263">
        <f t="shared" si="7"/>
        <v>111.53360336107653</v>
      </c>
      <c r="BU13" s="280" t="s">
        <v>3</v>
      </c>
      <c r="BV13" s="264">
        <v>-29.286719800261501</v>
      </c>
      <c r="BW13" s="264">
        <v>-14.9851044838568</v>
      </c>
      <c r="BX13" s="263">
        <f t="shared" si="8"/>
        <v>-34.004844273285237</v>
      </c>
      <c r="BY13" s="263">
        <f t="shared" si="9"/>
        <v>-18.208298782932097</v>
      </c>
      <c r="BZ13" s="270"/>
      <c r="CA13" s="270"/>
      <c r="CB13" s="270"/>
      <c r="CC13" s="270"/>
      <c r="CD13" s="270"/>
      <c r="CE13" s="270"/>
      <c r="CF13" s="270"/>
      <c r="CG13" s="270"/>
      <c r="CH13" s="270"/>
      <c r="CI13" s="270"/>
      <c r="CJ13" s="270"/>
      <c r="CK13" s="270"/>
      <c r="CL13" s="270"/>
      <c r="CM13" s="270"/>
      <c r="CN13" s="270"/>
      <c r="CO13" s="270"/>
      <c r="CP13" s="270"/>
      <c r="CQ13" s="270"/>
      <c r="CR13" s="270"/>
    </row>
    <row r="14" spans="1:96" ht="12" customHeight="1">
      <c r="A14" s="257"/>
      <c r="B14" s="260">
        <f t="shared" si="10"/>
        <v>10</v>
      </c>
      <c r="C14" s="258">
        <v>28.3031199999999</v>
      </c>
      <c r="D14" s="272">
        <v>61.275834265074899</v>
      </c>
      <c r="E14" s="272">
        <v>61.275834265074899</v>
      </c>
      <c r="F14" s="272">
        <v>61.275834265074899</v>
      </c>
      <c r="G14" s="272">
        <v>61.275834265074899</v>
      </c>
      <c r="H14" s="272">
        <v>61.275834265074899</v>
      </c>
      <c r="I14" s="272">
        <v>61.275834265074899</v>
      </c>
      <c r="J14" s="272">
        <v>61.275834265074899</v>
      </c>
      <c r="K14" s="272">
        <v>61.275834265074899</v>
      </c>
      <c r="L14" s="272">
        <v>61.275834265074899</v>
      </c>
      <c r="M14" s="272">
        <v>61.275834265074899</v>
      </c>
      <c r="N14" s="272">
        <v>61.275834265074899</v>
      </c>
      <c r="O14" s="272">
        <v>61.275834265074899</v>
      </c>
      <c r="P14" s="272">
        <v>61.275834265074899</v>
      </c>
      <c r="Q14" s="272">
        <v>61.275834265074899</v>
      </c>
      <c r="R14" s="272">
        <v>61.275834265074899</v>
      </c>
      <c r="S14" s="258"/>
      <c r="T14" s="258">
        <v>60.868459993512502</v>
      </c>
      <c r="U14" s="258">
        <v>60.946450534203599</v>
      </c>
      <c r="V14" s="73">
        <f t="shared" si="2"/>
        <v>7.799054069109701E-2</v>
      </c>
      <c r="W14" s="257"/>
      <c r="X14" s="273">
        <v>81.265359375000003</v>
      </c>
      <c r="Y14" s="273">
        <v>81.265359375000003</v>
      </c>
      <c r="Z14" s="273">
        <v>81.265359375000003</v>
      </c>
      <c r="AA14" s="273">
        <v>81.265359375000003</v>
      </c>
      <c r="AB14" s="273">
        <v>81.265359375000003</v>
      </c>
      <c r="AC14" s="273">
        <v>81.265359375000003</v>
      </c>
      <c r="AD14" s="273">
        <v>81.265359375000003</v>
      </c>
      <c r="AE14" s="273">
        <v>55.169300781250001</v>
      </c>
      <c r="AF14" s="273">
        <v>81.265359375000003</v>
      </c>
      <c r="AG14" s="273">
        <v>81.265359375000003</v>
      </c>
      <c r="AH14" s="273">
        <v>81.265359375000003</v>
      </c>
      <c r="AI14" s="273">
        <v>81.265359375000003</v>
      </c>
      <c r="AJ14" s="273">
        <v>81.265359375000003</v>
      </c>
      <c r="AK14" s="273">
        <v>81.265359375000003</v>
      </c>
      <c r="AL14" s="273">
        <v>81.265359375000003</v>
      </c>
      <c r="AM14" s="257"/>
      <c r="AN14" s="74">
        <v>9</v>
      </c>
      <c r="AO14" s="74">
        <v>0</v>
      </c>
      <c r="AP14" s="74">
        <v>9</v>
      </c>
      <c r="AQ14" s="74">
        <v>7</v>
      </c>
      <c r="AR14" s="74">
        <v>609.61</v>
      </c>
      <c r="AS14" s="74">
        <v>30.48028</v>
      </c>
      <c r="AT14" s="290">
        <v>1E-3</v>
      </c>
      <c r="AU14" s="74">
        <v>55.169300781250001</v>
      </c>
      <c r="AV14" s="74">
        <v>1</v>
      </c>
      <c r="AW14" s="293">
        <v>1.4200000000000001E-4</v>
      </c>
      <c r="AX14" s="289">
        <v>3.8580000000000003E-2</v>
      </c>
      <c r="AY14" s="74">
        <v>2</v>
      </c>
      <c r="AZ14" s="74">
        <v>1</v>
      </c>
      <c r="BA14" s="74">
        <v>0</v>
      </c>
      <c r="BB14" s="257"/>
      <c r="BC14" s="257"/>
      <c r="BD14" s="263">
        <f t="shared" si="3"/>
        <v>0.83333333333333337</v>
      </c>
      <c r="BE14" s="267">
        <v>3000</v>
      </c>
      <c r="BF14" s="261">
        <v>632.31187666999904</v>
      </c>
      <c r="BG14" s="261">
        <v>498.347617014842</v>
      </c>
      <c r="BH14" s="261">
        <v>-491.56345395543298</v>
      </c>
      <c r="BI14" s="266">
        <v>52.025107893824902</v>
      </c>
      <c r="BJ14" s="266">
        <v>6.0494996223993001</v>
      </c>
      <c r="BK14" s="263">
        <f t="shared" si="4"/>
        <v>-7.1126590137856383E-2</v>
      </c>
      <c r="BL14" s="263">
        <f t="shared" si="5"/>
        <v>119.60485397107561</v>
      </c>
      <c r="BM14" s="267">
        <v>3000</v>
      </c>
      <c r="BN14" s="261">
        <v>632.31187666999904</v>
      </c>
      <c r="BO14" s="261">
        <v>501.08208286592998</v>
      </c>
      <c r="BP14" s="261">
        <v>-496.55855134544902</v>
      </c>
      <c r="BQ14" s="266">
        <v>52.053192766916197</v>
      </c>
      <c r="BR14" s="266">
        <v>6.0616314142145704</v>
      </c>
      <c r="BS14" s="263">
        <f t="shared" si="6"/>
        <v>-7.0351000808106079E-2</v>
      </c>
      <c r="BT14" s="263">
        <f t="shared" si="7"/>
        <v>119.60485397107561</v>
      </c>
      <c r="BU14" s="281" t="s">
        <v>1</v>
      </c>
      <c r="BV14" s="264">
        <v>-16.6702723502971</v>
      </c>
      <c r="BW14" s="264">
        <v>-6.3675616009175497</v>
      </c>
      <c r="BX14" s="263">
        <f t="shared" si="8"/>
        <v>-21.388396823320832</v>
      </c>
      <c r="BY14" s="263">
        <f t="shared" si="9"/>
        <v>-9.5907558999928462</v>
      </c>
      <c r="BZ14" s="270"/>
      <c r="CA14" s="270"/>
      <c r="CB14" s="270"/>
      <c r="CC14" s="270"/>
      <c r="CD14" s="270"/>
      <c r="CE14" s="270"/>
      <c r="CF14" s="270"/>
      <c r="CG14" s="270"/>
      <c r="CH14" s="270"/>
      <c r="CI14" s="270"/>
      <c r="CJ14" s="270"/>
      <c r="CK14" s="270"/>
      <c r="CL14" s="270"/>
      <c r="CM14" s="270"/>
      <c r="CN14" s="270"/>
      <c r="CO14" s="270"/>
      <c r="CP14" s="270"/>
      <c r="CQ14" s="270"/>
      <c r="CR14" s="270"/>
    </row>
    <row r="15" spans="1:96" ht="12" customHeight="1">
      <c r="A15" s="257"/>
      <c r="B15" s="260">
        <f t="shared" si="10"/>
        <v>11</v>
      </c>
      <c r="C15" s="258">
        <v>28.3031199999999</v>
      </c>
      <c r="D15" s="272">
        <v>60.666228796324901</v>
      </c>
      <c r="E15" s="272">
        <v>60.666228796324901</v>
      </c>
      <c r="F15" s="272">
        <v>60.666228796324901</v>
      </c>
      <c r="G15" s="272">
        <v>60.666228796324901</v>
      </c>
      <c r="H15" s="272">
        <v>60.666228796324901</v>
      </c>
      <c r="I15" s="272">
        <v>60.666228796324901</v>
      </c>
      <c r="J15" s="272">
        <v>60.666228796324901</v>
      </c>
      <c r="K15" s="272">
        <v>60.666228796324901</v>
      </c>
      <c r="L15" s="272">
        <v>60.666228796324901</v>
      </c>
      <c r="M15" s="272">
        <v>60.666228796324901</v>
      </c>
      <c r="N15" s="272">
        <v>60.666228796324901</v>
      </c>
      <c r="O15" s="272">
        <v>60.666228796324901</v>
      </c>
      <c r="P15" s="272">
        <v>60.666228796324901</v>
      </c>
      <c r="Q15" s="272">
        <v>60.666228796324901</v>
      </c>
      <c r="R15" s="272">
        <v>60.666228796324901</v>
      </c>
      <c r="S15" s="258"/>
      <c r="T15" s="258">
        <v>60.220725601834801</v>
      </c>
      <c r="U15" s="258">
        <v>60.311838323556302</v>
      </c>
      <c r="V15" s="73">
        <f t="shared" si="2"/>
        <v>9.1112721721501089E-2</v>
      </c>
      <c r="W15" s="257"/>
      <c r="X15" s="273">
        <v>80.655753750000002</v>
      </c>
      <c r="Y15" s="273">
        <v>80.655753750000002</v>
      </c>
      <c r="Z15" s="273">
        <v>80.655753750000002</v>
      </c>
      <c r="AA15" s="273">
        <v>80.655753750000002</v>
      </c>
      <c r="AB15" s="273">
        <v>80.655753750000002</v>
      </c>
      <c r="AC15" s="273">
        <v>80.655753750000002</v>
      </c>
      <c r="AD15" s="273">
        <v>80.655753750000002</v>
      </c>
      <c r="AE15" s="273">
        <v>54.559695312499898</v>
      </c>
      <c r="AF15" s="273">
        <v>80.655753750000002</v>
      </c>
      <c r="AG15" s="273">
        <v>80.655753750000002</v>
      </c>
      <c r="AH15" s="273">
        <v>80.655753750000002</v>
      </c>
      <c r="AI15" s="273">
        <v>80.655753750000002</v>
      </c>
      <c r="AJ15" s="273">
        <v>80.655753750000002</v>
      </c>
      <c r="AK15" s="273">
        <v>80.655753750000002</v>
      </c>
      <c r="AL15" s="273">
        <v>80.655753750000002</v>
      </c>
      <c r="AM15" s="257"/>
      <c r="AN15" s="74">
        <v>10</v>
      </c>
      <c r="AO15" s="74">
        <v>0</v>
      </c>
      <c r="AP15" s="74">
        <v>10</v>
      </c>
      <c r="AQ15" s="74">
        <v>7</v>
      </c>
      <c r="AR15" s="74">
        <v>609.61</v>
      </c>
      <c r="AS15" s="74">
        <v>30.48028</v>
      </c>
      <c r="AT15" s="290">
        <v>1E-3</v>
      </c>
      <c r="AU15" s="74">
        <v>54.559695312499898</v>
      </c>
      <c r="AV15" s="74">
        <v>1</v>
      </c>
      <c r="AW15" s="293">
        <v>1.4200000000000001E-4</v>
      </c>
      <c r="AX15" s="289">
        <v>3.8580000000000003E-2</v>
      </c>
      <c r="AY15" s="74">
        <v>2</v>
      </c>
      <c r="AZ15" s="74">
        <v>1</v>
      </c>
      <c r="BA15" s="74">
        <v>0</v>
      </c>
      <c r="BB15" s="257"/>
      <c r="BC15" s="257"/>
      <c r="BD15" s="263">
        <f t="shared" si="3"/>
        <v>0.91666666666666663</v>
      </c>
      <c r="BE15" s="267">
        <v>3300</v>
      </c>
      <c r="BF15" s="261">
        <v>639.03976589000001</v>
      </c>
      <c r="BG15" s="261">
        <v>514.07083055493604</v>
      </c>
      <c r="BH15" s="261">
        <v>-507.05100917818203</v>
      </c>
      <c r="BI15" s="266">
        <v>52.1379041015742</v>
      </c>
      <c r="BJ15" s="266">
        <v>6.1630839916503604</v>
      </c>
      <c r="BK15" s="263">
        <f t="shared" si="4"/>
        <v>4.245777911320392E-2</v>
      </c>
      <c r="BL15" s="263">
        <f t="shared" si="5"/>
        <v>126.33274319107659</v>
      </c>
      <c r="BM15" s="267">
        <v>3300</v>
      </c>
      <c r="BN15" s="261">
        <v>639.03976589000001</v>
      </c>
      <c r="BO15" s="261">
        <v>511.93719807504198</v>
      </c>
      <c r="BP15" s="261">
        <v>-506.97367396337899</v>
      </c>
      <c r="BQ15" s="266">
        <v>52.129976660427303</v>
      </c>
      <c r="BR15" s="266">
        <v>6.1411364852536003</v>
      </c>
      <c r="BS15" s="263">
        <f t="shared" si="6"/>
        <v>9.1540702309238497E-3</v>
      </c>
      <c r="BT15" s="263">
        <f t="shared" si="7"/>
        <v>126.33274319107659</v>
      </c>
      <c r="BU15" s="282">
        <v>15</v>
      </c>
      <c r="BV15" s="264">
        <v>-3.8712507488151</v>
      </c>
      <c r="BW15" s="264">
        <v>2.3197193242140699</v>
      </c>
      <c r="BX15" s="263">
        <f t="shared" si="8"/>
        <v>-8.5893752218388322</v>
      </c>
      <c r="BY15" s="263">
        <f t="shared" si="9"/>
        <v>-0.90347497486122741</v>
      </c>
      <c r="BZ15" s="270"/>
      <c r="CA15" s="270"/>
      <c r="CB15" s="270"/>
      <c r="CC15" s="270"/>
      <c r="CD15" s="270"/>
      <c r="CE15" s="270"/>
      <c r="CF15" s="270"/>
      <c r="CG15" s="270"/>
      <c r="CH15" s="270"/>
      <c r="CI15" s="270"/>
      <c r="CJ15" s="270"/>
      <c r="CK15" s="270"/>
      <c r="CL15" s="270"/>
      <c r="CM15" s="270"/>
      <c r="CN15" s="270"/>
      <c r="CO15" s="270"/>
      <c r="CP15" s="270"/>
      <c r="CQ15" s="270"/>
      <c r="CR15" s="270"/>
    </row>
    <row r="16" spans="1:96" ht="12" customHeight="1">
      <c r="A16" s="257"/>
      <c r="B16" s="260">
        <f t="shared" si="10"/>
        <v>12</v>
      </c>
      <c r="C16" s="258">
        <v>28.3031199999999</v>
      </c>
      <c r="D16" s="272">
        <v>60.056623327574897</v>
      </c>
      <c r="E16" s="272">
        <v>60.056623327574897</v>
      </c>
      <c r="F16" s="272">
        <v>60.056623327574897</v>
      </c>
      <c r="G16" s="272">
        <v>60.056623327574897</v>
      </c>
      <c r="H16" s="272">
        <v>60.056623327574897</v>
      </c>
      <c r="I16" s="272">
        <v>60.056623327574897</v>
      </c>
      <c r="J16" s="272">
        <v>60.056623327574897</v>
      </c>
      <c r="K16" s="272">
        <v>60.056623327574897</v>
      </c>
      <c r="L16" s="272">
        <v>60.056623327574897</v>
      </c>
      <c r="M16" s="272">
        <v>60.056623327574897</v>
      </c>
      <c r="N16" s="272">
        <v>60.056623327574897</v>
      </c>
      <c r="O16" s="272">
        <v>60.056623327574897</v>
      </c>
      <c r="P16" s="272">
        <v>60.056623327574897</v>
      </c>
      <c r="Q16" s="272">
        <v>60.056623327574897</v>
      </c>
      <c r="R16" s="272">
        <v>60.056623327574897</v>
      </c>
      <c r="S16" s="258"/>
      <c r="T16" s="258">
        <v>59.574211229991498</v>
      </c>
      <c r="U16" s="258">
        <v>59.679060301125503</v>
      </c>
      <c r="V16" s="73">
        <f t="shared" si="2"/>
        <v>0.1048490711340051</v>
      </c>
      <c r="W16" s="257"/>
      <c r="X16" s="273">
        <v>80.046148125000002</v>
      </c>
      <c r="Y16" s="273">
        <v>80.046148125000002</v>
      </c>
      <c r="Z16" s="273">
        <v>80.046148125000002</v>
      </c>
      <c r="AA16" s="273">
        <v>80.046148125000002</v>
      </c>
      <c r="AB16" s="273">
        <v>80.046148125000002</v>
      </c>
      <c r="AC16" s="273">
        <v>80.046148125000002</v>
      </c>
      <c r="AD16" s="273">
        <v>80.046148125000002</v>
      </c>
      <c r="AE16" s="273">
        <v>53.9500898437499</v>
      </c>
      <c r="AF16" s="273">
        <v>80.046148125000002</v>
      </c>
      <c r="AG16" s="273">
        <v>80.046148125000002</v>
      </c>
      <c r="AH16" s="273">
        <v>80.046148125000002</v>
      </c>
      <c r="AI16" s="273">
        <v>80.046148125000002</v>
      </c>
      <c r="AJ16" s="273">
        <v>80.046148125000002</v>
      </c>
      <c r="AK16" s="273">
        <v>80.046148125000002</v>
      </c>
      <c r="AL16" s="273">
        <v>80.046148125000002</v>
      </c>
      <c r="AM16" s="257"/>
      <c r="AN16" s="74">
        <v>11</v>
      </c>
      <c r="AO16" s="74">
        <v>0</v>
      </c>
      <c r="AP16" s="74">
        <v>11</v>
      </c>
      <c r="AQ16" s="74">
        <v>7</v>
      </c>
      <c r="AR16" s="74">
        <v>609.61</v>
      </c>
      <c r="AS16" s="74">
        <v>30.48028</v>
      </c>
      <c r="AT16" s="290">
        <v>1E-3</v>
      </c>
      <c r="AU16" s="74">
        <v>53.9500898437499</v>
      </c>
      <c r="AV16" s="74">
        <v>1</v>
      </c>
      <c r="AW16" s="293">
        <v>1.4200000000000001E-4</v>
      </c>
      <c r="AX16" s="289">
        <v>3.8580000000000003E-2</v>
      </c>
      <c r="AY16" s="74">
        <v>2</v>
      </c>
      <c r="AZ16" s="74">
        <v>1</v>
      </c>
      <c r="BA16" s="74">
        <v>0</v>
      </c>
      <c r="BB16" s="257"/>
      <c r="BC16" s="257"/>
      <c r="BD16" s="263">
        <f t="shared" si="3"/>
        <v>1</v>
      </c>
      <c r="BE16" s="267">
        <v>3600</v>
      </c>
      <c r="BF16" s="261">
        <v>644.35058158000004</v>
      </c>
      <c r="BG16" s="261">
        <v>530.08015348652305</v>
      </c>
      <c r="BH16" s="261">
        <v>-523.02029224586602</v>
      </c>
      <c r="BI16" s="266">
        <v>52.2520558024301</v>
      </c>
      <c r="BJ16" s="266">
        <v>6.2765874118653802</v>
      </c>
      <c r="BK16" s="263">
        <f t="shared" si="4"/>
        <v>0.15596119932822372</v>
      </c>
      <c r="BL16" s="263">
        <f t="shared" si="5"/>
        <v>131.64355888107661</v>
      </c>
      <c r="BM16" s="267">
        <v>3600</v>
      </c>
      <c r="BN16" s="261">
        <v>644.35058158000004</v>
      </c>
      <c r="BO16" s="261">
        <v>523.32155890859303</v>
      </c>
      <c r="BP16" s="261">
        <v>-518.037402043989</v>
      </c>
      <c r="BQ16" s="266">
        <v>52.210321211095</v>
      </c>
      <c r="BR16" s="266">
        <v>6.2232186968893197</v>
      </c>
      <c r="BS16" s="263">
        <f t="shared" si="6"/>
        <v>9.1236281866643232E-2</v>
      </c>
      <c r="BT16" s="263">
        <f t="shared" si="7"/>
        <v>131.64355888107661</v>
      </c>
      <c r="BU16" s="283">
        <v>65</v>
      </c>
      <c r="BV16" s="264">
        <v>8.97016909943369</v>
      </c>
      <c r="BW16" s="264">
        <v>10.981594498409001</v>
      </c>
      <c r="BX16" s="263">
        <f t="shared" si="8"/>
        <v>4.2520446264099574</v>
      </c>
      <c r="BY16" s="263">
        <f t="shared" si="9"/>
        <v>7.7584001993337033</v>
      </c>
      <c r="BZ16" s="270"/>
      <c r="CA16" s="270"/>
      <c r="CB16" s="270"/>
      <c r="CC16" s="270"/>
      <c r="CD16" s="270"/>
      <c r="CE16" s="270"/>
      <c r="CF16" s="270"/>
      <c r="CG16" s="270"/>
      <c r="CH16" s="270"/>
      <c r="CI16" s="270"/>
      <c r="CJ16" s="270"/>
      <c r="CK16" s="270"/>
      <c r="CL16" s="270"/>
      <c r="CM16" s="270"/>
      <c r="CN16" s="270"/>
      <c r="CO16" s="270"/>
      <c r="CP16" s="270"/>
      <c r="CQ16" s="270"/>
      <c r="CR16" s="270"/>
    </row>
    <row r="17" spans="1:96" ht="12" customHeight="1">
      <c r="A17" s="257"/>
      <c r="B17" s="260">
        <f t="shared" si="10"/>
        <v>13</v>
      </c>
      <c r="C17" s="258">
        <v>28.3031199999999</v>
      </c>
      <c r="D17" s="272">
        <v>59.4470178588249</v>
      </c>
      <c r="E17" s="272">
        <v>59.4470178588249</v>
      </c>
      <c r="F17" s="272">
        <v>59.4470178588249</v>
      </c>
      <c r="G17" s="272">
        <v>59.4470178588249</v>
      </c>
      <c r="H17" s="272">
        <v>59.4470178588249</v>
      </c>
      <c r="I17" s="272">
        <v>59.4470178588249</v>
      </c>
      <c r="J17" s="272">
        <v>59.4470178588249</v>
      </c>
      <c r="K17" s="272">
        <v>59.4470178588249</v>
      </c>
      <c r="L17" s="272">
        <v>59.4470178588249</v>
      </c>
      <c r="M17" s="272">
        <v>59.4470178588249</v>
      </c>
      <c r="N17" s="272">
        <v>59.4470178588249</v>
      </c>
      <c r="O17" s="272">
        <v>59.4470178588249</v>
      </c>
      <c r="P17" s="272">
        <v>59.4470178588249</v>
      </c>
      <c r="Q17" s="272">
        <v>59.4470178588249</v>
      </c>
      <c r="R17" s="272">
        <v>59.4470178588249</v>
      </c>
      <c r="S17" s="258"/>
      <c r="T17" s="258">
        <v>58.9289919162307</v>
      </c>
      <c r="U17" s="258">
        <v>59.048100372058698</v>
      </c>
      <c r="V17" s="73">
        <f t="shared" si="2"/>
        <v>0.11910845582799823</v>
      </c>
      <c r="W17" s="257"/>
      <c r="X17" s="273">
        <v>79.436542500000002</v>
      </c>
      <c r="Y17" s="273">
        <v>79.436542500000002</v>
      </c>
      <c r="Z17" s="273">
        <v>79.436542500000002</v>
      </c>
      <c r="AA17" s="273">
        <v>79.436542500000002</v>
      </c>
      <c r="AB17" s="273">
        <v>79.436542500000002</v>
      </c>
      <c r="AC17" s="273">
        <v>79.436542500000002</v>
      </c>
      <c r="AD17" s="273">
        <v>79.436542500000002</v>
      </c>
      <c r="AE17" s="273">
        <v>53.340484374999903</v>
      </c>
      <c r="AF17" s="273">
        <v>79.436542500000002</v>
      </c>
      <c r="AG17" s="273">
        <v>79.436542500000002</v>
      </c>
      <c r="AH17" s="273">
        <v>79.436542500000002</v>
      </c>
      <c r="AI17" s="273">
        <v>79.436542500000002</v>
      </c>
      <c r="AJ17" s="273">
        <v>79.436542500000002</v>
      </c>
      <c r="AK17" s="273">
        <v>79.436542500000002</v>
      </c>
      <c r="AL17" s="273">
        <v>79.436542500000002</v>
      </c>
      <c r="AM17" s="257"/>
      <c r="AN17" s="74">
        <v>12</v>
      </c>
      <c r="AO17" s="74">
        <v>0</v>
      </c>
      <c r="AP17" s="74">
        <v>12</v>
      </c>
      <c r="AQ17" s="74">
        <v>7</v>
      </c>
      <c r="AR17" s="74">
        <v>609.61</v>
      </c>
      <c r="AS17" s="74">
        <v>30.48028</v>
      </c>
      <c r="AT17" s="290">
        <v>1E-3</v>
      </c>
      <c r="AU17" s="74">
        <v>53.340484374999903</v>
      </c>
      <c r="AV17" s="74">
        <v>1</v>
      </c>
      <c r="AW17" s="293">
        <v>1.4200000000000001E-4</v>
      </c>
      <c r="AX17" s="289">
        <v>3.8580000000000003E-2</v>
      </c>
      <c r="AY17" s="74">
        <v>2</v>
      </c>
      <c r="AZ17" s="74">
        <v>1</v>
      </c>
      <c r="BA17" s="74">
        <v>0</v>
      </c>
      <c r="BB17" s="257"/>
      <c r="BC17" s="257"/>
      <c r="BD17" s="263">
        <f t="shared" si="3"/>
        <v>1.0833333333333333</v>
      </c>
      <c r="BE17" s="267">
        <v>3900</v>
      </c>
      <c r="BF17" s="261">
        <v>648.18613731000005</v>
      </c>
      <c r="BG17" s="261">
        <v>545.91578402827997</v>
      </c>
      <c r="BH17" s="261">
        <v>-539.01594625868495</v>
      </c>
      <c r="BI17" s="266">
        <v>52.364314386454701</v>
      </c>
      <c r="BJ17" s="266">
        <v>6.3868694517462199</v>
      </c>
      <c r="BK17" s="263">
        <f t="shared" si="4"/>
        <v>0.26624323920906345</v>
      </c>
      <c r="BL17" s="263">
        <f t="shared" si="5"/>
        <v>135.47911461107662</v>
      </c>
      <c r="BM17" s="267">
        <v>3900</v>
      </c>
      <c r="BN17" s="261">
        <v>648.18613731000005</v>
      </c>
      <c r="BO17" s="261">
        <v>534.90445547394495</v>
      </c>
      <c r="BP17" s="261">
        <v>-529.45048199861003</v>
      </c>
      <c r="BQ17" s="266">
        <v>52.291912685245798</v>
      </c>
      <c r="BR17" s="266">
        <v>6.3054286996195898</v>
      </c>
      <c r="BS17" s="263">
        <f t="shared" si="6"/>
        <v>0.17344628459691336</v>
      </c>
      <c r="BT17" s="263">
        <f t="shared" si="7"/>
        <v>135.47911461107662</v>
      </c>
      <c r="BU17" s="284">
        <v>1</v>
      </c>
      <c r="BV17" s="264">
        <v>21.713346940720299</v>
      </c>
      <c r="BW17" s="264">
        <v>19.5231983743477</v>
      </c>
      <c r="BX17" s="263">
        <f t="shared" si="8"/>
        <v>16.995222467696568</v>
      </c>
      <c r="BY17" s="263">
        <f t="shared" si="9"/>
        <v>16.300004075272405</v>
      </c>
      <c r="BZ17" s="270"/>
      <c r="CA17" s="270"/>
      <c r="CB17" s="270"/>
      <c r="CC17" s="270"/>
      <c r="CD17" s="270"/>
      <c r="CE17" s="270"/>
      <c r="CF17" s="270"/>
      <c r="CG17" s="270"/>
      <c r="CH17" s="270"/>
      <c r="CI17" s="270"/>
      <c r="CJ17" s="270"/>
      <c r="CK17" s="270"/>
      <c r="CL17" s="270"/>
      <c r="CM17" s="270"/>
      <c r="CN17" s="270"/>
      <c r="CO17" s="270"/>
      <c r="CP17" s="270"/>
      <c r="CQ17" s="270"/>
      <c r="CR17" s="270"/>
    </row>
    <row r="18" spans="1:96" ht="12" customHeight="1">
      <c r="A18" s="257"/>
      <c r="B18" s="260">
        <f t="shared" si="10"/>
        <v>14</v>
      </c>
      <c r="C18" s="258">
        <v>28.3031199999999</v>
      </c>
      <c r="D18" s="272">
        <v>58.837412390074903</v>
      </c>
      <c r="E18" s="272">
        <v>58.837412390074903</v>
      </c>
      <c r="F18" s="272">
        <v>58.837412390074903</v>
      </c>
      <c r="G18" s="272">
        <v>58.837412390074903</v>
      </c>
      <c r="H18" s="272">
        <v>58.837412390074903</v>
      </c>
      <c r="I18" s="272">
        <v>58.837412390074903</v>
      </c>
      <c r="J18" s="272">
        <v>58.837412390074903</v>
      </c>
      <c r="K18" s="272">
        <v>58.837412390074903</v>
      </c>
      <c r="L18" s="272">
        <v>58.837412390074903</v>
      </c>
      <c r="M18" s="272">
        <v>58.837412390074903</v>
      </c>
      <c r="N18" s="272">
        <v>58.837412390074903</v>
      </c>
      <c r="O18" s="272">
        <v>58.837412390074903</v>
      </c>
      <c r="P18" s="272">
        <v>58.837412390074903</v>
      </c>
      <c r="Q18" s="272">
        <v>58.837412390074903</v>
      </c>
      <c r="R18" s="272">
        <v>58.837412390074903</v>
      </c>
      <c r="S18" s="258"/>
      <c r="T18" s="258">
        <v>58.285139773647003</v>
      </c>
      <c r="U18" s="258">
        <v>58.418938262535001</v>
      </c>
      <c r="V18" s="73">
        <f t="shared" si="2"/>
        <v>0.13379848888799728</v>
      </c>
      <c r="W18" s="257"/>
      <c r="X18" s="273">
        <v>78.826936875000001</v>
      </c>
      <c r="Y18" s="273">
        <v>78.826936875000001</v>
      </c>
      <c r="Z18" s="273">
        <v>78.826936875000001</v>
      </c>
      <c r="AA18" s="273">
        <v>78.826936875000001</v>
      </c>
      <c r="AB18" s="273">
        <v>78.826936875000001</v>
      </c>
      <c r="AC18" s="273">
        <v>78.826936875000001</v>
      </c>
      <c r="AD18" s="273">
        <v>78.826936875000001</v>
      </c>
      <c r="AE18" s="273">
        <v>52.730878906249899</v>
      </c>
      <c r="AF18" s="273">
        <v>78.826936875000001</v>
      </c>
      <c r="AG18" s="273">
        <v>78.826936875000001</v>
      </c>
      <c r="AH18" s="273">
        <v>78.826936875000001</v>
      </c>
      <c r="AI18" s="273">
        <v>78.826936875000001</v>
      </c>
      <c r="AJ18" s="273">
        <v>78.826936875000001</v>
      </c>
      <c r="AK18" s="273">
        <v>78.826936875000001</v>
      </c>
      <c r="AL18" s="273">
        <v>78.826936875000001</v>
      </c>
      <c r="AM18" s="257"/>
      <c r="AN18" s="74">
        <v>13</v>
      </c>
      <c r="AO18" s="74">
        <v>0</v>
      </c>
      <c r="AP18" s="74">
        <v>13</v>
      </c>
      <c r="AQ18" s="74">
        <v>7</v>
      </c>
      <c r="AR18" s="74">
        <v>609.61</v>
      </c>
      <c r="AS18" s="74">
        <v>30.48028</v>
      </c>
      <c r="AT18" s="290">
        <v>1E-3</v>
      </c>
      <c r="AU18" s="74">
        <v>52.730878906249899</v>
      </c>
      <c r="AV18" s="74">
        <v>1</v>
      </c>
      <c r="AW18" s="293">
        <v>1.4200000000000001E-4</v>
      </c>
      <c r="AX18" s="289">
        <v>3.8580000000000003E-2</v>
      </c>
      <c r="AY18" s="74">
        <v>2</v>
      </c>
      <c r="AZ18" s="74">
        <v>1</v>
      </c>
      <c r="BA18" s="74">
        <v>0</v>
      </c>
      <c r="BB18" s="257"/>
      <c r="BC18" s="257"/>
      <c r="BD18" s="263">
        <f t="shared" si="3"/>
        <v>1.1666666666666667</v>
      </c>
      <c r="BE18" s="267">
        <v>4200</v>
      </c>
      <c r="BF18" s="261">
        <v>650.50440994999997</v>
      </c>
      <c r="BG18" s="261">
        <v>561.18070600640203</v>
      </c>
      <c r="BH18" s="261">
        <v>-554.60492869542895</v>
      </c>
      <c r="BI18" s="266">
        <v>52.471876503766502</v>
      </c>
      <c r="BJ18" s="266">
        <v>6.4914769495026299</v>
      </c>
      <c r="BK18" s="263">
        <f t="shared" si="4"/>
        <v>0.37085073696547344</v>
      </c>
      <c r="BL18" s="263">
        <f t="shared" si="5"/>
        <v>137.79738725107654</v>
      </c>
      <c r="BM18" s="267">
        <v>4200</v>
      </c>
      <c r="BN18" s="261">
        <v>650.50440994999997</v>
      </c>
      <c r="BO18" s="261">
        <v>546.35691165145499</v>
      </c>
      <c r="BP18" s="261">
        <v>-540.88185846698195</v>
      </c>
      <c r="BQ18" s="266">
        <v>52.372410257232502</v>
      </c>
      <c r="BR18" s="266">
        <v>6.3855303509485903</v>
      </c>
      <c r="BS18" s="263">
        <f t="shared" si="6"/>
        <v>0.25354793592591385</v>
      </c>
      <c r="BT18" s="263">
        <f t="shared" si="7"/>
        <v>137.79738725107654</v>
      </c>
      <c r="BU18" s="270"/>
      <c r="BV18" s="264">
        <v>34.218718475606799</v>
      </c>
      <c r="BW18" s="264">
        <v>27.8509826255553</v>
      </c>
      <c r="BX18" s="263">
        <f t="shared" si="8"/>
        <v>29.500594002583068</v>
      </c>
      <c r="BY18" s="263">
        <f t="shared" si="9"/>
        <v>24.627788326480001</v>
      </c>
      <c r="BZ18" s="270"/>
      <c r="CA18" s="270"/>
      <c r="CB18" s="270"/>
      <c r="CC18" s="270"/>
      <c r="CD18" s="270"/>
      <c r="CE18" s="270"/>
      <c r="CF18" s="270"/>
      <c r="CG18" s="270"/>
      <c r="CH18" s="270"/>
      <c r="CI18" s="270"/>
      <c r="CJ18" s="270"/>
      <c r="CK18" s="270"/>
      <c r="CL18" s="270"/>
      <c r="CM18" s="270"/>
      <c r="CN18" s="270"/>
      <c r="CO18" s="270"/>
      <c r="CP18" s="270"/>
      <c r="CQ18" s="270"/>
      <c r="CR18" s="270"/>
    </row>
    <row r="19" spans="1:96" ht="12" customHeight="1">
      <c r="A19" s="257"/>
      <c r="B19" s="260">
        <f t="shared" si="10"/>
        <v>15</v>
      </c>
      <c r="C19" s="258">
        <v>28.3031199999999</v>
      </c>
      <c r="D19" s="272">
        <v>58.227806921324898</v>
      </c>
      <c r="E19" s="272">
        <v>58.227806921324898</v>
      </c>
      <c r="F19" s="272">
        <v>58.227806921324898</v>
      </c>
      <c r="G19" s="272">
        <v>58.227806921324898</v>
      </c>
      <c r="H19" s="272">
        <v>58.227806921324898</v>
      </c>
      <c r="I19" s="272">
        <v>58.227806921324898</v>
      </c>
      <c r="J19" s="272">
        <v>58.227806921324898</v>
      </c>
      <c r="K19" s="272">
        <v>58.227806921324898</v>
      </c>
      <c r="L19" s="272">
        <v>58.227806921324898</v>
      </c>
      <c r="M19" s="272">
        <v>58.227806921324898</v>
      </c>
      <c r="N19" s="272">
        <v>58.227806921324898</v>
      </c>
      <c r="O19" s="272">
        <v>58.227806921324898</v>
      </c>
      <c r="P19" s="272">
        <v>58.227806921324898</v>
      </c>
      <c r="Q19" s="272">
        <v>58.227806921324898</v>
      </c>
      <c r="R19" s="272">
        <v>58.227806921324898</v>
      </c>
      <c r="S19" s="258"/>
      <c r="T19" s="258">
        <v>57.642723742484002</v>
      </c>
      <c r="U19" s="258">
        <v>57.791549704927398</v>
      </c>
      <c r="V19" s="73">
        <f t="shared" si="2"/>
        <v>0.14882596244339652</v>
      </c>
      <c r="W19" s="257"/>
      <c r="X19" s="273">
        <v>78.217331250000001</v>
      </c>
      <c r="Y19" s="273">
        <v>78.217331250000001</v>
      </c>
      <c r="Z19" s="273">
        <v>78.217331250000001</v>
      </c>
      <c r="AA19" s="273">
        <v>78.217331250000001</v>
      </c>
      <c r="AB19" s="273">
        <v>78.217331250000001</v>
      </c>
      <c r="AC19" s="273">
        <v>78.217331250000001</v>
      </c>
      <c r="AD19" s="273">
        <v>78.217331250000001</v>
      </c>
      <c r="AE19" s="273">
        <v>52.121273437499902</v>
      </c>
      <c r="AF19" s="273">
        <v>78.217331250000001</v>
      </c>
      <c r="AG19" s="273">
        <v>78.217331250000001</v>
      </c>
      <c r="AH19" s="273">
        <v>78.217331250000001</v>
      </c>
      <c r="AI19" s="273">
        <v>78.217331250000001</v>
      </c>
      <c r="AJ19" s="273">
        <v>78.217331250000001</v>
      </c>
      <c r="AK19" s="273">
        <v>78.217331250000001</v>
      </c>
      <c r="AL19" s="273">
        <v>78.217331250000001</v>
      </c>
      <c r="AM19" s="257"/>
      <c r="AN19" s="74">
        <v>14</v>
      </c>
      <c r="AO19" s="74">
        <v>0</v>
      </c>
      <c r="AP19" s="74">
        <v>14</v>
      </c>
      <c r="AQ19" s="74">
        <v>7</v>
      </c>
      <c r="AR19" s="74">
        <v>609.61</v>
      </c>
      <c r="AS19" s="74">
        <v>30.48028</v>
      </c>
      <c r="AT19" s="290">
        <v>1E-3</v>
      </c>
      <c r="AU19" s="74">
        <v>52.121273437499902</v>
      </c>
      <c r="AV19" s="74">
        <v>1</v>
      </c>
      <c r="AW19" s="293">
        <v>1.4200000000000001E-4</v>
      </c>
      <c r="AX19" s="289">
        <v>3.8580000000000003E-2</v>
      </c>
      <c r="AY19" s="74">
        <v>2</v>
      </c>
      <c r="AZ19" s="74">
        <v>1</v>
      </c>
      <c r="BA19" s="74">
        <v>0</v>
      </c>
      <c r="BB19" s="257"/>
      <c r="BC19" s="257"/>
      <c r="BD19" s="263">
        <f t="shared" si="3"/>
        <v>1.25</v>
      </c>
      <c r="BE19" s="267">
        <v>4500</v>
      </c>
      <c r="BF19" s="261">
        <v>651.28</v>
      </c>
      <c r="BG19" s="261">
        <v>575.58660547156501</v>
      </c>
      <c r="BH19" s="261">
        <v>-569.44619716756097</v>
      </c>
      <c r="BI19" s="266">
        <v>52.572744627661002</v>
      </c>
      <c r="BJ19" s="266">
        <v>6.5888064163201099</v>
      </c>
      <c r="BK19" s="263">
        <f t="shared" si="4"/>
        <v>0.46818020378295344</v>
      </c>
      <c r="BL19" s="263">
        <f t="shared" si="5"/>
        <v>138.57297730107655</v>
      </c>
      <c r="BM19" s="267">
        <v>4500</v>
      </c>
      <c r="BN19" s="261">
        <v>651.28</v>
      </c>
      <c r="BO19" s="261">
        <v>557.40687914869704</v>
      </c>
      <c r="BP19" s="261">
        <v>-552.03326053184503</v>
      </c>
      <c r="BQ19" s="266">
        <v>52.4498627456531</v>
      </c>
      <c r="BR19" s="266">
        <v>6.4618097640405203</v>
      </c>
      <c r="BS19" s="263">
        <f t="shared" si="6"/>
        <v>0.32982734901784383</v>
      </c>
      <c r="BT19" s="263">
        <f t="shared" si="7"/>
        <v>138.57297730107655</v>
      </c>
      <c r="BU19" s="270"/>
      <c r="BV19" s="264">
        <v>46.349323878277701</v>
      </c>
      <c r="BW19" s="264">
        <v>35.873740695130103</v>
      </c>
      <c r="BX19" s="263">
        <f t="shared" si="8"/>
        <v>41.631199405253966</v>
      </c>
      <c r="BY19" s="263">
        <f t="shared" si="9"/>
        <v>32.650546396054807</v>
      </c>
      <c r="BZ19" s="270"/>
      <c r="CA19" s="270"/>
      <c r="CB19" s="270"/>
      <c r="CC19" s="270"/>
      <c r="CD19" s="270"/>
      <c r="CE19" s="270"/>
      <c r="CF19" s="270"/>
      <c r="CG19" s="270"/>
      <c r="CH19" s="270"/>
      <c r="CI19" s="270"/>
      <c r="CJ19" s="270"/>
      <c r="CK19" s="270"/>
      <c r="CL19" s="270"/>
      <c r="CM19" s="270"/>
      <c r="CN19" s="270"/>
      <c r="CO19" s="270"/>
      <c r="CP19" s="270"/>
      <c r="CQ19" s="270"/>
      <c r="CR19" s="270"/>
    </row>
    <row r="20" spans="1:96" ht="12" customHeight="1">
      <c r="A20" s="257"/>
      <c r="B20" s="259">
        <f t="shared" si="10"/>
        <v>16</v>
      </c>
      <c r="C20" s="258"/>
      <c r="D20" s="272">
        <v>57.618201452574901</v>
      </c>
      <c r="E20" s="272">
        <v>57.618201452574901</v>
      </c>
      <c r="F20" s="272">
        <v>57.618201452574901</v>
      </c>
      <c r="G20" s="272">
        <v>57.618201452574901</v>
      </c>
      <c r="H20" s="272">
        <v>57.618201452574901</v>
      </c>
      <c r="I20" s="272">
        <v>57.618201452574901</v>
      </c>
      <c r="J20" s="272">
        <v>57.618201452574901</v>
      </c>
      <c r="K20" s="272">
        <v>57.618201452574901</v>
      </c>
      <c r="L20" s="272">
        <v>57.618201452574901</v>
      </c>
      <c r="M20" s="272">
        <v>57.618201452574901</v>
      </c>
      <c r="N20" s="272">
        <v>57.618201452574901</v>
      </c>
      <c r="O20" s="272">
        <v>57.618201452574901</v>
      </c>
      <c r="P20" s="272">
        <v>57.618201452574901</v>
      </c>
      <c r="Q20" s="272">
        <v>57.618201452574901</v>
      </c>
      <c r="R20" s="272">
        <v>57.618201452574901</v>
      </c>
      <c r="S20" s="258"/>
      <c r="T20" s="258">
        <v>57.001809344973402</v>
      </c>
      <c r="U20" s="258">
        <v>57.165906635615102</v>
      </c>
      <c r="V20" s="73">
        <f t="shared" si="2"/>
        <v>0.16409729064169909</v>
      </c>
      <c r="W20" s="257"/>
      <c r="X20" s="273">
        <v>77.607725625</v>
      </c>
      <c r="Y20" s="273">
        <v>77.607725625</v>
      </c>
      <c r="Z20" s="273">
        <v>77.607725625</v>
      </c>
      <c r="AA20" s="273">
        <v>77.607725625</v>
      </c>
      <c r="AB20" s="273">
        <v>77.607725625</v>
      </c>
      <c r="AC20" s="273">
        <v>77.607725625</v>
      </c>
      <c r="AD20" s="273">
        <v>77.607725625</v>
      </c>
      <c r="AE20" s="273">
        <v>51.511667968749897</v>
      </c>
      <c r="AF20" s="273">
        <v>77.607725625</v>
      </c>
      <c r="AG20" s="273">
        <v>77.607725625</v>
      </c>
      <c r="AH20" s="273">
        <v>77.607725625</v>
      </c>
      <c r="AI20" s="273">
        <v>77.607725625</v>
      </c>
      <c r="AJ20" s="273">
        <v>77.607725625</v>
      </c>
      <c r="AK20" s="273">
        <v>77.607725625</v>
      </c>
      <c r="AL20" s="273">
        <v>77.607725625</v>
      </c>
      <c r="AM20" s="257"/>
      <c r="AN20" s="74">
        <v>15</v>
      </c>
      <c r="AO20" s="74">
        <v>0</v>
      </c>
      <c r="AP20" s="74">
        <v>15</v>
      </c>
      <c r="AQ20" s="74">
        <v>7</v>
      </c>
      <c r="AR20" s="74">
        <v>609.61</v>
      </c>
      <c r="AS20" s="74">
        <v>30.48028</v>
      </c>
      <c r="AT20" s="290">
        <v>1E-3</v>
      </c>
      <c r="AU20" s="74">
        <v>51.511667968749897</v>
      </c>
      <c r="AV20" s="74">
        <v>1</v>
      </c>
      <c r="AW20" s="293">
        <v>1.4200000000000001E-4</v>
      </c>
      <c r="AX20" s="289">
        <v>3.8580000000000003E-2</v>
      </c>
      <c r="AY20" s="74">
        <v>2</v>
      </c>
      <c r="AZ20" s="74">
        <v>1</v>
      </c>
      <c r="BA20" s="74">
        <v>0</v>
      </c>
      <c r="BB20" s="257"/>
      <c r="BC20" s="257"/>
      <c r="BD20" s="263">
        <f t="shared" si="3"/>
        <v>1.3333333333333333</v>
      </c>
      <c r="BE20" s="267">
        <v>4800</v>
      </c>
      <c r="BF20" s="261">
        <v>650.50440994999997</v>
      </c>
      <c r="BG20" s="261">
        <v>588.94171026525305</v>
      </c>
      <c r="BH20" s="261">
        <v>-583.30388512832894</v>
      </c>
      <c r="BI20" s="266">
        <v>52.665675088680203</v>
      </c>
      <c r="BJ20" s="266">
        <v>6.6778977814297402</v>
      </c>
      <c r="BK20" s="263">
        <f t="shared" si="4"/>
        <v>0.55727156889258378</v>
      </c>
      <c r="BL20" s="263">
        <f t="shared" si="5"/>
        <v>137.79738725107654</v>
      </c>
      <c r="BM20" s="267">
        <v>4800</v>
      </c>
      <c r="BN20" s="261">
        <v>650.50440994999997</v>
      </c>
      <c r="BO20" s="261">
        <v>567.85274910193903</v>
      </c>
      <c r="BP20" s="261">
        <v>-562.67162028507096</v>
      </c>
      <c r="BQ20" s="266">
        <v>52.522846510881401</v>
      </c>
      <c r="BR20" s="266">
        <v>6.5330755313243003</v>
      </c>
      <c r="BS20" s="263">
        <f t="shared" si="6"/>
        <v>0.40109311630162381</v>
      </c>
      <c r="BT20" s="263">
        <f t="shared" si="7"/>
        <v>137.79738725107654</v>
      </c>
      <c r="BU20" s="270"/>
      <c r="BV20" s="264">
        <v>57.972307791469099</v>
      </c>
      <c r="BW20" s="264">
        <v>43.503606697224299</v>
      </c>
      <c r="BX20" s="263">
        <f t="shared" si="8"/>
        <v>53.254183318445364</v>
      </c>
      <c r="BY20" s="263">
        <f t="shared" si="9"/>
        <v>40.280412398149004</v>
      </c>
      <c r="BZ20" s="270"/>
      <c r="CA20" s="270"/>
      <c r="CB20" s="270"/>
      <c r="CC20" s="270"/>
      <c r="CD20" s="270"/>
      <c r="CE20" s="270"/>
      <c r="CF20" s="270"/>
      <c r="CG20" s="270"/>
      <c r="CH20" s="270"/>
      <c r="CI20" s="270"/>
      <c r="CJ20" s="270"/>
      <c r="CK20" s="270"/>
      <c r="CL20" s="270"/>
      <c r="CM20" s="270"/>
      <c r="CN20" s="270"/>
      <c r="CO20" s="270"/>
      <c r="CP20" s="270"/>
      <c r="CQ20" s="270"/>
      <c r="CR20" s="270"/>
    </row>
    <row r="21" spans="1:96" ht="12" customHeight="1">
      <c r="A21" s="257"/>
      <c r="B21" s="259">
        <f t="shared" si="10"/>
        <v>17</v>
      </c>
      <c r="C21" s="258"/>
      <c r="D21" s="272">
        <v>57.008595983824897</v>
      </c>
      <c r="E21" s="272">
        <v>57.008595983824897</v>
      </c>
      <c r="F21" s="272">
        <v>57.008595983824897</v>
      </c>
      <c r="G21" s="272">
        <v>57.008595983824897</v>
      </c>
      <c r="H21" s="272">
        <v>57.008595983824897</v>
      </c>
      <c r="I21" s="272">
        <v>57.008595983824897</v>
      </c>
      <c r="J21" s="272">
        <v>57.008595983824897</v>
      </c>
      <c r="K21" s="272">
        <v>57.008595983824897</v>
      </c>
      <c r="L21" s="272">
        <v>57.008595983824897</v>
      </c>
      <c r="M21" s="272">
        <v>57.008595983824897</v>
      </c>
      <c r="N21" s="272">
        <v>57.008595983824897</v>
      </c>
      <c r="O21" s="272">
        <v>57.008595983824897</v>
      </c>
      <c r="P21" s="272">
        <v>57.008595983824897</v>
      </c>
      <c r="Q21" s="272">
        <v>57.008595983824897</v>
      </c>
      <c r="R21" s="272">
        <v>57.008595983824897</v>
      </c>
      <c r="S21" s="258"/>
      <c r="T21" s="258">
        <v>56.362458444709198</v>
      </c>
      <c r="U21" s="258">
        <v>56.541977404127202</v>
      </c>
      <c r="V21" s="73">
        <f t="shared" si="2"/>
        <v>0.17951895941800444</v>
      </c>
      <c r="W21" s="257"/>
      <c r="X21" s="273">
        <v>76.99812</v>
      </c>
      <c r="Y21" s="273">
        <v>76.99812</v>
      </c>
      <c r="Z21" s="273">
        <v>76.99812</v>
      </c>
      <c r="AA21" s="273">
        <v>76.99812</v>
      </c>
      <c r="AB21" s="273">
        <v>76.99812</v>
      </c>
      <c r="AC21" s="273">
        <v>76.99812</v>
      </c>
      <c r="AD21" s="273">
        <v>76.99812</v>
      </c>
      <c r="AE21" s="273">
        <v>50.9020624999999</v>
      </c>
      <c r="AF21" s="273">
        <v>76.99812</v>
      </c>
      <c r="AG21" s="273">
        <v>76.99812</v>
      </c>
      <c r="AH21" s="273">
        <v>76.99812</v>
      </c>
      <c r="AI21" s="273">
        <v>76.99812</v>
      </c>
      <c r="AJ21" s="273">
        <v>76.99812</v>
      </c>
      <c r="AK21" s="273">
        <v>76.99812</v>
      </c>
      <c r="AL21" s="273">
        <v>76.99812</v>
      </c>
      <c r="AM21" s="257"/>
      <c r="AN21" s="74">
        <v>16</v>
      </c>
      <c r="AO21" s="74">
        <v>0</v>
      </c>
      <c r="AP21" s="74">
        <v>16</v>
      </c>
      <c r="AQ21" s="74">
        <v>7</v>
      </c>
      <c r="AR21" s="74">
        <v>609.61</v>
      </c>
      <c r="AS21" s="74">
        <v>30.48028</v>
      </c>
      <c r="AT21" s="290">
        <v>1E-3</v>
      </c>
      <c r="AU21" s="74">
        <v>50.9020624999999</v>
      </c>
      <c r="AV21" s="74">
        <v>1</v>
      </c>
      <c r="AW21" s="293">
        <v>1.4200000000000001E-4</v>
      </c>
      <c r="AX21" s="289">
        <v>3.8580000000000003E-2</v>
      </c>
      <c r="AY21" s="74">
        <v>2</v>
      </c>
      <c r="AZ21" s="74">
        <v>1</v>
      </c>
      <c r="BA21" s="74">
        <v>0</v>
      </c>
      <c r="BB21" s="257"/>
      <c r="BC21" s="257"/>
      <c r="BD21" s="263">
        <f t="shared" si="3"/>
        <v>1.4166666666666667</v>
      </c>
      <c r="BE21" s="267">
        <v>5100</v>
      </c>
      <c r="BF21" s="261">
        <v>648.18613731000005</v>
      </c>
      <c r="BG21" s="261">
        <v>601.11275887009901</v>
      </c>
      <c r="BH21" s="261">
        <v>-596.01916291242298</v>
      </c>
      <c r="BI21" s="266">
        <v>52.749908130390402</v>
      </c>
      <c r="BJ21" s="266">
        <v>6.7581349775396404</v>
      </c>
      <c r="BK21" s="263">
        <f t="shared" si="4"/>
        <v>0.63750876500248399</v>
      </c>
      <c r="BL21" s="263">
        <f t="shared" si="5"/>
        <v>135.47911461107662</v>
      </c>
      <c r="BM21" s="267">
        <v>5100</v>
      </c>
      <c r="BN21" s="261">
        <v>648.18613731000005</v>
      </c>
      <c r="BO21" s="261">
        <v>577.54698079815205</v>
      </c>
      <c r="BP21" s="261">
        <v>-572.62573615585802</v>
      </c>
      <c r="BQ21" s="266">
        <v>52.590371695134202</v>
      </c>
      <c r="BR21" s="266">
        <v>6.59849459024952</v>
      </c>
      <c r="BS21" s="263">
        <f t="shared" si="6"/>
        <v>0.46651217522684352</v>
      </c>
      <c r="BT21" s="263">
        <f t="shared" si="7"/>
        <v>135.47911461107662</v>
      </c>
      <c r="BU21" s="270"/>
      <c r="BV21" s="264">
        <v>68.960374368930601</v>
      </c>
      <c r="BW21" s="264">
        <v>50.657017731229303</v>
      </c>
      <c r="BX21" s="263">
        <f t="shared" si="8"/>
        <v>64.242249895906866</v>
      </c>
      <c r="BY21" s="263">
        <f t="shared" si="9"/>
        <v>47.433823432154007</v>
      </c>
      <c r="BZ21" s="270"/>
      <c r="CA21" s="270"/>
      <c r="CB21" s="270"/>
      <c r="CC21" s="270"/>
      <c r="CD21" s="270"/>
      <c r="CE21" s="270"/>
      <c r="CF21" s="270"/>
      <c r="CG21" s="270"/>
      <c r="CH21" s="270"/>
      <c r="CI21" s="270"/>
      <c r="CJ21" s="270"/>
      <c r="CK21" s="270"/>
      <c r="CL21" s="270"/>
      <c r="CM21" s="270"/>
      <c r="CN21" s="270"/>
      <c r="CO21" s="270"/>
      <c r="CP21" s="270"/>
      <c r="CQ21" s="270"/>
      <c r="CR21" s="270"/>
    </row>
    <row r="22" spans="1:96" ht="12" customHeight="1">
      <c r="A22" s="257"/>
      <c r="B22" s="259">
        <f t="shared" si="10"/>
        <v>18</v>
      </c>
      <c r="C22" s="258"/>
      <c r="D22" s="272">
        <v>56.3989905150749</v>
      </c>
      <c r="E22" s="272">
        <v>56.3989905150749</v>
      </c>
      <c r="F22" s="272">
        <v>56.3989905150749</v>
      </c>
      <c r="G22" s="272">
        <v>56.3989905150749</v>
      </c>
      <c r="H22" s="272">
        <v>56.3989905150749</v>
      </c>
      <c r="I22" s="272">
        <v>56.3989905150749</v>
      </c>
      <c r="J22" s="272">
        <v>56.3989905150749</v>
      </c>
      <c r="K22" s="272">
        <v>56.3989905150749</v>
      </c>
      <c r="L22" s="272">
        <v>56.3989905150749</v>
      </c>
      <c r="M22" s="272">
        <v>56.3989905150749</v>
      </c>
      <c r="N22" s="272">
        <v>56.3989905150749</v>
      </c>
      <c r="O22" s="272">
        <v>56.3989905150749</v>
      </c>
      <c r="P22" s="272">
        <v>56.3989905150749</v>
      </c>
      <c r="Q22" s="272">
        <v>56.3989905150749</v>
      </c>
      <c r="R22" s="272">
        <v>56.3989905150749</v>
      </c>
      <c r="S22" s="258"/>
      <c r="T22" s="258">
        <v>55.7247290126801</v>
      </c>
      <c r="U22" s="258">
        <v>55.9197269921833</v>
      </c>
      <c r="V22" s="73">
        <f t="shared" si="2"/>
        <v>0.1949979795031993</v>
      </c>
      <c r="W22" s="257"/>
      <c r="X22" s="273">
        <v>76.3885143749999</v>
      </c>
      <c r="Y22" s="273">
        <v>76.3885143749999</v>
      </c>
      <c r="Z22" s="273">
        <v>76.3885143749999</v>
      </c>
      <c r="AA22" s="273">
        <v>76.3885143749999</v>
      </c>
      <c r="AB22" s="273">
        <v>76.3885143749999</v>
      </c>
      <c r="AC22" s="273">
        <v>76.3885143749999</v>
      </c>
      <c r="AD22" s="273">
        <v>76.3885143749999</v>
      </c>
      <c r="AE22" s="273">
        <v>50.292457031249903</v>
      </c>
      <c r="AF22" s="273">
        <v>76.3885143749999</v>
      </c>
      <c r="AG22" s="273">
        <v>76.3885143749999</v>
      </c>
      <c r="AH22" s="273">
        <v>76.3885143749999</v>
      </c>
      <c r="AI22" s="273">
        <v>76.3885143749999</v>
      </c>
      <c r="AJ22" s="273">
        <v>76.3885143749999</v>
      </c>
      <c r="AK22" s="273">
        <v>76.3885143749999</v>
      </c>
      <c r="AL22" s="273">
        <v>76.3885143749999</v>
      </c>
      <c r="AM22" s="257"/>
      <c r="AN22" s="74">
        <v>17</v>
      </c>
      <c r="AO22" s="74">
        <v>0</v>
      </c>
      <c r="AP22" s="74">
        <v>17</v>
      </c>
      <c r="AQ22" s="74">
        <v>7</v>
      </c>
      <c r="AR22" s="74">
        <v>609.61</v>
      </c>
      <c r="AS22" s="74">
        <v>30.48028</v>
      </c>
      <c r="AT22" s="290">
        <v>1E-3</v>
      </c>
      <c r="AU22" s="74">
        <v>50.292457031249903</v>
      </c>
      <c r="AV22" s="74">
        <v>1</v>
      </c>
      <c r="AW22" s="293">
        <v>1.4200000000000001E-4</v>
      </c>
      <c r="AX22" s="289">
        <v>3.8580000000000003E-2</v>
      </c>
      <c r="AY22" s="74">
        <v>2</v>
      </c>
      <c r="AZ22" s="74">
        <v>1</v>
      </c>
      <c r="BA22" s="74">
        <v>0</v>
      </c>
      <c r="BB22" s="257"/>
      <c r="BC22" s="257"/>
      <c r="BD22" s="263">
        <f t="shared" si="3"/>
        <v>1.5</v>
      </c>
      <c r="BE22" s="267">
        <v>5400</v>
      </c>
      <c r="BF22" s="261">
        <v>644.35058158000004</v>
      </c>
      <c r="BG22" s="261">
        <v>611.99462693013902</v>
      </c>
      <c r="BH22" s="261">
        <v>-607.475380640205</v>
      </c>
      <c r="BI22" s="266">
        <v>52.8249214327979</v>
      </c>
      <c r="BJ22" s="266">
        <v>6.8290518324074601</v>
      </c>
      <c r="BK22" s="263">
        <f t="shared" si="4"/>
        <v>0.70842561987030361</v>
      </c>
      <c r="BL22" s="263">
        <f t="shared" si="5"/>
        <v>131.64355888107661</v>
      </c>
      <c r="BM22" s="267">
        <v>5400</v>
      </c>
      <c r="BN22" s="261">
        <v>644.35058158000004</v>
      </c>
      <c r="BO22" s="261">
        <v>586.37442218941999</v>
      </c>
      <c r="BP22" s="261">
        <v>-581.76664677207395</v>
      </c>
      <c r="BQ22" s="266">
        <v>52.651720700149703</v>
      </c>
      <c r="BR22" s="266">
        <v>6.65743590450922</v>
      </c>
      <c r="BS22" s="263">
        <f t="shared" si="6"/>
        <v>0.52545348948654347</v>
      </c>
      <c r="BT22" s="263">
        <f t="shared" si="7"/>
        <v>131.64355888107661</v>
      </c>
      <c r="BU22" s="270"/>
      <c r="BV22" s="264">
        <v>79.193181429680394</v>
      </c>
      <c r="BW22" s="264">
        <v>57.255629069323902</v>
      </c>
      <c r="BX22" s="263">
        <f t="shared" si="8"/>
        <v>74.475056956656658</v>
      </c>
      <c r="BY22" s="263">
        <f t="shared" si="9"/>
        <v>54.032434770248607</v>
      </c>
      <c r="BZ22" s="270"/>
      <c r="CA22" s="270"/>
      <c r="CB22" s="270"/>
      <c r="CC22" s="270"/>
      <c r="CD22" s="270"/>
      <c r="CE22" s="270"/>
      <c r="CF22" s="270"/>
      <c r="CG22" s="270"/>
      <c r="CH22" s="270"/>
      <c r="CI22" s="270"/>
      <c r="CJ22" s="270"/>
      <c r="CK22" s="270"/>
      <c r="CL22" s="270"/>
      <c r="CM22" s="270"/>
      <c r="CN22" s="270"/>
      <c r="CO22" s="270"/>
      <c r="CP22" s="270"/>
      <c r="CQ22" s="270"/>
      <c r="CR22" s="270"/>
    </row>
    <row r="23" spans="1:96" ht="12" customHeight="1">
      <c r="A23" s="257"/>
      <c r="B23" s="259">
        <f t="shared" si="10"/>
        <v>19</v>
      </c>
      <c r="C23" s="258"/>
      <c r="D23" s="272">
        <v>55.789385046324902</v>
      </c>
      <c r="E23" s="272">
        <v>55.789385046324902</v>
      </c>
      <c r="F23" s="272">
        <v>55.789385046324902</v>
      </c>
      <c r="G23" s="272">
        <v>55.789385046324902</v>
      </c>
      <c r="H23" s="272">
        <v>55.789385046324902</v>
      </c>
      <c r="I23" s="272">
        <v>55.789385046324902</v>
      </c>
      <c r="J23" s="272">
        <v>55.789385046324902</v>
      </c>
      <c r="K23" s="272">
        <v>55.789385046324902</v>
      </c>
      <c r="L23" s="272">
        <v>55.789385046324902</v>
      </c>
      <c r="M23" s="272">
        <v>55.789385046324902</v>
      </c>
      <c r="N23" s="272">
        <v>55.789385046324902</v>
      </c>
      <c r="O23" s="272">
        <v>55.789385046324902</v>
      </c>
      <c r="P23" s="272">
        <v>55.789385046324902</v>
      </c>
      <c r="Q23" s="272">
        <v>55.789385046324902</v>
      </c>
      <c r="R23" s="272">
        <v>55.789385046324902</v>
      </c>
      <c r="S23" s="258"/>
      <c r="T23" s="258">
        <v>55.088674902181197</v>
      </c>
      <c r="U23" s="258">
        <v>55.299117241096198</v>
      </c>
      <c r="V23" s="73">
        <f t="shared" si="2"/>
        <v>0.21044233891500141</v>
      </c>
      <c r="W23" s="257"/>
      <c r="X23" s="273">
        <v>75.7789087499999</v>
      </c>
      <c r="Y23" s="273">
        <v>75.7789087499999</v>
      </c>
      <c r="Z23" s="273">
        <v>75.7789087499999</v>
      </c>
      <c r="AA23" s="273">
        <v>75.7789087499999</v>
      </c>
      <c r="AB23" s="273">
        <v>75.7789087499999</v>
      </c>
      <c r="AC23" s="273">
        <v>75.7789087499999</v>
      </c>
      <c r="AD23" s="273">
        <v>75.7789087499999</v>
      </c>
      <c r="AE23" s="273">
        <v>49.682851562499899</v>
      </c>
      <c r="AF23" s="273">
        <v>75.7789087499999</v>
      </c>
      <c r="AG23" s="273">
        <v>75.7789087499999</v>
      </c>
      <c r="AH23" s="273">
        <v>75.7789087499999</v>
      </c>
      <c r="AI23" s="273">
        <v>75.7789087499999</v>
      </c>
      <c r="AJ23" s="273">
        <v>75.7789087499999</v>
      </c>
      <c r="AK23" s="273">
        <v>75.7789087499999</v>
      </c>
      <c r="AL23" s="273">
        <v>75.7789087499999</v>
      </c>
      <c r="AM23" s="257"/>
      <c r="AN23" s="74">
        <v>18</v>
      </c>
      <c r="AO23" s="74">
        <v>0</v>
      </c>
      <c r="AP23" s="74">
        <v>18</v>
      </c>
      <c r="AQ23" s="74">
        <v>7</v>
      </c>
      <c r="AR23" s="74">
        <v>609.61</v>
      </c>
      <c r="AS23" s="74">
        <v>30.48028</v>
      </c>
      <c r="AT23" s="290">
        <v>1E-3</v>
      </c>
      <c r="AU23" s="74">
        <v>49.682851562499899</v>
      </c>
      <c r="AV23" s="74">
        <v>1</v>
      </c>
      <c r="AW23" s="293">
        <v>1.4200000000000001E-4</v>
      </c>
      <c r="AX23" s="289">
        <v>3.8580000000000003E-2</v>
      </c>
      <c r="AY23" s="74">
        <v>2</v>
      </c>
      <c r="AZ23" s="74">
        <v>1</v>
      </c>
      <c r="BA23" s="74">
        <v>0</v>
      </c>
      <c r="BB23" s="257"/>
      <c r="BC23" s="257"/>
      <c r="BD23" s="263">
        <f t="shared" si="3"/>
        <v>1.5833333333333333</v>
      </c>
      <c r="BE23" s="267">
        <v>5700</v>
      </c>
      <c r="BF23" s="261">
        <v>639.03976589000001</v>
      </c>
      <c r="BG23" s="261">
        <v>621.49825052670201</v>
      </c>
      <c r="BH23" s="261">
        <v>-617.57761955573903</v>
      </c>
      <c r="BI23" s="266">
        <v>52.890307929268801</v>
      </c>
      <c r="BJ23" s="266">
        <v>6.8902679386095897</v>
      </c>
      <c r="BK23" s="263">
        <f t="shared" si="4"/>
        <v>0.76964172607243331</v>
      </c>
      <c r="BL23" s="263">
        <f t="shared" si="5"/>
        <v>126.33274319107659</v>
      </c>
      <c r="BM23" s="267">
        <v>5700</v>
      </c>
      <c r="BN23" s="261">
        <v>639.03976589000001</v>
      </c>
      <c r="BO23" s="261">
        <v>594.23951831959505</v>
      </c>
      <c r="BP23" s="261">
        <v>-589.99081283401301</v>
      </c>
      <c r="BQ23" s="266">
        <v>52.7063346021516</v>
      </c>
      <c r="BR23" s="266">
        <v>6.7093910238858898</v>
      </c>
      <c r="BS23" s="263">
        <f t="shared" si="6"/>
        <v>0.57740860886321332</v>
      </c>
      <c r="BT23" s="263">
        <f t="shared" si="7"/>
        <v>126.33274319107659</v>
      </c>
      <c r="BU23" s="270"/>
      <c r="BV23" s="264">
        <v>88.558658455162899</v>
      </c>
      <c r="BW23" s="264">
        <v>63.227172194177903</v>
      </c>
      <c r="BX23" s="263">
        <f t="shared" si="8"/>
        <v>83.840533982139164</v>
      </c>
      <c r="BY23" s="263">
        <f t="shared" si="9"/>
        <v>60.003977895102608</v>
      </c>
      <c r="BZ23" s="270"/>
      <c r="CA23" s="270"/>
      <c r="CB23" s="270"/>
      <c r="CC23" s="270"/>
      <c r="CD23" s="270"/>
      <c r="CE23" s="270"/>
      <c r="CF23" s="270"/>
      <c r="CG23" s="270"/>
      <c r="CH23" s="270"/>
      <c r="CI23" s="270"/>
      <c r="CJ23" s="270"/>
      <c r="CK23" s="270"/>
      <c r="CL23" s="270"/>
      <c r="CM23" s="270"/>
      <c r="CN23" s="270"/>
      <c r="CO23" s="270"/>
      <c r="CP23" s="270"/>
      <c r="CQ23" s="270"/>
      <c r="CR23" s="270"/>
    </row>
    <row r="24" spans="1:96" ht="12" customHeight="1">
      <c r="A24" s="257"/>
      <c r="B24" s="259">
        <f t="shared" si="10"/>
        <v>20</v>
      </c>
      <c r="C24" s="258"/>
      <c r="D24" s="272">
        <v>55.179779577574898</v>
      </c>
      <c r="E24" s="272">
        <v>55.179779577574898</v>
      </c>
      <c r="F24" s="272">
        <v>55.179779577574898</v>
      </c>
      <c r="G24" s="272">
        <v>55.179779577574898</v>
      </c>
      <c r="H24" s="272">
        <v>55.179779577574898</v>
      </c>
      <c r="I24" s="272">
        <v>55.179779577574898</v>
      </c>
      <c r="J24" s="272">
        <v>55.179779577574898</v>
      </c>
      <c r="K24" s="272">
        <v>55.179779577574898</v>
      </c>
      <c r="L24" s="272">
        <v>55.179779577574898</v>
      </c>
      <c r="M24" s="272">
        <v>55.179779577574898</v>
      </c>
      <c r="N24" s="272">
        <v>55.179779577574898</v>
      </c>
      <c r="O24" s="272">
        <v>55.179779577574898</v>
      </c>
      <c r="P24" s="272">
        <v>55.179779577574898</v>
      </c>
      <c r="Q24" s="272">
        <v>55.179779577574898</v>
      </c>
      <c r="R24" s="272">
        <v>55.179779577574898</v>
      </c>
      <c r="S24" s="258"/>
      <c r="T24" s="258">
        <v>54.454345634890203</v>
      </c>
      <c r="U24" s="258">
        <v>54.680107085939198</v>
      </c>
      <c r="V24" s="73">
        <f t="shared" si="2"/>
        <v>0.22576145104899581</v>
      </c>
      <c r="W24" s="257"/>
      <c r="X24" s="273">
        <v>75.1693031249999</v>
      </c>
      <c r="Y24" s="273">
        <v>75.1693031249999</v>
      </c>
      <c r="Z24" s="273">
        <v>75.1693031249999</v>
      </c>
      <c r="AA24" s="273">
        <v>75.1693031249999</v>
      </c>
      <c r="AB24" s="273">
        <v>75.1693031249999</v>
      </c>
      <c r="AC24" s="273">
        <v>75.1693031249999</v>
      </c>
      <c r="AD24" s="273">
        <v>75.1693031249999</v>
      </c>
      <c r="AE24" s="273">
        <v>49.073246093750001</v>
      </c>
      <c r="AF24" s="273">
        <v>75.1693031249999</v>
      </c>
      <c r="AG24" s="273">
        <v>75.1693031249999</v>
      </c>
      <c r="AH24" s="273">
        <v>75.1693031249999</v>
      </c>
      <c r="AI24" s="273">
        <v>75.1693031249999</v>
      </c>
      <c r="AJ24" s="273">
        <v>75.1693031249999</v>
      </c>
      <c r="AK24" s="273">
        <v>75.1693031249999</v>
      </c>
      <c r="AL24" s="273">
        <v>75.1693031249999</v>
      </c>
      <c r="AM24" s="257"/>
      <c r="AN24" s="74">
        <v>19</v>
      </c>
      <c r="AO24" s="74">
        <v>0</v>
      </c>
      <c r="AP24" s="74">
        <v>19</v>
      </c>
      <c r="AQ24" s="74">
        <v>7</v>
      </c>
      <c r="AR24" s="74">
        <v>609.61</v>
      </c>
      <c r="AS24" s="74">
        <v>30.48028</v>
      </c>
      <c r="AT24" s="290">
        <v>1E-3</v>
      </c>
      <c r="AU24" s="74">
        <v>49.073246093750001</v>
      </c>
      <c r="AV24" s="74">
        <v>1</v>
      </c>
      <c r="AW24" s="293">
        <v>1.4200000000000001E-4</v>
      </c>
      <c r="AX24" s="289">
        <v>3.8580000000000003E-2</v>
      </c>
      <c r="AY24" s="74">
        <v>2</v>
      </c>
      <c r="AZ24" s="74">
        <v>1</v>
      </c>
      <c r="BA24" s="74">
        <v>0</v>
      </c>
      <c r="BB24" s="257"/>
      <c r="BC24" s="257"/>
      <c r="BD24" s="263">
        <f t="shared" si="3"/>
        <v>1.6666666666666667</v>
      </c>
      <c r="BE24" s="267">
        <v>6000</v>
      </c>
      <c r="BF24" s="261">
        <v>632.31187666999904</v>
      </c>
      <c r="BG24" s="261">
        <v>629.55030951277399</v>
      </c>
      <c r="BH24" s="261">
        <v>-626.24723819161898</v>
      </c>
      <c r="BI24" s="266">
        <v>52.945749187625502</v>
      </c>
      <c r="BJ24" s="266">
        <v>6.9414905474427098</v>
      </c>
      <c r="BK24" s="263">
        <f t="shared" si="4"/>
        <v>0.82086433490555333</v>
      </c>
      <c r="BL24" s="263">
        <f t="shared" si="5"/>
        <v>119.60485397107561</v>
      </c>
      <c r="BM24" s="267">
        <v>6000</v>
      </c>
      <c r="BN24" s="261">
        <v>632.31187666999904</v>
      </c>
      <c r="BO24" s="261">
        <v>601.06264618363002</v>
      </c>
      <c r="BP24" s="261">
        <v>-597.21244369708495</v>
      </c>
      <c r="BQ24" s="266">
        <v>52.753766610206704</v>
      </c>
      <c r="BR24" s="266">
        <v>6.7539529946271397</v>
      </c>
      <c r="BS24" s="263">
        <f t="shared" si="6"/>
        <v>0.62197057960446323</v>
      </c>
      <c r="BT24" s="263">
        <f t="shared" si="7"/>
        <v>119.60485397107561</v>
      </c>
      <c r="BU24" s="270"/>
      <c r="BV24" s="264">
        <v>96.954233994501095</v>
      </c>
      <c r="BW24" s="264">
        <v>68.506246289514394</v>
      </c>
      <c r="BX24" s="263">
        <f t="shared" si="8"/>
        <v>92.23610952147736</v>
      </c>
      <c r="BY24" s="263">
        <f t="shared" si="9"/>
        <v>65.283051990439091</v>
      </c>
      <c r="BZ24" s="270"/>
      <c r="CA24" s="270"/>
      <c r="CB24" s="270"/>
      <c r="CC24" s="270"/>
      <c r="CD24" s="270"/>
      <c r="CE24" s="270"/>
      <c r="CF24" s="270"/>
      <c r="CG24" s="270"/>
      <c r="CH24" s="270"/>
      <c r="CI24" s="270"/>
      <c r="CJ24" s="270"/>
      <c r="CK24" s="270"/>
      <c r="CL24" s="270"/>
      <c r="CM24" s="270"/>
      <c r="CN24" s="270"/>
      <c r="CO24" s="270"/>
      <c r="CP24" s="270"/>
      <c r="CQ24" s="270"/>
      <c r="CR24" s="270"/>
    </row>
    <row r="25" spans="1:96" ht="12" customHeight="1">
      <c r="A25" s="257"/>
      <c r="B25" s="259">
        <f t="shared" si="10"/>
        <v>21</v>
      </c>
      <c r="C25" s="258"/>
      <c r="D25" s="272">
        <v>54.570174108824901</v>
      </c>
      <c r="E25" s="272">
        <v>54.570174108824901</v>
      </c>
      <c r="F25" s="272">
        <v>54.570174108824901</v>
      </c>
      <c r="G25" s="272">
        <v>54.570174108824901</v>
      </c>
      <c r="H25" s="272">
        <v>54.570174108824901</v>
      </c>
      <c r="I25" s="272">
        <v>54.570174108824901</v>
      </c>
      <c r="J25" s="272">
        <v>54.570174108824901</v>
      </c>
      <c r="K25" s="272">
        <v>54.570174108824901</v>
      </c>
      <c r="L25" s="272">
        <v>54.570174108824901</v>
      </c>
      <c r="M25" s="272">
        <v>54.570174108824901</v>
      </c>
      <c r="N25" s="272">
        <v>54.570174108824901</v>
      </c>
      <c r="O25" s="272">
        <v>54.570174108824901</v>
      </c>
      <c r="P25" s="272">
        <v>54.570174108824901</v>
      </c>
      <c r="Q25" s="272">
        <v>54.570174108824901</v>
      </c>
      <c r="R25" s="272">
        <v>54.570174108824901</v>
      </c>
      <c r="S25" s="258"/>
      <c r="T25" s="258">
        <v>53.821786200421101</v>
      </c>
      <c r="U25" s="258">
        <v>54.062652794831102</v>
      </c>
      <c r="V25" s="73">
        <f t="shared" si="2"/>
        <v>0.2408665944100008</v>
      </c>
      <c r="W25" s="257"/>
      <c r="X25" s="273">
        <v>74.559697499999899</v>
      </c>
      <c r="Y25" s="273">
        <v>74.559697499999899</v>
      </c>
      <c r="Z25" s="273">
        <v>74.559697499999899</v>
      </c>
      <c r="AA25" s="273">
        <v>74.559697499999899</v>
      </c>
      <c r="AB25" s="273">
        <v>74.559697499999899</v>
      </c>
      <c r="AC25" s="273">
        <v>74.559697499999899</v>
      </c>
      <c r="AD25" s="273">
        <v>74.559697499999899</v>
      </c>
      <c r="AE25" s="273">
        <v>48.463640624999897</v>
      </c>
      <c r="AF25" s="273">
        <v>74.559697499999899</v>
      </c>
      <c r="AG25" s="273">
        <v>74.559697499999899</v>
      </c>
      <c r="AH25" s="273">
        <v>74.559697499999899</v>
      </c>
      <c r="AI25" s="273">
        <v>74.559697499999899</v>
      </c>
      <c r="AJ25" s="273">
        <v>74.559697499999899</v>
      </c>
      <c r="AK25" s="273">
        <v>74.559697499999899</v>
      </c>
      <c r="AL25" s="273">
        <v>74.559697499999899</v>
      </c>
      <c r="AM25" s="257"/>
      <c r="AN25" s="74">
        <v>20</v>
      </c>
      <c r="AO25" s="74">
        <v>0</v>
      </c>
      <c r="AP25" s="74">
        <v>20</v>
      </c>
      <c r="AQ25" s="74">
        <v>7</v>
      </c>
      <c r="AR25" s="74">
        <v>609.61</v>
      </c>
      <c r="AS25" s="74">
        <v>30.48028</v>
      </c>
      <c r="AT25" s="290">
        <v>1E-3</v>
      </c>
      <c r="AU25" s="74">
        <v>48.463640624999897</v>
      </c>
      <c r="AV25" s="74">
        <v>1</v>
      </c>
      <c r="AW25" s="293">
        <v>1.4200000000000001E-4</v>
      </c>
      <c r="AX25" s="289">
        <v>3.8580000000000003E-2</v>
      </c>
      <c r="AY25" s="74">
        <v>2</v>
      </c>
      <c r="AZ25" s="74">
        <v>1</v>
      </c>
      <c r="BA25" s="74">
        <v>0</v>
      </c>
      <c r="BB25" s="257"/>
      <c r="BC25" s="257"/>
      <c r="BD25" s="263">
        <f t="shared" si="3"/>
        <v>1.75</v>
      </c>
      <c r="BE25" s="267">
        <v>6300</v>
      </c>
      <c r="BF25" s="261">
        <v>624.24062605999995</v>
      </c>
      <c r="BG25" s="261">
        <v>636.09585901518301</v>
      </c>
      <c r="BH25" s="261">
        <v>-633.42321409388296</v>
      </c>
      <c r="BI25" s="266">
        <v>52.9910231020148</v>
      </c>
      <c r="BJ25" s="266">
        <v>6.9825269447029097</v>
      </c>
      <c r="BK25" s="263">
        <f t="shared" si="4"/>
        <v>0.86190073216575325</v>
      </c>
      <c r="BL25" s="263">
        <f t="shared" si="5"/>
        <v>111.53360336107653</v>
      </c>
      <c r="BM25" s="267">
        <v>6300</v>
      </c>
      <c r="BN25" s="261">
        <v>624.24062605999995</v>
      </c>
      <c r="BO25" s="261">
        <v>606.78045481020695</v>
      </c>
      <c r="BP25" s="261">
        <v>-603.36207146733898</v>
      </c>
      <c r="BQ25" s="266">
        <v>52.793672461661799</v>
      </c>
      <c r="BR25" s="266">
        <v>6.79081588766857</v>
      </c>
      <c r="BS25" s="263">
        <f t="shared" si="6"/>
        <v>0.65883347264589354</v>
      </c>
      <c r="BT25" s="263">
        <f t="shared" si="7"/>
        <v>111.53360336107653</v>
      </c>
      <c r="BU25" s="270"/>
      <c r="BV25" s="264">
        <v>104.28795903520199</v>
      </c>
      <c r="BW25" s="264">
        <v>73.035034515061994</v>
      </c>
      <c r="BX25" s="263">
        <f t="shared" si="8"/>
        <v>99.569834562178258</v>
      </c>
      <c r="BY25" s="263">
        <f t="shared" si="9"/>
        <v>69.811840215986692</v>
      </c>
      <c r="BZ25" s="270"/>
      <c r="CA25" s="270"/>
      <c r="CB25" s="270"/>
      <c r="CC25" s="270"/>
      <c r="CD25" s="270"/>
      <c r="CE25" s="270"/>
      <c r="CF25" s="270"/>
      <c r="CG25" s="270"/>
      <c r="CH25" s="270"/>
      <c r="CI25" s="270"/>
      <c r="CJ25" s="270"/>
      <c r="CK25" s="270"/>
      <c r="CL25" s="270"/>
      <c r="CM25" s="270"/>
      <c r="CN25" s="270"/>
      <c r="CO25" s="270"/>
      <c r="CP25" s="270"/>
      <c r="CQ25" s="270"/>
      <c r="CR25" s="270"/>
    </row>
    <row r="26" spans="1:96" ht="12" customHeight="1">
      <c r="A26" s="257"/>
      <c r="B26" s="259">
        <f t="shared" si="10"/>
        <v>22</v>
      </c>
      <c r="C26" s="258"/>
      <c r="D26" s="272">
        <v>53.960568640074897</v>
      </c>
      <c r="E26" s="272">
        <v>53.960568640074897</v>
      </c>
      <c r="F26" s="272">
        <v>53.960568640074897</v>
      </c>
      <c r="G26" s="272">
        <v>53.960568640074897</v>
      </c>
      <c r="H26" s="272">
        <v>53.960568640074897</v>
      </c>
      <c r="I26" s="272">
        <v>53.960568640074897</v>
      </c>
      <c r="J26" s="272">
        <v>53.960568640074897</v>
      </c>
      <c r="K26" s="272">
        <v>53.960568640074897</v>
      </c>
      <c r="L26" s="272">
        <v>53.960568640074897</v>
      </c>
      <c r="M26" s="272">
        <v>53.960568640074897</v>
      </c>
      <c r="N26" s="272">
        <v>53.960568640074897</v>
      </c>
      <c r="O26" s="272">
        <v>53.960568640074897</v>
      </c>
      <c r="P26" s="272">
        <v>53.960568640074897</v>
      </c>
      <c r="Q26" s="272">
        <v>53.960568640074897</v>
      </c>
      <c r="R26" s="272">
        <v>53.960568640074897</v>
      </c>
      <c r="S26" s="258"/>
      <c r="T26" s="258">
        <v>53.191036871652003</v>
      </c>
      <c r="U26" s="258">
        <v>53.446708211680502</v>
      </c>
      <c r="V26" s="73">
        <f t="shared" si="2"/>
        <v>0.25567134002849912</v>
      </c>
      <c r="W26" s="257"/>
      <c r="X26" s="273">
        <v>73.950091874999899</v>
      </c>
      <c r="Y26" s="273">
        <v>73.950091874999899</v>
      </c>
      <c r="Z26" s="273">
        <v>73.950091874999899</v>
      </c>
      <c r="AA26" s="273">
        <v>73.950091874999899</v>
      </c>
      <c r="AB26" s="273">
        <v>73.950091874999899</v>
      </c>
      <c r="AC26" s="273">
        <v>73.950091874999899</v>
      </c>
      <c r="AD26" s="273">
        <v>73.950091874999899</v>
      </c>
      <c r="AE26" s="273">
        <v>47.8540351562499</v>
      </c>
      <c r="AF26" s="273">
        <v>73.950091874999899</v>
      </c>
      <c r="AG26" s="273">
        <v>73.950091874999899</v>
      </c>
      <c r="AH26" s="273">
        <v>73.950091874999899</v>
      </c>
      <c r="AI26" s="273">
        <v>73.950091874999899</v>
      </c>
      <c r="AJ26" s="273">
        <v>73.950091874999899</v>
      </c>
      <c r="AK26" s="273">
        <v>73.950091874999899</v>
      </c>
      <c r="AL26" s="273">
        <v>73.950091874999899</v>
      </c>
      <c r="AM26" s="257"/>
      <c r="AN26" s="74">
        <v>21</v>
      </c>
      <c r="AO26" s="74">
        <v>0</v>
      </c>
      <c r="AP26" s="74">
        <v>21</v>
      </c>
      <c r="AQ26" s="74">
        <v>7</v>
      </c>
      <c r="AR26" s="74">
        <v>609.61</v>
      </c>
      <c r="AS26" s="74">
        <v>30.48028</v>
      </c>
      <c r="AT26" s="290">
        <v>1E-3</v>
      </c>
      <c r="AU26" s="74">
        <v>47.8540351562499</v>
      </c>
      <c r="AV26" s="74">
        <v>1</v>
      </c>
      <c r="AW26" s="293">
        <v>1.4200000000000001E-4</v>
      </c>
      <c r="AX26" s="289">
        <v>3.8580000000000003E-2</v>
      </c>
      <c r="AY26" s="74">
        <v>2</v>
      </c>
      <c r="AZ26" s="74">
        <v>1</v>
      </c>
      <c r="BA26" s="74">
        <v>0</v>
      </c>
      <c r="BB26" s="257"/>
      <c r="BC26" s="257"/>
      <c r="BD26" s="263">
        <f t="shared" si="3"/>
        <v>1.8333333333333333</v>
      </c>
      <c r="BE26" s="267">
        <v>6600</v>
      </c>
      <c r="BF26" s="261">
        <v>614.91444438999997</v>
      </c>
      <c r="BG26" s="261">
        <v>641.09978644515104</v>
      </c>
      <c r="BH26" s="261">
        <v>-639.064021440141</v>
      </c>
      <c r="BI26" s="266">
        <v>53.026010521671999</v>
      </c>
      <c r="BJ26" s="266">
        <v>7.0132877456510201</v>
      </c>
      <c r="BK26" s="263">
        <f t="shared" si="4"/>
        <v>0.89266153311386365</v>
      </c>
      <c r="BL26" s="263">
        <f t="shared" si="5"/>
        <v>102.20742169107655</v>
      </c>
      <c r="BM26" s="267">
        <v>6600</v>
      </c>
      <c r="BN26" s="261">
        <v>614.91444438999997</v>
      </c>
      <c r="BO26" s="261">
        <v>611.34655068280802</v>
      </c>
      <c r="BP26" s="261">
        <v>-608.387030104014</v>
      </c>
      <c r="BQ26" s="266">
        <v>52.825809600539301</v>
      </c>
      <c r="BR26" s="266">
        <v>6.8197744019767104</v>
      </c>
      <c r="BS26" s="263">
        <f t="shared" si="6"/>
        <v>0.68779198695403387</v>
      </c>
      <c r="BT26" s="263">
        <f t="shared" si="7"/>
        <v>102.20742169107655</v>
      </c>
      <c r="BU26" s="270"/>
      <c r="BV26" s="264">
        <v>110.479514036071</v>
      </c>
      <c r="BW26" s="264">
        <v>76.763937221198404</v>
      </c>
      <c r="BX26" s="263">
        <f t="shared" si="8"/>
        <v>105.76138956304726</v>
      </c>
      <c r="BY26" s="263">
        <f t="shared" si="9"/>
        <v>73.540742922123101</v>
      </c>
      <c r="BZ26" s="270"/>
      <c r="CA26" s="270"/>
      <c r="CB26" s="270"/>
      <c r="CC26" s="270"/>
      <c r="CD26" s="270"/>
      <c r="CE26" s="270"/>
      <c r="CF26" s="270"/>
      <c r="CG26" s="270"/>
      <c r="CH26" s="270"/>
      <c r="CI26" s="270"/>
      <c r="CJ26" s="270"/>
      <c r="CK26" s="270"/>
      <c r="CL26" s="270"/>
      <c r="CM26" s="270"/>
      <c r="CN26" s="270"/>
      <c r="CO26" s="270"/>
      <c r="CP26" s="270"/>
      <c r="CQ26" s="270"/>
      <c r="CR26" s="270"/>
    </row>
    <row r="27" spans="1:96" ht="12" customHeight="1">
      <c r="A27" s="257"/>
      <c r="B27" s="259">
        <f t="shared" si="10"/>
        <v>23</v>
      </c>
      <c r="C27" s="258"/>
      <c r="D27" s="272">
        <v>53.350963171324899</v>
      </c>
      <c r="E27" s="272">
        <v>53.350963171324899</v>
      </c>
      <c r="F27" s="272">
        <v>53.350963171324899</v>
      </c>
      <c r="G27" s="272">
        <v>53.350963171324899</v>
      </c>
      <c r="H27" s="272">
        <v>53.350963171324899</v>
      </c>
      <c r="I27" s="272">
        <v>53.350963171324899</v>
      </c>
      <c r="J27" s="272">
        <v>53.350963171324899</v>
      </c>
      <c r="K27" s="272">
        <v>53.350963171324899</v>
      </c>
      <c r="L27" s="272">
        <v>53.350963171324899</v>
      </c>
      <c r="M27" s="272">
        <v>53.350963171324899</v>
      </c>
      <c r="N27" s="272">
        <v>53.350963171324899</v>
      </c>
      <c r="O27" s="272">
        <v>53.350963171324899</v>
      </c>
      <c r="P27" s="272">
        <v>53.350963171324899</v>
      </c>
      <c r="Q27" s="272">
        <v>53.350963171324899</v>
      </c>
      <c r="R27" s="272">
        <v>53.350963171324899</v>
      </c>
      <c r="S27" s="258"/>
      <c r="T27" s="258">
        <v>52.562133038061901</v>
      </c>
      <c r="U27" s="258">
        <v>52.832225000739498</v>
      </c>
      <c r="V27" s="73">
        <f t="shared" si="2"/>
        <v>0.27009196267759705</v>
      </c>
      <c r="W27" s="257"/>
      <c r="X27" s="273">
        <v>73.340486249999898</v>
      </c>
      <c r="Y27" s="273">
        <v>73.340486249999898</v>
      </c>
      <c r="Z27" s="273">
        <v>73.340486249999898</v>
      </c>
      <c r="AA27" s="273">
        <v>73.340486249999898</v>
      </c>
      <c r="AB27" s="273">
        <v>73.340486249999898</v>
      </c>
      <c r="AC27" s="273">
        <v>73.340486249999898</v>
      </c>
      <c r="AD27" s="273">
        <v>73.340486249999898</v>
      </c>
      <c r="AE27" s="273">
        <v>47.244429687500002</v>
      </c>
      <c r="AF27" s="273">
        <v>73.340486249999898</v>
      </c>
      <c r="AG27" s="273">
        <v>73.340486249999898</v>
      </c>
      <c r="AH27" s="273">
        <v>73.340486249999898</v>
      </c>
      <c r="AI27" s="273">
        <v>73.340486249999898</v>
      </c>
      <c r="AJ27" s="273">
        <v>73.340486249999898</v>
      </c>
      <c r="AK27" s="273">
        <v>73.340486249999898</v>
      </c>
      <c r="AL27" s="273">
        <v>73.340486249999898</v>
      </c>
      <c r="AM27" s="257"/>
      <c r="AN27" s="74">
        <v>22</v>
      </c>
      <c r="AO27" s="74">
        <v>0</v>
      </c>
      <c r="AP27" s="74">
        <v>22</v>
      </c>
      <c r="AQ27" s="74">
        <v>7</v>
      </c>
      <c r="AR27" s="74">
        <v>609.61</v>
      </c>
      <c r="AS27" s="74">
        <v>30.48028</v>
      </c>
      <c r="AT27" s="290">
        <v>1E-3</v>
      </c>
      <c r="AU27" s="74">
        <v>47.244429687500002</v>
      </c>
      <c r="AV27" s="74">
        <v>1</v>
      </c>
      <c r="AW27" s="293">
        <v>1.4200000000000001E-4</v>
      </c>
      <c r="AX27" s="289">
        <v>3.8580000000000003E-2</v>
      </c>
      <c r="AY27" s="74">
        <v>2</v>
      </c>
      <c r="AZ27" s="74">
        <v>1</v>
      </c>
      <c r="BA27" s="74">
        <v>0</v>
      </c>
      <c r="BB27" s="257"/>
      <c r="BC27" s="257"/>
      <c r="BD27" s="263">
        <f t="shared" si="3"/>
        <v>1.9166666666666667</v>
      </c>
      <c r="BE27" s="267">
        <v>6900</v>
      </c>
      <c r="BF27" s="261">
        <v>604.43551124999999</v>
      </c>
      <c r="BG27" s="261">
        <v>644.54670367563801</v>
      </c>
      <c r="BH27" s="261">
        <v>-643.14807795611398</v>
      </c>
      <c r="BI27" s="266">
        <v>53.050693305292</v>
      </c>
      <c r="BJ27" s="266">
        <v>7.03378215758819</v>
      </c>
      <c r="BK27" s="263">
        <f t="shared" si="4"/>
        <v>0.91315594505103359</v>
      </c>
      <c r="BL27" s="263">
        <f t="shared" si="5"/>
        <v>91.728488551076566</v>
      </c>
      <c r="BM27" s="267">
        <v>6900</v>
      </c>
      <c r="BN27" s="261">
        <v>604.43551124999999</v>
      </c>
      <c r="BO27" s="261">
        <v>614.73145424123004</v>
      </c>
      <c r="BP27" s="261">
        <v>-612.251654743431</v>
      </c>
      <c r="BQ27" s="266">
        <v>52.850034054708701</v>
      </c>
      <c r="BR27" s="266">
        <v>6.8407194529976998</v>
      </c>
      <c r="BS27" s="263">
        <f t="shared" si="6"/>
        <v>0.7087370379750233</v>
      </c>
      <c r="BT27" s="263">
        <f t="shared" si="7"/>
        <v>91.728488551076566</v>
      </c>
      <c r="BU27" s="270"/>
      <c r="BV27" s="264">
        <v>115.46108859322899</v>
      </c>
      <c r="BW27" s="264">
        <v>79.652115168266604</v>
      </c>
      <c r="BX27" s="263">
        <f t="shared" si="8"/>
        <v>110.74296412020526</v>
      </c>
      <c r="BY27" s="263">
        <f t="shared" si="9"/>
        <v>76.428920869191302</v>
      </c>
      <c r="BZ27" s="270"/>
      <c r="CA27" s="270"/>
      <c r="CB27" s="270"/>
      <c r="CC27" s="270"/>
      <c r="CD27" s="270"/>
      <c r="CE27" s="270"/>
      <c r="CF27" s="270"/>
      <c r="CG27" s="270"/>
      <c r="CH27" s="270"/>
      <c r="CI27" s="270"/>
      <c r="CJ27" s="270"/>
      <c r="CK27" s="270"/>
      <c r="CL27" s="270"/>
      <c r="CM27" s="270"/>
      <c r="CN27" s="270"/>
      <c r="CO27" s="270"/>
      <c r="CP27" s="270"/>
      <c r="CQ27" s="270"/>
      <c r="CR27" s="270"/>
    </row>
    <row r="28" spans="1:96" ht="12" customHeight="1">
      <c r="A28" s="257"/>
      <c r="B28" s="259">
        <f t="shared" si="10"/>
        <v>24</v>
      </c>
      <c r="C28" s="258"/>
      <c r="D28" s="272">
        <v>52.741357702574902</v>
      </c>
      <c r="E28" s="272">
        <v>52.741357702574902</v>
      </c>
      <c r="F28" s="272">
        <v>52.741357702574902</v>
      </c>
      <c r="G28" s="272">
        <v>52.741357702574902</v>
      </c>
      <c r="H28" s="272">
        <v>52.741357702574902</v>
      </c>
      <c r="I28" s="272">
        <v>52.741357702574902</v>
      </c>
      <c r="J28" s="272">
        <v>52.741357702574902</v>
      </c>
      <c r="K28" s="272">
        <v>52.741357702574902</v>
      </c>
      <c r="L28" s="272">
        <v>52.741357702574902</v>
      </c>
      <c r="M28" s="272">
        <v>52.741357702574902</v>
      </c>
      <c r="N28" s="272">
        <v>52.741357702574902</v>
      </c>
      <c r="O28" s="272">
        <v>52.741357702574902</v>
      </c>
      <c r="P28" s="272">
        <v>52.741357702574902</v>
      </c>
      <c r="Q28" s="272">
        <v>52.741357702574902</v>
      </c>
      <c r="R28" s="272">
        <v>52.741357702574902</v>
      </c>
      <c r="S28" s="258"/>
      <c r="T28" s="258">
        <v>51.935105059207302</v>
      </c>
      <c r="U28" s="258">
        <v>52.2191528913513</v>
      </c>
      <c r="V28" s="73">
        <f t="shared" si="2"/>
        <v>0.28404783214399743</v>
      </c>
      <c r="W28" s="257"/>
      <c r="X28" s="273">
        <v>72.730880624999898</v>
      </c>
      <c r="Y28" s="273">
        <v>72.730880624999898</v>
      </c>
      <c r="Z28" s="273">
        <v>72.730880624999898</v>
      </c>
      <c r="AA28" s="273">
        <v>72.730880624999898</v>
      </c>
      <c r="AB28" s="273">
        <v>72.730880624999898</v>
      </c>
      <c r="AC28" s="273">
        <v>72.730880624999898</v>
      </c>
      <c r="AD28" s="273">
        <v>72.730880624999898</v>
      </c>
      <c r="AE28" s="273">
        <v>46.634824218749898</v>
      </c>
      <c r="AF28" s="273">
        <v>72.730880624999898</v>
      </c>
      <c r="AG28" s="273">
        <v>72.730880624999898</v>
      </c>
      <c r="AH28" s="273">
        <v>72.730880624999898</v>
      </c>
      <c r="AI28" s="273">
        <v>72.730880624999898</v>
      </c>
      <c r="AJ28" s="273">
        <v>72.730880624999898</v>
      </c>
      <c r="AK28" s="273">
        <v>72.730880624999898</v>
      </c>
      <c r="AL28" s="273">
        <v>72.730880624999898</v>
      </c>
      <c r="AM28" s="257"/>
      <c r="AN28" s="74">
        <v>23</v>
      </c>
      <c r="AO28" s="74">
        <v>0</v>
      </c>
      <c r="AP28" s="74">
        <v>23</v>
      </c>
      <c r="AQ28" s="74">
        <v>7</v>
      </c>
      <c r="AR28" s="74">
        <v>609.61</v>
      </c>
      <c r="AS28" s="74">
        <v>30.48028</v>
      </c>
      <c r="AT28" s="290">
        <v>1E-3</v>
      </c>
      <c r="AU28" s="74">
        <v>46.634824218749898</v>
      </c>
      <c r="AV28" s="74">
        <v>1</v>
      </c>
      <c r="AW28" s="293">
        <v>1.4200000000000001E-4</v>
      </c>
      <c r="AX28" s="289">
        <v>3.8580000000000003E-2</v>
      </c>
      <c r="AY28" s="74">
        <v>2</v>
      </c>
      <c r="AZ28" s="74">
        <v>1</v>
      </c>
      <c r="BA28" s="74">
        <v>0</v>
      </c>
      <c r="BB28" s="257"/>
      <c r="BC28" s="257"/>
      <c r="BD28" s="263">
        <f t="shared" si="3"/>
        <v>2</v>
      </c>
      <c r="BE28" s="267">
        <v>7200</v>
      </c>
      <c r="BF28" s="261">
        <v>592.91863602000001</v>
      </c>
      <c r="BG28" s="261">
        <v>646.43997561809499</v>
      </c>
      <c r="BH28" s="261">
        <v>-645.67303211480998</v>
      </c>
      <c r="BI28" s="266">
        <v>53.065147212796298</v>
      </c>
      <c r="BJ28" s="266">
        <v>7.0441100581056597</v>
      </c>
      <c r="BK28" s="263">
        <f t="shared" si="4"/>
        <v>0.92348384556850327</v>
      </c>
      <c r="BL28" s="263">
        <f t="shared" si="5"/>
        <v>80.211613321076584</v>
      </c>
      <c r="BM28" s="267">
        <v>7200</v>
      </c>
      <c r="BN28" s="261">
        <v>592.91863602000001</v>
      </c>
      <c r="BO28" s="261">
        <v>616.92196390068705</v>
      </c>
      <c r="BP28" s="261">
        <v>-614.93683157640703</v>
      </c>
      <c r="BQ28" s="266">
        <v>52.866294308229897</v>
      </c>
      <c r="BR28" s="266">
        <v>6.8536314451145897</v>
      </c>
      <c r="BS28" s="263">
        <f t="shared" si="6"/>
        <v>0.72164903009191317</v>
      </c>
      <c r="BT28" s="263">
        <f t="shared" si="7"/>
        <v>80.211613321076584</v>
      </c>
      <c r="BU28" s="270"/>
      <c r="BV28" s="264">
        <v>119.178124105059</v>
      </c>
      <c r="BW28" s="264">
        <v>81.667936801182506</v>
      </c>
      <c r="BX28" s="263">
        <f t="shared" si="8"/>
        <v>114.45999963203526</v>
      </c>
      <c r="BY28" s="263">
        <f t="shared" si="9"/>
        <v>78.444742502107204</v>
      </c>
      <c r="BZ28" s="270"/>
      <c r="CA28" s="270"/>
      <c r="CB28" s="270"/>
      <c r="CC28" s="270"/>
      <c r="CD28" s="270"/>
      <c r="CE28" s="270"/>
      <c r="CF28" s="270"/>
      <c r="CG28" s="270"/>
      <c r="CH28" s="270"/>
      <c r="CI28" s="270"/>
      <c r="CJ28" s="270"/>
      <c r="CK28" s="270"/>
      <c r="CL28" s="270"/>
      <c r="CM28" s="270"/>
      <c r="CN28" s="270"/>
      <c r="CO28" s="270"/>
      <c r="CP28" s="270"/>
      <c r="CQ28" s="270"/>
      <c r="CR28" s="270"/>
    </row>
    <row r="29" spans="1:96" ht="12" customHeight="1">
      <c r="A29" s="257"/>
      <c r="B29" s="259">
        <f t="shared" si="10"/>
        <v>25</v>
      </c>
      <c r="C29" s="258"/>
      <c r="D29" s="272">
        <v>52.131752233824898</v>
      </c>
      <c r="E29" s="272">
        <v>52.131752233824898</v>
      </c>
      <c r="F29" s="272">
        <v>52.131752233824898</v>
      </c>
      <c r="G29" s="272">
        <v>52.131752233824898</v>
      </c>
      <c r="H29" s="272">
        <v>52.131752233824898</v>
      </c>
      <c r="I29" s="272">
        <v>52.131752233824898</v>
      </c>
      <c r="J29" s="272">
        <v>52.131752233824898</v>
      </c>
      <c r="K29" s="272">
        <v>52.131752233824898</v>
      </c>
      <c r="L29" s="272">
        <v>52.131752233824898</v>
      </c>
      <c r="M29" s="272">
        <v>52.131752233824898</v>
      </c>
      <c r="N29" s="272">
        <v>52.131752233824898</v>
      </c>
      <c r="O29" s="272">
        <v>52.131752233824898</v>
      </c>
      <c r="P29" s="272">
        <v>52.131752233824898</v>
      </c>
      <c r="Q29" s="272">
        <v>52.131752233824898</v>
      </c>
      <c r="R29" s="272">
        <v>52.131752233824898</v>
      </c>
      <c r="S29" s="258"/>
      <c r="T29" s="258">
        <v>51.309978140307997</v>
      </c>
      <c r="U29" s="258">
        <v>51.607439921331498</v>
      </c>
      <c r="V29" s="73">
        <f t="shared" si="2"/>
        <v>0.29746178102350029</v>
      </c>
      <c r="W29" s="257"/>
      <c r="X29" s="273">
        <v>72.121274999999898</v>
      </c>
      <c r="Y29" s="273">
        <v>72.121274999999898</v>
      </c>
      <c r="Z29" s="273">
        <v>72.121274999999898</v>
      </c>
      <c r="AA29" s="273">
        <v>72.121274999999898</v>
      </c>
      <c r="AB29" s="273">
        <v>72.121274999999898</v>
      </c>
      <c r="AC29" s="273">
        <v>72.121274999999898</v>
      </c>
      <c r="AD29" s="273">
        <v>72.121274999999898</v>
      </c>
      <c r="AE29" s="273">
        <v>46.025218749999901</v>
      </c>
      <c r="AF29" s="273">
        <v>72.121274999999898</v>
      </c>
      <c r="AG29" s="273">
        <v>72.121274999999898</v>
      </c>
      <c r="AH29" s="273">
        <v>72.121274999999898</v>
      </c>
      <c r="AI29" s="273">
        <v>72.121274999999898</v>
      </c>
      <c r="AJ29" s="273">
        <v>72.121274999999898</v>
      </c>
      <c r="AK29" s="273">
        <v>72.121274999999898</v>
      </c>
      <c r="AL29" s="273">
        <v>72.121274999999898</v>
      </c>
      <c r="AM29" s="257"/>
      <c r="AN29" s="74">
        <v>24</v>
      </c>
      <c r="AO29" s="74">
        <v>0</v>
      </c>
      <c r="AP29" s="74">
        <v>24</v>
      </c>
      <c r="AQ29" s="74">
        <v>7</v>
      </c>
      <c r="AR29" s="74">
        <v>609.61</v>
      </c>
      <c r="AS29" s="74">
        <v>30.48028</v>
      </c>
      <c r="AT29" s="290">
        <v>1E-3</v>
      </c>
      <c r="AU29" s="74">
        <v>46.025218749999901</v>
      </c>
      <c r="AV29" s="74">
        <v>1</v>
      </c>
      <c r="AW29" s="293">
        <v>1.4200000000000001E-4</v>
      </c>
      <c r="AX29" s="289">
        <v>3.8580000000000003E-2</v>
      </c>
      <c r="AY29" s="74">
        <v>2</v>
      </c>
      <c r="AZ29" s="74">
        <v>1</v>
      </c>
      <c r="BA29" s="74">
        <v>0</v>
      </c>
      <c r="BB29" s="257"/>
      <c r="BC29" s="257"/>
      <c r="BD29" s="263">
        <f t="shared" si="3"/>
        <v>2.0833333333333335</v>
      </c>
      <c r="BE29" s="267">
        <v>7500</v>
      </c>
      <c r="BF29" s="261">
        <v>580.49</v>
      </c>
      <c r="BG29" s="261">
        <v>646.80041047767099</v>
      </c>
      <c r="BH29" s="261">
        <v>-646.65450416628505</v>
      </c>
      <c r="BI29" s="266">
        <v>53.069533324014401</v>
      </c>
      <c r="BJ29" s="266">
        <v>7.0444536624376797</v>
      </c>
      <c r="BK29" s="263">
        <f t="shared" si="4"/>
        <v>0.92382744990052323</v>
      </c>
      <c r="BL29" s="263">
        <f t="shared" si="5"/>
        <v>67.782977301076585</v>
      </c>
      <c r="BM29" s="267">
        <v>7500</v>
      </c>
      <c r="BN29" s="261">
        <v>580.49</v>
      </c>
      <c r="BO29" s="261">
        <v>617.92021502531998</v>
      </c>
      <c r="BP29" s="261">
        <v>-616.43912740641895</v>
      </c>
      <c r="BQ29" s="266">
        <v>52.874623888789799</v>
      </c>
      <c r="BR29" s="266">
        <v>6.8585729280439702</v>
      </c>
      <c r="BS29" s="263">
        <f t="shared" si="6"/>
        <v>0.72659051302129374</v>
      </c>
      <c r="BT29" s="263">
        <f t="shared" si="7"/>
        <v>67.782977301076585</v>
      </c>
      <c r="BU29" s="270"/>
      <c r="BV29" s="264">
        <v>121.589911302361</v>
      </c>
      <c r="BW29" s="264">
        <v>82.789324680747001</v>
      </c>
      <c r="BX29" s="263">
        <f t="shared" si="8"/>
        <v>116.87178682933727</v>
      </c>
      <c r="BY29" s="263">
        <f t="shared" si="9"/>
        <v>79.566130381671698</v>
      </c>
      <c r="BZ29" s="270"/>
      <c r="CA29" s="270"/>
      <c r="CB29" s="270"/>
      <c r="CC29" s="270"/>
      <c r="CD29" s="270"/>
      <c r="CE29" s="270"/>
      <c r="CF29" s="270"/>
      <c r="CG29" s="270"/>
      <c r="CH29" s="270"/>
      <c r="CI29" s="270"/>
      <c r="CJ29" s="270"/>
      <c r="CK29" s="270"/>
      <c r="CL29" s="270"/>
      <c r="CM29" s="270"/>
      <c r="CN29" s="270"/>
      <c r="CO29" s="270"/>
      <c r="CP29" s="270"/>
      <c r="CQ29" s="270"/>
      <c r="CR29" s="270"/>
    </row>
    <row r="30" spans="1:96" ht="12" customHeight="1">
      <c r="A30" s="257"/>
      <c r="B30" s="259">
        <f t="shared" si="10"/>
        <v>26</v>
      </c>
      <c r="C30" s="258"/>
      <c r="D30" s="272">
        <v>51.522146765074901</v>
      </c>
      <c r="E30" s="272">
        <v>51.522146765074901</v>
      </c>
      <c r="F30" s="272">
        <v>51.522146765074901</v>
      </c>
      <c r="G30" s="272">
        <v>51.522146765074901</v>
      </c>
      <c r="H30" s="272">
        <v>51.522146765074901</v>
      </c>
      <c r="I30" s="272">
        <v>51.522146765074901</v>
      </c>
      <c r="J30" s="272">
        <v>51.522146765074901</v>
      </c>
      <c r="K30" s="272">
        <v>51.522146765074901</v>
      </c>
      <c r="L30" s="272">
        <v>51.522146765074901</v>
      </c>
      <c r="M30" s="272">
        <v>51.522146765074901</v>
      </c>
      <c r="N30" s="272">
        <v>51.522146765074901</v>
      </c>
      <c r="O30" s="272">
        <v>51.522146765074901</v>
      </c>
      <c r="P30" s="272">
        <v>51.522146765074901</v>
      </c>
      <c r="Q30" s="272">
        <v>51.522146765074901</v>
      </c>
      <c r="R30" s="272">
        <v>51.522146765074901</v>
      </c>
      <c r="S30" s="258"/>
      <c r="T30" s="258">
        <v>50.686772231714102</v>
      </c>
      <c r="U30" s="258">
        <v>50.997032677504201</v>
      </c>
      <c r="V30" s="73">
        <f t="shared" si="2"/>
        <v>0.31026044579009948</v>
      </c>
      <c r="W30" s="257"/>
      <c r="X30" s="273">
        <v>71.511669374999997</v>
      </c>
      <c r="Y30" s="273">
        <v>71.511669374999997</v>
      </c>
      <c r="Z30" s="273">
        <v>71.511669374999997</v>
      </c>
      <c r="AA30" s="273">
        <v>71.511669374999997</v>
      </c>
      <c r="AB30" s="273">
        <v>71.511669374999997</v>
      </c>
      <c r="AC30" s="273">
        <v>71.511669374999997</v>
      </c>
      <c r="AD30" s="273">
        <v>71.511669374999997</v>
      </c>
      <c r="AE30" s="273">
        <v>45.415613281249897</v>
      </c>
      <c r="AF30" s="273">
        <v>71.511669374999997</v>
      </c>
      <c r="AG30" s="273">
        <v>71.511669374999997</v>
      </c>
      <c r="AH30" s="273">
        <v>71.511669374999997</v>
      </c>
      <c r="AI30" s="273">
        <v>71.511669374999997</v>
      </c>
      <c r="AJ30" s="273">
        <v>71.511669374999997</v>
      </c>
      <c r="AK30" s="273">
        <v>71.511669374999997</v>
      </c>
      <c r="AL30" s="273">
        <v>71.511669374999997</v>
      </c>
      <c r="AM30" s="257"/>
      <c r="AN30" s="74">
        <v>25</v>
      </c>
      <c r="AO30" s="74">
        <v>0</v>
      </c>
      <c r="AP30" s="74">
        <v>25</v>
      </c>
      <c r="AQ30" s="74">
        <v>7</v>
      </c>
      <c r="AR30" s="74">
        <v>609.61</v>
      </c>
      <c r="AS30" s="74">
        <v>30.48028</v>
      </c>
      <c r="AT30" s="290">
        <v>1E-3</v>
      </c>
      <c r="AU30" s="74">
        <v>45.415613281249897</v>
      </c>
      <c r="AV30" s="74">
        <v>1</v>
      </c>
      <c r="AW30" s="293">
        <v>1.4200000000000001E-4</v>
      </c>
      <c r="AX30" s="289">
        <v>3.8580000000000003E-2</v>
      </c>
      <c r="AY30" s="74">
        <v>2</v>
      </c>
      <c r="AZ30" s="74">
        <v>1</v>
      </c>
      <c r="BA30" s="74">
        <v>0</v>
      </c>
      <c r="BB30" s="257"/>
      <c r="BC30" s="257"/>
      <c r="BD30" s="263">
        <f t="shared" si="3"/>
        <v>2.1666666666666665</v>
      </c>
      <c r="BE30" s="267">
        <v>7800</v>
      </c>
      <c r="BF30" s="261">
        <v>567.28577393</v>
      </c>
      <c r="BG30" s="261">
        <v>645.664827506047</v>
      </c>
      <c r="BH30" s="261">
        <v>-646.12462896577802</v>
      </c>
      <c r="BI30" s="266">
        <v>53.064089651387199</v>
      </c>
      <c r="BJ30" s="266">
        <v>7.0350696672516397</v>
      </c>
      <c r="BK30" s="263">
        <f t="shared" si="4"/>
        <v>0.91444345471448329</v>
      </c>
      <c r="BL30" s="263">
        <f t="shared" si="5"/>
        <v>54.578751231076581</v>
      </c>
      <c r="BM30" s="267">
        <v>7800</v>
      </c>
      <c r="BN30" s="261">
        <v>567.28577393</v>
      </c>
      <c r="BO30" s="261">
        <v>617.74258839596098</v>
      </c>
      <c r="BP30" s="261">
        <v>-616.76971130214099</v>
      </c>
      <c r="BQ30" s="266">
        <v>52.875133800955197</v>
      </c>
      <c r="BR30" s="266">
        <v>6.8556813526083804</v>
      </c>
      <c r="BS30" s="263">
        <f t="shared" si="6"/>
        <v>0.72369893758570392</v>
      </c>
      <c r="BT30" s="263">
        <f t="shared" si="7"/>
        <v>54.578751231076581</v>
      </c>
      <c r="BU30" s="270"/>
      <c r="BV30" s="264">
        <v>122.670036099516</v>
      </c>
      <c r="BW30" s="264">
        <v>83.003997277520696</v>
      </c>
      <c r="BX30" s="263">
        <f t="shared" si="8"/>
        <v>117.95191162649226</v>
      </c>
      <c r="BY30" s="263">
        <f t="shared" si="9"/>
        <v>79.780802978445394</v>
      </c>
      <c r="BZ30" s="270"/>
      <c r="CA30" s="270"/>
      <c r="CB30" s="270"/>
      <c r="CC30" s="270"/>
      <c r="CD30" s="270"/>
      <c r="CE30" s="270"/>
      <c r="CF30" s="270"/>
      <c r="CG30" s="270"/>
      <c r="CH30" s="270"/>
      <c r="CI30" s="270"/>
      <c r="CJ30" s="270"/>
      <c r="CK30" s="270"/>
      <c r="CL30" s="270"/>
      <c r="CM30" s="270"/>
      <c r="CN30" s="270"/>
      <c r="CO30" s="270"/>
      <c r="CP30" s="270"/>
      <c r="CQ30" s="270"/>
      <c r="CR30" s="270"/>
    </row>
    <row r="31" spans="1:96" ht="12" customHeight="1">
      <c r="A31" s="257"/>
      <c r="B31" s="259">
        <f t="shared" si="10"/>
        <v>27</v>
      </c>
      <c r="C31" s="258"/>
      <c r="D31" s="272">
        <v>50.912541296324903</v>
      </c>
      <c r="E31" s="272">
        <v>50.912541296324903</v>
      </c>
      <c r="F31" s="272">
        <v>50.912541296324903</v>
      </c>
      <c r="G31" s="272">
        <v>50.912541296324903</v>
      </c>
      <c r="H31" s="272">
        <v>50.912541296324903</v>
      </c>
      <c r="I31" s="272">
        <v>50.912541296324903</v>
      </c>
      <c r="J31" s="272">
        <v>50.912541296324903</v>
      </c>
      <c r="K31" s="272">
        <v>50.912541296324903</v>
      </c>
      <c r="L31" s="272">
        <v>50.912541296324903</v>
      </c>
      <c r="M31" s="272">
        <v>50.912541296324903</v>
      </c>
      <c r="N31" s="272">
        <v>50.912541296324903</v>
      </c>
      <c r="O31" s="272">
        <v>50.912541296324903</v>
      </c>
      <c r="P31" s="272">
        <v>50.912541296324903</v>
      </c>
      <c r="Q31" s="272">
        <v>50.912541296324903</v>
      </c>
      <c r="R31" s="272">
        <v>50.912541296324903</v>
      </c>
      <c r="S31" s="258"/>
      <c r="T31" s="258">
        <v>50.065501953778501</v>
      </c>
      <c r="U31" s="258">
        <v>50.387876532004</v>
      </c>
      <c r="V31" s="73">
        <f t="shared" si="2"/>
        <v>0.32237457822549942</v>
      </c>
      <c r="W31" s="257"/>
      <c r="X31" s="273">
        <v>70.902063749999996</v>
      </c>
      <c r="Y31" s="273">
        <v>70.902063749999996</v>
      </c>
      <c r="Z31" s="273">
        <v>70.902063749999996</v>
      </c>
      <c r="AA31" s="273">
        <v>70.902063749999996</v>
      </c>
      <c r="AB31" s="273">
        <v>70.902063749999996</v>
      </c>
      <c r="AC31" s="273">
        <v>70.902063749999996</v>
      </c>
      <c r="AD31" s="273">
        <v>70.902063749999996</v>
      </c>
      <c r="AE31" s="273">
        <v>44.8060078124999</v>
      </c>
      <c r="AF31" s="273">
        <v>70.902063749999996</v>
      </c>
      <c r="AG31" s="273">
        <v>70.902063749999996</v>
      </c>
      <c r="AH31" s="273">
        <v>70.902063749999996</v>
      </c>
      <c r="AI31" s="273">
        <v>70.902063749999996</v>
      </c>
      <c r="AJ31" s="273">
        <v>70.902063749999996</v>
      </c>
      <c r="AK31" s="273">
        <v>70.902063749999996</v>
      </c>
      <c r="AL31" s="273">
        <v>70.902063749999996</v>
      </c>
      <c r="AM31" s="257"/>
      <c r="AN31" s="74">
        <v>26</v>
      </c>
      <c r="AO31" s="74">
        <v>0</v>
      </c>
      <c r="AP31" s="74">
        <v>26</v>
      </c>
      <c r="AQ31" s="74">
        <v>7</v>
      </c>
      <c r="AR31" s="74">
        <v>609.61</v>
      </c>
      <c r="AS31" s="74">
        <v>30.48028</v>
      </c>
      <c r="AT31" s="290">
        <v>1E-3</v>
      </c>
      <c r="AU31" s="74">
        <v>44.8060078124999</v>
      </c>
      <c r="AV31" s="74">
        <v>1</v>
      </c>
      <c r="AW31" s="293">
        <v>1.4200000000000001E-4</v>
      </c>
      <c r="AX31" s="289">
        <v>3.8580000000000003E-2</v>
      </c>
      <c r="AY31" s="74">
        <v>2</v>
      </c>
      <c r="AZ31" s="74">
        <v>1</v>
      </c>
      <c r="BA31" s="74">
        <v>0</v>
      </c>
      <c r="BB31" s="257"/>
      <c r="BC31" s="257"/>
      <c r="BD31" s="263">
        <f t="shared" si="3"/>
        <v>2.25</v>
      </c>
      <c r="BE31" s="267">
        <v>8100</v>
      </c>
      <c r="BF31" s="261">
        <v>553.45062605999999</v>
      </c>
      <c r="BG31" s="261">
        <v>643.08456840245401</v>
      </c>
      <c r="BH31" s="261">
        <v>-644.13052841817205</v>
      </c>
      <c r="BI31" s="266">
        <v>53.049123371959901</v>
      </c>
      <c r="BJ31" s="266">
        <v>7.0162819951667199</v>
      </c>
      <c r="BK31" s="263">
        <f t="shared" si="4"/>
        <v>0.89565578262956347</v>
      </c>
      <c r="BL31" s="263">
        <f t="shared" si="5"/>
        <v>40.743603361076566</v>
      </c>
      <c r="BM31" s="267">
        <v>8100</v>
      </c>
      <c r="BN31" s="261">
        <v>553.45062605999999</v>
      </c>
      <c r="BO31" s="261">
        <v>616.41852876278097</v>
      </c>
      <c r="BP31" s="261">
        <v>-615.95316891723405</v>
      </c>
      <c r="BQ31" s="266">
        <v>52.868005209643499</v>
      </c>
      <c r="BR31" s="266">
        <v>6.8451621110301897</v>
      </c>
      <c r="BS31" s="263">
        <f t="shared" si="6"/>
        <v>0.71317969600751319</v>
      </c>
      <c r="BT31" s="263">
        <f t="shared" si="7"/>
        <v>40.743603361076566</v>
      </c>
      <c r="BU31" s="270"/>
      <c r="BV31" s="264">
        <v>122.40666888365</v>
      </c>
      <c r="BW31" s="264">
        <v>82.309603480113196</v>
      </c>
      <c r="BX31" s="263">
        <f t="shared" si="8"/>
        <v>117.68854441062626</v>
      </c>
      <c r="BY31" s="263">
        <f t="shared" si="9"/>
        <v>79.086409181037894</v>
      </c>
      <c r="BZ31" s="270"/>
      <c r="CA31" s="270"/>
      <c r="CB31" s="270"/>
      <c r="CC31" s="270"/>
      <c r="CD31" s="270"/>
      <c r="CE31" s="270"/>
      <c r="CF31" s="270"/>
      <c r="CG31" s="270"/>
      <c r="CH31" s="270"/>
      <c r="CI31" s="270"/>
      <c r="CJ31" s="270"/>
      <c r="CK31" s="270"/>
      <c r="CL31" s="270"/>
      <c r="CM31" s="270"/>
      <c r="CN31" s="270"/>
      <c r="CO31" s="270"/>
      <c r="CP31" s="270"/>
      <c r="CQ31" s="270"/>
      <c r="CR31" s="270"/>
    </row>
    <row r="32" spans="1:96" ht="12" customHeight="1">
      <c r="A32" s="257"/>
      <c r="B32" s="259">
        <f t="shared" si="10"/>
        <v>28</v>
      </c>
      <c r="C32" s="258"/>
      <c r="D32" s="272">
        <v>50.302935827574899</v>
      </c>
      <c r="E32" s="272">
        <v>50.302935827574899</v>
      </c>
      <c r="F32" s="272">
        <v>50.302935827574899</v>
      </c>
      <c r="G32" s="272">
        <v>50.302935827574899</v>
      </c>
      <c r="H32" s="272">
        <v>50.302935827574899</v>
      </c>
      <c r="I32" s="272">
        <v>50.302935827574899</v>
      </c>
      <c r="J32" s="272">
        <v>50.302935827574899</v>
      </c>
      <c r="K32" s="272">
        <v>50.302935827574899</v>
      </c>
      <c r="L32" s="272">
        <v>50.302935827574899</v>
      </c>
      <c r="M32" s="272">
        <v>50.302935827574899</v>
      </c>
      <c r="N32" s="272">
        <v>50.302935827574899</v>
      </c>
      <c r="O32" s="272">
        <v>50.302935827574899</v>
      </c>
      <c r="P32" s="272">
        <v>50.302935827574899</v>
      </c>
      <c r="Q32" s="272">
        <v>50.302935827574899</v>
      </c>
      <c r="R32" s="272">
        <v>50.302935827574899</v>
      </c>
      <c r="S32" s="258"/>
      <c r="T32" s="258">
        <v>49.446176548371497</v>
      </c>
      <c r="U32" s="258">
        <v>49.779915873065903</v>
      </c>
      <c r="V32" s="73">
        <f t="shared" si="2"/>
        <v>0.33373932469440604</v>
      </c>
      <c r="W32" s="257"/>
      <c r="X32" s="273">
        <v>70.292458124999996</v>
      </c>
      <c r="Y32" s="273">
        <v>70.292458124999996</v>
      </c>
      <c r="Z32" s="273">
        <v>70.292458124999996</v>
      </c>
      <c r="AA32" s="273">
        <v>70.292458124999996</v>
      </c>
      <c r="AB32" s="273">
        <v>70.292458124999996</v>
      </c>
      <c r="AC32" s="273">
        <v>70.292458124999996</v>
      </c>
      <c r="AD32" s="273">
        <v>70.292458124999996</v>
      </c>
      <c r="AE32" s="273">
        <v>44.196402343749902</v>
      </c>
      <c r="AF32" s="273">
        <v>70.292458124999996</v>
      </c>
      <c r="AG32" s="273">
        <v>70.292458124999996</v>
      </c>
      <c r="AH32" s="273">
        <v>70.292458124999996</v>
      </c>
      <c r="AI32" s="273">
        <v>70.292458124999996</v>
      </c>
      <c r="AJ32" s="273">
        <v>70.292458124999996</v>
      </c>
      <c r="AK32" s="273">
        <v>70.292458124999996</v>
      </c>
      <c r="AL32" s="273">
        <v>70.292458124999996</v>
      </c>
      <c r="AM32" s="257"/>
      <c r="AN32" s="74">
        <v>27</v>
      </c>
      <c r="AO32" s="74">
        <v>0</v>
      </c>
      <c r="AP32" s="74">
        <v>27</v>
      </c>
      <c r="AQ32" s="74">
        <v>7</v>
      </c>
      <c r="AR32" s="74">
        <v>609.61</v>
      </c>
      <c r="AS32" s="74">
        <v>30.48028</v>
      </c>
      <c r="AT32" s="290">
        <v>1E-3</v>
      </c>
      <c r="AU32" s="74">
        <v>44.196402343749902</v>
      </c>
      <c r="AV32" s="74">
        <v>1</v>
      </c>
      <c r="AW32" s="293">
        <v>1.4200000000000001E-4</v>
      </c>
      <c r="AX32" s="289">
        <v>3.8580000000000003E-2</v>
      </c>
      <c r="AY32" s="74">
        <v>2</v>
      </c>
      <c r="AZ32" s="74">
        <v>1</v>
      </c>
      <c r="BA32" s="74">
        <v>0</v>
      </c>
      <c r="BB32" s="257"/>
      <c r="BC32" s="257"/>
      <c r="BD32" s="263">
        <f t="shared" si="3"/>
        <v>2.3333333333333335</v>
      </c>
      <c r="BE32" s="267">
        <v>8400</v>
      </c>
      <c r="BF32" s="261">
        <v>539.13613719</v>
      </c>
      <c r="BG32" s="261">
        <v>639.12397476846604</v>
      </c>
      <c r="BH32" s="261">
        <v>-640.73275305745904</v>
      </c>
      <c r="BI32" s="266">
        <v>53.025003678835901</v>
      </c>
      <c r="BJ32" s="266">
        <v>6.98847507527997</v>
      </c>
      <c r="BK32" s="263">
        <f t="shared" si="4"/>
        <v>0.86784886274281359</v>
      </c>
      <c r="BL32" s="263">
        <f t="shared" si="5"/>
        <v>26.429114491076575</v>
      </c>
      <c r="BM32" s="267">
        <v>8400</v>
      </c>
      <c r="BN32" s="261">
        <v>539.13613719</v>
      </c>
      <c r="BO32" s="261">
        <v>613.98930112523306</v>
      </c>
      <c r="BP32" s="261">
        <v>-614.02625111250904</v>
      </c>
      <c r="BQ32" s="266">
        <v>52.8534824601522</v>
      </c>
      <c r="BR32" s="266">
        <v>6.8272818823822599</v>
      </c>
      <c r="BS32" s="263">
        <f t="shared" si="6"/>
        <v>0.69529946735958337</v>
      </c>
      <c r="BT32" s="263">
        <f t="shared" si="7"/>
        <v>26.429114491076575</v>
      </c>
      <c r="BU32" s="270"/>
      <c r="BV32" s="264">
        <v>120.80269407350499</v>
      </c>
      <c r="BW32" s="264">
        <v>80.713748344741404</v>
      </c>
      <c r="BX32" s="263">
        <f t="shared" si="8"/>
        <v>116.08456960048126</v>
      </c>
      <c r="BY32" s="263">
        <f t="shared" si="9"/>
        <v>77.490554045666102</v>
      </c>
      <c r="BZ32" s="270"/>
      <c r="CA32" s="270"/>
      <c r="CB32" s="270"/>
      <c r="CC32" s="270"/>
      <c r="CD32" s="270"/>
      <c r="CE32" s="270"/>
      <c r="CF32" s="270"/>
      <c r="CG32" s="270"/>
      <c r="CH32" s="270"/>
      <c r="CI32" s="270"/>
      <c r="CJ32" s="270"/>
      <c r="CK32" s="270"/>
      <c r="CL32" s="270"/>
      <c r="CM32" s="270"/>
      <c r="CN32" s="270"/>
      <c r="CO32" s="270"/>
      <c r="CP32" s="270"/>
      <c r="CQ32" s="270"/>
      <c r="CR32" s="270"/>
    </row>
    <row r="33" spans="1:96" ht="12" customHeight="1">
      <c r="A33" s="257"/>
      <c r="B33" s="259">
        <f t="shared" si="10"/>
        <v>29</v>
      </c>
      <c r="C33" s="258"/>
      <c r="D33" s="272">
        <v>49.693330358824902</v>
      </c>
      <c r="E33" s="272">
        <v>49.693330358824902</v>
      </c>
      <c r="F33" s="272">
        <v>49.693330358824902</v>
      </c>
      <c r="G33" s="272">
        <v>49.693330358824902</v>
      </c>
      <c r="H33" s="272">
        <v>49.693330358824902</v>
      </c>
      <c r="I33" s="272">
        <v>49.693330358824902</v>
      </c>
      <c r="J33" s="272">
        <v>49.693330358824902</v>
      </c>
      <c r="K33" s="272">
        <v>49.693330358824902</v>
      </c>
      <c r="L33" s="272">
        <v>49.693330358824902</v>
      </c>
      <c r="M33" s="272">
        <v>49.693330358824902</v>
      </c>
      <c r="N33" s="272">
        <v>49.693330358824902</v>
      </c>
      <c r="O33" s="272">
        <v>49.693330358824902</v>
      </c>
      <c r="P33" s="272">
        <v>49.693330358824902</v>
      </c>
      <c r="Q33" s="272">
        <v>49.693330358824902</v>
      </c>
      <c r="R33" s="272">
        <v>49.693330358824902</v>
      </c>
      <c r="S33" s="258"/>
      <c r="T33" s="258">
        <v>48.828799857958302</v>
      </c>
      <c r="U33" s="258">
        <v>49.173094329146203</v>
      </c>
      <c r="V33" s="73">
        <f t="shared" si="2"/>
        <v>0.3442944711879008</v>
      </c>
      <c r="W33" s="257"/>
      <c r="X33" s="273">
        <v>69.682852499999996</v>
      </c>
      <c r="Y33" s="273">
        <v>69.682852499999996</v>
      </c>
      <c r="Z33" s="273">
        <v>69.682852499999996</v>
      </c>
      <c r="AA33" s="273">
        <v>69.682852499999996</v>
      </c>
      <c r="AB33" s="273">
        <v>69.682852499999996</v>
      </c>
      <c r="AC33" s="273">
        <v>69.682852499999996</v>
      </c>
      <c r="AD33" s="273">
        <v>69.682852499999996</v>
      </c>
      <c r="AE33" s="273">
        <v>43.586796874999898</v>
      </c>
      <c r="AF33" s="273">
        <v>69.682852499999996</v>
      </c>
      <c r="AG33" s="273">
        <v>69.682852499999996</v>
      </c>
      <c r="AH33" s="273">
        <v>69.682852499999996</v>
      </c>
      <c r="AI33" s="273">
        <v>69.682852499999996</v>
      </c>
      <c r="AJ33" s="273">
        <v>69.682852499999996</v>
      </c>
      <c r="AK33" s="273">
        <v>69.682852499999996</v>
      </c>
      <c r="AL33" s="273">
        <v>69.682852499999996</v>
      </c>
      <c r="AM33" s="257"/>
      <c r="AN33" s="74">
        <v>28</v>
      </c>
      <c r="AO33" s="74">
        <v>0</v>
      </c>
      <c r="AP33" s="74">
        <v>28</v>
      </c>
      <c r="AQ33" s="74">
        <v>7</v>
      </c>
      <c r="AR33" s="74">
        <v>609.61</v>
      </c>
      <c r="AS33" s="74">
        <v>30.48028</v>
      </c>
      <c r="AT33" s="290">
        <v>1E-3</v>
      </c>
      <c r="AU33" s="74">
        <v>43.586796874999898</v>
      </c>
      <c r="AV33" s="74">
        <v>1</v>
      </c>
      <c r="AW33" s="293">
        <v>1.4200000000000001E-4</v>
      </c>
      <c r="AX33" s="289">
        <v>3.8580000000000003E-2</v>
      </c>
      <c r="AY33" s="74">
        <v>2</v>
      </c>
      <c r="AZ33" s="74">
        <v>1</v>
      </c>
      <c r="BA33" s="74">
        <v>0</v>
      </c>
      <c r="BB33" s="257"/>
      <c r="BC33" s="257"/>
      <c r="BD33" s="263">
        <f t="shared" si="3"/>
        <v>2.4166666666666665</v>
      </c>
      <c r="BE33" s="267">
        <v>8700</v>
      </c>
      <c r="BF33" s="261">
        <v>524.49913982999999</v>
      </c>
      <c r="BG33" s="261">
        <v>633.85884588663396</v>
      </c>
      <c r="BH33" s="261">
        <v>-636.00370946276996</v>
      </c>
      <c r="BI33" s="266">
        <v>52.992155165688303</v>
      </c>
      <c r="BJ33" s="266">
        <v>6.9520875751992603</v>
      </c>
      <c r="BK33" s="263">
        <f t="shared" si="4"/>
        <v>0.83146136266210391</v>
      </c>
      <c r="BL33" s="263">
        <f t="shared" si="5"/>
        <v>11.792117131076566</v>
      </c>
      <c r="BM33" s="267">
        <v>8700</v>
      </c>
      <c r="BN33" s="261">
        <v>524.49913982999999</v>
      </c>
      <c r="BO33" s="261">
        <v>610.50670456867397</v>
      </c>
      <c r="BP33" s="261">
        <v>-611.03657998774099</v>
      </c>
      <c r="BQ33" s="266">
        <v>52.831866432349599</v>
      </c>
      <c r="BR33" s="266">
        <v>6.80236226915902</v>
      </c>
      <c r="BS33" s="263">
        <f t="shared" si="6"/>
        <v>0.67037985413634349</v>
      </c>
      <c r="BT33" s="263">
        <f t="shared" si="7"/>
        <v>11.792117131076566</v>
      </c>
      <c r="BU33" s="270"/>
      <c r="BV33" s="264">
        <v>117.875678529049</v>
      </c>
      <c r="BW33" s="264">
        <v>78.233909804048693</v>
      </c>
      <c r="BX33" s="263">
        <f t="shared" si="8"/>
        <v>113.15755405602526</v>
      </c>
      <c r="BY33" s="263">
        <f t="shared" si="9"/>
        <v>75.01071550497339</v>
      </c>
      <c r="BZ33" s="270"/>
      <c r="CA33" s="270"/>
      <c r="CB33" s="270"/>
      <c r="CC33" s="270"/>
      <c r="CD33" s="270"/>
      <c r="CE33" s="270"/>
      <c r="CF33" s="270"/>
      <c r="CG33" s="270"/>
      <c r="CH33" s="270"/>
      <c r="CI33" s="270"/>
      <c r="CJ33" s="270"/>
      <c r="CK33" s="270"/>
      <c r="CL33" s="270"/>
      <c r="CM33" s="270"/>
      <c r="CN33" s="270"/>
      <c r="CO33" s="270"/>
      <c r="CP33" s="270"/>
      <c r="CQ33" s="270"/>
      <c r="CR33" s="270"/>
    </row>
    <row r="34" spans="1:96" ht="12" customHeight="1">
      <c r="A34" s="257"/>
      <c r="B34" s="259">
        <f t="shared" si="10"/>
        <v>30</v>
      </c>
      <c r="C34" s="258"/>
      <c r="D34" s="272">
        <v>49.083724890074897</v>
      </c>
      <c r="E34" s="272">
        <v>49.083724890074897</v>
      </c>
      <c r="F34" s="272">
        <v>49.083724890074897</v>
      </c>
      <c r="G34" s="272">
        <v>49.083724890074897</v>
      </c>
      <c r="H34" s="272">
        <v>49.083724890074897</v>
      </c>
      <c r="I34" s="272">
        <v>49.083724890074897</v>
      </c>
      <c r="J34" s="272">
        <v>49.083724890074897</v>
      </c>
      <c r="K34" s="272">
        <v>49.083724890074897</v>
      </c>
      <c r="L34" s="272">
        <v>49.083724890074897</v>
      </c>
      <c r="M34" s="272">
        <v>49.083724890074897</v>
      </c>
      <c r="N34" s="272">
        <v>49.083724890074897</v>
      </c>
      <c r="O34" s="272">
        <v>49.083724890074897</v>
      </c>
      <c r="P34" s="272">
        <v>49.083724890074897</v>
      </c>
      <c r="Q34" s="272">
        <v>49.083724890074897</v>
      </c>
      <c r="R34" s="272">
        <v>49.083724890074897</v>
      </c>
      <c r="S34" s="258"/>
      <c r="T34" s="258">
        <v>48.213370332810797</v>
      </c>
      <c r="U34" s="258">
        <v>48.567354985343599</v>
      </c>
      <c r="V34" s="73">
        <f t="shared" si="2"/>
        <v>0.35398465253280165</v>
      </c>
      <c r="W34" s="257"/>
      <c r="X34" s="273">
        <v>69.073246874999995</v>
      </c>
      <c r="Y34" s="273">
        <v>69.073246874999995</v>
      </c>
      <c r="Z34" s="273">
        <v>69.073246874999995</v>
      </c>
      <c r="AA34" s="273">
        <v>69.073246874999995</v>
      </c>
      <c r="AB34" s="273">
        <v>69.073246874999995</v>
      </c>
      <c r="AC34" s="273">
        <v>69.073246874999995</v>
      </c>
      <c r="AD34" s="273">
        <v>69.073246874999995</v>
      </c>
      <c r="AE34" s="273">
        <v>42.97719140625</v>
      </c>
      <c r="AF34" s="273">
        <v>69.073246874999995</v>
      </c>
      <c r="AG34" s="273">
        <v>69.073246874999995</v>
      </c>
      <c r="AH34" s="273">
        <v>69.073246874999995</v>
      </c>
      <c r="AI34" s="273">
        <v>69.073246874999995</v>
      </c>
      <c r="AJ34" s="273">
        <v>69.073246874999995</v>
      </c>
      <c r="AK34" s="273">
        <v>69.073246874999995</v>
      </c>
      <c r="AL34" s="273">
        <v>69.073246874999995</v>
      </c>
      <c r="AM34" s="257"/>
      <c r="AN34" s="74">
        <v>29</v>
      </c>
      <c r="AO34" s="74">
        <v>0</v>
      </c>
      <c r="AP34" s="74">
        <v>29</v>
      </c>
      <c r="AQ34" s="74">
        <v>7</v>
      </c>
      <c r="AR34" s="74">
        <v>609.61</v>
      </c>
      <c r="AS34" s="74">
        <v>30.48028</v>
      </c>
      <c r="AT34" s="290">
        <v>1E-3</v>
      </c>
      <c r="AU34" s="74">
        <v>42.97719140625</v>
      </c>
      <c r="AV34" s="74">
        <v>1</v>
      </c>
      <c r="AW34" s="293">
        <v>1.4200000000000001E-4</v>
      </c>
      <c r="AX34" s="289">
        <v>3.8580000000000003E-2</v>
      </c>
      <c r="AY34" s="74">
        <v>2</v>
      </c>
      <c r="AZ34" s="74">
        <v>1</v>
      </c>
      <c r="BA34" s="74">
        <v>0</v>
      </c>
      <c r="BB34" s="257"/>
      <c r="BC34" s="257"/>
      <c r="BD34" s="263">
        <f t="shared" si="3"/>
        <v>2.5</v>
      </c>
      <c r="BE34" s="267">
        <v>9000</v>
      </c>
      <c r="BF34" s="261">
        <v>509.7</v>
      </c>
      <c r="BG34" s="261">
        <v>627.37489073970403</v>
      </c>
      <c r="BH34" s="261">
        <v>-630.02608672192798</v>
      </c>
      <c r="BI34" s="266">
        <v>52.951051660247998</v>
      </c>
      <c r="BJ34" s="266">
        <v>6.9076065136457903</v>
      </c>
      <c r="BK34" s="263">
        <f t="shared" si="4"/>
        <v>0.78698030110863382</v>
      </c>
      <c r="BL34" s="263">
        <f t="shared" si="5"/>
        <v>-3.0070226989234357</v>
      </c>
      <c r="BM34" s="267">
        <v>9000</v>
      </c>
      <c r="BN34" s="261">
        <v>509.7</v>
      </c>
      <c r="BO34" s="261">
        <v>606.03176189025396</v>
      </c>
      <c r="BP34" s="261">
        <v>-607.04133105717301</v>
      </c>
      <c r="BQ34" s="266">
        <v>52.8035082103533</v>
      </c>
      <c r="BR34" s="266">
        <v>6.7707737075246701</v>
      </c>
      <c r="BS34" s="263">
        <f t="shared" si="6"/>
        <v>0.63879129250199362</v>
      </c>
      <c r="BT34" s="263">
        <f t="shared" si="7"/>
        <v>-3.0070226989234357</v>
      </c>
      <c r="BU34" s="270"/>
      <c r="BV34" s="264">
        <v>113.657679157827</v>
      </c>
      <c r="BW34" s="264">
        <v>74.897247247393494</v>
      </c>
      <c r="BX34" s="263">
        <f t="shared" si="8"/>
        <v>108.93955468480327</v>
      </c>
      <c r="BY34" s="263">
        <f t="shared" si="9"/>
        <v>71.674052948318192</v>
      </c>
      <c r="BZ34" s="270"/>
      <c r="CA34" s="270"/>
      <c r="CB34" s="270"/>
      <c r="CC34" s="270"/>
      <c r="CD34" s="270"/>
      <c r="CE34" s="270"/>
      <c r="CF34" s="270"/>
      <c r="CG34" s="270"/>
      <c r="CH34" s="270"/>
      <c r="CI34" s="270"/>
      <c r="CJ34" s="270"/>
      <c r="CK34" s="270"/>
      <c r="CL34" s="270"/>
      <c r="CM34" s="270"/>
      <c r="CN34" s="270"/>
      <c r="CO34" s="270"/>
      <c r="CP34" s="270"/>
      <c r="CQ34" s="270"/>
      <c r="CR34" s="270"/>
    </row>
    <row r="35" spans="1:96" ht="12" customHeight="1">
      <c r="A35" s="257"/>
      <c r="B35" s="259">
        <f t="shared" si="10"/>
        <v>31</v>
      </c>
      <c r="C35" s="258"/>
      <c r="D35" s="272">
        <v>48.4741194213249</v>
      </c>
      <c r="E35" s="272">
        <v>48.4741194213249</v>
      </c>
      <c r="F35" s="272">
        <v>48.4741194213249</v>
      </c>
      <c r="G35" s="272">
        <v>48.4741194213249</v>
      </c>
      <c r="H35" s="272">
        <v>48.4741194213249</v>
      </c>
      <c r="I35" s="272">
        <v>48.4741194213249</v>
      </c>
      <c r="J35" s="272">
        <v>48.4741194213249</v>
      </c>
      <c r="K35" s="272">
        <v>48.4741194213249</v>
      </c>
      <c r="L35" s="272">
        <v>48.4741194213249</v>
      </c>
      <c r="M35" s="272">
        <v>48.4741194213249</v>
      </c>
      <c r="N35" s="272">
        <v>48.4741194213249</v>
      </c>
      <c r="O35" s="272">
        <v>48.4741194213249</v>
      </c>
      <c r="P35" s="272">
        <v>48.4741194213249</v>
      </c>
      <c r="Q35" s="272">
        <v>48.4741194213249</v>
      </c>
      <c r="R35" s="272">
        <v>48.4741194213249</v>
      </c>
      <c r="S35" s="258"/>
      <c r="T35" s="258">
        <v>47.599881066563299</v>
      </c>
      <c r="U35" s="258">
        <v>47.962640591224798</v>
      </c>
      <c r="V35" s="73">
        <f t="shared" si="2"/>
        <v>0.36275952466149874</v>
      </c>
      <c r="W35" s="257"/>
      <c r="X35" s="273">
        <v>68.463641249999995</v>
      </c>
      <c r="Y35" s="273">
        <v>68.463641249999995</v>
      </c>
      <c r="Z35" s="273">
        <v>68.463641249999995</v>
      </c>
      <c r="AA35" s="273">
        <v>68.463641249999995</v>
      </c>
      <c r="AB35" s="273">
        <v>68.463641249999995</v>
      </c>
      <c r="AC35" s="273">
        <v>68.463641249999995</v>
      </c>
      <c r="AD35" s="273">
        <v>68.463641249999995</v>
      </c>
      <c r="AE35" s="273">
        <v>42.367585937499904</v>
      </c>
      <c r="AF35" s="273">
        <v>68.463641249999995</v>
      </c>
      <c r="AG35" s="273">
        <v>68.463641249999995</v>
      </c>
      <c r="AH35" s="273">
        <v>68.463641249999995</v>
      </c>
      <c r="AI35" s="273">
        <v>68.463641249999995</v>
      </c>
      <c r="AJ35" s="273">
        <v>68.463641249999995</v>
      </c>
      <c r="AK35" s="273">
        <v>68.463641249999995</v>
      </c>
      <c r="AL35" s="273">
        <v>68.463641249999995</v>
      </c>
      <c r="AM35" s="257"/>
      <c r="AN35" s="74">
        <v>30</v>
      </c>
      <c r="AO35" s="74">
        <v>0</v>
      </c>
      <c r="AP35" s="74">
        <v>30</v>
      </c>
      <c r="AQ35" s="74">
        <v>7</v>
      </c>
      <c r="AR35" s="74">
        <v>609.61</v>
      </c>
      <c r="AS35" s="74">
        <v>30.48028</v>
      </c>
      <c r="AT35" s="290">
        <v>1E-3</v>
      </c>
      <c r="AU35" s="74">
        <v>42.367585937499904</v>
      </c>
      <c r="AV35" s="74">
        <v>1</v>
      </c>
      <c r="AW35" s="293">
        <v>1.4200000000000001E-4</v>
      </c>
      <c r="AX35" s="289">
        <v>3.8580000000000003E-2</v>
      </c>
      <c r="AY35" s="74">
        <v>2</v>
      </c>
      <c r="AZ35" s="74">
        <v>1</v>
      </c>
      <c r="BA35" s="74">
        <v>0</v>
      </c>
      <c r="BB35" s="257"/>
      <c r="BC35" s="257"/>
      <c r="BD35" s="263">
        <f t="shared" si="3"/>
        <v>2.5833333333333335</v>
      </c>
      <c r="BE35" s="267">
        <v>9300</v>
      </c>
      <c r="BF35" s="261">
        <v>494.90086016999999</v>
      </c>
      <c r="BG35" s="261">
        <v>619.76618900184803</v>
      </c>
      <c r="BH35" s="261">
        <v>-622.89129553086104</v>
      </c>
      <c r="BI35" s="266">
        <v>52.902210440739701</v>
      </c>
      <c r="BJ35" s="266">
        <v>6.8555617005879403</v>
      </c>
      <c r="BK35" s="263">
        <f t="shared" si="4"/>
        <v>0.7349354880507839</v>
      </c>
      <c r="BL35" s="263">
        <f t="shared" si="5"/>
        <v>-17.806162528923437</v>
      </c>
      <c r="BM35" s="267">
        <v>9300</v>
      </c>
      <c r="BN35" s="261">
        <v>494.90086016999999</v>
      </c>
      <c r="BO35" s="261">
        <v>600.63340275337498</v>
      </c>
      <c r="BP35" s="261">
        <v>-602.10590918990397</v>
      </c>
      <c r="BQ35" s="266">
        <v>52.768803050017198</v>
      </c>
      <c r="BR35" s="266">
        <v>6.7329296375695602</v>
      </c>
      <c r="BS35" s="263">
        <f t="shared" si="6"/>
        <v>0.60094722254688371</v>
      </c>
      <c r="BT35" s="263">
        <f t="shared" si="7"/>
        <v>-17.806162528923437</v>
      </c>
      <c r="BU35" s="270"/>
      <c r="BV35" s="264">
        <v>108.194891825159</v>
      </c>
      <c r="BW35" s="264">
        <v>70.740304069051206</v>
      </c>
      <c r="BX35" s="263">
        <f t="shared" si="8"/>
        <v>103.47676735213527</v>
      </c>
      <c r="BY35" s="263">
        <f t="shared" si="9"/>
        <v>67.517109769975903</v>
      </c>
      <c r="BZ35" s="270"/>
      <c r="CA35" s="270"/>
      <c r="CB35" s="270"/>
      <c r="CC35" s="270"/>
      <c r="CD35" s="270"/>
      <c r="CE35" s="270"/>
      <c r="CF35" s="270"/>
      <c r="CG35" s="270"/>
      <c r="CH35" s="270"/>
      <c r="CI35" s="270"/>
      <c r="CJ35" s="270"/>
      <c r="CK35" s="270"/>
      <c r="CL35" s="270"/>
      <c r="CM35" s="270"/>
      <c r="CN35" s="270"/>
      <c r="CO35" s="270"/>
      <c r="CP35" s="270"/>
      <c r="CQ35" s="270"/>
      <c r="CR35" s="270"/>
    </row>
    <row r="36" spans="1:96" ht="12" customHeight="1">
      <c r="A36" s="257"/>
      <c r="B36" s="259">
        <f t="shared" si="10"/>
        <v>32</v>
      </c>
      <c r="C36" s="258"/>
      <c r="D36" s="272">
        <v>47.864513952574903</v>
      </c>
      <c r="E36" s="272">
        <v>47.864513952574903</v>
      </c>
      <c r="F36" s="272">
        <v>47.864513952574903</v>
      </c>
      <c r="G36" s="272">
        <v>47.864513952574903</v>
      </c>
      <c r="H36" s="272">
        <v>47.864513952574903</v>
      </c>
      <c r="I36" s="272">
        <v>47.864513952574903</v>
      </c>
      <c r="J36" s="272">
        <v>47.864513952574903</v>
      </c>
      <c r="K36" s="272">
        <v>47.864513952574903</v>
      </c>
      <c r="L36" s="272">
        <v>47.864513952574903</v>
      </c>
      <c r="M36" s="272">
        <v>47.864513952574903</v>
      </c>
      <c r="N36" s="272">
        <v>47.864513952574903</v>
      </c>
      <c r="O36" s="272">
        <v>47.864513952574903</v>
      </c>
      <c r="P36" s="272">
        <v>47.864513952574903</v>
      </c>
      <c r="Q36" s="272">
        <v>47.864513952574903</v>
      </c>
      <c r="R36" s="272">
        <v>47.864513952574903</v>
      </c>
      <c r="S36" s="258"/>
      <c r="T36" s="258">
        <v>46.988319859948902</v>
      </c>
      <c r="U36" s="258">
        <v>47.3588937592938</v>
      </c>
      <c r="V36" s="73">
        <f t="shared" si="2"/>
        <v>0.37057389934489748</v>
      </c>
      <c r="W36" s="257"/>
      <c r="X36" s="273">
        <v>67.854035624999995</v>
      </c>
      <c r="Y36" s="273">
        <v>67.854035624999995</v>
      </c>
      <c r="Z36" s="273">
        <v>67.854035624999995</v>
      </c>
      <c r="AA36" s="273">
        <v>67.854035624999995</v>
      </c>
      <c r="AB36" s="273">
        <v>67.854035624999995</v>
      </c>
      <c r="AC36" s="273">
        <v>67.854035624999995</v>
      </c>
      <c r="AD36" s="273">
        <v>67.854035624999995</v>
      </c>
      <c r="AE36" s="273">
        <v>41.757980468749899</v>
      </c>
      <c r="AF36" s="273">
        <v>67.854035624999995</v>
      </c>
      <c r="AG36" s="273">
        <v>67.854035624999995</v>
      </c>
      <c r="AH36" s="273">
        <v>67.854035624999995</v>
      </c>
      <c r="AI36" s="273">
        <v>67.854035624999995</v>
      </c>
      <c r="AJ36" s="273">
        <v>67.854035624999995</v>
      </c>
      <c r="AK36" s="273">
        <v>67.854035624999995</v>
      </c>
      <c r="AL36" s="273">
        <v>67.854035624999995</v>
      </c>
      <c r="AM36" s="257"/>
      <c r="AN36" s="74">
        <v>31</v>
      </c>
      <c r="AO36" s="74">
        <v>0</v>
      </c>
      <c r="AP36" s="74">
        <v>31</v>
      </c>
      <c r="AQ36" s="74">
        <v>7</v>
      </c>
      <c r="AR36" s="74">
        <v>609.61</v>
      </c>
      <c r="AS36" s="74">
        <v>30.48028</v>
      </c>
      <c r="AT36" s="290">
        <v>1E-3</v>
      </c>
      <c r="AU36" s="74">
        <v>41.757980468749899</v>
      </c>
      <c r="AV36" s="74">
        <v>1</v>
      </c>
      <c r="AW36" s="293">
        <v>1.4200000000000001E-4</v>
      </c>
      <c r="AX36" s="289">
        <v>3.8580000000000003E-2</v>
      </c>
      <c r="AY36" s="74">
        <v>2</v>
      </c>
      <c r="AZ36" s="74">
        <v>1</v>
      </c>
      <c r="BA36" s="74">
        <v>0</v>
      </c>
      <c r="BB36" s="257"/>
      <c r="BC36" s="257"/>
      <c r="BD36" s="263">
        <f t="shared" si="3"/>
        <v>2.6666666666666665</v>
      </c>
      <c r="BE36" s="267">
        <v>9600</v>
      </c>
      <c r="BF36" s="261">
        <v>480.26386280999998</v>
      </c>
      <c r="BG36" s="261">
        <v>611.133676593426</v>
      </c>
      <c r="BH36" s="261">
        <v>-614.69793437630199</v>
      </c>
      <c r="BI36" s="266">
        <v>52.846186788512</v>
      </c>
      <c r="BJ36" s="266">
        <v>6.7965204695762402</v>
      </c>
      <c r="BK36" s="263">
        <f t="shared" si="4"/>
        <v>0.67589425703908379</v>
      </c>
      <c r="BL36" s="263">
        <f t="shared" si="5"/>
        <v>-32.443159888923446</v>
      </c>
      <c r="BM36" s="267">
        <v>9600</v>
      </c>
      <c r="BN36" s="261">
        <v>480.26386280999998</v>
      </c>
      <c r="BO36" s="261">
        <v>594.38715778465098</v>
      </c>
      <c r="BP36" s="261">
        <v>-596.30263540549697</v>
      </c>
      <c r="BQ36" s="266">
        <v>52.728184632053697</v>
      </c>
      <c r="BR36" s="266">
        <v>6.6892809262639199</v>
      </c>
      <c r="BS36" s="263">
        <f t="shared" si="6"/>
        <v>0.55729851124124341</v>
      </c>
      <c r="BT36" s="263">
        <f t="shared" si="7"/>
        <v>-32.443159888923446</v>
      </c>
      <c r="BU36" s="270"/>
      <c r="BV36" s="264">
        <v>101.54714541333399</v>
      </c>
      <c r="BW36" s="264">
        <v>65.808607442048597</v>
      </c>
      <c r="BX36" s="263">
        <f t="shared" si="8"/>
        <v>96.829020940310258</v>
      </c>
      <c r="BY36" s="263">
        <f t="shared" si="9"/>
        <v>62.585413142973302</v>
      </c>
      <c r="BZ36" s="270"/>
      <c r="CA36" s="270"/>
      <c r="CB36" s="270"/>
      <c r="CC36" s="270"/>
      <c r="CD36" s="270"/>
      <c r="CE36" s="270"/>
      <c r="CF36" s="270"/>
      <c r="CG36" s="270"/>
      <c r="CH36" s="270"/>
      <c r="CI36" s="270"/>
      <c r="CJ36" s="270"/>
      <c r="CK36" s="270"/>
      <c r="CL36" s="270"/>
      <c r="CM36" s="270"/>
      <c r="CN36" s="270"/>
      <c r="CO36" s="270"/>
      <c r="CP36" s="270"/>
      <c r="CQ36" s="270"/>
      <c r="CR36" s="270"/>
    </row>
    <row r="37" spans="1:96" ht="12" customHeight="1">
      <c r="A37" s="257"/>
      <c r="B37" s="259">
        <f t="shared" si="10"/>
        <v>33</v>
      </c>
      <c r="C37" s="258"/>
      <c r="D37" s="272">
        <v>47.254908483824899</v>
      </c>
      <c r="E37" s="272">
        <v>47.254908483824899</v>
      </c>
      <c r="F37" s="272">
        <v>47.254908483824899</v>
      </c>
      <c r="G37" s="272">
        <v>47.254908483824899</v>
      </c>
      <c r="H37" s="272">
        <v>47.254908483824899</v>
      </c>
      <c r="I37" s="272">
        <v>47.254908483824899</v>
      </c>
      <c r="J37" s="272">
        <v>47.254908483824899</v>
      </c>
      <c r="K37" s="272">
        <v>47.254908483824899</v>
      </c>
      <c r="L37" s="272">
        <v>47.254908483824899</v>
      </c>
      <c r="M37" s="272">
        <v>47.254908483824899</v>
      </c>
      <c r="N37" s="272">
        <v>47.254908483824899</v>
      </c>
      <c r="O37" s="272">
        <v>47.254908483824899</v>
      </c>
      <c r="P37" s="272">
        <v>47.254908483824899</v>
      </c>
      <c r="Q37" s="272">
        <v>47.254908483824899</v>
      </c>
      <c r="R37" s="272">
        <v>47.254908483824899</v>
      </c>
      <c r="S37" s="258"/>
      <c r="T37" s="258">
        <v>46.378669312179603</v>
      </c>
      <c r="U37" s="258">
        <v>46.756057153478402</v>
      </c>
      <c r="V37" s="73">
        <f t="shared" si="2"/>
        <v>0.37738784129879832</v>
      </c>
      <c r="W37" s="257"/>
      <c r="X37" s="273">
        <v>67.244429999999994</v>
      </c>
      <c r="Y37" s="273">
        <v>67.244429999999994</v>
      </c>
      <c r="Z37" s="273">
        <v>67.244429999999994</v>
      </c>
      <c r="AA37" s="273">
        <v>67.244429999999994</v>
      </c>
      <c r="AB37" s="273">
        <v>67.244429999999994</v>
      </c>
      <c r="AC37" s="273">
        <v>67.244429999999994</v>
      </c>
      <c r="AD37" s="273">
        <v>67.244429999999994</v>
      </c>
      <c r="AE37" s="273">
        <v>41.148375000000001</v>
      </c>
      <c r="AF37" s="273">
        <v>67.244429999999994</v>
      </c>
      <c r="AG37" s="273">
        <v>67.244429999999994</v>
      </c>
      <c r="AH37" s="273">
        <v>67.244429999999994</v>
      </c>
      <c r="AI37" s="273">
        <v>67.244429999999994</v>
      </c>
      <c r="AJ37" s="273">
        <v>67.244429999999994</v>
      </c>
      <c r="AK37" s="273">
        <v>67.244429999999994</v>
      </c>
      <c r="AL37" s="273">
        <v>67.244429999999994</v>
      </c>
      <c r="AM37" s="257"/>
      <c r="AN37" s="74">
        <v>32</v>
      </c>
      <c r="AO37" s="74">
        <v>0</v>
      </c>
      <c r="AP37" s="74">
        <v>32</v>
      </c>
      <c r="AQ37" s="74">
        <v>7</v>
      </c>
      <c r="AR37" s="74">
        <v>609.61</v>
      </c>
      <c r="AS37" s="74">
        <v>30.48028</v>
      </c>
      <c r="AT37" s="290">
        <v>1E-3</v>
      </c>
      <c r="AU37" s="74">
        <v>41.148375000000001</v>
      </c>
      <c r="AV37" s="74">
        <v>1</v>
      </c>
      <c r="AW37" s="293">
        <v>1.4200000000000001E-4</v>
      </c>
      <c r="AX37" s="289">
        <v>3.8580000000000003E-2</v>
      </c>
      <c r="AY37" s="74">
        <v>2</v>
      </c>
      <c r="AZ37" s="74">
        <v>1</v>
      </c>
      <c r="BA37" s="74">
        <v>0</v>
      </c>
      <c r="BB37" s="257"/>
      <c r="BC37" s="257"/>
      <c r="BD37" s="263">
        <f t="shared" si="3"/>
        <v>2.75</v>
      </c>
      <c r="BE37" s="267">
        <v>9900</v>
      </c>
      <c r="BF37" s="261">
        <v>465.94937393999999</v>
      </c>
      <c r="BG37" s="261">
        <v>601.58367207969695</v>
      </c>
      <c r="BH37" s="261">
        <v>-605.55029800213401</v>
      </c>
      <c r="BI37" s="266">
        <v>52.783568848346299</v>
      </c>
      <c r="BJ37" s="266">
        <v>6.73108268370936</v>
      </c>
      <c r="BK37" s="263">
        <f t="shared" si="4"/>
        <v>0.61045647117220359</v>
      </c>
      <c r="BL37" s="263">
        <f t="shared" si="5"/>
        <v>-46.757648758923438</v>
      </c>
      <c r="BM37" s="267">
        <v>9900</v>
      </c>
      <c r="BN37" s="261">
        <v>465.94937393999999</v>
      </c>
      <c r="BO37" s="261">
        <v>587.373880674926</v>
      </c>
      <c r="BP37" s="261">
        <v>-589.70946115666698</v>
      </c>
      <c r="BQ37" s="266">
        <v>52.6821195959024</v>
      </c>
      <c r="BR37" s="266">
        <v>6.6403105434214504</v>
      </c>
      <c r="BS37" s="263">
        <f t="shared" si="6"/>
        <v>0.50832812839877395</v>
      </c>
      <c r="BT37" s="263">
        <f t="shared" si="7"/>
        <v>-46.757648758923438</v>
      </c>
      <c r="BU37" s="270"/>
      <c r="BV37" s="264">
        <v>93.787246570925703</v>
      </c>
      <c r="BW37" s="264">
        <v>60.156169700935301</v>
      </c>
      <c r="BX37" s="263">
        <f t="shared" si="8"/>
        <v>89.069122097901968</v>
      </c>
      <c r="BY37" s="263">
        <f t="shared" si="9"/>
        <v>56.932975401860006</v>
      </c>
      <c r="BZ37" s="270"/>
      <c r="CA37" s="270"/>
      <c r="CB37" s="270"/>
      <c r="CC37" s="270"/>
      <c r="CD37" s="270"/>
      <c r="CE37" s="270"/>
      <c r="CF37" s="270"/>
      <c r="CG37" s="270"/>
      <c r="CH37" s="270"/>
      <c r="CI37" s="270"/>
      <c r="CJ37" s="270"/>
      <c r="CK37" s="270"/>
      <c r="CL37" s="270"/>
      <c r="CM37" s="270"/>
      <c r="CN37" s="270"/>
      <c r="CO37" s="270"/>
      <c r="CP37" s="270"/>
      <c r="CQ37" s="270"/>
      <c r="CR37" s="270"/>
    </row>
    <row r="38" spans="1:96" ht="12" customHeight="1">
      <c r="A38" s="257"/>
      <c r="B38" s="259">
        <f t="shared" si="10"/>
        <v>34</v>
      </c>
      <c r="C38" s="258"/>
      <c r="D38" s="272">
        <v>46.645303015074902</v>
      </c>
      <c r="E38" s="272">
        <v>46.645303015074902</v>
      </c>
      <c r="F38" s="272">
        <v>46.645303015074902</v>
      </c>
      <c r="G38" s="272">
        <v>46.645303015074902</v>
      </c>
      <c r="H38" s="272">
        <v>46.645303015074902</v>
      </c>
      <c r="I38" s="272">
        <v>46.645303015074902</v>
      </c>
      <c r="J38" s="272">
        <v>46.645303015074902</v>
      </c>
      <c r="K38" s="272">
        <v>46.645303015074902</v>
      </c>
      <c r="L38" s="272">
        <v>46.645303015074902</v>
      </c>
      <c r="M38" s="272">
        <v>46.645303015074902</v>
      </c>
      <c r="N38" s="272">
        <v>46.645303015074902</v>
      </c>
      <c r="O38" s="272">
        <v>46.645303015074902</v>
      </c>
      <c r="P38" s="272">
        <v>46.645303015074902</v>
      </c>
      <c r="Q38" s="272">
        <v>46.645303015074902</v>
      </c>
      <c r="R38" s="272">
        <v>46.645303015074902</v>
      </c>
      <c r="S38" s="258"/>
      <c r="T38" s="258">
        <v>45.770906939072503</v>
      </c>
      <c r="U38" s="258">
        <v>46.154073667141297</v>
      </c>
      <c r="V38" s="73">
        <f t="shared" si="2"/>
        <v>0.38316672806879382</v>
      </c>
      <c r="W38" s="257"/>
      <c r="X38" s="273">
        <v>66.634824374999994</v>
      </c>
      <c r="Y38" s="273">
        <v>66.634824374999994</v>
      </c>
      <c r="Z38" s="273">
        <v>66.634824374999994</v>
      </c>
      <c r="AA38" s="273">
        <v>66.634824374999994</v>
      </c>
      <c r="AB38" s="273">
        <v>66.634824374999994</v>
      </c>
      <c r="AC38" s="273">
        <v>66.634824374999994</v>
      </c>
      <c r="AD38" s="273">
        <v>66.634824374999994</v>
      </c>
      <c r="AE38" s="273">
        <v>40.538769531249898</v>
      </c>
      <c r="AF38" s="273">
        <v>66.634824374999994</v>
      </c>
      <c r="AG38" s="273">
        <v>66.634824374999994</v>
      </c>
      <c r="AH38" s="273">
        <v>66.634824374999994</v>
      </c>
      <c r="AI38" s="273">
        <v>66.634824374999994</v>
      </c>
      <c r="AJ38" s="273">
        <v>66.634824374999994</v>
      </c>
      <c r="AK38" s="273">
        <v>66.634824374999994</v>
      </c>
      <c r="AL38" s="273">
        <v>66.634824374999994</v>
      </c>
      <c r="AM38" s="257"/>
      <c r="AN38" s="74">
        <v>33</v>
      </c>
      <c r="AO38" s="74">
        <v>0</v>
      </c>
      <c r="AP38" s="74">
        <v>33</v>
      </c>
      <c r="AQ38" s="74">
        <v>7</v>
      </c>
      <c r="AR38" s="74">
        <v>609.61</v>
      </c>
      <c r="AS38" s="74">
        <v>30.48028</v>
      </c>
      <c r="AT38" s="290">
        <v>1E-3</v>
      </c>
      <c r="AU38" s="74">
        <v>40.538769531249898</v>
      </c>
      <c r="AV38" s="74">
        <v>1</v>
      </c>
      <c r="AW38" s="293">
        <v>1.4200000000000001E-4</v>
      </c>
      <c r="AX38" s="289">
        <v>3.8580000000000003E-2</v>
      </c>
      <c r="AY38" s="74">
        <v>2</v>
      </c>
      <c r="AZ38" s="74">
        <v>1</v>
      </c>
      <c r="BA38" s="74">
        <v>0</v>
      </c>
      <c r="BB38" s="257"/>
      <c r="BC38" s="257"/>
      <c r="BD38" s="263">
        <f t="shared" si="3"/>
        <v>2.8333333333333335</v>
      </c>
      <c r="BE38" s="267">
        <v>10200</v>
      </c>
      <c r="BF38" s="261">
        <v>452.11422606999997</v>
      </c>
      <c r="BG38" s="261">
        <v>591.22646062337901</v>
      </c>
      <c r="BH38" s="261">
        <v>-595.55694386866605</v>
      </c>
      <c r="BI38" s="266">
        <v>52.7149727847669</v>
      </c>
      <c r="BJ38" s="266">
        <v>6.6598760122570004</v>
      </c>
      <c r="BK38" s="263">
        <f t="shared" si="4"/>
        <v>0.53924979971984399</v>
      </c>
      <c r="BL38" s="263">
        <f t="shared" si="5"/>
        <v>-60.592796628923452</v>
      </c>
      <c r="BM38" s="267">
        <v>10200</v>
      </c>
      <c r="BN38" s="261">
        <v>452.11422606999997</v>
      </c>
      <c r="BO38" s="261">
        <v>579.67851487414703</v>
      </c>
      <c r="BP38" s="261">
        <v>-582.40872620517905</v>
      </c>
      <c r="BQ38" s="266">
        <v>52.631102357473999</v>
      </c>
      <c r="BR38" s="266">
        <v>6.5865284991088497</v>
      </c>
      <c r="BS38" s="263">
        <f t="shared" si="6"/>
        <v>0.45454608408617325</v>
      </c>
      <c r="BT38" s="263">
        <f t="shared" si="7"/>
        <v>-60.592796628923452</v>
      </c>
      <c r="BU38" s="270"/>
      <c r="BV38" s="264">
        <v>85.000182328574098</v>
      </c>
      <c r="BW38" s="264">
        <v>53.844896794390699</v>
      </c>
      <c r="BX38" s="263">
        <f t="shared" si="8"/>
        <v>80.282057855550363</v>
      </c>
      <c r="BY38" s="263">
        <f t="shared" si="9"/>
        <v>50.621702495315404</v>
      </c>
      <c r="BZ38" s="270"/>
      <c r="CA38" s="270"/>
      <c r="CB38" s="270"/>
      <c r="CC38" s="270"/>
      <c r="CD38" s="270"/>
      <c r="CE38" s="270"/>
      <c r="CF38" s="270"/>
      <c r="CG38" s="270"/>
      <c r="CH38" s="270"/>
      <c r="CI38" s="270"/>
      <c r="CJ38" s="270"/>
      <c r="CK38" s="270"/>
      <c r="CL38" s="270"/>
      <c r="CM38" s="270"/>
      <c r="CN38" s="270"/>
      <c r="CO38" s="270"/>
      <c r="CP38" s="270"/>
      <c r="CQ38" s="270"/>
      <c r="CR38" s="270"/>
    </row>
    <row r="39" spans="1:96" ht="12" customHeight="1">
      <c r="A39" s="257"/>
      <c r="B39" s="259">
        <f t="shared" si="10"/>
        <v>35</v>
      </c>
      <c r="C39" s="258"/>
      <c r="D39" s="272">
        <v>46.035697546324897</v>
      </c>
      <c r="E39" s="272">
        <v>46.035697546324897</v>
      </c>
      <c r="F39" s="272">
        <v>46.035697546324897</v>
      </c>
      <c r="G39" s="272">
        <v>46.035697546324897</v>
      </c>
      <c r="H39" s="272">
        <v>46.035697546324897</v>
      </c>
      <c r="I39" s="272">
        <v>46.035697546324897</v>
      </c>
      <c r="J39" s="272">
        <v>46.035697546324897</v>
      </c>
      <c r="K39" s="272">
        <v>46.035697546324897</v>
      </c>
      <c r="L39" s="272">
        <v>46.035697546324897</v>
      </c>
      <c r="M39" s="272">
        <v>46.035697546324897</v>
      </c>
      <c r="N39" s="272">
        <v>46.035697546324897</v>
      </c>
      <c r="O39" s="272">
        <v>46.035697546324897</v>
      </c>
      <c r="P39" s="272">
        <v>46.035697546324897</v>
      </c>
      <c r="Q39" s="272">
        <v>46.035697546324897</v>
      </c>
      <c r="R39" s="272">
        <v>46.035697546324897</v>
      </c>
      <c r="S39" s="258"/>
      <c r="T39" s="258">
        <v>45.165005316683498</v>
      </c>
      <c r="U39" s="258">
        <v>45.5528865902482</v>
      </c>
      <c r="V39" s="73">
        <f t="shared" si="2"/>
        <v>0.3878812735647017</v>
      </c>
      <c r="W39" s="257"/>
      <c r="X39" s="273">
        <v>66.025218749999993</v>
      </c>
      <c r="Y39" s="273">
        <v>66.025218749999993</v>
      </c>
      <c r="Z39" s="273">
        <v>66.025218749999993</v>
      </c>
      <c r="AA39" s="273">
        <v>66.025218749999993</v>
      </c>
      <c r="AB39" s="273">
        <v>66.025218749999993</v>
      </c>
      <c r="AC39" s="273">
        <v>66.025218749999993</v>
      </c>
      <c r="AD39" s="273">
        <v>66.025218749999993</v>
      </c>
      <c r="AE39" s="273">
        <v>39.9291640624999</v>
      </c>
      <c r="AF39" s="273">
        <v>66.025218749999993</v>
      </c>
      <c r="AG39" s="273">
        <v>66.025218749999993</v>
      </c>
      <c r="AH39" s="273">
        <v>66.025218749999993</v>
      </c>
      <c r="AI39" s="273">
        <v>66.025218749999993</v>
      </c>
      <c r="AJ39" s="273">
        <v>66.025218749999993</v>
      </c>
      <c r="AK39" s="273">
        <v>66.025218749999993</v>
      </c>
      <c r="AL39" s="273">
        <v>66.025218749999993</v>
      </c>
      <c r="AM39" s="257"/>
      <c r="AN39" s="74">
        <v>34</v>
      </c>
      <c r="AO39" s="74">
        <v>0</v>
      </c>
      <c r="AP39" s="74">
        <v>34</v>
      </c>
      <c r="AQ39" s="74">
        <v>7</v>
      </c>
      <c r="AR39" s="74">
        <v>609.61</v>
      </c>
      <c r="AS39" s="74">
        <v>30.48028</v>
      </c>
      <c r="AT39" s="290">
        <v>1E-3</v>
      </c>
      <c r="AU39" s="74">
        <v>39.9291640624999</v>
      </c>
      <c r="AV39" s="74">
        <v>1</v>
      </c>
      <c r="AW39" s="293">
        <v>1.4200000000000001E-4</v>
      </c>
      <c r="AX39" s="289">
        <v>3.8580000000000003E-2</v>
      </c>
      <c r="AY39" s="74">
        <v>2</v>
      </c>
      <c r="AZ39" s="74">
        <v>1</v>
      </c>
      <c r="BA39" s="74">
        <v>0</v>
      </c>
      <c r="BB39" s="257"/>
      <c r="BC39" s="257"/>
      <c r="BD39" s="263">
        <f t="shared" si="3"/>
        <v>2.9166666666666665</v>
      </c>
      <c r="BE39" s="267">
        <v>10500</v>
      </c>
      <c r="BF39" s="261">
        <v>438.91</v>
      </c>
      <c r="BG39" s="261">
        <v>580.17495232385102</v>
      </c>
      <c r="BH39" s="261">
        <v>-584.82933252060104</v>
      </c>
      <c r="BI39" s="266">
        <v>52.641038238027001</v>
      </c>
      <c r="BJ39" s="266">
        <v>6.5835514893241198</v>
      </c>
      <c r="BK39" s="263">
        <f t="shared" si="4"/>
        <v>0.46292527678696338</v>
      </c>
      <c r="BL39" s="263">
        <f t="shared" si="5"/>
        <v>-73.797022698923399</v>
      </c>
      <c r="BM39" s="267">
        <v>10500</v>
      </c>
      <c r="BN39" s="261">
        <v>438.91</v>
      </c>
      <c r="BO39" s="261">
        <v>571.38892081927395</v>
      </c>
      <c r="BP39" s="261">
        <v>-574.48597552988895</v>
      </c>
      <c r="BQ39" s="266">
        <v>52.575650222007098</v>
      </c>
      <c r="BR39" s="266">
        <v>6.5284670590119598</v>
      </c>
      <c r="BS39" s="263">
        <f t="shared" si="6"/>
        <v>0.39648464398928329</v>
      </c>
      <c r="BT39" s="263">
        <f t="shared" si="7"/>
        <v>-73.797022698923399</v>
      </c>
      <c r="BU39" s="270"/>
      <c r="BV39" s="264">
        <v>75.282189314251795</v>
      </c>
      <c r="BW39" s="264">
        <v>46.943910286339701</v>
      </c>
      <c r="BX39" s="263">
        <f t="shared" si="8"/>
        <v>70.56406484122806</v>
      </c>
      <c r="BY39" s="263">
        <f t="shared" si="9"/>
        <v>43.720715987264406</v>
      </c>
      <c r="BZ39" s="270"/>
      <c r="CA39" s="270"/>
      <c r="CB39" s="270"/>
      <c r="CC39" s="270"/>
      <c r="CD39" s="270"/>
      <c r="CE39" s="270"/>
      <c r="CF39" s="270"/>
      <c r="CG39" s="270"/>
      <c r="CH39" s="270"/>
      <c r="CI39" s="270"/>
      <c r="CJ39" s="270"/>
      <c r="CK39" s="270"/>
      <c r="CL39" s="270"/>
      <c r="CM39" s="270"/>
      <c r="CN39" s="270"/>
      <c r="CO39" s="270"/>
      <c r="CP39" s="270"/>
      <c r="CQ39" s="270"/>
      <c r="CR39" s="270"/>
    </row>
    <row r="40" spans="1:96" ht="12" customHeight="1">
      <c r="A40" s="257"/>
      <c r="B40" s="259">
        <f t="shared" si="10"/>
        <v>36</v>
      </c>
      <c r="C40" s="258"/>
      <c r="D40" s="272">
        <v>45.4260920775749</v>
      </c>
      <c r="E40" s="272">
        <v>45.4260920775749</v>
      </c>
      <c r="F40" s="272">
        <v>45.4260920775749</v>
      </c>
      <c r="G40" s="272">
        <v>45.4260920775749</v>
      </c>
      <c r="H40" s="272">
        <v>45.4260920775749</v>
      </c>
      <c r="I40" s="272">
        <v>45.4260920775749</v>
      </c>
      <c r="J40" s="272">
        <v>45.4260920775749</v>
      </c>
      <c r="K40" s="272">
        <v>45.4260920775749</v>
      </c>
      <c r="L40" s="272">
        <v>45.4260920775749</v>
      </c>
      <c r="M40" s="272">
        <v>45.4260920775749</v>
      </c>
      <c r="N40" s="272">
        <v>45.4260920775749</v>
      </c>
      <c r="O40" s="272">
        <v>45.4260920775749</v>
      </c>
      <c r="P40" s="272">
        <v>45.4260920775749</v>
      </c>
      <c r="Q40" s="272">
        <v>45.4260920775749</v>
      </c>
      <c r="R40" s="272">
        <v>45.4260920775749</v>
      </c>
      <c r="S40" s="258"/>
      <c r="T40" s="258">
        <v>44.560932248892001</v>
      </c>
      <c r="U40" s="258">
        <v>44.952439765448403</v>
      </c>
      <c r="V40" s="73">
        <f t="shared" si="2"/>
        <v>0.39150751655640192</v>
      </c>
      <c r="W40" s="257"/>
      <c r="X40" s="273">
        <v>65.415613124999993</v>
      </c>
      <c r="Y40" s="273">
        <v>65.415613124999993</v>
      </c>
      <c r="Z40" s="273">
        <v>65.415613124999993</v>
      </c>
      <c r="AA40" s="273">
        <v>65.415613124999993</v>
      </c>
      <c r="AB40" s="273">
        <v>65.415613124999993</v>
      </c>
      <c r="AC40" s="273">
        <v>65.415613124999993</v>
      </c>
      <c r="AD40" s="273">
        <v>65.415613124999993</v>
      </c>
      <c r="AE40" s="273">
        <v>39.319558593750003</v>
      </c>
      <c r="AF40" s="273">
        <v>65.415613124999993</v>
      </c>
      <c r="AG40" s="273">
        <v>65.415613124999993</v>
      </c>
      <c r="AH40" s="273">
        <v>65.415613124999993</v>
      </c>
      <c r="AI40" s="273">
        <v>65.415613124999993</v>
      </c>
      <c r="AJ40" s="273">
        <v>65.415613124999993</v>
      </c>
      <c r="AK40" s="273">
        <v>65.415613124999993</v>
      </c>
      <c r="AL40" s="273">
        <v>65.415613124999993</v>
      </c>
      <c r="AM40" s="257"/>
      <c r="AN40" s="74">
        <v>35</v>
      </c>
      <c r="AO40" s="74">
        <v>0</v>
      </c>
      <c r="AP40" s="74">
        <v>35</v>
      </c>
      <c r="AQ40" s="74">
        <v>7</v>
      </c>
      <c r="AR40" s="74">
        <v>609.61</v>
      </c>
      <c r="AS40" s="74">
        <v>30.48028</v>
      </c>
      <c r="AT40" s="290">
        <v>1E-3</v>
      </c>
      <c r="AU40" s="74">
        <v>39.319558593750003</v>
      </c>
      <c r="AV40" s="74">
        <v>1</v>
      </c>
      <c r="AW40" s="293">
        <v>1.4200000000000001E-4</v>
      </c>
      <c r="AX40" s="289">
        <v>3.8580000000000003E-2</v>
      </c>
      <c r="AY40" s="74">
        <v>2</v>
      </c>
      <c r="AZ40" s="74">
        <v>1</v>
      </c>
      <c r="BA40" s="74">
        <v>0</v>
      </c>
      <c r="BB40" s="257"/>
      <c r="BC40" s="257"/>
      <c r="BD40" s="263">
        <f t="shared" si="3"/>
        <v>3</v>
      </c>
      <c r="BE40" s="267">
        <v>10800</v>
      </c>
      <c r="BF40" s="261">
        <v>426.48136398000003</v>
      </c>
      <c r="BG40" s="261">
        <v>568.54343157129904</v>
      </c>
      <c r="BH40" s="261">
        <v>-573.48055765912295</v>
      </c>
      <c r="BI40" s="266">
        <v>52.5624240973181</v>
      </c>
      <c r="BJ40" s="266">
        <v>6.5027793790336004</v>
      </c>
      <c r="BK40" s="263">
        <f t="shared" si="4"/>
        <v>0.38215316649644393</v>
      </c>
      <c r="BL40" s="263">
        <f t="shared" si="5"/>
        <v>-86.225658718923398</v>
      </c>
      <c r="BM40" s="267">
        <v>10800</v>
      </c>
      <c r="BN40" s="261">
        <v>426.48136398000003</v>
      </c>
      <c r="BO40" s="261">
        <v>562.59477877015604</v>
      </c>
      <c r="BP40" s="261">
        <v>-566.02884985321396</v>
      </c>
      <c r="BQ40" s="266">
        <v>52.516298811012398</v>
      </c>
      <c r="BR40" s="266">
        <v>6.4666762618847002</v>
      </c>
      <c r="BS40" s="263">
        <f t="shared" si="6"/>
        <v>0.33469384686202375</v>
      </c>
      <c r="BT40" s="263">
        <f t="shared" si="7"/>
        <v>-86.225658718923398</v>
      </c>
      <c r="BU40" s="270"/>
      <c r="BV40" s="264">
        <v>64.739699762043898</v>
      </c>
      <c r="BW40" s="264">
        <v>39.528790331075399</v>
      </c>
      <c r="BX40" s="263">
        <f t="shared" si="8"/>
        <v>60.021575289020163</v>
      </c>
      <c r="BY40" s="263">
        <f t="shared" si="9"/>
        <v>36.305596032000103</v>
      </c>
      <c r="BZ40" s="270"/>
      <c r="CA40" s="270"/>
      <c r="CB40" s="270"/>
      <c r="CC40" s="270"/>
      <c r="CD40" s="270"/>
      <c r="CE40" s="270"/>
      <c r="CF40" s="270"/>
      <c r="CG40" s="270"/>
      <c r="CH40" s="270"/>
      <c r="CI40" s="270"/>
      <c r="CJ40" s="270"/>
      <c r="CK40" s="270"/>
      <c r="CL40" s="270"/>
      <c r="CM40" s="270"/>
      <c r="CN40" s="270"/>
      <c r="CO40" s="270"/>
      <c r="CP40" s="270"/>
      <c r="CQ40" s="270"/>
      <c r="CR40" s="270"/>
    </row>
    <row r="41" spans="1:96" ht="12" customHeight="1">
      <c r="A41" s="257"/>
      <c r="B41" s="259">
        <f t="shared" si="10"/>
        <v>37</v>
      </c>
      <c r="C41" s="258"/>
      <c r="D41" s="272">
        <v>44.816486608824903</v>
      </c>
      <c r="E41" s="272">
        <v>44.816486608824903</v>
      </c>
      <c r="F41" s="272">
        <v>44.816486608824903</v>
      </c>
      <c r="G41" s="272">
        <v>44.816486608824903</v>
      </c>
      <c r="H41" s="272">
        <v>44.816486608824903</v>
      </c>
      <c r="I41" s="272">
        <v>44.816486608824903</v>
      </c>
      <c r="J41" s="272">
        <v>44.816486608824903</v>
      </c>
      <c r="K41" s="272">
        <v>44.816486608824903</v>
      </c>
      <c r="L41" s="272">
        <v>44.816486608824903</v>
      </c>
      <c r="M41" s="272">
        <v>44.816486608824903</v>
      </c>
      <c r="N41" s="272">
        <v>44.816486608824903</v>
      </c>
      <c r="O41" s="272">
        <v>44.816486608824903</v>
      </c>
      <c r="P41" s="272">
        <v>44.816486608824903</v>
      </c>
      <c r="Q41" s="272">
        <v>44.816486608824903</v>
      </c>
      <c r="R41" s="272">
        <v>44.816486608824903</v>
      </c>
      <c r="S41" s="258"/>
      <c r="T41" s="258">
        <v>43.958650957106599</v>
      </c>
      <c r="U41" s="258">
        <v>44.352677732933401</v>
      </c>
      <c r="V41" s="73">
        <f t="shared" si="2"/>
        <v>0.39402677582680212</v>
      </c>
      <c r="W41" s="257"/>
      <c r="X41" s="273">
        <v>64.806007500000007</v>
      </c>
      <c r="Y41" s="273">
        <v>64.806007500000007</v>
      </c>
      <c r="Z41" s="273">
        <v>64.806007500000007</v>
      </c>
      <c r="AA41" s="273">
        <v>64.806007500000007</v>
      </c>
      <c r="AB41" s="273">
        <v>64.806007500000007</v>
      </c>
      <c r="AC41" s="273">
        <v>64.806007500000007</v>
      </c>
      <c r="AD41" s="273">
        <v>64.806007500000007</v>
      </c>
      <c r="AE41" s="273">
        <v>38.709953124999899</v>
      </c>
      <c r="AF41" s="273">
        <v>64.806007500000007</v>
      </c>
      <c r="AG41" s="273">
        <v>64.806007500000007</v>
      </c>
      <c r="AH41" s="273">
        <v>64.806007500000007</v>
      </c>
      <c r="AI41" s="273">
        <v>64.806007500000007</v>
      </c>
      <c r="AJ41" s="273">
        <v>64.806007500000007</v>
      </c>
      <c r="AK41" s="273">
        <v>64.806007500000007</v>
      </c>
      <c r="AL41" s="273">
        <v>64.806007500000007</v>
      </c>
      <c r="AM41" s="257"/>
      <c r="AN41" s="74">
        <v>36</v>
      </c>
      <c r="AO41" s="74">
        <v>0</v>
      </c>
      <c r="AP41" s="74">
        <v>36</v>
      </c>
      <c r="AQ41" s="74">
        <v>7</v>
      </c>
      <c r="AR41" s="74">
        <v>609.61</v>
      </c>
      <c r="AS41" s="74">
        <v>30.48028</v>
      </c>
      <c r="AT41" s="290">
        <v>1E-3</v>
      </c>
      <c r="AU41" s="74">
        <v>38.709953124999899</v>
      </c>
      <c r="AV41" s="74">
        <v>1</v>
      </c>
      <c r="AW41" s="293">
        <v>1.4200000000000001E-4</v>
      </c>
      <c r="AX41" s="289">
        <v>3.8580000000000003E-2</v>
      </c>
      <c r="AY41" s="74">
        <v>2</v>
      </c>
      <c r="AZ41" s="74">
        <v>1</v>
      </c>
      <c r="BA41" s="74">
        <v>0</v>
      </c>
      <c r="BB41" s="257"/>
      <c r="BC41" s="257"/>
      <c r="BD41" s="263">
        <f t="shared" si="3"/>
        <v>3.0833333333333335</v>
      </c>
      <c r="BE41" s="267">
        <v>11100</v>
      </c>
      <c r="BF41" s="261">
        <v>414.96448874999999</v>
      </c>
      <c r="BG41" s="261">
        <v>556.446413510723</v>
      </c>
      <c r="BH41" s="261">
        <v>-561.62418126511295</v>
      </c>
      <c r="BI41" s="266">
        <v>52.4798046211775</v>
      </c>
      <c r="BJ41" s="266">
        <v>6.4182453834815298</v>
      </c>
      <c r="BK41" s="263">
        <f t="shared" si="4"/>
        <v>0.2976191709443734</v>
      </c>
      <c r="BL41" s="263">
        <f t="shared" si="5"/>
        <v>-97.742533948923437</v>
      </c>
      <c r="BM41" s="267">
        <v>11100</v>
      </c>
      <c r="BN41" s="261">
        <v>414.96448874999999</v>
      </c>
      <c r="BO41" s="261">
        <v>553.38658123559799</v>
      </c>
      <c r="BP41" s="261">
        <v>-557.12606331417601</v>
      </c>
      <c r="BQ41" s="266">
        <v>52.453597829280199</v>
      </c>
      <c r="BR41" s="266">
        <v>6.4017197700260704</v>
      </c>
      <c r="BS41" s="263">
        <f t="shared" si="6"/>
        <v>0.26973735500339391</v>
      </c>
      <c r="BT41" s="263">
        <f t="shared" si="7"/>
        <v>-97.742533948923437</v>
      </c>
      <c r="BU41" s="270"/>
      <c r="BV41" s="264">
        <v>53.488175857836197</v>
      </c>
      <c r="BW41" s="264">
        <v>31.6807479133846</v>
      </c>
      <c r="BX41" s="263">
        <f t="shared" si="8"/>
        <v>48.770051384812461</v>
      </c>
      <c r="BY41" s="263">
        <f t="shared" si="9"/>
        <v>28.457553614309305</v>
      </c>
      <c r="BZ41" s="270"/>
      <c r="CA41" s="270"/>
      <c r="CB41" s="270"/>
      <c r="CC41" s="270"/>
      <c r="CD41" s="270"/>
      <c r="CE41" s="270"/>
      <c r="CF41" s="270"/>
      <c r="CG41" s="270"/>
      <c r="CH41" s="270"/>
      <c r="CI41" s="270"/>
      <c r="CJ41" s="270"/>
      <c r="CK41" s="270"/>
      <c r="CL41" s="270"/>
      <c r="CM41" s="270"/>
      <c r="CN41" s="270"/>
      <c r="CO41" s="270"/>
      <c r="CP41" s="270"/>
      <c r="CQ41" s="270"/>
      <c r="CR41" s="270"/>
    </row>
    <row r="42" spans="1:96" ht="12" customHeight="1">
      <c r="A42" s="257"/>
      <c r="B42" s="259">
        <f t="shared" si="10"/>
        <v>38</v>
      </c>
      <c r="C42" s="258"/>
      <c r="D42" s="272">
        <v>44.206881140074898</v>
      </c>
      <c r="E42" s="272">
        <v>44.206881140074898</v>
      </c>
      <c r="F42" s="272">
        <v>44.206881140074898</v>
      </c>
      <c r="G42" s="272">
        <v>44.206881140074898</v>
      </c>
      <c r="H42" s="272">
        <v>44.206881140074898</v>
      </c>
      <c r="I42" s="272">
        <v>44.206881140074898</v>
      </c>
      <c r="J42" s="272">
        <v>44.206881140074898</v>
      </c>
      <c r="K42" s="272">
        <v>44.206881140074898</v>
      </c>
      <c r="L42" s="272">
        <v>44.206881140074898</v>
      </c>
      <c r="M42" s="272">
        <v>44.206881140074898</v>
      </c>
      <c r="N42" s="272">
        <v>44.206881140074898</v>
      </c>
      <c r="O42" s="272">
        <v>44.206881140074898</v>
      </c>
      <c r="P42" s="272">
        <v>44.206881140074898</v>
      </c>
      <c r="Q42" s="272">
        <v>44.206881140074898</v>
      </c>
      <c r="R42" s="272">
        <v>44.206881140074898</v>
      </c>
      <c r="S42" s="258"/>
      <c r="T42" s="258">
        <v>43.3581202900195</v>
      </c>
      <c r="U42" s="258">
        <v>43.753545864045002</v>
      </c>
      <c r="V42" s="73">
        <f t="shared" si="2"/>
        <v>0.39542557402550216</v>
      </c>
      <c r="W42" s="257"/>
      <c r="X42" s="273">
        <v>64.196401875000006</v>
      </c>
      <c r="Y42" s="273">
        <v>64.196401875000006</v>
      </c>
      <c r="Z42" s="273">
        <v>64.196401875000006</v>
      </c>
      <c r="AA42" s="273">
        <v>64.196401875000006</v>
      </c>
      <c r="AB42" s="273">
        <v>64.196401875000006</v>
      </c>
      <c r="AC42" s="273">
        <v>64.196401875000006</v>
      </c>
      <c r="AD42" s="273">
        <v>64.196401875000006</v>
      </c>
      <c r="AE42" s="273">
        <v>38.100347656249902</v>
      </c>
      <c r="AF42" s="273">
        <v>64.196401875000006</v>
      </c>
      <c r="AG42" s="273">
        <v>64.196401875000006</v>
      </c>
      <c r="AH42" s="273">
        <v>64.196401875000006</v>
      </c>
      <c r="AI42" s="273">
        <v>64.196401875000006</v>
      </c>
      <c r="AJ42" s="273">
        <v>64.196401875000006</v>
      </c>
      <c r="AK42" s="273">
        <v>64.196401875000006</v>
      </c>
      <c r="AL42" s="273">
        <v>64.196401875000006</v>
      </c>
      <c r="AM42" s="257"/>
      <c r="AN42" s="74">
        <v>37</v>
      </c>
      <c r="AO42" s="74">
        <v>0</v>
      </c>
      <c r="AP42" s="74">
        <v>37</v>
      </c>
      <c r="AQ42" s="74">
        <v>7</v>
      </c>
      <c r="AR42" s="74">
        <v>609.61</v>
      </c>
      <c r="AS42" s="74">
        <v>30.48028</v>
      </c>
      <c r="AT42" s="290">
        <v>1E-3</v>
      </c>
      <c r="AU42" s="74">
        <v>38.100347656249902</v>
      </c>
      <c r="AV42" s="74">
        <v>1</v>
      </c>
      <c r="AW42" s="293">
        <v>1.4200000000000001E-4</v>
      </c>
      <c r="AX42" s="289">
        <v>3.8580000000000003E-2</v>
      </c>
      <c r="AY42" s="74">
        <v>2</v>
      </c>
      <c r="AZ42" s="74">
        <v>1</v>
      </c>
      <c r="BA42" s="74">
        <v>0</v>
      </c>
      <c r="BB42" s="257"/>
      <c r="BC42" s="257"/>
      <c r="BD42" s="263">
        <f t="shared" si="3"/>
        <v>3.1666666666666665</v>
      </c>
      <c r="BE42" s="267">
        <v>11400</v>
      </c>
      <c r="BF42" s="261">
        <v>404.48555561000001</v>
      </c>
      <c r="BG42" s="261">
        <v>543.99762286064595</v>
      </c>
      <c r="BH42" s="261">
        <v>-549.37318835929398</v>
      </c>
      <c r="BI42" s="266">
        <v>52.393865946006599</v>
      </c>
      <c r="BJ42" s="266">
        <v>6.3306472400734402</v>
      </c>
      <c r="BK42" s="263">
        <f t="shared" si="4"/>
        <v>0.21002102753628371</v>
      </c>
      <c r="BL42" s="263">
        <f t="shared" si="5"/>
        <v>-108.22146708892342</v>
      </c>
      <c r="BM42" s="267">
        <v>11400</v>
      </c>
      <c r="BN42" s="261">
        <v>404.48555561000001</v>
      </c>
      <c r="BO42" s="261">
        <v>543.85472765113695</v>
      </c>
      <c r="BP42" s="261">
        <v>-547.86648055034505</v>
      </c>
      <c r="BQ42" s="266">
        <v>52.388107203931099</v>
      </c>
      <c r="BR42" s="266">
        <v>6.3341710894475298</v>
      </c>
      <c r="BS42" s="263">
        <f t="shared" si="6"/>
        <v>0.20218867442485333</v>
      </c>
      <c r="BT42" s="263">
        <f t="shared" si="7"/>
        <v>-108.22146708892342</v>
      </c>
      <c r="BU42" s="270"/>
      <c r="BV42" s="264">
        <v>41.650845188252198</v>
      </c>
      <c r="BW42" s="264">
        <v>23.4857354193696</v>
      </c>
      <c r="BX42" s="263">
        <f t="shared" si="8"/>
        <v>36.932720715228463</v>
      </c>
      <c r="BY42" s="263">
        <f t="shared" si="9"/>
        <v>20.262541120294301</v>
      </c>
      <c r="BZ42" s="270"/>
      <c r="CA42" s="270"/>
      <c r="CB42" s="270"/>
      <c r="CC42" s="270"/>
      <c r="CD42" s="270"/>
      <c r="CE42" s="270"/>
      <c r="CF42" s="270"/>
      <c r="CG42" s="270"/>
      <c r="CH42" s="270"/>
      <c r="CI42" s="270"/>
      <c r="CJ42" s="270"/>
      <c r="CK42" s="270"/>
      <c r="CL42" s="270"/>
      <c r="CM42" s="270"/>
      <c r="CN42" s="270"/>
      <c r="CO42" s="270"/>
      <c r="CP42" s="270"/>
      <c r="CQ42" s="270"/>
      <c r="CR42" s="270"/>
    </row>
    <row r="43" spans="1:96" ht="12" customHeight="1">
      <c r="A43" s="257"/>
      <c r="B43" s="259">
        <f t="shared" si="10"/>
        <v>39</v>
      </c>
      <c r="C43" s="258"/>
      <c r="D43" s="272">
        <v>43.597275671324901</v>
      </c>
      <c r="E43" s="272">
        <v>43.597275671324901</v>
      </c>
      <c r="F43" s="272">
        <v>43.597275671324901</v>
      </c>
      <c r="G43" s="272">
        <v>43.597275671324901</v>
      </c>
      <c r="H43" s="272">
        <v>43.597275671324901</v>
      </c>
      <c r="I43" s="272">
        <v>43.597275671324901</v>
      </c>
      <c r="J43" s="272">
        <v>43.597275671324901</v>
      </c>
      <c r="K43" s="272">
        <v>43.597275671324901</v>
      </c>
      <c r="L43" s="272">
        <v>43.597275671324901</v>
      </c>
      <c r="M43" s="272">
        <v>43.597275671324901</v>
      </c>
      <c r="N43" s="272">
        <v>43.597275671324901</v>
      </c>
      <c r="O43" s="272">
        <v>43.597275671324901</v>
      </c>
      <c r="P43" s="272">
        <v>43.597275671324901</v>
      </c>
      <c r="Q43" s="272">
        <v>43.597275671324901</v>
      </c>
      <c r="R43" s="272">
        <v>43.597275671324901</v>
      </c>
      <c r="S43" s="258"/>
      <c r="T43" s="258">
        <v>42.759294951150899</v>
      </c>
      <c r="U43" s="258">
        <v>43.154990483696103</v>
      </c>
      <c r="V43" s="73">
        <f t="shared" si="2"/>
        <v>0.39569553254520429</v>
      </c>
      <c r="W43" s="257"/>
      <c r="X43" s="273">
        <v>63.586796249999999</v>
      </c>
      <c r="Y43" s="273">
        <v>63.586796249999999</v>
      </c>
      <c r="Z43" s="273">
        <v>63.586796249999999</v>
      </c>
      <c r="AA43" s="273">
        <v>63.586796249999999</v>
      </c>
      <c r="AB43" s="273">
        <v>63.586796249999999</v>
      </c>
      <c r="AC43" s="273">
        <v>63.586796249999999</v>
      </c>
      <c r="AD43" s="273">
        <v>63.586796249999999</v>
      </c>
      <c r="AE43" s="273">
        <v>37.490742187499897</v>
      </c>
      <c r="AF43" s="273">
        <v>63.586796249999999</v>
      </c>
      <c r="AG43" s="273">
        <v>63.586796249999999</v>
      </c>
      <c r="AH43" s="273">
        <v>63.586796249999999</v>
      </c>
      <c r="AI43" s="273">
        <v>63.586796249999999</v>
      </c>
      <c r="AJ43" s="273">
        <v>63.586796249999999</v>
      </c>
      <c r="AK43" s="273">
        <v>63.586796249999999</v>
      </c>
      <c r="AL43" s="273">
        <v>63.586796249999999</v>
      </c>
      <c r="AM43" s="257"/>
      <c r="AN43" s="74">
        <v>38</v>
      </c>
      <c r="AO43" s="74">
        <v>0</v>
      </c>
      <c r="AP43" s="74">
        <v>38</v>
      </c>
      <c r="AQ43" s="74">
        <v>7</v>
      </c>
      <c r="AR43" s="74">
        <v>609.61</v>
      </c>
      <c r="AS43" s="74">
        <v>30.48028</v>
      </c>
      <c r="AT43" s="290">
        <v>1E-3</v>
      </c>
      <c r="AU43" s="74">
        <v>37.490742187499897</v>
      </c>
      <c r="AV43" s="74">
        <v>1</v>
      </c>
      <c r="AW43" s="293">
        <v>1.4200000000000001E-4</v>
      </c>
      <c r="AX43" s="289">
        <v>3.8580000000000003E-2</v>
      </c>
      <c r="AY43" s="74">
        <v>2</v>
      </c>
      <c r="AZ43" s="74">
        <v>1</v>
      </c>
      <c r="BA43" s="74">
        <v>0</v>
      </c>
      <c r="BB43" s="257"/>
      <c r="BC43" s="257"/>
      <c r="BD43" s="263">
        <f t="shared" si="3"/>
        <v>3.25</v>
      </c>
      <c r="BE43" s="267">
        <v>11700</v>
      </c>
      <c r="BF43" s="261">
        <v>395.15937394000002</v>
      </c>
      <c r="BG43" s="261">
        <v>531.30910918667598</v>
      </c>
      <c r="BH43" s="261">
        <v>-536.83907493846698</v>
      </c>
      <c r="BI43" s="266">
        <v>52.3053030329813</v>
      </c>
      <c r="BJ43" s="266">
        <v>6.2406917635723298</v>
      </c>
      <c r="BK43" s="263">
        <f t="shared" si="4"/>
        <v>0.12006555103517336</v>
      </c>
      <c r="BL43" s="263">
        <f t="shared" si="5"/>
        <v>-117.5476487589234</v>
      </c>
      <c r="BM43" s="267">
        <v>11700</v>
      </c>
      <c r="BN43" s="261">
        <v>395.15937394000002</v>
      </c>
      <c r="BO43" s="261">
        <v>534.08873243267101</v>
      </c>
      <c r="BP43" s="261">
        <v>-538.33830398899704</v>
      </c>
      <c r="BQ43" s="266">
        <v>52.320393632195596</v>
      </c>
      <c r="BR43" s="266">
        <v>6.2646102006949898</v>
      </c>
      <c r="BS43" s="263">
        <f t="shared" si="6"/>
        <v>0.13262778567231326</v>
      </c>
      <c r="BT43" s="263">
        <f t="shared" si="7"/>
        <v>-117.5476487589234</v>
      </c>
      <c r="BU43" s="270"/>
      <c r="BV43" s="264">
        <v>29.3573511423035</v>
      </c>
      <c r="BW43" s="264">
        <v>15.0335052790647</v>
      </c>
      <c r="BX43" s="263">
        <f t="shared" si="8"/>
        <v>24.639226669279768</v>
      </c>
      <c r="BY43" s="263">
        <f t="shared" si="9"/>
        <v>11.810310979989403</v>
      </c>
      <c r="BZ43" s="270"/>
      <c r="CA43" s="270"/>
      <c r="CB43" s="270"/>
      <c r="CC43" s="270"/>
      <c r="CD43" s="270"/>
      <c r="CE43" s="270"/>
      <c r="CF43" s="270"/>
      <c r="CG43" s="270"/>
      <c r="CH43" s="270"/>
      <c r="CI43" s="270"/>
      <c r="CJ43" s="270"/>
      <c r="CK43" s="270"/>
      <c r="CL43" s="270"/>
      <c r="CM43" s="270"/>
      <c r="CN43" s="270"/>
      <c r="CO43" s="270"/>
      <c r="CP43" s="270"/>
      <c r="CQ43" s="270"/>
      <c r="CR43" s="270"/>
    </row>
    <row r="44" spans="1:96" ht="12" customHeight="1">
      <c r="A44" s="257"/>
      <c r="B44" s="259">
        <f t="shared" si="10"/>
        <v>40</v>
      </c>
      <c r="C44" s="258"/>
      <c r="D44" s="272">
        <v>42.987670202574897</v>
      </c>
      <c r="E44" s="272">
        <v>42.987670202574897</v>
      </c>
      <c r="F44" s="272">
        <v>42.987670202574897</v>
      </c>
      <c r="G44" s="272">
        <v>42.987670202574897</v>
      </c>
      <c r="H44" s="272">
        <v>42.987670202574897</v>
      </c>
      <c r="I44" s="272">
        <v>42.987670202574897</v>
      </c>
      <c r="J44" s="272">
        <v>42.987670202574897</v>
      </c>
      <c r="K44" s="272">
        <v>42.987670202574897</v>
      </c>
      <c r="L44" s="272">
        <v>42.987670202574897</v>
      </c>
      <c r="M44" s="272">
        <v>42.987670202574897</v>
      </c>
      <c r="N44" s="272">
        <v>42.987670202574897</v>
      </c>
      <c r="O44" s="272">
        <v>42.987670202574897</v>
      </c>
      <c r="P44" s="272">
        <v>42.987670202574897</v>
      </c>
      <c r="Q44" s="272">
        <v>42.987670202574897</v>
      </c>
      <c r="R44" s="272">
        <v>42.987670202574897</v>
      </c>
      <c r="S44" s="258"/>
      <c r="T44" s="258">
        <v>42.162125741779597</v>
      </c>
      <c r="U44" s="258">
        <v>42.556958981753397</v>
      </c>
      <c r="V44" s="73">
        <f t="shared" si="2"/>
        <v>0.39483323997379927</v>
      </c>
      <c r="W44" s="257"/>
      <c r="X44" s="273">
        <v>62.977190624999999</v>
      </c>
      <c r="Y44" s="273">
        <v>62.977190624999999</v>
      </c>
      <c r="Z44" s="273">
        <v>62.977190624999999</v>
      </c>
      <c r="AA44" s="273">
        <v>62.977190624999999</v>
      </c>
      <c r="AB44" s="273">
        <v>62.977190624999999</v>
      </c>
      <c r="AC44" s="273">
        <v>62.977190624999999</v>
      </c>
      <c r="AD44" s="273">
        <v>62.977190624999999</v>
      </c>
      <c r="AE44" s="273">
        <v>36.8811367187499</v>
      </c>
      <c r="AF44" s="273">
        <v>62.977190624999999</v>
      </c>
      <c r="AG44" s="273">
        <v>62.977190624999999</v>
      </c>
      <c r="AH44" s="273">
        <v>62.977190624999999</v>
      </c>
      <c r="AI44" s="273">
        <v>62.977190624999999</v>
      </c>
      <c r="AJ44" s="273">
        <v>62.977190624999999</v>
      </c>
      <c r="AK44" s="273">
        <v>62.977190624999999</v>
      </c>
      <c r="AL44" s="273">
        <v>62.977190624999999</v>
      </c>
      <c r="AM44" s="257"/>
      <c r="AN44" s="74">
        <v>39</v>
      </c>
      <c r="AO44" s="74">
        <v>0</v>
      </c>
      <c r="AP44" s="74">
        <v>39</v>
      </c>
      <c r="AQ44" s="74">
        <v>7</v>
      </c>
      <c r="AR44" s="74">
        <v>609.61</v>
      </c>
      <c r="AS44" s="74">
        <v>30.48028</v>
      </c>
      <c r="AT44" s="290">
        <v>1E-3</v>
      </c>
      <c r="AU44" s="74">
        <v>36.8811367187499</v>
      </c>
      <c r="AV44" s="74">
        <v>1</v>
      </c>
      <c r="AW44" s="293">
        <v>1.4200000000000001E-4</v>
      </c>
      <c r="AX44" s="289">
        <v>3.8580000000000003E-2</v>
      </c>
      <c r="AY44" s="74">
        <v>2</v>
      </c>
      <c r="AZ44" s="74">
        <v>1</v>
      </c>
      <c r="BA44" s="74">
        <v>0</v>
      </c>
      <c r="BB44" s="257"/>
      <c r="BC44" s="257"/>
      <c r="BD44" s="263">
        <f t="shared" si="3"/>
        <v>3.3333333333333335</v>
      </c>
      <c r="BE44" s="267">
        <v>12000</v>
      </c>
      <c r="BF44" s="261">
        <v>387.08812332999997</v>
      </c>
      <c r="BG44" s="261">
        <v>518.49051131742794</v>
      </c>
      <c r="BH44" s="261">
        <v>-524.13108132930097</v>
      </c>
      <c r="BI44" s="266">
        <v>52.214817111225599</v>
      </c>
      <c r="BJ44" s="266">
        <v>6.1490923949308902</v>
      </c>
      <c r="BK44" s="263">
        <f t="shared" si="4"/>
        <v>2.8466182393733774E-2</v>
      </c>
      <c r="BL44" s="263">
        <f t="shared" si="5"/>
        <v>-125.61889936892345</v>
      </c>
      <c r="BM44" s="267">
        <v>12000</v>
      </c>
      <c r="BN44" s="261">
        <v>387.08812332999997</v>
      </c>
      <c r="BO44" s="261">
        <v>524.17655579337804</v>
      </c>
      <c r="BP44" s="261">
        <v>-528.62838050903702</v>
      </c>
      <c r="BQ44" s="266">
        <v>52.251027577764397</v>
      </c>
      <c r="BR44" s="266">
        <v>6.1936206438188002</v>
      </c>
      <c r="BS44" s="263">
        <f t="shared" si="6"/>
        <v>6.1638228796123684E-2</v>
      </c>
      <c r="BT44" s="263">
        <f t="shared" si="7"/>
        <v>-125.61889936892345</v>
      </c>
      <c r="BU44" s="270"/>
      <c r="BV44" s="264">
        <v>16.742333046658398</v>
      </c>
      <c r="BW44" s="264">
        <v>6.4166269906680196</v>
      </c>
      <c r="BX44" s="263">
        <f t="shared" si="8"/>
        <v>12.024208573634667</v>
      </c>
      <c r="BY44" s="263">
        <f t="shared" si="9"/>
        <v>3.1934326915927223</v>
      </c>
      <c r="BZ44" s="270"/>
      <c r="CA44" s="270"/>
      <c r="CB44" s="270"/>
      <c r="CC44" s="270"/>
      <c r="CD44" s="270"/>
      <c r="CE44" s="270"/>
      <c r="CF44" s="270"/>
      <c r="CG44" s="270"/>
      <c r="CH44" s="270"/>
      <c r="CI44" s="270"/>
      <c r="CJ44" s="270"/>
      <c r="CK44" s="270"/>
      <c r="CL44" s="270"/>
      <c r="CM44" s="270"/>
      <c r="CN44" s="270"/>
      <c r="CO44" s="270"/>
      <c r="CP44" s="270"/>
      <c r="CQ44" s="270"/>
      <c r="CR44" s="270"/>
    </row>
    <row r="45" spans="1:96" ht="12" customHeight="1">
      <c r="A45" s="257"/>
      <c r="B45" s="259">
        <f t="shared" si="10"/>
        <v>41</v>
      </c>
      <c r="C45" s="258"/>
      <c r="D45" s="272">
        <v>42.3780647338249</v>
      </c>
      <c r="E45" s="272">
        <v>42.3780647338249</v>
      </c>
      <c r="F45" s="272">
        <v>42.3780647338249</v>
      </c>
      <c r="G45" s="272">
        <v>42.3780647338249</v>
      </c>
      <c r="H45" s="272">
        <v>42.3780647338249</v>
      </c>
      <c r="I45" s="272">
        <v>42.3780647338249</v>
      </c>
      <c r="J45" s="272">
        <v>42.3780647338249</v>
      </c>
      <c r="K45" s="272">
        <v>42.3780647338249</v>
      </c>
      <c r="L45" s="272">
        <v>42.3780647338249</v>
      </c>
      <c r="M45" s="272">
        <v>42.3780647338249</v>
      </c>
      <c r="N45" s="272">
        <v>42.3780647338249</v>
      </c>
      <c r="O45" s="272">
        <v>42.3780647338249</v>
      </c>
      <c r="P45" s="272">
        <v>42.3780647338249</v>
      </c>
      <c r="Q45" s="272">
        <v>42.3780647338249</v>
      </c>
      <c r="R45" s="272">
        <v>42.3780647338249</v>
      </c>
      <c r="S45" s="258"/>
      <c r="T45" s="258">
        <v>41.566559816765597</v>
      </c>
      <c r="U45" s="258">
        <v>41.959399913602603</v>
      </c>
      <c r="V45" s="73">
        <f t="shared" si="2"/>
        <v>0.3928400968370056</v>
      </c>
      <c r="W45" s="257"/>
      <c r="X45" s="273">
        <v>62.367584999999998</v>
      </c>
      <c r="Y45" s="273">
        <v>62.367584999999998</v>
      </c>
      <c r="Z45" s="273">
        <v>62.367584999999998</v>
      </c>
      <c r="AA45" s="273">
        <v>62.367584999999998</v>
      </c>
      <c r="AB45" s="273">
        <v>62.367584999999998</v>
      </c>
      <c r="AC45" s="273">
        <v>62.367584999999998</v>
      </c>
      <c r="AD45" s="273">
        <v>62.367584999999998</v>
      </c>
      <c r="AE45" s="273">
        <v>36.271531249999903</v>
      </c>
      <c r="AF45" s="273">
        <v>62.367584999999998</v>
      </c>
      <c r="AG45" s="273">
        <v>62.367584999999998</v>
      </c>
      <c r="AH45" s="273">
        <v>62.367584999999998</v>
      </c>
      <c r="AI45" s="273">
        <v>62.367584999999998</v>
      </c>
      <c r="AJ45" s="273">
        <v>62.367584999999998</v>
      </c>
      <c r="AK45" s="273">
        <v>62.367584999999998</v>
      </c>
      <c r="AL45" s="273">
        <v>62.367584999999998</v>
      </c>
      <c r="AM45" s="257"/>
      <c r="AN45" s="74">
        <v>40</v>
      </c>
      <c r="AO45" s="74">
        <v>0</v>
      </c>
      <c r="AP45" s="74">
        <v>40</v>
      </c>
      <c r="AQ45" s="74">
        <v>7</v>
      </c>
      <c r="AR45" s="74">
        <v>609.61</v>
      </c>
      <c r="AS45" s="74">
        <v>30.48028</v>
      </c>
      <c r="AT45" s="290">
        <v>1E-3</v>
      </c>
      <c r="AU45" s="74">
        <v>36.271531249999903</v>
      </c>
      <c r="AV45" s="74">
        <v>1</v>
      </c>
      <c r="AW45" s="293">
        <v>1.4200000000000001E-4</v>
      </c>
      <c r="AX45" s="289">
        <v>3.8580000000000003E-2</v>
      </c>
      <c r="AY45" s="74">
        <v>2</v>
      </c>
      <c r="AZ45" s="74">
        <v>1</v>
      </c>
      <c r="BA45" s="74">
        <v>0</v>
      </c>
      <c r="BB45" s="257"/>
      <c r="BC45" s="257"/>
      <c r="BD45" s="263">
        <f t="shared" si="3"/>
        <v>3.4166666666666665</v>
      </c>
      <c r="BE45" s="267">
        <v>12300</v>
      </c>
      <c r="BF45" s="261">
        <v>380.36023411000002</v>
      </c>
      <c r="BG45" s="261">
        <v>505.648481934534</v>
      </c>
      <c r="BH45" s="261">
        <v>-511.35558168830897</v>
      </c>
      <c r="BI45" s="266">
        <v>52.123113680550603</v>
      </c>
      <c r="BJ45" s="266">
        <v>6.0565673231863801</v>
      </c>
      <c r="BK45" s="263">
        <f t="shared" si="4"/>
        <v>-6.4058889350776305E-2</v>
      </c>
      <c r="BL45" s="263">
        <f t="shared" si="5"/>
        <v>-132.3467885889234</v>
      </c>
      <c r="BM45" s="267">
        <v>12300</v>
      </c>
      <c r="BN45" s="261">
        <v>380.36023411000002</v>
      </c>
      <c r="BO45" s="261">
        <v>514.20406479201404</v>
      </c>
      <c r="BP45" s="261">
        <v>-518.82163484156501</v>
      </c>
      <c r="BQ45" s="266">
        <v>52.180580756781303</v>
      </c>
      <c r="BR45" s="266">
        <v>6.1217871012926697</v>
      </c>
      <c r="BS45" s="263">
        <f t="shared" si="6"/>
        <v>-1.0195313730006816E-2</v>
      </c>
      <c r="BT45" s="263">
        <f t="shared" si="7"/>
        <v>-132.3467885889234</v>
      </c>
      <c r="BU45" s="270"/>
      <c r="BV45" s="264">
        <v>3.9439515850054301</v>
      </c>
      <c r="BW45" s="264">
        <v>-2.2705267079803</v>
      </c>
      <c r="BX45" s="263">
        <f t="shared" si="8"/>
        <v>-0.77417288801830253</v>
      </c>
      <c r="BY45" s="263">
        <f t="shared" si="9"/>
        <v>-5.4937210070555977</v>
      </c>
      <c r="BZ45" s="270"/>
      <c r="CA45" s="270"/>
      <c r="CB45" s="270"/>
      <c r="CC45" s="270"/>
      <c r="CD45" s="270"/>
      <c r="CE45" s="270"/>
      <c r="CF45" s="270"/>
      <c r="CG45" s="270"/>
      <c r="CH45" s="270"/>
      <c r="CI45" s="270"/>
      <c r="CJ45" s="270"/>
      <c r="CK45" s="270"/>
      <c r="CL45" s="270"/>
      <c r="CM45" s="270"/>
      <c r="CN45" s="270"/>
      <c r="CO45" s="270"/>
      <c r="CP45" s="270"/>
      <c r="CQ45" s="270"/>
      <c r="CR45" s="270"/>
    </row>
    <row r="46" spans="1:96" ht="12" customHeight="1">
      <c r="A46" s="257"/>
      <c r="B46" s="259">
        <f t="shared" si="10"/>
        <v>42</v>
      </c>
      <c r="C46" s="258"/>
      <c r="D46" s="272">
        <v>41.768459265074902</v>
      </c>
      <c r="E46" s="272">
        <v>41.768459265074902</v>
      </c>
      <c r="F46" s="272">
        <v>41.768459265074902</v>
      </c>
      <c r="G46" s="272">
        <v>41.768459265074902</v>
      </c>
      <c r="H46" s="272">
        <v>41.768459265074902</v>
      </c>
      <c r="I46" s="272">
        <v>41.768459265074902</v>
      </c>
      <c r="J46" s="272">
        <v>41.768459265074902</v>
      </c>
      <c r="K46" s="272">
        <v>41.768459265074902</v>
      </c>
      <c r="L46" s="272">
        <v>41.768459265074902</v>
      </c>
      <c r="M46" s="272">
        <v>41.768459265074902</v>
      </c>
      <c r="N46" s="272">
        <v>41.768459265074902</v>
      </c>
      <c r="O46" s="272">
        <v>41.768459265074902</v>
      </c>
      <c r="P46" s="272">
        <v>41.768459265074902</v>
      </c>
      <c r="Q46" s="272">
        <v>41.768459265074902</v>
      </c>
      <c r="R46" s="272">
        <v>41.768459265074902</v>
      </c>
      <c r="S46" s="258"/>
      <c r="T46" s="258">
        <v>40.972540950726398</v>
      </c>
      <c r="U46" s="258">
        <v>41.362263090179901</v>
      </c>
      <c r="V46" s="73">
        <f t="shared" si="2"/>
        <v>0.38972213945350376</v>
      </c>
      <c r="W46" s="257"/>
      <c r="X46" s="273">
        <v>61.757979374999998</v>
      </c>
      <c r="Y46" s="273">
        <v>61.757979374999998</v>
      </c>
      <c r="Z46" s="273">
        <v>61.757979374999998</v>
      </c>
      <c r="AA46" s="273">
        <v>61.757979374999998</v>
      </c>
      <c r="AB46" s="273">
        <v>61.757979374999998</v>
      </c>
      <c r="AC46" s="273">
        <v>61.757979374999998</v>
      </c>
      <c r="AD46" s="273">
        <v>61.757979374999998</v>
      </c>
      <c r="AE46" s="273">
        <v>35.661925781249899</v>
      </c>
      <c r="AF46" s="273">
        <v>61.757979374999998</v>
      </c>
      <c r="AG46" s="273">
        <v>61.757979374999998</v>
      </c>
      <c r="AH46" s="273">
        <v>61.757979374999998</v>
      </c>
      <c r="AI46" s="273">
        <v>61.757979374999998</v>
      </c>
      <c r="AJ46" s="273">
        <v>61.757979374999998</v>
      </c>
      <c r="AK46" s="273">
        <v>61.757979374999998</v>
      </c>
      <c r="AL46" s="273">
        <v>61.757979374999998</v>
      </c>
      <c r="AM46" s="257"/>
      <c r="AN46" s="74">
        <v>41</v>
      </c>
      <c r="AO46" s="74">
        <v>0</v>
      </c>
      <c r="AP46" s="74">
        <v>41</v>
      </c>
      <c r="AQ46" s="74">
        <v>7</v>
      </c>
      <c r="AR46" s="74">
        <v>609.61</v>
      </c>
      <c r="AS46" s="74">
        <v>30.48028</v>
      </c>
      <c r="AT46" s="290">
        <v>1E-3</v>
      </c>
      <c r="AU46" s="74">
        <v>35.661925781249899</v>
      </c>
      <c r="AV46" s="74">
        <v>1</v>
      </c>
      <c r="AW46" s="293">
        <v>1.4200000000000001E-4</v>
      </c>
      <c r="AX46" s="289">
        <v>3.8580000000000003E-2</v>
      </c>
      <c r="AY46" s="74">
        <v>2</v>
      </c>
      <c r="AZ46" s="74">
        <v>1</v>
      </c>
      <c r="BA46" s="74">
        <v>0</v>
      </c>
      <c r="BB46" s="257"/>
      <c r="BC46" s="257"/>
      <c r="BD46" s="263">
        <f t="shared" si="3"/>
        <v>3.5</v>
      </c>
      <c r="BE46" s="267">
        <v>12600</v>
      </c>
      <c r="BF46" s="261">
        <v>375.04941841999999</v>
      </c>
      <c r="BG46" s="261">
        <v>492.88628148170801</v>
      </c>
      <c r="BH46" s="261">
        <v>-498.61563867723999</v>
      </c>
      <c r="BI46" s="266">
        <v>52.030901139756402</v>
      </c>
      <c r="BJ46" s="266">
        <v>5.9638382475150902</v>
      </c>
      <c r="BK46" s="263">
        <f t="shared" si="4"/>
        <v>-0.15678796502206627</v>
      </c>
      <c r="BL46" s="263">
        <f t="shared" si="5"/>
        <v>-137.65760427892343</v>
      </c>
      <c r="BM46" s="267">
        <v>12600</v>
      </c>
      <c r="BN46" s="261">
        <v>375.04941841999999</v>
      </c>
      <c r="BO46" s="261">
        <v>504.25462998653097</v>
      </c>
      <c r="BP46" s="261">
        <v>-509.00063514472498</v>
      </c>
      <c r="BQ46" s="266">
        <v>52.109624153425102</v>
      </c>
      <c r="BR46" s="266">
        <v>6.0496935201764401</v>
      </c>
      <c r="BS46" s="263">
        <f t="shared" si="6"/>
        <v>-8.228889484623636E-2</v>
      </c>
      <c r="BT46" s="263">
        <f t="shared" si="7"/>
        <v>-137.65760427892343</v>
      </c>
      <c r="BU46" s="270"/>
      <c r="BV46" s="264">
        <v>-8.8976243487667794</v>
      </c>
      <c r="BW46" s="264">
        <v>-10.932813417146001</v>
      </c>
      <c r="BX46" s="263">
        <f t="shared" si="8"/>
        <v>-13.615748821790511</v>
      </c>
      <c r="BY46" s="263">
        <f t="shared" si="9"/>
        <v>-14.156007716221298</v>
      </c>
      <c r="BZ46" s="270"/>
      <c r="CA46" s="270"/>
      <c r="CB46" s="270"/>
      <c r="CC46" s="270"/>
      <c r="CD46" s="270"/>
      <c r="CE46" s="270"/>
      <c r="CF46" s="270"/>
      <c r="CG46" s="270"/>
      <c r="CH46" s="270"/>
      <c r="CI46" s="270"/>
      <c r="CJ46" s="270"/>
      <c r="CK46" s="270"/>
      <c r="CL46" s="270"/>
      <c r="CM46" s="270"/>
      <c r="CN46" s="270"/>
      <c r="CO46" s="270"/>
      <c r="CP46" s="270"/>
      <c r="CQ46" s="270"/>
      <c r="CR46" s="270"/>
    </row>
    <row r="47" spans="1:96" ht="12" customHeight="1">
      <c r="A47" s="257"/>
      <c r="B47" s="259">
        <f t="shared" si="10"/>
        <v>43</v>
      </c>
      <c r="C47" s="258"/>
      <c r="D47" s="272">
        <v>41.158853796324898</v>
      </c>
      <c r="E47" s="272">
        <v>41.158853796324898</v>
      </c>
      <c r="F47" s="272">
        <v>41.158853796324898</v>
      </c>
      <c r="G47" s="272">
        <v>41.158853796324898</v>
      </c>
      <c r="H47" s="272">
        <v>41.158853796324898</v>
      </c>
      <c r="I47" s="272">
        <v>41.158853796324898</v>
      </c>
      <c r="J47" s="272">
        <v>41.158853796324898</v>
      </c>
      <c r="K47" s="272">
        <v>41.158853796324898</v>
      </c>
      <c r="L47" s="272">
        <v>41.158853796324898</v>
      </c>
      <c r="M47" s="272">
        <v>41.158853796324898</v>
      </c>
      <c r="N47" s="272">
        <v>41.158853796324898</v>
      </c>
      <c r="O47" s="272">
        <v>41.158853796324898</v>
      </c>
      <c r="P47" s="272">
        <v>41.158853796324898</v>
      </c>
      <c r="Q47" s="272">
        <v>41.158853796324898</v>
      </c>
      <c r="R47" s="272">
        <v>41.158853796324898</v>
      </c>
      <c r="S47" s="258"/>
      <c r="T47" s="258">
        <v>40.380009812036398</v>
      </c>
      <c r="U47" s="258">
        <v>40.765499657810402</v>
      </c>
      <c r="V47" s="73">
        <f t="shared" si="2"/>
        <v>0.38548984577400347</v>
      </c>
      <c r="W47" s="257"/>
      <c r="X47" s="273">
        <v>61.148373749999998</v>
      </c>
      <c r="Y47" s="273">
        <v>61.148373749999998</v>
      </c>
      <c r="Z47" s="273">
        <v>61.148373749999998</v>
      </c>
      <c r="AA47" s="273">
        <v>61.148373749999998</v>
      </c>
      <c r="AB47" s="273">
        <v>61.148373749999998</v>
      </c>
      <c r="AC47" s="273">
        <v>61.148373749999998</v>
      </c>
      <c r="AD47" s="273">
        <v>61.148373749999998</v>
      </c>
      <c r="AE47" s="273">
        <v>35.052320312500001</v>
      </c>
      <c r="AF47" s="273">
        <v>61.148373749999998</v>
      </c>
      <c r="AG47" s="273">
        <v>61.148373749999998</v>
      </c>
      <c r="AH47" s="273">
        <v>61.148373749999998</v>
      </c>
      <c r="AI47" s="273">
        <v>61.148373749999998</v>
      </c>
      <c r="AJ47" s="273">
        <v>61.148373749999998</v>
      </c>
      <c r="AK47" s="273">
        <v>61.148373749999998</v>
      </c>
      <c r="AL47" s="273">
        <v>61.148373749999998</v>
      </c>
      <c r="AM47" s="257"/>
      <c r="AN47" s="74">
        <v>42</v>
      </c>
      <c r="AO47" s="74">
        <v>0</v>
      </c>
      <c r="AP47" s="74">
        <v>42</v>
      </c>
      <c r="AQ47" s="74">
        <v>7</v>
      </c>
      <c r="AR47" s="74">
        <v>609.61</v>
      </c>
      <c r="AS47" s="74">
        <v>30.48028</v>
      </c>
      <c r="AT47" s="290">
        <v>1E-3</v>
      </c>
      <c r="AU47" s="74">
        <v>35.052320312500001</v>
      </c>
      <c r="AV47" s="74">
        <v>1</v>
      </c>
      <c r="AW47" s="293">
        <v>1.4200000000000001E-4</v>
      </c>
      <c r="AX47" s="289">
        <v>3.8580000000000003E-2</v>
      </c>
      <c r="AY47" s="74">
        <v>2</v>
      </c>
      <c r="AZ47" s="74">
        <v>1</v>
      </c>
      <c r="BA47" s="74">
        <v>0</v>
      </c>
      <c r="BB47" s="257"/>
      <c r="BC47" s="257"/>
      <c r="BD47" s="263">
        <f t="shared" si="3"/>
        <v>3.5833333333333335</v>
      </c>
      <c r="BE47" s="267">
        <v>12900</v>
      </c>
      <c r="BF47" s="261">
        <v>371.21386268999998</v>
      </c>
      <c r="BG47" s="261">
        <v>480.30354840417601</v>
      </c>
      <c r="BH47" s="261">
        <v>-486.01073046522401</v>
      </c>
      <c r="BI47" s="266">
        <v>51.938890105469298</v>
      </c>
      <c r="BJ47" s="266">
        <v>5.8716298426848201</v>
      </c>
      <c r="BK47" s="263">
        <f t="shared" si="4"/>
        <v>-0.24899636985233631</v>
      </c>
      <c r="BL47" s="263">
        <f t="shared" si="5"/>
        <v>-141.49316000892344</v>
      </c>
      <c r="BM47" s="267">
        <v>12900</v>
      </c>
      <c r="BN47" s="261">
        <v>371.21386268999998</v>
      </c>
      <c r="BO47" s="261">
        <v>494.40886078600101</v>
      </c>
      <c r="BP47" s="261">
        <v>-499.24529411887698</v>
      </c>
      <c r="BQ47" s="266">
        <v>52.038726600894897</v>
      </c>
      <c r="BR47" s="266">
        <v>5.9779218086793504</v>
      </c>
      <c r="BS47" s="263">
        <f t="shared" si="6"/>
        <v>-0.15406060634332608</v>
      </c>
      <c r="BT47" s="263">
        <f t="shared" si="7"/>
        <v>-141.49316000892344</v>
      </c>
      <c r="BU47" s="270"/>
      <c r="BV47" s="264">
        <v>-21.641752791468701</v>
      </c>
      <c r="BW47" s="264">
        <v>-19.475363082345599</v>
      </c>
      <c r="BX47" s="263">
        <f t="shared" si="8"/>
        <v>-26.359877264492432</v>
      </c>
      <c r="BY47" s="263">
        <f t="shared" si="9"/>
        <v>-22.698557381420898</v>
      </c>
      <c r="BZ47" s="270"/>
      <c r="CA47" s="270"/>
      <c r="CB47" s="270"/>
      <c r="CC47" s="270"/>
      <c r="CD47" s="270"/>
      <c r="CE47" s="270"/>
      <c r="CF47" s="270"/>
      <c r="CG47" s="270"/>
      <c r="CH47" s="270"/>
      <c r="CI47" s="270"/>
      <c r="CJ47" s="270"/>
      <c r="CK47" s="270"/>
      <c r="CL47" s="270"/>
      <c r="CM47" s="270"/>
      <c r="CN47" s="270"/>
      <c r="CO47" s="270"/>
      <c r="CP47" s="270"/>
      <c r="CQ47" s="270"/>
      <c r="CR47" s="270"/>
    </row>
    <row r="48" spans="1:96" ht="12" customHeight="1">
      <c r="A48" s="257"/>
      <c r="B48" s="259">
        <f t="shared" si="10"/>
        <v>44</v>
      </c>
      <c r="C48" s="258"/>
      <c r="D48" s="272">
        <v>40.549248327574901</v>
      </c>
      <c r="E48" s="272">
        <v>40.549248327574901</v>
      </c>
      <c r="F48" s="272">
        <v>40.549248327574901</v>
      </c>
      <c r="G48" s="272">
        <v>40.549248327574901</v>
      </c>
      <c r="H48" s="272">
        <v>40.549248327574901</v>
      </c>
      <c r="I48" s="272">
        <v>40.549248327574901</v>
      </c>
      <c r="J48" s="272">
        <v>40.549248327574901</v>
      </c>
      <c r="K48" s="272">
        <v>40.549248327574901</v>
      </c>
      <c r="L48" s="272">
        <v>40.549248327574901</v>
      </c>
      <c r="M48" s="272">
        <v>40.549248327574901</v>
      </c>
      <c r="N48" s="272">
        <v>40.549248327574901</v>
      </c>
      <c r="O48" s="272">
        <v>40.549248327574901</v>
      </c>
      <c r="P48" s="272">
        <v>40.549248327574901</v>
      </c>
      <c r="Q48" s="272">
        <v>40.549248327574901</v>
      </c>
      <c r="R48" s="272">
        <v>40.549248327574901</v>
      </c>
      <c r="S48" s="258"/>
      <c r="T48" s="258">
        <v>39.788904242164797</v>
      </c>
      <c r="U48" s="258">
        <v>40.1690621682312</v>
      </c>
      <c r="V48" s="73">
        <f t="shared" si="2"/>
        <v>0.38015792606640275</v>
      </c>
      <c r="W48" s="257"/>
      <c r="X48" s="273">
        <v>60.538768124999997</v>
      </c>
      <c r="Y48" s="273">
        <v>60.538768124999997</v>
      </c>
      <c r="Z48" s="273">
        <v>60.538768124999997</v>
      </c>
      <c r="AA48" s="273">
        <v>60.538768124999997</v>
      </c>
      <c r="AB48" s="273">
        <v>60.538768124999997</v>
      </c>
      <c r="AC48" s="273">
        <v>60.538768124999997</v>
      </c>
      <c r="AD48" s="273">
        <v>60.538768124999997</v>
      </c>
      <c r="AE48" s="273">
        <v>34.442714843749897</v>
      </c>
      <c r="AF48" s="273">
        <v>60.538768124999997</v>
      </c>
      <c r="AG48" s="273">
        <v>60.538768124999997</v>
      </c>
      <c r="AH48" s="273">
        <v>60.538768124999997</v>
      </c>
      <c r="AI48" s="273">
        <v>60.538768124999997</v>
      </c>
      <c r="AJ48" s="273">
        <v>60.538768124999997</v>
      </c>
      <c r="AK48" s="273">
        <v>60.538768124999997</v>
      </c>
      <c r="AL48" s="273">
        <v>60.538768124999997</v>
      </c>
      <c r="AM48" s="257"/>
      <c r="AN48" s="74">
        <v>43</v>
      </c>
      <c r="AO48" s="74">
        <v>0</v>
      </c>
      <c r="AP48" s="74">
        <v>43</v>
      </c>
      <c r="AQ48" s="74">
        <v>7</v>
      </c>
      <c r="AR48" s="74">
        <v>609.61</v>
      </c>
      <c r="AS48" s="74">
        <v>30.48028</v>
      </c>
      <c r="AT48" s="290">
        <v>1E-3</v>
      </c>
      <c r="AU48" s="74">
        <v>34.442714843749897</v>
      </c>
      <c r="AV48" s="74">
        <v>1</v>
      </c>
      <c r="AW48" s="293">
        <v>1.4200000000000001E-4</v>
      </c>
      <c r="AX48" s="289">
        <v>3.8580000000000003E-2</v>
      </c>
      <c r="AY48" s="74">
        <v>2</v>
      </c>
      <c r="AZ48" s="74">
        <v>1</v>
      </c>
      <c r="BA48" s="74">
        <v>0</v>
      </c>
      <c r="BB48" s="257"/>
      <c r="BC48" s="257"/>
      <c r="BD48" s="263">
        <f t="shared" si="3"/>
        <v>3.6666666666666665</v>
      </c>
      <c r="BE48" s="267">
        <v>13200</v>
      </c>
      <c r="BF48" s="261">
        <v>368.89559005000001</v>
      </c>
      <c r="BG48" s="261">
        <v>467.99625028138598</v>
      </c>
      <c r="BH48" s="261">
        <v>-473.63665512095798</v>
      </c>
      <c r="BI48" s="266">
        <v>51.847793480298002</v>
      </c>
      <c r="BJ48" s="266">
        <v>5.7806699806766497</v>
      </c>
      <c r="BK48" s="263">
        <f t="shared" si="4"/>
        <v>-0.33995623186050672</v>
      </c>
      <c r="BL48" s="263">
        <f t="shared" si="5"/>
        <v>-143.81143264892341</v>
      </c>
      <c r="BM48" s="267">
        <v>13200</v>
      </c>
      <c r="BN48" s="261">
        <v>368.89559005000001</v>
      </c>
      <c r="BO48" s="261">
        <v>484.74448008008602</v>
      </c>
      <c r="BP48" s="261">
        <v>-489.63270679468502</v>
      </c>
      <c r="BQ48" s="266">
        <v>51.968453955585801</v>
      </c>
      <c r="BR48" s="266">
        <v>5.9070511313753098</v>
      </c>
      <c r="BS48" s="263">
        <f t="shared" si="6"/>
        <v>-0.2249312836473667</v>
      </c>
      <c r="BT48" s="263">
        <f t="shared" si="7"/>
        <v>-143.81143264892341</v>
      </c>
      <c r="BU48" s="270"/>
      <c r="BV48" s="264">
        <v>-34.148859032599702</v>
      </c>
      <c r="BW48" s="264">
        <v>-27.804617018744999</v>
      </c>
      <c r="BX48" s="263">
        <f t="shared" si="8"/>
        <v>-38.866983505623438</v>
      </c>
      <c r="BY48" s="263">
        <f t="shared" si="9"/>
        <v>-31.027811317820294</v>
      </c>
      <c r="BZ48" s="270"/>
      <c r="CA48" s="270"/>
      <c r="CB48" s="270"/>
      <c r="CC48" s="270"/>
      <c r="CD48" s="270"/>
      <c r="CE48" s="270"/>
      <c r="CF48" s="270"/>
      <c r="CG48" s="270"/>
      <c r="CH48" s="270"/>
      <c r="CI48" s="270"/>
      <c r="CJ48" s="270"/>
      <c r="CK48" s="270"/>
      <c r="CL48" s="270"/>
      <c r="CM48" s="270"/>
      <c r="CN48" s="270"/>
      <c r="CO48" s="270"/>
      <c r="CP48" s="270"/>
      <c r="CQ48" s="270"/>
      <c r="CR48" s="270"/>
    </row>
    <row r="49" spans="1:96" ht="12" customHeight="1">
      <c r="A49" s="257"/>
      <c r="B49" s="259">
        <f t="shared" si="10"/>
        <v>45</v>
      </c>
      <c r="C49" s="258"/>
      <c r="D49" s="272">
        <v>39.939642858824897</v>
      </c>
      <c r="E49" s="272">
        <v>39.939642858824897</v>
      </c>
      <c r="F49" s="272">
        <v>39.939642858824897</v>
      </c>
      <c r="G49" s="272">
        <v>39.939642858824897</v>
      </c>
      <c r="H49" s="272">
        <v>39.939642858824897</v>
      </c>
      <c r="I49" s="272">
        <v>39.939642858824897</v>
      </c>
      <c r="J49" s="272">
        <v>39.939642858824897</v>
      </c>
      <c r="K49" s="272">
        <v>39.939642858824897</v>
      </c>
      <c r="L49" s="272">
        <v>39.939642858824897</v>
      </c>
      <c r="M49" s="272">
        <v>39.939642858824897</v>
      </c>
      <c r="N49" s="272">
        <v>39.939642858824897</v>
      </c>
      <c r="O49" s="272">
        <v>39.939642858824897</v>
      </c>
      <c r="P49" s="272">
        <v>39.939642858824897</v>
      </c>
      <c r="Q49" s="272">
        <v>39.939642858824897</v>
      </c>
      <c r="R49" s="272">
        <v>39.939642858824897</v>
      </c>
      <c r="S49" s="258"/>
      <c r="T49" s="258">
        <v>39.199159537957897</v>
      </c>
      <c r="U49" s="258">
        <v>39.572904639219999</v>
      </c>
      <c r="V49" s="73">
        <f t="shared" si="2"/>
        <v>0.37374510126210225</v>
      </c>
      <c r="W49" s="257"/>
      <c r="X49" s="273">
        <v>59.929162499999997</v>
      </c>
      <c r="Y49" s="273">
        <v>59.929162499999997</v>
      </c>
      <c r="Z49" s="273">
        <v>59.929162499999997</v>
      </c>
      <c r="AA49" s="273">
        <v>59.929162499999997</v>
      </c>
      <c r="AB49" s="273">
        <v>59.929162499999997</v>
      </c>
      <c r="AC49" s="273">
        <v>59.929162499999997</v>
      </c>
      <c r="AD49" s="273">
        <v>59.929162499999997</v>
      </c>
      <c r="AE49" s="273">
        <v>33.8331093749999</v>
      </c>
      <c r="AF49" s="273">
        <v>59.929162499999997</v>
      </c>
      <c r="AG49" s="273">
        <v>59.929162499999997</v>
      </c>
      <c r="AH49" s="273">
        <v>59.929162499999997</v>
      </c>
      <c r="AI49" s="273">
        <v>59.929162499999997</v>
      </c>
      <c r="AJ49" s="273">
        <v>59.929162499999997</v>
      </c>
      <c r="AK49" s="273">
        <v>59.929162499999997</v>
      </c>
      <c r="AL49" s="273">
        <v>59.929162499999997</v>
      </c>
      <c r="AM49" s="257"/>
      <c r="AN49" s="74">
        <v>44</v>
      </c>
      <c r="AO49" s="74">
        <v>0</v>
      </c>
      <c r="AP49" s="74">
        <v>44</v>
      </c>
      <c r="AQ49" s="74">
        <v>7</v>
      </c>
      <c r="AR49" s="74">
        <v>609.61</v>
      </c>
      <c r="AS49" s="74">
        <v>30.48028</v>
      </c>
      <c r="AT49" s="290">
        <v>1E-3</v>
      </c>
      <c r="AU49" s="74">
        <v>33.8331093749999</v>
      </c>
      <c r="AV49" s="74">
        <v>1</v>
      </c>
      <c r="AW49" s="293">
        <v>1.4200000000000001E-4</v>
      </c>
      <c r="AX49" s="289">
        <v>3.8580000000000003E-2</v>
      </c>
      <c r="AY49" s="74">
        <v>2</v>
      </c>
      <c r="AZ49" s="74">
        <v>1</v>
      </c>
      <c r="BA49" s="74">
        <v>0</v>
      </c>
      <c r="BB49" s="257"/>
      <c r="BC49" s="257"/>
      <c r="BD49" s="263">
        <f t="shared" si="3"/>
        <v>3.75</v>
      </c>
      <c r="BE49" s="267">
        <v>13500</v>
      </c>
      <c r="BF49" s="261">
        <v>368.12</v>
      </c>
      <c r="BG49" s="261">
        <v>456.056817500036</v>
      </c>
      <c r="BH49" s="261">
        <v>-461.58561505956698</v>
      </c>
      <c r="BI49" s="266">
        <v>51.7583273154587</v>
      </c>
      <c r="BJ49" s="266">
        <v>5.6916907413162097</v>
      </c>
      <c r="BK49" s="263">
        <f t="shared" si="4"/>
        <v>-0.42893547122094677</v>
      </c>
      <c r="BL49" s="263">
        <f t="shared" si="5"/>
        <v>-144.58702269892342</v>
      </c>
      <c r="BM49" s="267">
        <v>13500</v>
      </c>
      <c r="BN49" s="261">
        <v>368.12</v>
      </c>
      <c r="BO49" s="261">
        <v>475.33633588126202</v>
      </c>
      <c r="BP49" s="261">
        <v>-480.23712365952503</v>
      </c>
      <c r="BQ49" s="266">
        <v>51.8993688790327</v>
      </c>
      <c r="BR49" s="266">
        <v>5.8376578100701</v>
      </c>
      <c r="BS49" s="263">
        <f t="shared" si="6"/>
        <v>-0.29432460495257651</v>
      </c>
      <c r="BT49" s="263">
        <f t="shared" si="7"/>
        <v>-144.58702269892342</v>
      </c>
      <c r="BU49" s="270"/>
      <c r="BV49" s="264">
        <v>-46.281964247703101</v>
      </c>
      <c r="BW49" s="264">
        <v>-35.829352573332898</v>
      </c>
      <c r="BX49" s="263">
        <f t="shared" si="8"/>
        <v>-51.000088720726836</v>
      </c>
      <c r="BY49" s="263">
        <f t="shared" si="9"/>
        <v>-39.052546872408193</v>
      </c>
      <c r="BZ49" s="270"/>
      <c r="CA49" s="270"/>
      <c r="CB49" s="270"/>
      <c r="CC49" s="270"/>
      <c r="CD49" s="270"/>
      <c r="CE49" s="270"/>
      <c r="CF49" s="270"/>
      <c r="CG49" s="270"/>
      <c r="CH49" s="270"/>
      <c r="CI49" s="270"/>
      <c r="CJ49" s="270"/>
      <c r="CK49" s="270"/>
      <c r="CL49" s="270"/>
      <c r="CM49" s="270"/>
      <c r="CN49" s="270"/>
      <c r="CO49" s="270"/>
      <c r="CP49" s="270"/>
      <c r="CQ49" s="270"/>
      <c r="CR49" s="270"/>
    </row>
    <row r="50" spans="1:96" ht="12" customHeight="1">
      <c r="A50" s="257"/>
      <c r="B50" s="259">
        <f t="shared" si="10"/>
        <v>46</v>
      </c>
      <c r="C50" s="258"/>
      <c r="D50" s="272">
        <v>39.330037390074899</v>
      </c>
      <c r="E50" s="272">
        <v>39.330037390074899</v>
      </c>
      <c r="F50" s="272">
        <v>39.330037390074899</v>
      </c>
      <c r="G50" s="272">
        <v>39.330037390074899</v>
      </c>
      <c r="H50" s="272">
        <v>39.330037390074899</v>
      </c>
      <c r="I50" s="272">
        <v>39.330037390074899</v>
      </c>
      <c r="J50" s="272">
        <v>39.330037390074899</v>
      </c>
      <c r="K50" s="272">
        <v>39.330037390074899</v>
      </c>
      <c r="L50" s="272">
        <v>39.330037390074899</v>
      </c>
      <c r="M50" s="272">
        <v>39.330037390074899</v>
      </c>
      <c r="N50" s="272">
        <v>39.330037390074899</v>
      </c>
      <c r="O50" s="272">
        <v>39.330037390074899</v>
      </c>
      <c r="P50" s="272">
        <v>39.330037390074899</v>
      </c>
      <c r="Q50" s="272">
        <v>39.330037390074899</v>
      </c>
      <c r="R50" s="272">
        <v>39.330037390074899</v>
      </c>
      <c r="S50" s="258"/>
      <c r="T50" s="258">
        <v>38.610708734596102</v>
      </c>
      <c r="U50" s="258">
        <v>38.976982606268102</v>
      </c>
      <c r="V50" s="73">
        <f t="shared" si="2"/>
        <v>0.36627387167199998</v>
      </c>
      <c r="W50" s="257"/>
      <c r="X50" s="273">
        <v>59.319556875000004</v>
      </c>
      <c r="Y50" s="273">
        <v>59.319556875000004</v>
      </c>
      <c r="Z50" s="273">
        <v>59.319556875000004</v>
      </c>
      <c r="AA50" s="273">
        <v>59.319556875000004</v>
      </c>
      <c r="AB50" s="273">
        <v>59.319556875000004</v>
      </c>
      <c r="AC50" s="273">
        <v>59.319556875000004</v>
      </c>
      <c r="AD50" s="273">
        <v>59.319556875000004</v>
      </c>
      <c r="AE50" s="273">
        <v>33.223503906250002</v>
      </c>
      <c r="AF50" s="273">
        <v>59.319556875000004</v>
      </c>
      <c r="AG50" s="273">
        <v>59.319556875000004</v>
      </c>
      <c r="AH50" s="273">
        <v>59.319556875000004</v>
      </c>
      <c r="AI50" s="273">
        <v>59.319556875000004</v>
      </c>
      <c r="AJ50" s="273">
        <v>59.319556875000004</v>
      </c>
      <c r="AK50" s="273">
        <v>59.319556875000004</v>
      </c>
      <c r="AL50" s="273">
        <v>59.319556875000004</v>
      </c>
      <c r="AM50" s="257"/>
      <c r="AN50" s="74">
        <v>45</v>
      </c>
      <c r="AO50" s="74">
        <v>0</v>
      </c>
      <c r="AP50" s="74">
        <v>45</v>
      </c>
      <c r="AQ50" s="74">
        <v>7</v>
      </c>
      <c r="AR50" s="74">
        <v>609.61</v>
      </c>
      <c r="AS50" s="74">
        <v>30.48028</v>
      </c>
      <c r="AT50" s="290">
        <v>1E-3</v>
      </c>
      <c r="AU50" s="74">
        <v>33.223503906250002</v>
      </c>
      <c r="AV50" s="74">
        <v>1</v>
      </c>
      <c r="AW50" s="293">
        <v>1.4200000000000001E-4</v>
      </c>
      <c r="AX50" s="289">
        <v>3.8580000000000003E-2</v>
      </c>
      <c r="AY50" s="74">
        <v>2</v>
      </c>
      <c r="AZ50" s="74">
        <v>1</v>
      </c>
      <c r="BA50" s="74">
        <v>0</v>
      </c>
      <c r="BB50" s="257"/>
      <c r="BC50" s="257"/>
      <c r="BD50" s="263">
        <f t="shared" si="3"/>
        <v>3.8333333333333335</v>
      </c>
      <c r="BE50" s="267">
        <v>13800</v>
      </c>
      <c r="BF50" s="261">
        <v>368.89559005000001</v>
      </c>
      <c r="BG50" s="261">
        <v>444.57445744762202</v>
      </c>
      <c r="BH50" s="261">
        <v>-449.94648129082299</v>
      </c>
      <c r="BI50" s="266">
        <v>51.671212488591699</v>
      </c>
      <c r="BJ50" s="266">
        <v>5.60543021121621</v>
      </c>
      <c r="BK50" s="263">
        <f t="shared" si="4"/>
        <v>-0.51519600132094645</v>
      </c>
      <c r="BL50" s="263">
        <f t="shared" si="5"/>
        <v>-143.81143264892341</v>
      </c>
      <c r="BM50" s="267">
        <v>13800</v>
      </c>
      <c r="BN50" s="261">
        <v>368.89559005000001</v>
      </c>
      <c r="BO50" s="261">
        <v>466.256544371139</v>
      </c>
      <c r="BP50" s="261">
        <v>-471.13005495370402</v>
      </c>
      <c r="BQ50" s="266">
        <v>51.832031222014102</v>
      </c>
      <c r="BR50" s="266">
        <v>5.7703158115727904</v>
      </c>
      <c r="BS50" s="263">
        <f t="shared" si="6"/>
        <v>-0.3616666034498861</v>
      </c>
      <c r="BT50" s="263">
        <f t="shared" si="7"/>
        <v>-143.81143264892341</v>
      </c>
      <c r="BU50" s="270"/>
      <c r="BV50" s="264">
        <v>-57.908185701370002</v>
      </c>
      <c r="BW50" s="264">
        <v>-43.461682202688202</v>
      </c>
      <c r="BX50" s="263">
        <f t="shared" si="8"/>
        <v>-62.626310174393737</v>
      </c>
      <c r="BY50" s="263">
        <f t="shared" si="9"/>
        <v>-46.684876501763497</v>
      </c>
      <c r="BZ50" s="270"/>
      <c r="CA50" s="270"/>
      <c r="CB50" s="270"/>
      <c r="CC50" s="270"/>
      <c r="CD50" s="270"/>
      <c r="CE50" s="270"/>
      <c r="CF50" s="270"/>
      <c r="CG50" s="270"/>
      <c r="CH50" s="270"/>
      <c r="CI50" s="270"/>
      <c r="CJ50" s="270"/>
      <c r="CK50" s="270"/>
      <c r="CL50" s="270"/>
      <c r="CM50" s="270"/>
      <c r="CN50" s="270"/>
      <c r="CO50" s="270"/>
      <c r="CP50" s="270"/>
      <c r="CQ50" s="270"/>
      <c r="CR50" s="270"/>
    </row>
    <row r="51" spans="1:96" ht="12" customHeight="1">
      <c r="A51" s="257"/>
      <c r="B51" s="259">
        <f t="shared" si="10"/>
        <v>47</v>
      </c>
      <c r="C51" s="258"/>
      <c r="D51" s="272">
        <v>38.720431921324902</v>
      </c>
      <c r="E51" s="272">
        <v>38.720431921324902</v>
      </c>
      <c r="F51" s="272">
        <v>38.720431921324902</v>
      </c>
      <c r="G51" s="272">
        <v>38.720431921324902</v>
      </c>
      <c r="H51" s="272">
        <v>38.720431921324902</v>
      </c>
      <c r="I51" s="272">
        <v>38.720431921324902</v>
      </c>
      <c r="J51" s="272">
        <v>38.720431921324902</v>
      </c>
      <c r="K51" s="272">
        <v>38.720431921324902</v>
      </c>
      <c r="L51" s="272">
        <v>38.720431921324902</v>
      </c>
      <c r="M51" s="272">
        <v>38.720431921324902</v>
      </c>
      <c r="N51" s="272">
        <v>38.720431921324902</v>
      </c>
      <c r="O51" s="272">
        <v>38.720431921324902</v>
      </c>
      <c r="P51" s="272">
        <v>38.720431921324902</v>
      </c>
      <c r="Q51" s="272">
        <v>38.720431921324902</v>
      </c>
      <c r="R51" s="272">
        <v>38.720431921324902</v>
      </c>
      <c r="S51" s="258"/>
      <c r="T51" s="258">
        <v>38.023482887104699</v>
      </c>
      <c r="U51" s="258">
        <v>38.381253165762899</v>
      </c>
      <c r="V51" s="73">
        <f t="shared" si="2"/>
        <v>0.35777027865820088</v>
      </c>
      <c r="W51" s="257"/>
      <c r="X51" s="273">
        <v>58.709951250000003</v>
      </c>
      <c r="Y51" s="273">
        <v>58.709951250000003</v>
      </c>
      <c r="Z51" s="273">
        <v>58.709951250000003</v>
      </c>
      <c r="AA51" s="273">
        <v>58.709951250000003</v>
      </c>
      <c r="AB51" s="273">
        <v>58.709951250000003</v>
      </c>
      <c r="AC51" s="273">
        <v>58.709951250000003</v>
      </c>
      <c r="AD51" s="273">
        <v>58.709951250000003</v>
      </c>
      <c r="AE51" s="273">
        <v>32.613898437499898</v>
      </c>
      <c r="AF51" s="273">
        <v>58.709951250000003</v>
      </c>
      <c r="AG51" s="273">
        <v>58.709951250000003</v>
      </c>
      <c r="AH51" s="273">
        <v>58.709951250000003</v>
      </c>
      <c r="AI51" s="273">
        <v>58.709951250000003</v>
      </c>
      <c r="AJ51" s="273">
        <v>58.709951250000003</v>
      </c>
      <c r="AK51" s="273">
        <v>58.709951250000003</v>
      </c>
      <c r="AL51" s="273">
        <v>58.709951250000003</v>
      </c>
      <c r="AM51" s="257"/>
      <c r="AN51" s="74">
        <v>46</v>
      </c>
      <c r="AO51" s="74">
        <v>0</v>
      </c>
      <c r="AP51" s="74">
        <v>46</v>
      </c>
      <c r="AQ51" s="74">
        <v>7</v>
      </c>
      <c r="AR51" s="74">
        <v>609.61</v>
      </c>
      <c r="AS51" s="74">
        <v>30.48028</v>
      </c>
      <c r="AT51" s="290">
        <v>1E-3</v>
      </c>
      <c r="AU51" s="74">
        <v>32.613898437499898</v>
      </c>
      <c r="AV51" s="74">
        <v>1</v>
      </c>
      <c r="AW51" s="293">
        <v>1.4200000000000001E-4</v>
      </c>
      <c r="AX51" s="289">
        <v>3.8580000000000003E-2</v>
      </c>
      <c r="AY51" s="74">
        <v>2</v>
      </c>
      <c r="AZ51" s="74">
        <v>1</v>
      </c>
      <c r="BA51" s="74">
        <v>0</v>
      </c>
      <c r="BB51" s="257"/>
      <c r="BC51" s="257"/>
      <c r="BD51" s="263">
        <f t="shared" si="3"/>
        <v>3.9166666666666665</v>
      </c>
      <c r="BE51" s="267">
        <v>14100</v>
      </c>
      <c r="BF51" s="261">
        <v>371.21386268999998</v>
      </c>
      <c r="BG51" s="261">
        <v>433.63564231585599</v>
      </c>
      <c r="BH51" s="261">
        <v>-438.80523340679201</v>
      </c>
      <c r="BI51" s="266">
        <v>51.587177177341999</v>
      </c>
      <c r="BJ51" s="266">
        <v>5.52263501733478</v>
      </c>
      <c r="BK51" s="263">
        <f t="shared" si="4"/>
        <v>-0.59799119520237642</v>
      </c>
      <c r="BL51" s="263">
        <f t="shared" si="5"/>
        <v>-141.49316000892344</v>
      </c>
      <c r="BM51" s="267">
        <v>14100</v>
      </c>
      <c r="BN51" s="261">
        <v>371.21386268999998</v>
      </c>
      <c r="BO51" s="261">
        <v>457.57475463510099</v>
      </c>
      <c r="BP51" s="261">
        <v>-462.38049855006602</v>
      </c>
      <c r="BQ51" s="266">
        <v>51.766998975590496</v>
      </c>
      <c r="BR51" s="266">
        <v>5.70559776654326</v>
      </c>
      <c r="BS51" s="263">
        <f t="shared" si="6"/>
        <v>-0.42638464847941648</v>
      </c>
      <c r="BT51" s="263">
        <f t="shared" si="7"/>
        <v>-141.49316000892344</v>
      </c>
      <c r="BU51" s="270"/>
      <c r="BV51" s="264">
        <v>-68.900192089548895</v>
      </c>
      <c r="BW51" s="264">
        <v>-50.618016024360301</v>
      </c>
      <c r="BX51" s="263">
        <f t="shared" si="8"/>
        <v>-73.61831656257263</v>
      </c>
      <c r="BY51" s="263">
        <f t="shared" si="9"/>
        <v>-53.841210323435597</v>
      </c>
      <c r="BZ51" s="270"/>
      <c r="CA51" s="270"/>
      <c r="CB51" s="270"/>
      <c r="CC51" s="270"/>
      <c r="CD51" s="270"/>
      <c r="CE51" s="270"/>
      <c r="CF51" s="270"/>
      <c r="CG51" s="270"/>
      <c r="CH51" s="270"/>
      <c r="CI51" s="270"/>
      <c r="CJ51" s="270"/>
      <c r="CK51" s="270"/>
      <c r="CL51" s="270"/>
      <c r="CM51" s="270"/>
      <c r="CN51" s="270"/>
      <c r="CO51" s="270"/>
      <c r="CP51" s="270"/>
      <c r="CQ51" s="270"/>
      <c r="CR51" s="270"/>
    </row>
    <row r="52" spans="1:96" ht="12" customHeight="1">
      <c r="A52" s="257"/>
      <c r="B52" s="259">
        <f t="shared" si="10"/>
        <v>48</v>
      </c>
      <c r="C52" s="258"/>
      <c r="D52" s="272">
        <v>38.110826452574898</v>
      </c>
      <c r="E52" s="272">
        <v>38.110826452574898</v>
      </c>
      <c r="F52" s="272">
        <v>38.110826452574898</v>
      </c>
      <c r="G52" s="272">
        <v>38.110826452574898</v>
      </c>
      <c r="H52" s="272">
        <v>38.110826452574898</v>
      </c>
      <c r="I52" s="272">
        <v>38.110826452574898</v>
      </c>
      <c r="J52" s="272">
        <v>38.110826452574898</v>
      </c>
      <c r="K52" s="272">
        <v>38.110826452574898</v>
      </c>
      <c r="L52" s="272">
        <v>38.110826452574898</v>
      </c>
      <c r="M52" s="272">
        <v>38.110826452574898</v>
      </c>
      <c r="N52" s="272">
        <v>38.110826452574898</v>
      </c>
      <c r="O52" s="272">
        <v>38.110826452574898</v>
      </c>
      <c r="P52" s="272">
        <v>38.110826452574898</v>
      </c>
      <c r="Q52" s="272">
        <v>38.110826452574898</v>
      </c>
      <c r="R52" s="272">
        <v>38.110826452574898</v>
      </c>
      <c r="S52" s="258"/>
      <c r="T52" s="258">
        <v>37.437411348475798</v>
      </c>
      <c r="U52" s="258">
        <v>37.785675010152403</v>
      </c>
      <c r="V52" s="73">
        <f t="shared" si="2"/>
        <v>0.34826366167660439</v>
      </c>
      <c r="W52" s="257"/>
      <c r="X52" s="273">
        <v>58.100345625000003</v>
      </c>
      <c r="Y52" s="273">
        <v>58.100345625000003</v>
      </c>
      <c r="Z52" s="273">
        <v>58.100345625000003</v>
      </c>
      <c r="AA52" s="273">
        <v>58.100345625000003</v>
      </c>
      <c r="AB52" s="273">
        <v>58.100345625000003</v>
      </c>
      <c r="AC52" s="273">
        <v>58.100345625000003</v>
      </c>
      <c r="AD52" s="273">
        <v>58.100345625000003</v>
      </c>
      <c r="AE52" s="273">
        <v>32.004292968749901</v>
      </c>
      <c r="AF52" s="273">
        <v>58.100345625000003</v>
      </c>
      <c r="AG52" s="273">
        <v>58.100345625000003</v>
      </c>
      <c r="AH52" s="273">
        <v>58.100345625000003</v>
      </c>
      <c r="AI52" s="273">
        <v>58.100345625000003</v>
      </c>
      <c r="AJ52" s="273">
        <v>58.100345625000003</v>
      </c>
      <c r="AK52" s="273">
        <v>58.100345625000003</v>
      </c>
      <c r="AL52" s="273">
        <v>58.100345625000003</v>
      </c>
      <c r="AM52" s="257"/>
      <c r="AN52" s="74">
        <v>47</v>
      </c>
      <c r="AO52" s="74">
        <v>0</v>
      </c>
      <c r="AP52" s="74">
        <v>47</v>
      </c>
      <c r="AQ52" s="74">
        <v>7</v>
      </c>
      <c r="AR52" s="74">
        <v>609.61</v>
      </c>
      <c r="AS52" s="74">
        <v>30.48028</v>
      </c>
      <c r="AT52" s="290">
        <v>1E-3</v>
      </c>
      <c r="AU52" s="74">
        <v>32.004292968749901</v>
      </c>
      <c r="AV52" s="74">
        <v>1</v>
      </c>
      <c r="AW52" s="293">
        <v>1.4200000000000001E-4</v>
      </c>
      <c r="AX52" s="289">
        <v>3.8580000000000003E-2</v>
      </c>
      <c r="AY52" s="74">
        <v>2</v>
      </c>
      <c r="AZ52" s="74">
        <v>1</v>
      </c>
      <c r="BA52" s="74">
        <v>0</v>
      </c>
      <c r="BB52" s="257"/>
      <c r="BC52" s="257"/>
      <c r="BD52" s="263">
        <f t="shared" si="3"/>
        <v>4</v>
      </c>
      <c r="BE52" s="267">
        <v>14400</v>
      </c>
      <c r="BF52" s="261">
        <v>375.04941841999999</v>
      </c>
      <c r="BG52" s="261">
        <v>423.32475675709298</v>
      </c>
      <c r="BH52" s="261">
        <v>-428.24556594580599</v>
      </c>
      <c r="BI52" s="266">
        <v>51.506960046462403</v>
      </c>
      <c r="BJ52" s="266">
        <v>5.4440634610557002</v>
      </c>
      <c r="BK52" s="263">
        <f t="shared" si="4"/>
        <v>-0.67656275148145628</v>
      </c>
      <c r="BL52" s="263">
        <f t="shared" si="5"/>
        <v>-137.65760427892343</v>
      </c>
      <c r="BM52" s="267">
        <v>14400</v>
      </c>
      <c r="BN52" s="261">
        <v>375.04941841999999</v>
      </c>
      <c r="BO52" s="261">
        <v>449.35852012349898</v>
      </c>
      <c r="BP52" s="261">
        <v>-454.05527950470002</v>
      </c>
      <c r="BQ52" s="266">
        <v>51.704829711596901</v>
      </c>
      <c r="BR52" s="266">
        <v>5.6440764116233604</v>
      </c>
      <c r="BS52" s="263">
        <f t="shared" si="6"/>
        <v>-0.48790600339931611</v>
      </c>
      <c r="BT52" s="263">
        <f t="shared" si="7"/>
        <v>-137.65760427892343</v>
      </c>
      <c r="BU52" s="270"/>
      <c r="BV52" s="264">
        <v>-79.137598082136805</v>
      </c>
      <c r="BW52" s="264">
        <v>-57.219977299924203</v>
      </c>
      <c r="BX52" s="263">
        <f t="shared" si="8"/>
        <v>-83.85572255516054</v>
      </c>
      <c r="BY52" s="263">
        <f t="shared" si="9"/>
        <v>-60.443171598999498</v>
      </c>
      <c r="BZ52" s="270"/>
      <c r="CA52" s="270"/>
      <c r="CB52" s="270"/>
      <c r="CC52" s="270"/>
      <c r="CD52" s="270"/>
      <c r="CE52" s="270"/>
      <c r="CF52" s="270"/>
      <c r="CG52" s="270"/>
      <c r="CH52" s="270"/>
      <c r="CI52" s="270"/>
      <c r="CJ52" s="270"/>
      <c r="CK52" s="270"/>
      <c r="CL52" s="270"/>
      <c r="CM52" s="270"/>
      <c r="CN52" s="270"/>
      <c r="CO52" s="270"/>
      <c r="CP52" s="270"/>
      <c r="CQ52" s="270"/>
      <c r="CR52" s="270"/>
    </row>
    <row r="53" spans="1:96" ht="12" customHeight="1">
      <c r="A53" s="257"/>
      <c r="B53" s="259">
        <f t="shared" si="10"/>
        <v>49</v>
      </c>
      <c r="C53" s="258"/>
      <c r="D53" s="272">
        <v>37.501220983824901</v>
      </c>
      <c r="E53" s="272">
        <v>37.501220983824901</v>
      </c>
      <c r="F53" s="272">
        <v>37.501220983824901</v>
      </c>
      <c r="G53" s="272">
        <v>37.501220983824901</v>
      </c>
      <c r="H53" s="272">
        <v>37.501220983824901</v>
      </c>
      <c r="I53" s="272">
        <v>37.501220983824901</v>
      </c>
      <c r="J53" s="272">
        <v>37.501220983824901</v>
      </c>
      <c r="K53" s="272">
        <v>37.501220983824901</v>
      </c>
      <c r="L53" s="272">
        <v>37.501220983824901</v>
      </c>
      <c r="M53" s="272">
        <v>37.501220983824901</v>
      </c>
      <c r="N53" s="272">
        <v>37.501220983824901</v>
      </c>
      <c r="O53" s="272">
        <v>37.501220983824901</v>
      </c>
      <c r="P53" s="272">
        <v>37.501220983824901</v>
      </c>
      <c r="Q53" s="272">
        <v>37.501220983824901</v>
      </c>
      <c r="R53" s="272">
        <v>37.501220983824901</v>
      </c>
      <c r="S53" s="258"/>
      <c r="T53" s="258">
        <v>36.852422042648001</v>
      </c>
      <c r="U53" s="258">
        <v>37.190208455572602</v>
      </c>
      <c r="V53" s="73">
        <f t="shared" si="2"/>
        <v>0.33778641292460065</v>
      </c>
      <c r="W53" s="257"/>
      <c r="X53" s="273">
        <v>57.490740000000002</v>
      </c>
      <c r="Y53" s="273">
        <v>57.490740000000002</v>
      </c>
      <c r="Z53" s="273">
        <v>57.490740000000002</v>
      </c>
      <c r="AA53" s="273">
        <v>57.490740000000002</v>
      </c>
      <c r="AB53" s="273">
        <v>57.490740000000002</v>
      </c>
      <c r="AC53" s="273">
        <v>57.490740000000002</v>
      </c>
      <c r="AD53" s="273">
        <v>57.490740000000002</v>
      </c>
      <c r="AE53" s="273">
        <v>31.3946874999999</v>
      </c>
      <c r="AF53" s="273">
        <v>57.490740000000002</v>
      </c>
      <c r="AG53" s="273">
        <v>57.490740000000002</v>
      </c>
      <c r="AH53" s="273">
        <v>57.490740000000002</v>
      </c>
      <c r="AI53" s="273">
        <v>57.490740000000002</v>
      </c>
      <c r="AJ53" s="273">
        <v>57.490740000000002</v>
      </c>
      <c r="AK53" s="273">
        <v>57.490740000000002</v>
      </c>
      <c r="AL53" s="273">
        <v>57.490740000000002</v>
      </c>
      <c r="AM53" s="257"/>
      <c r="AN53" s="74">
        <v>48</v>
      </c>
      <c r="AO53" s="74">
        <v>0</v>
      </c>
      <c r="AP53" s="74">
        <v>48</v>
      </c>
      <c r="AQ53" s="74">
        <v>7</v>
      </c>
      <c r="AR53" s="74">
        <v>609.61</v>
      </c>
      <c r="AS53" s="74">
        <v>30.48028</v>
      </c>
      <c r="AT53" s="290">
        <v>1E-3</v>
      </c>
      <c r="AU53" s="74">
        <v>31.3946874999999</v>
      </c>
      <c r="AV53" s="74">
        <v>1</v>
      </c>
      <c r="AW53" s="293">
        <v>1.4200000000000001E-4</v>
      </c>
      <c r="AX53" s="289">
        <v>3.8580000000000003E-2</v>
      </c>
      <c r="AY53" s="74">
        <v>2</v>
      </c>
      <c r="AZ53" s="74">
        <v>1</v>
      </c>
      <c r="BA53" s="74">
        <v>0</v>
      </c>
      <c r="BB53" s="257"/>
      <c r="BC53" s="257"/>
      <c r="BD53" s="263">
        <f t="shared" si="3"/>
        <v>4.083333333333333</v>
      </c>
      <c r="BE53" s="267">
        <v>14700</v>
      </c>
      <c r="BF53" s="261">
        <v>380.36023411000002</v>
      </c>
      <c r="BG53" s="261">
        <v>413.724881777321</v>
      </c>
      <c r="BH53" s="261">
        <v>-418.34964406574699</v>
      </c>
      <c r="BI53" s="266">
        <v>51.431313971359501</v>
      </c>
      <c r="BJ53" s="266">
        <v>5.3704890007370301</v>
      </c>
      <c r="BK53" s="263">
        <f t="shared" si="4"/>
        <v>-0.75013721180012638</v>
      </c>
      <c r="BL53" s="263">
        <f t="shared" si="5"/>
        <v>-132.3467885889234</v>
      </c>
      <c r="BM53" s="267">
        <v>14700</v>
      </c>
      <c r="BN53" s="261">
        <v>380.36023411000002</v>
      </c>
      <c r="BO53" s="261">
        <v>441.67375499921098</v>
      </c>
      <c r="BP53" s="261">
        <v>-446.219483687055</v>
      </c>
      <c r="BQ53" s="266">
        <v>51.6460823762621</v>
      </c>
      <c r="BR53" s="266">
        <v>5.5863262761129597</v>
      </c>
      <c r="BS53" s="263">
        <f t="shared" si="6"/>
        <v>-0.54565613890971676</v>
      </c>
      <c r="BT53" s="263">
        <f t="shared" si="7"/>
        <v>-132.3467885889234</v>
      </c>
      <c r="BU53" s="270"/>
      <c r="BV53" s="264">
        <v>-88.508282792710105</v>
      </c>
      <c r="BW53" s="264">
        <v>-63.195260823267802</v>
      </c>
      <c r="BX53" s="263">
        <f t="shared" si="8"/>
        <v>-93.22640726573384</v>
      </c>
      <c r="BY53" s="263">
        <f t="shared" si="9"/>
        <v>-66.418455122343104</v>
      </c>
      <c r="BZ53" s="270"/>
      <c r="CA53" s="270"/>
      <c r="CB53" s="270"/>
      <c r="CC53" s="270"/>
      <c r="CD53" s="270"/>
      <c r="CE53" s="270"/>
      <c r="CF53" s="270"/>
      <c r="CG53" s="270"/>
      <c r="CH53" s="270"/>
      <c r="CI53" s="270"/>
      <c r="CJ53" s="270"/>
      <c r="CK53" s="270"/>
      <c r="CL53" s="270"/>
      <c r="CM53" s="270"/>
      <c r="CN53" s="270"/>
      <c r="CO53" s="270"/>
      <c r="CP53" s="270"/>
      <c r="CQ53" s="270"/>
      <c r="CR53" s="270"/>
    </row>
    <row r="54" spans="1:96" ht="12" customHeight="1">
      <c r="A54" s="257"/>
      <c r="B54" s="259">
        <f t="shared" si="10"/>
        <v>50</v>
      </c>
      <c r="C54" s="258"/>
      <c r="D54" s="272">
        <v>36.891615515074903</v>
      </c>
      <c r="E54" s="272">
        <v>36.891615515074903</v>
      </c>
      <c r="F54" s="272">
        <v>36.891615515074903</v>
      </c>
      <c r="G54" s="272">
        <v>36.891615515074903</v>
      </c>
      <c r="H54" s="272">
        <v>36.891615515074903</v>
      </c>
      <c r="I54" s="272">
        <v>36.891615515074903</v>
      </c>
      <c r="J54" s="272">
        <v>36.891615515074903</v>
      </c>
      <c r="K54" s="272">
        <v>36.891615515074903</v>
      </c>
      <c r="L54" s="272">
        <v>36.891615515074903</v>
      </c>
      <c r="M54" s="272">
        <v>36.891615515074903</v>
      </c>
      <c r="N54" s="272">
        <v>36.891615515074903</v>
      </c>
      <c r="O54" s="272">
        <v>36.891615515074903</v>
      </c>
      <c r="P54" s="272">
        <v>36.891615515074903</v>
      </c>
      <c r="Q54" s="272">
        <v>36.891615515074903</v>
      </c>
      <c r="R54" s="272">
        <v>36.891615515074903</v>
      </c>
      <c r="S54" s="258"/>
      <c r="T54" s="258">
        <v>36.268441730791302</v>
      </c>
      <c r="U54" s="258">
        <v>36.5948154624176</v>
      </c>
      <c r="V54" s="73">
        <f t="shared" si="2"/>
        <v>0.32637373162629757</v>
      </c>
      <c r="W54" s="257"/>
      <c r="X54" s="273">
        <v>56.881134375000002</v>
      </c>
      <c r="Y54" s="273">
        <v>56.881134375000002</v>
      </c>
      <c r="Z54" s="273">
        <v>56.881134375000002</v>
      </c>
      <c r="AA54" s="273">
        <v>56.881134375000002</v>
      </c>
      <c r="AB54" s="273">
        <v>56.881134375000002</v>
      </c>
      <c r="AC54" s="273">
        <v>56.881134375000002</v>
      </c>
      <c r="AD54" s="273">
        <v>56.881134375000002</v>
      </c>
      <c r="AE54" s="273">
        <v>30.7850820312499</v>
      </c>
      <c r="AF54" s="273">
        <v>56.881134375000002</v>
      </c>
      <c r="AG54" s="273">
        <v>56.881134375000002</v>
      </c>
      <c r="AH54" s="273">
        <v>56.881134375000002</v>
      </c>
      <c r="AI54" s="273">
        <v>56.881134375000002</v>
      </c>
      <c r="AJ54" s="273">
        <v>56.881134375000002</v>
      </c>
      <c r="AK54" s="273">
        <v>56.881134375000002</v>
      </c>
      <c r="AL54" s="273">
        <v>56.881134375000002</v>
      </c>
      <c r="AM54" s="257"/>
      <c r="AN54" s="74">
        <v>49</v>
      </c>
      <c r="AO54" s="74">
        <v>0</v>
      </c>
      <c r="AP54" s="74">
        <v>49</v>
      </c>
      <c r="AQ54" s="74">
        <v>7</v>
      </c>
      <c r="AR54" s="74">
        <v>609.61</v>
      </c>
      <c r="AS54" s="74">
        <v>30.48028</v>
      </c>
      <c r="AT54" s="290">
        <v>1E-3</v>
      </c>
      <c r="AU54" s="74">
        <v>30.7850820312499</v>
      </c>
      <c r="AV54" s="74">
        <v>1</v>
      </c>
      <c r="AW54" s="293">
        <v>1.4200000000000001E-4</v>
      </c>
      <c r="AX54" s="289">
        <v>3.8580000000000003E-2</v>
      </c>
      <c r="AY54" s="74">
        <v>2</v>
      </c>
      <c r="AZ54" s="74">
        <v>1</v>
      </c>
      <c r="BA54" s="74">
        <v>0</v>
      </c>
      <c r="BB54" s="257"/>
      <c r="BC54" s="257"/>
      <c r="BD54" s="263">
        <f t="shared" si="3"/>
        <v>4.166666666666667</v>
      </c>
      <c r="BE54" s="267">
        <v>15000</v>
      </c>
      <c r="BF54" s="261">
        <v>387.08812332999997</v>
      </c>
      <c r="BG54" s="261">
        <v>404.91867695397798</v>
      </c>
      <c r="BH54" s="261">
        <v>-409.19898006484499</v>
      </c>
      <c r="BI54" s="266">
        <v>51.3610099823604</v>
      </c>
      <c r="BJ54" s="266">
        <v>5.3027036633310596</v>
      </c>
      <c r="BK54" s="263">
        <f t="shared" si="4"/>
        <v>-0.81792254920609686</v>
      </c>
      <c r="BL54" s="263">
        <f t="shared" si="5"/>
        <v>-125.61889936892345</v>
      </c>
      <c r="BM54" s="267">
        <v>15000</v>
      </c>
      <c r="BN54" s="261">
        <v>387.08812332999997</v>
      </c>
      <c r="BO54" s="261">
        <v>434.58524443223303</v>
      </c>
      <c r="BP54" s="261">
        <v>-438.93696030023398</v>
      </c>
      <c r="BQ54" s="266">
        <v>51.591319220803101</v>
      </c>
      <c r="BR54" s="266">
        <v>5.5329253404412002</v>
      </c>
      <c r="BS54" s="263">
        <f t="shared" si="6"/>
        <v>-0.59905707458147628</v>
      </c>
      <c r="BT54" s="263">
        <f t="shared" si="7"/>
        <v>-125.61889936892345</v>
      </c>
      <c r="BU54" s="270"/>
      <c r="BV54" s="264">
        <v>-96.909617735409498</v>
      </c>
      <c r="BW54" s="264">
        <v>-68.478424812971397</v>
      </c>
      <c r="BX54" s="263">
        <f t="shared" si="8"/>
        <v>-101.62774220843323</v>
      </c>
      <c r="BY54" s="263">
        <f t="shared" si="9"/>
        <v>-71.7016191120467</v>
      </c>
      <c r="BZ54" s="270"/>
      <c r="CA54" s="270"/>
      <c r="CB54" s="270"/>
      <c r="CC54" s="270"/>
      <c r="CD54" s="270"/>
      <c r="CE54" s="270"/>
      <c r="CF54" s="270"/>
      <c r="CG54" s="270"/>
      <c r="CH54" s="270"/>
      <c r="CI54" s="270"/>
      <c r="CJ54" s="270"/>
      <c r="CK54" s="270"/>
      <c r="CL54" s="270"/>
      <c r="CM54" s="270"/>
      <c r="CN54" s="270"/>
      <c r="CO54" s="270"/>
      <c r="CP54" s="270"/>
      <c r="CQ54" s="270"/>
      <c r="CR54" s="270"/>
    </row>
    <row r="55" spans="1:96" ht="12" customHeight="1">
      <c r="A55" s="257"/>
      <c r="B55" s="259">
        <f t="shared" si="10"/>
        <v>51</v>
      </c>
      <c r="C55" s="258"/>
      <c r="D55" s="272">
        <v>36.282010046324899</v>
      </c>
      <c r="E55" s="272">
        <v>36.282010046324899</v>
      </c>
      <c r="F55" s="272">
        <v>36.282010046324899</v>
      </c>
      <c r="G55" s="272">
        <v>36.282010046324899</v>
      </c>
      <c r="H55" s="272">
        <v>36.282010046324899</v>
      </c>
      <c r="I55" s="272">
        <v>36.282010046324899</v>
      </c>
      <c r="J55" s="272">
        <v>36.282010046324899</v>
      </c>
      <c r="K55" s="272">
        <v>36.282010046324899</v>
      </c>
      <c r="L55" s="272">
        <v>36.282010046324899</v>
      </c>
      <c r="M55" s="272">
        <v>36.282010046324899</v>
      </c>
      <c r="N55" s="272">
        <v>36.282010046324899</v>
      </c>
      <c r="O55" s="272">
        <v>36.282010046324899</v>
      </c>
      <c r="P55" s="272">
        <v>36.282010046324899</v>
      </c>
      <c r="Q55" s="272">
        <v>36.282010046324899</v>
      </c>
      <c r="R55" s="272">
        <v>36.282010046324899</v>
      </c>
      <c r="S55" s="258"/>
      <c r="T55" s="258">
        <v>35.685396269555703</v>
      </c>
      <c r="U55" s="258">
        <v>35.999459649330902</v>
      </c>
      <c r="V55" s="73">
        <f t="shared" si="2"/>
        <v>0.31406337977519883</v>
      </c>
      <c r="W55" s="257"/>
      <c r="X55" s="273">
        <v>56.271528750000002</v>
      </c>
      <c r="Y55" s="273">
        <v>56.271528750000002</v>
      </c>
      <c r="Z55" s="273">
        <v>56.271528750000002</v>
      </c>
      <c r="AA55" s="273">
        <v>56.271528750000002</v>
      </c>
      <c r="AB55" s="273">
        <v>56.271528750000002</v>
      </c>
      <c r="AC55" s="273">
        <v>56.271528750000002</v>
      </c>
      <c r="AD55" s="273">
        <v>56.271528750000002</v>
      </c>
      <c r="AE55" s="273">
        <v>30.175476562499899</v>
      </c>
      <c r="AF55" s="273">
        <v>56.271528750000002</v>
      </c>
      <c r="AG55" s="273">
        <v>56.271528750000002</v>
      </c>
      <c r="AH55" s="273">
        <v>56.271528750000002</v>
      </c>
      <c r="AI55" s="273">
        <v>56.271528750000002</v>
      </c>
      <c r="AJ55" s="273">
        <v>56.271528750000002</v>
      </c>
      <c r="AK55" s="273">
        <v>56.271528750000002</v>
      </c>
      <c r="AL55" s="273">
        <v>56.271528750000002</v>
      </c>
      <c r="AM55" s="257"/>
      <c r="AN55" s="74">
        <v>50</v>
      </c>
      <c r="AO55" s="74">
        <v>0</v>
      </c>
      <c r="AP55" s="74">
        <v>50</v>
      </c>
      <c r="AQ55" s="74">
        <v>7</v>
      </c>
      <c r="AR55" s="74">
        <v>609.61</v>
      </c>
      <c r="AS55" s="74">
        <v>30.48028</v>
      </c>
      <c r="AT55" s="290">
        <v>1E-3</v>
      </c>
      <c r="AU55" s="74">
        <v>30.175476562499899</v>
      </c>
      <c r="AV55" s="74">
        <v>1</v>
      </c>
      <c r="AW55" s="293">
        <v>1.4200000000000001E-4</v>
      </c>
      <c r="AX55" s="289">
        <v>3.8580000000000003E-2</v>
      </c>
      <c r="AY55" s="74">
        <v>2</v>
      </c>
      <c r="AZ55" s="74">
        <v>1</v>
      </c>
      <c r="BA55" s="74">
        <v>0</v>
      </c>
      <c r="BB55" s="257"/>
      <c r="BC55" s="257"/>
      <c r="BD55" s="263">
        <f t="shared" si="3"/>
        <v>4.25</v>
      </c>
      <c r="BE55" s="267">
        <v>15300</v>
      </c>
      <c r="BF55" s="261">
        <v>395.15937394000002</v>
      </c>
      <c r="BG55" s="261">
        <v>396.98930259930302</v>
      </c>
      <c r="BH55" s="261">
        <v>-400.87538551357699</v>
      </c>
      <c r="BI55" s="266">
        <v>51.296840918268501</v>
      </c>
      <c r="BJ55" s="266">
        <v>5.2415207374700303</v>
      </c>
      <c r="BK55" s="263">
        <f t="shared" si="4"/>
        <v>-0.87910547506712611</v>
      </c>
      <c r="BL55" s="263">
        <f t="shared" si="5"/>
        <v>-117.5476487589234</v>
      </c>
      <c r="BM55" s="267">
        <v>15300</v>
      </c>
      <c r="BN55" s="261">
        <v>395.15937394000002</v>
      </c>
      <c r="BO55" s="261">
        <v>428.15716597841902</v>
      </c>
      <c r="BP55" s="261">
        <v>-432.27085794474101</v>
      </c>
      <c r="BQ55" s="266">
        <v>51.5411075479727</v>
      </c>
      <c r="BR55" s="266">
        <v>5.4844562737672398</v>
      </c>
      <c r="BS55" s="263">
        <f t="shared" si="6"/>
        <v>-0.64752614125543673</v>
      </c>
      <c r="BT55" s="263">
        <f t="shared" si="7"/>
        <v>-117.5476487589234</v>
      </c>
      <c r="BU55" s="270"/>
      <c r="BV55" s="264">
        <v>-104.249590820297</v>
      </c>
      <c r="BW55" s="264">
        <v>-73.011607635914899</v>
      </c>
      <c r="BX55" s="263">
        <f t="shared" si="8"/>
        <v>-108.96771529332074</v>
      </c>
      <c r="BY55" s="263">
        <f t="shared" si="9"/>
        <v>-76.234801934990202</v>
      </c>
      <c r="BZ55" s="270"/>
      <c r="CA55" s="270"/>
      <c r="CB55" s="270"/>
      <c r="CC55" s="270"/>
      <c r="CD55" s="270"/>
      <c r="CE55" s="270"/>
      <c r="CF55" s="270"/>
      <c r="CG55" s="270"/>
      <c r="CH55" s="270"/>
      <c r="CI55" s="270"/>
      <c r="CJ55" s="270"/>
      <c r="CK55" s="270"/>
      <c r="CL55" s="270"/>
      <c r="CM55" s="270"/>
      <c r="CN55" s="270"/>
      <c r="CO55" s="270"/>
      <c r="CP55" s="270"/>
      <c r="CQ55" s="270"/>
      <c r="CR55" s="270"/>
    </row>
    <row r="56" spans="1:96" ht="12" customHeight="1">
      <c r="A56" s="257"/>
      <c r="B56" s="259">
        <f t="shared" si="10"/>
        <v>52</v>
      </c>
      <c r="C56" s="258"/>
      <c r="D56" s="272">
        <v>35.672404577574902</v>
      </c>
      <c r="E56" s="272">
        <v>35.672404577574902</v>
      </c>
      <c r="F56" s="272">
        <v>35.672404577574902</v>
      </c>
      <c r="G56" s="272">
        <v>35.672404577574902</v>
      </c>
      <c r="H56" s="272">
        <v>35.672404577574902</v>
      </c>
      <c r="I56" s="272">
        <v>35.672404577574902</v>
      </c>
      <c r="J56" s="272">
        <v>35.672404577574902</v>
      </c>
      <c r="K56" s="272">
        <v>35.672404577574902</v>
      </c>
      <c r="L56" s="272">
        <v>35.672404577574902</v>
      </c>
      <c r="M56" s="272">
        <v>35.672404577574902</v>
      </c>
      <c r="N56" s="272">
        <v>35.672404577574902</v>
      </c>
      <c r="O56" s="272">
        <v>35.672404577574902</v>
      </c>
      <c r="P56" s="272">
        <v>35.672404577574902</v>
      </c>
      <c r="Q56" s="272">
        <v>35.672404577574902</v>
      </c>
      <c r="R56" s="272">
        <v>35.672404577574902</v>
      </c>
      <c r="S56" s="258"/>
      <c r="T56" s="258">
        <v>35.103210860144003</v>
      </c>
      <c r="U56" s="258">
        <v>35.404106301085001</v>
      </c>
      <c r="V56" s="73">
        <f t="shared" si="2"/>
        <v>0.30089544094099807</v>
      </c>
      <c r="W56" s="257"/>
      <c r="X56" s="273">
        <v>55.661923125000001</v>
      </c>
      <c r="Y56" s="273">
        <v>55.661923125000001</v>
      </c>
      <c r="Z56" s="273">
        <v>55.661923125000001</v>
      </c>
      <c r="AA56" s="273">
        <v>55.661923125000001</v>
      </c>
      <c r="AB56" s="273">
        <v>55.661923125000001</v>
      </c>
      <c r="AC56" s="273">
        <v>55.661923125000001</v>
      </c>
      <c r="AD56" s="273">
        <v>55.661923125000001</v>
      </c>
      <c r="AE56" s="273">
        <v>29.565871093749902</v>
      </c>
      <c r="AF56" s="273">
        <v>55.661923125000001</v>
      </c>
      <c r="AG56" s="273">
        <v>55.661923125000001</v>
      </c>
      <c r="AH56" s="273">
        <v>55.661923125000001</v>
      </c>
      <c r="AI56" s="273">
        <v>55.661923125000001</v>
      </c>
      <c r="AJ56" s="273">
        <v>55.661923125000001</v>
      </c>
      <c r="AK56" s="273">
        <v>55.661923125000001</v>
      </c>
      <c r="AL56" s="273">
        <v>55.661923125000001</v>
      </c>
      <c r="AM56" s="257"/>
      <c r="AN56" s="74">
        <v>51</v>
      </c>
      <c r="AO56" s="74">
        <v>0</v>
      </c>
      <c r="AP56" s="74">
        <v>51</v>
      </c>
      <c r="AQ56" s="74">
        <v>7</v>
      </c>
      <c r="AR56" s="74">
        <v>609.61</v>
      </c>
      <c r="AS56" s="74">
        <v>30.48028</v>
      </c>
      <c r="AT56" s="290">
        <v>1E-3</v>
      </c>
      <c r="AU56" s="74">
        <v>29.565871093749902</v>
      </c>
      <c r="AV56" s="74">
        <v>1</v>
      </c>
      <c r="AW56" s="293">
        <v>1.4200000000000001E-4</v>
      </c>
      <c r="AX56" s="289">
        <v>3.8580000000000003E-2</v>
      </c>
      <c r="AY56" s="74">
        <v>2</v>
      </c>
      <c r="AZ56" s="74">
        <v>1</v>
      </c>
      <c r="BA56" s="74">
        <v>0</v>
      </c>
      <c r="BB56" s="257"/>
      <c r="BC56" s="257"/>
      <c r="BD56" s="263">
        <f t="shared" si="3"/>
        <v>4.333333333333333</v>
      </c>
      <c r="BE56" s="267">
        <v>15600</v>
      </c>
      <c r="BF56" s="261">
        <v>404.48555561000001</v>
      </c>
      <c r="BG56" s="261">
        <v>390.02129504413602</v>
      </c>
      <c r="BH56" s="261">
        <v>-393.461929621536</v>
      </c>
      <c r="BI56" s="266">
        <v>51.239624013179998</v>
      </c>
      <c r="BJ56" s="266">
        <v>5.1877758048086102</v>
      </c>
      <c r="BK56" s="263">
        <f t="shared" si="4"/>
        <v>-0.93285040772854622</v>
      </c>
      <c r="BL56" s="263">
        <f t="shared" si="5"/>
        <v>-108.22146708892342</v>
      </c>
      <c r="BM56" s="267">
        <v>15600</v>
      </c>
      <c r="BN56" s="261">
        <v>404.48555561000001</v>
      </c>
      <c r="BO56" s="261">
        <v>422.453563985524</v>
      </c>
      <c r="BP56" s="261">
        <v>-426.284145555995</v>
      </c>
      <c r="BQ56" s="266">
        <v>51.4960208215264</v>
      </c>
      <c r="BR56" s="266">
        <v>5.4415067128704697</v>
      </c>
      <c r="BS56" s="263">
        <f t="shared" si="6"/>
        <v>-0.69047570215220677</v>
      </c>
      <c r="BT56" s="263">
        <f t="shared" si="7"/>
        <v>-108.22146708892342</v>
      </c>
      <c r="BU56" s="270"/>
      <c r="BV56" s="264">
        <v>-110.447814077102</v>
      </c>
      <c r="BW56" s="264">
        <v>-76.745161512495002</v>
      </c>
      <c r="BX56" s="263">
        <f t="shared" si="8"/>
        <v>-115.16593855012573</v>
      </c>
      <c r="BY56" s="263">
        <f t="shared" si="9"/>
        <v>-79.968355811570305</v>
      </c>
      <c r="BZ56" s="270"/>
      <c r="CA56" s="270"/>
      <c r="CB56" s="270"/>
      <c r="CC56" s="270"/>
      <c r="CD56" s="270"/>
      <c r="CE56" s="270"/>
      <c r="CF56" s="270"/>
      <c r="CG56" s="270"/>
      <c r="CH56" s="270"/>
      <c r="CI56" s="270"/>
      <c r="CJ56" s="270"/>
      <c r="CK56" s="270"/>
      <c r="CL56" s="270"/>
      <c r="CM56" s="270"/>
      <c r="CN56" s="270"/>
      <c r="CO56" s="270"/>
      <c r="CP56" s="270"/>
      <c r="CQ56" s="270"/>
      <c r="CR56" s="270"/>
    </row>
    <row r="57" spans="1:96" ht="12" customHeight="1">
      <c r="A57" s="257"/>
      <c r="B57" s="259">
        <f t="shared" si="10"/>
        <v>53</v>
      </c>
      <c r="C57" s="258"/>
      <c r="D57" s="272">
        <v>35.062799108824898</v>
      </c>
      <c r="E57" s="272">
        <v>35.062799108824898</v>
      </c>
      <c r="F57" s="272">
        <v>35.062799108824898</v>
      </c>
      <c r="G57" s="272">
        <v>35.062799108824898</v>
      </c>
      <c r="H57" s="272">
        <v>35.062799108824898</v>
      </c>
      <c r="I57" s="272">
        <v>35.062799108824898</v>
      </c>
      <c r="J57" s="272">
        <v>35.062799108824898</v>
      </c>
      <c r="K57" s="272">
        <v>35.062799108824898</v>
      </c>
      <c r="L57" s="272">
        <v>35.062799108824898</v>
      </c>
      <c r="M57" s="272">
        <v>35.062799108824898</v>
      </c>
      <c r="N57" s="272">
        <v>35.062799108824898</v>
      </c>
      <c r="O57" s="272">
        <v>35.062799108824898</v>
      </c>
      <c r="P57" s="272">
        <v>35.062799108824898</v>
      </c>
      <c r="Q57" s="272">
        <v>35.062799108824898</v>
      </c>
      <c r="R57" s="272">
        <v>35.062799108824898</v>
      </c>
      <c r="S57" s="258"/>
      <c r="T57" s="258">
        <v>34.521810287276097</v>
      </c>
      <c r="U57" s="258">
        <v>34.808722370808702</v>
      </c>
      <c r="V57" s="73">
        <f t="shared" si="2"/>
        <v>0.28691208353260578</v>
      </c>
      <c r="W57" s="257"/>
      <c r="X57" s="273">
        <v>55.052317500000001</v>
      </c>
      <c r="Y57" s="273">
        <v>55.052317500000001</v>
      </c>
      <c r="Z57" s="273">
        <v>55.052317500000001</v>
      </c>
      <c r="AA57" s="273">
        <v>55.052317500000001</v>
      </c>
      <c r="AB57" s="273">
        <v>55.052317500000001</v>
      </c>
      <c r="AC57" s="273">
        <v>55.052317500000001</v>
      </c>
      <c r="AD57" s="273">
        <v>55.052317500000001</v>
      </c>
      <c r="AE57" s="273">
        <v>28.956265624999901</v>
      </c>
      <c r="AF57" s="273">
        <v>55.052317500000001</v>
      </c>
      <c r="AG57" s="273">
        <v>55.052317500000001</v>
      </c>
      <c r="AH57" s="273">
        <v>55.052317500000001</v>
      </c>
      <c r="AI57" s="273">
        <v>55.052317500000001</v>
      </c>
      <c r="AJ57" s="273">
        <v>55.052317500000001</v>
      </c>
      <c r="AK57" s="273">
        <v>55.052317500000001</v>
      </c>
      <c r="AL57" s="273">
        <v>55.052317500000001</v>
      </c>
      <c r="AM57" s="257"/>
      <c r="AN57" s="74">
        <v>52</v>
      </c>
      <c r="AO57" s="74">
        <v>0</v>
      </c>
      <c r="AP57" s="74">
        <v>52</v>
      </c>
      <c r="AQ57" s="74">
        <v>7</v>
      </c>
      <c r="AR57" s="74">
        <v>609.61</v>
      </c>
      <c r="AS57" s="74">
        <v>30.48028</v>
      </c>
      <c r="AT57" s="290">
        <v>1E-3</v>
      </c>
      <c r="AU57" s="74">
        <v>28.956265624999901</v>
      </c>
      <c r="AV57" s="74">
        <v>1</v>
      </c>
      <c r="AW57" s="293">
        <v>1.4200000000000001E-4</v>
      </c>
      <c r="AX57" s="289">
        <v>3.8580000000000003E-2</v>
      </c>
      <c r="AY57" s="74">
        <v>2</v>
      </c>
      <c r="AZ57" s="74">
        <v>1</v>
      </c>
      <c r="BA57" s="74">
        <v>0</v>
      </c>
      <c r="BB57" s="257"/>
      <c r="BC57" s="257"/>
      <c r="BD57" s="263">
        <f t="shared" si="3"/>
        <v>4.416666666666667</v>
      </c>
      <c r="BE57" s="267">
        <v>15900</v>
      </c>
      <c r="BF57" s="261">
        <v>414.96448874999999</v>
      </c>
      <c r="BG57" s="261">
        <v>384.10127052126398</v>
      </c>
      <c r="BH57" s="261">
        <v>-387.04380104602899</v>
      </c>
      <c r="BI57" s="266">
        <v>51.190201302889101</v>
      </c>
      <c r="BJ57" s="266">
        <v>5.1423248105222203</v>
      </c>
      <c r="BK57" s="263">
        <f t="shared" si="4"/>
        <v>-0.97830140201493609</v>
      </c>
      <c r="BL57" s="263">
        <f t="shared" si="5"/>
        <v>-97.742533948923437</v>
      </c>
      <c r="BM57" s="267">
        <v>15900</v>
      </c>
      <c r="BN57" s="261">
        <v>414.96448874999999</v>
      </c>
      <c r="BO57" s="261">
        <v>417.53870053049599</v>
      </c>
      <c r="BP57" s="261">
        <v>-421.04005271719899</v>
      </c>
      <c r="BQ57" s="266">
        <v>51.456638529076898</v>
      </c>
      <c r="BR57" s="266">
        <v>5.4046678817622302</v>
      </c>
      <c r="BS57" s="263">
        <f t="shared" si="6"/>
        <v>-0.72731453326044626</v>
      </c>
      <c r="BT57" s="263">
        <f t="shared" si="7"/>
        <v>-97.742533948923437</v>
      </c>
      <c r="BU57" s="270"/>
      <c r="BV57" s="264">
        <v>-115.436404070671</v>
      </c>
      <c r="BW57" s="264">
        <v>-79.638196263065197</v>
      </c>
      <c r="BX57" s="263">
        <f t="shared" si="8"/>
        <v>-120.15452854369474</v>
      </c>
      <c r="BY57" s="263">
        <f t="shared" si="9"/>
        <v>-82.8613905621405</v>
      </c>
      <c r="BZ57" s="270"/>
      <c r="CA57" s="270"/>
      <c r="CB57" s="270"/>
      <c r="CC57" s="270"/>
      <c r="CD57" s="270"/>
      <c r="CE57" s="270"/>
      <c r="CF57" s="270"/>
      <c r="CG57" s="270"/>
      <c r="CH57" s="270"/>
      <c r="CI57" s="270"/>
      <c r="CJ57" s="270"/>
      <c r="CK57" s="270"/>
      <c r="CL57" s="270"/>
      <c r="CM57" s="270"/>
      <c r="CN57" s="270"/>
      <c r="CO57" s="270"/>
      <c r="CP57" s="270"/>
      <c r="CQ57" s="270"/>
      <c r="CR57" s="270"/>
    </row>
    <row r="58" spans="1:96" ht="12" customHeight="1">
      <c r="A58" s="257"/>
      <c r="B58" s="259">
        <f t="shared" si="10"/>
        <v>54</v>
      </c>
      <c r="C58" s="258"/>
      <c r="D58" s="272">
        <v>34.4531936400749</v>
      </c>
      <c r="E58" s="272">
        <v>34.4531936400749</v>
      </c>
      <c r="F58" s="272">
        <v>34.4531936400749</v>
      </c>
      <c r="G58" s="272">
        <v>34.4531936400749</v>
      </c>
      <c r="H58" s="272">
        <v>34.4531936400749</v>
      </c>
      <c r="I58" s="272">
        <v>34.4531936400749</v>
      </c>
      <c r="J58" s="272">
        <v>34.4531936400749</v>
      </c>
      <c r="K58" s="272">
        <v>34.4531936400749</v>
      </c>
      <c r="L58" s="272">
        <v>34.4531936400749</v>
      </c>
      <c r="M58" s="272">
        <v>34.4531936400749</v>
      </c>
      <c r="N58" s="272">
        <v>34.4531936400749</v>
      </c>
      <c r="O58" s="272">
        <v>34.4531936400749</v>
      </c>
      <c r="P58" s="272">
        <v>34.4531936400749</v>
      </c>
      <c r="Q58" s="272">
        <v>34.4531936400749</v>
      </c>
      <c r="R58" s="272">
        <v>34.4531936400749</v>
      </c>
      <c r="S58" s="258"/>
      <c r="T58" s="258">
        <v>33.941119147306303</v>
      </c>
      <c r="U58" s="258">
        <v>34.2132764770055</v>
      </c>
      <c r="V58" s="73">
        <f t="shared" si="2"/>
        <v>0.2721573296991977</v>
      </c>
      <c r="W58" s="257"/>
      <c r="X58" s="273">
        <v>54.442711875000001</v>
      </c>
      <c r="Y58" s="273">
        <v>54.442711875000001</v>
      </c>
      <c r="Z58" s="273">
        <v>54.442711875000001</v>
      </c>
      <c r="AA58" s="273">
        <v>54.442711875000001</v>
      </c>
      <c r="AB58" s="273">
        <v>54.442711875000001</v>
      </c>
      <c r="AC58" s="273">
        <v>54.442711875000001</v>
      </c>
      <c r="AD58" s="273">
        <v>54.442711875000001</v>
      </c>
      <c r="AE58" s="273">
        <v>28.3466601562499</v>
      </c>
      <c r="AF58" s="273">
        <v>54.442711875000001</v>
      </c>
      <c r="AG58" s="273">
        <v>54.442711875000001</v>
      </c>
      <c r="AH58" s="273">
        <v>54.442711875000001</v>
      </c>
      <c r="AI58" s="273">
        <v>54.442711875000001</v>
      </c>
      <c r="AJ58" s="273">
        <v>54.442711875000001</v>
      </c>
      <c r="AK58" s="273">
        <v>54.442711875000001</v>
      </c>
      <c r="AL58" s="273">
        <v>54.442711875000001</v>
      </c>
      <c r="AM58" s="257"/>
      <c r="AN58" s="74">
        <v>53</v>
      </c>
      <c r="AO58" s="74">
        <v>0</v>
      </c>
      <c r="AP58" s="74">
        <v>53</v>
      </c>
      <c r="AQ58" s="74">
        <v>7</v>
      </c>
      <c r="AR58" s="74">
        <v>609.61</v>
      </c>
      <c r="AS58" s="74">
        <v>30.48028</v>
      </c>
      <c r="AT58" s="290">
        <v>1E-3</v>
      </c>
      <c r="AU58" s="74">
        <v>28.3466601562499</v>
      </c>
      <c r="AV58" s="74">
        <v>1</v>
      </c>
      <c r="AW58" s="293">
        <v>1.4200000000000001E-4</v>
      </c>
      <c r="AX58" s="289">
        <v>3.8580000000000003E-2</v>
      </c>
      <c r="AY58" s="74">
        <v>2</v>
      </c>
      <c r="AZ58" s="74">
        <v>1</v>
      </c>
      <c r="BA58" s="74">
        <v>0</v>
      </c>
      <c r="BB58" s="257"/>
      <c r="BC58" s="257"/>
      <c r="BD58" s="263">
        <f t="shared" si="3"/>
        <v>4.5</v>
      </c>
      <c r="BE58" s="267">
        <v>16200</v>
      </c>
      <c r="BF58" s="261">
        <v>426.48136398000003</v>
      </c>
      <c r="BG58" s="261">
        <v>379.318286616264</v>
      </c>
      <c r="BH58" s="261">
        <v>-381.70892665757702</v>
      </c>
      <c r="BI58" s="266">
        <v>51.149436341433102</v>
      </c>
      <c r="BJ58" s="266">
        <v>5.1060374923851599</v>
      </c>
      <c r="BK58" s="263">
        <f t="shared" si="4"/>
        <v>-1.0145887201519965</v>
      </c>
      <c r="BL58" s="263">
        <f t="shared" si="5"/>
        <v>-86.225658718923398</v>
      </c>
      <c r="BM58" s="267">
        <v>16200</v>
      </c>
      <c r="BN58" s="261">
        <v>426.48136398000003</v>
      </c>
      <c r="BO58" s="261">
        <v>413.47718569571202</v>
      </c>
      <c r="BP58" s="261">
        <v>-416.60234383357698</v>
      </c>
      <c r="BQ58" s="266">
        <v>51.4235440194944</v>
      </c>
      <c r="BR58" s="266">
        <v>5.3745306908529598</v>
      </c>
      <c r="BS58" s="263">
        <f t="shared" si="6"/>
        <v>-0.75745172416971673</v>
      </c>
      <c r="BT58" s="263">
        <f t="shared" si="7"/>
        <v>-86.225658718923398</v>
      </c>
      <c r="BU58" s="270"/>
      <c r="BV58" s="264">
        <v>-119.160725365772</v>
      </c>
      <c r="BW58" s="264">
        <v>-81.659027140442006</v>
      </c>
      <c r="BX58" s="263">
        <f t="shared" si="8"/>
        <v>-123.87884983879573</v>
      </c>
      <c r="BY58" s="263">
        <f t="shared" si="9"/>
        <v>-84.882221439517309</v>
      </c>
      <c r="BZ58" s="270"/>
      <c r="CA58" s="270"/>
      <c r="CB58" s="270"/>
      <c r="CC58" s="270"/>
      <c r="CD58" s="270"/>
      <c r="CE58" s="270"/>
      <c r="CF58" s="270"/>
      <c r="CG58" s="270"/>
      <c r="CH58" s="270"/>
      <c r="CI58" s="270"/>
      <c r="CJ58" s="270"/>
      <c r="CK58" s="270"/>
      <c r="CL58" s="270"/>
      <c r="CM58" s="270"/>
      <c r="CN58" s="270"/>
      <c r="CO58" s="270"/>
      <c r="CP58" s="270"/>
      <c r="CQ58" s="270"/>
      <c r="CR58" s="270"/>
    </row>
    <row r="59" spans="1:96" ht="12" customHeight="1">
      <c r="A59" s="257"/>
      <c r="B59" s="259">
        <f t="shared" si="10"/>
        <v>55</v>
      </c>
      <c r="C59" s="258"/>
      <c r="D59" s="272">
        <v>33.843588171324903</v>
      </c>
      <c r="E59" s="272">
        <v>33.843588171324903</v>
      </c>
      <c r="F59" s="272">
        <v>33.843588171324903</v>
      </c>
      <c r="G59" s="272">
        <v>33.843588171324903</v>
      </c>
      <c r="H59" s="272">
        <v>33.843588171324903</v>
      </c>
      <c r="I59" s="272">
        <v>33.843588171324903</v>
      </c>
      <c r="J59" s="272">
        <v>33.843588171324903</v>
      </c>
      <c r="K59" s="272">
        <v>33.843588171324903</v>
      </c>
      <c r="L59" s="272">
        <v>33.843588171324903</v>
      </c>
      <c r="M59" s="272">
        <v>33.843588171324903</v>
      </c>
      <c r="N59" s="272">
        <v>33.843588171324903</v>
      </c>
      <c r="O59" s="272">
        <v>33.843588171324903</v>
      </c>
      <c r="P59" s="272">
        <v>33.843588171324903</v>
      </c>
      <c r="Q59" s="272">
        <v>33.843588171324903</v>
      </c>
      <c r="R59" s="272">
        <v>33.843588171324903</v>
      </c>
      <c r="S59" s="258"/>
      <c r="T59" s="258">
        <v>33.361062064937698</v>
      </c>
      <c r="U59" s="258">
        <v>33.617738895791099</v>
      </c>
      <c r="V59" s="73">
        <f t="shared" si="2"/>
        <v>0.25667683085340087</v>
      </c>
      <c r="W59" s="257"/>
      <c r="X59" s="273">
        <v>53.83310625</v>
      </c>
      <c r="Y59" s="273">
        <v>53.83310625</v>
      </c>
      <c r="Z59" s="273">
        <v>53.83310625</v>
      </c>
      <c r="AA59" s="273">
        <v>53.83310625</v>
      </c>
      <c r="AB59" s="273">
        <v>53.83310625</v>
      </c>
      <c r="AC59" s="273">
        <v>53.83310625</v>
      </c>
      <c r="AD59" s="273">
        <v>53.83310625</v>
      </c>
      <c r="AE59" s="273">
        <v>27.737054687499899</v>
      </c>
      <c r="AF59" s="273">
        <v>53.83310625</v>
      </c>
      <c r="AG59" s="273">
        <v>53.83310625</v>
      </c>
      <c r="AH59" s="273">
        <v>53.83310625</v>
      </c>
      <c r="AI59" s="273">
        <v>53.83310625</v>
      </c>
      <c r="AJ59" s="273">
        <v>53.83310625</v>
      </c>
      <c r="AK59" s="273">
        <v>53.83310625</v>
      </c>
      <c r="AL59" s="273">
        <v>53.83310625</v>
      </c>
      <c r="AM59" s="257"/>
      <c r="AN59" s="74">
        <v>54</v>
      </c>
      <c r="AO59" s="74">
        <v>0</v>
      </c>
      <c r="AP59" s="74">
        <v>54</v>
      </c>
      <c r="AQ59" s="74">
        <v>7</v>
      </c>
      <c r="AR59" s="74">
        <v>609.61</v>
      </c>
      <c r="AS59" s="74">
        <v>30.48028</v>
      </c>
      <c r="AT59" s="290">
        <v>1E-3</v>
      </c>
      <c r="AU59" s="74">
        <v>27.737054687499899</v>
      </c>
      <c r="AV59" s="74">
        <v>1</v>
      </c>
      <c r="AW59" s="293">
        <v>1.4200000000000001E-4</v>
      </c>
      <c r="AX59" s="289">
        <v>3.8580000000000003E-2</v>
      </c>
      <c r="AY59" s="74">
        <v>2</v>
      </c>
      <c r="AZ59" s="74">
        <v>1</v>
      </c>
      <c r="BA59" s="74">
        <v>0</v>
      </c>
      <c r="BB59" s="257"/>
      <c r="BC59" s="257"/>
      <c r="BD59" s="263">
        <f t="shared" si="3"/>
        <v>4.583333333333333</v>
      </c>
      <c r="BE59" s="267">
        <v>16500</v>
      </c>
      <c r="BF59" s="261">
        <v>438.91</v>
      </c>
      <c r="BG59" s="261">
        <v>375.76363897856697</v>
      </c>
      <c r="BH59" s="261">
        <v>-377.548148282456</v>
      </c>
      <c r="BI59" s="266">
        <v>51.118205315733903</v>
      </c>
      <c r="BJ59" s="266">
        <v>5.0797841617547803</v>
      </c>
      <c r="BK59" s="263">
        <f t="shared" si="4"/>
        <v>-1.0408420507823761</v>
      </c>
      <c r="BL59" s="263">
        <f t="shared" si="5"/>
        <v>-73.797022698923399</v>
      </c>
      <c r="BM59" s="267">
        <v>16500</v>
      </c>
      <c r="BN59" s="261">
        <v>438.91</v>
      </c>
      <c r="BO59" s="261">
        <v>410.33376965218503</v>
      </c>
      <c r="BP59" s="261">
        <v>-413.03531901703599</v>
      </c>
      <c r="BQ59" s="266">
        <v>51.397319380174203</v>
      </c>
      <c r="BR59" s="266">
        <v>5.3516783332576798</v>
      </c>
      <c r="BS59" s="263">
        <f t="shared" si="6"/>
        <v>-0.78030408176499666</v>
      </c>
      <c r="BT59" s="263">
        <f t="shared" si="7"/>
        <v>-73.797022698923399</v>
      </c>
      <c r="BU59" s="270"/>
      <c r="BV59" s="264">
        <v>-121.57998889872501</v>
      </c>
      <c r="BW59" s="264">
        <v>-82.785521843782206</v>
      </c>
      <c r="BX59" s="263">
        <f t="shared" si="8"/>
        <v>-126.29811337174874</v>
      </c>
      <c r="BY59" s="263">
        <f t="shared" si="9"/>
        <v>-86.008716142857509</v>
      </c>
      <c r="BZ59" s="270"/>
      <c r="CA59" s="270"/>
      <c r="CB59" s="270"/>
      <c r="CC59" s="270"/>
      <c r="CD59" s="270"/>
      <c r="CE59" s="270"/>
      <c r="CF59" s="270"/>
      <c r="CG59" s="270"/>
      <c r="CH59" s="270"/>
      <c r="CI59" s="270"/>
      <c r="CJ59" s="270"/>
      <c r="CK59" s="270"/>
      <c r="CL59" s="270"/>
      <c r="CM59" s="270"/>
      <c r="CN59" s="270"/>
      <c r="CO59" s="270"/>
      <c r="CP59" s="270"/>
      <c r="CQ59" s="270"/>
      <c r="CR59" s="270"/>
    </row>
    <row r="60" spans="1:96" ht="12" customHeight="1">
      <c r="A60" s="257"/>
      <c r="B60" s="259">
        <f t="shared" si="10"/>
        <v>56</v>
      </c>
      <c r="C60" s="258"/>
      <c r="D60" s="272">
        <v>33.233982702574899</v>
      </c>
      <c r="E60" s="272">
        <v>33.233982702574899</v>
      </c>
      <c r="F60" s="272">
        <v>33.233982702574899</v>
      </c>
      <c r="G60" s="272">
        <v>33.233982702574899</v>
      </c>
      <c r="H60" s="272">
        <v>33.233982702574899</v>
      </c>
      <c r="I60" s="272">
        <v>33.233982702574899</v>
      </c>
      <c r="J60" s="272">
        <v>33.233982702574899</v>
      </c>
      <c r="K60" s="272">
        <v>33.233982702574899</v>
      </c>
      <c r="L60" s="272">
        <v>33.233982702574899</v>
      </c>
      <c r="M60" s="272">
        <v>33.233982702574899</v>
      </c>
      <c r="N60" s="272">
        <v>33.233982702574899</v>
      </c>
      <c r="O60" s="272">
        <v>33.233982702574899</v>
      </c>
      <c r="P60" s="272">
        <v>33.233982702574899</v>
      </c>
      <c r="Q60" s="272">
        <v>33.233982702574899</v>
      </c>
      <c r="R60" s="272">
        <v>33.233982702574899</v>
      </c>
      <c r="S60" s="258"/>
      <c r="T60" s="258">
        <v>32.781563898150303</v>
      </c>
      <c r="U60" s="258">
        <v>33.022081548761498</v>
      </c>
      <c r="V60" s="73">
        <f t="shared" si="2"/>
        <v>0.24051765061119568</v>
      </c>
      <c r="W60" s="257"/>
      <c r="X60" s="273">
        <v>53.223500625</v>
      </c>
      <c r="Y60" s="273">
        <v>53.223500625</v>
      </c>
      <c r="Z60" s="273">
        <v>53.223500625</v>
      </c>
      <c r="AA60" s="273">
        <v>53.223500625</v>
      </c>
      <c r="AB60" s="273">
        <v>53.223500625</v>
      </c>
      <c r="AC60" s="273">
        <v>53.223500625</v>
      </c>
      <c r="AD60" s="273">
        <v>53.223500625</v>
      </c>
      <c r="AE60" s="273">
        <v>27.127449218750002</v>
      </c>
      <c r="AF60" s="273">
        <v>53.223500625</v>
      </c>
      <c r="AG60" s="273">
        <v>53.223500625</v>
      </c>
      <c r="AH60" s="273">
        <v>53.223500625</v>
      </c>
      <c r="AI60" s="273">
        <v>53.223500625</v>
      </c>
      <c r="AJ60" s="273">
        <v>53.223500625</v>
      </c>
      <c r="AK60" s="273">
        <v>53.223500625</v>
      </c>
      <c r="AL60" s="273">
        <v>53.223500625</v>
      </c>
      <c r="AM60" s="257"/>
      <c r="AN60" s="74">
        <v>55</v>
      </c>
      <c r="AO60" s="74">
        <v>0</v>
      </c>
      <c r="AP60" s="74">
        <v>55</v>
      </c>
      <c r="AQ60" s="74">
        <v>7</v>
      </c>
      <c r="AR60" s="74">
        <v>609.61</v>
      </c>
      <c r="AS60" s="74">
        <v>30.48028</v>
      </c>
      <c r="AT60" s="290">
        <v>1E-3</v>
      </c>
      <c r="AU60" s="74">
        <v>27.127449218750002</v>
      </c>
      <c r="AV60" s="74">
        <v>1</v>
      </c>
      <c r="AW60" s="293">
        <v>1.4200000000000001E-4</v>
      </c>
      <c r="AX60" s="289">
        <v>3.8580000000000003E-2</v>
      </c>
      <c r="AY60" s="74">
        <v>2</v>
      </c>
      <c r="AZ60" s="74">
        <v>1</v>
      </c>
      <c r="BA60" s="74">
        <v>0</v>
      </c>
      <c r="BB60" s="257"/>
      <c r="BC60" s="257"/>
      <c r="BD60" s="263">
        <f t="shared" si="3"/>
        <v>4.666666666666667</v>
      </c>
      <c r="BE60" s="267">
        <v>16800</v>
      </c>
      <c r="BF60" s="261">
        <v>452.11422606999997</v>
      </c>
      <c r="BG60" s="261">
        <v>373.52982517322698</v>
      </c>
      <c r="BH60" s="261">
        <v>-374.65470348762199</v>
      </c>
      <c r="BI60" s="266">
        <v>51.097380346307602</v>
      </c>
      <c r="BJ60" s="266">
        <v>5.0644137045075501</v>
      </c>
      <c r="BK60" s="263">
        <f t="shared" si="4"/>
        <v>-1.0562125080296063</v>
      </c>
      <c r="BL60" s="263">
        <f t="shared" si="5"/>
        <v>-60.592796628923452</v>
      </c>
      <c r="BM60" s="267">
        <v>16800</v>
      </c>
      <c r="BN60" s="261">
        <v>452.11422606999997</v>
      </c>
      <c r="BO60" s="261">
        <v>408.17266399054</v>
      </c>
      <c r="BP60" s="261">
        <v>-410.40341482520199</v>
      </c>
      <c r="BQ60" s="266">
        <v>51.3785363235991</v>
      </c>
      <c r="BR60" s="266">
        <v>5.3366743727179999</v>
      </c>
      <c r="BS60" s="263">
        <f t="shared" si="6"/>
        <v>-0.79530804230467655</v>
      </c>
      <c r="BT60" s="263">
        <f t="shared" si="7"/>
        <v>-60.592796628923452</v>
      </c>
      <c r="BU60" s="270"/>
      <c r="BV60" s="264">
        <v>-122.667698702485</v>
      </c>
      <c r="BW60" s="264">
        <v>-83.005342913305299</v>
      </c>
      <c r="BX60" s="263">
        <f t="shared" si="8"/>
        <v>-127.38582317550873</v>
      </c>
      <c r="BY60" s="263">
        <f t="shared" si="9"/>
        <v>-86.228537212380601</v>
      </c>
      <c r="BZ60" s="270"/>
      <c r="CA60" s="270"/>
      <c r="CB60" s="270"/>
      <c r="CC60" s="270"/>
      <c r="CD60" s="270"/>
      <c r="CE60" s="270"/>
      <c r="CF60" s="270"/>
      <c r="CG60" s="270"/>
      <c r="CH60" s="270"/>
      <c r="CI60" s="270"/>
      <c r="CJ60" s="270"/>
      <c r="CK60" s="270"/>
      <c r="CL60" s="270"/>
      <c r="CM60" s="270"/>
      <c r="CN60" s="270"/>
      <c r="CO60" s="270"/>
      <c r="CP60" s="270"/>
      <c r="CQ60" s="270"/>
      <c r="CR60" s="270"/>
    </row>
    <row r="61" spans="1:96" ht="12" customHeight="1">
      <c r="A61" s="257"/>
      <c r="B61" s="259">
        <f t="shared" si="10"/>
        <v>57</v>
      </c>
      <c r="C61" s="258"/>
      <c r="D61" s="272">
        <v>32.624377233824902</v>
      </c>
      <c r="E61" s="272">
        <v>32.624377233824902</v>
      </c>
      <c r="F61" s="272">
        <v>32.624377233824902</v>
      </c>
      <c r="G61" s="272">
        <v>32.624377233824902</v>
      </c>
      <c r="H61" s="272">
        <v>32.624377233824902</v>
      </c>
      <c r="I61" s="272">
        <v>32.624377233824902</v>
      </c>
      <c r="J61" s="272">
        <v>32.624377233824902</v>
      </c>
      <c r="K61" s="272">
        <v>32.624377233824902</v>
      </c>
      <c r="L61" s="272">
        <v>32.624377233824902</v>
      </c>
      <c r="M61" s="272">
        <v>32.624377233824902</v>
      </c>
      <c r="N61" s="272">
        <v>32.624377233824902</v>
      </c>
      <c r="O61" s="272">
        <v>32.624377233824902</v>
      </c>
      <c r="P61" s="272">
        <v>32.624377233824902</v>
      </c>
      <c r="Q61" s="272">
        <v>32.624377233824902</v>
      </c>
      <c r="R61" s="272">
        <v>32.624377233824902</v>
      </c>
      <c r="S61" s="258"/>
      <c r="T61" s="258">
        <v>32.2025499311167</v>
      </c>
      <c r="U61" s="258">
        <v>32.426277986882702</v>
      </c>
      <c r="V61" s="73">
        <f t="shared" si="2"/>
        <v>0.22372805576600285</v>
      </c>
      <c r="W61" s="257"/>
      <c r="X61" s="273">
        <v>52.613894999999999</v>
      </c>
      <c r="Y61" s="273">
        <v>52.613894999999999</v>
      </c>
      <c r="Z61" s="273">
        <v>52.613894999999999</v>
      </c>
      <c r="AA61" s="273">
        <v>52.613894999999999</v>
      </c>
      <c r="AB61" s="273">
        <v>52.613894999999999</v>
      </c>
      <c r="AC61" s="273">
        <v>52.613894999999999</v>
      </c>
      <c r="AD61" s="273">
        <v>52.613894999999999</v>
      </c>
      <c r="AE61" s="273">
        <v>26.517843749999901</v>
      </c>
      <c r="AF61" s="273">
        <v>52.613894999999999</v>
      </c>
      <c r="AG61" s="273">
        <v>52.613894999999999</v>
      </c>
      <c r="AH61" s="273">
        <v>52.613894999999999</v>
      </c>
      <c r="AI61" s="273">
        <v>52.613894999999999</v>
      </c>
      <c r="AJ61" s="273">
        <v>52.613894999999999</v>
      </c>
      <c r="AK61" s="273">
        <v>52.613894999999999</v>
      </c>
      <c r="AL61" s="273">
        <v>52.613894999999999</v>
      </c>
      <c r="AM61" s="257"/>
      <c r="AN61" s="74">
        <v>56</v>
      </c>
      <c r="AO61" s="74">
        <v>0</v>
      </c>
      <c r="AP61" s="74">
        <v>56</v>
      </c>
      <c r="AQ61" s="74">
        <v>7</v>
      </c>
      <c r="AR61" s="74">
        <v>609.61</v>
      </c>
      <c r="AS61" s="74">
        <v>30.48028</v>
      </c>
      <c r="AT61" s="290">
        <v>1E-3</v>
      </c>
      <c r="AU61" s="74">
        <v>26.517843749999901</v>
      </c>
      <c r="AV61" s="74">
        <v>1</v>
      </c>
      <c r="AW61" s="293">
        <v>1.4200000000000001E-4</v>
      </c>
      <c r="AX61" s="289">
        <v>3.8580000000000003E-2</v>
      </c>
      <c r="AY61" s="74">
        <v>2</v>
      </c>
      <c r="AZ61" s="74">
        <v>1</v>
      </c>
      <c r="BA61" s="74">
        <v>0</v>
      </c>
      <c r="BB61" s="257"/>
      <c r="BC61" s="257"/>
      <c r="BD61" s="263">
        <f t="shared" si="3"/>
        <v>4.75</v>
      </c>
      <c r="BE61" s="267">
        <v>17100</v>
      </c>
      <c r="BF61" s="261">
        <v>465.94937393999999</v>
      </c>
      <c r="BG61" s="261">
        <v>372.708386068599</v>
      </c>
      <c r="BH61" s="261">
        <v>-373.12271324536198</v>
      </c>
      <c r="BI61" s="266">
        <v>51.0878027497196</v>
      </c>
      <c r="BJ61" s="266">
        <v>5.0607209600102898</v>
      </c>
      <c r="BK61" s="263">
        <f t="shared" si="4"/>
        <v>-1.0599052525268666</v>
      </c>
      <c r="BL61" s="263">
        <f t="shared" si="5"/>
        <v>-46.757648758923438</v>
      </c>
      <c r="BM61" s="267">
        <v>17100</v>
      </c>
      <c r="BN61" s="261">
        <v>465.94937393999999</v>
      </c>
      <c r="BO61" s="261">
        <v>407.05625777850997</v>
      </c>
      <c r="BP61" s="261">
        <v>-408.770266471816</v>
      </c>
      <c r="BQ61" s="266">
        <v>51.367742086139501</v>
      </c>
      <c r="BR61" s="266">
        <v>5.3300454714958301</v>
      </c>
      <c r="BS61" s="263">
        <f t="shared" si="6"/>
        <v>-0.80193694352684641</v>
      </c>
      <c r="BT61" s="263">
        <f t="shared" si="7"/>
        <v>-46.757648758923438</v>
      </c>
      <c r="BU61" s="270"/>
      <c r="BV61" s="264">
        <v>-122.411942092584</v>
      </c>
      <c r="BW61" s="264">
        <v>-82.316082851136599</v>
      </c>
      <c r="BX61" s="263">
        <f t="shared" si="8"/>
        <v>-127.13006656560773</v>
      </c>
      <c r="BY61" s="263">
        <f t="shared" si="9"/>
        <v>-85.539277150211902</v>
      </c>
      <c r="BZ61" s="270"/>
      <c r="CA61" s="270"/>
      <c r="CB61" s="270"/>
      <c r="CC61" s="270"/>
      <c r="CD61" s="270"/>
      <c r="CE61" s="270"/>
      <c r="CF61" s="270"/>
      <c r="CG61" s="270"/>
      <c r="CH61" s="270"/>
      <c r="CI61" s="270"/>
      <c r="CJ61" s="270"/>
      <c r="CK61" s="270"/>
      <c r="CL61" s="270"/>
      <c r="CM61" s="270"/>
      <c r="CN61" s="270"/>
      <c r="CO61" s="270"/>
      <c r="CP61" s="270"/>
      <c r="CQ61" s="270"/>
      <c r="CR61" s="270"/>
    </row>
    <row r="62" spans="1:96" ht="12" customHeight="1">
      <c r="A62" s="257"/>
      <c r="B62" s="259">
        <f t="shared" si="10"/>
        <v>58</v>
      </c>
      <c r="C62" s="258"/>
      <c r="D62" s="272">
        <v>32.014771765074897</v>
      </c>
      <c r="E62" s="272">
        <v>32.014771765074897</v>
      </c>
      <c r="F62" s="272">
        <v>32.014771765074897</v>
      </c>
      <c r="G62" s="272">
        <v>32.014771765074897</v>
      </c>
      <c r="H62" s="272">
        <v>32.014771765074897</v>
      </c>
      <c r="I62" s="272">
        <v>32.014771765074897</v>
      </c>
      <c r="J62" s="272">
        <v>32.014771765074897</v>
      </c>
      <c r="K62" s="272">
        <v>32.014771765074897</v>
      </c>
      <c r="L62" s="272">
        <v>32.014771765074897</v>
      </c>
      <c r="M62" s="272">
        <v>32.014771765074897</v>
      </c>
      <c r="N62" s="272">
        <v>32.014771765074897</v>
      </c>
      <c r="O62" s="272">
        <v>32.014771765074897</v>
      </c>
      <c r="P62" s="272">
        <v>32.014771765074897</v>
      </c>
      <c r="Q62" s="272">
        <v>32.014771765074897</v>
      </c>
      <c r="R62" s="272">
        <v>32.014771765074897</v>
      </c>
      <c r="S62" s="258"/>
      <c r="T62" s="258">
        <v>31.623946055015001</v>
      </c>
      <c r="U62" s="258">
        <v>31.830303370774601</v>
      </c>
      <c r="V62" s="73">
        <f t="shared" si="2"/>
        <v>0.20635731575960037</v>
      </c>
      <c r="W62" s="257"/>
      <c r="X62" s="273">
        <v>52.004289374999999</v>
      </c>
      <c r="Y62" s="273">
        <v>52.004289374999999</v>
      </c>
      <c r="Z62" s="273">
        <v>52.004289374999999</v>
      </c>
      <c r="AA62" s="273">
        <v>52.004289374999999</v>
      </c>
      <c r="AB62" s="273">
        <v>52.004289374999999</v>
      </c>
      <c r="AC62" s="273">
        <v>52.004289374999999</v>
      </c>
      <c r="AD62" s="273">
        <v>52.004289374999999</v>
      </c>
      <c r="AE62" s="273">
        <v>25.90823828125</v>
      </c>
      <c r="AF62" s="273">
        <v>52.004289374999999</v>
      </c>
      <c r="AG62" s="273">
        <v>52.004289374999999</v>
      </c>
      <c r="AH62" s="273">
        <v>52.004289374999999</v>
      </c>
      <c r="AI62" s="273">
        <v>52.004289374999999</v>
      </c>
      <c r="AJ62" s="273">
        <v>52.004289374999999</v>
      </c>
      <c r="AK62" s="273">
        <v>52.004289374999999</v>
      </c>
      <c r="AL62" s="273">
        <v>52.004289374999999</v>
      </c>
      <c r="AM62" s="257"/>
      <c r="AN62" s="74">
        <v>57</v>
      </c>
      <c r="AO62" s="74">
        <v>0</v>
      </c>
      <c r="AP62" s="74">
        <v>57</v>
      </c>
      <c r="AQ62" s="74">
        <v>7</v>
      </c>
      <c r="AR62" s="74">
        <v>609.61</v>
      </c>
      <c r="AS62" s="74">
        <v>30.48028</v>
      </c>
      <c r="AT62" s="290">
        <v>1E-3</v>
      </c>
      <c r="AU62" s="74">
        <v>25.90823828125</v>
      </c>
      <c r="AV62" s="74">
        <v>1</v>
      </c>
      <c r="AW62" s="293">
        <v>1.4200000000000001E-4</v>
      </c>
      <c r="AX62" s="289">
        <v>3.8580000000000003E-2</v>
      </c>
      <c r="AY62" s="74">
        <v>2</v>
      </c>
      <c r="AZ62" s="74">
        <v>1</v>
      </c>
      <c r="BA62" s="74">
        <v>0</v>
      </c>
      <c r="BB62" s="257"/>
      <c r="BC62" s="257"/>
      <c r="BD62" s="263">
        <f t="shared" si="3"/>
        <v>4.833333333333333</v>
      </c>
      <c r="BE62" s="267">
        <v>17400</v>
      </c>
      <c r="BF62" s="261">
        <v>480.26386280999998</v>
      </c>
      <c r="BG62" s="261">
        <v>373.38636599217301</v>
      </c>
      <c r="BH62" s="261">
        <v>-373.04437216730599</v>
      </c>
      <c r="BI62" s="266">
        <v>51.0902445695639</v>
      </c>
      <c r="BJ62" s="266">
        <v>5.0694025933330904</v>
      </c>
      <c r="BK62" s="263">
        <f t="shared" si="4"/>
        <v>-1.051223619204066</v>
      </c>
      <c r="BL62" s="263">
        <f t="shared" si="5"/>
        <v>-32.443159888923446</v>
      </c>
      <c r="BM62" s="267">
        <v>17400</v>
      </c>
      <c r="BN62" s="261">
        <v>480.26386280999998</v>
      </c>
      <c r="BO62" s="261">
        <v>407.04311510581903</v>
      </c>
      <c r="BP62" s="261">
        <v>-408.19709895575198</v>
      </c>
      <c r="BQ62" s="266">
        <v>51.365439592195102</v>
      </c>
      <c r="BR62" s="266">
        <v>5.3322583233509597</v>
      </c>
      <c r="BS62" s="263">
        <f t="shared" si="6"/>
        <v>-0.79972409167171676</v>
      </c>
      <c r="BT62" s="263">
        <f t="shared" si="7"/>
        <v>-32.443159888923446</v>
      </c>
      <c r="BU62" s="270"/>
      <c r="BV62" s="264">
        <v>-120.81552013579901</v>
      </c>
      <c r="BW62" s="264">
        <v>-80.725290488415695</v>
      </c>
      <c r="BX62" s="263">
        <f t="shared" si="8"/>
        <v>-125.53364460882274</v>
      </c>
      <c r="BY62" s="263">
        <f t="shared" si="9"/>
        <v>-83.948484787490997</v>
      </c>
      <c r="BZ62" s="270"/>
      <c r="CA62" s="270"/>
      <c r="CB62" s="270"/>
      <c r="CC62" s="270"/>
      <c r="CD62" s="270"/>
      <c r="CE62" s="270"/>
      <c r="CF62" s="270"/>
      <c r="CG62" s="270"/>
      <c r="CH62" s="270"/>
      <c r="CI62" s="270"/>
      <c r="CJ62" s="270"/>
      <c r="CK62" s="270"/>
      <c r="CL62" s="270"/>
      <c r="CM62" s="270"/>
      <c r="CN62" s="270"/>
      <c r="CO62" s="270"/>
      <c r="CP62" s="270"/>
      <c r="CQ62" s="270"/>
      <c r="CR62" s="270"/>
    </row>
    <row r="63" spans="1:96" ht="12" customHeight="1">
      <c r="A63" s="257"/>
      <c r="B63" s="259">
        <f t="shared" si="10"/>
        <v>59</v>
      </c>
      <c r="C63" s="258"/>
      <c r="D63" s="272">
        <v>31.4051662963249</v>
      </c>
      <c r="E63" s="272">
        <v>31.4051662963249</v>
      </c>
      <c r="F63" s="272">
        <v>31.4051662963249</v>
      </c>
      <c r="G63" s="272">
        <v>31.4051662963249</v>
      </c>
      <c r="H63" s="272">
        <v>31.4051662963249</v>
      </c>
      <c r="I63" s="272">
        <v>31.4051662963249</v>
      </c>
      <c r="J63" s="272">
        <v>31.4051662963249</v>
      </c>
      <c r="K63" s="272">
        <v>31.4051662963249</v>
      </c>
      <c r="L63" s="272">
        <v>31.4051662963249</v>
      </c>
      <c r="M63" s="272">
        <v>31.4051662963249</v>
      </c>
      <c r="N63" s="272">
        <v>31.4051662963249</v>
      </c>
      <c r="O63" s="272">
        <v>31.4051662963249</v>
      </c>
      <c r="P63" s="272">
        <v>31.4051662963249</v>
      </c>
      <c r="Q63" s="272">
        <v>31.4051662963249</v>
      </c>
      <c r="R63" s="272">
        <v>31.4051662963249</v>
      </c>
      <c r="S63" s="258"/>
      <c r="T63" s="258">
        <v>31.045678936778199</v>
      </c>
      <c r="U63" s="258">
        <v>31.234134447742498</v>
      </c>
      <c r="V63" s="73">
        <f t="shared" si="2"/>
        <v>0.18845551096429958</v>
      </c>
      <c r="W63" s="257"/>
      <c r="X63" s="273">
        <v>51.394683749999999</v>
      </c>
      <c r="Y63" s="273">
        <v>51.394683749999999</v>
      </c>
      <c r="Z63" s="273">
        <v>51.394683749999999</v>
      </c>
      <c r="AA63" s="273">
        <v>51.394683749999999</v>
      </c>
      <c r="AB63" s="273">
        <v>51.394683749999999</v>
      </c>
      <c r="AC63" s="273">
        <v>51.394683749999999</v>
      </c>
      <c r="AD63" s="273">
        <v>51.394683749999999</v>
      </c>
      <c r="AE63" s="273">
        <v>25.2986328124999</v>
      </c>
      <c r="AF63" s="273">
        <v>51.394683749999999</v>
      </c>
      <c r="AG63" s="273">
        <v>51.394683749999999</v>
      </c>
      <c r="AH63" s="273">
        <v>51.394683749999999</v>
      </c>
      <c r="AI63" s="273">
        <v>51.394683749999999</v>
      </c>
      <c r="AJ63" s="273">
        <v>51.394683749999999</v>
      </c>
      <c r="AK63" s="273">
        <v>51.394683749999999</v>
      </c>
      <c r="AL63" s="273">
        <v>51.394683749999999</v>
      </c>
      <c r="AM63" s="257"/>
      <c r="AN63" s="74">
        <v>58</v>
      </c>
      <c r="AO63" s="74">
        <v>0</v>
      </c>
      <c r="AP63" s="74">
        <v>58</v>
      </c>
      <c r="AQ63" s="74">
        <v>7</v>
      </c>
      <c r="AR63" s="74">
        <v>609.61</v>
      </c>
      <c r="AS63" s="74">
        <v>30.48028</v>
      </c>
      <c r="AT63" s="290">
        <v>1E-3</v>
      </c>
      <c r="AU63" s="74">
        <v>25.2986328124999</v>
      </c>
      <c r="AV63" s="74">
        <v>1</v>
      </c>
      <c r="AW63" s="293">
        <v>1.4200000000000001E-4</v>
      </c>
      <c r="AX63" s="289">
        <v>3.8580000000000003E-2</v>
      </c>
      <c r="AY63" s="74">
        <v>2</v>
      </c>
      <c r="AZ63" s="74">
        <v>1</v>
      </c>
      <c r="BA63" s="74">
        <v>0</v>
      </c>
      <c r="BB63" s="257"/>
      <c r="BC63" s="257"/>
      <c r="BD63" s="263">
        <f t="shared" si="3"/>
        <v>4.916666666666667</v>
      </c>
      <c r="BE63" s="267">
        <v>17700</v>
      </c>
      <c r="BF63" s="261">
        <v>494.90086016999999</v>
      </c>
      <c r="BG63" s="261">
        <v>375.64124860779998</v>
      </c>
      <c r="BH63" s="261">
        <v>-374.50559949661402</v>
      </c>
      <c r="BI63" s="266">
        <v>51.105358027539999</v>
      </c>
      <c r="BJ63" s="266">
        <v>5.0910023955845602</v>
      </c>
      <c r="BK63" s="263">
        <f t="shared" si="4"/>
        <v>-1.0296238169525962</v>
      </c>
      <c r="BL63" s="263">
        <f t="shared" si="5"/>
        <v>-17.806162528923437</v>
      </c>
      <c r="BM63" s="267">
        <v>17700</v>
      </c>
      <c r="BN63" s="261">
        <v>494.90086016999999</v>
      </c>
      <c r="BO63" s="261">
        <v>408.18519606459398</v>
      </c>
      <c r="BP63" s="261">
        <v>-408.74034893855003</v>
      </c>
      <c r="BQ63" s="266">
        <v>51.372061689035903</v>
      </c>
      <c r="BR63" s="266">
        <v>5.3436910995802398</v>
      </c>
      <c r="BS63" s="263">
        <f t="shared" si="6"/>
        <v>-0.78829131544243669</v>
      </c>
      <c r="BT63" s="263">
        <f t="shared" si="7"/>
        <v>-17.806162528923437</v>
      </c>
      <c r="BU63" s="270"/>
      <c r="BV63" s="264">
        <v>-117.895916972645</v>
      </c>
      <c r="BW63" s="264">
        <v>-78.250388309896607</v>
      </c>
      <c r="BX63" s="263">
        <f t="shared" si="8"/>
        <v>-122.61404144566873</v>
      </c>
      <c r="BY63" s="263">
        <f t="shared" si="9"/>
        <v>-81.47358260897191</v>
      </c>
      <c r="BZ63" s="270"/>
      <c r="CA63" s="270"/>
      <c r="CB63" s="270"/>
      <c r="CC63" s="270"/>
      <c r="CD63" s="270"/>
      <c r="CE63" s="270"/>
      <c r="CF63" s="270"/>
      <c r="CG63" s="270"/>
      <c r="CH63" s="270"/>
      <c r="CI63" s="270"/>
      <c r="CJ63" s="270"/>
      <c r="CK63" s="270"/>
      <c r="CL63" s="270"/>
      <c r="CM63" s="270"/>
      <c r="CN63" s="270"/>
      <c r="CO63" s="270"/>
      <c r="CP63" s="270"/>
      <c r="CQ63" s="270"/>
      <c r="CR63" s="270"/>
    </row>
    <row r="64" spans="1:96" ht="12" customHeight="1">
      <c r="A64" s="257"/>
      <c r="B64" s="259">
        <f t="shared" si="10"/>
        <v>60</v>
      </c>
      <c r="C64" s="258"/>
      <c r="D64" s="272">
        <v>30.795560827574899</v>
      </c>
      <c r="E64" s="272">
        <v>30.795560827574899</v>
      </c>
      <c r="F64" s="272">
        <v>30.795560827574899</v>
      </c>
      <c r="G64" s="272">
        <v>30.795560827574899</v>
      </c>
      <c r="H64" s="272">
        <v>30.795560827574899</v>
      </c>
      <c r="I64" s="272">
        <v>30.795560827574899</v>
      </c>
      <c r="J64" s="272">
        <v>30.795560827574899</v>
      </c>
      <c r="K64" s="272">
        <v>30.795560827574899</v>
      </c>
      <c r="L64" s="272">
        <v>30.795560827574899</v>
      </c>
      <c r="M64" s="272">
        <v>30.795560827574899</v>
      </c>
      <c r="N64" s="272">
        <v>30.795560827574899</v>
      </c>
      <c r="O64" s="272">
        <v>30.795560827574899</v>
      </c>
      <c r="P64" s="272">
        <v>30.795560827574899</v>
      </c>
      <c r="Q64" s="272">
        <v>30.795560827574899</v>
      </c>
      <c r="R64" s="272">
        <v>30.795560827574899</v>
      </c>
      <c r="S64" s="258"/>
      <c r="T64" s="258">
        <v>30.4676761759229</v>
      </c>
      <c r="U64" s="258">
        <v>30.6377495258875</v>
      </c>
      <c r="V64" s="73">
        <f t="shared" si="2"/>
        <v>0.17007334996459988</v>
      </c>
      <c r="W64" s="257"/>
      <c r="X64" s="273">
        <v>50.785078124999998</v>
      </c>
      <c r="Y64" s="273">
        <v>50.785078124999998</v>
      </c>
      <c r="Z64" s="273">
        <v>50.785078124999998</v>
      </c>
      <c r="AA64" s="273">
        <v>50.785078124999998</v>
      </c>
      <c r="AB64" s="273">
        <v>50.785078124999998</v>
      </c>
      <c r="AC64" s="273">
        <v>50.785078124999998</v>
      </c>
      <c r="AD64" s="273">
        <v>50.785078124999998</v>
      </c>
      <c r="AE64" s="273">
        <v>24.689027343749899</v>
      </c>
      <c r="AF64" s="273">
        <v>50.785078124999998</v>
      </c>
      <c r="AG64" s="273">
        <v>50.785078124999998</v>
      </c>
      <c r="AH64" s="273">
        <v>50.785078124999998</v>
      </c>
      <c r="AI64" s="273">
        <v>50.785078124999998</v>
      </c>
      <c r="AJ64" s="273">
        <v>50.785078124999998</v>
      </c>
      <c r="AK64" s="273">
        <v>50.785078124999998</v>
      </c>
      <c r="AL64" s="273">
        <v>50.785078124999998</v>
      </c>
      <c r="AM64" s="257"/>
      <c r="AN64" s="74">
        <v>59</v>
      </c>
      <c r="AO64" s="74">
        <v>0</v>
      </c>
      <c r="AP64" s="74">
        <v>59</v>
      </c>
      <c r="AQ64" s="74">
        <v>7</v>
      </c>
      <c r="AR64" s="74">
        <v>609.61</v>
      </c>
      <c r="AS64" s="74">
        <v>30.48028</v>
      </c>
      <c r="AT64" s="290">
        <v>1E-3</v>
      </c>
      <c r="AU64" s="74">
        <v>24.689027343749899</v>
      </c>
      <c r="AV64" s="74">
        <v>1</v>
      </c>
      <c r="AW64" s="293">
        <v>1.4200000000000001E-4</v>
      </c>
      <c r="AX64" s="289">
        <v>3.8580000000000003E-2</v>
      </c>
      <c r="AY64" s="74">
        <v>2</v>
      </c>
      <c r="AZ64" s="74">
        <v>1</v>
      </c>
      <c r="BA64" s="74">
        <v>0</v>
      </c>
      <c r="BB64" s="257"/>
      <c r="BC64" s="257"/>
      <c r="BD64" s="263">
        <f t="shared" si="3"/>
        <v>5</v>
      </c>
      <c r="BE64" s="267">
        <v>18000</v>
      </c>
      <c r="BF64" s="261">
        <v>509.7</v>
      </c>
      <c r="BG64" s="261">
        <v>379.53445042975397</v>
      </c>
      <c r="BH64" s="261">
        <v>-377.580075944996</v>
      </c>
      <c r="BI64" s="266">
        <v>51.133614857448201</v>
      </c>
      <c r="BJ64" s="266">
        <v>5.1258496073561801</v>
      </c>
      <c r="BK64" s="263">
        <f t="shared" si="4"/>
        <v>-0.99477660518097633</v>
      </c>
      <c r="BL64" s="263">
        <f t="shared" si="5"/>
        <v>-3.0070226989234357</v>
      </c>
      <c r="BM64" s="267">
        <v>18000</v>
      </c>
      <c r="BN64" s="261">
        <v>509.7</v>
      </c>
      <c r="BO64" s="261">
        <v>410.52433926708301</v>
      </c>
      <c r="BP64" s="261">
        <v>-410.44849248452101</v>
      </c>
      <c r="BQ64" s="266">
        <v>51.387940157453997</v>
      </c>
      <c r="BR64" s="266">
        <v>5.36460077931594</v>
      </c>
      <c r="BS64" s="263">
        <f t="shared" si="6"/>
        <v>-0.76738163570673645</v>
      </c>
      <c r="BT64" s="263">
        <f t="shared" si="7"/>
        <v>-3.0070226989234357</v>
      </c>
      <c r="BU64" s="270"/>
      <c r="BV64" s="264">
        <v>-113.68510832968001</v>
      </c>
      <c r="BW64" s="264">
        <v>-74.918481641505196</v>
      </c>
      <c r="BX64" s="263">
        <f t="shared" si="8"/>
        <v>-118.40323280270374</v>
      </c>
      <c r="BY64" s="263">
        <f t="shared" si="9"/>
        <v>-78.141675940580498</v>
      </c>
      <c r="BZ64" s="270"/>
      <c r="CA64" s="270"/>
      <c r="CB64" s="270"/>
      <c r="CC64" s="270"/>
      <c r="CD64" s="270"/>
      <c r="CE64" s="270"/>
      <c r="CF64" s="270"/>
      <c r="CG64" s="270"/>
      <c r="CH64" s="270"/>
      <c r="CI64" s="270"/>
      <c r="CJ64" s="270"/>
      <c r="CK64" s="270"/>
      <c r="CL64" s="270"/>
      <c r="CM64" s="270"/>
      <c r="CN64" s="270"/>
      <c r="CO64" s="270"/>
      <c r="CP64" s="270"/>
      <c r="CQ64" s="270"/>
      <c r="CR64" s="270"/>
    </row>
    <row r="65" spans="1:96" ht="12" customHeight="1">
      <c r="A65" s="257"/>
      <c r="B65" s="259">
        <f t="shared" si="10"/>
        <v>61</v>
      </c>
      <c r="C65" s="258"/>
      <c r="D65" s="272">
        <v>30.185955358824899</v>
      </c>
      <c r="E65" s="272">
        <v>30.185955358824899</v>
      </c>
      <c r="F65" s="272">
        <v>30.185955358824899</v>
      </c>
      <c r="G65" s="272">
        <v>30.185955358824899</v>
      </c>
      <c r="H65" s="272">
        <v>30.185955358824899</v>
      </c>
      <c r="I65" s="272">
        <v>30.185955358824899</v>
      </c>
      <c r="J65" s="272">
        <v>30.185955358824899</v>
      </c>
      <c r="K65" s="272">
        <v>30.185955358824899</v>
      </c>
      <c r="L65" s="272">
        <v>30.185955358824899</v>
      </c>
      <c r="M65" s="272">
        <v>30.185955358824899</v>
      </c>
      <c r="N65" s="272">
        <v>30.185955358824899</v>
      </c>
      <c r="O65" s="272">
        <v>30.185955358824899</v>
      </c>
      <c r="P65" s="272">
        <v>30.185955358824899</v>
      </c>
      <c r="Q65" s="272">
        <v>30.185955358824899</v>
      </c>
      <c r="R65" s="272">
        <v>30.185955358824899</v>
      </c>
      <c r="S65" s="258"/>
      <c r="T65" s="258">
        <v>29.889866449692502</v>
      </c>
      <c r="U65" s="258">
        <v>30.041128445608301</v>
      </c>
      <c r="V65" s="73">
        <f t="shared" si="2"/>
        <v>0.15126199591579947</v>
      </c>
      <c r="W65" s="257"/>
      <c r="X65" s="273">
        <v>50.175472499999998</v>
      </c>
      <c r="Y65" s="273">
        <v>50.175472499999998</v>
      </c>
      <c r="Z65" s="273">
        <v>50.175472499999998</v>
      </c>
      <c r="AA65" s="273">
        <v>50.175472499999998</v>
      </c>
      <c r="AB65" s="273">
        <v>50.175472499999998</v>
      </c>
      <c r="AC65" s="273">
        <v>50.175472499999998</v>
      </c>
      <c r="AD65" s="273">
        <v>50.175472499999998</v>
      </c>
      <c r="AE65" s="273">
        <v>24.079421875000001</v>
      </c>
      <c r="AF65" s="273">
        <v>50.175472499999998</v>
      </c>
      <c r="AG65" s="273">
        <v>50.175472499999998</v>
      </c>
      <c r="AH65" s="273">
        <v>50.175472499999998</v>
      </c>
      <c r="AI65" s="273">
        <v>50.175472499999998</v>
      </c>
      <c r="AJ65" s="273">
        <v>50.175472499999998</v>
      </c>
      <c r="AK65" s="273">
        <v>50.175472499999998</v>
      </c>
      <c r="AL65" s="273">
        <v>50.175472499999998</v>
      </c>
      <c r="AM65" s="257"/>
      <c r="AN65" s="74">
        <v>60</v>
      </c>
      <c r="AO65" s="74">
        <v>0</v>
      </c>
      <c r="AP65" s="74">
        <v>60</v>
      </c>
      <c r="AQ65" s="74">
        <v>7</v>
      </c>
      <c r="AR65" s="74">
        <v>609.61</v>
      </c>
      <c r="AS65" s="74">
        <v>30.48028</v>
      </c>
      <c r="AT65" s="290">
        <v>1E-3</v>
      </c>
      <c r="AU65" s="74">
        <v>24.079421875000001</v>
      </c>
      <c r="AV65" s="74">
        <v>1</v>
      </c>
      <c r="AW65" s="293">
        <v>1.4200000000000001E-4</v>
      </c>
      <c r="AX65" s="289">
        <v>3.8580000000000003E-2</v>
      </c>
      <c r="AY65" s="74">
        <v>2</v>
      </c>
      <c r="AZ65" s="74">
        <v>1</v>
      </c>
      <c r="BA65" s="74">
        <v>0</v>
      </c>
      <c r="BB65" s="257"/>
      <c r="BC65" s="257"/>
      <c r="BD65" s="263">
        <f t="shared" si="3"/>
        <v>5.083333333333333</v>
      </c>
      <c r="BE65" s="267">
        <v>18300</v>
      </c>
      <c r="BF65" s="261">
        <v>524.49913982999999</v>
      </c>
      <c r="BG65" s="261">
        <v>385.10378328213602</v>
      </c>
      <c r="BH65" s="261">
        <v>-382.32188073507302</v>
      </c>
      <c r="BI65" s="266">
        <v>51.175240599853403</v>
      </c>
      <c r="BJ65" s="266">
        <v>5.1739969407528701</v>
      </c>
      <c r="BK65" s="263">
        <f t="shared" si="4"/>
        <v>-0.94662927178428635</v>
      </c>
      <c r="BL65" s="263">
        <f t="shared" si="5"/>
        <v>11.792117131076566</v>
      </c>
      <c r="BM65" s="267">
        <v>18300</v>
      </c>
      <c r="BN65" s="261">
        <v>524.49913982999999</v>
      </c>
      <c r="BO65" s="261">
        <v>414.08817866882703</v>
      </c>
      <c r="BP65" s="261">
        <v>-413.358170304363</v>
      </c>
      <c r="BQ65" s="266">
        <v>51.413271403257497</v>
      </c>
      <c r="BR65" s="266">
        <v>5.3950889937328999</v>
      </c>
      <c r="BS65" s="263">
        <f t="shared" si="6"/>
        <v>-0.73689342128977664</v>
      </c>
      <c r="BT65" s="263">
        <f t="shared" si="7"/>
        <v>11.792117131076566</v>
      </c>
      <c r="BU65" s="270"/>
      <c r="BV65" s="264">
        <v>-108.229211318791</v>
      </c>
      <c r="BW65" s="264">
        <v>-70.766061790649999</v>
      </c>
      <c r="BX65" s="263">
        <f t="shared" si="8"/>
        <v>-112.94733579181474</v>
      </c>
      <c r="BY65" s="263">
        <f t="shared" si="9"/>
        <v>-73.989256089725302</v>
      </c>
      <c r="BZ65" s="270"/>
      <c r="CA65" s="270"/>
      <c r="CB65" s="270"/>
      <c r="CC65" s="270"/>
      <c r="CD65" s="270"/>
      <c r="CE65" s="270"/>
      <c r="CF65" s="270"/>
      <c r="CG65" s="270"/>
      <c r="CH65" s="270"/>
      <c r="CI65" s="270"/>
      <c r="CJ65" s="270"/>
      <c r="CK65" s="270"/>
      <c r="CL65" s="270"/>
      <c r="CM65" s="270"/>
      <c r="CN65" s="270"/>
      <c r="CO65" s="270"/>
      <c r="CP65" s="270"/>
      <c r="CQ65" s="270"/>
      <c r="CR65" s="270"/>
    </row>
    <row r="66" spans="1:96" ht="12" customHeight="1">
      <c r="A66" s="257"/>
      <c r="B66" s="259">
        <f t="shared" si="10"/>
        <v>62</v>
      </c>
      <c r="C66" s="258"/>
      <c r="D66" s="272">
        <v>29.576349890074901</v>
      </c>
      <c r="E66" s="272">
        <v>29.576349890074901</v>
      </c>
      <c r="F66" s="272">
        <v>29.576349890074901</v>
      </c>
      <c r="G66" s="272">
        <v>29.576349890074901</v>
      </c>
      <c r="H66" s="272">
        <v>29.576349890074901</v>
      </c>
      <c r="I66" s="272">
        <v>29.576349890074901</v>
      </c>
      <c r="J66" s="272">
        <v>29.576349890074901</v>
      </c>
      <c r="K66" s="272">
        <v>29.576349890074901</v>
      </c>
      <c r="L66" s="272">
        <v>29.576349890074901</v>
      </c>
      <c r="M66" s="272">
        <v>29.576349890074901</v>
      </c>
      <c r="N66" s="272">
        <v>29.576349890074901</v>
      </c>
      <c r="O66" s="272">
        <v>29.576349890074901</v>
      </c>
      <c r="P66" s="272">
        <v>29.576349890074901</v>
      </c>
      <c r="Q66" s="272">
        <v>29.576349890074901</v>
      </c>
      <c r="R66" s="272">
        <v>29.576349890074901</v>
      </c>
      <c r="S66" s="258"/>
      <c r="T66" s="258">
        <v>29.312179646827001</v>
      </c>
      <c r="U66" s="258">
        <v>29.444252548787301</v>
      </c>
      <c r="V66" s="73">
        <f t="shared" si="2"/>
        <v>0.1320729019602993</v>
      </c>
      <c r="W66" s="257"/>
      <c r="X66" s="273">
        <v>49.565866874999998</v>
      </c>
      <c r="Y66" s="273">
        <v>49.565866874999998</v>
      </c>
      <c r="Z66" s="273">
        <v>49.565866874999998</v>
      </c>
      <c r="AA66" s="273">
        <v>49.565866874999998</v>
      </c>
      <c r="AB66" s="273">
        <v>49.565866874999998</v>
      </c>
      <c r="AC66" s="273">
        <v>49.565866874999998</v>
      </c>
      <c r="AD66" s="273">
        <v>49.565866874999998</v>
      </c>
      <c r="AE66" s="273">
        <v>23.469816406249901</v>
      </c>
      <c r="AF66" s="273">
        <v>49.565866874999998</v>
      </c>
      <c r="AG66" s="273">
        <v>49.565866874999998</v>
      </c>
      <c r="AH66" s="273">
        <v>49.565866874999998</v>
      </c>
      <c r="AI66" s="273">
        <v>49.565866874999998</v>
      </c>
      <c r="AJ66" s="273">
        <v>49.565866874999998</v>
      </c>
      <c r="AK66" s="273">
        <v>49.565866874999998</v>
      </c>
      <c r="AL66" s="273">
        <v>49.565866874999998</v>
      </c>
      <c r="AM66" s="257"/>
      <c r="AN66" s="74">
        <v>61</v>
      </c>
      <c r="AO66" s="74">
        <v>0</v>
      </c>
      <c r="AP66" s="74">
        <v>61</v>
      </c>
      <c r="AQ66" s="74">
        <v>7</v>
      </c>
      <c r="AR66" s="74">
        <v>609.61</v>
      </c>
      <c r="AS66" s="74">
        <v>30.48028</v>
      </c>
      <c r="AT66" s="290">
        <v>1E-3</v>
      </c>
      <c r="AU66" s="74">
        <v>23.469816406249901</v>
      </c>
      <c r="AV66" s="74">
        <v>1</v>
      </c>
      <c r="AW66" s="293">
        <v>1.4200000000000001E-4</v>
      </c>
      <c r="AX66" s="289">
        <v>3.8580000000000003E-2</v>
      </c>
      <c r="AY66" s="74">
        <v>2</v>
      </c>
      <c r="AZ66" s="74">
        <v>1</v>
      </c>
      <c r="BA66" s="74">
        <v>0</v>
      </c>
      <c r="BB66" s="257"/>
      <c r="BC66" s="257"/>
      <c r="BD66" s="263">
        <f t="shared" si="3"/>
        <v>5.166666666666667</v>
      </c>
      <c r="BE66" s="267">
        <v>18600</v>
      </c>
      <c r="BF66" s="261">
        <v>539.13613719</v>
      </c>
      <c r="BG66" s="261">
        <v>392.35567532172399</v>
      </c>
      <c r="BH66" s="261">
        <v>-388.75733075657001</v>
      </c>
      <c r="BI66" s="266">
        <v>51.230152197093297</v>
      </c>
      <c r="BJ66" s="266">
        <v>5.23516758331498</v>
      </c>
      <c r="BK66" s="263">
        <f t="shared" si="4"/>
        <v>-0.88545862922217644</v>
      </c>
      <c r="BL66" s="263">
        <f t="shared" si="5"/>
        <v>26.429114491076575</v>
      </c>
      <c r="BM66" s="267">
        <v>18600</v>
      </c>
      <c r="BN66" s="261">
        <v>539.13613719</v>
      </c>
      <c r="BO66" s="261">
        <v>418.88582290307102</v>
      </c>
      <c r="BP66" s="261">
        <v>-417.48985369231002</v>
      </c>
      <c r="BQ66" s="266">
        <v>51.448082046913498</v>
      </c>
      <c r="BR66" s="266">
        <v>5.4350701969856701</v>
      </c>
      <c r="BS66" s="263">
        <f t="shared" si="6"/>
        <v>-0.69691221803700643</v>
      </c>
      <c r="BT66" s="263">
        <f t="shared" si="7"/>
        <v>26.429114491076575</v>
      </c>
      <c r="BU66" s="270"/>
      <c r="BV66" s="264">
        <v>-101.587979358916</v>
      </c>
      <c r="BW66" s="264">
        <v>-65.838606390514599</v>
      </c>
      <c r="BX66" s="263">
        <f t="shared" si="8"/>
        <v>-106.30610383193974</v>
      </c>
      <c r="BY66" s="263">
        <f t="shared" si="9"/>
        <v>-69.061800689589901</v>
      </c>
      <c r="BZ66" s="270"/>
      <c r="CA66" s="270"/>
      <c r="CB66" s="270"/>
      <c r="CC66" s="270"/>
      <c r="CD66" s="270"/>
      <c r="CE66" s="270"/>
      <c r="CF66" s="270"/>
      <c r="CG66" s="270"/>
      <c r="CH66" s="270"/>
      <c r="CI66" s="270"/>
      <c r="CJ66" s="270"/>
      <c r="CK66" s="270"/>
      <c r="CL66" s="270"/>
      <c r="CM66" s="270"/>
      <c r="CN66" s="270"/>
      <c r="CO66" s="270"/>
      <c r="CP66" s="270"/>
      <c r="CQ66" s="270"/>
      <c r="CR66" s="270"/>
    </row>
    <row r="67" spans="1:96" ht="12" customHeight="1">
      <c r="A67" s="257"/>
      <c r="B67" s="259">
        <f t="shared" si="10"/>
        <v>63</v>
      </c>
      <c r="C67" s="258"/>
      <c r="D67" s="272">
        <v>28.966744421324901</v>
      </c>
      <c r="E67" s="272">
        <v>28.966744421324901</v>
      </c>
      <c r="F67" s="272">
        <v>28.966744421324901</v>
      </c>
      <c r="G67" s="272">
        <v>28.966744421324901</v>
      </c>
      <c r="H67" s="272">
        <v>28.966744421324901</v>
      </c>
      <c r="I67" s="272">
        <v>28.966744421324901</v>
      </c>
      <c r="J67" s="272">
        <v>28.966744421324901</v>
      </c>
      <c r="K67" s="272">
        <v>28.966744421324901</v>
      </c>
      <c r="L67" s="272">
        <v>28.966744421324901</v>
      </c>
      <c r="M67" s="272">
        <v>28.966744421324901</v>
      </c>
      <c r="N67" s="272">
        <v>28.966744421324901</v>
      </c>
      <c r="O67" s="272">
        <v>28.966744421324901</v>
      </c>
      <c r="P67" s="272">
        <v>28.966744421324901</v>
      </c>
      <c r="Q67" s="272">
        <v>28.966744421324901</v>
      </c>
      <c r="R67" s="272">
        <v>28.966744421324901</v>
      </c>
      <c r="S67" s="258"/>
      <c r="T67" s="258">
        <v>28.734546990332898</v>
      </c>
      <c r="U67" s="258">
        <v>28.847104645934401</v>
      </c>
      <c r="V67" s="73">
        <f t="shared" si="2"/>
        <v>0.11255765560150266</v>
      </c>
      <c r="W67" s="257"/>
      <c r="X67" s="273">
        <v>48.956261249999997</v>
      </c>
      <c r="Y67" s="273">
        <v>48.956261249999997</v>
      </c>
      <c r="Z67" s="273">
        <v>48.956261249999997</v>
      </c>
      <c r="AA67" s="273">
        <v>48.956261249999997</v>
      </c>
      <c r="AB67" s="273">
        <v>48.956261249999997</v>
      </c>
      <c r="AC67" s="273">
        <v>48.956261249999997</v>
      </c>
      <c r="AD67" s="273">
        <v>48.956261249999997</v>
      </c>
      <c r="AE67" s="273">
        <v>22.8602109374999</v>
      </c>
      <c r="AF67" s="273">
        <v>48.956261249999997</v>
      </c>
      <c r="AG67" s="273">
        <v>48.956261249999997</v>
      </c>
      <c r="AH67" s="273">
        <v>48.956261249999997</v>
      </c>
      <c r="AI67" s="273">
        <v>48.956261249999997</v>
      </c>
      <c r="AJ67" s="273">
        <v>48.956261249999997</v>
      </c>
      <c r="AK67" s="273">
        <v>48.956261249999997</v>
      </c>
      <c r="AL67" s="273">
        <v>48.956261249999997</v>
      </c>
      <c r="AM67" s="257"/>
      <c r="AN67" s="74">
        <v>62</v>
      </c>
      <c r="AO67" s="74">
        <v>0</v>
      </c>
      <c r="AP67" s="74">
        <v>62</v>
      </c>
      <c r="AQ67" s="74">
        <v>7</v>
      </c>
      <c r="AR67" s="74">
        <v>609.61</v>
      </c>
      <c r="AS67" s="74">
        <v>30.48028</v>
      </c>
      <c r="AT67" s="290">
        <v>1E-3</v>
      </c>
      <c r="AU67" s="74">
        <v>22.8602109374999</v>
      </c>
      <c r="AV67" s="74">
        <v>1</v>
      </c>
      <c r="AW67" s="293">
        <v>1.4200000000000001E-4</v>
      </c>
      <c r="AX67" s="289">
        <v>3.8580000000000003E-2</v>
      </c>
      <c r="AY67" s="74">
        <v>2</v>
      </c>
      <c r="AZ67" s="74">
        <v>1</v>
      </c>
      <c r="BA67" s="74">
        <v>0</v>
      </c>
      <c r="BB67" s="257"/>
      <c r="BC67" s="257"/>
      <c r="BD67" s="263">
        <f t="shared" si="3"/>
        <v>5.25</v>
      </c>
      <c r="BE67" s="267">
        <v>18900</v>
      </c>
      <c r="BF67" s="261">
        <v>553.45062605999999</v>
      </c>
      <c r="BG67" s="261">
        <v>401.25825578630298</v>
      </c>
      <c r="BH67" s="261">
        <v>-396.87702342503098</v>
      </c>
      <c r="BI67" s="266">
        <v>51.297909493397597</v>
      </c>
      <c r="BJ67" s="266">
        <v>5.3087214230096498</v>
      </c>
      <c r="BK67" s="263">
        <f t="shared" si="4"/>
        <v>-0.81190478952750667</v>
      </c>
      <c r="BL67" s="263">
        <f t="shared" si="5"/>
        <v>40.743603361076566</v>
      </c>
      <c r="BM67" s="267">
        <v>18900</v>
      </c>
      <c r="BN67" s="261">
        <v>553.45062605999999</v>
      </c>
      <c r="BO67" s="261">
        <v>424.90376665655401</v>
      </c>
      <c r="BP67" s="261">
        <v>-422.84345508113699</v>
      </c>
      <c r="BQ67" s="266">
        <v>51.492198717577203</v>
      </c>
      <c r="BR67" s="266">
        <v>5.4842467034902498</v>
      </c>
      <c r="BS67" s="263">
        <f t="shared" si="6"/>
        <v>-0.64773571153242671</v>
      </c>
      <c r="BT67" s="263">
        <f t="shared" si="7"/>
        <v>40.743603361076566</v>
      </c>
      <c r="BU67" s="270"/>
      <c r="BV67" s="264">
        <v>-93.834147751830301</v>
      </c>
      <c r="BW67" s="264">
        <v>-60.190081325393699</v>
      </c>
      <c r="BX67" s="263">
        <f t="shared" si="8"/>
        <v>-98.552272224854036</v>
      </c>
      <c r="BY67" s="263">
        <f t="shared" si="9"/>
        <v>-63.413275624468994</v>
      </c>
      <c r="BZ67" s="270"/>
      <c r="CA67" s="270"/>
      <c r="CB67" s="270"/>
      <c r="CC67" s="270"/>
      <c r="CD67" s="270"/>
      <c r="CE67" s="270"/>
      <c r="CF67" s="270"/>
      <c r="CG67" s="270"/>
      <c r="CH67" s="270"/>
      <c r="CI67" s="270"/>
      <c r="CJ67" s="270"/>
      <c r="CK67" s="270"/>
      <c r="CL67" s="270"/>
      <c r="CM67" s="270"/>
      <c r="CN67" s="270"/>
      <c r="CO67" s="270"/>
      <c r="CP67" s="270"/>
      <c r="CQ67" s="270"/>
      <c r="CR67" s="270"/>
    </row>
    <row r="68" spans="1:96" ht="12" customHeight="1">
      <c r="A68" s="257"/>
      <c r="B68" s="259">
        <f t="shared" si="10"/>
        <v>64</v>
      </c>
      <c r="C68" s="258"/>
      <c r="D68" s="272">
        <v>28.3571389525749</v>
      </c>
      <c r="E68" s="272">
        <v>28.3571389525749</v>
      </c>
      <c r="F68" s="272">
        <v>28.3571389525749</v>
      </c>
      <c r="G68" s="272">
        <v>28.3571389525749</v>
      </c>
      <c r="H68" s="272">
        <v>28.3571389525749</v>
      </c>
      <c r="I68" s="272">
        <v>28.3571389525749</v>
      </c>
      <c r="J68" s="272">
        <v>28.3571389525749</v>
      </c>
      <c r="K68" s="272">
        <v>28.3571389525749</v>
      </c>
      <c r="L68" s="272">
        <v>28.3571389525749</v>
      </c>
      <c r="M68" s="272">
        <v>28.3571389525749</v>
      </c>
      <c r="N68" s="272">
        <v>28.3571389525749</v>
      </c>
      <c r="O68" s="272">
        <v>28.3571389525749</v>
      </c>
      <c r="P68" s="272">
        <v>28.3571389525749</v>
      </c>
      <c r="Q68" s="272">
        <v>28.3571389525749</v>
      </c>
      <c r="R68" s="272">
        <v>28.3571389525749</v>
      </c>
      <c r="S68" s="258"/>
      <c r="T68" s="258">
        <v>28.1569011496745</v>
      </c>
      <c r="U68" s="258">
        <v>28.249668981542399</v>
      </c>
      <c r="V68" s="73">
        <f t="shared" si="2"/>
        <v>9.2767831867899275E-2</v>
      </c>
      <c r="W68" s="257"/>
      <c r="X68" s="273">
        <v>48.346655624999997</v>
      </c>
      <c r="Y68" s="273">
        <v>48.346655624999997</v>
      </c>
      <c r="Z68" s="273">
        <v>48.346655624999997</v>
      </c>
      <c r="AA68" s="273">
        <v>48.346655624999997</v>
      </c>
      <c r="AB68" s="273">
        <v>48.346655624999997</v>
      </c>
      <c r="AC68" s="273">
        <v>48.346655624999997</v>
      </c>
      <c r="AD68" s="273">
        <v>48.346655624999997</v>
      </c>
      <c r="AE68" s="273">
        <v>22.2506054687499</v>
      </c>
      <c r="AF68" s="273">
        <v>48.346655624999997</v>
      </c>
      <c r="AG68" s="273">
        <v>48.346655624999997</v>
      </c>
      <c r="AH68" s="273">
        <v>48.346655624999997</v>
      </c>
      <c r="AI68" s="273">
        <v>48.346655624999997</v>
      </c>
      <c r="AJ68" s="273">
        <v>48.346655624999997</v>
      </c>
      <c r="AK68" s="273">
        <v>48.346655624999997</v>
      </c>
      <c r="AL68" s="273">
        <v>48.346655624999997</v>
      </c>
      <c r="AM68" s="257"/>
      <c r="AN68" s="74">
        <v>63</v>
      </c>
      <c r="AO68" s="74">
        <v>0</v>
      </c>
      <c r="AP68" s="74">
        <v>63</v>
      </c>
      <c r="AQ68" s="74">
        <v>7</v>
      </c>
      <c r="AR68" s="74">
        <v>609.61</v>
      </c>
      <c r="AS68" s="74">
        <v>30.48028</v>
      </c>
      <c r="AT68" s="290">
        <v>1E-3</v>
      </c>
      <c r="AU68" s="74">
        <v>22.2506054687499</v>
      </c>
      <c r="AV68" s="74">
        <v>1</v>
      </c>
      <c r="AW68" s="293">
        <v>1.4200000000000001E-4</v>
      </c>
      <c r="AX68" s="289">
        <v>3.8580000000000003E-2</v>
      </c>
      <c r="AY68" s="74">
        <v>2</v>
      </c>
      <c r="AZ68" s="74">
        <v>1</v>
      </c>
      <c r="BA68" s="74">
        <v>0</v>
      </c>
      <c r="BB68" s="257"/>
      <c r="BC68" s="257"/>
      <c r="BD68" s="263">
        <f t="shared" si="3"/>
        <v>5.333333333333333</v>
      </c>
      <c r="BE68" s="267">
        <v>19200</v>
      </c>
      <c r="BF68" s="261">
        <v>567.28577393</v>
      </c>
      <c r="BG68" s="261">
        <v>411.73652198343098</v>
      </c>
      <c r="BH68" s="261">
        <v>-406.62935509124497</v>
      </c>
      <c r="BI68" s="266">
        <v>51.377691230434003</v>
      </c>
      <c r="BJ68" s="266">
        <v>5.3936490751552801</v>
      </c>
      <c r="BK68" s="263">
        <f t="shared" si="4"/>
        <v>-0.7269771373818763</v>
      </c>
      <c r="BL68" s="263">
        <f t="shared" si="5"/>
        <v>54.578751231076581</v>
      </c>
      <c r="BM68" s="267">
        <v>19200</v>
      </c>
      <c r="BN68" s="261">
        <v>567.28577393</v>
      </c>
      <c r="BO68" s="261">
        <v>432.10258497501297</v>
      </c>
      <c r="BP68" s="261">
        <v>-429.39441451277702</v>
      </c>
      <c r="BQ68" s="266">
        <v>51.545226808591401</v>
      </c>
      <c r="BR68" s="266">
        <v>5.5420950260476003</v>
      </c>
      <c r="BS68" s="263">
        <f t="shared" si="6"/>
        <v>-0.5898873889750762</v>
      </c>
      <c r="BT68" s="263">
        <f t="shared" si="7"/>
        <v>54.578751231076581</v>
      </c>
      <c r="BU68" s="270"/>
      <c r="BV68" s="264">
        <v>-85.052637079329799</v>
      </c>
      <c r="BW68" s="264">
        <v>-53.882349692027297</v>
      </c>
      <c r="BX68" s="263">
        <f t="shared" si="8"/>
        <v>-89.770761552353534</v>
      </c>
      <c r="BY68" s="263">
        <f t="shared" si="9"/>
        <v>-57.105543991102593</v>
      </c>
      <c r="BZ68" s="270"/>
      <c r="CA68" s="270"/>
      <c r="CB68" s="270"/>
      <c r="CC68" s="270"/>
      <c r="CD68" s="270"/>
      <c r="CE68" s="270"/>
      <c r="CF68" s="270"/>
      <c r="CG68" s="270"/>
      <c r="CH68" s="270"/>
      <c r="CI68" s="270"/>
      <c r="CJ68" s="270"/>
      <c r="CK68" s="270"/>
      <c r="CL68" s="270"/>
      <c r="CM68" s="270"/>
      <c r="CN68" s="270"/>
      <c r="CO68" s="270"/>
      <c r="CP68" s="270"/>
      <c r="CQ68" s="270"/>
      <c r="CR68" s="270"/>
    </row>
    <row r="69" spans="1:96" ht="12" customHeight="1">
      <c r="A69" s="257"/>
      <c r="B69" s="259">
        <f t="shared" si="10"/>
        <v>65</v>
      </c>
      <c r="C69" s="258"/>
      <c r="D69" s="272">
        <v>27.747533483824899</v>
      </c>
      <c r="E69" s="272">
        <v>27.747533483824899</v>
      </c>
      <c r="F69" s="272">
        <v>27.747533483824899</v>
      </c>
      <c r="G69" s="272">
        <v>27.747533483824899</v>
      </c>
      <c r="H69" s="272">
        <v>27.747533483824899</v>
      </c>
      <c r="I69" s="272">
        <v>27.747533483824899</v>
      </c>
      <c r="J69" s="272">
        <v>27.747533483824899</v>
      </c>
      <c r="K69" s="272">
        <v>27.747533483824899</v>
      </c>
      <c r="L69" s="272">
        <v>27.747533483824899</v>
      </c>
      <c r="M69" s="272">
        <v>27.747533483824899</v>
      </c>
      <c r="N69" s="272">
        <v>27.747533483824899</v>
      </c>
      <c r="O69" s="272">
        <v>27.747533483824899</v>
      </c>
      <c r="P69" s="272">
        <v>27.747533483824899</v>
      </c>
      <c r="Q69" s="272">
        <v>27.747533483824899</v>
      </c>
      <c r="R69" s="272">
        <v>27.747533483824899</v>
      </c>
      <c r="S69" s="258"/>
      <c r="T69" s="258">
        <v>27.579176342844999</v>
      </c>
      <c r="U69" s="258">
        <v>27.6519311978908</v>
      </c>
      <c r="V69" s="73">
        <f t="shared" si="2"/>
        <v>7.2754855045801037E-2</v>
      </c>
      <c r="W69" s="257"/>
      <c r="X69" s="273">
        <v>47.737050000000004</v>
      </c>
      <c r="Y69" s="273">
        <v>47.737050000000004</v>
      </c>
      <c r="Z69" s="273">
        <v>47.737050000000004</v>
      </c>
      <c r="AA69" s="273">
        <v>47.737050000000004</v>
      </c>
      <c r="AB69" s="273">
        <v>47.737050000000004</v>
      </c>
      <c r="AC69" s="273">
        <v>47.737050000000004</v>
      </c>
      <c r="AD69" s="273">
        <v>47.737050000000004</v>
      </c>
      <c r="AE69" s="273">
        <v>21.640999999999899</v>
      </c>
      <c r="AF69" s="273">
        <v>47.737050000000004</v>
      </c>
      <c r="AG69" s="273">
        <v>47.737050000000004</v>
      </c>
      <c r="AH69" s="273">
        <v>47.737050000000004</v>
      </c>
      <c r="AI69" s="273">
        <v>47.737050000000004</v>
      </c>
      <c r="AJ69" s="273">
        <v>47.737050000000004</v>
      </c>
      <c r="AK69" s="273">
        <v>47.737050000000004</v>
      </c>
      <c r="AL69" s="273">
        <v>47.737050000000004</v>
      </c>
      <c r="AM69" s="257"/>
      <c r="AN69" s="74">
        <v>64</v>
      </c>
      <c r="AO69" s="74">
        <v>0</v>
      </c>
      <c r="AP69" s="74">
        <v>64</v>
      </c>
      <c r="AQ69" s="74">
        <v>7</v>
      </c>
      <c r="AR69" s="74">
        <v>609.61</v>
      </c>
      <c r="AS69" s="74">
        <v>30.48028</v>
      </c>
      <c r="AT69" s="290">
        <v>1E-3</v>
      </c>
      <c r="AU69" s="74">
        <v>21.640999999999899</v>
      </c>
      <c r="AV69" s="74">
        <v>1</v>
      </c>
      <c r="AW69" s="293">
        <v>1.4200000000000001E-4</v>
      </c>
      <c r="AX69" s="289">
        <v>3.8580000000000003E-2</v>
      </c>
      <c r="AY69" s="74">
        <v>1</v>
      </c>
      <c r="AZ69" s="74">
        <v>1</v>
      </c>
      <c r="BA69" s="74">
        <v>0</v>
      </c>
      <c r="BB69" s="257"/>
      <c r="BC69" s="257"/>
      <c r="BD69" s="263">
        <f t="shared" si="3"/>
        <v>5.416666666666667</v>
      </c>
      <c r="BE69" s="267">
        <v>19500</v>
      </c>
      <c r="BF69" s="261">
        <v>580.49</v>
      </c>
      <c r="BG69" s="261">
        <v>423.67061457377702</v>
      </c>
      <c r="BH69" s="261">
        <v>-417.916779696508</v>
      </c>
      <c r="BI69" s="266">
        <v>51.468303071590697</v>
      </c>
      <c r="BJ69" s="266">
        <v>5.4885979010231498</v>
      </c>
      <c r="BK69" s="263">
        <f t="shared" si="4"/>
        <v>-0.63202831151400662</v>
      </c>
      <c r="BL69" s="263">
        <f t="shared" si="5"/>
        <v>67.782977301076585</v>
      </c>
      <c r="BM69" s="267">
        <v>19500</v>
      </c>
      <c r="BN69" s="261">
        <v>580.49</v>
      </c>
      <c r="BO69" s="261">
        <v>440.414941368173</v>
      </c>
      <c r="BP69" s="261">
        <v>-437.09083861322699</v>
      </c>
      <c r="BQ69" s="266">
        <v>51.606542422176801</v>
      </c>
      <c r="BR69" s="266">
        <v>5.60786681391202</v>
      </c>
      <c r="BS69" s="263">
        <f t="shared" si="6"/>
        <v>-0.52411560111065647</v>
      </c>
      <c r="BT69" s="263">
        <f t="shared" si="7"/>
        <v>67.782977301076585</v>
      </c>
      <c r="BU69" s="270"/>
      <c r="BV69" s="264">
        <v>-75.339623146247703</v>
      </c>
      <c r="BW69" s="264">
        <v>-46.984494270034503</v>
      </c>
      <c r="BX69" s="263">
        <f t="shared" si="8"/>
        <v>-80.057747619271439</v>
      </c>
      <c r="BY69" s="263">
        <f t="shared" si="9"/>
        <v>-50.207688569109798</v>
      </c>
      <c r="BZ69" s="270"/>
      <c r="CA69" s="270"/>
      <c r="CB69" s="270"/>
      <c r="CC69" s="270"/>
      <c r="CD69" s="270"/>
      <c r="CE69" s="270"/>
      <c r="CF69" s="270"/>
      <c r="CG69" s="270"/>
      <c r="CH69" s="270"/>
      <c r="CI69" s="270"/>
      <c r="CJ69" s="270"/>
      <c r="CK69" s="270"/>
      <c r="CL69" s="270"/>
      <c r="CM69" s="270"/>
      <c r="CN69" s="270"/>
      <c r="CO69" s="270"/>
      <c r="CP69" s="270"/>
      <c r="CQ69" s="270"/>
      <c r="CR69" s="270"/>
    </row>
    <row r="70" spans="1:96" ht="12" customHeight="1">
      <c r="A70" s="270"/>
      <c r="B70" s="270"/>
      <c r="C70" s="270"/>
      <c r="D70" s="270"/>
      <c r="E70" s="270"/>
      <c r="F70" s="270"/>
      <c r="G70" s="270"/>
      <c r="H70" s="270"/>
      <c r="I70" s="270"/>
      <c r="J70" s="270"/>
      <c r="K70" s="270"/>
      <c r="L70" s="270"/>
      <c r="M70" s="270"/>
      <c r="N70" s="270"/>
      <c r="O70" s="270"/>
      <c r="P70" s="270"/>
      <c r="Q70" s="270"/>
      <c r="R70" s="270"/>
      <c r="S70" s="270"/>
      <c r="T70" s="270"/>
      <c r="U70" s="270"/>
      <c r="V70" s="270"/>
      <c r="W70" s="270"/>
      <c r="X70" s="274"/>
      <c r="Y70" s="274"/>
      <c r="Z70" s="274"/>
      <c r="AA70" s="274"/>
      <c r="AB70" s="274"/>
      <c r="AC70" s="274"/>
      <c r="AD70" s="274"/>
      <c r="AE70" s="274"/>
      <c r="AF70" s="274"/>
      <c r="AG70" s="274"/>
      <c r="AH70" s="274"/>
      <c r="AI70" s="274"/>
      <c r="AJ70" s="274"/>
      <c r="AK70" s="274"/>
      <c r="AL70" s="274"/>
      <c r="AM70" s="270"/>
      <c r="AN70" s="189"/>
      <c r="AO70" s="189"/>
      <c r="AP70" s="189"/>
      <c r="AQ70" s="189"/>
      <c r="AR70" s="189"/>
      <c r="AS70" s="189"/>
      <c r="AT70" s="189"/>
      <c r="AU70" s="189"/>
      <c r="AV70" s="189"/>
      <c r="AW70" s="294"/>
      <c r="AX70" s="189"/>
      <c r="AY70" s="189"/>
      <c r="AZ70" s="189"/>
      <c r="BA70" s="189"/>
      <c r="BB70" s="257"/>
      <c r="BC70" s="257"/>
      <c r="BD70" s="263">
        <f t="shared" ref="BD70:BD133" si="11">BE70/$BD$4</f>
        <v>5.5</v>
      </c>
      <c r="BE70" s="267">
        <v>19800</v>
      </c>
      <c r="BF70" s="261">
        <v>592.91863602000001</v>
      </c>
      <c r="BG70" s="261">
        <v>436.89773025094797</v>
      </c>
      <c r="BH70" s="261">
        <v>-430.59571321329099</v>
      </c>
      <c r="BI70" s="266">
        <v>51.568219475830404</v>
      </c>
      <c r="BJ70" s="266">
        <v>5.5919281407046197</v>
      </c>
      <c r="BK70" s="263">
        <f t="shared" ref="BK70:BK133" si="12">BJ70-AVERAGE($BJ$5:$BJ$292)</f>
        <v>-0.5286980718325367</v>
      </c>
      <c r="BL70" s="263">
        <f t="shared" ref="BL70:BL133" si="13">BF70-AVERAGE($BF$5:$BF$292)</f>
        <v>80.211613321076584</v>
      </c>
      <c r="BM70" s="267">
        <v>19800</v>
      </c>
      <c r="BN70" s="261">
        <v>592.91863602000001</v>
      </c>
      <c r="BO70" s="261">
        <v>449.74530205393597</v>
      </c>
      <c r="BP70" s="261">
        <v>-445.85219618534097</v>
      </c>
      <c r="BQ70" s="266">
        <v>51.675300134886299</v>
      </c>
      <c r="BR70" s="266">
        <v>5.6806056486982603</v>
      </c>
      <c r="BS70" s="263">
        <f t="shared" ref="BS70:BS133" si="14">BR70-AVERAGE($BR$5:$BR$292)</f>
        <v>-0.45137676632441615</v>
      </c>
      <c r="BT70" s="263">
        <f t="shared" ref="BT70:BT133" si="15">BN70-AVERAGE($BN$5:$BN$292)</f>
        <v>80.211613321076584</v>
      </c>
      <c r="BU70" s="270"/>
      <c r="BV70" s="264">
        <v>-64.801483655373801</v>
      </c>
      <c r="BW70" s="264">
        <v>-39.572060921804102</v>
      </c>
      <c r="BX70" s="263">
        <f t="shared" ref="BX70:BX133" si="16">BV70-AVERAGE($BV$5:$BV$292)</f>
        <v>-69.519608128397536</v>
      </c>
      <c r="BY70" s="263">
        <f t="shared" ref="BY70:BY133" si="17">BW70-AVERAGE($BW$5:$BW$292)</f>
        <v>-42.795255220879397</v>
      </c>
      <c r="BZ70" s="270"/>
      <c r="CA70" s="270"/>
      <c r="CB70" s="270"/>
      <c r="CC70" s="270"/>
      <c r="CD70" s="270"/>
      <c r="CE70" s="270"/>
      <c r="CF70" s="270"/>
      <c r="CG70" s="270"/>
      <c r="CH70" s="270"/>
      <c r="CI70" s="270"/>
      <c r="CJ70" s="270"/>
      <c r="CK70" s="270"/>
      <c r="CL70" s="270"/>
      <c r="CM70" s="270"/>
      <c r="CN70" s="270"/>
      <c r="CO70" s="270"/>
      <c r="CP70" s="270"/>
      <c r="CQ70" s="270"/>
      <c r="CR70" s="270"/>
    </row>
    <row r="71" spans="1:96" ht="12" customHeight="1">
      <c r="A71" s="270"/>
      <c r="B71" s="270"/>
      <c r="C71" s="270"/>
      <c r="D71" s="270"/>
      <c r="E71" s="270"/>
      <c r="F71" s="270"/>
      <c r="G71" s="270"/>
      <c r="H71" s="270"/>
      <c r="I71" s="270"/>
      <c r="J71" s="270"/>
      <c r="K71" s="270"/>
      <c r="L71" s="270"/>
      <c r="M71" s="270"/>
      <c r="N71" s="270"/>
      <c r="O71" s="270"/>
      <c r="P71" s="270"/>
      <c r="Q71" s="270"/>
      <c r="R71" s="270"/>
      <c r="S71" s="270"/>
      <c r="T71" s="270"/>
      <c r="U71" s="270"/>
      <c r="V71" s="270"/>
      <c r="W71" s="270"/>
      <c r="X71" s="274"/>
      <c r="Y71" s="274"/>
      <c r="Z71" s="274"/>
      <c r="AA71" s="274"/>
      <c r="AB71" s="274"/>
      <c r="AC71" s="274"/>
      <c r="AD71" s="274"/>
      <c r="AE71" s="274"/>
      <c r="AF71" s="274"/>
      <c r="AG71" s="274"/>
      <c r="AH71" s="274"/>
      <c r="AI71" s="274"/>
      <c r="AJ71" s="274"/>
      <c r="AK71" s="274"/>
      <c r="AL71" s="274"/>
      <c r="AM71" s="270"/>
      <c r="AN71" s="189"/>
      <c r="AO71" s="189"/>
      <c r="AP71" s="189"/>
      <c r="AQ71" s="189"/>
      <c r="AR71" s="189"/>
      <c r="AS71" s="189"/>
      <c r="AT71" s="189"/>
      <c r="AU71" s="189"/>
      <c r="AV71" s="189"/>
      <c r="AW71" s="294"/>
      <c r="AX71" s="189"/>
      <c r="AY71" s="189"/>
      <c r="AZ71" s="189"/>
      <c r="BA71" s="189"/>
      <c r="BB71" s="257"/>
      <c r="BC71" s="257"/>
      <c r="BD71" s="263">
        <f t="shared" si="11"/>
        <v>5.583333333333333</v>
      </c>
      <c r="BE71" s="267">
        <v>20100</v>
      </c>
      <c r="BF71" s="261">
        <v>604.43551124999999</v>
      </c>
      <c r="BG71" s="261">
        <v>451.21753111186598</v>
      </c>
      <c r="BH71" s="261">
        <v>-444.480341419269</v>
      </c>
      <c r="BI71" s="266">
        <v>51.675654516843899</v>
      </c>
      <c r="BJ71" s="266">
        <v>5.7017914586942098</v>
      </c>
      <c r="BK71" s="263">
        <f t="shared" si="12"/>
        <v>-0.41883475384294666</v>
      </c>
      <c r="BL71" s="263">
        <f t="shared" si="13"/>
        <v>91.728488551076566</v>
      </c>
      <c r="BM71" s="267">
        <v>20100</v>
      </c>
      <c r="BN71" s="261">
        <v>604.43551124999999</v>
      </c>
      <c r="BO71" s="261">
        <v>459.97151262507202</v>
      </c>
      <c r="BP71" s="261">
        <v>-455.56988167157101</v>
      </c>
      <c r="BQ71" s="266">
        <v>51.750456834190302</v>
      </c>
      <c r="BR71" s="266">
        <v>5.7591784764930001</v>
      </c>
      <c r="BS71" s="263">
        <f t="shared" si="14"/>
        <v>-0.37280393852967642</v>
      </c>
      <c r="BT71" s="263">
        <f t="shared" si="15"/>
        <v>91.728488551076566</v>
      </c>
      <c r="BU71" s="270"/>
      <c r="BV71" s="264">
        <v>-53.553633150375703</v>
      </c>
      <c r="BW71" s="264">
        <v>-31.726231208188501</v>
      </c>
      <c r="BX71" s="263">
        <f t="shared" si="16"/>
        <v>-58.271757623399438</v>
      </c>
      <c r="BY71" s="263">
        <f t="shared" si="17"/>
        <v>-34.949425507263797</v>
      </c>
      <c r="BZ71" s="270"/>
      <c r="CA71" s="270"/>
      <c r="CB71" s="270"/>
      <c r="CC71" s="270"/>
      <c r="CD71" s="270"/>
      <c r="CE71" s="270"/>
      <c r="CF71" s="270"/>
      <c r="CG71" s="270"/>
      <c r="CH71" s="270"/>
      <c r="CI71" s="270"/>
      <c r="CJ71" s="270"/>
      <c r="CK71" s="270"/>
      <c r="CL71" s="270"/>
      <c r="CM71" s="270"/>
      <c r="CN71" s="270"/>
      <c r="CO71" s="270"/>
      <c r="CP71" s="270"/>
      <c r="CQ71" s="270"/>
      <c r="CR71" s="270"/>
    </row>
    <row r="72" spans="1:96" ht="12" customHeight="1">
      <c r="A72" s="270"/>
      <c r="B72" s="270"/>
      <c r="C72" s="270"/>
      <c r="D72" s="270"/>
      <c r="E72" s="270"/>
      <c r="F72" s="270"/>
      <c r="G72" s="270"/>
      <c r="H72" s="270"/>
      <c r="I72" s="270"/>
      <c r="J72" s="270"/>
      <c r="K72" s="270"/>
      <c r="L72" s="270"/>
      <c r="M72" s="270"/>
      <c r="N72" s="270"/>
      <c r="O72" s="270"/>
      <c r="P72" s="270"/>
      <c r="Q72" s="270"/>
      <c r="R72" s="270"/>
      <c r="S72" s="270"/>
      <c r="T72" s="270"/>
      <c r="U72" s="270"/>
      <c r="V72" s="270"/>
      <c r="W72" s="270"/>
      <c r="X72" s="274"/>
      <c r="Y72" s="274"/>
      <c r="Z72" s="274"/>
      <c r="AA72" s="274"/>
      <c r="AB72" s="274"/>
      <c r="AC72" s="274"/>
      <c r="AD72" s="274"/>
      <c r="AE72" s="274"/>
      <c r="AF72" s="274"/>
      <c r="AG72" s="274"/>
      <c r="AH72" s="274"/>
      <c r="AI72" s="274"/>
      <c r="AJ72" s="274"/>
      <c r="AK72" s="274"/>
      <c r="AL72" s="274"/>
      <c r="AM72" s="270"/>
      <c r="AN72" s="189"/>
      <c r="AO72" s="189"/>
      <c r="AP72" s="189"/>
      <c r="AQ72" s="189"/>
      <c r="AR72" s="189"/>
      <c r="AS72" s="189"/>
      <c r="AT72" s="189"/>
      <c r="AU72" s="189"/>
      <c r="AV72" s="189"/>
      <c r="AW72" s="294"/>
      <c r="AX72" s="189"/>
      <c r="AY72" s="189"/>
      <c r="AZ72" s="189"/>
      <c r="BA72" s="189"/>
      <c r="BB72" s="257"/>
      <c r="BC72" s="257"/>
      <c r="BD72" s="263">
        <f t="shared" si="11"/>
        <v>5.666666666666667</v>
      </c>
      <c r="BE72" s="267">
        <v>20400</v>
      </c>
      <c r="BF72" s="261">
        <v>614.91444438999997</v>
      </c>
      <c r="BG72" s="261">
        <v>466.400280499546</v>
      </c>
      <c r="BH72" s="261">
        <v>-459.34984768036099</v>
      </c>
      <c r="BI72" s="266">
        <v>51.788651246433801</v>
      </c>
      <c r="BJ72" s="266">
        <v>5.8162205202679704</v>
      </c>
      <c r="BK72" s="263">
        <f t="shared" si="12"/>
        <v>-0.30440569226918601</v>
      </c>
      <c r="BL72" s="263">
        <f t="shared" si="13"/>
        <v>102.20742169107655</v>
      </c>
      <c r="BM72" s="267">
        <v>20400</v>
      </c>
      <c r="BN72" s="261">
        <v>614.91444438999997</v>
      </c>
      <c r="BO72" s="261">
        <v>470.948116647799</v>
      </c>
      <c r="BP72" s="261">
        <v>-466.10968370925599</v>
      </c>
      <c r="BQ72" s="266">
        <v>51.830809310196301</v>
      </c>
      <c r="BR72" s="266">
        <v>5.8423181971056604</v>
      </c>
      <c r="BS72" s="263">
        <f t="shared" si="14"/>
        <v>-0.28966421791701613</v>
      </c>
      <c r="BT72" s="263">
        <f t="shared" si="15"/>
        <v>102.20742169107655</v>
      </c>
      <c r="BU72" s="270"/>
      <c r="BV72" s="264">
        <v>-41.719258986516202</v>
      </c>
      <c r="BW72" s="264">
        <v>-23.532933281578799</v>
      </c>
      <c r="BX72" s="263">
        <f t="shared" si="16"/>
        <v>-46.437383459539937</v>
      </c>
      <c r="BY72" s="263">
        <f t="shared" si="17"/>
        <v>-26.756127580654095</v>
      </c>
      <c r="BZ72" s="270"/>
      <c r="CA72" s="270"/>
      <c r="CB72" s="270"/>
      <c r="CC72" s="270"/>
      <c r="CD72" s="270"/>
      <c r="CE72" s="270"/>
      <c r="CF72" s="270"/>
      <c r="CG72" s="270"/>
      <c r="CH72" s="270"/>
      <c r="CI72" s="270"/>
      <c r="CJ72" s="270"/>
      <c r="CK72" s="270"/>
      <c r="CL72" s="270"/>
      <c r="CM72" s="270"/>
      <c r="CN72" s="270"/>
      <c r="CO72" s="270"/>
      <c r="CP72" s="270"/>
      <c r="CQ72" s="270"/>
      <c r="CR72" s="270"/>
    </row>
    <row r="73" spans="1:96" ht="12" customHeight="1">
      <c r="A73" s="270"/>
      <c r="B73" s="270"/>
      <c r="C73" s="270"/>
      <c r="D73" s="270"/>
      <c r="E73" s="270"/>
      <c r="F73" s="270"/>
      <c r="G73" s="270"/>
      <c r="H73" s="270"/>
      <c r="I73" s="270"/>
      <c r="J73" s="270"/>
      <c r="K73" s="270"/>
      <c r="L73" s="270"/>
      <c r="M73" s="270"/>
      <c r="N73" s="270"/>
      <c r="O73" s="270"/>
      <c r="P73" s="270"/>
      <c r="Q73" s="270"/>
      <c r="R73" s="270"/>
      <c r="S73" s="270"/>
      <c r="T73" s="270"/>
      <c r="U73" s="270"/>
      <c r="V73" s="270"/>
      <c r="W73" s="270"/>
      <c r="X73" s="274"/>
      <c r="Y73" s="274"/>
      <c r="Z73" s="274"/>
      <c r="AA73" s="274"/>
      <c r="AB73" s="274"/>
      <c r="AC73" s="274"/>
      <c r="AD73" s="274"/>
      <c r="AE73" s="274"/>
      <c r="AF73" s="274"/>
      <c r="AG73" s="274"/>
      <c r="AH73" s="274"/>
      <c r="AI73" s="274"/>
      <c r="AJ73" s="274"/>
      <c r="AK73" s="274"/>
      <c r="AL73" s="274"/>
      <c r="AM73" s="270"/>
      <c r="AN73" s="189"/>
      <c r="AO73" s="189"/>
      <c r="AP73" s="189"/>
      <c r="AQ73" s="189"/>
      <c r="AR73" s="189"/>
      <c r="AS73" s="189"/>
      <c r="AT73" s="189"/>
      <c r="AU73" s="189"/>
      <c r="AV73" s="189"/>
      <c r="AW73" s="294"/>
      <c r="AX73" s="189"/>
      <c r="AY73" s="189"/>
      <c r="AZ73" s="189"/>
      <c r="BA73" s="189"/>
      <c r="BB73" s="257"/>
      <c r="BC73" s="257"/>
      <c r="BD73" s="263">
        <f t="shared" si="11"/>
        <v>5.75</v>
      </c>
      <c r="BE73" s="267">
        <v>20700</v>
      </c>
      <c r="BF73" s="261">
        <v>624.24062605999995</v>
      </c>
      <c r="BG73" s="261">
        <v>482.19654002113901</v>
      </c>
      <c r="BH73" s="261">
        <v>-474.95798588337499</v>
      </c>
      <c r="BI73" s="266">
        <v>51.905176681829801</v>
      </c>
      <c r="BJ73" s="266">
        <v>5.9332176528190104</v>
      </c>
      <c r="BK73" s="263">
        <f t="shared" si="12"/>
        <v>-0.18740855971814607</v>
      </c>
      <c r="BL73" s="263">
        <f t="shared" si="13"/>
        <v>111.53360336107653</v>
      </c>
      <c r="BM73" s="267">
        <v>20700</v>
      </c>
      <c r="BN73" s="261">
        <v>624.24062605999995</v>
      </c>
      <c r="BO73" s="261">
        <v>482.51105058143003</v>
      </c>
      <c r="BP73" s="261">
        <v>-477.31591115355201</v>
      </c>
      <c r="BQ73" s="266">
        <v>51.9150412338034</v>
      </c>
      <c r="BR73" s="266">
        <v>5.92867248938812</v>
      </c>
      <c r="BS73" s="263">
        <f t="shared" si="14"/>
        <v>-0.20330992563455652</v>
      </c>
      <c r="BT73" s="263">
        <f t="shared" si="15"/>
        <v>111.53360336107653</v>
      </c>
      <c r="BU73" s="270"/>
      <c r="BV73" s="264">
        <v>-29.427972172920299</v>
      </c>
      <c r="BW73" s="264">
        <v>-15.081900793930201</v>
      </c>
      <c r="BX73" s="263">
        <f t="shared" si="16"/>
        <v>-34.146096645944034</v>
      </c>
      <c r="BY73" s="263">
        <f t="shared" si="17"/>
        <v>-18.305095093005498</v>
      </c>
      <c r="BZ73" s="270"/>
      <c r="CA73" s="270"/>
      <c r="CB73" s="270"/>
      <c r="CC73" s="270"/>
      <c r="CD73" s="270"/>
      <c r="CE73" s="270"/>
      <c r="CF73" s="270"/>
      <c r="CG73" s="270"/>
      <c r="CH73" s="270"/>
      <c r="CI73" s="270"/>
      <c r="CJ73" s="270"/>
      <c r="CK73" s="270"/>
      <c r="CL73" s="270"/>
      <c r="CM73" s="270"/>
      <c r="CN73" s="270"/>
      <c r="CO73" s="270"/>
      <c r="CP73" s="270"/>
      <c r="CQ73" s="270"/>
      <c r="CR73" s="270"/>
    </row>
    <row r="74" spans="1:96" ht="12" customHeight="1">
      <c r="A74" s="270"/>
      <c r="B74" s="270"/>
      <c r="C74" s="270"/>
      <c r="D74" s="270"/>
      <c r="E74" s="270"/>
      <c r="F74" s="270"/>
      <c r="G74" s="270"/>
      <c r="H74" s="270"/>
      <c r="I74" s="270"/>
      <c r="J74" s="270"/>
      <c r="K74" s="270"/>
      <c r="L74" s="270"/>
      <c r="M74" s="270"/>
      <c r="N74" s="270"/>
      <c r="O74" s="270"/>
      <c r="P74" s="270"/>
      <c r="Q74" s="270"/>
      <c r="R74" s="270"/>
      <c r="S74" s="270"/>
      <c r="T74" s="270"/>
      <c r="U74" s="270"/>
      <c r="V74" s="270"/>
      <c r="W74" s="270"/>
      <c r="X74" s="274"/>
      <c r="Y74" s="274"/>
      <c r="Z74" s="274"/>
      <c r="AA74" s="274"/>
      <c r="AB74" s="274"/>
      <c r="AC74" s="274"/>
      <c r="AD74" s="274"/>
      <c r="AE74" s="274"/>
      <c r="AF74" s="274"/>
      <c r="AG74" s="274"/>
      <c r="AH74" s="274"/>
      <c r="AI74" s="274"/>
      <c r="AJ74" s="274"/>
      <c r="AK74" s="274"/>
      <c r="AL74" s="274"/>
      <c r="AM74" s="270"/>
      <c r="AN74" s="189"/>
      <c r="AO74" s="189"/>
      <c r="AP74" s="189"/>
      <c r="AQ74" s="189"/>
      <c r="AR74" s="189"/>
      <c r="AS74" s="189"/>
      <c r="AT74" s="189"/>
      <c r="AU74" s="189"/>
      <c r="AV74" s="189"/>
      <c r="AW74" s="294"/>
      <c r="AX74" s="189"/>
      <c r="AY74" s="189"/>
      <c r="AZ74" s="189"/>
      <c r="BA74" s="189"/>
      <c r="BB74" s="257"/>
      <c r="BC74" s="257"/>
      <c r="BD74" s="263">
        <f t="shared" si="11"/>
        <v>5.833333333333333</v>
      </c>
      <c r="BE74" s="267">
        <v>21000</v>
      </c>
      <c r="BF74" s="261">
        <v>632.31187666999904</v>
      </c>
      <c r="BG74" s="261">
        <v>498.34718872048302</v>
      </c>
      <c r="BH74" s="261">
        <v>-491.04365273640298</v>
      </c>
      <c r="BI74" s="266">
        <v>52.023210400646597</v>
      </c>
      <c r="BJ74" s="266">
        <v>6.0508328900905104</v>
      </c>
      <c r="BK74" s="263">
        <f t="shared" si="12"/>
        <v>-6.9793322446646044E-2</v>
      </c>
      <c r="BL74" s="263">
        <f t="shared" si="13"/>
        <v>119.60485397107561</v>
      </c>
      <c r="BM74" s="267">
        <v>21000</v>
      </c>
      <c r="BN74" s="261">
        <v>632.31187666999904</v>
      </c>
      <c r="BO74" s="261">
        <v>494.483195351917</v>
      </c>
      <c r="BP74" s="261">
        <v>-489.01670770732801</v>
      </c>
      <c r="BQ74" s="266">
        <v>52.001774129301097</v>
      </c>
      <c r="BR74" s="266">
        <v>6.0168536199712701</v>
      </c>
      <c r="BS74" s="263">
        <f t="shared" si="14"/>
        <v>-0.11512879505140639</v>
      </c>
      <c r="BT74" s="263">
        <f t="shared" si="15"/>
        <v>119.60485397107561</v>
      </c>
      <c r="BU74" s="270"/>
      <c r="BV74" s="264">
        <v>-16.814387862471701</v>
      </c>
      <c r="BW74" s="264">
        <v>-6.4656901266536098</v>
      </c>
      <c r="BX74" s="263">
        <f t="shared" si="16"/>
        <v>-21.532512335495433</v>
      </c>
      <c r="BY74" s="263">
        <f t="shared" si="17"/>
        <v>-9.688884425728908</v>
      </c>
      <c r="BZ74" s="270"/>
      <c r="CA74" s="270"/>
      <c r="CB74" s="270"/>
      <c r="CC74" s="270"/>
      <c r="CD74" s="270"/>
      <c r="CE74" s="270"/>
      <c r="CF74" s="270"/>
      <c r="CG74" s="270"/>
      <c r="CH74" s="270"/>
      <c r="CI74" s="270"/>
      <c r="CJ74" s="270"/>
      <c r="CK74" s="270"/>
      <c r="CL74" s="270"/>
      <c r="CM74" s="270"/>
      <c r="CN74" s="270"/>
      <c r="CO74" s="270"/>
      <c r="CP74" s="270"/>
      <c r="CQ74" s="270"/>
      <c r="CR74" s="270"/>
    </row>
    <row r="75" spans="1:96" ht="12" customHeight="1">
      <c r="A75" s="270"/>
      <c r="B75" s="270"/>
      <c r="C75" s="270"/>
      <c r="D75" s="270"/>
      <c r="E75" s="270"/>
      <c r="F75" s="270"/>
      <c r="G75" s="270"/>
      <c r="H75" s="270"/>
      <c r="I75" s="270"/>
      <c r="J75" s="270"/>
      <c r="K75" s="270"/>
      <c r="L75" s="270"/>
      <c r="M75" s="270"/>
      <c r="N75" s="270"/>
      <c r="O75" s="270"/>
      <c r="P75" s="270"/>
      <c r="Q75" s="270"/>
      <c r="R75" s="270"/>
      <c r="S75" s="270"/>
      <c r="T75" s="270"/>
      <c r="U75" s="270"/>
      <c r="V75" s="270"/>
      <c r="W75" s="270"/>
      <c r="X75" s="274"/>
      <c r="Y75" s="274"/>
      <c r="Z75" s="274"/>
      <c r="AA75" s="274"/>
      <c r="AB75" s="274"/>
      <c r="AC75" s="274"/>
      <c r="AD75" s="274"/>
      <c r="AE75" s="274"/>
      <c r="AF75" s="274"/>
      <c r="AG75" s="274"/>
      <c r="AH75" s="274"/>
      <c r="AI75" s="274"/>
      <c r="AJ75" s="274"/>
      <c r="AK75" s="274"/>
      <c r="AL75" s="274"/>
      <c r="AM75" s="270"/>
      <c r="AN75" s="189"/>
      <c r="AO75" s="189"/>
      <c r="AP75" s="189"/>
      <c r="AQ75" s="189"/>
      <c r="AR75" s="189"/>
      <c r="AS75" s="189"/>
      <c r="AT75" s="189"/>
      <c r="AU75" s="189"/>
      <c r="AV75" s="189"/>
      <c r="AW75" s="294"/>
      <c r="AX75" s="189"/>
      <c r="AY75" s="189"/>
      <c r="AZ75" s="189"/>
      <c r="BA75" s="189"/>
      <c r="BB75" s="257"/>
      <c r="BC75" s="257"/>
      <c r="BD75" s="263">
        <f t="shared" si="11"/>
        <v>5.916666666666667</v>
      </c>
      <c r="BE75" s="267">
        <v>21300</v>
      </c>
      <c r="BF75" s="261">
        <v>639.03976589000001</v>
      </c>
      <c r="BG75" s="261">
        <v>514.59273066234698</v>
      </c>
      <c r="BH75" s="261">
        <v>-507.341192323347</v>
      </c>
      <c r="BI75" s="266">
        <v>52.140818166550197</v>
      </c>
      <c r="BJ75" s="266">
        <v>6.1672255167433496</v>
      </c>
      <c r="BK75" s="263">
        <f t="shared" si="12"/>
        <v>4.6599304206193182E-2</v>
      </c>
      <c r="BL75" s="263">
        <f t="shared" si="13"/>
        <v>126.33274319107659</v>
      </c>
      <c r="BM75" s="267">
        <v>21300</v>
      </c>
      <c r="BN75" s="261">
        <v>639.03976589000001</v>
      </c>
      <c r="BO75" s="261">
        <v>506.68022697026299</v>
      </c>
      <c r="BP75" s="261">
        <v>-501.02997794166703</v>
      </c>
      <c r="BQ75" s="266">
        <v>52.089617097921298</v>
      </c>
      <c r="BR75" s="266">
        <v>6.1054846782653902</v>
      </c>
      <c r="BS75" s="263">
        <f t="shared" si="14"/>
        <v>-2.6497736757286283E-2</v>
      </c>
      <c r="BT75" s="263">
        <f t="shared" si="15"/>
        <v>126.33274319107659</v>
      </c>
      <c r="BU75" s="270"/>
      <c r="BV75" s="264">
        <v>-4.0166510359292102</v>
      </c>
      <c r="BW75" s="264">
        <v>2.2213332942506501</v>
      </c>
      <c r="BX75" s="263">
        <f t="shared" si="16"/>
        <v>-8.7347755089529429</v>
      </c>
      <c r="BY75" s="263">
        <f t="shared" si="17"/>
        <v>-1.0018610048246472</v>
      </c>
      <c r="BZ75" s="270"/>
      <c r="CA75" s="270"/>
      <c r="CB75" s="270"/>
      <c r="CC75" s="270"/>
      <c r="CD75" s="270"/>
      <c r="CE75" s="270"/>
      <c r="CF75" s="270"/>
      <c r="CG75" s="270"/>
      <c r="CH75" s="270"/>
      <c r="CI75" s="270"/>
      <c r="CJ75" s="270"/>
      <c r="CK75" s="270"/>
      <c r="CL75" s="270"/>
      <c r="CM75" s="270"/>
      <c r="CN75" s="270"/>
      <c r="CO75" s="270"/>
      <c r="CP75" s="270"/>
      <c r="CQ75" s="270"/>
      <c r="CR75" s="270"/>
    </row>
    <row r="76" spans="1:96" ht="12" customHeight="1">
      <c r="A76" s="270"/>
      <c r="B76" s="270"/>
      <c r="C76" s="270"/>
      <c r="D76" s="270"/>
      <c r="E76" s="270"/>
      <c r="F76" s="270"/>
      <c r="G76" s="270"/>
      <c r="H76" s="270"/>
      <c r="I76" s="270"/>
      <c r="J76" s="270"/>
      <c r="K76" s="270"/>
      <c r="L76" s="270"/>
      <c r="M76" s="270"/>
      <c r="N76" s="270"/>
      <c r="O76" s="270"/>
      <c r="P76" s="270"/>
      <c r="Q76" s="270"/>
      <c r="R76" s="270"/>
      <c r="S76" s="270"/>
      <c r="T76" s="270"/>
      <c r="U76" s="270"/>
      <c r="V76" s="270"/>
      <c r="W76" s="270"/>
      <c r="X76" s="274"/>
      <c r="Y76" s="274"/>
      <c r="Z76" s="274"/>
      <c r="AA76" s="274"/>
      <c r="AB76" s="274"/>
      <c r="AC76" s="274"/>
      <c r="AD76" s="274"/>
      <c r="AE76" s="274"/>
      <c r="AF76" s="274"/>
      <c r="AG76" s="274"/>
      <c r="AH76" s="274"/>
      <c r="AI76" s="274"/>
      <c r="AJ76" s="274"/>
      <c r="AK76" s="274"/>
      <c r="AL76" s="274"/>
      <c r="AM76" s="270"/>
      <c r="AN76" s="189"/>
      <c r="AO76" s="189"/>
      <c r="AP76" s="189"/>
      <c r="AQ76" s="189"/>
      <c r="AR76" s="189"/>
      <c r="AS76" s="189"/>
      <c r="AT76" s="189"/>
      <c r="AU76" s="189"/>
      <c r="AV76" s="189"/>
      <c r="AW76" s="294"/>
      <c r="AX76" s="189"/>
      <c r="AY76" s="189"/>
      <c r="AZ76" s="189"/>
      <c r="BA76" s="189"/>
      <c r="BB76" s="257"/>
      <c r="BC76" s="257"/>
      <c r="BD76" s="263">
        <f t="shared" si="11"/>
        <v>6</v>
      </c>
      <c r="BE76" s="267">
        <v>21600</v>
      </c>
      <c r="BF76" s="261">
        <v>644.35058158000004</v>
      </c>
      <c r="BG76" s="261">
        <v>530.68121602588599</v>
      </c>
      <c r="BH76" s="261">
        <v>-523.589493999914</v>
      </c>
      <c r="BI76" s="266">
        <v>52.256206417803099</v>
      </c>
      <c r="BJ76" s="266">
        <v>6.2807071966063601</v>
      </c>
      <c r="BK76" s="263">
        <f t="shared" si="12"/>
        <v>0.16008098406920368</v>
      </c>
      <c r="BL76" s="263">
        <f t="shared" si="13"/>
        <v>131.64355888107661</v>
      </c>
      <c r="BM76" s="267">
        <v>21600</v>
      </c>
      <c r="BN76" s="261">
        <v>644.35058158000004</v>
      </c>
      <c r="BO76" s="261">
        <v>518.91627358900803</v>
      </c>
      <c r="BP76" s="261">
        <v>-513.16936039401003</v>
      </c>
      <c r="BQ76" s="266">
        <v>52.1772111340956</v>
      </c>
      <c r="BR76" s="266">
        <v>6.1932390360646101</v>
      </c>
      <c r="BS76" s="263">
        <f t="shared" si="14"/>
        <v>6.1256621041933634E-2</v>
      </c>
      <c r="BT76" s="263">
        <f t="shared" si="15"/>
        <v>131.64355888107661</v>
      </c>
      <c r="BU76" s="270"/>
      <c r="BV76" s="264">
        <v>8.8250764729139597</v>
      </c>
      <c r="BW76" s="264">
        <v>10.8840284958606</v>
      </c>
      <c r="BX76" s="263">
        <f t="shared" si="16"/>
        <v>4.1069519998902271</v>
      </c>
      <c r="BY76" s="263">
        <f t="shared" si="17"/>
        <v>7.6608341967853022</v>
      </c>
      <c r="BZ76" s="270"/>
      <c r="CA76" s="270"/>
      <c r="CB76" s="270"/>
      <c r="CC76" s="270"/>
      <c r="CD76" s="270"/>
      <c r="CE76" s="270"/>
      <c r="CF76" s="270"/>
      <c r="CG76" s="270"/>
      <c r="CH76" s="270"/>
      <c r="CI76" s="270"/>
      <c r="CJ76" s="270"/>
      <c r="CK76" s="270"/>
      <c r="CL76" s="270"/>
      <c r="CM76" s="270"/>
      <c r="CN76" s="270"/>
      <c r="CO76" s="270"/>
      <c r="CP76" s="270"/>
      <c r="CQ76" s="270"/>
      <c r="CR76" s="270"/>
    </row>
    <row r="77" spans="1:96" ht="12" customHeight="1">
      <c r="A77" s="270"/>
      <c r="B77" s="270"/>
      <c r="C77" s="270"/>
      <c r="D77" s="270"/>
      <c r="E77" s="270"/>
      <c r="F77" s="270"/>
      <c r="G77" s="270"/>
      <c r="H77" s="270"/>
      <c r="I77" s="270"/>
      <c r="J77" s="270"/>
      <c r="K77" s="270"/>
      <c r="L77" s="270"/>
      <c r="M77" s="270"/>
      <c r="N77" s="270"/>
      <c r="O77" s="270"/>
      <c r="P77" s="270"/>
      <c r="Q77" s="270"/>
      <c r="R77" s="270"/>
      <c r="S77" s="270"/>
      <c r="T77" s="270"/>
      <c r="U77" s="270"/>
      <c r="V77" s="270"/>
      <c r="W77" s="270"/>
      <c r="X77" s="274"/>
      <c r="Y77" s="274"/>
      <c r="Z77" s="274"/>
      <c r="AA77" s="274"/>
      <c r="AB77" s="274"/>
      <c r="AC77" s="274"/>
      <c r="AD77" s="274"/>
      <c r="AE77" s="274"/>
      <c r="AF77" s="274"/>
      <c r="AG77" s="274"/>
      <c r="AH77" s="274"/>
      <c r="AI77" s="274"/>
      <c r="AJ77" s="274"/>
      <c r="AK77" s="274"/>
      <c r="AL77" s="274"/>
      <c r="AM77" s="270"/>
      <c r="AN77" s="189"/>
      <c r="AO77" s="189"/>
      <c r="AP77" s="189"/>
      <c r="AQ77" s="189"/>
      <c r="AR77" s="189"/>
      <c r="AS77" s="189"/>
      <c r="AT77" s="189"/>
      <c r="AU77" s="189"/>
      <c r="AV77" s="189"/>
      <c r="AW77" s="294"/>
      <c r="AX77" s="189"/>
      <c r="AY77" s="189"/>
      <c r="AZ77" s="189"/>
      <c r="BA77" s="189"/>
      <c r="BB77" s="257"/>
      <c r="BC77" s="257"/>
      <c r="BD77" s="263">
        <f t="shared" si="11"/>
        <v>6.083333333333333</v>
      </c>
      <c r="BE77" s="267">
        <v>21900</v>
      </c>
      <c r="BF77" s="261">
        <v>648.18613731000005</v>
      </c>
      <c r="BG77" s="261">
        <v>546.37447706670105</v>
      </c>
      <c r="BH77" s="261">
        <v>-539.53936669300595</v>
      </c>
      <c r="BI77" s="266">
        <v>52.367757399118297</v>
      </c>
      <c r="BJ77" s="266">
        <v>6.3897678570203702</v>
      </c>
      <c r="BK77" s="263">
        <f t="shared" si="12"/>
        <v>0.26914164448321376</v>
      </c>
      <c r="BL77" s="263">
        <f t="shared" si="13"/>
        <v>135.47911461107662</v>
      </c>
      <c r="BM77" s="267">
        <v>21900</v>
      </c>
      <c r="BN77" s="261">
        <v>648.18613731000005</v>
      </c>
      <c r="BO77" s="261">
        <v>531.009015639121</v>
      </c>
      <c r="BP77" s="261">
        <v>-525.24978930237296</v>
      </c>
      <c r="BQ77" s="266">
        <v>52.263265442995902</v>
      </c>
      <c r="BR77" s="266">
        <v>6.2788713851216</v>
      </c>
      <c r="BS77" s="263">
        <f t="shared" si="14"/>
        <v>0.14688897009892354</v>
      </c>
      <c r="BT77" s="263">
        <f t="shared" si="15"/>
        <v>135.47911461107662</v>
      </c>
      <c r="BU77" s="270"/>
      <c r="BV77" s="264">
        <v>21.5701510408053</v>
      </c>
      <c r="BW77" s="264">
        <v>19.427520949850798</v>
      </c>
      <c r="BX77" s="263">
        <f t="shared" si="16"/>
        <v>16.852026567781568</v>
      </c>
      <c r="BY77" s="263">
        <f t="shared" si="17"/>
        <v>16.204326650775499</v>
      </c>
      <c r="BZ77" s="270"/>
      <c r="CA77" s="270"/>
      <c r="CB77" s="270"/>
      <c r="CC77" s="270"/>
      <c r="CD77" s="270"/>
      <c r="CE77" s="270"/>
      <c r="CF77" s="270"/>
      <c r="CG77" s="270"/>
      <c r="CH77" s="270"/>
      <c r="CI77" s="270"/>
      <c r="CJ77" s="270"/>
      <c r="CK77" s="270"/>
      <c r="CL77" s="270"/>
      <c r="CM77" s="270"/>
      <c r="CN77" s="270"/>
      <c r="CO77" s="270"/>
      <c r="CP77" s="270"/>
      <c r="CQ77" s="270"/>
      <c r="CR77" s="270"/>
    </row>
    <row r="78" spans="1:96" ht="12" customHeight="1">
      <c r="A78" s="270"/>
      <c r="B78" s="270"/>
      <c r="C78" s="270"/>
      <c r="D78" s="270"/>
      <c r="E78" s="270"/>
      <c r="F78" s="270"/>
      <c r="G78" s="270"/>
      <c r="H78" s="270"/>
      <c r="I78" s="270"/>
      <c r="J78" s="270"/>
      <c r="K78" s="270"/>
      <c r="L78" s="270"/>
      <c r="M78" s="270"/>
      <c r="N78" s="270"/>
      <c r="O78" s="270"/>
      <c r="P78" s="270"/>
      <c r="Q78" s="270"/>
      <c r="R78" s="270"/>
      <c r="S78" s="270"/>
      <c r="T78" s="270"/>
      <c r="U78" s="270"/>
      <c r="V78" s="270"/>
      <c r="W78" s="270"/>
      <c r="X78" s="274"/>
      <c r="Y78" s="274"/>
      <c r="Z78" s="274"/>
      <c r="AA78" s="274"/>
      <c r="AB78" s="274"/>
      <c r="AC78" s="274"/>
      <c r="AD78" s="274"/>
      <c r="AE78" s="274"/>
      <c r="AF78" s="274"/>
      <c r="AG78" s="274"/>
      <c r="AH78" s="274"/>
      <c r="AI78" s="274"/>
      <c r="AJ78" s="274"/>
      <c r="AK78" s="274"/>
      <c r="AL78" s="274"/>
      <c r="AM78" s="270"/>
      <c r="AN78" s="189"/>
      <c r="AO78" s="189"/>
      <c r="AP78" s="189"/>
      <c r="AQ78" s="189"/>
      <c r="AR78" s="189"/>
      <c r="AS78" s="189"/>
      <c r="AT78" s="189"/>
      <c r="AU78" s="189"/>
      <c r="AV78" s="189"/>
      <c r="AW78" s="294"/>
      <c r="AX78" s="189"/>
      <c r="AY78" s="189"/>
      <c r="AZ78" s="189"/>
      <c r="BA78" s="189"/>
      <c r="BB78" s="257"/>
      <c r="BC78" s="257"/>
      <c r="BD78" s="263">
        <f t="shared" si="11"/>
        <v>6.166666666666667</v>
      </c>
      <c r="BE78" s="267">
        <v>22200</v>
      </c>
      <c r="BF78" s="261">
        <v>650.50440994999997</v>
      </c>
      <c r="BG78" s="261">
        <v>561.45268018643299</v>
      </c>
      <c r="BH78" s="261">
        <v>-554.95905395570901</v>
      </c>
      <c r="BI78" s="266">
        <v>52.474047400180702</v>
      </c>
      <c r="BJ78" s="266">
        <v>6.49308731472094</v>
      </c>
      <c r="BK78" s="263">
        <f t="shared" si="12"/>
        <v>0.37246110218378359</v>
      </c>
      <c r="BL78" s="263">
        <f t="shared" si="13"/>
        <v>137.79738725107654</v>
      </c>
      <c r="BM78" s="267">
        <v>22200</v>
      </c>
      <c r="BN78" s="261">
        <v>650.50440994999997</v>
      </c>
      <c r="BO78" s="261">
        <v>542.78401441422795</v>
      </c>
      <c r="BP78" s="261">
        <v>-537.09233868641604</v>
      </c>
      <c r="BQ78" s="266">
        <v>52.3465847494925</v>
      </c>
      <c r="BR78" s="266">
        <v>6.3612400813381296</v>
      </c>
      <c r="BS78" s="263">
        <f t="shared" si="14"/>
        <v>0.22925766631545308</v>
      </c>
      <c r="BT78" s="263">
        <f t="shared" si="15"/>
        <v>137.79738725107654</v>
      </c>
      <c r="BU78" s="270"/>
      <c r="BV78" s="264">
        <v>34.078987595206399</v>
      </c>
      <c r="BW78" s="264">
        <v>27.758241645889001</v>
      </c>
      <c r="BX78" s="263">
        <f t="shared" si="16"/>
        <v>29.360863122182668</v>
      </c>
      <c r="BY78" s="263">
        <f t="shared" si="17"/>
        <v>24.535047346813705</v>
      </c>
      <c r="BZ78" s="270"/>
      <c r="CA78" s="270"/>
      <c r="CB78" s="270"/>
      <c r="CC78" s="270"/>
      <c r="CD78" s="270"/>
      <c r="CE78" s="270"/>
      <c r="CF78" s="270"/>
      <c r="CG78" s="270"/>
      <c r="CH78" s="270"/>
      <c r="CI78" s="270"/>
      <c r="CJ78" s="270"/>
      <c r="CK78" s="270"/>
      <c r="CL78" s="270"/>
      <c r="CM78" s="270"/>
      <c r="CN78" s="270"/>
      <c r="CO78" s="270"/>
      <c r="CP78" s="270"/>
      <c r="CQ78" s="270"/>
      <c r="CR78" s="270"/>
    </row>
    <row r="79" spans="1:96" ht="12" customHeight="1">
      <c r="A79" s="270"/>
      <c r="B79" s="270"/>
      <c r="C79" s="270"/>
      <c r="D79" s="270"/>
      <c r="E79" s="270"/>
      <c r="F79" s="270"/>
      <c r="G79" s="270"/>
      <c r="H79" s="270"/>
      <c r="I79" s="270"/>
      <c r="J79" s="270"/>
      <c r="K79" s="270"/>
      <c r="L79" s="270"/>
      <c r="M79" s="270"/>
      <c r="N79" s="270"/>
      <c r="O79" s="270"/>
      <c r="P79" s="270"/>
      <c r="Q79" s="270"/>
      <c r="R79" s="270"/>
      <c r="S79" s="270"/>
      <c r="T79" s="270"/>
      <c r="U79" s="270"/>
      <c r="V79" s="270"/>
      <c r="W79" s="270"/>
      <c r="X79" s="274"/>
      <c r="Y79" s="274"/>
      <c r="Z79" s="274"/>
      <c r="AA79" s="274"/>
      <c r="AB79" s="274"/>
      <c r="AC79" s="274"/>
      <c r="AD79" s="274"/>
      <c r="AE79" s="274"/>
      <c r="AF79" s="274"/>
      <c r="AG79" s="274"/>
      <c r="AH79" s="274"/>
      <c r="AI79" s="274"/>
      <c r="AJ79" s="274"/>
      <c r="AK79" s="274"/>
      <c r="AL79" s="274"/>
      <c r="AM79" s="270"/>
      <c r="AN79" s="189"/>
      <c r="AO79" s="189"/>
      <c r="AP79" s="189"/>
      <c r="AQ79" s="189"/>
      <c r="AR79" s="189"/>
      <c r="AS79" s="189"/>
      <c r="AT79" s="189"/>
      <c r="AU79" s="189"/>
      <c r="AV79" s="189"/>
      <c r="AW79" s="294"/>
      <c r="AX79" s="189"/>
      <c r="AY79" s="189"/>
      <c r="AZ79" s="189"/>
      <c r="BA79" s="189"/>
      <c r="BB79" s="257"/>
      <c r="BC79" s="257"/>
      <c r="BD79" s="263">
        <f t="shared" si="11"/>
        <v>6.25</v>
      </c>
      <c r="BE79" s="267">
        <v>22500</v>
      </c>
      <c r="BF79" s="261">
        <v>651.28</v>
      </c>
      <c r="BG79" s="261">
        <v>575.71738271707602</v>
      </c>
      <c r="BH79" s="261">
        <v>-569.63802186964301</v>
      </c>
      <c r="BI79" s="266">
        <v>52.573851846266997</v>
      </c>
      <c r="BJ79" s="266">
        <v>6.5895362719542296</v>
      </c>
      <c r="BK79" s="263">
        <f t="shared" si="12"/>
        <v>0.4689100594170732</v>
      </c>
      <c r="BL79" s="263">
        <f t="shared" si="13"/>
        <v>138.57297730107655</v>
      </c>
      <c r="BM79" s="267">
        <v>22500</v>
      </c>
      <c r="BN79" s="261">
        <v>651.28</v>
      </c>
      <c r="BO79" s="261">
        <v>554.07818753057802</v>
      </c>
      <c r="BP79" s="261">
        <v>-548.52819615265696</v>
      </c>
      <c r="BQ79" s="266">
        <v>52.426087858029902</v>
      </c>
      <c r="BR79" s="266">
        <v>6.4393215100498002</v>
      </c>
      <c r="BS79" s="263">
        <f t="shared" si="14"/>
        <v>0.30733909502712375</v>
      </c>
      <c r="BT79" s="263">
        <f t="shared" si="15"/>
        <v>138.57297730107655</v>
      </c>
      <c r="BU79" s="270"/>
      <c r="BV79" s="264">
        <v>46.214588361131497</v>
      </c>
      <c r="BW79" s="264">
        <v>35.784951866896101</v>
      </c>
      <c r="BX79" s="263">
        <f t="shared" si="16"/>
        <v>41.496463888107762</v>
      </c>
      <c r="BY79" s="263">
        <f t="shared" si="17"/>
        <v>32.561757567820806</v>
      </c>
      <c r="BZ79" s="270"/>
      <c r="CA79" s="270"/>
      <c r="CB79" s="270"/>
      <c r="CC79" s="270"/>
      <c r="CD79" s="270"/>
      <c r="CE79" s="270"/>
      <c r="CF79" s="270"/>
      <c r="CG79" s="270"/>
      <c r="CH79" s="270"/>
      <c r="CI79" s="270"/>
      <c r="CJ79" s="270"/>
      <c r="CK79" s="270"/>
      <c r="CL79" s="270"/>
      <c r="CM79" s="270"/>
      <c r="CN79" s="270"/>
      <c r="CO79" s="270"/>
      <c r="CP79" s="270"/>
      <c r="CQ79" s="270"/>
      <c r="CR79" s="270"/>
    </row>
    <row r="80" spans="1:96" ht="12" customHeight="1">
      <c r="A80" s="270"/>
      <c r="B80" s="270"/>
      <c r="C80" s="270"/>
      <c r="D80" s="270"/>
      <c r="E80" s="270"/>
      <c r="F80" s="270"/>
      <c r="G80" s="270"/>
      <c r="H80" s="270"/>
      <c r="I80" s="270"/>
      <c r="J80" s="270"/>
      <c r="K80" s="270"/>
      <c r="L80" s="270"/>
      <c r="M80" s="270"/>
      <c r="N80" s="270"/>
      <c r="O80" s="270"/>
      <c r="P80" s="270"/>
      <c r="Q80" s="270"/>
      <c r="R80" s="270"/>
      <c r="S80" s="270"/>
      <c r="T80" s="270"/>
      <c r="U80" s="270"/>
      <c r="V80" s="270"/>
      <c r="W80" s="270"/>
      <c r="X80" s="274"/>
      <c r="Y80" s="274"/>
      <c r="Z80" s="274"/>
      <c r="AA80" s="274"/>
      <c r="AB80" s="274"/>
      <c r="AC80" s="274"/>
      <c r="AD80" s="274"/>
      <c r="AE80" s="274"/>
      <c r="AF80" s="274"/>
      <c r="AG80" s="274"/>
      <c r="AH80" s="274"/>
      <c r="AI80" s="274"/>
      <c r="AJ80" s="274"/>
      <c r="AK80" s="274"/>
      <c r="AL80" s="274"/>
      <c r="AM80" s="270"/>
      <c r="AN80" s="189"/>
      <c r="AO80" s="189"/>
      <c r="AP80" s="189"/>
      <c r="AQ80" s="189"/>
      <c r="AR80" s="189"/>
      <c r="AS80" s="189"/>
      <c r="AT80" s="189"/>
      <c r="AU80" s="189"/>
      <c r="AV80" s="189"/>
      <c r="AW80" s="294"/>
      <c r="AX80" s="189"/>
      <c r="AY80" s="189"/>
      <c r="AZ80" s="189"/>
      <c r="BA80" s="189"/>
      <c r="BB80" s="257"/>
      <c r="BC80" s="257"/>
      <c r="BD80" s="263">
        <f t="shared" si="11"/>
        <v>6.333333333333333</v>
      </c>
      <c r="BE80" s="267">
        <v>22800</v>
      </c>
      <c r="BF80" s="261">
        <v>650.50440994999997</v>
      </c>
      <c r="BG80" s="261">
        <v>588.99336615988898</v>
      </c>
      <c r="BH80" s="261">
        <v>-583.38929389717305</v>
      </c>
      <c r="BI80" s="266">
        <v>52.666141162794503</v>
      </c>
      <c r="BJ80" s="266">
        <v>6.6781701417931201</v>
      </c>
      <c r="BK80" s="263">
        <f t="shared" si="12"/>
        <v>0.55754392925596363</v>
      </c>
      <c r="BL80" s="263">
        <f t="shared" si="13"/>
        <v>137.79738725107654</v>
      </c>
      <c r="BM80" s="267">
        <v>22800</v>
      </c>
      <c r="BN80" s="261">
        <v>650.50440994999997</v>
      </c>
      <c r="BO80" s="261">
        <v>564.74244828904796</v>
      </c>
      <c r="BP80" s="261">
        <v>-559.401739053234</v>
      </c>
      <c r="BQ80" s="266">
        <v>52.500818542147996</v>
      </c>
      <c r="BR80" s="266">
        <v>6.5122177404155801</v>
      </c>
      <c r="BS80" s="263">
        <f t="shared" si="14"/>
        <v>0.38023532539290361</v>
      </c>
      <c r="BT80" s="263">
        <f t="shared" si="15"/>
        <v>137.79738725107654</v>
      </c>
      <c r="BU80" s="270"/>
      <c r="BV80" s="264">
        <v>57.844043271700201</v>
      </c>
      <c r="BW80" s="264">
        <v>43.419742442746298</v>
      </c>
      <c r="BX80" s="263">
        <f t="shared" si="16"/>
        <v>53.125918798676466</v>
      </c>
      <c r="BY80" s="263">
        <f t="shared" si="17"/>
        <v>40.196548143671002</v>
      </c>
      <c r="BZ80" s="270"/>
      <c r="CA80" s="270"/>
      <c r="CB80" s="270"/>
      <c r="CC80" s="270"/>
      <c r="CD80" s="270"/>
      <c r="CE80" s="270"/>
      <c r="CF80" s="270"/>
      <c r="CG80" s="270"/>
      <c r="CH80" s="270"/>
      <c r="CI80" s="270"/>
      <c r="CJ80" s="270"/>
      <c r="CK80" s="270"/>
      <c r="CL80" s="270"/>
      <c r="CM80" s="270"/>
      <c r="CN80" s="270"/>
      <c r="CO80" s="270"/>
      <c r="CP80" s="270"/>
      <c r="CQ80" s="270"/>
      <c r="CR80" s="270"/>
    </row>
    <row r="81" spans="1:96" ht="12" customHeight="1">
      <c r="A81" s="270"/>
      <c r="B81" s="270"/>
      <c r="C81" s="270"/>
      <c r="D81" s="270"/>
      <c r="E81" s="270"/>
      <c r="F81" s="270"/>
      <c r="G81" s="270"/>
      <c r="H81" s="270"/>
      <c r="I81" s="270"/>
      <c r="J81" s="270"/>
      <c r="K81" s="270"/>
      <c r="L81" s="270"/>
      <c r="M81" s="270"/>
      <c r="N81" s="270"/>
      <c r="O81" s="270"/>
      <c r="P81" s="270"/>
      <c r="Q81" s="270"/>
      <c r="R81" s="270"/>
      <c r="S81" s="270"/>
      <c r="T81" s="270"/>
      <c r="U81" s="270"/>
      <c r="V81" s="270"/>
      <c r="W81" s="270"/>
      <c r="X81" s="274"/>
      <c r="Y81" s="274"/>
      <c r="Z81" s="274"/>
      <c r="AA81" s="274"/>
      <c r="AB81" s="274"/>
      <c r="AC81" s="274"/>
      <c r="AD81" s="274"/>
      <c r="AE81" s="274"/>
      <c r="AF81" s="274"/>
      <c r="AG81" s="274"/>
      <c r="AH81" s="274"/>
      <c r="AI81" s="274"/>
      <c r="AJ81" s="274"/>
      <c r="AK81" s="274"/>
      <c r="AL81" s="274"/>
      <c r="AM81" s="270"/>
      <c r="AN81" s="189"/>
      <c r="AO81" s="189"/>
      <c r="AP81" s="189"/>
      <c r="AQ81" s="189"/>
      <c r="AR81" s="189"/>
      <c r="AS81" s="189"/>
      <c r="AT81" s="189"/>
      <c r="AU81" s="189"/>
      <c r="AV81" s="189"/>
      <c r="AW81" s="294"/>
      <c r="AX81" s="189"/>
      <c r="AY81" s="189"/>
      <c r="AZ81" s="189"/>
      <c r="BA81" s="189"/>
      <c r="BB81" s="257"/>
      <c r="BC81" s="257"/>
      <c r="BD81" s="263">
        <f t="shared" si="11"/>
        <v>6.416666666666667</v>
      </c>
      <c r="BE81" s="267">
        <v>23100</v>
      </c>
      <c r="BF81" s="261">
        <v>648.18613731000005</v>
      </c>
      <c r="BG81" s="261">
        <v>601.12952626898095</v>
      </c>
      <c r="BH81" s="261">
        <v>-596.05064827497597</v>
      </c>
      <c r="BI81" s="266">
        <v>52.750070845671701</v>
      </c>
      <c r="BJ81" s="266">
        <v>6.7582185654578701</v>
      </c>
      <c r="BK81" s="263">
        <f t="shared" si="12"/>
        <v>0.6375923529207137</v>
      </c>
      <c r="BL81" s="263">
        <f t="shared" si="13"/>
        <v>135.47911461107662</v>
      </c>
      <c r="BM81" s="267">
        <v>23100</v>
      </c>
      <c r="BN81" s="261">
        <v>648.18613731000005</v>
      </c>
      <c r="BO81" s="261">
        <v>574.64358629528101</v>
      </c>
      <c r="BP81" s="261">
        <v>-569.57277032175398</v>
      </c>
      <c r="BQ81" s="266">
        <v>52.569950228544599</v>
      </c>
      <c r="BR81" s="266">
        <v>6.5791589265198303</v>
      </c>
      <c r="BS81" s="263">
        <f t="shared" si="14"/>
        <v>0.44717651149715376</v>
      </c>
      <c r="BT81" s="263">
        <f t="shared" si="15"/>
        <v>135.47911461107662</v>
      </c>
      <c r="BU81" s="270"/>
      <c r="BV81" s="264">
        <v>68.839985609783199</v>
      </c>
      <c r="BW81" s="264">
        <v>50.5789965385069</v>
      </c>
      <c r="BX81" s="263">
        <f t="shared" si="16"/>
        <v>64.121861136759463</v>
      </c>
      <c r="BY81" s="263">
        <f t="shared" si="17"/>
        <v>47.355802239431604</v>
      </c>
      <c r="BZ81" s="270"/>
      <c r="CA81" s="270"/>
      <c r="CB81" s="270"/>
      <c r="CC81" s="270"/>
      <c r="CD81" s="270"/>
      <c r="CE81" s="270"/>
      <c r="CF81" s="270"/>
      <c r="CG81" s="270"/>
      <c r="CH81" s="270"/>
      <c r="CI81" s="270"/>
      <c r="CJ81" s="270"/>
      <c r="CK81" s="270"/>
      <c r="CL81" s="270"/>
      <c r="CM81" s="270"/>
      <c r="CN81" s="270"/>
      <c r="CO81" s="270"/>
      <c r="CP81" s="270"/>
      <c r="CQ81" s="270"/>
      <c r="CR81" s="270"/>
    </row>
    <row r="82" spans="1:96" ht="12" customHeight="1">
      <c r="A82" s="270"/>
      <c r="B82" s="270"/>
      <c r="C82" s="270"/>
      <c r="D82" s="270"/>
      <c r="E82" s="270"/>
      <c r="F82" s="270"/>
      <c r="G82" s="270"/>
      <c r="H82" s="270"/>
      <c r="I82" s="270"/>
      <c r="J82" s="270"/>
      <c r="K82" s="270"/>
      <c r="L82" s="270"/>
      <c r="M82" s="270"/>
      <c r="N82" s="270"/>
      <c r="O82" s="270"/>
      <c r="P82" s="270"/>
      <c r="Q82" s="270"/>
      <c r="R82" s="270"/>
      <c r="S82" s="270"/>
      <c r="T82" s="270"/>
      <c r="U82" s="270"/>
      <c r="V82" s="270"/>
      <c r="W82" s="270"/>
      <c r="X82" s="274"/>
      <c r="Y82" s="274"/>
      <c r="Z82" s="274"/>
      <c r="AA82" s="274"/>
      <c r="AB82" s="274"/>
      <c r="AC82" s="274"/>
      <c r="AD82" s="274"/>
      <c r="AE82" s="274"/>
      <c r="AF82" s="274"/>
      <c r="AG82" s="274"/>
      <c r="AH82" s="274"/>
      <c r="AI82" s="274"/>
      <c r="AJ82" s="274"/>
      <c r="AK82" s="274"/>
      <c r="AL82" s="274"/>
      <c r="AM82" s="270"/>
      <c r="AN82" s="189"/>
      <c r="AO82" s="189"/>
      <c r="AP82" s="189"/>
      <c r="AQ82" s="189"/>
      <c r="AR82" s="189"/>
      <c r="AS82" s="189"/>
      <c r="AT82" s="189"/>
      <c r="AU82" s="189"/>
      <c r="AV82" s="189"/>
      <c r="AW82" s="294"/>
      <c r="AX82" s="189"/>
      <c r="AY82" s="189"/>
      <c r="AZ82" s="189"/>
      <c r="BA82" s="189"/>
      <c r="BB82" s="257"/>
      <c r="BC82" s="257"/>
      <c r="BD82" s="263">
        <f t="shared" si="11"/>
        <v>6.5</v>
      </c>
      <c r="BE82" s="267">
        <v>23400</v>
      </c>
      <c r="BF82" s="261">
        <v>644.35058158000004</v>
      </c>
      <c r="BG82" s="261">
        <v>611.99906706466504</v>
      </c>
      <c r="BH82" s="261">
        <v>-607.48497193890103</v>
      </c>
      <c r="BI82" s="266">
        <v>52.824968401613802</v>
      </c>
      <c r="BJ82" s="266">
        <v>6.8290727588884099</v>
      </c>
      <c r="BK82" s="263">
        <f t="shared" si="12"/>
        <v>0.70844654635125348</v>
      </c>
      <c r="BL82" s="263">
        <f t="shared" si="13"/>
        <v>131.64355888107661</v>
      </c>
      <c r="BM82" s="267">
        <v>23400</v>
      </c>
      <c r="BN82" s="261">
        <v>644.35058158000004</v>
      </c>
      <c r="BO82" s="261">
        <v>583.66549452130903</v>
      </c>
      <c r="BP82" s="261">
        <v>-578.91801705201703</v>
      </c>
      <c r="BQ82" s="266">
        <v>52.6327859968127</v>
      </c>
      <c r="BR82" s="266">
        <v>6.63950185287172</v>
      </c>
      <c r="BS82" s="263">
        <f t="shared" si="14"/>
        <v>0.50751943784904352</v>
      </c>
      <c r="BT82" s="263">
        <f t="shared" si="15"/>
        <v>131.64355888107661</v>
      </c>
      <c r="BU82" s="270"/>
      <c r="BV82" s="264">
        <v>79.081986938440394</v>
      </c>
      <c r="BW82" s="264">
        <v>57.184305432678798</v>
      </c>
      <c r="BX82" s="263">
        <f t="shared" si="16"/>
        <v>74.363862465416659</v>
      </c>
      <c r="BY82" s="263">
        <f t="shared" si="17"/>
        <v>53.961111133603502</v>
      </c>
      <c r="BZ82" s="270"/>
      <c r="CA82" s="270"/>
      <c r="CB82" s="270"/>
      <c r="CC82" s="270"/>
      <c r="CD82" s="270"/>
      <c r="CE82" s="270"/>
      <c r="CF82" s="270"/>
      <c r="CG82" s="270"/>
      <c r="CH82" s="270"/>
      <c r="CI82" s="270"/>
      <c r="CJ82" s="270"/>
      <c r="CK82" s="270"/>
      <c r="CL82" s="270"/>
      <c r="CM82" s="270"/>
      <c r="CN82" s="270"/>
      <c r="CO82" s="270"/>
      <c r="CP82" s="270"/>
      <c r="CQ82" s="270"/>
      <c r="CR82" s="270"/>
    </row>
    <row r="83" spans="1:96" ht="12" customHeight="1">
      <c r="A83" s="270"/>
      <c r="B83" s="270"/>
      <c r="C83" s="270"/>
      <c r="D83" s="270"/>
      <c r="E83" s="270"/>
      <c r="F83" s="270"/>
      <c r="G83" s="270"/>
      <c r="H83" s="270"/>
      <c r="I83" s="270"/>
      <c r="J83" s="270"/>
      <c r="K83" s="270"/>
      <c r="L83" s="270"/>
      <c r="M83" s="270"/>
      <c r="N83" s="270"/>
      <c r="O83" s="270"/>
      <c r="P83" s="270"/>
      <c r="Q83" s="270"/>
      <c r="R83" s="270"/>
      <c r="S83" s="270"/>
      <c r="T83" s="270"/>
      <c r="U83" s="270"/>
      <c r="V83" s="270"/>
      <c r="W83" s="270"/>
      <c r="X83" s="274"/>
      <c r="Y83" s="274"/>
      <c r="Z83" s="274"/>
      <c r="AA83" s="274"/>
      <c r="AB83" s="274"/>
      <c r="AC83" s="274"/>
      <c r="AD83" s="274"/>
      <c r="AE83" s="274"/>
      <c r="AF83" s="274"/>
      <c r="AG83" s="274"/>
      <c r="AH83" s="274"/>
      <c r="AI83" s="274"/>
      <c r="AJ83" s="274"/>
      <c r="AK83" s="274"/>
      <c r="AL83" s="274"/>
      <c r="AM83" s="270"/>
      <c r="AN83" s="189"/>
      <c r="AO83" s="189"/>
      <c r="AP83" s="189"/>
      <c r="AQ83" s="189"/>
      <c r="AR83" s="189"/>
      <c r="AS83" s="189"/>
      <c r="AT83" s="189"/>
      <c r="AU83" s="189"/>
      <c r="AV83" s="189"/>
      <c r="AW83" s="294"/>
      <c r="AX83" s="189"/>
      <c r="AY83" s="189"/>
      <c r="AZ83" s="189"/>
      <c r="BA83" s="189"/>
      <c r="BB83" s="257"/>
      <c r="BC83" s="257"/>
      <c r="BD83" s="263">
        <f t="shared" si="11"/>
        <v>6.583333333333333</v>
      </c>
      <c r="BE83" s="267">
        <v>23700</v>
      </c>
      <c r="BF83" s="261">
        <v>639.03976589000001</v>
      </c>
      <c r="BG83" s="261">
        <v>621.49919607221204</v>
      </c>
      <c r="BH83" s="261">
        <v>-617.58001362216805</v>
      </c>
      <c r="BI83" s="266">
        <v>52.890319037255402</v>
      </c>
      <c r="BJ83" s="266">
        <v>6.8902721490782497</v>
      </c>
      <c r="BK83" s="263">
        <f t="shared" si="12"/>
        <v>0.76964593654109326</v>
      </c>
      <c r="BL83" s="263">
        <f t="shared" si="13"/>
        <v>126.33274319107659</v>
      </c>
      <c r="BM83" s="267">
        <v>23700</v>
      </c>
      <c r="BN83" s="261">
        <v>639.03976589000001</v>
      </c>
      <c r="BO83" s="261">
        <v>591.70985293607703</v>
      </c>
      <c r="BP83" s="261">
        <v>-587.33201058397003</v>
      </c>
      <c r="BQ83" s="266">
        <v>52.688755267804197</v>
      </c>
      <c r="BR83" s="266">
        <v>6.6927258250666402</v>
      </c>
      <c r="BS83" s="263">
        <f t="shared" si="14"/>
        <v>0.56074341004396366</v>
      </c>
      <c r="BT83" s="263">
        <f t="shared" si="15"/>
        <v>126.33274319107659</v>
      </c>
      <c r="BU83" s="270"/>
      <c r="BV83" s="264">
        <v>88.457876042761299</v>
      </c>
      <c r="BW83" s="264">
        <v>63.163327255763697</v>
      </c>
      <c r="BX83" s="263">
        <f t="shared" si="16"/>
        <v>83.739751569737564</v>
      </c>
      <c r="BY83" s="263">
        <f t="shared" si="17"/>
        <v>59.940132956688402</v>
      </c>
      <c r="BZ83" s="270"/>
      <c r="CA83" s="270"/>
      <c r="CB83" s="270"/>
      <c r="CC83" s="270"/>
      <c r="CD83" s="270"/>
      <c r="CE83" s="270"/>
      <c r="CF83" s="270"/>
      <c r="CG83" s="270"/>
      <c r="CH83" s="270"/>
      <c r="CI83" s="270"/>
      <c r="CJ83" s="270"/>
      <c r="CK83" s="270"/>
      <c r="CL83" s="270"/>
      <c r="CM83" s="270"/>
      <c r="CN83" s="270"/>
      <c r="CO83" s="270"/>
      <c r="CP83" s="270"/>
      <c r="CQ83" s="270"/>
      <c r="CR83" s="270"/>
    </row>
    <row r="84" spans="1:96" ht="12" customHeight="1">
      <c r="A84" s="270"/>
      <c r="B84" s="270"/>
      <c r="C84" s="270"/>
      <c r="D84" s="270"/>
      <c r="E84" s="270"/>
      <c r="F84" s="270"/>
      <c r="G84" s="270"/>
      <c r="H84" s="270"/>
      <c r="I84" s="270"/>
      <c r="J84" s="270"/>
      <c r="K84" s="270"/>
      <c r="L84" s="270"/>
      <c r="M84" s="270"/>
      <c r="N84" s="270"/>
      <c r="O84" s="270"/>
      <c r="P84" s="270"/>
      <c r="Q84" s="270"/>
      <c r="R84" s="270"/>
      <c r="S84" s="270"/>
      <c r="T84" s="270"/>
      <c r="U84" s="270"/>
      <c r="V84" s="270"/>
      <c r="W84" s="270"/>
      <c r="X84" s="274"/>
      <c r="Y84" s="274"/>
      <c r="Z84" s="274"/>
      <c r="AA84" s="274"/>
      <c r="AB84" s="274"/>
      <c r="AC84" s="274"/>
      <c r="AD84" s="274"/>
      <c r="AE84" s="274"/>
      <c r="AF84" s="274"/>
      <c r="AG84" s="274"/>
      <c r="AH84" s="274"/>
      <c r="AI84" s="274"/>
      <c r="AJ84" s="274"/>
      <c r="AK84" s="274"/>
      <c r="AL84" s="274"/>
      <c r="AM84" s="270"/>
      <c r="AN84" s="189"/>
      <c r="AO84" s="189"/>
      <c r="AP84" s="189"/>
      <c r="AQ84" s="189"/>
      <c r="AR84" s="189"/>
      <c r="AS84" s="189"/>
      <c r="AT84" s="189"/>
      <c r="AU84" s="189"/>
      <c r="AV84" s="189"/>
      <c r="AW84" s="294"/>
      <c r="AX84" s="189"/>
      <c r="AY84" s="189"/>
      <c r="AZ84" s="189"/>
      <c r="BA84" s="189"/>
      <c r="BB84" s="257"/>
      <c r="BC84" s="257"/>
      <c r="BD84" s="263">
        <f t="shared" si="11"/>
        <v>6.666666666666667</v>
      </c>
      <c r="BE84" s="267">
        <v>24000</v>
      </c>
      <c r="BF84" s="261">
        <v>632.31187666999904</v>
      </c>
      <c r="BG84" s="261">
        <v>629.55046774851405</v>
      </c>
      <c r="BH84" s="261">
        <v>-626.24772056134498</v>
      </c>
      <c r="BI84" s="266">
        <v>52.945751306932799</v>
      </c>
      <c r="BJ84" s="266">
        <v>6.9414912124547703</v>
      </c>
      <c r="BK84" s="263">
        <f t="shared" si="12"/>
        <v>0.82086499991761386</v>
      </c>
      <c r="BL84" s="263">
        <f t="shared" si="13"/>
        <v>119.60485397107561</v>
      </c>
      <c r="BM84" s="267">
        <v>24000</v>
      </c>
      <c r="BN84" s="261">
        <v>632.31187666999904</v>
      </c>
      <c r="BO84" s="261">
        <v>598.69637035935705</v>
      </c>
      <c r="BP84" s="261">
        <v>-594.72746324347702</v>
      </c>
      <c r="BQ84" s="266">
        <v>52.737408309335201</v>
      </c>
      <c r="BR84" s="266">
        <v>6.7384268589199898</v>
      </c>
      <c r="BS84" s="263">
        <f t="shared" si="14"/>
        <v>0.60644444389731333</v>
      </c>
      <c r="BT84" s="263">
        <f t="shared" si="15"/>
        <v>119.60485397107561</v>
      </c>
      <c r="BU84" s="270"/>
      <c r="BV84" s="264">
        <v>96.864967437951705</v>
      </c>
      <c r="BW84" s="264">
        <v>68.450579284185096</v>
      </c>
      <c r="BX84" s="263">
        <f t="shared" si="16"/>
        <v>92.14684296492797</v>
      </c>
      <c r="BY84" s="263">
        <f t="shared" si="17"/>
        <v>65.227384985109794</v>
      </c>
      <c r="BZ84" s="270"/>
      <c r="CA84" s="270"/>
      <c r="CB84" s="270"/>
      <c r="CC84" s="270"/>
      <c r="CD84" s="270"/>
      <c r="CE84" s="270"/>
      <c r="CF84" s="270"/>
      <c r="CG84" s="270"/>
      <c r="CH84" s="270"/>
      <c r="CI84" s="270"/>
      <c r="CJ84" s="270"/>
      <c r="CK84" s="270"/>
      <c r="CL84" s="270"/>
      <c r="CM84" s="270"/>
      <c r="CN84" s="270"/>
      <c r="CO84" s="270"/>
      <c r="CP84" s="270"/>
      <c r="CQ84" s="270"/>
      <c r="CR84" s="270"/>
    </row>
    <row r="85" spans="1:96" ht="12" customHeight="1">
      <c r="A85" s="270"/>
      <c r="B85" s="270"/>
      <c r="C85" s="270"/>
      <c r="D85" s="270"/>
      <c r="E85" s="270"/>
      <c r="F85" s="270"/>
      <c r="G85" s="270"/>
      <c r="H85" s="270"/>
      <c r="I85" s="270"/>
      <c r="J85" s="270"/>
      <c r="K85" s="270"/>
      <c r="L85" s="270"/>
      <c r="M85" s="270"/>
      <c r="N85" s="270"/>
      <c r="O85" s="270"/>
      <c r="P85" s="270"/>
      <c r="Q85" s="270"/>
      <c r="R85" s="270"/>
      <c r="S85" s="270"/>
      <c r="T85" s="270"/>
      <c r="U85" s="270"/>
      <c r="V85" s="270"/>
      <c r="W85" s="270"/>
      <c r="X85" s="274"/>
      <c r="Y85" s="274"/>
      <c r="Z85" s="274"/>
      <c r="AA85" s="274"/>
      <c r="AB85" s="274"/>
      <c r="AC85" s="274"/>
      <c r="AD85" s="274"/>
      <c r="AE85" s="274"/>
      <c r="AF85" s="274"/>
      <c r="AG85" s="274"/>
      <c r="AH85" s="274"/>
      <c r="AI85" s="274"/>
      <c r="AJ85" s="274"/>
      <c r="AK85" s="274"/>
      <c r="AL85" s="274"/>
      <c r="AM85" s="270"/>
      <c r="AN85" s="189"/>
      <c r="AO85" s="189"/>
      <c r="AP85" s="189"/>
      <c r="AQ85" s="189"/>
      <c r="AR85" s="189"/>
      <c r="AS85" s="189"/>
      <c r="AT85" s="189"/>
      <c r="AU85" s="189"/>
      <c r="AV85" s="189"/>
      <c r="AW85" s="294"/>
      <c r="AX85" s="189"/>
      <c r="AY85" s="189"/>
      <c r="AZ85" s="189"/>
      <c r="BA85" s="189"/>
      <c r="BB85" s="257"/>
      <c r="BC85" s="257"/>
      <c r="BD85" s="263">
        <f t="shared" si="11"/>
        <v>6.75</v>
      </c>
      <c r="BE85" s="267">
        <v>24300</v>
      </c>
      <c r="BF85" s="261">
        <v>624.24062605999995</v>
      </c>
      <c r="BG85" s="261">
        <v>636.09587908038804</v>
      </c>
      <c r="BH85" s="261">
        <v>-633.423290727054</v>
      </c>
      <c r="BI85" s="266">
        <v>52.991023420520499</v>
      </c>
      <c r="BJ85" s="266">
        <v>6.9825270241699497</v>
      </c>
      <c r="BK85" s="263">
        <f t="shared" si="12"/>
        <v>0.86190081163279331</v>
      </c>
      <c r="BL85" s="263">
        <f t="shared" si="13"/>
        <v>111.53360336107653</v>
      </c>
      <c r="BM85" s="267">
        <v>24300</v>
      </c>
      <c r="BN85" s="261">
        <v>624.24062605999995</v>
      </c>
      <c r="BO85" s="261">
        <v>604.56267166052999</v>
      </c>
      <c r="BP85" s="261">
        <v>-601.03524320979398</v>
      </c>
      <c r="BQ85" s="266">
        <v>52.778409423367698</v>
      </c>
      <c r="BR85" s="266">
        <v>6.7763108784406301</v>
      </c>
      <c r="BS85" s="263">
        <f t="shared" si="14"/>
        <v>0.64432846341795358</v>
      </c>
      <c r="BT85" s="263">
        <f t="shared" si="15"/>
        <v>111.53360336107653</v>
      </c>
      <c r="BU85" s="270"/>
      <c r="BV85" s="264">
        <v>104.21118598894699</v>
      </c>
      <c r="BW85" s="264">
        <v>72.988155112297406</v>
      </c>
      <c r="BX85" s="263">
        <f t="shared" si="16"/>
        <v>99.493061515923259</v>
      </c>
      <c r="BY85" s="263">
        <f t="shared" si="17"/>
        <v>69.764960813222103</v>
      </c>
      <c r="BZ85" s="270"/>
      <c r="CA85" s="270"/>
      <c r="CB85" s="270"/>
      <c r="CC85" s="270"/>
      <c r="CD85" s="270"/>
      <c r="CE85" s="270"/>
      <c r="CF85" s="270"/>
      <c r="CG85" s="270"/>
      <c r="CH85" s="270"/>
      <c r="CI85" s="270"/>
      <c r="CJ85" s="270"/>
      <c r="CK85" s="270"/>
      <c r="CL85" s="270"/>
      <c r="CM85" s="270"/>
      <c r="CN85" s="270"/>
      <c r="CO85" s="270"/>
      <c r="CP85" s="270"/>
      <c r="CQ85" s="270"/>
      <c r="CR85" s="270"/>
    </row>
    <row r="86" spans="1:96" ht="12" customHeight="1">
      <c r="A86" s="270"/>
      <c r="B86" s="270"/>
      <c r="C86" s="270"/>
      <c r="D86" s="270"/>
      <c r="E86" s="270"/>
      <c r="F86" s="270"/>
      <c r="G86" s="270"/>
      <c r="H86" s="270"/>
      <c r="I86" s="270"/>
      <c r="J86" s="270"/>
      <c r="K86" s="270"/>
      <c r="L86" s="270"/>
      <c r="M86" s="270"/>
      <c r="N86" s="270"/>
      <c r="O86" s="270"/>
      <c r="P86" s="270"/>
      <c r="Q86" s="270"/>
      <c r="R86" s="270"/>
      <c r="S86" s="270"/>
      <c r="T86" s="270"/>
      <c r="U86" s="270"/>
      <c r="V86" s="270"/>
      <c r="W86" s="270"/>
      <c r="X86" s="274"/>
      <c r="Y86" s="274"/>
      <c r="Z86" s="274"/>
      <c r="AA86" s="274"/>
      <c r="AB86" s="274"/>
      <c r="AC86" s="274"/>
      <c r="AD86" s="274"/>
      <c r="AE86" s="274"/>
      <c r="AF86" s="274"/>
      <c r="AG86" s="274"/>
      <c r="AH86" s="274"/>
      <c r="AI86" s="274"/>
      <c r="AJ86" s="274"/>
      <c r="AK86" s="274"/>
      <c r="AL86" s="274"/>
      <c r="AM86" s="270"/>
      <c r="AN86" s="189"/>
      <c r="AO86" s="189"/>
      <c r="AP86" s="189"/>
      <c r="AQ86" s="189"/>
      <c r="AR86" s="189"/>
      <c r="AS86" s="189"/>
      <c r="AT86" s="189"/>
      <c r="AU86" s="189"/>
      <c r="AV86" s="189"/>
      <c r="AW86" s="294"/>
      <c r="AX86" s="189"/>
      <c r="AY86" s="189"/>
      <c r="AZ86" s="189"/>
      <c r="BA86" s="189"/>
      <c r="BB86" s="257"/>
      <c r="BC86" s="257"/>
      <c r="BD86" s="263">
        <f t="shared" si="11"/>
        <v>6.833333333333333</v>
      </c>
      <c r="BE86" s="267">
        <v>24600</v>
      </c>
      <c r="BF86" s="261">
        <v>614.91444438999997</v>
      </c>
      <c r="BG86" s="261">
        <v>641.09978825975804</v>
      </c>
      <c r="BH86" s="261">
        <v>-639.06403069367298</v>
      </c>
      <c r="BI86" s="266">
        <v>53.026010558004302</v>
      </c>
      <c r="BJ86" s="266">
        <v>7.0132877524100898</v>
      </c>
      <c r="BK86" s="263">
        <f t="shared" si="12"/>
        <v>0.8926615398729334</v>
      </c>
      <c r="BL86" s="263">
        <f t="shared" si="13"/>
        <v>102.20742169107655</v>
      </c>
      <c r="BM86" s="267">
        <v>24600</v>
      </c>
      <c r="BN86" s="261">
        <v>614.91444438999997</v>
      </c>
      <c r="BO86" s="261">
        <v>609.26390165485805</v>
      </c>
      <c r="BP86" s="261">
        <v>-606.20403183564099</v>
      </c>
      <c r="BQ86" s="266">
        <v>52.811529437559798</v>
      </c>
      <c r="BR86" s="266">
        <v>6.8061864230446396</v>
      </c>
      <c r="BS86" s="263">
        <f t="shared" si="14"/>
        <v>0.67420400802196312</v>
      </c>
      <c r="BT86" s="263">
        <f t="shared" si="15"/>
        <v>102.20742169107655</v>
      </c>
      <c r="BU86" s="270"/>
      <c r="BV86" s="264">
        <v>110.416075324633</v>
      </c>
      <c r="BW86" s="264">
        <v>76.726358847954103</v>
      </c>
      <c r="BX86" s="263">
        <f t="shared" si="16"/>
        <v>105.69795085160926</v>
      </c>
      <c r="BY86" s="263">
        <f t="shared" si="17"/>
        <v>73.5031645488788</v>
      </c>
      <c r="BZ86" s="270"/>
      <c r="CA86" s="270"/>
      <c r="CB86" s="270"/>
      <c r="CC86" s="270"/>
      <c r="CD86" s="270"/>
      <c r="CE86" s="270"/>
      <c r="CF86" s="270"/>
      <c r="CG86" s="270"/>
      <c r="CH86" s="270"/>
      <c r="CI86" s="270"/>
      <c r="CJ86" s="270"/>
      <c r="CK86" s="270"/>
      <c r="CL86" s="270"/>
      <c r="CM86" s="270"/>
      <c r="CN86" s="270"/>
      <c r="CO86" s="270"/>
      <c r="CP86" s="270"/>
      <c r="CQ86" s="270"/>
      <c r="CR86" s="270"/>
    </row>
    <row r="87" spans="1:96" ht="12" customHeight="1">
      <c r="A87" s="270"/>
      <c r="B87" s="270"/>
      <c r="C87" s="270"/>
      <c r="D87" s="270"/>
      <c r="E87" s="270"/>
      <c r="F87" s="270"/>
      <c r="G87" s="270"/>
      <c r="H87" s="270"/>
      <c r="I87" s="270"/>
      <c r="J87" s="270"/>
      <c r="K87" s="270"/>
      <c r="L87" s="270"/>
      <c r="M87" s="270"/>
      <c r="N87" s="270"/>
      <c r="O87" s="270"/>
      <c r="P87" s="270"/>
      <c r="Q87" s="270"/>
      <c r="R87" s="270"/>
      <c r="S87" s="270"/>
      <c r="T87" s="270"/>
      <c r="U87" s="270"/>
      <c r="V87" s="270"/>
      <c r="W87" s="270"/>
      <c r="X87" s="274"/>
      <c r="Y87" s="274"/>
      <c r="Z87" s="274"/>
      <c r="AA87" s="274"/>
      <c r="AB87" s="274"/>
      <c r="AC87" s="274"/>
      <c r="AD87" s="274"/>
      <c r="AE87" s="274"/>
      <c r="AF87" s="274"/>
      <c r="AG87" s="274"/>
      <c r="AH87" s="274"/>
      <c r="AI87" s="274"/>
      <c r="AJ87" s="274"/>
      <c r="AK87" s="274"/>
      <c r="AL87" s="274"/>
      <c r="AM87" s="270"/>
      <c r="AN87" s="189"/>
      <c r="AO87" s="189"/>
      <c r="AP87" s="189"/>
      <c r="AQ87" s="189"/>
      <c r="AR87" s="189"/>
      <c r="AS87" s="189"/>
      <c r="AT87" s="189"/>
      <c r="AU87" s="189"/>
      <c r="AV87" s="189"/>
      <c r="AW87" s="294"/>
      <c r="AX87" s="189"/>
      <c r="AY87" s="189"/>
      <c r="AZ87" s="189"/>
      <c r="BA87" s="189"/>
      <c r="BB87" s="257"/>
      <c r="BC87" s="257"/>
      <c r="BD87" s="263">
        <f t="shared" si="11"/>
        <v>6.916666666666667</v>
      </c>
      <c r="BE87" s="267">
        <v>24900</v>
      </c>
      <c r="BF87" s="261">
        <v>604.43551124999999</v>
      </c>
      <c r="BG87" s="261">
        <v>644.54670378004801</v>
      </c>
      <c r="BH87" s="261">
        <v>-643.14807875529198</v>
      </c>
      <c r="BI87" s="266">
        <v>53.050693308250899</v>
      </c>
      <c r="BJ87" s="266">
        <v>7.0337821579530502</v>
      </c>
      <c r="BK87" s="263">
        <f t="shared" si="12"/>
        <v>0.91315594541589373</v>
      </c>
      <c r="BL87" s="263">
        <f t="shared" si="13"/>
        <v>91.728488551076566</v>
      </c>
      <c r="BM87" s="267">
        <v>24900</v>
      </c>
      <c r="BN87" s="261">
        <v>604.43551124999999</v>
      </c>
      <c r="BO87" s="261">
        <v>612.77210270759201</v>
      </c>
      <c r="BP87" s="261">
        <v>-610.19973106675104</v>
      </c>
      <c r="BQ87" s="266">
        <v>52.836637925500199</v>
      </c>
      <c r="BR87" s="266">
        <v>6.8279571974852802</v>
      </c>
      <c r="BS87" s="263">
        <f t="shared" si="14"/>
        <v>0.69597478246260369</v>
      </c>
      <c r="BT87" s="263">
        <f t="shared" si="15"/>
        <v>91.728488551076566</v>
      </c>
      <c r="BU87" s="270"/>
      <c r="BV87" s="264">
        <v>115.411679002431</v>
      </c>
      <c r="BW87" s="264">
        <v>79.624249385881498</v>
      </c>
      <c r="BX87" s="263">
        <f t="shared" si="16"/>
        <v>110.69355452940727</v>
      </c>
      <c r="BY87" s="263">
        <f t="shared" si="17"/>
        <v>76.401055086806196</v>
      </c>
      <c r="BZ87" s="270"/>
      <c r="CA87" s="270"/>
      <c r="CB87" s="270"/>
      <c r="CC87" s="270"/>
      <c r="CD87" s="270"/>
      <c r="CE87" s="270"/>
      <c r="CF87" s="270"/>
      <c r="CG87" s="270"/>
      <c r="CH87" s="270"/>
      <c r="CI87" s="270"/>
      <c r="CJ87" s="270"/>
      <c r="CK87" s="270"/>
      <c r="CL87" s="270"/>
      <c r="CM87" s="270"/>
      <c r="CN87" s="270"/>
      <c r="CO87" s="270"/>
      <c r="CP87" s="270"/>
      <c r="CQ87" s="270"/>
      <c r="CR87" s="270"/>
    </row>
    <row r="88" spans="1:96" ht="12" customHeight="1">
      <c r="A88" s="270"/>
      <c r="B88" s="270"/>
      <c r="C88" s="270"/>
      <c r="D88" s="270"/>
      <c r="E88" s="270"/>
      <c r="F88" s="270"/>
      <c r="G88" s="270"/>
      <c r="H88" s="270"/>
      <c r="I88" s="270"/>
      <c r="J88" s="270"/>
      <c r="K88" s="270"/>
      <c r="L88" s="270"/>
      <c r="M88" s="270"/>
      <c r="N88" s="270"/>
      <c r="O88" s="270"/>
      <c r="P88" s="270"/>
      <c r="Q88" s="270"/>
      <c r="R88" s="270"/>
      <c r="S88" s="270"/>
      <c r="T88" s="270"/>
      <c r="U88" s="270"/>
      <c r="V88" s="270"/>
      <c r="W88" s="270"/>
      <c r="X88" s="274"/>
      <c r="Y88" s="274"/>
      <c r="Z88" s="274"/>
      <c r="AA88" s="274"/>
      <c r="AB88" s="274"/>
      <c r="AC88" s="274"/>
      <c r="AD88" s="274"/>
      <c r="AE88" s="274"/>
      <c r="AF88" s="274"/>
      <c r="AG88" s="274"/>
      <c r="AH88" s="274"/>
      <c r="AI88" s="274"/>
      <c r="AJ88" s="274"/>
      <c r="AK88" s="274"/>
      <c r="AL88" s="274"/>
      <c r="AM88" s="270"/>
      <c r="AN88" s="189"/>
      <c r="AO88" s="189"/>
      <c r="AP88" s="189"/>
      <c r="AQ88" s="189"/>
      <c r="AR88" s="189"/>
      <c r="AS88" s="189"/>
      <c r="AT88" s="189"/>
      <c r="AU88" s="189"/>
      <c r="AV88" s="189"/>
      <c r="AW88" s="294"/>
      <c r="AX88" s="189"/>
      <c r="AY88" s="189"/>
      <c r="AZ88" s="189"/>
      <c r="BA88" s="189"/>
      <c r="BB88" s="257"/>
      <c r="BC88" s="257"/>
      <c r="BD88" s="263">
        <f t="shared" si="11"/>
        <v>7</v>
      </c>
      <c r="BE88" s="267">
        <v>25200</v>
      </c>
      <c r="BF88" s="261">
        <v>592.91863602000001</v>
      </c>
      <c r="BG88" s="261">
        <v>646.43997562097195</v>
      </c>
      <c r="BH88" s="261">
        <v>-645.67303215884203</v>
      </c>
      <c r="BI88" s="266">
        <v>53.065147212949697</v>
      </c>
      <c r="BJ88" s="266">
        <v>7.0441100581150602</v>
      </c>
      <c r="BK88" s="263">
        <f t="shared" si="12"/>
        <v>0.92348384557790375</v>
      </c>
      <c r="BL88" s="263">
        <f t="shared" si="13"/>
        <v>80.211613321076584</v>
      </c>
      <c r="BM88" s="267">
        <v>25200</v>
      </c>
      <c r="BN88" s="261">
        <v>592.91863602000001</v>
      </c>
      <c r="BO88" s="261">
        <v>615.07541127800005</v>
      </c>
      <c r="BP88" s="261">
        <v>-613.00467433155598</v>
      </c>
      <c r="BQ88" s="266">
        <v>52.853695427926901</v>
      </c>
      <c r="BR88" s="266">
        <v>6.8416146733984</v>
      </c>
      <c r="BS88" s="263">
        <f t="shared" si="14"/>
        <v>0.70963225837572352</v>
      </c>
      <c r="BT88" s="263">
        <f t="shared" si="15"/>
        <v>80.211613321076584</v>
      </c>
      <c r="BU88" s="270"/>
      <c r="BV88" s="264">
        <v>119.143284772679</v>
      </c>
      <c r="BW88" s="264">
        <v>81.650088797926401</v>
      </c>
      <c r="BX88" s="263">
        <f t="shared" si="16"/>
        <v>114.42516029965526</v>
      </c>
      <c r="BY88" s="263">
        <f t="shared" si="17"/>
        <v>78.426894498851098</v>
      </c>
      <c r="BZ88" s="270"/>
      <c r="CA88" s="270"/>
      <c r="CB88" s="270"/>
      <c r="CC88" s="270"/>
      <c r="CD88" s="270"/>
      <c r="CE88" s="270"/>
      <c r="CF88" s="270"/>
      <c r="CG88" s="270"/>
      <c r="CH88" s="270"/>
      <c r="CI88" s="270"/>
      <c r="CJ88" s="270"/>
      <c r="CK88" s="270"/>
      <c r="CL88" s="270"/>
      <c r="CM88" s="270"/>
      <c r="CN88" s="270"/>
      <c r="CO88" s="270"/>
      <c r="CP88" s="270"/>
      <c r="CQ88" s="270"/>
      <c r="CR88" s="270"/>
    </row>
    <row r="89" spans="1:96" ht="12" customHeight="1">
      <c r="A89" s="270"/>
      <c r="B89" s="270"/>
      <c r="C89" s="270"/>
      <c r="D89" s="270"/>
      <c r="E89" s="270"/>
      <c r="F89" s="270"/>
      <c r="G89" s="270"/>
      <c r="H89" s="270"/>
      <c r="I89" s="270"/>
      <c r="J89" s="270"/>
      <c r="K89" s="270"/>
      <c r="L89" s="270"/>
      <c r="M89" s="270"/>
      <c r="N89" s="270"/>
      <c r="O89" s="270"/>
      <c r="P89" s="270"/>
      <c r="Q89" s="270"/>
      <c r="R89" s="270"/>
      <c r="S89" s="270"/>
      <c r="T89" s="270"/>
      <c r="U89" s="270"/>
      <c r="V89" s="270"/>
      <c r="W89" s="270"/>
      <c r="X89" s="274"/>
      <c r="Y89" s="274"/>
      <c r="Z89" s="274"/>
      <c r="AA89" s="274"/>
      <c r="AB89" s="274"/>
      <c r="AC89" s="274"/>
      <c r="AD89" s="274"/>
      <c r="AE89" s="274"/>
      <c r="AF89" s="274"/>
      <c r="AG89" s="274"/>
      <c r="AH89" s="274"/>
      <c r="AI89" s="274"/>
      <c r="AJ89" s="274"/>
      <c r="AK89" s="274"/>
      <c r="AL89" s="274"/>
      <c r="AM89" s="270"/>
      <c r="AN89" s="189"/>
      <c r="AO89" s="189"/>
      <c r="AP89" s="189"/>
      <c r="AQ89" s="189"/>
      <c r="AR89" s="189"/>
      <c r="AS89" s="189"/>
      <c r="AT89" s="189"/>
      <c r="AU89" s="189"/>
      <c r="AV89" s="189"/>
      <c r="AW89" s="294"/>
      <c r="AX89" s="189"/>
      <c r="AY89" s="189"/>
      <c r="AZ89" s="189"/>
      <c r="BA89" s="189"/>
      <c r="BB89" s="257"/>
      <c r="BC89" s="257"/>
      <c r="BD89" s="263">
        <f t="shared" si="11"/>
        <v>7.083333333333333</v>
      </c>
      <c r="BE89" s="267">
        <v>25500</v>
      </c>
      <c r="BF89" s="261">
        <v>580.49</v>
      </c>
      <c r="BG89" s="261">
        <v>646.80041047767099</v>
      </c>
      <c r="BH89" s="261">
        <v>-646.65450416744898</v>
      </c>
      <c r="BI89" s="266">
        <v>53.069533324018202</v>
      </c>
      <c r="BJ89" s="266">
        <v>7.0444536624376797</v>
      </c>
      <c r="BK89" s="263">
        <f t="shared" si="12"/>
        <v>0.92382744990052323</v>
      </c>
      <c r="BL89" s="263">
        <f t="shared" si="13"/>
        <v>67.782977301076585</v>
      </c>
      <c r="BM89" s="267">
        <v>25500</v>
      </c>
      <c r="BN89" s="261">
        <v>580.49</v>
      </c>
      <c r="BO89" s="261">
        <v>616.17710963007698</v>
      </c>
      <c r="BP89" s="261">
        <v>-614.61668301649104</v>
      </c>
      <c r="BQ89" s="266">
        <v>52.862745837482699</v>
      </c>
      <c r="BR89" s="266">
        <v>6.8472308633063097</v>
      </c>
      <c r="BS89" s="263">
        <f t="shared" si="14"/>
        <v>0.71524844828363321</v>
      </c>
      <c r="BT89" s="263">
        <f t="shared" si="15"/>
        <v>67.782977301076585</v>
      </c>
      <c r="BU89" s="270"/>
      <c r="BV89" s="264">
        <v>121.570023791544</v>
      </c>
      <c r="BW89" s="264">
        <v>82.781689929374195</v>
      </c>
      <c r="BX89" s="263">
        <f t="shared" si="16"/>
        <v>116.85189931852027</v>
      </c>
      <c r="BY89" s="263">
        <f t="shared" si="17"/>
        <v>79.558495630298893</v>
      </c>
      <c r="BZ89" s="270"/>
      <c r="CA89" s="270"/>
      <c r="CB89" s="270"/>
      <c r="CC89" s="270"/>
      <c r="CD89" s="270"/>
      <c r="CE89" s="270"/>
      <c r="CF89" s="270"/>
      <c r="CG89" s="270"/>
      <c r="CH89" s="270"/>
      <c r="CI89" s="270"/>
      <c r="CJ89" s="270"/>
      <c r="CK89" s="270"/>
      <c r="CL89" s="270"/>
      <c r="CM89" s="270"/>
      <c r="CN89" s="270"/>
      <c r="CO89" s="270"/>
      <c r="CP89" s="270"/>
      <c r="CQ89" s="270"/>
      <c r="CR89" s="270"/>
    </row>
    <row r="90" spans="1:96" ht="12" customHeight="1">
      <c r="A90" s="270"/>
      <c r="B90" s="270"/>
      <c r="C90" s="270"/>
      <c r="D90" s="270"/>
      <c r="E90" s="270"/>
      <c r="F90" s="270"/>
      <c r="G90" s="270"/>
      <c r="H90" s="270"/>
      <c r="I90" s="270"/>
      <c r="J90" s="270"/>
      <c r="K90" s="270"/>
      <c r="L90" s="270"/>
      <c r="M90" s="270"/>
      <c r="N90" s="270"/>
      <c r="O90" s="270"/>
      <c r="P90" s="270"/>
      <c r="Q90" s="270"/>
      <c r="R90" s="270"/>
      <c r="S90" s="270"/>
      <c r="T90" s="270"/>
      <c r="U90" s="270"/>
      <c r="V90" s="270"/>
      <c r="W90" s="270"/>
      <c r="X90" s="274"/>
      <c r="Y90" s="274"/>
      <c r="Z90" s="274"/>
      <c r="AA90" s="274"/>
      <c r="AB90" s="274"/>
      <c r="AC90" s="274"/>
      <c r="AD90" s="274"/>
      <c r="AE90" s="274"/>
      <c r="AF90" s="274"/>
      <c r="AG90" s="274"/>
      <c r="AH90" s="274"/>
      <c r="AI90" s="274"/>
      <c r="AJ90" s="274"/>
      <c r="AK90" s="274"/>
      <c r="AL90" s="274"/>
      <c r="AM90" s="270"/>
      <c r="AN90" s="189"/>
      <c r="AO90" s="189"/>
      <c r="AP90" s="189"/>
      <c r="AQ90" s="189"/>
      <c r="AR90" s="189"/>
      <c r="AS90" s="189"/>
      <c r="AT90" s="189"/>
      <c r="AU90" s="189"/>
      <c r="AV90" s="189"/>
      <c r="AW90" s="294"/>
      <c r="AX90" s="189"/>
      <c r="AY90" s="189"/>
      <c r="AZ90" s="189"/>
      <c r="BA90" s="189"/>
      <c r="BB90" s="257"/>
      <c r="BC90" s="257"/>
      <c r="BD90" s="263">
        <f t="shared" si="11"/>
        <v>7.166666666666667</v>
      </c>
      <c r="BE90" s="267">
        <v>25800</v>
      </c>
      <c r="BF90" s="261">
        <v>567.28577393</v>
      </c>
      <c r="BG90" s="261">
        <v>645.664827506047</v>
      </c>
      <c r="BH90" s="261">
        <v>-646.12462896577802</v>
      </c>
      <c r="BI90" s="266">
        <v>53.064089651387199</v>
      </c>
      <c r="BJ90" s="266">
        <v>7.0350696672516397</v>
      </c>
      <c r="BK90" s="263">
        <f t="shared" si="12"/>
        <v>0.91444345471448329</v>
      </c>
      <c r="BL90" s="263">
        <f t="shared" si="13"/>
        <v>54.578751231076581</v>
      </c>
      <c r="BM90" s="267">
        <v>25800</v>
      </c>
      <c r="BN90" s="261">
        <v>567.28577393</v>
      </c>
      <c r="BO90" s="261">
        <v>616.09456243121599</v>
      </c>
      <c r="BP90" s="261">
        <v>-615.04800229413502</v>
      </c>
      <c r="BQ90" s="266">
        <v>52.863909034504303</v>
      </c>
      <c r="BR90" s="266">
        <v>6.8449513289386701</v>
      </c>
      <c r="BS90" s="263">
        <f t="shared" si="14"/>
        <v>0.7129689139159936</v>
      </c>
      <c r="BT90" s="263">
        <f t="shared" si="15"/>
        <v>54.578751231076581</v>
      </c>
      <c r="BU90" s="270"/>
      <c r="BV90" s="264">
        <v>122.665318219865</v>
      </c>
      <c r="BW90" s="264">
        <v>83.006659394436994</v>
      </c>
      <c r="BX90" s="263">
        <f t="shared" si="16"/>
        <v>117.94719374684126</v>
      </c>
      <c r="BY90" s="263">
        <f t="shared" si="17"/>
        <v>79.783465095361692</v>
      </c>
      <c r="BZ90" s="270"/>
      <c r="CA90" s="270"/>
      <c r="CB90" s="270"/>
      <c r="CC90" s="270"/>
      <c r="CD90" s="270"/>
      <c r="CE90" s="270"/>
      <c r="CF90" s="270"/>
      <c r="CG90" s="270"/>
      <c r="CH90" s="270"/>
      <c r="CI90" s="270"/>
      <c r="CJ90" s="270"/>
      <c r="CK90" s="270"/>
      <c r="CL90" s="270"/>
      <c r="CM90" s="270"/>
      <c r="CN90" s="270"/>
      <c r="CO90" s="270"/>
      <c r="CP90" s="270"/>
      <c r="CQ90" s="270"/>
      <c r="CR90" s="270"/>
    </row>
    <row r="91" spans="1:96" ht="12" customHeight="1">
      <c r="A91" s="270"/>
      <c r="B91" s="270"/>
      <c r="C91" s="270"/>
      <c r="D91" s="270"/>
      <c r="E91" s="270"/>
      <c r="F91" s="270"/>
      <c r="G91" s="270"/>
      <c r="H91" s="270"/>
      <c r="I91" s="270"/>
      <c r="J91" s="270"/>
      <c r="K91" s="270"/>
      <c r="L91" s="270"/>
      <c r="M91" s="270"/>
      <c r="N91" s="270"/>
      <c r="O91" s="270"/>
      <c r="P91" s="270"/>
      <c r="Q91" s="270"/>
      <c r="R91" s="270"/>
      <c r="S91" s="270"/>
      <c r="T91" s="270"/>
      <c r="U91" s="270"/>
      <c r="V91" s="270"/>
      <c r="W91" s="270"/>
      <c r="X91" s="274"/>
      <c r="Y91" s="274"/>
      <c r="Z91" s="274"/>
      <c r="AA91" s="274"/>
      <c r="AB91" s="274"/>
      <c r="AC91" s="274"/>
      <c r="AD91" s="274"/>
      <c r="AE91" s="274"/>
      <c r="AF91" s="274"/>
      <c r="AG91" s="274"/>
      <c r="AH91" s="274"/>
      <c r="AI91" s="274"/>
      <c r="AJ91" s="274"/>
      <c r="AK91" s="274"/>
      <c r="AL91" s="274"/>
      <c r="AM91" s="270"/>
      <c r="AN91" s="189"/>
      <c r="AO91" s="189"/>
      <c r="AP91" s="189"/>
      <c r="AQ91" s="189"/>
      <c r="AR91" s="189"/>
      <c r="AS91" s="189"/>
      <c r="AT91" s="189"/>
      <c r="AU91" s="189"/>
      <c r="AV91" s="189"/>
      <c r="AW91" s="294"/>
      <c r="AX91" s="189"/>
      <c r="AY91" s="189"/>
      <c r="AZ91" s="189"/>
      <c r="BA91" s="189"/>
      <c r="BB91" s="257"/>
      <c r="BC91" s="257"/>
      <c r="BD91" s="263">
        <f t="shared" si="11"/>
        <v>7.25</v>
      </c>
      <c r="BE91" s="267">
        <v>26100</v>
      </c>
      <c r="BF91" s="261">
        <v>553.45062605999999</v>
      </c>
      <c r="BG91" s="261">
        <v>643.08456840245401</v>
      </c>
      <c r="BH91" s="261">
        <v>-644.13052841817205</v>
      </c>
      <c r="BI91" s="266">
        <v>53.049123371959901</v>
      </c>
      <c r="BJ91" s="266">
        <v>7.0162819951667199</v>
      </c>
      <c r="BK91" s="263">
        <f t="shared" si="12"/>
        <v>0.89565578262956347</v>
      </c>
      <c r="BL91" s="263">
        <f t="shared" si="13"/>
        <v>40.743603361076566</v>
      </c>
      <c r="BM91" s="267">
        <v>26100</v>
      </c>
      <c r="BN91" s="261">
        <v>553.45062605999999</v>
      </c>
      <c r="BO91" s="261">
        <v>614.85806348681501</v>
      </c>
      <c r="BP91" s="261">
        <v>-614.32414417986001</v>
      </c>
      <c r="BQ91" s="266">
        <v>52.857373812928699</v>
      </c>
      <c r="BR91" s="266">
        <v>6.8349884486384598</v>
      </c>
      <c r="BS91" s="263">
        <f t="shared" si="14"/>
        <v>0.70300603361578329</v>
      </c>
      <c r="BT91" s="263">
        <f t="shared" si="15"/>
        <v>40.743603361076566</v>
      </c>
      <c r="BU91" s="270"/>
      <c r="BV91" s="264">
        <v>122.417172305759</v>
      </c>
      <c r="BW91" s="264">
        <v>82.322533309601695</v>
      </c>
      <c r="BX91" s="263">
        <f t="shared" si="16"/>
        <v>117.69904783273526</v>
      </c>
      <c r="BY91" s="263">
        <f t="shared" si="17"/>
        <v>79.099339010526393</v>
      </c>
      <c r="BZ91" s="270"/>
      <c r="CA91" s="270"/>
      <c r="CB91" s="270"/>
      <c r="CC91" s="270"/>
      <c r="CD91" s="270"/>
      <c r="CE91" s="270"/>
      <c r="CF91" s="270"/>
      <c r="CG91" s="270"/>
      <c r="CH91" s="270"/>
      <c r="CI91" s="270"/>
      <c r="CJ91" s="270"/>
      <c r="CK91" s="270"/>
      <c r="CL91" s="270"/>
      <c r="CM91" s="270"/>
      <c r="CN91" s="270"/>
      <c r="CO91" s="270"/>
      <c r="CP91" s="270"/>
      <c r="CQ91" s="270"/>
      <c r="CR91" s="270"/>
    </row>
    <row r="92" spans="1:96" ht="12" customHeight="1">
      <c r="A92" s="270"/>
      <c r="B92" s="270"/>
      <c r="C92" s="270"/>
      <c r="D92" s="270"/>
      <c r="E92" s="270"/>
      <c r="F92" s="270"/>
      <c r="G92" s="270"/>
      <c r="H92" s="270"/>
      <c r="I92" s="270"/>
      <c r="J92" s="270"/>
      <c r="K92" s="270"/>
      <c r="L92" s="270"/>
      <c r="M92" s="270"/>
      <c r="N92" s="270"/>
      <c r="O92" s="270"/>
      <c r="P92" s="270"/>
      <c r="Q92" s="270"/>
      <c r="R92" s="270"/>
      <c r="S92" s="270"/>
      <c r="T92" s="270"/>
      <c r="U92" s="270"/>
      <c r="V92" s="270"/>
      <c r="W92" s="270"/>
      <c r="X92" s="274"/>
      <c r="Y92" s="274"/>
      <c r="Z92" s="274"/>
      <c r="AA92" s="274"/>
      <c r="AB92" s="274"/>
      <c r="AC92" s="274"/>
      <c r="AD92" s="274"/>
      <c r="AE92" s="274"/>
      <c r="AF92" s="274"/>
      <c r="AG92" s="274"/>
      <c r="AH92" s="274"/>
      <c r="AI92" s="274"/>
      <c r="AJ92" s="274"/>
      <c r="AK92" s="274"/>
      <c r="AL92" s="274"/>
      <c r="AM92" s="270"/>
      <c r="AN92" s="189"/>
      <c r="AO92" s="189"/>
      <c r="AP92" s="189"/>
      <c r="AQ92" s="189"/>
      <c r="AR92" s="189"/>
      <c r="AS92" s="189"/>
      <c r="AT92" s="189"/>
      <c r="AU92" s="189"/>
      <c r="AV92" s="189"/>
      <c r="AW92" s="294"/>
      <c r="AX92" s="189"/>
      <c r="AY92" s="189"/>
      <c r="AZ92" s="189"/>
      <c r="BA92" s="189"/>
      <c r="BB92" s="257"/>
      <c r="BC92" s="257"/>
      <c r="BD92" s="263">
        <f t="shared" si="11"/>
        <v>7.333333333333333</v>
      </c>
      <c r="BE92" s="267">
        <v>26400</v>
      </c>
      <c r="BF92" s="261">
        <v>539.13613719</v>
      </c>
      <c r="BG92" s="261">
        <v>639.12397476846604</v>
      </c>
      <c r="BH92" s="261">
        <v>-640.73275305745904</v>
      </c>
      <c r="BI92" s="266">
        <v>53.025003678835901</v>
      </c>
      <c r="BJ92" s="266">
        <v>6.98847507527997</v>
      </c>
      <c r="BK92" s="263">
        <f t="shared" si="12"/>
        <v>0.86784886274281359</v>
      </c>
      <c r="BL92" s="263">
        <f t="shared" si="13"/>
        <v>26.429114491076575</v>
      </c>
      <c r="BM92" s="267">
        <v>26400</v>
      </c>
      <c r="BN92" s="261">
        <v>539.13613719</v>
      </c>
      <c r="BO92" s="261">
        <v>612.50961491852001</v>
      </c>
      <c r="BP92" s="261">
        <v>-612.48266170889099</v>
      </c>
      <c r="BQ92" s="266">
        <v>52.8433911064756</v>
      </c>
      <c r="BR92" s="266">
        <v>6.8176149473306804</v>
      </c>
      <c r="BS92" s="263">
        <f t="shared" si="14"/>
        <v>0.68563253230800392</v>
      </c>
      <c r="BT92" s="263">
        <f t="shared" si="15"/>
        <v>26.429114491076575</v>
      </c>
      <c r="BU92" s="270"/>
      <c r="BV92" s="264">
        <v>120.828303763058</v>
      </c>
      <c r="BW92" s="264">
        <v>80.736804278278896</v>
      </c>
      <c r="BX92" s="263">
        <f t="shared" si="16"/>
        <v>116.11017929003427</v>
      </c>
      <c r="BY92" s="263">
        <f t="shared" si="17"/>
        <v>77.513609979203594</v>
      </c>
      <c r="BZ92" s="270"/>
      <c r="CA92" s="270"/>
      <c r="CB92" s="270"/>
      <c r="CC92" s="270"/>
      <c r="CD92" s="270"/>
      <c r="CE92" s="270"/>
      <c r="CF92" s="270"/>
      <c r="CG92" s="270"/>
      <c r="CH92" s="270"/>
      <c r="CI92" s="270"/>
      <c r="CJ92" s="270"/>
      <c r="CK92" s="270"/>
      <c r="CL92" s="270"/>
      <c r="CM92" s="270"/>
      <c r="CN92" s="270"/>
      <c r="CO92" s="270"/>
      <c r="CP92" s="270"/>
      <c r="CQ92" s="270"/>
      <c r="CR92" s="270"/>
    </row>
    <row r="93" spans="1:96" ht="12" customHeight="1">
      <c r="A93" s="270"/>
      <c r="B93" s="270"/>
      <c r="C93" s="270"/>
      <c r="D93" s="270"/>
      <c r="E93" s="270"/>
      <c r="F93" s="270"/>
      <c r="G93" s="270"/>
      <c r="H93" s="270"/>
      <c r="I93" s="270"/>
      <c r="J93" s="270"/>
      <c r="K93" s="270"/>
      <c r="L93" s="270"/>
      <c r="M93" s="270"/>
      <c r="N93" s="270"/>
      <c r="O93" s="270"/>
      <c r="P93" s="270"/>
      <c r="Q93" s="270"/>
      <c r="R93" s="270"/>
      <c r="S93" s="270"/>
      <c r="T93" s="270"/>
      <c r="U93" s="270"/>
      <c r="V93" s="270"/>
      <c r="W93" s="270"/>
      <c r="X93" s="274"/>
      <c r="Y93" s="274"/>
      <c r="Z93" s="274"/>
      <c r="AA93" s="274"/>
      <c r="AB93" s="274"/>
      <c r="AC93" s="274"/>
      <c r="AD93" s="274"/>
      <c r="AE93" s="274"/>
      <c r="AF93" s="274"/>
      <c r="AG93" s="274"/>
      <c r="AH93" s="274"/>
      <c r="AI93" s="274"/>
      <c r="AJ93" s="274"/>
      <c r="AK93" s="274"/>
      <c r="AL93" s="274"/>
      <c r="AM93" s="270"/>
      <c r="AN93" s="189"/>
      <c r="AO93" s="189"/>
      <c r="AP93" s="189"/>
      <c r="AQ93" s="189"/>
      <c r="AR93" s="189"/>
      <c r="AS93" s="189"/>
      <c r="AT93" s="189"/>
      <c r="AU93" s="189"/>
      <c r="AV93" s="189"/>
      <c r="AW93" s="294"/>
      <c r="AX93" s="189"/>
      <c r="AY93" s="189"/>
      <c r="AZ93" s="189"/>
      <c r="BA93" s="189"/>
      <c r="BB93" s="257"/>
      <c r="BC93" s="257"/>
      <c r="BD93" s="263">
        <f t="shared" si="11"/>
        <v>7.416666666666667</v>
      </c>
      <c r="BE93" s="267">
        <v>26700</v>
      </c>
      <c r="BF93" s="261">
        <v>524.49913982999999</v>
      </c>
      <c r="BG93" s="261">
        <v>633.85884588663396</v>
      </c>
      <c r="BH93" s="261">
        <v>-636.00370946276996</v>
      </c>
      <c r="BI93" s="266">
        <v>52.992155165688303</v>
      </c>
      <c r="BJ93" s="266">
        <v>6.9520875751992603</v>
      </c>
      <c r="BK93" s="263">
        <f t="shared" si="12"/>
        <v>0.83146136266210391</v>
      </c>
      <c r="BL93" s="263">
        <f t="shared" si="13"/>
        <v>11.792117131076566</v>
      </c>
      <c r="BM93" s="267">
        <v>26700</v>
      </c>
      <c r="BN93" s="261">
        <v>524.49913982999999</v>
      </c>
      <c r="BO93" s="261">
        <v>609.10165923526802</v>
      </c>
      <c r="BP93" s="261">
        <v>-609.57187552624396</v>
      </c>
      <c r="BQ93" s="266">
        <v>52.8222675100236</v>
      </c>
      <c r="BR93" s="266">
        <v>6.7931576822455302</v>
      </c>
      <c r="BS93" s="263">
        <f t="shared" si="14"/>
        <v>0.66117526722285369</v>
      </c>
      <c r="BT93" s="263">
        <f t="shared" si="15"/>
        <v>11.792117131076566</v>
      </c>
      <c r="BU93" s="270"/>
      <c r="BV93" s="264">
        <v>117.91611400668501</v>
      </c>
      <c r="BW93" s="264">
        <v>78.266839331213504</v>
      </c>
      <c r="BX93" s="263">
        <f t="shared" si="16"/>
        <v>113.19798953366127</v>
      </c>
      <c r="BY93" s="263">
        <f t="shared" si="17"/>
        <v>75.043645032138201</v>
      </c>
      <c r="BZ93" s="270"/>
      <c r="CA93" s="270"/>
      <c r="CB93" s="270"/>
      <c r="CC93" s="270"/>
      <c r="CD93" s="270"/>
      <c r="CE93" s="270"/>
      <c r="CF93" s="270"/>
      <c r="CG93" s="270"/>
      <c r="CH93" s="270"/>
      <c r="CI93" s="270"/>
      <c r="CJ93" s="270"/>
      <c r="CK93" s="270"/>
      <c r="CL93" s="270"/>
      <c r="CM93" s="270"/>
      <c r="CN93" s="270"/>
      <c r="CO93" s="270"/>
      <c r="CP93" s="270"/>
      <c r="CQ93" s="270"/>
      <c r="CR93" s="270"/>
    </row>
    <row r="94" spans="1:96" ht="12" customHeight="1">
      <c r="A94" s="270"/>
      <c r="B94" s="270"/>
      <c r="C94" s="270"/>
      <c r="D94" s="270"/>
      <c r="E94" s="270"/>
      <c r="F94" s="270"/>
      <c r="G94" s="270"/>
      <c r="H94" s="270"/>
      <c r="I94" s="270"/>
      <c r="J94" s="270"/>
      <c r="K94" s="270"/>
      <c r="L94" s="270"/>
      <c r="M94" s="270"/>
      <c r="N94" s="270"/>
      <c r="O94" s="270"/>
      <c r="P94" s="270"/>
      <c r="Q94" s="270"/>
      <c r="R94" s="270"/>
      <c r="S94" s="270"/>
      <c r="T94" s="270"/>
      <c r="U94" s="270"/>
      <c r="V94" s="270"/>
      <c r="W94" s="270"/>
      <c r="X94" s="274"/>
      <c r="Y94" s="274"/>
      <c r="Z94" s="274"/>
      <c r="AA94" s="274"/>
      <c r="AB94" s="274"/>
      <c r="AC94" s="274"/>
      <c r="AD94" s="274"/>
      <c r="AE94" s="274"/>
      <c r="AF94" s="274"/>
      <c r="AG94" s="274"/>
      <c r="AH94" s="274"/>
      <c r="AI94" s="274"/>
      <c r="AJ94" s="274"/>
      <c r="AK94" s="274"/>
      <c r="AL94" s="274"/>
      <c r="AM94" s="270"/>
      <c r="AN94" s="189"/>
      <c r="AO94" s="189"/>
      <c r="AP94" s="189"/>
      <c r="AQ94" s="189"/>
      <c r="AR94" s="189"/>
      <c r="AS94" s="189"/>
      <c r="AT94" s="189"/>
      <c r="AU94" s="189"/>
      <c r="AV94" s="189"/>
      <c r="AW94" s="294"/>
      <c r="AX94" s="189"/>
      <c r="AY94" s="189"/>
      <c r="AZ94" s="189"/>
      <c r="BA94" s="189"/>
      <c r="BB94" s="257"/>
      <c r="BC94" s="257"/>
      <c r="BD94" s="263">
        <f t="shared" si="11"/>
        <v>7.5</v>
      </c>
      <c r="BE94" s="267">
        <v>27000</v>
      </c>
      <c r="BF94" s="261">
        <v>509.7</v>
      </c>
      <c r="BG94" s="261">
        <v>627.37489073970403</v>
      </c>
      <c r="BH94" s="261">
        <v>-630.02608672192798</v>
      </c>
      <c r="BI94" s="266">
        <v>52.951051660247998</v>
      </c>
      <c r="BJ94" s="266">
        <v>6.9076065136457903</v>
      </c>
      <c r="BK94" s="263">
        <f t="shared" si="12"/>
        <v>0.78698030110863382</v>
      </c>
      <c r="BL94" s="263">
        <f t="shared" si="13"/>
        <v>-3.0070226989234357</v>
      </c>
      <c r="BM94" s="267">
        <v>27000</v>
      </c>
      <c r="BN94" s="261">
        <v>509.7</v>
      </c>
      <c r="BO94" s="261">
        <v>604.69578359576599</v>
      </c>
      <c r="BP94" s="261">
        <v>-605.64957252128704</v>
      </c>
      <c r="BQ94" s="266">
        <v>52.7943590851499</v>
      </c>
      <c r="BR94" s="266">
        <v>6.76199167471</v>
      </c>
      <c r="BS94" s="263">
        <f t="shared" si="14"/>
        <v>0.63000925968732346</v>
      </c>
      <c r="BT94" s="263">
        <f t="shared" si="15"/>
        <v>-3.0070226989234357</v>
      </c>
      <c r="BU94" s="270"/>
      <c r="BV94" s="264">
        <v>113.712497570972</v>
      </c>
      <c r="BW94" s="264">
        <v>74.939689721379295</v>
      </c>
      <c r="BX94" s="263">
        <f t="shared" si="16"/>
        <v>108.99437309794827</v>
      </c>
      <c r="BY94" s="263">
        <f t="shared" si="17"/>
        <v>71.716495422303993</v>
      </c>
      <c r="BZ94" s="270"/>
      <c r="CA94" s="270"/>
      <c r="CB94" s="270"/>
      <c r="CC94" s="270"/>
      <c r="CD94" s="270"/>
      <c r="CE94" s="270"/>
      <c r="CF94" s="270"/>
      <c r="CG94" s="270"/>
      <c r="CH94" s="270"/>
      <c r="CI94" s="270"/>
      <c r="CJ94" s="270"/>
      <c r="CK94" s="270"/>
      <c r="CL94" s="270"/>
      <c r="CM94" s="270"/>
      <c r="CN94" s="270"/>
      <c r="CO94" s="270"/>
      <c r="CP94" s="270"/>
      <c r="CQ94" s="270"/>
      <c r="CR94" s="270"/>
    </row>
    <row r="95" spans="1:96" ht="12" customHeight="1">
      <c r="A95" s="270"/>
      <c r="B95" s="270"/>
      <c r="C95" s="270"/>
      <c r="D95" s="270"/>
      <c r="E95" s="270"/>
      <c r="F95" s="270"/>
      <c r="G95" s="270"/>
      <c r="H95" s="270"/>
      <c r="I95" s="270"/>
      <c r="J95" s="270"/>
      <c r="K95" s="270"/>
      <c r="L95" s="270"/>
      <c r="M95" s="270"/>
      <c r="N95" s="270"/>
      <c r="O95" s="270"/>
      <c r="P95" s="270"/>
      <c r="Q95" s="270"/>
      <c r="R95" s="270"/>
      <c r="S95" s="270"/>
      <c r="T95" s="270"/>
      <c r="U95" s="270"/>
      <c r="V95" s="270"/>
      <c r="W95" s="270"/>
      <c r="X95" s="274"/>
      <c r="Y95" s="274"/>
      <c r="Z95" s="274"/>
      <c r="AA95" s="274"/>
      <c r="AB95" s="274"/>
      <c r="AC95" s="274"/>
      <c r="AD95" s="274"/>
      <c r="AE95" s="274"/>
      <c r="AF95" s="274"/>
      <c r="AG95" s="274"/>
      <c r="AH95" s="274"/>
      <c r="AI95" s="274"/>
      <c r="AJ95" s="274"/>
      <c r="AK95" s="274"/>
      <c r="AL95" s="274"/>
      <c r="AM95" s="270"/>
      <c r="AN95" s="189"/>
      <c r="AO95" s="189"/>
      <c r="AP95" s="189"/>
      <c r="AQ95" s="189"/>
      <c r="AR95" s="189"/>
      <c r="AS95" s="189"/>
      <c r="AT95" s="189"/>
      <c r="AU95" s="189"/>
      <c r="AV95" s="189"/>
      <c r="AW95" s="294"/>
      <c r="AX95" s="189"/>
      <c r="AY95" s="189"/>
      <c r="AZ95" s="189"/>
      <c r="BA95" s="189"/>
      <c r="BB95" s="257"/>
      <c r="BC95" s="257"/>
      <c r="BD95" s="263">
        <f t="shared" si="11"/>
        <v>7.583333333333333</v>
      </c>
      <c r="BE95" s="267">
        <v>27300</v>
      </c>
      <c r="BF95" s="261">
        <v>494.90086016999999</v>
      </c>
      <c r="BG95" s="261">
        <v>619.76618900184803</v>
      </c>
      <c r="BH95" s="261">
        <v>-622.89129553086104</v>
      </c>
      <c r="BI95" s="266">
        <v>52.902210440739701</v>
      </c>
      <c r="BJ95" s="266">
        <v>6.8555617005879403</v>
      </c>
      <c r="BK95" s="263">
        <f t="shared" si="12"/>
        <v>0.7349354880507839</v>
      </c>
      <c r="BL95" s="263">
        <f t="shared" si="13"/>
        <v>-17.806162528923437</v>
      </c>
      <c r="BM95" s="267">
        <v>27300</v>
      </c>
      <c r="BN95" s="261">
        <v>494.90086016999999</v>
      </c>
      <c r="BO95" s="261">
        <v>599.36141482566597</v>
      </c>
      <c r="BP95" s="261">
        <v>-600.781695062734</v>
      </c>
      <c r="BQ95" s="266">
        <v>52.760065438903098</v>
      </c>
      <c r="BR95" s="266">
        <v>6.7245343802514101</v>
      </c>
      <c r="BS95" s="263">
        <f t="shared" si="14"/>
        <v>0.59255196522873366</v>
      </c>
      <c r="BT95" s="263">
        <f t="shared" si="15"/>
        <v>-17.806162528923437</v>
      </c>
      <c r="BU95" s="270"/>
      <c r="BV95" s="264">
        <v>108.26349279818299</v>
      </c>
      <c r="BW95" s="264">
        <v>70.791794656500102</v>
      </c>
      <c r="BX95" s="263">
        <f t="shared" si="16"/>
        <v>103.54536832515926</v>
      </c>
      <c r="BY95" s="263">
        <f t="shared" si="17"/>
        <v>67.568600357424799</v>
      </c>
      <c r="BZ95" s="270"/>
      <c r="CA95" s="270"/>
      <c r="CB95" s="270"/>
      <c r="CC95" s="270"/>
      <c r="CD95" s="270"/>
      <c r="CE95" s="270"/>
      <c r="CF95" s="270"/>
      <c r="CG95" s="270"/>
      <c r="CH95" s="270"/>
      <c r="CI95" s="270"/>
      <c r="CJ95" s="270"/>
      <c r="CK95" s="270"/>
      <c r="CL95" s="270"/>
      <c r="CM95" s="270"/>
      <c r="CN95" s="270"/>
      <c r="CO95" s="270"/>
      <c r="CP95" s="270"/>
      <c r="CQ95" s="270"/>
      <c r="CR95" s="270"/>
    </row>
    <row r="96" spans="1:96" ht="12" customHeight="1">
      <c r="A96" s="270"/>
      <c r="B96" s="270"/>
      <c r="C96" s="270"/>
      <c r="D96" s="270"/>
      <c r="E96" s="270"/>
      <c r="F96" s="270"/>
      <c r="G96" s="270"/>
      <c r="H96" s="270"/>
      <c r="I96" s="270"/>
      <c r="J96" s="270"/>
      <c r="K96" s="270"/>
      <c r="L96" s="270"/>
      <c r="M96" s="270"/>
      <c r="N96" s="270"/>
      <c r="O96" s="270"/>
      <c r="P96" s="270"/>
      <c r="Q96" s="270"/>
      <c r="R96" s="270"/>
      <c r="S96" s="270"/>
      <c r="T96" s="270"/>
      <c r="U96" s="270"/>
      <c r="V96" s="270"/>
      <c r="W96" s="270"/>
      <c r="X96" s="274"/>
      <c r="Y96" s="274"/>
      <c r="Z96" s="274"/>
      <c r="AA96" s="274"/>
      <c r="AB96" s="274"/>
      <c r="AC96" s="274"/>
      <c r="AD96" s="274"/>
      <c r="AE96" s="274"/>
      <c r="AF96" s="274"/>
      <c r="AG96" s="274"/>
      <c r="AH96" s="274"/>
      <c r="AI96" s="274"/>
      <c r="AJ96" s="274"/>
      <c r="AK96" s="274"/>
      <c r="AL96" s="274"/>
      <c r="AM96" s="270"/>
      <c r="AN96" s="189"/>
      <c r="AO96" s="189"/>
      <c r="AP96" s="189"/>
      <c r="AQ96" s="189"/>
      <c r="AR96" s="189"/>
      <c r="AS96" s="189"/>
      <c r="AT96" s="189"/>
      <c r="AU96" s="189"/>
      <c r="AV96" s="189"/>
      <c r="AW96" s="294"/>
      <c r="AX96" s="189"/>
      <c r="AY96" s="189"/>
      <c r="AZ96" s="189"/>
      <c r="BA96" s="189"/>
      <c r="BB96" s="257"/>
      <c r="BC96" s="257"/>
      <c r="BD96" s="263">
        <f t="shared" si="11"/>
        <v>7.666666666666667</v>
      </c>
      <c r="BE96" s="267">
        <v>27600</v>
      </c>
      <c r="BF96" s="261">
        <v>480.26386280999998</v>
      </c>
      <c r="BG96" s="261">
        <v>611.133676593426</v>
      </c>
      <c r="BH96" s="261">
        <v>-614.69793437630199</v>
      </c>
      <c r="BI96" s="266">
        <v>52.846186788512</v>
      </c>
      <c r="BJ96" s="266">
        <v>6.7965204695762402</v>
      </c>
      <c r="BK96" s="263">
        <f t="shared" si="12"/>
        <v>0.67589425703908379</v>
      </c>
      <c r="BL96" s="263">
        <f t="shared" si="13"/>
        <v>-32.443159888923446</v>
      </c>
      <c r="BM96" s="267">
        <v>27600</v>
      </c>
      <c r="BN96" s="261">
        <v>480.26386280999998</v>
      </c>
      <c r="BO96" s="261">
        <v>593.17452321244002</v>
      </c>
      <c r="BP96" s="261">
        <v>-595.041038630353</v>
      </c>
      <c r="BQ96" s="266">
        <v>52.719824068757198</v>
      </c>
      <c r="BR96" s="266">
        <v>6.6812401941509298</v>
      </c>
      <c r="BS96" s="263">
        <f t="shared" si="14"/>
        <v>0.54925777912825335</v>
      </c>
      <c r="BT96" s="263">
        <f t="shared" si="15"/>
        <v>-32.443159888923446</v>
      </c>
      <c r="BU96" s="270"/>
      <c r="BV96" s="264">
        <v>101.628777622911</v>
      </c>
      <c r="BW96" s="264">
        <v>65.868582213942602</v>
      </c>
      <c r="BX96" s="263">
        <f t="shared" si="16"/>
        <v>96.910653149887267</v>
      </c>
      <c r="BY96" s="263">
        <f t="shared" si="17"/>
        <v>62.645387914867307</v>
      </c>
      <c r="BZ96" s="270"/>
      <c r="CA96" s="270"/>
      <c r="CB96" s="270"/>
      <c r="CC96" s="270"/>
      <c r="CD96" s="270"/>
      <c r="CE96" s="270"/>
      <c r="CF96" s="270"/>
      <c r="CG96" s="270"/>
      <c r="CH96" s="270"/>
      <c r="CI96" s="270"/>
      <c r="CJ96" s="270"/>
      <c r="CK96" s="270"/>
      <c r="CL96" s="270"/>
      <c r="CM96" s="270"/>
      <c r="CN96" s="270"/>
      <c r="CO96" s="270"/>
      <c r="CP96" s="270"/>
      <c r="CQ96" s="270"/>
      <c r="CR96" s="270"/>
    </row>
    <row r="97" spans="1:96" ht="12" customHeight="1">
      <c r="A97" s="270"/>
      <c r="B97" s="270"/>
      <c r="C97" s="270"/>
      <c r="D97" s="270"/>
      <c r="E97" s="270"/>
      <c r="F97" s="270"/>
      <c r="G97" s="270"/>
      <c r="H97" s="270"/>
      <c r="I97" s="270"/>
      <c r="J97" s="270"/>
      <c r="K97" s="270"/>
      <c r="L97" s="270"/>
      <c r="M97" s="270"/>
      <c r="N97" s="270"/>
      <c r="O97" s="270"/>
      <c r="P97" s="270"/>
      <c r="Q97" s="270"/>
      <c r="R97" s="270"/>
      <c r="S97" s="270"/>
      <c r="T97" s="270"/>
      <c r="U97" s="270"/>
      <c r="V97" s="270"/>
      <c r="W97" s="270"/>
      <c r="X97" s="274"/>
      <c r="Y97" s="274"/>
      <c r="Z97" s="274"/>
      <c r="AA97" s="274"/>
      <c r="AB97" s="274"/>
      <c r="AC97" s="274"/>
      <c r="AD97" s="274"/>
      <c r="AE97" s="274"/>
      <c r="AF97" s="274"/>
      <c r="AG97" s="274"/>
      <c r="AH97" s="274"/>
      <c r="AI97" s="274"/>
      <c r="AJ97" s="274"/>
      <c r="AK97" s="274"/>
      <c r="AL97" s="274"/>
      <c r="AM97" s="270"/>
      <c r="AN97" s="189"/>
      <c r="AO97" s="189"/>
      <c r="AP97" s="189"/>
      <c r="AQ97" s="189"/>
      <c r="AR97" s="189"/>
      <c r="AS97" s="189"/>
      <c r="AT97" s="189"/>
      <c r="AU97" s="189"/>
      <c r="AV97" s="189"/>
      <c r="AW97" s="294"/>
      <c r="AX97" s="189"/>
      <c r="AY97" s="189"/>
      <c r="AZ97" s="189"/>
      <c r="BA97" s="189"/>
      <c r="BB97" s="257"/>
      <c r="BC97" s="257"/>
      <c r="BD97" s="263">
        <f t="shared" si="11"/>
        <v>7.75</v>
      </c>
      <c r="BE97" s="267">
        <v>27900</v>
      </c>
      <c r="BF97" s="261">
        <v>465.94937393999999</v>
      </c>
      <c r="BG97" s="261">
        <v>601.58367207969695</v>
      </c>
      <c r="BH97" s="261">
        <v>-605.55029800213401</v>
      </c>
      <c r="BI97" s="266">
        <v>52.783568848346299</v>
      </c>
      <c r="BJ97" s="266">
        <v>6.73108268370936</v>
      </c>
      <c r="BK97" s="263">
        <f t="shared" si="12"/>
        <v>0.61045647117220359</v>
      </c>
      <c r="BL97" s="263">
        <f t="shared" si="13"/>
        <v>-46.757648758923438</v>
      </c>
      <c r="BM97" s="267">
        <v>27900</v>
      </c>
      <c r="BN97" s="261">
        <v>465.94937393999999</v>
      </c>
      <c r="BO97" s="261">
        <v>586.21635259598997</v>
      </c>
      <c r="BP97" s="261">
        <v>-588.50597500122296</v>
      </c>
      <c r="BQ97" s="266">
        <v>52.674104972742498</v>
      </c>
      <c r="BR97" s="266">
        <v>6.6325951961613399</v>
      </c>
      <c r="BS97" s="263">
        <f t="shared" si="14"/>
        <v>0.50061278113866337</v>
      </c>
      <c r="BT97" s="263">
        <f t="shared" si="15"/>
        <v>-46.757648758923438</v>
      </c>
      <c r="BU97" s="270"/>
      <c r="BV97" s="264">
        <v>93.881015974591506</v>
      </c>
      <c r="BW97" s="264">
        <v>60.223971808792299</v>
      </c>
      <c r="BX97" s="263">
        <f t="shared" si="16"/>
        <v>89.162891501567771</v>
      </c>
      <c r="BY97" s="263">
        <f t="shared" si="17"/>
        <v>57.000777509717004</v>
      </c>
      <c r="BZ97" s="270"/>
      <c r="CA97" s="270"/>
      <c r="CB97" s="270"/>
      <c r="CC97" s="270"/>
      <c r="CD97" s="270"/>
      <c r="CE97" s="270"/>
      <c r="CF97" s="270"/>
      <c r="CG97" s="270"/>
      <c r="CH97" s="270"/>
      <c r="CI97" s="270"/>
      <c r="CJ97" s="270"/>
      <c r="CK97" s="270"/>
      <c r="CL97" s="270"/>
      <c r="CM97" s="270"/>
      <c r="CN97" s="270"/>
      <c r="CO97" s="270"/>
      <c r="CP97" s="270"/>
      <c r="CQ97" s="270"/>
      <c r="CR97" s="270"/>
    </row>
    <row r="98" spans="1:96" ht="12" customHeight="1">
      <c r="A98" s="270"/>
      <c r="B98" s="270"/>
      <c r="C98" s="270"/>
      <c r="D98" s="270"/>
      <c r="E98" s="270"/>
      <c r="F98" s="270"/>
      <c r="G98" s="270"/>
      <c r="H98" s="270"/>
      <c r="I98" s="270"/>
      <c r="J98" s="270"/>
      <c r="K98" s="270"/>
      <c r="L98" s="270"/>
      <c r="M98" s="270"/>
      <c r="N98" s="270"/>
      <c r="O98" s="270"/>
      <c r="P98" s="270"/>
      <c r="Q98" s="270"/>
      <c r="R98" s="270"/>
      <c r="S98" s="270"/>
      <c r="T98" s="270"/>
      <c r="U98" s="270"/>
      <c r="V98" s="270"/>
      <c r="W98" s="270"/>
      <c r="X98" s="274"/>
      <c r="Y98" s="274"/>
      <c r="Z98" s="274"/>
      <c r="AA98" s="274"/>
      <c r="AB98" s="274"/>
      <c r="AC98" s="274"/>
      <c r="AD98" s="274"/>
      <c r="AE98" s="274"/>
      <c r="AF98" s="274"/>
      <c r="AG98" s="274"/>
      <c r="AH98" s="274"/>
      <c r="AI98" s="274"/>
      <c r="AJ98" s="274"/>
      <c r="AK98" s="274"/>
      <c r="AL98" s="274"/>
      <c r="AM98" s="270"/>
      <c r="AN98" s="189"/>
      <c r="AO98" s="189"/>
      <c r="AP98" s="189"/>
      <c r="AQ98" s="189"/>
      <c r="AR98" s="189"/>
      <c r="AS98" s="189"/>
      <c r="AT98" s="189"/>
      <c r="AU98" s="189"/>
      <c r="AV98" s="189"/>
      <c r="AW98" s="294"/>
      <c r="AX98" s="189"/>
      <c r="AY98" s="189"/>
      <c r="AZ98" s="189"/>
      <c r="BA98" s="189"/>
      <c r="BB98" s="257"/>
      <c r="BC98" s="257"/>
      <c r="BD98" s="263">
        <f t="shared" si="11"/>
        <v>7.833333333333333</v>
      </c>
      <c r="BE98" s="267">
        <v>28200</v>
      </c>
      <c r="BF98" s="261">
        <v>452.11422606999997</v>
      </c>
      <c r="BG98" s="261">
        <v>591.22646062337901</v>
      </c>
      <c r="BH98" s="261">
        <v>-595.55694386866605</v>
      </c>
      <c r="BI98" s="266">
        <v>52.7149727847669</v>
      </c>
      <c r="BJ98" s="266">
        <v>6.6598760122570004</v>
      </c>
      <c r="BK98" s="263">
        <f t="shared" si="12"/>
        <v>0.53924979971984399</v>
      </c>
      <c r="BL98" s="263">
        <f t="shared" si="13"/>
        <v>-60.592796628923452</v>
      </c>
      <c r="BM98" s="267">
        <v>28200</v>
      </c>
      <c r="BN98" s="261">
        <v>452.11422606999997</v>
      </c>
      <c r="BO98" s="261">
        <v>578.57219369207598</v>
      </c>
      <c r="BP98" s="261">
        <v>-581.25921749443501</v>
      </c>
      <c r="BQ98" s="266">
        <v>52.623405530885798</v>
      </c>
      <c r="BR98" s="266">
        <v>6.5791121454640598</v>
      </c>
      <c r="BS98" s="263">
        <f t="shared" si="14"/>
        <v>0.44712973044138327</v>
      </c>
      <c r="BT98" s="263">
        <f t="shared" si="15"/>
        <v>-60.592796628923452</v>
      </c>
      <c r="BU98" s="270"/>
      <c r="BV98" s="264">
        <v>85.105061956344898</v>
      </c>
      <c r="BW98" s="264">
        <v>53.919783664120999</v>
      </c>
      <c r="BX98" s="263">
        <f t="shared" si="16"/>
        <v>80.386937483321162</v>
      </c>
      <c r="BY98" s="263">
        <f t="shared" si="17"/>
        <v>50.696589365045703</v>
      </c>
      <c r="BZ98" s="270"/>
      <c r="CA98" s="270"/>
      <c r="CB98" s="270"/>
      <c r="CC98" s="270"/>
      <c r="CD98" s="270"/>
      <c r="CE98" s="270"/>
      <c r="CF98" s="270"/>
      <c r="CG98" s="270"/>
      <c r="CH98" s="270"/>
      <c r="CI98" s="270"/>
      <c r="CJ98" s="270"/>
      <c r="CK98" s="270"/>
      <c r="CL98" s="270"/>
      <c r="CM98" s="270"/>
      <c r="CN98" s="270"/>
      <c r="CO98" s="270"/>
      <c r="CP98" s="270"/>
      <c r="CQ98" s="270"/>
      <c r="CR98" s="270"/>
    </row>
    <row r="99" spans="1:96" ht="12" customHeight="1">
      <c r="A99" s="270"/>
      <c r="B99" s="270"/>
      <c r="C99" s="270"/>
      <c r="D99" s="270"/>
      <c r="E99" s="270"/>
      <c r="F99" s="270"/>
      <c r="G99" s="270"/>
      <c r="H99" s="270"/>
      <c r="I99" s="270"/>
      <c r="J99" s="270"/>
      <c r="K99" s="270"/>
      <c r="L99" s="270"/>
      <c r="M99" s="270"/>
      <c r="N99" s="270"/>
      <c r="O99" s="270"/>
      <c r="P99" s="270"/>
      <c r="Q99" s="270"/>
      <c r="R99" s="270"/>
      <c r="S99" s="270"/>
      <c r="T99" s="270"/>
      <c r="U99" s="270"/>
      <c r="V99" s="270"/>
      <c r="W99" s="270"/>
      <c r="X99" s="274"/>
      <c r="Y99" s="274"/>
      <c r="Z99" s="274"/>
      <c r="AA99" s="274"/>
      <c r="AB99" s="274"/>
      <c r="AC99" s="274"/>
      <c r="AD99" s="274"/>
      <c r="AE99" s="274"/>
      <c r="AF99" s="274"/>
      <c r="AG99" s="274"/>
      <c r="AH99" s="274"/>
      <c r="AI99" s="274"/>
      <c r="AJ99" s="274"/>
      <c r="AK99" s="274"/>
      <c r="AL99" s="274"/>
      <c r="AM99" s="270"/>
      <c r="AN99" s="189"/>
      <c r="AO99" s="189"/>
      <c r="AP99" s="189"/>
      <c r="AQ99" s="189"/>
      <c r="AR99" s="189"/>
      <c r="AS99" s="189"/>
      <c r="AT99" s="189"/>
      <c r="AU99" s="189"/>
      <c r="AV99" s="189"/>
      <c r="AW99" s="294"/>
      <c r="AX99" s="189"/>
      <c r="AY99" s="189"/>
      <c r="AZ99" s="189"/>
      <c r="BA99" s="189"/>
      <c r="BB99" s="257"/>
      <c r="BC99" s="257"/>
      <c r="BD99" s="263">
        <f t="shared" si="11"/>
        <v>7.916666666666667</v>
      </c>
      <c r="BE99" s="267">
        <v>28500</v>
      </c>
      <c r="BF99" s="261">
        <v>438.91</v>
      </c>
      <c r="BG99" s="261">
        <v>580.17495232385102</v>
      </c>
      <c r="BH99" s="261">
        <v>-584.82933252060104</v>
      </c>
      <c r="BI99" s="266">
        <v>52.641038238027001</v>
      </c>
      <c r="BJ99" s="266">
        <v>6.5835514893241198</v>
      </c>
      <c r="BK99" s="263">
        <f t="shared" si="12"/>
        <v>0.46292527678696338</v>
      </c>
      <c r="BL99" s="263">
        <f t="shared" si="13"/>
        <v>-73.797022698923399</v>
      </c>
      <c r="BM99" s="267">
        <v>28500</v>
      </c>
      <c r="BN99" s="261">
        <v>438.91</v>
      </c>
      <c r="BO99" s="261">
        <v>570.33021685544804</v>
      </c>
      <c r="BP99" s="261">
        <v>-573.38664401808899</v>
      </c>
      <c r="BQ99" s="266">
        <v>52.568245671546201</v>
      </c>
      <c r="BR99" s="266">
        <v>6.5213257444514801</v>
      </c>
      <c r="BS99" s="263">
        <f t="shared" si="14"/>
        <v>0.38934332942880356</v>
      </c>
      <c r="BT99" s="263">
        <f t="shared" si="15"/>
        <v>-73.797022698923399</v>
      </c>
      <c r="BU99" s="270"/>
      <c r="BV99" s="264">
        <v>75.397030516084797</v>
      </c>
      <c r="BW99" s="264">
        <v>47.025061750977002</v>
      </c>
      <c r="BX99" s="263">
        <f t="shared" si="16"/>
        <v>70.678906043061062</v>
      </c>
      <c r="BY99" s="263">
        <f t="shared" si="17"/>
        <v>43.801867451901707</v>
      </c>
      <c r="BZ99" s="270"/>
      <c r="CA99" s="270"/>
      <c r="CB99" s="270"/>
      <c r="CC99" s="270"/>
      <c r="CD99" s="270"/>
      <c r="CE99" s="270"/>
      <c r="CF99" s="270"/>
      <c r="CG99" s="270"/>
      <c r="CH99" s="270"/>
      <c r="CI99" s="270"/>
      <c r="CJ99" s="270"/>
      <c r="CK99" s="270"/>
      <c r="CL99" s="270"/>
      <c r="CM99" s="270"/>
      <c r="CN99" s="270"/>
      <c r="CO99" s="270"/>
      <c r="CP99" s="270"/>
      <c r="CQ99" s="270"/>
      <c r="CR99" s="270"/>
    </row>
    <row r="100" spans="1:96" ht="12" customHeight="1">
      <c r="A100" s="270"/>
      <c r="B100" s="270"/>
      <c r="C100" s="270"/>
      <c r="D100" s="270"/>
      <c r="E100" s="270"/>
      <c r="F100" s="270"/>
      <c r="G100" s="270"/>
      <c r="H100" s="270"/>
      <c r="I100" s="270"/>
      <c r="J100" s="270"/>
      <c r="K100" s="270"/>
      <c r="L100" s="270"/>
      <c r="M100" s="270"/>
      <c r="N100" s="270"/>
      <c r="O100" s="270"/>
      <c r="P100" s="270"/>
      <c r="Q100" s="270"/>
      <c r="R100" s="270"/>
      <c r="S100" s="270"/>
      <c r="T100" s="270"/>
      <c r="U100" s="270"/>
      <c r="V100" s="270"/>
      <c r="W100" s="270"/>
      <c r="X100" s="274"/>
      <c r="Y100" s="274"/>
      <c r="Z100" s="274"/>
      <c r="AA100" s="274"/>
      <c r="AB100" s="274"/>
      <c r="AC100" s="274"/>
      <c r="AD100" s="274"/>
      <c r="AE100" s="274"/>
      <c r="AF100" s="274"/>
      <c r="AG100" s="274"/>
      <c r="AH100" s="274"/>
      <c r="AI100" s="274"/>
      <c r="AJ100" s="274"/>
      <c r="AK100" s="274"/>
      <c r="AL100" s="274"/>
      <c r="AM100" s="270"/>
      <c r="AN100" s="189"/>
      <c r="AO100" s="189"/>
      <c r="AP100" s="189"/>
      <c r="AQ100" s="189"/>
      <c r="AR100" s="189"/>
      <c r="AS100" s="189"/>
      <c r="AT100" s="189"/>
      <c r="AU100" s="189"/>
      <c r="AV100" s="189"/>
      <c r="AW100" s="294"/>
      <c r="AX100" s="189"/>
      <c r="AY100" s="189"/>
      <c r="AZ100" s="189"/>
      <c r="BA100" s="189"/>
      <c r="BB100" s="257"/>
      <c r="BC100" s="257"/>
      <c r="BD100" s="263">
        <f t="shared" si="11"/>
        <v>8</v>
      </c>
      <c r="BE100" s="267">
        <v>28800</v>
      </c>
      <c r="BF100" s="261">
        <v>426.48136398000003</v>
      </c>
      <c r="BG100" s="261">
        <v>568.54343157129904</v>
      </c>
      <c r="BH100" s="261">
        <v>-573.48055765912295</v>
      </c>
      <c r="BI100" s="266">
        <v>52.5624240973181</v>
      </c>
      <c r="BJ100" s="266">
        <v>6.5027793790336004</v>
      </c>
      <c r="BK100" s="263">
        <f t="shared" si="12"/>
        <v>0.38215316649644393</v>
      </c>
      <c r="BL100" s="263">
        <f t="shared" si="13"/>
        <v>-86.225658718923398</v>
      </c>
      <c r="BM100" s="267">
        <v>28800</v>
      </c>
      <c r="BN100" s="261">
        <v>426.48136398000003</v>
      </c>
      <c r="BO100" s="261">
        <v>561.58037956641999</v>
      </c>
      <c r="BP100" s="261">
        <v>-564.97619274171302</v>
      </c>
      <c r="BQ100" s="266">
        <v>52.509163343477802</v>
      </c>
      <c r="BR100" s="266">
        <v>6.4597881971114699</v>
      </c>
      <c r="BS100" s="263">
        <f t="shared" si="14"/>
        <v>0.32780578208879341</v>
      </c>
      <c r="BT100" s="263">
        <f t="shared" si="15"/>
        <v>-86.225658718923398</v>
      </c>
      <c r="BU100" s="270"/>
      <c r="BV100" s="264">
        <v>64.863244787942904</v>
      </c>
      <c r="BW100" s="264">
        <v>39.615317613310701</v>
      </c>
      <c r="BX100" s="263">
        <f t="shared" si="16"/>
        <v>60.145120314919168</v>
      </c>
      <c r="BY100" s="263">
        <f t="shared" si="17"/>
        <v>36.392123314235405</v>
      </c>
      <c r="BZ100" s="270"/>
      <c r="CA100" s="270"/>
      <c r="CB100" s="270"/>
      <c r="CC100" s="270"/>
      <c r="CD100" s="270"/>
      <c r="CE100" s="270"/>
      <c r="CF100" s="270"/>
      <c r="CG100" s="270"/>
      <c r="CH100" s="270"/>
      <c r="CI100" s="270"/>
      <c r="CJ100" s="270"/>
      <c r="CK100" s="270"/>
      <c r="CL100" s="270"/>
      <c r="CM100" s="270"/>
      <c r="CN100" s="270"/>
      <c r="CO100" s="270"/>
      <c r="CP100" s="270"/>
      <c r="CQ100" s="270"/>
      <c r="CR100" s="270"/>
    </row>
    <row r="101" spans="1:96" ht="12" customHeight="1">
      <c r="A101" s="270"/>
      <c r="B101" s="270"/>
      <c r="C101" s="270"/>
      <c r="D101" s="270"/>
      <c r="E101" s="270"/>
      <c r="F101" s="270"/>
      <c r="G101" s="270"/>
      <c r="H101" s="270"/>
      <c r="I101" s="270"/>
      <c r="J101" s="270"/>
      <c r="K101" s="270"/>
      <c r="L101" s="270"/>
      <c r="M101" s="270"/>
      <c r="N101" s="270"/>
      <c r="O101" s="270"/>
      <c r="P101" s="270"/>
      <c r="Q101" s="270"/>
      <c r="R101" s="270"/>
      <c r="S101" s="270"/>
      <c r="T101" s="270"/>
      <c r="U101" s="270"/>
      <c r="V101" s="270"/>
      <c r="W101" s="270"/>
      <c r="X101" s="274"/>
      <c r="Y101" s="274"/>
      <c r="Z101" s="274"/>
      <c r="AA101" s="274"/>
      <c r="AB101" s="274"/>
      <c r="AC101" s="274"/>
      <c r="AD101" s="274"/>
      <c r="AE101" s="274"/>
      <c r="AF101" s="274"/>
      <c r="AG101" s="274"/>
      <c r="AH101" s="274"/>
      <c r="AI101" s="274"/>
      <c r="AJ101" s="274"/>
      <c r="AK101" s="274"/>
      <c r="AL101" s="274"/>
      <c r="AM101" s="270"/>
      <c r="AN101" s="189"/>
      <c r="AO101" s="189"/>
      <c r="AP101" s="189"/>
      <c r="AQ101" s="189"/>
      <c r="AR101" s="189"/>
      <c r="AS101" s="189"/>
      <c r="AT101" s="189"/>
      <c r="AU101" s="189"/>
      <c r="AV101" s="189"/>
      <c r="AW101" s="294"/>
      <c r="AX101" s="189"/>
      <c r="AY101" s="189"/>
      <c r="AZ101" s="189"/>
      <c r="BA101" s="189"/>
      <c r="BB101" s="257"/>
      <c r="BC101" s="257"/>
      <c r="BD101" s="263">
        <f t="shared" si="11"/>
        <v>8.0833333333333339</v>
      </c>
      <c r="BE101" s="267">
        <v>29100</v>
      </c>
      <c r="BF101" s="261">
        <v>414.96448874999999</v>
      </c>
      <c r="BG101" s="261">
        <v>556.446413510723</v>
      </c>
      <c r="BH101" s="261">
        <v>-561.62418126511295</v>
      </c>
      <c r="BI101" s="266">
        <v>52.4798046211775</v>
      </c>
      <c r="BJ101" s="266">
        <v>6.4182453834815298</v>
      </c>
      <c r="BK101" s="263">
        <f t="shared" si="12"/>
        <v>0.2976191709443734</v>
      </c>
      <c r="BL101" s="263">
        <f t="shared" si="13"/>
        <v>-97.742533948923437</v>
      </c>
      <c r="BM101" s="267">
        <v>29100</v>
      </c>
      <c r="BN101" s="261">
        <v>414.96448874999999</v>
      </c>
      <c r="BO101" s="261">
        <v>552.41342278772504</v>
      </c>
      <c r="BP101" s="261">
        <v>-556.11684410811597</v>
      </c>
      <c r="BQ101" s="266">
        <v>52.446710321089597</v>
      </c>
      <c r="BR101" s="266">
        <v>6.3950650942867497</v>
      </c>
      <c r="BS101" s="263">
        <f t="shared" si="14"/>
        <v>0.26308267926407325</v>
      </c>
      <c r="BT101" s="263">
        <f t="shared" si="15"/>
        <v>-97.742533948923437</v>
      </c>
      <c r="BU101" s="270"/>
      <c r="BV101" s="264">
        <v>53.6190716328299</v>
      </c>
      <c r="BW101" s="264">
        <v>31.771703359526001</v>
      </c>
      <c r="BX101" s="263">
        <f t="shared" si="16"/>
        <v>48.900947159806165</v>
      </c>
      <c r="BY101" s="263">
        <f t="shared" si="17"/>
        <v>28.548509060450705</v>
      </c>
      <c r="BZ101" s="270"/>
      <c r="CA101" s="270"/>
      <c r="CB101" s="270"/>
      <c r="CC101" s="270"/>
      <c r="CD101" s="270"/>
      <c r="CE101" s="270"/>
      <c r="CF101" s="270"/>
      <c r="CG101" s="270"/>
      <c r="CH101" s="270"/>
      <c r="CI101" s="270"/>
      <c r="CJ101" s="270"/>
      <c r="CK101" s="270"/>
      <c r="CL101" s="270"/>
      <c r="CM101" s="270"/>
      <c r="CN101" s="270"/>
      <c r="CO101" s="270"/>
      <c r="CP101" s="270"/>
      <c r="CQ101" s="270"/>
      <c r="CR101" s="270"/>
    </row>
    <row r="102" spans="1:96" ht="12" customHeight="1">
      <c r="A102" s="270"/>
      <c r="B102" s="270"/>
      <c r="C102" s="270"/>
      <c r="D102" s="270"/>
      <c r="E102" s="270"/>
      <c r="F102" s="270"/>
      <c r="G102" s="270"/>
      <c r="H102" s="270"/>
      <c r="I102" s="270"/>
      <c r="J102" s="270"/>
      <c r="K102" s="270"/>
      <c r="L102" s="270"/>
      <c r="M102" s="270"/>
      <c r="N102" s="270"/>
      <c r="O102" s="270"/>
      <c r="P102" s="270"/>
      <c r="Q102" s="270"/>
      <c r="R102" s="270"/>
      <c r="S102" s="270"/>
      <c r="T102" s="270"/>
      <c r="U102" s="270"/>
      <c r="V102" s="270"/>
      <c r="W102" s="270"/>
      <c r="X102" s="274"/>
      <c r="Y102" s="274"/>
      <c r="Z102" s="274"/>
      <c r="AA102" s="274"/>
      <c r="AB102" s="274"/>
      <c r="AC102" s="274"/>
      <c r="AD102" s="274"/>
      <c r="AE102" s="274"/>
      <c r="AF102" s="274"/>
      <c r="AG102" s="274"/>
      <c r="AH102" s="274"/>
      <c r="AI102" s="274"/>
      <c r="AJ102" s="274"/>
      <c r="AK102" s="274"/>
      <c r="AL102" s="274"/>
      <c r="AM102" s="270"/>
      <c r="AN102" s="189"/>
      <c r="AO102" s="189"/>
      <c r="AP102" s="189"/>
      <c r="AQ102" s="189"/>
      <c r="AR102" s="189"/>
      <c r="AS102" s="189"/>
      <c r="AT102" s="189"/>
      <c r="AU102" s="189"/>
      <c r="AV102" s="189"/>
      <c r="AW102" s="294"/>
      <c r="AX102" s="189"/>
      <c r="AY102" s="189"/>
      <c r="AZ102" s="189"/>
      <c r="BA102" s="189"/>
      <c r="BB102" s="257"/>
      <c r="BC102" s="257"/>
      <c r="BD102" s="263">
        <f t="shared" si="11"/>
        <v>8.1666666666666661</v>
      </c>
      <c r="BE102" s="267">
        <v>29400</v>
      </c>
      <c r="BF102" s="261">
        <v>404.48555561000001</v>
      </c>
      <c r="BG102" s="261">
        <v>543.99762286064595</v>
      </c>
      <c r="BH102" s="261">
        <v>-549.37318835929398</v>
      </c>
      <c r="BI102" s="266">
        <v>52.393865946006599</v>
      </c>
      <c r="BJ102" s="266">
        <v>6.3306472400734402</v>
      </c>
      <c r="BK102" s="263">
        <f t="shared" si="12"/>
        <v>0.21002102753628371</v>
      </c>
      <c r="BL102" s="263">
        <f t="shared" si="13"/>
        <v>-108.22146708892342</v>
      </c>
      <c r="BM102" s="267">
        <v>29400</v>
      </c>
      <c r="BN102" s="261">
        <v>404.48555561000001</v>
      </c>
      <c r="BO102" s="261">
        <v>542.91996898434195</v>
      </c>
      <c r="BP102" s="261">
        <v>-546.89770159452905</v>
      </c>
      <c r="BQ102" s="266">
        <v>52.381448376082901</v>
      </c>
      <c r="BR102" s="266">
        <v>6.3277316635511198</v>
      </c>
      <c r="BS102" s="263">
        <f t="shared" si="14"/>
        <v>0.19574924852844333</v>
      </c>
      <c r="BT102" s="263">
        <f t="shared" si="15"/>
        <v>-108.22146708892342</v>
      </c>
      <c r="BU102" s="270"/>
      <c r="BV102" s="264">
        <v>41.787658131379999</v>
      </c>
      <c r="BW102" s="264">
        <v>23.580122878121301</v>
      </c>
      <c r="BX102" s="263">
        <f t="shared" si="16"/>
        <v>37.069533658356264</v>
      </c>
      <c r="BY102" s="263">
        <f t="shared" si="17"/>
        <v>20.356928579046006</v>
      </c>
      <c r="BZ102" s="270"/>
      <c r="CA102" s="270"/>
      <c r="CB102" s="270"/>
      <c r="CC102" s="270"/>
      <c r="CD102" s="270"/>
      <c r="CE102" s="270"/>
      <c r="CF102" s="270"/>
      <c r="CG102" s="270"/>
      <c r="CH102" s="270"/>
      <c r="CI102" s="270"/>
      <c r="CJ102" s="270"/>
      <c r="CK102" s="270"/>
      <c r="CL102" s="270"/>
      <c r="CM102" s="270"/>
      <c r="CN102" s="270"/>
      <c r="CO102" s="270"/>
      <c r="CP102" s="270"/>
      <c r="CQ102" s="270"/>
      <c r="CR102" s="270"/>
    </row>
    <row r="103" spans="1:96" ht="12" customHeight="1">
      <c r="A103" s="270"/>
      <c r="B103" s="270"/>
      <c r="C103" s="270"/>
      <c r="D103" s="270"/>
      <c r="E103" s="270"/>
      <c r="F103" s="270"/>
      <c r="G103" s="270"/>
      <c r="H103" s="270"/>
      <c r="I103" s="270"/>
      <c r="J103" s="270"/>
      <c r="K103" s="270"/>
      <c r="L103" s="270"/>
      <c r="M103" s="270"/>
      <c r="N103" s="270"/>
      <c r="O103" s="270"/>
      <c r="P103" s="270"/>
      <c r="Q103" s="270"/>
      <c r="R103" s="270"/>
      <c r="S103" s="270"/>
      <c r="T103" s="270"/>
      <c r="U103" s="270"/>
      <c r="V103" s="270"/>
      <c r="W103" s="270"/>
      <c r="X103" s="274"/>
      <c r="Y103" s="274"/>
      <c r="Z103" s="274"/>
      <c r="AA103" s="274"/>
      <c r="AB103" s="274"/>
      <c r="AC103" s="274"/>
      <c r="AD103" s="274"/>
      <c r="AE103" s="274"/>
      <c r="AF103" s="274"/>
      <c r="AG103" s="274"/>
      <c r="AH103" s="274"/>
      <c r="AI103" s="274"/>
      <c r="AJ103" s="274"/>
      <c r="AK103" s="274"/>
      <c r="AL103" s="274"/>
      <c r="AM103" s="270"/>
      <c r="AN103" s="189"/>
      <c r="AO103" s="189"/>
      <c r="AP103" s="189"/>
      <c r="AQ103" s="189"/>
      <c r="AR103" s="189"/>
      <c r="AS103" s="189"/>
      <c r="AT103" s="189"/>
      <c r="AU103" s="189"/>
      <c r="AV103" s="189"/>
      <c r="AW103" s="294"/>
      <c r="AX103" s="189"/>
      <c r="AY103" s="189"/>
      <c r="AZ103" s="189"/>
      <c r="BA103" s="189"/>
      <c r="BB103" s="257"/>
      <c r="BC103" s="257"/>
      <c r="BD103" s="263">
        <f t="shared" si="11"/>
        <v>8.25</v>
      </c>
      <c r="BE103" s="267">
        <v>29700</v>
      </c>
      <c r="BF103" s="261">
        <v>395.15937394000002</v>
      </c>
      <c r="BG103" s="261">
        <v>531.30910918667598</v>
      </c>
      <c r="BH103" s="261">
        <v>-536.83907493846698</v>
      </c>
      <c r="BI103" s="266">
        <v>52.3053030329813</v>
      </c>
      <c r="BJ103" s="266">
        <v>6.2406917635723298</v>
      </c>
      <c r="BK103" s="263">
        <f t="shared" si="12"/>
        <v>0.12006555103517336</v>
      </c>
      <c r="BL103" s="263">
        <f t="shared" si="13"/>
        <v>-117.5476487589234</v>
      </c>
      <c r="BM103" s="267">
        <v>29700</v>
      </c>
      <c r="BN103" s="261">
        <v>395.15937394000002</v>
      </c>
      <c r="BO103" s="261">
        <v>533.18973303611494</v>
      </c>
      <c r="BP103" s="261">
        <v>-537.40718214160199</v>
      </c>
      <c r="BQ103" s="266">
        <v>52.313945853144503</v>
      </c>
      <c r="BR103" s="266">
        <v>6.2583694255551503</v>
      </c>
      <c r="BS103" s="263">
        <f t="shared" si="14"/>
        <v>0.12638701053247381</v>
      </c>
      <c r="BT103" s="263">
        <f t="shared" si="15"/>
        <v>-117.5476487589234</v>
      </c>
      <c r="BU103" s="270"/>
      <c r="BV103" s="264">
        <v>29.498582867307299</v>
      </c>
      <c r="BW103" s="264">
        <v>15.130291011455</v>
      </c>
      <c r="BX103" s="263">
        <f t="shared" si="16"/>
        <v>24.780458394283567</v>
      </c>
      <c r="BY103" s="263">
        <f t="shared" si="17"/>
        <v>11.907096712379703</v>
      </c>
      <c r="BZ103" s="270"/>
      <c r="CA103" s="270"/>
      <c r="CB103" s="270"/>
      <c r="CC103" s="270"/>
      <c r="CD103" s="270"/>
      <c r="CE103" s="270"/>
      <c r="CF103" s="270"/>
      <c r="CG103" s="270"/>
      <c r="CH103" s="270"/>
      <c r="CI103" s="270"/>
      <c r="CJ103" s="270"/>
      <c r="CK103" s="270"/>
      <c r="CL103" s="270"/>
      <c r="CM103" s="270"/>
      <c r="CN103" s="270"/>
      <c r="CO103" s="270"/>
      <c r="CP103" s="270"/>
      <c r="CQ103" s="270"/>
      <c r="CR103" s="270"/>
    </row>
    <row r="104" spans="1:96" ht="12" customHeight="1">
      <c r="A104" s="270"/>
      <c r="B104" s="270"/>
      <c r="C104" s="270"/>
      <c r="D104" s="270"/>
      <c r="E104" s="270"/>
      <c r="F104" s="270"/>
      <c r="G104" s="270"/>
      <c r="H104" s="270"/>
      <c r="I104" s="270"/>
      <c r="J104" s="270"/>
      <c r="K104" s="270"/>
      <c r="L104" s="270"/>
      <c r="M104" s="270"/>
      <c r="N104" s="270"/>
      <c r="O104" s="270"/>
      <c r="P104" s="270"/>
      <c r="Q104" s="270"/>
      <c r="R104" s="270"/>
      <c r="S104" s="270"/>
      <c r="T104" s="270"/>
      <c r="U104" s="270"/>
      <c r="V104" s="270"/>
      <c r="W104" s="270"/>
      <c r="X104" s="274"/>
      <c r="Y104" s="274"/>
      <c r="Z104" s="274"/>
      <c r="AA104" s="274"/>
      <c r="AB104" s="274"/>
      <c r="AC104" s="274"/>
      <c r="AD104" s="274"/>
      <c r="AE104" s="274"/>
      <c r="AF104" s="274"/>
      <c r="AG104" s="274"/>
      <c r="AH104" s="274"/>
      <c r="AI104" s="274"/>
      <c r="AJ104" s="274"/>
      <c r="AK104" s="274"/>
      <c r="AL104" s="274"/>
      <c r="AM104" s="270"/>
      <c r="AN104" s="189"/>
      <c r="AO104" s="189"/>
      <c r="AP104" s="189"/>
      <c r="AQ104" s="189"/>
      <c r="AR104" s="189"/>
      <c r="AS104" s="189"/>
      <c r="AT104" s="189"/>
      <c r="AU104" s="189"/>
      <c r="AV104" s="189"/>
      <c r="AW104" s="294"/>
      <c r="AX104" s="189"/>
      <c r="AY104" s="189"/>
      <c r="AZ104" s="189"/>
      <c r="BA104" s="189"/>
      <c r="BB104" s="257"/>
      <c r="BC104" s="257"/>
      <c r="BD104" s="263">
        <f t="shared" si="11"/>
        <v>8.3333333333333339</v>
      </c>
      <c r="BE104" s="267">
        <v>30000</v>
      </c>
      <c r="BF104" s="261">
        <v>387.08812332999997</v>
      </c>
      <c r="BG104" s="261">
        <v>518.49051131742794</v>
      </c>
      <c r="BH104" s="261">
        <v>-524.13108132930097</v>
      </c>
      <c r="BI104" s="266">
        <v>52.214817111225599</v>
      </c>
      <c r="BJ104" s="266">
        <v>6.1490923949308902</v>
      </c>
      <c r="BK104" s="263">
        <f t="shared" si="12"/>
        <v>2.8466182393733774E-2</v>
      </c>
      <c r="BL104" s="263">
        <f t="shared" si="13"/>
        <v>-125.61889936892345</v>
      </c>
      <c r="BM104" s="267">
        <v>30000</v>
      </c>
      <c r="BN104" s="261">
        <v>387.08812332999997</v>
      </c>
      <c r="BO104" s="261">
        <v>523.31085551685601</v>
      </c>
      <c r="BP104" s="261">
        <v>-527.73232550777402</v>
      </c>
      <c r="BQ104" s="266">
        <v>52.244774690351299</v>
      </c>
      <c r="BR104" s="266">
        <v>6.1875633010756204</v>
      </c>
      <c r="BS104" s="263">
        <f t="shared" si="14"/>
        <v>5.5580886052943868E-2</v>
      </c>
      <c r="BT104" s="263">
        <f t="shared" si="15"/>
        <v>-125.61889936892345</v>
      </c>
      <c r="BU104" s="270"/>
      <c r="BV104" s="264">
        <v>16.8864367724284</v>
      </c>
      <c r="BW104" s="264">
        <v>6.5147509916413897</v>
      </c>
      <c r="BX104" s="263">
        <f t="shared" si="16"/>
        <v>12.168312299404668</v>
      </c>
      <c r="BY104" s="263">
        <f t="shared" si="17"/>
        <v>3.2915566925660924</v>
      </c>
      <c r="BZ104" s="270"/>
      <c r="CA104" s="270"/>
      <c r="CB104" s="270"/>
      <c r="CC104" s="270"/>
      <c r="CD104" s="270"/>
      <c r="CE104" s="270"/>
      <c r="CF104" s="270"/>
      <c r="CG104" s="270"/>
      <c r="CH104" s="270"/>
      <c r="CI104" s="270"/>
      <c r="CJ104" s="270"/>
      <c r="CK104" s="270"/>
      <c r="CL104" s="270"/>
      <c r="CM104" s="270"/>
      <c r="CN104" s="270"/>
      <c r="CO104" s="270"/>
      <c r="CP104" s="270"/>
      <c r="CQ104" s="270"/>
      <c r="CR104" s="270"/>
    </row>
    <row r="105" spans="1:96" ht="12" customHeight="1">
      <c r="A105" s="270"/>
      <c r="B105" s="270"/>
      <c r="C105" s="270"/>
      <c r="D105" s="270"/>
      <c r="E105" s="270"/>
      <c r="F105" s="270"/>
      <c r="G105" s="270"/>
      <c r="H105" s="270"/>
      <c r="I105" s="270"/>
      <c r="J105" s="270"/>
      <c r="K105" s="270"/>
      <c r="L105" s="270"/>
      <c r="M105" s="270"/>
      <c r="N105" s="270"/>
      <c r="O105" s="270"/>
      <c r="P105" s="270"/>
      <c r="Q105" s="270"/>
      <c r="R105" s="270"/>
      <c r="S105" s="270"/>
      <c r="T105" s="270"/>
      <c r="U105" s="270"/>
      <c r="V105" s="270"/>
      <c r="W105" s="270"/>
      <c r="X105" s="274"/>
      <c r="Y105" s="274"/>
      <c r="Z105" s="274"/>
      <c r="AA105" s="274"/>
      <c r="AB105" s="274"/>
      <c r="AC105" s="274"/>
      <c r="AD105" s="274"/>
      <c r="AE105" s="274"/>
      <c r="AF105" s="274"/>
      <c r="AG105" s="274"/>
      <c r="AH105" s="274"/>
      <c r="AI105" s="274"/>
      <c r="AJ105" s="274"/>
      <c r="AK105" s="274"/>
      <c r="AL105" s="274"/>
      <c r="AM105" s="270"/>
      <c r="AN105" s="189"/>
      <c r="AO105" s="189"/>
      <c r="AP105" s="189"/>
      <c r="AQ105" s="189"/>
      <c r="AR105" s="189"/>
      <c r="AS105" s="189"/>
      <c r="AT105" s="189"/>
      <c r="AU105" s="189"/>
      <c r="AV105" s="189"/>
      <c r="AW105" s="294"/>
      <c r="AX105" s="189"/>
      <c r="AY105" s="189"/>
      <c r="AZ105" s="189"/>
      <c r="BA105" s="189"/>
      <c r="BB105" s="257"/>
      <c r="BC105" s="257"/>
      <c r="BD105" s="263">
        <f t="shared" si="11"/>
        <v>8.4166666666666661</v>
      </c>
      <c r="BE105" s="267">
        <v>30300</v>
      </c>
      <c r="BF105" s="261">
        <v>380.36023411000002</v>
      </c>
      <c r="BG105" s="261">
        <v>505.648481934534</v>
      </c>
      <c r="BH105" s="261">
        <v>-511.35558168830897</v>
      </c>
      <c r="BI105" s="266">
        <v>52.123113680550603</v>
      </c>
      <c r="BJ105" s="266">
        <v>6.0565673231863801</v>
      </c>
      <c r="BK105" s="263">
        <f t="shared" si="12"/>
        <v>-6.4058889350776305E-2</v>
      </c>
      <c r="BL105" s="263">
        <f t="shared" si="13"/>
        <v>-132.3467885889234</v>
      </c>
      <c r="BM105" s="267">
        <v>30300</v>
      </c>
      <c r="BN105" s="261">
        <v>380.36023411000002</v>
      </c>
      <c r="BO105" s="261">
        <v>513.36936587963896</v>
      </c>
      <c r="BP105" s="261">
        <v>-517.95822999590803</v>
      </c>
      <c r="BQ105" s="266">
        <v>52.174507926049699</v>
      </c>
      <c r="BR105" s="266">
        <v>6.1158992131983201</v>
      </c>
      <c r="BS105" s="263">
        <f t="shared" si="14"/>
        <v>-1.6083201824356408E-2</v>
      </c>
      <c r="BT105" s="263">
        <f t="shared" si="15"/>
        <v>-132.3467885889234</v>
      </c>
      <c r="BU105" s="270"/>
      <c r="BV105" s="264">
        <v>4.0893490760514002</v>
      </c>
      <c r="BW105" s="264">
        <v>-2.1721391003037498</v>
      </c>
      <c r="BX105" s="263">
        <f t="shared" si="16"/>
        <v>-0.62877539697233242</v>
      </c>
      <c r="BY105" s="263">
        <f t="shared" si="17"/>
        <v>-5.3953333993790471</v>
      </c>
      <c r="BZ105" s="270"/>
      <c r="CA105" s="270"/>
      <c r="CB105" s="270"/>
      <c r="CC105" s="270"/>
      <c r="CD105" s="270"/>
      <c r="CE105" s="270"/>
      <c r="CF105" s="270"/>
      <c r="CG105" s="270"/>
      <c r="CH105" s="270"/>
      <c r="CI105" s="270"/>
      <c r="CJ105" s="270"/>
      <c r="CK105" s="270"/>
      <c r="CL105" s="270"/>
      <c r="CM105" s="270"/>
      <c r="CN105" s="270"/>
      <c r="CO105" s="270"/>
      <c r="CP105" s="270"/>
      <c r="CQ105" s="270"/>
      <c r="CR105" s="270"/>
    </row>
    <row r="106" spans="1:96" ht="12" customHeight="1">
      <c r="A106" s="270"/>
      <c r="B106" s="270"/>
      <c r="C106" s="270"/>
      <c r="D106" s="270"/>
      <c r="E106" s="270"/>
      <c r="F106" s="270"/>
      <c r="G106" s="270"/>
      <c r="H106" s="270"/>
      <c r="I106" s="270"/>
      <c r="J106" s="270"/>
      <c r="K106" s="270"/>
      <c r="L106" s="270"/>
      <c r="M106" s="270"/>
      <c r="N106" s="270"/>
      <c r="O106" s="270"/>
      <c r="P106" s="270"/>
      <c r="Q106" s="270"/>
      <c r="R106" s="270"/>
      <c r="S106" s="270"/>
      <c r="T106" s="270"/>
      <c r="U106" s="270"/>
      <c r="V106" s="270"/>
      <c r="W106" s="270"/>
      <c r="X106" s="274"/>
      <c r="Y106" s="274"/>
      <c r="Z106" s="274"/>
      <c r="AA106" s="274"/>
      <c r="AB106" s="274"/>
      <c r="AC106" s="274"/>
      <c r="AD106" s="274"/>
      <c r="AE106" s="274"/>
      <c r="AF106" s="274"/>
      <c r="AG106" s="274"/>
      <c r="AH106" s="274"/>
      <c r="AI106" s="274"/>
      <c r="AJ106" s="274"/>
      <c r="AK106" s="274"/>
      <c r="AL106" s="274"/>
      <c r="AM106" s="270"/>
      <c r="AN106" s="189"/>
      <c r="AO106" s="189"/>
      <c r="AP106" s="189"/>
      <c r="AQ106" s="189"/>
      <c r="AR106" s="189"/>
      <c r="AS106" s="189"/>
      <c r="AT106" s="189"/>
      <c r="AU106" s="189"/>
      <c r="AV106" s="189"/>
      <c r="AW106" s="294"/>
      <c r="AX106" s="189"/>
      <c r="AY106" s="189"/>
      <c r="AZ106" s="189"/>
      <c r="BA106" s="189"/>
      <c r="BB106" s="257"/>
      <c r="BC106" s="257"/>
      <c r="BD106" s="263">
        <f t="shared" si="11"/>
        <v>8.5</v>
      </c>
      <c r="BE106" s="267">
        <v>30600</v>
      </c>
      <c r="BF106" s="261">
        <v>375.04941841999999</v>
      </c>
      <c r="BG106" s="261">
        <v>492.88628148170801</v>
      </c>
      <c r="BH106" s="261">
        <v>-498.61563867723999</v>
      </c>
      <c r="BI106" s="266">
        <v>52.030901139756402</v>
      </c>
      <c r="BJ106" s="266">
        <v>5.9638382475150902</v>
      </c>
      <c r="BK106" s="263">
        <f t="shared" si="12"/>
        <v>-0.15678796502206627</v>
      </c>
      <c r="BL106" s="263">
        <f t="shared" si="13"/>
        <v>-137.65760427892343</v>
      </c>
      <c r="BM106" s="267">
        <v>30600</v>
      </c>
      <c r="BN106" s="261">
        <v>375.04941841999999</v>
      </c>
      <c r="BO106" s="261">
        <v>503.448780983022</v>
      </c>
      <c r="BP106" s="261">
        <v>-508.16762005417598</v>
      </c>
      <c r="BQ106" s="266">
        <v>52.103717732743497</v>
      </c>
      <c r="BR106" s="266">
        <v>6.0439622264732602</v>
      </c>
      <c r="BS106" s="263">
        <f t="shared" si="14"/>
        <v>-8.8020188549416289E-2</v>
      </c>
      <c r="BT106" s="263">
        <f t="shared" si="15"/>
        <v>-137.65760427892343</v>
      </c>
      <c r="BU106" s="270"/>
      <c r="BV106" s="264">
        <v>-8.7525254973562507</v>
      </c>
      <c r="BW106" s="264">
        <v>-10.8352397516877</v>
      </c>
      <c r="BX106" s="263">
        <f t="shared" si="16"/>
        <v>-13.470649970379984</v>
      </c>
      <c r="BY106" s="263">
        <f t="shared" si="17"/>
        <v>-14.058434050762997</v>
      </c>
      <c r="BZ106" s="270"/>
      <c r="CA106" s="270"/>
      <c r="CB106" s="270"/>
      <c r="CC106" s="270"/>
      <c r="CD106" s="270"/>
      <c r="CE106" s="270"/>
      <c r="CF106" s="270"/>
      <c r="CG106" s="270"/>
      <c r="CH106" s="270"/>
      <c r="CI106" s="270"/>
      <c r="CJ106" s="270"/>
      <c r="CK106" s="270"/>
      <c r="CL106" s="270"/>
      <c r="CM106" s="270"/>
      <c r="CN106" s="270"/>
      <c r="CO106" s="270"/>
      <c r="CP106" s="270"/>
      <c r="CQ106" s="270"/>
      <c r="CR106" s="270"/>
    </row>
    <row r="107" spans="1:96" ht="12" customHeight="1">
      <c r="A107" s="270"/>
      <c r="B107" s="270"/>
      <c r="C107" s="270"/>
      <c r="D107" s="270"/>
      <c r="E107" s="270"/>
      <c r="F107" s="270"/>
      <c r="G107" s="270"/>
      <c r="H107" s="270"/>
      <c r="I107" s="270"/>
      <c r="J107" s="270"/>
      <c r="K107" s="270"/>
      <c r="L107" s="270"/>
      <c r="M107" s="270"/>
      <c r="N107" s="270"/>
      <c r="O107" s="270"/>
      <c r="P107" s="270"/>
      <c r="Q107" s="270"/>
      <c r="R107" s="270"/>
      <c r="S107" s="270"/>
      <c r="T107" s="270"/>
      <c r="U107" s="270"/>
      <c r="V107" s="270"/>
      <c r="W107" s="270"/>
      <c r="X107" s="274"/>
      <c r="Y107" s="274"/>
      <c r="Z107" s="274"/>
      <c r="AA107" s="274"/>
      <c r="AB107" s="274"/>
      <c r="AC107" s="274"/>
      <c r="AD107" s="274"/>
      <c r="AE107" s="274"/>
      <c r="AF107" s="274"/>
      <c r="AG107" s="274"/>
      <c r="AH107" s="274"/>
      <c r="AI107" s="274"/>
      <c r="AJ107" s="274"/>
      <c r="AK107" s="274"/>
      <c r="AL107" s="274"/>
      <c r="AM107" s="270"/>
      <c r="AN107" s="189"/>
      <c r="AO107" s="189"/>
      <c r="AP107" s="189"/>
      <c r="AQ107" s="189"/>
      <c r="AR107" s="189"/>
      <c r="AS107" s="189"/>
      <c r="AT107" s="189"/>
      <c r="AU107" s="189"/>
      <c r="AV107" s="189"/>
      <c r="AW107" s="294"/>
      <c r="AX107" s="189"/>
      <c r="AY107" s="189"/>
      <c r="AZ107" s="189"/>
      <c r="BA107" s="189"/>
      <c r="BB107" s="257"/>
      <c r="BC107" s="257"/>
      <c r="BD107" s="263">
        <f t="shared" si="11"/>
        <v>8.5833333333333339</v>
      </c>
      <c r="BE107" s="267">
        <v>30900</v>
      </c>
      <c r="BF107" s="261">
        <v>371.21386268999998</v>
      </c>
      <c r="BG107" s="261">
        <v>480.30354840417601</v>
      </c>
      <c r="BH107" s="261">
        <v>-486.01073046522401</v>
      </c>
      <c r="BI107" s="266">
        <v>51.938890105469298</v>
      </c>
      <c r="BJ107" s="266">
        <v>5.8716298426848201</v>
      </c>
      <c r="BK107" s="263">
        <f t="shared" si="12"/>
        <v>-0.24899636985233631</v>
      </c>
      <c r="BL107" s="263">
        <f t="shared" si="13"/>
        <v>-141.49316000892344</v>
      </c>
      <c r="BM107" s="267">
        <v>30900</v>
      </c>
      <c r="BN107" s="261">
        <v>371.21386268999998</v>
      </c>
      <c r="BO107" s="261">
        <v>493.62984210453197</v>
      </c>
      <c r="BP107" s="261">
        <v>-498.44054917450899</v>
      </c>
      <c r="BQ107" s="266">
        <v>52.032974014324999</v>
      </c>
      <c r="BR107" s="266">
        <v>5.9723352586829099</v>
      </c>
      <c r="BS107" s="263">
        <f t="shared" si="14"/>
        <v>-0.15964715633976656</v>
      </c>
      <c r="BT107" s="263">
        <f t="shared" si="15"/>
        <v>-141.49316000892344</v>
      </c>
      <c r="BU107" s="270"/>
      <c r="BV107" s="264">
        <v>-21.4985417138797</v>
      </c>
      <c r="BW107" s="264">
        <v>-19.379671993667099</v>
      </c>
      <c r="BX107" s="263">
        <f t="shared" si="16"/>
        <v>-26.216666186903431</v>
      </c>
      <c r="BY107" s="263">
        <f t="shared" si="17"/>
        <v>-22.602866292742398</v>
      </c>
      <c r="BZ107" s="270"/>
      <c r="CA107" s="270"/>
      <c r="CB107" s="270"/>
      <c r="CC107" s="270"/>
      <c r="CD107" s="270"/>
      <c r="CE107" s="270"/>
      <c r="CF107" s="270"/>
      <c r="CG107" s="270"/>
      <c r="CH107" s="270"/>
      <c r="CI107" s="270"/>
      <c r="CJ107" s="270"/>
      <c r="CK107" s="270"/>
      <c r="CL107" s="270"/>
      <c r="CM107" s="270"/>
      <c r="CN107" s="270"/>
      <c r="CO107" s="270"/>
      <c r="CP107" s="270"/>
      <c r="CQ107" s="270"/>
      <c r="CR107" s="270"/>
    </row>
    <row r="108" spans="1:96" ht="12" customHeight="1">
      <c r="A108" s="270"/>
      <c r="B108" s="270"/>
      <c r="C108" s="270"/>
      <c r="D108" s="270"/>
      <c r="E108" s="270"/>
      <c r="F108" s="270"/>
      <c r="G108" s="270"/>
      <c r="H108" s="270"/>
      <c r="I108" s="270"/>
      <c r="J108" s="270"/>
      <c r="K108" s="270"/>
      <c r="L108" s="270"/>
      <c r="M108" s="270"/>
      <c r="N108" s="270"/>
      <c r="O108" s="270"/>
      <c r="P108" s="270"/>
      <c r="Q108" s="270"/>
      <c r="R108" s="270"/>
      <c r="S108" s="270"/>
      <c r="T108" s="270"/>
      <c r="U108" s="270"/>
      <c r="V108" s="270"/>
      <c r="W108" s="270"/>
      <c r="X108" s="274"/>
      <c r="Y108" s="274"/>
      <c r="Z108" s="274"/>
      <c r="AA108" s="274"/>
      <c r="AB108" s="274"/>
      <c r="AC108" s="274"/>
      <c r="AD108" s="274"/>
      <c r="AE108" s="274"/>
      <c r="AF108" s="274"/>
      <c r="AG108" s="274"/>
      <c r="AH108" s="274"/>
      <c r="AI108" s="274"/>
      <c r="AJ108" s="274"/>
      <c r="AK108" s="274"/>
      <c r="AL108" s="274"/>
      <c r="AM108" s="270"/>
      <c r="AN108" s="189"/>
      <c r="AO108" s="189"/>
      <c r="AP108" s="189"/>
      <c r="AQ108" s="189"/>
      <c r="AR108" s="189"/>
      <c r="AS108" s="189"/>
      <c r="AT108" s="189"/>
      <c r="AU108" s="189"/>
      <c r="AV108" s="189"/>
      <c r="AW108" s="294"/>
      <c r="AX108" s="189"/>
      <c r="AY108" s="189"/>
      <c r="AZ108" s="189"/>
      <c r="BA108" s="189"/>
      <c r="BB108" s="257"/>
      <c r="BC108" s="257"/>
      <c r="BD108" s="263">
        <f t="shared" si="11"/>
        <v>8.6666666666666661</v>
      </c>
      <c r="BE108" s="267">
        <v>31200</v>
      </c>
      <c r="BF108" s="261">
        <v>368.89559005000001</v>
      </c>
      <c r="BG108" s="261">
        <v>467.99625028138598</v>
      </c>
      <c r="BH108" s="261">
        <v>-473.63665512095798</v>
      </c>
      <c r="BI108" s="266">
        <v>51.847793480298002</v>
      </c>
      <c r="BJ108" s="266">
        <v>5.7806699806766497</v>
      </c>
      <c r="BK108" s="263">
        <f t="shared" si="12"/>
        <v>-0.33995623186050672</v>
      </c>
      <c r="BL108" s="263">
        <f t="shared" si="13"/>
        <v>-143.81143264892341</v>
      </c>
      <c r="BM108" s="267">
        <v>31200</v>
      </c>
      <c r="BN108" s="261">
        <v>368.89559005000001</v>
      </c>
      <c r="BO108" s="261">
        <v>483.990391069346</v>
      </c>
      <c r="BP108" s="261">
        <v>-488.85423927254499</v>
      </c>
      <c r="BQ108" s="266">
        <v>51.962843594903099</v>
      </c>
      <c r="BR108" s="266">
        <v>5.9015983899181101</v>
      </c>
      <c r="BS108" s="263">
        <f t="shared" si="14"/>
        <v>-0.23038402510456635</v>
      </c>
      <c r="BT108" s="263">
        <f t="shared" si="15"/>
        <v>-143.81143264892341</v>
      </c>
      <c r="BU108" s="270"/>
      <c r="BV108" s="264">
        <v>-34.009104187968603</v>
      </c>
      <c r="BW108" s="264">
        <v>-27.711856523276499</v>
      </c>
      <c r="BX108" s="263">
        <f t="shared" si="16"/>
        <v>-38.727228660992338</v>
      </c>
      <c r="BY108" s="263">
        <f t="shared" si="17"/>
        <v>-30.935050822351798</v>
      </c>
      <c r="BZ108" s="270"/>
      <c r="CA108" s="270"/>
      <c r="CB108" s="270"/>
      <c r="CC108" s="270"/>
      <c r="CD108" s="270"/>
      <c r="CE108" s="270"/>
      <c r="CF108" s="270"/>
      <c r="CG108" s="270"/>
      <c r="CH108" s="270"/>
      <c r="CI108" s="270"/>
      <c r="CJ108" s="270"/>
      <c r="CK108" s="270"/>
      <c r="CL108" s="270"/>
      <c r="CM108" s="270"/>
      <c r="CN108" s="270"/>
      <c r="CO108" s="270"/>
      <c r="CP108" s="270"/>
      <c r="CQ108" s="270"/>
      <c r="CR108" s="270"/>
    </row>
    <row r="109" spans="1:96" ht="12" customHeight="1">
      <c r="A109" s="270"/>
      <c r="B109" s="270"/>
      <c r="C109" s="270"/>
      <c r="D109" s="270"/>
      <c r="E109" s="270"/>
      <c r="F109" s="270"/>
      <c r="G109" s="270"/>
      <c r="H109" s="270"/>
      <c r="I109" s="270"/>
      <c r="J109" s="270"/>
      <c r="K109" s="270"/>
      <c r="L109" s="270"/>
      <c r="M109" s="270"/>
      <c r="N109" s="270"/>
      <c r="O109" s="270"/>
      <c r="P109" s="270"/>
      <c r="Q109" s="270"/>
      <c r="R109" s="270"/>
      <c r="S109" s="270"/>
      <c r="T109" s="270"/>
      <c r="U109" s="270"/>
      <c r="V109" s="270"/>
      <c r="W109" s="270"/>
      <c r="X109" s="274"/>
      <c r="Y109" s="274"/>
      <c r="Z109" s="274"/>
      <c r="AA109" s="274"/>
      <c r="AB109" s="274"/>
      <c r="AC109" s="274"/>
      <c r="AD109" s="274"/>
      <c r="AE109" s="274"/>
      <c r="AF109" s="274"/>
      <c r="AG109" s="274"/>
      <c r="AH109" s="274"/>
      <c r="AI109" s="274"/>
      <c r="AJ109" s="274"/>
      <c r="AK109" s="274"/>
      <c r="AL109" s="274"/>
      <c r="AM109" s="270"/>
      <c r="AN109" s="189"/>
      <c r="AO109" s="189"/>
      <c r="AP109" s="189"/>
      <c r="AQ109" s="189"/>
      <c r="AR109" s="189"/>
      <c r="AS109" s="189"/>
      <c r="AT109" s="189"/>
      <c r="AU109" s="189"/>
      <c r="AV109" s="189"/>
      <c r="AW109" s="294"/>
      <c r="AX109" s="189"/>
      <c r="AY109" s="189"/>
      <c r="AZ109" s="189"/>
      <c r="BA109" s="189"/>
      <c r="BB109" s="257"/>
      <c r="BC109" s="257"/>
      <c r="BD109" s="263">
        <f t="shared" si="11"/>
        <v>8.75</v>
      </c>
      <c r="BE109" s="267">
        <v>31500</v>
      </c>
      <c r="BF109" s="261">
        <v>368.12</v>
      </c>
      <c r="BG109" s="261">
        <v>456.056817500036</v>
      </c>
      <c r="BH109" s="261">
        <v>-461.58561505956698</v>
      </c>
      <c r="BI109" s="266">
        <v>51.7583273154587</v>
      </c>
      <c r="BJ109" s="266">
        <v>5.6916907413162097</v>
      </c>
      <c r="BK109" s="263">
        <f t="shared" si="12"/>
        <v>-0.42893547122094677</v>
      </c>
      <c r="BL109" s="263">
        <f t="shared" si="13"/>
        <v>-144.58702269892342</v>
      </c>
      <c r="BM109" s="267">
        <v>31500</v>
      </c>
      <c r="BN109" s="261">
        <v>368.12</v>
      </c>
      <c r="BO109" s="261">
        <v>474.60538327609498</v>
      </c>
      <c r="BP109" s="261">
        <v>-479.483055262618</v>
      </c>
      <c r="BQ109" s="266">
        <v>51.893890014244199</v>
      </c>
      <c r="BR109" s="266">
        <v>5.8323287763810896</v>
      </c>
      <c r="BS109" s="263">
        <f t="shared" si="14"/>
        <v>-0.29965363864158689</v>
      </c>
      <c r="BT109" s="263">
        <f t="shared" si="15"/>
        <v>-144.58702269892342</v>
      </c>
      <c r="BU109" s="270"/>
      <c r="BV109" s="264">
        <v>-46.147196242228098</v>
      </c>
      <c r="BW109" s="264">
        <v>-35.740538591414797</v>
      </c>
      <c r="BX109" s="263">
        <f t="shared" si="16"/>
        <v>-50.865320715251833</v>
      </c>
      <c r="BY109" s="263">
        <f t="shared" si="17"/>
        <v>-38.963732890490093</v>
      </c>
      <c r="BZ109" s="270"/>
      <c r="CA109" s="270"/>
      <c r="CB109" s="270"/>
      <c r="CC109" s="270"/>
      <c r="CD109" s="270"/>
      <c r="CE109" s="270"/>
      <c r="CF109" s="270"/>
      <c r="CG109" s="270"/>
      <c r="CH109" s="270"/>
      <c r="CI109" s="270"/>
      <c r="CJ109" s="270"/>
      <c r="CK109" s="270"/>
      <c r="CL109" s="270"/>
      <c r="CM109" s="270"/>
      <c r="CN109" s="270"/>
      <c r="CO109" s="270"/>
      <c r="CP109" s="270"/>
      <c r="CQ109" s="270"/>
      <c r="CR109" s="270"/>
    </row>
    <row r="110" spans="1:96" ht="12" customHeight="1">
      <c r="A110" s="270"/>
      <c r="B110" s="270"/>
      <c r="C110" s="270"/>
      <c r="D110" s="270"/>
      <c r="E110" s="270"/>
      <c r="F110" s="270"/>
      <c r="G110" s="270"/>
      <c r="H110" s="270"/>
      <c r="I110" s="270"/>
      <c r="J110" s="270"/>
      <c r="K110" s="270"/>
      <c r="L110" s="270"/>
      <c r="M110" s="270"/>
      <c r="N110" s="270"/>
      <c r="O110" s="270"/>
      <c r="P110" s="270"/>
      <c r="Q110" s="270"/>
      <c r="R110" s="270"/>
      <c r="S110" s="270"/>
      <c r="T110" s="270"/>
      <c r="U110" s="270"/>
      <c r="V110" s="270"/>
      <c r="W110" s="270"/>
      <c r="X110" s="274"/>
      <c r="Y110" s="274"/>
      <c r="Z110" s="274"/>
      <c r="AA110" s="274"/>
      <c r="AB110" s="274"/>
      <c r="AC110" s="274"/>
      <c r="AD110" s="274"/>
      <c r="AE110" s="274"/>
      <c r="AF110" s="274"/>
      <c r="AG110" s="274"/>
      <c r="AH110" s="274"/>
      <c r="AI110" s="274"/>
      <c r="AJ110" s="274"/>
      <c r="AK110" s="274"/>
      <c r="AL110" s="274"/>
      <c r="AM110" s="270"/>
      <c r="AN110" s="189"/>
      <c r="AO110" s="189"/>
      <c r="AP110" s="189"/>
      <c r="AQ110" s="189"/>
      <c r="AR110" s="189"/>
      <c r="AS110" s="189"/>
      <c r="AT110" s="189"/>
      <c r="AU110" s="189"/>
      <c r="AV110" s="189"/>
      <c r="AW110" s="294"/>
      <c r="AX110" s="189"/>
      <c r="AY110" s="189"/>
      <c r="AZ110" s="189"/>
      <c r="BA110" s="189"/>
      <c r="BB110" s="257"/>
      <c r="BC110" s="257"/>
      <c r="BD110" s="263">
        <f t="shared" si="11"/>
        <v>8.8333333333333339</v>
      </c>
      <c r="BE110" s="267">
        <v>31800</v>
      </c>
      <c r="BF110" s="261">
        <v>368.89559005000001</v>
      </c>
      <c r="BG110" s="261">
        <v>444.57445744762202</v>
      </c>
      <c r="BH110" s="261">
        <v>-449.94648129082299</v>
      </c>
      <c r="BI110" s="266">
        <v>51.671212488591699</v>
      </c>
      <c r="BJ110" s="266">
        <v>5.60543021121621</v>
      </c>
      <c r="BK110" s="263">
        <f t="shared" si="12"/>
        <v>-0.51519600132094645</v>
      </c>
      <c r="BL110" s="263">
        <f t="shared" si="13"/>
        <v>-143.81143264892341</v>
      </c>
      <c r="BM110" s="267">
        <v>31800</v>
      </c>
      <c r="BN110" s="261">
        <v>368.89559005000001</v>
      </c>
      <c r="BO110" s="261">
        <v>465.547032058262</v>
      </c>
      <c r="BP110" s="261">
        <v>-470.39861070692302</v>
      </c>
      <c r="BQ110" s="266">
        <v>51.826673924641099</v>
      </c>
      <c r="BR110" s="266">
        <v>5.7651011505760899</v>
      </c>
      <c r="BS110" s="263">
        <f t="shared" si="14"/>
        <v>-0.36688126444658664</v>
      </c>
      <c r="BT110" s="263">
        <f t="shared" si="15"/>
        <v>-143.81143264892341</v>
      </c>
      <c r="BU110" s="270"/>
      <c r="BV110" s="264">
        <v>-57.779880524988897</v>
      </c>
      <c r="BW110" s="264">
        <v>-43.377787432129203</v>
      </c>
      <c r="BX110" s="263">
        <f t="shared" si="16"/>
        <v>-62.498004998012632</v>
      </c>
      <c r="BY110" s="263">
        <f t="shared" si="17"/>
        <v>-46.600981731204499</v>
      </c>
      <c r="BZ110" s="270"/>
      <c r="CA110" s="270"/>
      <c r="CB110" s="270"/>
      <c r="CC110" s="270"/>
      <c r="CD110" s="270"/>
      <c r="CE110" s="270"/>
      <c r="CF110" s="270"/>
      <c r="CG110" s="270"/>
      <c r="CH110" s="270"/>
      <c r="CI110" s="270"/>
      <c r="CJ110" s="270"/>
      <c r="CK110" s="270"/>
      <c r="CL110" s="270"/>
      <c r="CM110" s="270"/>
      <c r="CN110" s="270"/>
      <c r="CO110" s="270"/>
      <c r="CP110" s="270"/>
      <c r="CQ110" s="270"/>
      <c r="CR110" s="270"/>
    </row>
    <row r="111" spans="1:96" ht="12" customHeight="1">
      <c r="A111" s="270"/>
      <c r="B111" s="270"/>
      <c r="C111" s="270"/>
      <c r="D111" s="270"/>
      <c r="E111" s="270"/>
      <c r="F111" s="270"/>
      <c r="G111" s="270"/>
      <c r="H111" s="270"/>
      <c r="I111" s="270"/>
      <c r="J111" s="270"/>
      <c r="K111" s="270"/>
      <c r="L111" s="270"/>
      <c r="M111" s="270"/>
      <c r="N111" s="270"/>
      <c r="O111" s="270"/>
      <c r="P111" s="270"/>
      <c r="Q111" s="270"/>
      <c r="R111" s="270"/>
      <c r="S111" s="270"/>
      <c r="T111" s="270"/>
      <c r="U111" s="270"/>
      <c r="V111" s="270"/>
      <c r="W111" s="270"/>
      <c r="X111" s="274"/>
      <c r="Y111" s="274"/>
      <c r="Z111" s="274"/>
      <c r="AA111" s="274"/>
      <c r="AB111" s="274"/>
      <c r="AC111" s="274"/>
      <c r="AD111" s="274"/>
      <c r="AE111" s="274"/>
      <c r="AF111" s="274"/>
      <c r="AG111" s="274"/>
      <c r="AH111" s="274"/>
      <c r="AI111" s="274"/>
      <c r="AJ111" s="274"/>
      <c r="AK111" s="274"/>
      <c r="AL111" s="274"/>
      <c r="AM111" s="270"/>
      <c r="AN111" s="189"/>
      <c r="AO111" s="189"/>
      <c r="AP111" s="189"/>
      <c r="AQ111" s="189"/>
      <c r="AR111" s="189"/>
      <c r="AS111" s="189"/>
      <c r="AT111" s="189"/>
      <c r="AU111" s="189"/>
      <c r="AV111" s="189"/>
      <c r="AW111" s="294"/>
      <c r="AX111" s="189"/>
      <c r="AY111" s="189"/>
      <c r="AZ111" s="189"/>
      <c r="BA111" s="189"/>
      <c r="BB111" s="257"/>
      <c r="BC111" s="257"/>
      <c r="BD111" s="263">
        <f t="shared" si="11"/>
        <v>8.9166666666666661</v>
      </c>
      <c r="BE111" s="267">
        <v>32100</v>
      </c>
      <c r="BF111" s="261">
        <v>371.21386268999998</v>
      </c>
      <c r="BG111" s="261">
        <v>433.63564231585599</v>
      </c>
      <c r="BH111" s="261">
        <v>-438.80523340679201</v>
      </c>
      <c r="BI111" s="266">
        <v>51.587177177341999</v>
      </c>
      <c r="BJ111" s="266">
        <v>5.52263501733478</v>
      </c>
      <c r="BK111" s="263">
        <f t="shared" si="12"/>
        <v>-0.59799119520237642</v>
      </c>
      <c r="BL111" s="263">
        <f t="shared" si="13"/>
        <v>-141.49316000892344</v>
      </c>
      <c r="BM111" s="267">
        <v>32100</v>
      </c>
      <c r="BN111" s="261">
        <v>371.21386268999998</v>
      </c>
      <c r="BO111" s="261">
        <v>456.88507471494501</v>
      </c>
      <c r="BP111" s="261">
        <v>-461.66999700184698</v>
      </c>
      <c r="BQ111" s="266">
        <v>51.7617540544055</v>
      </c>
      <c r="BR111" s="266">
        <v>5.70048885246349</v>
      </c>
      <c r="BS111" s="263">
        <f t="shared" si="14"/>
        <v>-0.43149356255918647</v>
      </c>
      <c r="BT111" s="263">
        <f t="shared" si="15"/>
        <v>-141.49316000892344</v>
      </c>
      <c r="BU111" s="270"/>
      <c r="BV111" s="264">
        <v>-68.779754950780102</v>
      </c>
      <c r="BW111" s="264">
        <v>-50.539959287374501</v>
      </c>
      <c r="BX111" s="263">
        <f t="shared" si="16"/>
        <v>-73.497879423803838</v>
      </c>
      <c r="BY111" s="263">
        <f t="shared" si="17"/>
        <v>-53.763153586449796</v>
      </c>
      <c r="BZ111" s="270"/>
      <c r="CA111" s="270"/>
      <c r="CB111" s="270"/>
      <c r="CC111" s="270"/>
      <c r="CD111" s="270"/>
      <c r="CE111" s="270"/>
      <c r="CF111" s="270"/>
      <c r="CG111" s="270"/>
      <c r="CH111" s="270"/>
      <c r="CI111" s="270"/>
      <c r="CJ111" s="270"/>
      <c r="CK111" s="270"/>
      <c r="CL111" s="270"/>
      <c r="CM111" s="270"/>
      <c r="CN111" s="270"/>
      <c r="CO111" s="270"/>
      <c r="CP111" s="270"/>
      <c r="CQ111" s="270"/>
      <c r="CR111" s="270"/>
    </row>
    <row r="112" spans="1:96" ht="12" customHeight="1">
      <c r="A112" s="270"/>
      <c r="B112" s="270"/>
      <c r="C112" s="270"/>
      <c r="D112" s="270"/>
      <c r="E112" s="270"/>
      <c r="F112" s="270"/>
      <c r="G112" s="270"/>
      <c r="H112" s="270"/>
      <c r="I112" s="270"/>
      <c r="J112" s="270"/>
      <c r="K112" s="270"/>
      <c r="L112" s="270"/>
      <c r="M112" s="270"/>
      <c r="N112" s="270"/>
      <c r="O112" s="270"/>
      <c r="P112" s="270"/>
      <c r="Q112" s="270"/>
      <c r="R112" s="270"/>
      <c r="S112" s="270"/>
      <c r="T112" s="270"/>
      <c r="U112" s="270"/>
      <c r="V112" s="270"/>
      <c r="W112" s="270"/>
      <c r="X112" s="274"/>
      <c r="Y112" s="274"/>
      <c r="Z112" s="274"/>
      <c r="AA112" s="274"/>
      <c r="AB112" s="274"/>
      <c r="AC112" s="274"/>
      <c r="AD112" s="274"/>
      <c r="AE112" s="274"/>
      <c r="AF112" s="274"/>
      <c r="AG112" s="274"/>
      <c r="AH112" s="274"/>
      <c r="AI112" s="274"/>
      <c r="AJ112" s="274"/>
      <c r="AK112" s="274"/>
      <c r="AL112" s="274"/>
      <c r="AM112" s="270"/>
      <c r="AN112" s="189"/>
      <c r="AO112" s="189"/>
      <c r="AP112" s="189"/>
      <c r="AQ112" s="189"/>
      <c r="AR112" s="189"/>
      <c r="AS112" s="189"/>
      <c r="AT112" s="189"/>
      <c r="AU112" s="189"/>
      <c r="AV112" s="189"/>
      <c r="AW112" s="294"/>
      <c r="AX112" s="189"/>
      <c r="AY112" s="189"/>
      <c r="AZ112" s="189"/>
      <c r="BA112" s="189"/>
      <c r="BB112" s="257"/>
      <c r="BC112" s="257"/>
      <c r="BD112" s="263">
        <f t="shared" si="11"/>
        <v>9</v>
      </c>
      <c r="BE112" s="267">
        <v>32400</v>
      </c>
      <c r="BF112" s="261">
        <v>375.04941841999999</v>
      </c>
      <c r="BG112" s="261">
        <v>423.32475675709298</v>
      </c>
      <c r="BH112" s="261">
        <v>-428.24556594580599</v>
      </c>
      <c r="BI112" s="266">
        <v>51.506960046462403</v>
      </c>
      <c r="BJ112" s="266">
        <v>5.4440634610557002</v>
      </c>
      <c r="BK112" s="263">
        <f t="shared" si="12"/>
        <v>-0.67656275148145628</v>
      </c>
      <c r="BL112" s="263">
        <f t="shared" si="13"/>
        <v>-137.65760427892343</v>
      </c>
      <c r="BM112" s="267">
        <v>32400</v>
      </c>
      <c r="BN112" s="261">
        <v>375.04941841999999</v>
      </c>
      <c r="BO112" s="261">
        <v>448.68714530276901</v>
      </c>
      <c r="BP112" s="261">
        <v>-453.36412424239199</v>
      </c>
      <c r="BQ112" s="266">
        <v>51.699688660922902</v>
      </c>
      <c r="BR112" s="266">
        <v>5.6390652841825801</v>
      </c>
      <c r="BS112" s="263">
        <f t="shared" si="14"/>
        <v>-0.49291713084009636</v>
      </c>
      <c r="BT112" s="263">
        <f t="shared" si="15"/>
        <v>-137.65760427892343</v>
      </c>
      <c r="BU112" s="270"/>
      <c r="BV112" s="264">
        <v>-79.026348018123898</v>
      </c>
      <c r="BW112" s="264">
        <v>-57.148613480117099</v>
      </c>
      <c r="BX112" s="263">
        <f t="shared" si="16"/>
        <v>-83.744472491147633</v>
      </c>
      <c r="BY112" s="263">
        <f t="shared" si="17"/>
        <v>-60.371807779192395</v>
      </c>
      <c r="BZ112" s="270"/>
      <c r="CA112" s="270"/>
      <c r="CB112" s="270"/>
      <c r="CC112" s="270"/>
      <c r="CD112" s="270"/>
      <c r="CE112" s="270"/>
      <c r="CF112" s="270"/>
      <c r="CG112" s="270"/>
      <c r="CH112" s="270"/>
      <c r="CI112" s="270"/>
      <c r="CJ112" s="270"/>
      <c r="CK112" s="270"/>
      <c r="CL112" s="270"/>
      <c r="CM112" s="270"/>
      <c r="CN112" s="270"/>
      <c r="CO112" s="270"/>
      <c r="CP112" s="270"/>
      <c r="CQ112" s="270"/>
      <c r="CR112" s="270"/>
    </row>
    <row r="113" spans="1:96" ht="12" customHeight="1">
      <c r="A113" s="270"/>
      <c r="B113" s="270"/>
      <c r="C113" s="270"/>
      <c r="D113" s="270"/>
      <c r="E113" s="270"/>
      <c r="F113" s="270"/>
      <c r="G113" s="270"/>
      <c r="H113" s="270"/>
      <c r="I113" s="270"/>
      <c r="J113" s="270"/>
      <c r="K113" s="270"/>
      <c r="L113" s="270"/>
      <c r="M113" s="270"/>
      <c r="N113" s="270"/>
      <c r="O113" s="270"/>
      <c r="P113" s="270"/>
      <c r="Q113" s="270"/>
      <c r="R113" s="270"/>
      <c r="S113" s="270"/>
      <c r="T113" s="270"/>
      <c r="U113" s="270"/>
      <c r="V113" s="270"/>
      <c r="W113" s="270"/>
      <c r="X113" s="274"/>
      <c r="Y113" s="274"/>
      <c r="Z113" s="274"/>
      <c r="AA113" s="274"/>
      <c r="AB113" s="274"/>
      <c r="AC113" s="274"/>
      <c r="AD113" s="274"/>
      <c r="AE113" s="274"/>
      <c r="AF113" s="274"/>
      <c r="AG113" s="274"/>
      <c r="AH113" s="274"/>
      <c r="AI113" s="274"/>
      <c r="AJ113" s="274"/>
      <c r="AK113" s="274"/>
      <c r="AL113" s="274"/>
      <c r="AM113" s="270"/>
      <c r="AN113" s="189"/>
      <c r="AO113" s="189"/>
      <c r="AP113" s="189"/>
      <c r="AQ113" s="189"/>
      <c r="AR113" s="189"/>
      <c r="AS113" s="189"/>
      <c r="AT113" s="189"/>
      <c r="AU113" s="189"/>
      <c r="AV113" s="189"/>
      <c r="AW113" s="294"/>
      <c r="AX113" s="189"/>
      <c r="AY113" s="189"/>
      <c r="AZ113" s="189"/>
      <c r="BA113" s="189"/>
      <c r="BB113" s="257"/>
      <c r="BC113" s="257"/>
      <c r="BD113" s="263">
        <f t="shared" si="11"/>
        <v>9.0833333333333339</v>
      </c>
      <c r="BE113" s="267">
        <v>32700</v>
      </c>
      <c r="BF113" s="261">
        <v>380.36023411000002</v>
      </c>
      <c r="BG113" s="261">
        <v>413.724881777321</v>
      </c>
      <c r="BH113" s="261">
        <v>-418.34964406574699</v>
      </c>
      <c r="BI113" s="266">
        <v>51.431313971359501</v>
      </c>
      <c r="BJ113" s="266">
        <v>5.3704890007370301</v>
      </c>
      <c r="BK113" s="263">
        <f t="shared" si="12"/>
        <v>-0.75013721180012638</v>
      </c>
      <c r="BL113" s="263">
        <f t="shared" si="13"/>
        <v>-132.3467885889234</v>
      </c>
      <c r="BM113" s="267">
        <v>32700</v>
      </c>
      <c r="BN113" s="261">
        <v>380.36023411000002</v>
      </c>
      <c r="BO113" s="261">
        <v>441.01923240652098</v>
      </c>
      <c r="BP113" s="261">
        <v>-445.54615623122601</v>
      </c>
      <c r="BQ113" s="266">
        <v>51.641037337361901</v>
      </c>
      <c r="BR113" s="266">
        <v>5.5814056099777503</v>
      </c>
      <c r="BS113" s="263">
        <f t="shared" si="14"/>
        <v>-0.55057680504492623</v>
      </c>
      <c r="BT113" s="263">
        <f t="shared" si="15"/>
        <v>-132.3467885889234</v>
      </c>
      <c r="BU113" s="270"/>
      <c r="BV113" s="264">
        <v>-88.407438223021501</v>
      </c>
      <c r="BW113" s="264">
        <v>-63.131371502881898</v>
      </c>
      <c r="BX113" s="263">
        <f t="shared" si="16"/>
        <v>-93.125562696045236</v>
      </c>
      <c r="BY113" s="263">
        <f t="shared" si="17"/>
        <v>-66.354565801957193</v>
      </c>
      <c r="BZ113" s="270"/>
      <c r="CA113" s="270"/>
      <c r="CB113" s="270"/>
      <c r="CC113" s="270"/>
      <c r="CD113" s="270"/>
      <c r="CE113" s="270"/>
      <c r="CF113" s="270"/>
      <c r="CG113" s="270"/>
      <c r="CH113" s="270"/>
      <c r="CI113" s="270"/>
      <c r="CJ113" s="270"/>
      <c r="CK113" s="270"/>
      <c r="CL113" s="270"/>
      <c r="CM113" s="270"/>
      <c r="CN113" s="270"/>
      <c r="CO113" s="270"/>
      <c r="CP113" s="270"/>
      <c r="CQ113" s="270"/>
      <c r="CR113" s="270"/>
    </row>
    <row r="114" spans="1:96" ht="12" customHeight="1">
      <c r="A114" s="270"/>
      <c r="B114" s="270"/>
      <c r="C114" s="270"/>
      <c r="D114" s="270"/>
      <c r="E114" s="270"/>
      <c r="F114" s="270"/>
      <c r="G114" s="270"/>
      <c r="H114" s="270"/>
      <c r="I114" s="270"/>
      <c r="J114" s="270"/>
      <c r="K114" s="270"/>
      <c r="L114" s="270"/>
      <c r="M114" s="270"/>
      <c r="N114" s="270"/>
      <c r="O114" s="270"/>
      <c r="P114" s="270"/>
      <c r="Q114" s="270"/>
      <c r="R114" s="270"/>
      <c r="S114" s="270"/>
      <c r="T114" s="270"/>
      <c r="U114" s="270"/>
      <c r="V114" s="270"/>
      <c r="W114" s="270"/>
      <c r="X114" s="274"/>
      <c r="Y114" s="274"/>
      <c r="Z114" s="274"/>
      <c r="AA114" s="274"/>
      <c r="AB114" s="274"/>
      <c r="AC114" s="274"/>
      <c r="AD114" s="274"/>
      <c r="AE114" s="274"/>
      <c r="AF114" s="274"/>
      <c r="AG114" s="274"/>
      <c r="AH114" s="274"/>
      <c r="AI114" s="274"/>
      <c r="AJ114" s="274"/>
      <c r="AK114" s="274"/>
      <c r="AL114" s="274"/>
      <c r="AM114" s="270"/>
      <c r="AN114" s="189"/>
      <c r="AO114" s="189"/>
      <c r="AP114" s="189"/>
      <c r="AQ114" s="189"/>
      <c r="AR114" s="189"/>
      <c r="AS114" s="189"/>
      <c r="AT114" s="189"/>
      <c r="AU114" s="189"/>
      <c r="AV114" s="189"/>
      <c r="AW114" s="294"/>
      <c r="AX114" s="189"/>
      <c r="AY114" s="189"/>
      <c r="AZ114" s="189"/>
      <c r="BA114" s="189"/>
      <c r="BB114" s="257"/>
      <c r="BC114" s="257"/>
      <c r="BD114" s="263">
        <f t="shared" si="11"/>
        <v>9.1666666666666661</v>
      </c>
      <c r="BE114" s="267">
        <v>33000</v>
      </c>
      <c r="BF114" s="261">
        <v>387.08812332999997</v>
      </c>
      <c r="BG114" s="261">
        <v>404.91867695397798</v>
      </c>
      <c r="BH114" s="261">
        <v>-409.19898006484499</v>
      </c>
      <c r="BI114" s="266">
        <v>51.3610099823604</v>
      </c>
      <c r="BJ114" s="266">
        <v>5.3027036633310596</v>
      </c>
      <c r="BK114" s="263">
        <f t="shared" si="12"/>
        <v>-0.81792254920609686</v>
      </c>
      <c r="BL114" s="263">
        <f t="shared" si="13"/>
        <v>-125.61889936892345</v>
      </c>
      <c r="BM114" s="267">
        <v>33000</v>
      </c>
      <c r="BN114" s="261">
        <v>387.08812332999997</v>
      </c>
      <c r="BO114" s="261">
        <v>433.94619100974103</v>
      </c>
      <c r="BP114" s="261">
        <v>-438.28001450610299</v>
      </c>
      <c r="BQ114" s="266">
        <v>51.586362957267298</v>
      </c>
      <c r="BR114" s="266">
        <v>5.5280884288876297</v>
      </c>
      <c r="BS114" s="263">
        <f t="shared" si="14"/>
        <v>-0.60389398613504675</v>
      </c>
      <c r="BT114" s="263">
        <f t="shared" si="15"/>
        <v>-125.61889936892345</v>
      </c>
      <c r="BU114" s="270"/>
      <c r="BV114" s="264">
        <v>-96.820283117810504</v>
      </c>
      <c r="BW114" s="264">
        <v>-68.422709712935998</v>
      </c>
      <c r="BX114" s="263">
        <f t="shared" si="16"/>
        <v>-101.53840759083424</v>
      </c>
      <c r="BY114" s="263">
        <f t="shared" si="17"/>
        <v>-71.6459040120113</v>
      </c>
      <c r="BZ114" s="270"/>
      <c r="CA114" s="270"/>
      <c r="CB114" s="270"/>
      <c r="CC114" s="270"/>
      <c r="CD114" s="270"/>
      <c r="CE114" s="270"/>
      <c r="CF114" s="270"/>
      <c r="CG114" s="270"/>
      <c r="CH114" s="270"/>
      <c r="CI114" s="270"/>
      <c r="CJ114" s="270"/>
      <c r="CK114" s="270"/>
      <c r="CL114" s="270"/>
      <c r="CM114" s="270"/>
      <c r="CN114" s="270"/>
      <c r="CO114" s="270"/>
      <c r="CP114" s="270"/>
      <c r="CQ114" s="270"/>
      <c r="CR114" s="270"/>
    </row>
    <row r="115" spans="1:96" ht="12" customHeight="1">
      <c r="A115" s="270"/>
      <c r="B115" s="270"/>
      <c r="C115" s="270"/>
      <c r="D115" s="270"/>
      <c r="E115" s="270"/>
      <c r="F115" s="270"/>
      <c r="G115" s="270"/>
      <c r="H115" s="270"/>
      <c r="I115" s="270"/>
      <c r="J115" s="270"/>
      <c r="K115" s="270"/>
      <c r="L115" s="270"/>
      <c r="M115" s="270"/>
      <c r="N115" s="270"/>
      <c r="O115" s="270"/>
      <c r="P115" s="270"/>
      <c r="Q115" s="270"/>
      <c r="R115" s="270"/>
      <c r="S115" s="270"/>
      <c r="T115" s="270"/>
      <c r="U115" s="270"/>
      <c r="V115" s="270"/>
      <c r="W115" s="270"/>
      <c r="X115" s="274"/>
      <c r="Y115" s="274"/>
      <c r="Z115" s="274"/>
      <c r="AA115" s="274"/>
      <c r="AB115" s="274"/>
      <c r="AC115" s="274"/>
      <c r="AD115" s="274"/>
      <c r="AE115" s="274"/>
      <c r="AF115" s="274"/>
      <c r="AG115" s="274"/>
      <c r="AH115" s="274"/>
      <c r="AI115" s="274"/>
      <c r="AJ115" s="274"/>
      <c r="AK115" s="274"/>
      <c r="AL115" s="274"/>
      <c r="AM115" s="270"/>
      <c r="AN115" s="189"/>
      <c r="AO115" s="189"/>
      <c r="AP115" s="189"/>
      <c r="AQ115" s="189"/>
      <c r="AR115" s="189"/>
      <c r="AS115" s="189"/>
      <c r="AT115" s="189"/>
      <c r="AU115" s="189"/>
      <c r="AV115" s="189"/>
      <c r="AW115" s="294"/>
      <c r="AX115" s="189"/>
      <c r="AY115" s="189"/>
      <c r="AZ115" s="189"/>
      <c r="BA115" s="189"/>
      <c r="BB115" s="257"/>
      <c r="BC115" s="257"/>
      <c r="BD115" s="263">
        <f t="shared" si="11"/>
        <v>9.25</v>
      </c>
      <c r="BE115" s="267">
        <v>33300</v>
      </c>
      <c r="BF115" s="261">
        <v>395.15937394000002</v>
      </c>
      <c r="BG115" s="261">
        <v>396.98930259930302</v>
      </c>
      <c r="BH115" s="261">
        <v>-400.87538551357699</v>
      </c>
      <c r="BI115" s="266">
        <v>51.296840918268501</v>
      </c>
      <c r="BJ115" s="266">
        <v>5.2415207374700303</v>
      </c>
      <c r="BK115" s="263">
        <f t="shared" si="12"/>
        <v>-0.87910547506712611</v>
      </c>
      <c r="BL115" s="263">
        <f t="shared" si="13"/>
        <v>-117.5476487589234</v>
      </c>
      <c r="BM115" s="267">
        <v>33300</v>
      </c>
      <c r="BN115" s="261">
        <v>395.15937394000002</v>
      </c>
      <c r="BO115" s="261">
        <v>427.532265660885</v>
      </c>
      <c r="BP115" s="261">
        <v>-431.62891610392302</v>
      </c>
      <c r="BQ115" s="266">
        <v>51.5362334363166</v>
      </c>
      <c r="BR115" s="266">
        <v>5.4796970277034998</v>
      </c>
      <c r="BS115" s="263">
        <f t="shared" si="14"/>
        <v>-0.65228538731917673</v>
      </c>
      <c r="BT115" s="263">
        <f t="shared" si="15"/>
        <v>-117.5476487589234</v>
      </c>
      <c r="BU115" s="270"/>
      <c r="BV115" s="264">
        <v>-104.172744554641</v>
      </c>
      <c r="BW115" s="264">
        <v>-72.964676952446595</v>
      </c>
      <c r="BX115" s="263">
        <f t="shared" si="16"/>
        <v>-108.89086902766473</v>
      </c>
      <c r="BY115" s="263">
        <f t="shared" si="17"/>
        <v>-76.187871251521898</v>
      </c>
      <c r="BZ115" s="270"/>
      <c r="CA115" s="270"/>
      <c r="CB115" s="270"/>
      <c r="CC115" s="270"/>
      <c r="CD115" s="270"/>
      <c r="CE115" s="270"/>
      <c r="CF115" s="270"/>
      <c r="CG115" s="270"/>
      <c r="CH115" s="270"/>
      <c r="CI115" s="270"/>
      <c r="CJ115" s="270"/>
      <c r="CK115" s="270"/>
      <c r="CL115" s="270"/>
      <c r="CM115" s="270"/>
      <c r="CN115" s="270"/>
      <c r="CO115" s="270"/>
      <c r="CP115" s="270"/>
      <c r="CQ115" s="270"/>
      <c r="CR115" s="270"/>
    </row>
    <row r="116" spans="1:96" ht="12" customHeight="1">
      <c r="A116" s="270"/>
      <c r="B116" s="270"/>
      <c r="C116" s="270"/>
      <c r="D116" s="270"/>
      <c r="E116" s="270"/>
      <c r="F116" s="270"/>
      <c r="G116" s="270"/>
      <c r="H116" s="270"/>
      <c r="I116" s="270"/>
      <c r="J116" s="270"/>
      <c r="K116" s="270"/>
      <c r="L116" s="270"/>
      <c r="M116" s="270"/>
      <c r="N116" s="270"/>
      <c r="O116" s="270"/>
      <c r="P116" s="270"/>
      <c r="Q116" s="270"/>
      <c r="R116" s="270"/>
      <c r="S116" s="270"/>
      <c r="T116" s="270"/>
      <c r="U116" s="270"/>
      <c r="V116" s="270"/>
      <c r="W116" s="270"/>
      <c r="X116" s="274"/>
      <c r="Y116" s="274"/>
      <c r="Z116" s="274"/>
      <c r="AA116" s="274"/>
      <c r="AB116" s="274"/>
      <c r="AC116" s="274"/>
      <c r="AD116" s="274"/>
      <c r="AE116" s="274"/>
      <c r="AF116" s="274"/>
      <c r="AG116" s="274"/>
      <c r="AH116" s="274"/>
      <c r="AI116" s="274"/>
      <c r="AJ116" s="274"/>
      <c r="AK116" s="274"/>
      <c r="AL116" s="274"/>
      <c r="AM116" s="270"/>
      <c r="AN116" s="189"/>
      <c r="AO116" s="189"/>
      <c r="AP116" s="189"/>
      <c r="AQ116" s="189"/>
      <c r="AR116" s="189"/>
      <c r="AS116" s="189"/>
      <c r="AT116" s="189"/>
      <c r="AU116" s="189"/>
      <c r="AV116" s="189"/>
      <c r="AW116" s="294"/>
      <c r="AX116" s="189"/>
      <c r="AY116" s="189"/>
      <c r="AZ116" s="189"/>
      <c r="BA116" s="189"/>
      <c r="BB116" s="257"/>
      <c r="BC116" s="257"/>
      <c r="BD116" s="263">
        <f t="shared" si="11"/>
        <v>9.3333333333333339</v>
      </c>
      <c r="BE116" s="267">
        <v>33600</v>
      </c>
      <c r="BF116" s="261">
        <v>404.48555561000001</v>
      </c>
      <c r="BG116" s="261">
        <v>390.02129504413602</v>
      </c>
      <c r="BH116" s="261">
        <v>-393.461929621536</v>
      </c>
      <c r="BI116" s="266">
        <v>51.239624013179998</v>
      </c>
      <c r="BJ116" s="266">
        <v>5.1877758048086102</v>
      </c>
      <c r="BK116" s="263">
        <f t="shared" si="12"/>
        <v>-0.93285040772854622</v>
      </c>
      <c r="BL116" s="263">
        <f t="shared" si="13"/>
        <v>-108.22146708892342</v>
      </c>
      <c r="BM116" s="267">
        <v>33600</v>
      </c>
      <c r="BN116" s="261">
        <v>404.48555561000001</v>
      </c>
      <c r="BO116" s="261">
        <v>421.841566925184</v>
      </c>
      <c r="BP116" s="261">
        <v>-425.65589645202499</v>
      </c>
      <c r="BQ116" s="266">
        <v>51.4912228583256</v>
      </c>
      <c r="BR116" s="266">
        <v>5.4368196762756904</v>
      </c>
      <c r="BS116" s="263">
        <f t="shared" si="14"/>
        <v>-0.69516273874698609</v>
      </c>
      <c r="BT116" s="263">
        <f t="shared" si="15"/>
        <v>-108.22146708892342</v>
      </c>
      <c r="BU116" s="270"/>
      <c r="BV116" s="264">
        <v>-110.384297789813</v>
      </c>
      <c r="BW116" s="264">
        <v>-76.707529234179702</v>
      </c>
      <c r="BX116" s="263">
        <f t="shared" si="16"/>
        <v>-115.10242226283674</v>
      </c>
      <c r="BY116" s="263">
        <f t="shared" si="17"/>
        <v>-79.930723533255005</v>
      </c>
      <c r="BZ116" s="270"/>
      <c r="CA116" s="270"/>
      <c r="CB116" s="270"/>
      <c r="CC116" s="270"/>
      <c r="CD116" s="270"/>
      <c r="CE116" s="270"/>
      <c r="CF116" s="270"/>
      <c r="CG116" s="270"/>
      <c r="CH116" s="270"/>
      <c r="CI116" s="270"/>
      <c r="CJ116" s="270"/>
      <c r="CK116" s="270"/>
      <c r="CL116" s="270"/>
      <c r="CM116" s="270"/>
      <c r="CN116" s="270"/>
      <c r="CO116" s="270"/>
      <c r="CP116" s="270"/>
      <c r="CQ116" s="270"/>
      <c r="CR116" s="270"/>
    </row>
    <row r="117" spans="1:96" ht="12" customHeight="1">
      <c r="A117" s="270"/>
      <c r="B117" s="270"/>
      <c r="C117" s="270"/>
      <c r="D117" s="270"/>
      <c r="E117" s="270"/>
      <c r="F117" s="270"/>
      <c r="G117" s="270"/>
      <c r="H117" s="270"/>
      <c r="I117" s="270"/>
      <c r="J117" s="270"/>
      <c r="K117" s="270"/>
      <c r="L117" s="270"/>
      <c r="M117" s="270"/>
      <c r="N117" s="270"/>
      <c r="O117" s="270"/>
      <c r="P117" s="270"/>
      <c r="Q117" s="270"/>
      <c r="R117" s="270"/>
      <c r="S117" s="270"/>
      <c r="T117" s="270"/>
      <c r="U117" s="270"/>
      <c r="V117" s="270"/>
      <c r="W117" s="270"/>
      <c r="X117" s="274"/>
      <c r="Y117" s="274"/>
      <c r="Z117" s="274"/>
      <c r="AA117" s="274"/>
      <c r="AB117" s="274"/>
      <c r="AC117" s="274"/>
      <c r="AD117" s="274"/>
      <c r="AE117" s="274"/>
      <c r="AF117" s="274"/>
      <c r="AG117" s="274"/>
      <c r="AH117" s="274"/>
      <c r="AI117" s="274"/>
      <c r="AJ117" s="274"/>
      <c r="AK117" s="274"/>
      <c r="AL117" s="274"/>
      <c r="AM117" s="270"/>
      <c r="AN117" s="189"/>
      <c r="AO117" s="189"/>
      <c r="AP117" s="189"/>
      <c r="AQ117" s="189"/>
      <c r="AR117" s="189"/>
      <c r="AS117" s="189"/>
      <c r="AT117" s="189"/>
      <c r="AU117" s="189"/>
      <c r="AV117" s="189"/>
      <c r="AW117" s="294"/>
      <c r="AX117" s="189"/>
      <c r="AY117" s="189"/>
      <c r="AZ117" s="189"/>
      <c r="BA117" s="189"/>
      <c r="BB117" s="257"/>
      <c r="BC117" s="257"/>
      <c r="BD117" s="263">
        <f t="shared" si="11"/>
        <v>9.4166666666666661</v>
      </c>
      <c r="BE117" s="267">
        <v>33900</v>
      </c>
      <c r="BF117" s="261">
        <v>414.96448874999999</v>
      </c>
      <c r="BG117" s="261">
        <v>384.10127052126398</v>
      </c>
      <c r="BH117" s="261">
        <v>-387.04380104602899</v>
      </c>
      <c r="BI117" s="266">
        <v>51.190201302889101</v>
      </c>
      <c r="BJ117" s="266">
        <v>5.1423248105222203</v>
      </c>
      <c r="BK117" s="263">
        <f t="shared" si="12"/>
        <v>-0.97830140201493609</v>
      </c>
      <c r="BL117" s="263">
        <f t="shared" si="13"/>
        <v>-97.742533948923437</v>
      </c>
      <c r="BM117" s="267">
        <v>33900</v>
      </c>
      <c r="BN117" s="261">
        <v>414.96448874999999</v>
      </c>
      <c r="BO117" s="261">
        <v>416.93842464575903</v>
      </c>
      <c r="BP117" s="261">
        <v>-420.42425193129202</v>
      </c>
      <c r="BQ117" s="266">
        <v>51.451911355766903</v>
      </c>
      <c r="BR117" s="266">
        <v>5.40004826410311</v>
      </c>
      <c r="BS117" s="263">
        <f t="shared" si="14"/>
        <v>-0.73193415091956648</v>
      </c>
      <c r="BT117" s="263">
        <f t="shared" si="15"/>
        <v>-97.742533948923437</v>
      </c>
      <c r="BU117" s="270"/>
      <c r="BV117" s="264">
        <v>-115.386913397193</v>
      </c>
      <c r="BW117" s="264">
        <v>-79.610274541614601</v>
      </c>
      <c r="BX117" s="263">
        <f t="shared" si="16"/>
        <v>-120.10503787021673</v>
      </c>
      <c r="BY117" s="263">
        <f t="shared" si="17"/>
        <v>-82.833468840689903</v>
      </c>
      <c r="BZ117" s="270"/>
      <c r="CA117" s="270"/>
      <c r="CB117" s="270"/>
      <c r="CC117" s="270"/>
      <c r="CD117" s="270"/>
      <c r="CE117" s="270"/>
      <c r="CF117" s="270"/>
      <c r="CG117" s="270"/>
      <c r="CH117" s="270"/>
      <c r="CI117" s="270"/>
      <c r="CJ117" s="270"/>
      <c r="CK117" s="270"/>
      <c r="CL117" s="270"/>
      <c r="CM117" s="270"/>
      <c r="CN117" s="270"/>
      <c r="CO117" s="270"/>
      <c r="CP117" s="270"/>
      <c r="CQ117" s="270"/>
      <c r="CR117" s="270"/>
    </row>
    <row r="118" spans="1:96" ht="12" customHeight="1">
      <c r="A118" s="270"/>
      <c r="B118" s="270"/>
      <c r="C118" s="270"/>
      <c r="D118" s="270"/>
      <c r="E118" s="270"/>
      <c r="F118" s="270"/>
      <c r="G118" s="270"/>
      <c r="H118" s="270"/>
      <c r="I118" s="270"/>
      <c r="J118" s="270"/>
      <c r="K118" s="270"/>
      <c r="L118" s="270"/>
      <c r="M118" s="270"/>
      <c r="N118" s="270"/>
      <c r="O118" s="270"/>
      <c r="P118" s="270"/>
      <c r="Q118" s="270"/>
      <c r="R118" s="270"/>
      <c r="S118" s="270"/>
      <c r="T118" s="270"/>
      <c r="U118" s="270"/>
      <c r="V118" s="270"/>
      <c r="W118" s="270"/>
      <c r="X118" s="274"/>
      <c r="Y118" s="274"/>
      <c r="Z118" s="274"/>
      <c r="AA118" s="274"/>
      <c r="AB118" s="274"/>
      <c r="AC118" s="274"/>
      <c r="AD118" s="274"/>
      <c r="AE118" s="274"/>
      <c r="AF118" s="274"/>
      <c r="AG118" s="274"/>
      <c r="AH118" s="274"/>
      <c r="AI118" s="274"/>
      <c r="AJ118" s="274"/>
      <c r="AK118" s="274"/>
      <c r="AL118" s="274"/>
      <c r="AM118" s="270"/>
      <c r="AN118" s="189"/>
      <c r="AO118" s="189"/>
      <c r="AP118" s="189"/>
      <c r="AQ118" s="189"/>
      <c r="AR118" s="189"/>
      <c r="AS118" s="189"/>
      <c r="AT118" s="189"/>
      <c r="AU118" s="189"/>
      <c r="AV118" s="189"/>
      <c r="AW118" s="294"/>
      <c r="AX118" s="189"/>
      <c r="AY118" s="189"/>
      <c r="AZ118" s="189"/>
      <c r="BA118" s="189"/>
      <c r="BB118" s="257"/>
      <c r="BC118" s="257"/>
      <c r="BD118" s="263">
        <f t="shared" si="11"/>
        <v>9.5</v>
      </c>
      <c r="BE118" s="267">
        <v>34200</v>
      </c>
      <c r="BF118" s="261">
        <v>426.48136398000003</v>
      </c>
      <c r="BG118" s="261">
        <v>379.318286616264</v>
      </c>
      <c r="BH118" s="261">
        <v>-381.70892665757702</v>
      </c>
      <c r="BI118" s="266">
        <v>51.149436341433102</v>
      </c>
      <c r="BJ118" s="266">
        <v>5.1060374923851599</v>
      </c>
      <c r="BK118" s="263">
        <f t="shared" si="12"/>
        <v>-1.0145887201519965</v>
      </c>
      <c r="BL118" s="263">
        <f t="shared" si="13"/>
        <v>-86.225658718923398</v>
      </c>
      <c r="BM118" s="267">
        <v>34200</v>
      </c>
      <c r="BN118" s="261">
        <v>426.48136398000003</v>
      </c>
      <c r="BO118" s="261">
        <v>412.88752079058997</v>
      </c>
      <c r="BP118" s="261">
        <v>-415.99781660268701</v>
      </c>
      <c r="BQ118" s="266">
        <v>51.4188829652417</v>
      </c>
      <c r="BR118" s="266">
        <v>5.36997441592868</v>
      </c>
      <c r="BS118" s="263">
        <f t="shared" si="14"/>
        <v>-0.76200799909399652</v>
      </c>
      <c r="BT118" s="263">
        <f t="shared" si="15"/>
        <v>-86.225658718923398</v>
      </c>
      <c r="BU118" s="270"/>
      <c r="BV118" s="264">
        <v>-119.125802331904</v>
      </c>
      <c r="BW118" s="264">
        <v>-81.641121776775094</v>
      </c>
      <c r="BX118" s="263">
        <f t="shared" si="16"/>
        <v>-123.84392680492773</v>
      </c>
      <c r="BY118" s="263">
        <f t="shared" si="17"/>
        <v>-84.864316075850397</v>
      </c>
      <c r="BZ118" s="270"/>
      <c r="CA118" s="270"/>
      <c r="CB118" s="270"/>
      <c r="CC118" s="270"/>
      <c r="CD118" s="270"/>
      <c r="CE118" s="270"/>
      <c r="CF118" s="270"/>
      <c r="CG118" s="270"/>
      <c r="CH118" s="270"/>
      <c r="CI118" s="270"/>
      <c r="CJ118" s="270"/>
      <c r="CK118" s="270"/>
      <c r="CL118" s="270"/>
      <c r="CM118" s="270"/>
      <c r="CN118" s="270"/>
      <c r="CO118" s="270"/>
      <c r="CP118" s="270"/>
      <c r="CQ118" s="270"/>
      <c r="CR118" s="270"/>
    </row>
    <row r="119" spans="1:96" ht="12" customHeight="1">
      <c r="A119" s="270"/>
      <c r="B119" s="270"/>
      <c r="C119" s="270"/>
      <c r="D119" s="270"/>
      <c r="E119" s="270"/>
      <c r="F119" s="270"/>
      <c r="G119" s="270"/>
      <c r="H119" s="270"/>
      <c r="I119" s="270"/>
      <c r="J119" s="270"/>
      <c r="K119" s="270"/>
      <c r="L119" s="270"/>
      <c r="M119" s="270"/>
      <c r="N119" s="270"/>
      <c r="O119" s="270"/>
      <c r="P119" s="270"/>
      <c r="Q119" s="270"/>
      <c r="R119" s="270"/>
      <c r="S119" s="270"/>
      <c r="T119" s="270"/>
      <c r="U119" s="270"/>
      <c r="V119" s="270"/>
      <c r="W119" s="270"/>
      <c r="X119" s="274"/>
      <c r="Y119" s="274"/>
      <c r="Z119" s="274"/>
      <c r="AA119" s="274"/>
      <c r="AB119" s="274"/>
      <c r="AC119" s="274"/>
      <c r="AD119" s="274"/>
      <c r="AE119" s="274"/>
      <c r="AF119" s="274"/>
      <c r="AG119" s="274"/>
      <c r="AH119" s="274"/>
      <c r="AI119" s="274"/>
      <c r="AJ119" s="274"/>
      <c r="AK119" s="274"/>
      <c r="AL119" s="274"/>
      <c r="AM119" s="270"/>
      <c r="AN119" s="189"/>
      <c r="AO119" s="189"/>
      <c r="AP119" s="189"/>
      <c r="AQ119" s="189"/>
      <c r="AR119" s="189"/>
      <c r="AS119" s="189"/>
      <c r="AT119" s="189"/>
      <c r="AU119" s="189"/>
      <c r="AV119" s="189"/>
      <c r="AW119" s="294"/>
      <c r="AX119" s="189"/>
      <c r="AY119" s="189"/>
      <c r="AZ119" s="189"/>
      <c r="BA119" s="189"/>
      <c r="BB119" s="257"/>
      <c r="BC119" s="257"/>
      <c r="BD119" s="263">
        <f t="shared" si="11"/>
        <v>9.5833333333333339</v>
      </c>
      <c r="BE119" s="267">
        <v>34500</v>
      </c>
      <c r="BF119" s="261">
        <v>438.91</v>
      </c>
      <c r="BG119" s="261">
        <v>375.76363897856697</v>
      </c>
      <c r="BH119" s="261">
        <v>-377.548148282456</v>
      </c>
      <c r="BI119" s="266">
        <v>51.118205315733903</v>
      </c>
      <c r="BJ119" s="266">
        <v>5.0797841617547803</v>
      </c>
      <c r="BK119" s="263">
        <f t="shared" si="12"/>
        <v>-1.0408420507823761</v>
      </c>
      <c r="BL119" s="263">
        <f t="shared" si="13"/>
        <v>-73.797022698923399</v>
      </c>
      <c r="BM119" s="267">
        <v>34500</v>
      </c>
      <c r="BN119" s="261">
        <v>438.91</v>
      </c>
      <c r="BO119" s="261">
        <v>409.75368424221199</v>
      </c>
      <c r="BP119" s="261">
        <v>-412.44096588644197</v>
      </c>
      <c r="BQ119" s="266">
        <v>51.392720521765099</v>
      </c>
      <c r="BR119" s="266">
        <v>5.3471821020013399</v>
      </c>
      <c r="BS119" s="263">
        <f t="shared" si="14"/>
        <v>-0.78480031302133657</v>
      </c>
      <c r="BT119" s="263">
        <f t="shared" si="15"/>
        <v>-73.797022698923399</v>
      </c>
      <c r="BU119" s="270"/>
      <c r="BV119" s="264">
        <v>-121.56001598431899</v>
      </c>
      <c r="BW119" s="264">
        <v>-82.777828938868893</v>
      </c>
      <c r="BX119" s="263">
        <f t="shared" si="16"/>
        <v>-126.27814045734273</v>
      </c>
      <c r="BY119" s="263">
        <f t="shared" si="17"/>
        <v>-86.001023237944196</v>
      </c>
      <c r="BZ119" s="270"/>
      <c r="CA119" s="270"/>
      <c r="CB119" s="270"/>
      <c r="CC119" s="270"/>
      <c r="CD119" s="270"/>
      <c r="CE119" s="270"/>
      <c r="CF119" s="270"/>
      <c r="CG119" s="270"/>
      <c r="CH119" s="270"/>
      <c r="CI119" s="270"/>
      <c r="CJ119" s="270"/>
      <c r="CK119" s="270"/>
      <c r="CL119" s="270"/>
      <c r="CM119" s="270"/>
      <c r="CN119" s="270"/>
      <c r="CO119" s="270"/>
      <c r="CP119" s="270"/>
      <c r="CQ119" s="270"/>
      <c r="CR119" s="270"/>
    </row>
    <row r="120" spans="1:96" ht="12" customHeight="1">
      <c r="A120" s="270"/>
      <c r="B120" s="270"/>
      <c r="C120" s="270"/>
      <c r="D120" s="270"/>
      <c r="E120" s="270"/>
      <c r="F120" s="270"/>
      <c r="G120" s="270"/>
      <c r="H120" s="270"/>
      <c r="I120" s="270"/>
      <c r="J120" s="270"/>
      <c r="K120" s="270"/>
      <c r="L120" s="270"/>
      <c r="M120" s="270"/>
      <c r="N120" s="270"/>
      <c r="O120" s="270"/>
      <c r="P120" s="270"/>
      <c r="Q120" s="270"/>
      <c r="R120" s="270"/>
      <c r="S120" s="270"/>
      <c r="T120" s="270"/>
      <c r="U120" s="270"/>
      <c r="V120" s="270"/>
      <c r="W120" s="270"/>
      <c r="X120" s="274"/>
      <c r="Y120" s="274"/>
      <c r="Z120" s="274"/>
      <c r="AA120" s="274"/>
      <c r="AB120" s="274"/>
      <c r="AC120" s="274"/>
      <c r="AD120" s="274"/>
      <c r="AE120" s="274"/>
      <c r="AF120" s="274"/>
      <c r="AG120" s="274"/>
      <c r="AH120" s="274"/>
      <c r="AI120" s="274"/>
      <c r="AJ120" s="274"/>
      <c r="AK120" s="274"/>
      <c r="AL120" s="274"/>
      <c r="AM120" s="270"/>
      <c r="AN120" s="189"/>
      <c r="AO120" s="189"/>
      <c r="AP120" s="189"/>
      <c r="AQ120" s="189"/>
      <c r="AR120" s="189"/>
      <c r="AS120" s="189"/>
      <c r="AT120" s="189"/>
      <c r="AU120" s="189"/>
      <c r="AV120" s="189"/>
      <c r="AW120" s="294"/>
      <c r="AX120" s="189"/>
      <c r="AY120" s="189"/>
      <c r="AZ120" s="189"/>
      <c r="BA120" s="189"/>
      <c r="BB120" s="257"/>
      <c r="BC120" s="257"/>
      <c r="BD120" s="263">
        <f t="shared" si="11"/>
        <v>9.6666666666666661</v>
      </c>
      <c r="BE120" s="267">
        <v>34800</v>
      </c>
      <c r="BF120" s="261">
        <v>452.11422606999997</v>
      </c>
      <c r="BG120" s="261">
        <v>373.52982517322698</v>
      </c>
      <c r="BH120" s="261">
        <v>-374.65470348762199</v>
      </c>
      <c r="BI120" s="266">
        <v>51.097380346307602</v>
      </c>
      <c r="BJ120" s="266">
        <v>5.0644137045075501</v>
      </c>
      <c r="BK120" s="263">
        <f t="shared" si="12"/>
        <v>-1.0562125080296063</v>
      </c>
      <c r="BL120" s="263">
        <f t="shared" si="13"/>
        <v>-60.592796628923452</v>
      </c>
      <c r="BM120" s="267">
        <v>34800</v>
      </c>
      <c r="BN120" s="261">
        <v>452.11422606999997</v>
      </c>
      <c r="BO120" s="261">
        <v>407.60121474872</v>
      </c>
      <c r="BP120" s="261">
        <v>-409.81822017890801</v>
      </c>
      <c r="BQ120" s="266">
        <v>51.373996558891598</v>
      </c>
      <c r="BR120" s="266">
        <v>5.3322357346377203</v>
      </c>
      <c r="BS120" s="263">
        <f t="shared" si="14"/>
        <v>-0.79974668038495622</v>
      </c>
      <c r="BT120" s="263">
        <f t="shared" si="15"/>
        <v>-60.592796628923452</v>
      </c>
      <c r="BU120" s="270"/>
      <c r="BV120" s="264">
        <v>-122.66289465249</v>
      </c>
      <c r="BW120" s="264">
        <v>-83.007946720453504</v>
      </c>
      <c r="BX120" s="263">
        <f t="shared" si="16"/>
        <v>-127.38101912551373</v>
      </c>
      <c r="BY120" s="263">
        <f t="shared" si="17"/>
        <v>-86.231141019528806</v>
      </c>
      <c r="BZ120" s="270"/>
      <c r="CA120" s="270"/>
      <c r="CB120" s="270"/>
      <c r="CC120" s="270"/>
      <c r="CD120" s="270"/>
      <c r="CE120" s="270"/>
      <c r="CF120" s="270"/>
      <c r="CG120" s="270"/>
      <c r="CH120" s="270"/>
      <c r="CI120" s="270"/>
      <c r="CJ120" s="270"/>
      <c r="CK120" s="270"/>
      <c r="CL120" s="270"/>
      <c r="CM120" s="270"/>
      <c r="CN120" s="270"/>
      <c r="CO120" s="270"/>
      <c r="CP120" s="270"/>
      <c r="CQ120" s="270"/>
      <c r="CR120" s="270"/>
    </row>
    <row r="121" spans="1:96" ht="12" customHeight="1">
      <c r="A121" s="270"/>
      <c r="B121" s="270"/>
      <c r="C121" s="270"/>
      <c r="D121" s="270"/>
      <c r="E121" s="270"/>
      <c r="F121" s="270"/>
      <c r="G121" s="270"/>
      <c r="H121" s="270"/>
      <c r="I121" s="270"/>
      <c r="J121" s="270"/>
      <c r="K121" s="270"/>
      <c r="L121" s="270"/>
      <c r="M121" s="270"/>
      <c r="N121" s="270"/>
      <c r="O121" s="270"/>
      <c r="P121" s="270"/>
      <c r="Q121" s="270"/>
      <c r="R121" s="270"/>
      <c r="S121" s="270"/>
      <c r="T121" s="270"/>
      <c r="U121" s="270"/>
      <c r="V121" s="270"/>
      <c r="W121" s="270"/>
      <c r="X121" s="274"/>
      <c r="Y121" s="274"/>
      <c r="Z121" s="274"/>
      <c r="AA121" s="274"/>
      <c r="AB121" s="274"/>
      <c r="AC121" s="274"/>
      <c r="AD121" s="274"/>
      <c r="AE121" s="274"/>
      <c r="AF121" s="274"/>
      <c r="AG121" s="274"/>
      <c r="AH121" s="274"/>
      <c r="AI121" s="274"/>
      <c r="AJ121" s="274"/>
      <c r="AK121" s="274"/>
      <c r="AL121" s="274"/>
      <c r="AM121" s="270"/>
      <c r="AN121" s="189"/>
      <c r="AO121" s="189"/>
      <c r="AP121" s="189"/>
      <c r="AQ121" s="189"/>
      <c r="AR121" s="189"/>
      <c r="AS121" s="189"/>
      <c r="AT121" s="189"/>
      <c r="AU121" s="189"/>
      <c r="AV121" s="189"/>
      <c r="AW121" s="294"/>
      <c r="AX121" s="189"/>
      <c r="AY121" s="189"/>
      <c r="AZ121" s="189"/>
      <c r="BA121" s="189"/>
      <c r="BB121" s="257"/>
      <c r="BC121" s="257"/>
      <c r="BD121" s="263">
        <f t="shared" si="11"/>
        <v>9.75</v>
      </c>
      <c r="BE121" s="267">
        <v>35100</v>
      </c>
      <c r="BF121" s="261">
        <v>465.94937393999999</v>
      </c>
      <c r="BG121" s="261">
        <v>372.708386068599</v>
      </c>
      <c r="BH121" s="261">
        <v>-373.12271324536198</v>
      </c>
      <c r="BI121" s="266">
        <v>51.0878027497196</v>
      </c>
      <c r="BJ121" s="266">
        <v>5.0607209600102898</v>
      </c>
      <c r="BK121" s="263">
        <f t="shared" si="12"/>
        <v>-1.0599052525268666</v>
      </c>
      <c r="BL121" s="263">
        <f t="shared" si="13"/>
        <v>-46.757648758923438</v>
      </c>
      <c r="BM121" s="267">
        <v>35100</v>
      </c>
      <c r="BN121" s="261">
        <v>465.94937393999999</v>
      </c>
      <c r="BO121" s="261">
        <v>406.49260116046798</v>
      </c>
      <c r="BP121" s="261">
        <v>-408.19330973400798</v>
      </c>
      <c r="BQ121" s="266">
        <v>51.363259214214601</v>
      </c>
      <c r="BR121" s="266">
        <v>5.3256628957717602</v>
      </c>
      <c r="BS121" s="263">
        <f t="shared" si="14"/>
        <v>-0.80631951925091627</v>
      </c>
      <c r="BT121" s="263">
        <f t="shared" si="15"/>
        <v>-46.757648758923438</v>
      </c>
      <c r="BU121" s="270"/>
      <c r="BV121" s="264">
        <v>-122.422359521339</v>
      </c>
      <c r="BW121" s="264">
        <v>-82.328954853242806</v>
      </c>
      <c r="BX121" s="263">
        <f t="shared" si="16"/>
        <v>-127.14048399436274</v>
      </c>
      <c r="BY121" s="263">
        <f t="shared" si="17"/>
        <v>-85.552149152318108</v>
      </c>
      <c r="BZ121" s="270"/>
      <c r="CA121" s="270"/>
      <c r="CB121" s="270"/>
      <c r="CC121" s="270"/>
      <c r="CD121" s="270"/>
      <c r="CE121" s="270"/>
      <c r="CF121" s="270"/>
      <c r="CG121" s="270"/>
      <c r="CH121" s="270"/>
      <c r="CI121" s="270"/>
      <c r="CJ121" s="270"/>
      <c r="CK121" s="270"/>
      <c r="CL121" s="270"/>
      <c r="CM121" s="270"/>
      <c r="CN121" s="270"/>
      <c r="CO121" s="270"/>
      <c r="CP121" s="270"/>
      <c r="CQ121" s="270"/>
      <c r="CR121" s="270"/>
    </row>
    <row r="122" spans="1:96" ht="12" customHeight="1">
      <c r="A122" s="270"/>
      <c r="B122" s="270"/>
      <c r="C122" s="270"/>
      <c r="D122" s="270"/>
      <c r="E122" s="270"/>
      <c r="F122" s="270"/>
      <c r="G122" s="270"/>
      <c r="H122" s="270"/>
      <c r="I122" s="270"/>
      <c r="J122" s="270"/>
      <c r="K122" s="270"/>
      <c r="L122" s="270"/>
      <c r="M122" s="270"/>
      <c r="N122" s="270"/>
      <c r="O122" s="270"/>
      <c r="P122" s="270"/>
      <c r="Q122" s="270"/>
      <c r="R122" s="270"/>
      <c r="S122" s="270"/>
      <c r="T122" s="270"/>
      <c r="U122" s="270"/>
      <c r="V122" s="270"/>
      <c r="W122" s="270"/>
      <c r="X122" s="274"/>
      <c r="Y122" s="274"/>
      <c r="Z122" s="274"/>
      <c r="AA122" s="274"/>
      <c r="AB122" s="274"/>
      <c r="AC122" s="274"/>
      <c r="AD122" s="274"/>
      <c r="AE122" s="274"/>
      <c r="AF122" s="274"/>
      <c r="AG122" s="274"/>
      <c r="AH122" s="274"/>
      <c r="AI122" s="274"/>
      <c r="AJ122" s="274"/>
      <c r="AK122" s="274"/>
      <c r="AL122" s="274"/>
      <c r="AM122" s="270"/>
      <c r="AN122" s="189"/>
      <c r="AO122" s="189"/>
      <c r="AP122" s="189"/>
      <c r="AQ122" s="189"/>
      <c r="AR122" s="189"/>
      <c r="AS122" s="189"/>
      <c r="AT122" s="189"/>
      <c r="AU122" s="189"/>
      <c r="AV122" s="189"/>
      <c r="AW122" s="294"/>
      <c r="AX122" s="189"/>
      <c r="AY122" s="189"/>
      <c r="AZ122" s="189"/>
      <c r="BA122" s="189"/>
      <c r="BB122" s="257"/>
      <c r="BC122" s="257"/>
      <c r="BD122" s="263">
        <f t="shared" si="11"/>
        <v>9.8333333333333339</v>
      </c>
      <c r="BE122" s="267">
        <v>35400</v>
      </c>
      <c r="BF122" s="261">
        <v>480.26386280999998</v>
      </c>
      <c r="BG122" s="261">
        <v>373.38636599217301</v>
      </c>
      <c r="BH122" s="261">
        <v>-373.04437216730599</v>
      </c>
      <c r="BI122" s="266">
        <v>51.0902445695639</v>
      </c>
      <c r="BJ122" s="266">
        <v>5.0694025933330904</v>
      </c>
      <c r="BK122" s="263">
        <f t="shared" si="12"/>
        <v>-1.051223619204066</v>
      </c>
      <c r="BL122" s="263">
        <f t="shared" si="13"/>
        <v>-32.443159888923446</v>
      </c>
      <c r="BM122" s="267">
        <v>35400</v>
      </c>
      <c r="BN122" s="261">
        <v>480.26386280999998</v>
      </c>
      <c r="BO122" s="261">
        <v>406.48652023279698</v>
      </c>
      <c r="BP122" s="261">
        <v>-407.62756782040299</v>
      </c>
      <c r="BQ122" s="266">
        <v>51.361012389157302</v>
      </c>
      <c r="BR122" s="266">
        <v>5.3279312565873704</v>
      </c>
      <c r="BS122" s="263">
        <f t="shared" si="14"/>
        <v>-0.80405115843530606</v>
      </c>
      <c r="BT122" s="263">
        <f t="shared" si="15"/>
        <v>-32.443159888923446</v>
      </c>
      <c r="BU122" s="270"/>
      <c r="BV122" s="264">
        <v>-120.841044950794</v>
      </c>
      <c r="BW122" s="264">
        <v>-80.748289710286898</v>
      </c>
      <c r="BX122" s="263">
        <f t="shared" si="16"/>
        <v>-125.55916942381774</v>
      </c>
      <c r="BY122" s="263">
        <f t="shared" si="17"/>
        <v>-83.9714840093622</v>
      </c>
      <c r="BZ122" s="270"/>
      <c r="CA122" s="270"/>
      <c r="CB122" s="270"/>
      <c r="CC122" s="270"/>
      <c r="CD122" s="270"/>
      <c r="CE122" s="270"/>
      <c r="CF122" s="270"/>
      <c r="CG122" s="270"/>
      <c r="CH122" s="270"/>
      <c r="CI122" s="270"/>
      <c r="CJ122" s="270"/>
      <c r="CK122" s="270"/>
      <c r="CL122" s="270"/>
      <c r="CM122" s="270"/>
      <c r="CN122" s="270"/>
      <c r="CO122" s="270"/>
      <c r="CP122" s="270"/>
      <c r="CQ122" s="270"/>
      <c r="CR122" s="270"/>
    </row>
    <row r="123" spans="1:96" ht="12" customHeight="1">
      <c r="A123" s="270"/>
      <c r="B123" s="270"/>
      <c r="C123" s="270"/>
      <c r="D123" s="270"/>
      <c r="E123" s="270"/>
      <c r="F123" s="270"/>
      <c r="G123" s="270"/>
      <c r="H123" s="270"/>
      <c r="I123" s="270"/>
      <c r="J123" s="270"/>
      <c r="K123" s="270"/>
      <c r="L123" s="270"/>
      <c r="M123" s="270"/>
      <c r="N123" s="270"/>
      <c r="O123" s="270"/>
      <c r="P123" s="270"/>
      <c r="Q123" s="270"/>
      <c r="R123" s="270"/>
      <c r="S123" s="270"/>
      <c r="T123" s="270"/>
      <c r="U123" s="270"/>
      <c r="V123" s="270"/>
      <c r="W123" s="270"/>
      <c r="X123" s="274"/>
      <c r="Y123" s="274"/>
      <c r="Z123" s="274"/>
      <c r="AA123" s="274"/>
      <c r="AB123" s="274"/>
      <c r="AC123" s="274"/>
      <c r="AD123" s="274"/>
      <c r="AE123" s="274"/>
      <c r="AF123" s="274"/>
      <c r="AG123" s="274"/>
      <c r="AH123" s="274"/>
      <c r="AI123" s="274"/>
      <c r="AJ123" s="274"/>
      <c r="AK123" s="274"/>
      <c r="AL123" s="274"/>
      <c r="AM123" s="270"/>
      <c r="AN123" s="189"/>
      <c r="AO123" s="189"/>
      <c r="AP123" s="189"/>
      <c r="AQ123" s="189"/>
      <c r="AR123" s="189"/>
      <c r="AS123" s="189"/>
      <c r="AT123" s="189"/>
      <c r="AU123" s="189"/>
      <c r="AV123" s="189"/>
      <c r="AW123" s="294"/>
      <c r="AX123" s="189"/>
      <c r="AY123" s="189"/>
      <c r="AZ123" s="189"/>
      <c r="BA123" s="189"/>
      <c r="BB123" s="257"/>
      <c r="BC123" s="257"/>
      <c r="BD123" s="263">
        <f t="shared" si="11"/>
        <v>9.9166666666666661</v>
      </c>
      <c r="BE123" s="267">
        <v>35700</v>
      </c>
      <c r="BF123" s="261">
        <v>494.90086016999999</v>
      </c>
      <c r="BG123" s="261">
        <v>375.64124860779998</v>
      </c>
      <c r="BH123" s="261">
        <v>-374.50559949661402</v>
      </c>
      <c r="BI123" s="266">
        <v>51.105358027539999</v>
      </c>
      <c r="BJ123" s="266">
        <v>5.0910023955845602</v>
      </c>
      <c r="BK123" s="263">
        <f t="shared" si="12"/>
        <v>-1.0296238169525962</v>
      </c>
      <c r="BL123" s="263">
        <f t="shared" si="13"/>
        <v>-17.806162528923437</v>
      </c>
      <c r="BM123" s="267">
        <v>35700</v>
      </c>
      <c r="BN123" s="261">
        <v>494.90086016999999</v>
      </c>
      <c r="BO123" s="261">
        <v>407.63505739036799</v>
      </c>
      <c r="BP123" s="261">
        <v>-408.17755342443598</v>
      </c>
      <c r="BQ123" s="266">
        <v>51.367689964123201</v>
      </c>
      <c r="BR123" s="266">
        <v>5.33941999380309</v>
      </c>
      <c r="BS123" s="263">
        <f t="shared" si="14"/>
        <v>-0.79256242121958653</v>
      </c>
      <c r="BT123" s="263">
        <f t="shared" si="15"/>
        <v>-17.806162528923437</v>
      </c>
      <c r="BU123" s="270"/>
      <c r="BV123" s="264">
        <v>-117.936269624072</v>
      </c>
      <c r="BW123" s="264">
        <v>-78.283262862221605</v>
      </c>
      <c r="BX123" s="263">
        <f t="shared" si="16"/>
        <v>-122.65439409709573</v>
      </c>
      <c r="BY123" s="263">
        <f t="shared" si="17"/>
        <v>-81.506457161296908</v>
      </c>
      <c r="BZ123" s="270"/>
      <c r="CA123" s="270"/>
      <c r="CB123" s="270"/>
      <c r="CC123" s="270"/>
      <c r="CD123" s="270"/>
      <c r="CE123" s="270"/>
      <c r="CF123" s="270"/>
      <c r="CG123" s="270"/>
      <c r="CH123" s="270"/>
      <c r="CI123" s="270"/>
      <c r="CJ123" s="270"/>
      <c r="CK123" s="270"/>
      <c r="CL123" s="270"/>
      <c r="CM123" s="270"/>
      <c r="CN123" s="270"/>
      <c r="CO123" s="270"/>
      <c r="CP123" s="270"/>
      <c r="CQ123" s="270"/>
      <c r="CR123" s="270"/>
    </row>
    <row r="124" spans="1:96" ht="12" customHeight="1">
      <c r="A124" s="270"/>
      <c r="B124" s="270"/>
      <c r="C124" s="270"/>
      <c r="D124" s="270"/>
      <c r="E124" s="270"/>
      <c r="F124" s="270"/>
      <c r="G124" s="270"/>
      <c r="H124" s="270"/>
      <c r="I124" s="270"/>
      <c r="J124" s="270"/>
      <c r="K124" s="270"/>
      <c r="L124" s="270"/>
      <c r="M124" s="270"/>
      <c r="N124" s="270"/>
      <c r="O124" s="270"/>
      <c r="P124" s="270"/>
      <c r="Q124" s="270"/>
      <c r="R124" s="270"/>
      <c r="S124" s="270"/>
      <c r="T124" s="270"/>
      <c r="U124" s="270"/>
      <c r="V124" s="270"/>
      <c r="W124" s="270"/>
      <c r="X124" s="274"/>
      <c r="Y124" s="274"/>
      <c r="Z124" s="274"/>
      <c r="AA124" s="274"/>
      <c r="AB124" s="274"/>
      <c r="AC124" s="274"/>
      <c r="AD124" s="274"/>
      <c r="AE124" s="274"/>
      <c r="AF124" s="274"/>
      <c r="AG124" s="274"/>
      <c r="AH124" s="274"/>
      <c r="AI124" s="274"/>
      <c r="AJ124" s="274"/>
      <c r="AK124" s="274"/>
      <c r="AL124" s="274"/>
      <c r="AM124" s="270"/>
      <c r="AN124" s="189"/>
      <c r="AO124" s="189"/>
      <c r="AP124" s="189"/>
      <c r="AQ124" s="189"/>
      <c r="AR124" s="189"/>
      <c r="AS124" s="189"/>
      <c r="AT124" s="189"/>
      <c r="AU124" s="189"/>
      <c r="AV124" s="189"/>
      <c r="AW124" s="294"/>
      <c r="AX124" s="189"/>
      <c r="AY124" s="189"/>
      <c r="AZ124" s="189"/>
      <c r="BA124" s="189"/>
      <c r="BB124" s="257"/>
      <c r="BC124" s="257"/>
      <c r="BD124" s="263">
        <f t="shared" si="11"/>
        <v>10</v>
      </c>
      <c r="BE124" s="267">
        <v>36000</v>
      </c>
      <c r="BF124" s="261">
        <v>509.7</v>
      </c>
      <c r="BG124" s="261">
        <v>379.53445042975397</v>
      </c>
      <c r="BH124" s="261">
        <v>-377.580075944996</v>
      </c>
      <c r="BI124" s="266">
        <v>51.133614857448201</v>
      </c>
      <c r="BJ124" s="266">
        <v>5.1258496073561801</v>
      </c>
      <c r="BK124" s="263">
        <f t="shared" si="12"/>
        <v>-0.99477660518097633</v>
      </c>
      <c r="BL124" s="263">
        <f t="shared" si="13"/>
        <v>-3.0070226989234357</v>
      </c>
      <c r="BM124" s="267">
        <v>36000</v>
      </c>
      <c r="BN124" s="261">
        <v>509.7</v>
      </c>
      <c r="BO124" s="261">
        <v>409.98018704776098</v>
      </c>
      <c r="BP124" s="261">
        <v>-409.89187801271402</v>
      </c>
      <c r="BQ124" s="266">
        <v>51.383624770967003</v>
      </c>
      <c r="BR124" s="266">
        <v>5.3603870724095799</v>
      </c>
      <c r="BS124" s="263">
        <f t="shared" si="14"/>
        <v>-0.77159534261309659</v>
      </c>
      <c r="BT124" s="263">
        <f t="shared" si="15"/>
        <v>-3.0070226989234357</v>
      </c>
      <c r="BU124" s="270"/>
      <c r="BV124" s="264">
        <v>-113.739846872084</v>
      </c>
      <c r="BW124" s="264">
        <v>-74.960871479566705</v>
      </c>
      <c r="BX124" s="263">
        <f t="shared" si="16"/>
        <v>-118.45797134510774</v>
      </c>
      <c r="BY124" s="263">
        <f t="shared" si="17"/>
        <v>-78.184065778642008</v>
      </c>
      <c r="BZ124" s="270"/>
      <c r="CA124" s="270"/>
      <c r="CB124" s="270"/>
      <c r="CC124" s="270"/>
      <c r="CD124" s="270"/>
      <c r="CE124" s="270"/>
      <c r="CF124" s="270"/>
      <c r="CG124" s="270"/>
      <c r="CH124" s="270"/>
      <c r="CI124" s="270"/>
      <c r="CJ124" s="270"/>
      <c r="CK124" s="270"/>
      <c r="CL124" s="270"/>
      <c r="CM124" s="270"/>
      <c r="CN124" s="270"/>
      <c r="CO124" s="270"/>
      <c r="CP124" s="270"/>
      <c r="CQ124" s="270"/>
      <c r="CR124" s="270"/>
    </row>
    <row r="125" spans="1:96" ht="12" customHeight="1">
      <c r="A125" s="270"/>
      <c r="B125" s="270"/>
      <c r="C125" s="270"/>
      <c r="D125" s="270"/>
      <c r="E125" s="270"/>
      <c r="F125" s="270"/>
      <c r="G125" s="270"/>
      <c r="H125" s="270"/>
      <c r="I125" s="270"/>
      <c r="J125" s="270"/>
      <c r="K125" s="270"/>
      <c r="L125" s="270"/>
      <c r="M125" s="270"/>
      <c r="N125" s="270"/>
      <c r="O125" s="270"/>
      <c r="P125" s="270"/>
      <c r="Q125" s="270"/>
      <c r="R125" s="270"/>
      <c r="S125" s="270"/>
      <c r="T125" s="270"/>
      <c r="U125" s="270"/>
      <c r="V125" s="270"/>
      <c r="W125" s="270"/>
      <c r="X125" s="274"/>
      <c r="Y125" s="274"/>
      <c r="Z125" s="274"/>
      <c r="AA125" s="274"/>
      <c r="AB125" s="274"/>
      <c r="AC125" s="274"/>
      <c r="AD125" s="274"/>
      <c r="AE125" s="274"/>
      <c r="AF125" s="274"/>
      <c r="AG125" s="274"/>
      <c r="AH125" s="274"/>
      <c r="AI125" s="274"/>
      <c r="AJ125" s="274"/>
      <c r="AK125" s="274"/>
      <c r="AL125" s="274"/>
      <c r="AM125" s="270"/>
      <c r="AN125" s="189"/>
      <c r="AO125" s="189"/>
      <c r="AP125" s="189"/>
      <c r="AQ125" s="189"/>
      <c r="AR125" s="189"/>
      <c r="AS125" s="189"/>
      <c r="AT125" s="189"/>
      <c r="AU125" s="189"/>
      <c r="AV125" s="189"/>
      <c r="AW125" s="294"/>
      <c r="AX125" s="189"/>
      <c r="AY125" s="189"/>
      <c r="AZ125" s="189"/>
      <c r="BA125" s="189"/>
      <c r="BB125" s="257"/>
      <c r="BC125" s="257"/>
      <c r="BD125" s="263">
        <f t="shared" si="11"/>
        <v>10.083333333333334</v>
      </c>
      <c r="BE125" s="267">
        <v>36300</v>
      </c>
      <c r="BF125" s="261">
        <v>524.49913982999999</v>
      </c>
      <c r="BG125" s="261">
        <v>385.10378328213602</v>
      </c>
      <c r="BH125" s="261">
        <v>-382.32188073507302</v>
      </c>
      <c r="BI125" s="266">
        <v>51.175240599853403</v>
      </c>
      <c r="BJ125" s="266">
        <v>5.1739969407528701</v>
      </c>
      <c r="BK125" s="263">
        <f t="shared" si="12"/>
        <v>-0.94662927178428635</v>
      </c>
      <c r="BL125" s="263">
        <f t="shared" si="13"/>
        <v>11.792117131076566</v>
      </c>
      <c r="BM125" s="267">
        <v>36300</v>
      </c>
      <c r="BN125" s="261">
        <v>524.49913982999999</v>
      </c>
      <c r="BO125" s="261">
        <v>413.54968496749598</v>
      </c>
      <c r="BP125" s="261">
        <v>-412.80732750827599</v>
      </c>
      <c r="BQ125" s="266">
        <v>51.409014227429303</v>
      </c>
      <c r="BR125" s="266">
        <v>5.3909350266554403</v>
      </c>
      <c r="BS125" s="263">
        <f t="shared" si="14"/>
        <v>-0.74104738836723616</v>
      </c>
      <c r="BT125" s="263">
        <f t="shared" si="15"/>
        <v>11.792117131076566</v>
      </c>
      <c r="BU125" s="270"/>
      <c r="BV125" s="264">
        <v>-108.297736251293</v>
      </c>
      <c r="BW125" s="264">
        <v>-70.817502657562699</v>
      </c>
      <c r="BX125" s="263">
        <f t="shared" si="16"/>
        <v>-113.01586072431674</v>
      </c>
      <c r="BY125" s="263">
        <f t="shared" si="17"/>
        <v>-74.040696956638001</v>
      </c>
      <c r="BZ125" s="270"/>
      <c r="CA125" s="270"/>
      <c r="CB125" s="270"/>
      <c r="CC125" s="270"/>
      <c r="CD125" s="270"/>
      <c r="CE125" s="270"/>
      <c r="CF125" s="270"/>
      <c r="CG125" s="270"/>
      <c r="CH125" s="270"/>
      <c r="CI125" s="270"/>
      <c r="CJ125" s="270"/>
      <c r="CK125" s="270"/>
      <c r="CL125" s="270"/>
      <c r="CM125" s="270"/>
      <c r="CN125" s="270"/>
      <c r="CO125" s="270"/>
      <c r="CP125" s="270"/>
      <c r="CQ125" s="270"/>
      <c r="CR125" s="270"/>
    </row>
    <row r="126" spans="1:96" ht="12" customHeight="1">
      <c r="A126" s="270"/>
      <c r="B126" s="270"/>
      <c r="C126" s="270"/>
      <c r="D126" s="270"/>
      <c r="E126" s="270"/>
      <c r="F126" s="270"/>
      <c r="G126" s="270"/>
      <c r="H126" s="270"/>
      <c r="I126" s="270"/>
      <c r="J126" s="270"/>
      <c r="K126" s="270"/>
      <c r="L126" s="270"/>
      <c r="M126" s="270"/>
      <c r="N126" s="270"/>
      <c r="O126" s="270"/>
      <c r="P126" s="270"/>
      <c r="Q126" s="270"/>
      <c r="R126" s="270"/>
      <c r="S126" s="270"/>
      <c r="T126" s="270"/>
      <c r="U126" s="270"/>
      <c r="V126" s="270"/>
      <c r="W126" s="270"/>
      <c r="X126" s="274"/>
      <c r="Y126" s="274"/>
      <c r="Z126" s="274"/>
      <c r="AA126" s="274"/>
      <c r="AB126" s="274"/>
      <c r="AC126" s="274"/>
      <c r="AD126" s="274"/>
      <c r="AE126" s="274"/>
      <c r="AF126" s="274"/>
      <c r="AG126" s="274"/>
      <c r="AH126" s="274"/>
      <c r="AI126" s="274"/>
      <c r="AJ126" s="274"/>
      <c r="AK126" s="274"/>
      <c r="AL126" s="274"/>
      <c r="AM126" s="270"/>
      <c r="AN126" s="189"/>
      <c r="AO126" s="189"/>
      <c r="AP126" s="189"/>
      <c r="AQ126" s="189"/>
      <c r="AR126" s="189"/>
      <c r="AS126" s="189"/>
      <c r="AT126" s="189"/>
      <c r="AU126" s="189"/>
      <c r="AV126" s="189"/>
      <c r="AW126" s="294"/>
      <c r="AX126" s="189"/>
      <c r="AY126" s="189"/>
      <c r="AZ126" s="189"/>
      <c r="BA126" s="189"/>
      <c r="BB126" s="257"/>
      <c r="BC126" s="257"/>
      <c r="BD126" s="263">
        <f t="shared" si="11"/>
        <v>10.166666666666666</v>
      </c>
      <c r="BE126" s="267">
        <v>36600</v>
      </c>
      <c r="BF126" s="261">
        <v>539.13613719</v>
      </c>
      <c r="BG126" s="261">
        <v>392.35567532172399</v>
      </c>
      <c r="BH126" s="261">
        <v>-388.75733075657001</v>
      </c>
      <c r="BI126" s="266">
        <v>51.230152197093297</v>
      </c>
      <c r="BJ126" s="266">
        <v>5.23516758331498</v>
      </c>
      <c r="BK126" s="263">
        <f t="shared" si="12"/>
        <v>-0.88545862922217644</v>
      </c>
      <c r="BL126" s="263">
        <f t="shared" si="13"/>
        <v>26.429114491076575</v>
      </c>
      <c r="BM126" s="267">
        <v>36600</v>
      </c>
      <c r="BN126" s="261">
        <v>539.13613719</v>
      </c>
      <c r="BO126" s="261">
        <v>418.35280098412898</v>
      </c>
      <c r="BP126" s="261">
        <v>-416.94452250161999</v>
      </c>
      <c r="BQ126" s="266">
        <v>51.443885854799703</v>
      </c>
      <c r="BR126" s="266">
        <v>5.4309790588102498</v>
      </c>
      <c r="BS126" s="263">
        <f t="shared" si="14"/>
        <v>-0.70100335621242671</v>
      </c>
      <c r="BT126" s="263">
        <f t="shared" si="15"/>
        <v>26.429114491076575</v>
      </c>
      <c r="BU126" s="270"/>
      <c r="BV126" s="264">
        <v>-101.669540190992</v>
      </c>
      <c r="BW126" s="264">
        <v>-65.898534901803899</v>
      </c>
      <c r="BX126" s="263">
        <f t="shared" si="16"/>
        <v>-106.38766466401573</v>
      </c>
      <c r="BY126" s="263">
        <f t="shared" si="17"/>
        <v>-69.121729200879201</v>
      </c>
      <c r="BZ126" s="270"/>
      <c r="CA126" s="270"/>
      <c r="CB126" s="270"/>
      <c r="CC126" s="270"/>
      <c r="CD126" s="270"/>
      <c r="CE126" s="270"/>
      <c r="CF126" s="270"/>
      <c r="CG126" s="270"/>
      <c r="CH126" s="270"/>
      <c r="CI126" s="270"/>
      <c r="CJ126" s="270"/>
      <c r="CK126" s="270"/>
      <c r="CL126" s="270"/>
      <c r="CM126" s="270"/>
      <c r="CN126" s="270"/>
      <c r="CO126" s="270"/>
      <c r="CP126" s="270"/>
      <c r="CQ126" s="270"/>
      <c r="CR126" s="270"/>
    </row>
    <row r="127" spans="1:96" ht="12" customHeight="1">
      <c r="A127" s="270"/>
      <c r="B127" s="270"/>
      <c r="C127" s="270"/>
      <c r="D127" s="270"/>
      <c r="E127" s="270"/>
      <c r="F127" s="270"/>
      <c r="G127" s="270"/>
      <c r="H127" s="270"/>
      <c r="I127" s="270"/>
      <c r="J127" s="270"/>
      <c r="K127" s="270"/>
      <c r="L127" s="270"/>
      <c r="M127" s="270"/>
      <c r="N127" s="270"/>
      <c r="O127" s="270"/>
      <c r="P127" s="270"/>
      <c r="Q127" s="270"/>
      <c r="R127" s="270"/>
      <c r="S127" s="270"/>
      <c r="T127" s="270"/>
      <c r="U127" s="270"/>
      <c r="V127" s="270"/>
      <c r="W127" s="270"/>
      <c r="X127" s="274"/>
      <c r="Y127" s="274"/>
      <c r="Z127" s="274"/>
      <c r="AA127" s="274"/>
      <c r="AB127" s="274"/>
      <c r="AC127" s="274"/>
      <c r="AD127" s="274"/>
      <c r="AE127" s="274"/>
      <c r="AF127" s="274"/>
      <c r="AG127" s="274"/>
      <c r="AH127" s="274"/>
      <c r="AI127" s="274"/>
      <c r="AJ127" s="274"/>
      <c r="AK127" s="274"/>
      <c r="AL127" s="274"/>
      <c r="AM127" s="270"/>
      <c r="AN127" s="189"/>
      <c r="AO127" s="189"/>
      <c r="AP127" s="189"/>
      <c r="AQ127" s="189"/>
      <c r="AR127" s="189"/>
      <c r="AS127" s="189"/>
      <c r="AT127" s="189"/>
      <c r="AU127" s="189"/>
      <c r="AV127" s="189"/>
      <c r="AW127" s="294"/>
      <c r="AX127" s="189"/>
      <c r="AY127" s="189"/>
      <c r="AZ127" s="189"/>
      <c r="BA127" s="189"/>
      <c r="BB127" s="257"/>
      <c r="BC127" s="257"/>
      <c r="BD127" s="263">
        <f t="shared" si="11"/>
        <v>10.25</v>
      </c>
      <c r="BE127" s="267">
        <v>36900</v>
      </c>
      <c r="BF127" s="261">
        <v>553.45062605999999</v>
      </c>
      <c r="BG127" s="261">
        <v>401.25825578630298</v>
      </c>
      <c r="BH127" s="261">
        <v>-396.87702342503098</v>
      </c>
      <c r="BI127" s="266">
        <v>51.297909493397597</v>
      </c>
      <c r="BJ127" s="266">
        <v>5.3087214230096498</v>
      </c>
      <c r="BK127" s="263">
        <f t="shared" si="12"/>
        <v>-0.81190478952750667</v>
      </c>
      <c r="BL127" s="263">
        <f t="shared" si="13"/>
        <v>40.743603361076566</v>
      </c>
      <c r="BM127" s="267">
        <v>36900</v>
      </c>
      <c r="BN127" s="261">
        <v>553.45062605999999</v>
      </c>
      <c r="BO127" s="261">
        <v>424.37616228377601</v>
      </c>
      <c r="BP127" s="261">
        <v>-422.30352096381898</v>
      </c>
      <c r="BQ127" s="266">
        <v>51.4880669940394</v>
      </c>
      <c r="BR127" s="266">
        <v>5.4802220063364002</v>
      </c>
      <c r="BS127" s="263">
        <f t="shared" si="14"/>
        <v>-0.65176040868627627</v>
      </c>
      <c r="BT127" s="263">
        <f t="shared" si="15"/>
        <v>40.743603361076566</v>
      </c>
      <c r="BU127" s="270"/>
      <c r="BV127" s="264">
        <v>-93.927851222747194</v>
      </c>
      <c r="BW127" s="264">
        <v>-60.257841139227303</v>
      </c>
      <c r="BX127" s="263">
        <f t="shared" si="16"/>
        <v>-98.645975695770929</v>
      </c>
      <c r="BY127" s="263">
        <f t="shared" si="17"/>
        <v>-63.481035438302598</v>
      </c>
      <c r="BZ127" s="270"/>
      <c r="CA127" s="270"/>
      <c r="CB127" s="270"/>
      <c r="CC127" s="270"/>
      <c r="CD127" s="270"/>
      <c r="CE127" s="270"/>
      <c r="CF127" s="270"/>
      <c r="CG127" s="270"/>
      <c r="CH127" s="270"/>
      <c r="CI127" s="270"/>
      <c r="CJ127" s="270"/>
      <c r="CK127" s="270"/>
      <c r="CL127" s="270"/>
      <c r="CM127" s="270"/>
      <c r="CN127" s="270"/>
      <c r="CO127" s="270"/>
      <c r="CP127" s="270"/>
      <c r="CQ127" s="270"/>
      <c r="CR127" s="270"/>
    </row>
    <row r="128" spans="1:96" ht="12" customHeight="1">
      <c r="A128" s="270"/>
      <c r="B128" s="270"/>
      <c r="C128" s="270"/>
      <c r="D128" s="270"/>
      <c r="E128" s="270"/>
      <c r="F128" s="270"/>
      <c r="G128" s="270"/>
      <c r="H128" s="270"/>
      <c r="I128" s="270"/>
      <c r="J128" s="270"/>
      <c r="K128" s="270"/>
      <c r="L128" s="270"/>
      <c r="M128" s="270"/>
      <c r="N128" s="270"/>
      <c r="O128" s="270"/>
      <c r="P128" s="270"/>
      <c r="Q128" s="270"/>
      <c r="R128" s="270"/>
      <c r="S128" s="270"/>
      <c r="T128" s="270"/>
      <c r="U128" s="270"/>
      <c r="V128" s="270"/>
      <c r="W128" s="270"/>
      <c r="X128" s="274"/>
      <c r="Y128" s="274"/>
      <c r="Z128" s="274"/>
      <c r="AA128" s="274"/>
      <c r="AB128" s="274"/>
      <c r="AC128" s="274"/>
      <c r="AD128" s="274"/>
      <c r="AE128" s="274"/>
      <c r="AF128" s="274"/>
      <c r="AG128" s="274"/>
      <c r="AH128" s="274"/>
      <c r="AI128" s="274"/>
      <c r="AJ128" s="274"/>
      <c r="AK128" s="274"/>
      <c r="AL128" s="274"/>
      <c r="AM128" s="270"/>
      <c r="AN128" s="189"/>
      <c r="AO128" s="189"/>
      <c r="AP128" s="189"/>
      <c r="AQ128" s="189"/>
      <c r="AR128" s="189"/>
      <c r="AS128" s="189"/>
      <c r="AT128" s="189"/>
      <c r="AU128" s="189"/>
      <c r="AV128" s="189"/>
      <c r="AW128" s="294"/>
      <c r="AX128" s="189"/>
      <c r="AY128" s="189"/>
      <c r="AZ128" s="189"/>
      <c r="BA128" s="189"/>
      <c r="BB128" s="257"/>
      <c r="BC128" s="257"/>
      <c r="BD128" s="263">
        <f t="shared" si="11"/>
        <v>10.333333333333334</v>
      </c>
      <c r="BE128" s="267">
        <v>37200</v>
      </c>
      <c r="BF128" s="261">
        <v>567.28577393</v>
      </c>
      <c r="BG128" s="261">
        <v>411.73652198343098</v>
      </c>
      <c r="BH128" s="261">
        <v>-406.62935509124497</v>
      </c>
      <c r="BI128" s="266">
        <v>51.377691230434003</v>
      </c>
      <c r="BJ128" s="266">
        <v>5.3936490751552801</v>
      </c>
      <c r="BK128" s="263">
        <f t="shared" si="12"/>
        <v>-0.7269771373818763</v>
      </c>
      <c r="BL128" s="263">
        <f t="shared" si="13"/>
        <v>54.578751231076581</v>
      </c>
      <c r="BM128" s="267">
        <v>37200</v>
      </c>
      <c r="BN128" s="261">
        <v>567.28577393</v>
      </c>
      <c r="BO128" s="261">
        <v>431.58045929680998</v>
      </c>
      <c r="BP128" s="261">
        <v>-428.85989570023702</v>
      </c>
      <c r="BQ128" s="266">
        <v>51.541163490559697</v>
      </c>
      <c r="BR128" s="266">
        <v>5.5381406252810903</v>
      </c>
      <c r="BS128" s="263">
        <f t="shared" si="14"/>
        <v>-0.59384178974158619</v>
      </c>
      <c r="BT128" s="263">
        <f t="shared" si="15"/>
        <v>54.578751231076581</v>
      </c>
      <c r="BU128" s="270"/>
      <c r="BV128" s="264">
        <v>-85.157456941205197</v>
      </c>
      <c r="BW128" s="264">
        <v>-53.957198697523097</v>
      </c>
      <c r="BX128" s="263">
        <f t="shared" si="16"/>
        <v>-89.875581414228932</v>
      </c>
      <c r="BY128" s="263">
        <f t="shared" si="17"/>
        <v>-57.180392996598393</v>
      </c>
      <c r="BZ128" s="270"/>
      <c r="CA128" s="270"/>
      <c r="CB128" s="270"/>
      <c r="CC128" s="270"/>
      <c r="CD128" s="270"/>
      <c r="CE128" s="270"/>
      <c r="CF128" s="270"/>
      <c r="CG128" s="270"/>
      <c r="CH128" s="270"/>
      <c r="CI128" s="270"/>
      <c r="CJ128" s="270"/>
      <c r="CK128" s="270"/>
      <c r="CL128" s="270"/>
      <c r="CM128" s="270"/>
      <c r="CN128" s="270"/>
      <c r="CO128" s="270"/>
      <c r="CP128" s="270"/>
      <c r="CQ128" s="270"/>
      <c r="CR128" s="270"/>
    </row>
    <row r="129" spans="1:96" ht="12" customHeight="1">
      <c r="A129" s="270"/>
      <c r="B129" s="270"/>
      <c r="C129" s="270"/>
      <c r="D129" s="270"/>
      <c r="E129" s="270"/>
      <c r="F129" s="270"/>
      <c r="G129" s="270"/>
      <c r="H129" s="270"/>
      <c r="I129" s="270"/>
      <c r="J129" s="270"/>
      <c r="K129" s="270"/>
      <c r="L129" s="270"/>
      <c r="M129" s="270"/>
      <c r="N129" s="270"/>
      <c r="O129" s="270"/>
      <c r="P129" s="270"/>
      <c r="Q129" s="270"/>
      <c r="R129" s="270"/>
      <c r="S129" s="270"/>
      <c r="T129" s="270"/>
      <c r="U129" s="270"/>
      <c r="V129" s="270"/>
      <c r="W129" s="270"/>
      <c r="X129" s="274"/>
      <c r="Y129" s="274"/>
      <c r="Z129" s="274"/>
      <c r="AA129" s="274"/>
      <c r="AB129" s="274"/>
      <c r="AC129" s="274"/>
      <c r="AD129" s="274"/>
      <c r="AE129" s="274"/>
      <c r="AF129" s="274"/>
      <c r="AG129" s="274"/>
      <c r="AH129" s="274"/>
      <c r="AI129" s="274"/>
      <c r="AJ129" s="274"/>
      <c r="AK129" s="274"/>
      <c r="AL129" s="274"/>
      <c r="AM129" s="270"/>
      <c r="AN129" s="189"/>
      <c r="AO129" s="189"/>
      <c r="AP129" s="189"/>
      <c r="AQ129" s="189"/>
      <c r="AR129" s="189"/>
      <c r="AS129" s="189"/>
      <c r="AT129" s="189"/>
      <c r="AU129" s="189"/>
      <c r="AV129" s="189"/>
      <c r="AW129" s="294"/>
      <c r="AX129" s="189"/>
      <c r="AY129" s="189"/>
      <c r="AZ129" s="189"/>
      <c r="BA129" s="189"/>
      <c r="BB129" s="257"/>
      <c r="BC129" s="257"/>
      <c r="BD129" s="263">
        <f t="shared" si="11"/>
        <v>10.416666666666666</v>
      </c>
      <c r="BE129" s="267">
        <v>37500</v>
      </c>
      <c r="BF129" s="261">
        <v>580.49</v>
      </c>
      <c r="BG129" s="261">
        <v>423.67061457377702</v>
      </c>
      <c r="BH129" s="261">
        <v>-417.916779696508</v>
      </c>
      <c r="BI129" s="266">
        <v>51.468303071590697</v>
      </c>
      <c r="BJ129" s="266">
        <v>5.4885979010231498</v>
      </c>
      <c r="BK129" s="263">
        <f t="shared" si="12"/>
        <v>-0.63202831151400662</v>
      </c>
      <c r="BL129" s="263">
        <f t="shared" si="13"/>
        <v>67.782977301076585</v>
      </c>
      <c r="BM129" s="267">
        <v>37500</v>
      </c>
      <c r="BN129" s="261">
        <v>580.49</v>
      </c>
      <c r="BO129" s="261">
        <v>439.89844652693898</v>
      </c>
      <c r="BP129" s="261">
        <v>-436.561864562089</v>
      </c>
      <c r="BQ129" s="266">
        <v>51.602551589733402</v>
      </c>
      <c r="BR129" s="266">
        <v>5.60398650110867</v>
      </c>
      <c r="BS129" s="263">
        <f t="shared" si="14"/>
        <v>-0.52799591391400647</v>
      </c>
      <c r="BT129" s="263">
        <f t="shared" si="15"/>
        <v>67.782977301076585</v>
      </c>
      <c r="BU129" s="270"/>
      <c r="BV129" s="264">
        <v>-75.454411403599494</v>
      </c>
      <c r="BW129" s="264">
        <v>-47.065612714918302</v>
      </c>
      <c r="BX129" s="263">
        <f t="shared" si="16"/>
        <v>-80.172535876623229</v>
      </c>
      <c r="BY129" s="263">
        <f t="shared" si="17"/>
        <v>-50.288807013993598</v>
      </c>
      <c r="BZ129" s="270"/>
      <c r="CA129" s="270"/>
      <c r="CB129" s="270"/>
      <c r="CC129" s="270"/>
      <c r="CD129" s="270"/>
      <c r="CE129" s="270"/>
      <c r="CF129" s="270"/>
      <c r="CG129" s="270"/>
      <c r="CH129" s="270"/>
      <c r="CI129" s="270"/>
      <c r="CJ129" s="270"/>
      <c r="CK129" s="270"/>
      <c r="CL129" s="270"/>
      <c r="CM129" s="270"/>
      <c r="CN129" s="270"/>
      <c r="CO129" s="270"/>
      <c r="CP129" s="270"/>
      <c r="CQ129" s="270"/>
      <c r="CR129" s="270"/>
    </row>
    <row r="130" spans="1:96" ht="12" customHeight="1">
      <c r="A130" s="270"/>
      <c r="B130" s="270"/>
      <c r="C130" s="270"/>
      <c r="D130" s="270"/>
      <c r="E130" s="270"/>
      <c r="F130" s="270"/>
      <c r="G130" s="270"/>
      <c r="H130" s="270"/>
      <c r="I130" s="270"/>
      <c r="J130" s="270"/>
      <c r="K130" s="270"/>
      <c r="L130" s="270"/>
      <c r="M130" s="270"/>
      <c r="N130" s="270"/>
      <c r="O130" s="270"/>
      <c r="P130" s="270"/>
      <c r="Q130" s="270"/>
      <c r="R130" s="270"/>
      <c r="S130" s="270"/>
      <c r="T130" s="270"/>
      <c r="U130" s="270"/>
      <c r="V130" s="270"/>
      <c r="W130" s="270"/>
      <c r="X130" s="274"/>
      <c r="Y130" s="274"/>
      <c r="Z130" s="274"/>
      <c r="AA130" s="274"/>
      <c r="AB130" s="274"/>
      <c r="AC130" s="274"/>
      <c r="AD130" s="274"/>
      <c r="AE130" s="274"/>
      <c r="AF130" s="274"/>
      <c r="AG130" s="274"/>
      <c r="AH130" s="274"/>
      <c r="AI130" s="274"/>
      <c r="AJ130" s="274"/>
      <c r="AK130" s="274"/>
      <c r="AL130" s="274"/>
      <c r="AM130" s="270"/>
      <c r="AN130" s="189"/>
      <c r="AO130" s="189"/>
      <c r="AP130" s="189"/>
      <c r="AQ130" s="189"/>
      <c r="AR130" s="189"/>
      <c r="AS130" s="189"/>
      <c r="AT130" s="189"/>
      <c r="AU130" s="189"/>
      <c r="AV130" s="189"/>
      <c r="AW130" s="294"/>
      <c r="AX130" s="189"/>
      <c r="AY130" s="189"/>
      <c r="AZ130" s="189"/>
      <c r="BA130" s="189"/>
      <c r="BB130" s="257"/>
      <c r="BC130" s="257"/>
      <c r="BD130" s="263">
        <f t="shared" si="11"/>
        <v>10.5</v>
      </c>
      <c r="BE130" s="267">
        <v>37800</v>
      </c>
      <c r="BF130" s="261">
        <v>592.91863602000001</v>
      </c>
      <c r="BG130" s="261">
        <v>436.89773025094797</v>
      </c>
      <c r="BH130" s="261">
        <v>-430.59571321329099</v>
      </c>
      <c r="BI130" s="266">
        <v>51.568219475830404</v>
      </c>
      <c r="BJ130" s="266">
        <v>5.5919281407046197</v>
      </c>
      <c r="BK130" s="263">
        <f t="shared" si="12"/>
        <v>-0.5286980718325367</v>
      </c>
      <c r="BL130" s="263">
        <f t="shared" si="13"/>
        <v>80.211613321076584</v>
      </c>
      <c r="BM130" s="267">
        <v>37800</v>
      </c>
      <c r="BN130" s="261">
        <v>592.91863602000001</v>
      </c>
      <c r="BO130" s="261">
        <v>449.234652010682</v>
      </c>
      <c r="BP130" s="261">
        <v>-445.32897912048202</v>
      </c>
      <c r="BQ130" s="266">
        <v>51.6713856862035</v>
      </c>
      <c r="BR130" s="266">
        <v>5.6768028519801499</v>
      </c>
      <c r="BS130" s="263">
        <f t="shared" si="14"/>
        <v>-0.4551795630425266</v>
      </c>
      <c r="BT130" s="263">
        <f t="shared" si="15"/>
        <v>80.211613321076584</v>
      </c>
      <c r="BU130" s="270"/>
      <c r="BV130" s="264">
        <v>-64.924983138058295</v>
      </c>
      <c r="BW130" s="264">
        <v>-39.658560390401902</v>
      </c>
      <c r="BX130" s="263">
        <f t="shared" si="16"/>
        <v>-69.64310761108203</v>
      </c>
      <c r="BY130" s="263">
        <f t="shared" si="17"/>
        <v>-42.881754689477198</v>
      </c>
      <c r="BZ130" s="270"/>
      <c r="CA130" s="270"/>
      <c r="CB130" s="270"/>
      <c r="CC130" s="270"/>
      <c r="CD130" s="270"/>
      <c r="CE130" s="270"/>
      <c r="CF130" s="270"/>
      <c r="CG130" s="270"/>
      <c r="CH130" s="270"/>
      <c r="CI130" s="270"/>
      <c r="CJ130" s="270"/>
      <c r="CK130" s="270"/>
      <c r="CL130" s="270"/>
      <c r="CM130" s="270"/>
      <c r="CN130" s="270"/>
      <c r="CO130" s="270"/>
      <c r="CP130" s="270"/>
      <c r="CQ130" s="270"/>
      <c r="CR130" s="270"/>
    </row>
    <row r="131" spans="1:96" ht="12" customHeight="1">
      <c r="A131" s="270"/>
      <c r="B131" s="270"/>
      <c r="C131" s="270"/>
      <c r="D131" s="270"/>
      <c r="E131" s="270"/>
      <c r="F131" s="270"/>
      <c r="G131" s="270"/>
      <c r="H131" s="270"/>
      <c r="I131" s="270"/>
      <c r="J131" s="270"/>
      <c r="K131" s="270"/>
      <c r="L131" s="270"/>
      <c r="M131" s="270"/>
      <c r="N131" s="270"/>
      <c r="O131" s="270"/>
      <c r="P131" s="270"/>
      <c r="Q131" s="270"/>
      <c r="R131" s="270"/>
      <c r="S131" s="270"/>
      <c r="T131" s="270"/>
      <c r="U131" s="270"/>
      <c r="V131" s="270"/>
      <c r="W131" s="270"/>
      <c r="X131" s="274"/>
      <c r="Y131" s="274"/>
      <c r="Z131" s="274"/>
      <c r="AA131" s="274"/>
      <c r="AB131" s="274"/>
      <c r="AC131" s="274"/>
      <c r="AD131" s="274"/>
      <c r="AE131" s="274"/>
      <c r="AF131" s="274"/>
      <c r="AG131" s="274"/>
      <c r="AH131" s="274"/>
      <c r="AI131" s="274"/>
      <c r="AJ131" s="274"/>
      <c r="AK131" s="274"/>
      <c r="AL131" s="274"/>
      <c r="AM131" s="270"/>
      <c r="AN131" s="189"/>
      <c r="AO131" s="189"/>
      <c r="AP131" s="189"/>
      <c r="AQ131" s="189"/>
      <c r="AR131" s="189"/>
      <c r="AS131" s="189"/>
      <c r="AT131" s="189"/>
      <c r="AU131" s="189"/>
      <c r="AV131" s="189"/>
      <c r="AW131" s="294"/>
      <c r="AX131" s="189"/>
      <c r="AY131" s="189"/>
      <c r="AZ131" s="189"/>
      <c r="BA131" s="189"/>
      <c r="BB131" s="257"/>
      <c r="BC131" s="257"/>
      <c r="BD131" s="263">
        <f t="shared" si="11"/>
        <v>10.583333333333334</v>
      </c>
      <c r="BE131" s="267">
        <v>38100</v>
      </c>
      <c r="BF131" s="261">
        <v>604.43551124999999</v>
      </c>
      <c r="BG131" s="261">
        <v>451.21753111186598</v>
      </c>
      <c r="BH131" s="261">
        <v>-444.480341419269</v>
      </c>
      <c r="BI131" s="266">
        <v>51.675654516843899</v>
      </c>
      <c r="BJ131" s="266">
        <v>5.7017914586942098</v>
      </c>
      <c r="BK131" s="263">
        <f t="shared" si="12"/>
        <v>-0.41883475384294666</v>
      </c>
      <c r="BL131" s="263">
        <f t="shared" si="13"/>
        <v>91.728488551076566</v>
      </c>
      <c r="BM131" s="267">
        <v>38100</v>
      </c>
      <c r="BN131" s="261">
        <v>604.43551124999999</v>
      </c>
      <c r="BO131" s="261">
        <v>459.46695254335702</v>
      </c>
      <c r="BP131" s="261">
        <v>-455.05268435843499</v>
      </c>
      <c r="BQ131" s="266">
        <v>51.746622182175997</v>
      </c>
      <c r="BR131" s="266">
        <v>5.7554560024619796</v>
      </c>
      <c r="BS131" s="263">
        <f t="shared" si="14"/>
        <v>-0.37652641256069685</v>
      </c>
      <c r="BT131" s="263">
        <f t="shared" si="15"/>
        <v>91.728488551076566</v>
      </c>
      <c r="BU131" s="270"/>
      <c r="BV131" s="264">
        <v>-53.684491282214402</v>
      </c>
      <c r="BW131" s="264">
        <v>-31.8171643514255</v>
      </c>
      <c r="BX131" s="263">
        <f t="shared" si="16"/>
        <v>-58.402615755238138</v>
      </c>
      <c r="BY131" s="263">
        <f t="shared" si="17"/>
        <v>-35.040358650500799</v>
      </c>
      <c r="BZ131" s="270"/>
      <c r="CA131" s="270"/>
      <c r="CB131" s="270"/>
      <c r="CC131" s="270"/>
      <c r="CD131" s="270"/>
      <c r="CE131" s="270"/>
      <c r="CF131" s="270"/>
      <c r="CG131" s="270"/>
      <c r="CH131" s="270"/>
      <c r="CI131" s="270"/>
      <c r="CJ131" s="270"/>
      <c r="CK131" s="270"/>
      <c r="CL131" s="270"/>
      <c r="CM131" s="270"/>
      <c r="CN131" s="270"/>
      <c r="CO131" s="270"/>
      <c r="CP131" s="270"/>
      <c r="CQ131" s="270"/>
      <c r="CR131" s="270"/>
    </row>
    <row r="132" spans="1:96" ht="12" customHeight="1">
      <c r="A132" s="270"/>
      <c r="B132" s="270"/>
      <c r="C132" s="270"/>
      <c r="D132" s="270"/>
      <c r="E132" s="270"/>
      <c r="F132" s="270"/>
      <c r="G132" s="270"/>
      <c r="H132" s="270"/>
      <c r="I132" s="270"/>
      <c r="J132" s="270"/>
      <c r="K132" s="270"/>
      <c r="L132" s="270"/>
      <c r="M132" s="270"/>
      <c r="N132" s="270"/>
      <c r="O132" s="270"/>
      <c r="P132" s="270"/>
      <c r="Q132" s="270"/>
      <c r="R132" s="270"/>
      <c r="S132" s="270"/>
      <c r="T132" s="270"/>
      <c r="U132" s="270"/>
      <c r="V132" s="270"/>
      <c r="W132" s="270"/>
      <c r="X132" s="274"/>
      <c r="Y132" s="274"/>
      <c r="Z132" s="274"/>
      <c r="AA132" s="274"/>
      <c r="AB132" s="274"/>
      <c r="AC132" s="274"/>
      <c r="AD132" s="274"/>
      <c r="AE132" s="274"/>
      <c r="AF132" s="274"/>
      <c r="AG132" s="274"/>
      <c r="AH132" s="274"/>
      <c r="AI132" s="274"/>
      <c r="AJ132" s="274"/>
      <c r="AK132" s="274"/>
      <c r="AL132" s="274"/>
      <c r="AM132" s="270"/>
      <c r="AN132" s="189"/>
      <c r="AO132" s="189"/>
      <c r="AP132" s="189"/>
      <c r="AQ132" s="189"/>
      <c r="AR132" s="189"/>
      <c r="AS132" s="189"/>
      <c r="AT132" s="189"/>
      <c r="AU132" s="189"/>
      <c r="AV132" s="189"/>
      <c r="AW132" s="294"/>
      <c r="AX132" s="189"/>
      <c r="AY132" s="189"/>
      <c r="AZ132" s="189"/>
      <c r="BA132" s="189"/>
      <c r="BB132" s="257"/>
      <c r="BC132" s="257"/>
      <c r="BD132" s="263">
        <f t="shared" si="11"/>
        <v>10.666666666666666</v>
      </c>
      <c r="BE132" s="267">
        <v>38400</v>
      </c>
      <c r="BF132" s="261">
        <v>614.91444438999997</v>
      </c>
      <c r="BG132" s="261">
        <v>466.400280499546</v>
      </c>
      <c r="BH132" s="261">
        <v>-459.34984768036099</v>
      </c>
      <c r="BI132" s="266">
        <v>51.788651246433801</v>
      </c>
      <c r="BJ132" s="266">
        <v>5.8162205202679704</v>
      </c>
      <c r="BK132" s="263">
        <f t="shared" si="12"/>
        <v>-0.30440569226918601</v>
      </c>
      <c r="BL132" s="263">
        <f t="shared" si="13"/>
        <v>102.20742169107655</v>
      </c>
      <c r="BM132" s="267">
        <v>38400</v>
      </c>
      <c r="BN132" s="261">
        <v>614.91444438999997</v>
      </c>
      <c r="BO132" s="261">
        <v>470.44989428218901</v>
      </c>
      <c r="BP132" s="261">
        <v>-465.59878722273601</v>
      </c>
      <c r="BQ132" s="266">
        <v>51.827057135078199</v>
      </c>
      <c r="BR132" s="266">
        <v>5.83867804073427</v>
      </c>
      <c r="BS132" s="263">
        <f t="shared" si="14"/>
        <v>-0.2933043742884065</v>
      </c>
      <c r="BT132" s="263">
        <f t="shared" si="15"/>
        <v>102.20742169107655</v>
      </c>
      <c r="BU132" s="270"/>
      <c r="BV132" s="264">
        <v>-41.856042598819201</v>
      </c>
      <c r="BW132" s="264">
        <v>-23.6273041924224</v>
      </c>
      <c r="BX132" s="263">
        <f t="shared" si="16"/>
        <v>-46.574167071842936</v>
      </c>
      <c r="BY132" s="263">
        <f t="shared" si="17"/>
        <v>-26.850498491497696</v>
      </c>
      <c r="BZ132" s="270"/>
      <c r="CA132" s="270"/>
      <c r="CB132" s="270"/>
      <c r="CC132" s="270"/>
      <c r="CD132" s="270"/>
      <c r="CE132" s="270"/>
      <c r="CF132" s="270"/>
      <c r="CG132" s="270"/>
      <c r="CH132" s="270"/>
      <c r="CI132" s="270"/>
      <c r="CJ132" s="270"/>
      <c r="CK132" s="270"/>
      <c r="CL132" s="270"/>
      <c r="CM132" s="270"/>
      <c r="CN132" s="270"/>
      <c r="CO132" s="270"/>
      <c r="CP132" s="270"/>
      <c r="CQ132" s="270"/>
      <c r="CR132" s="270"/>
    </row>
    <row r="133" spans="1:96" ht="12" customHeight="1">
      <c r="A133" s="270"/>
      <c r="B133" s="270"/>
      <c r="C133" s="270"/>
      <c r="D133" s="270"/>
      <c r="E133" s="270"/>
      <c r="F133" s="270"/>
      <c r="G133" s="270"/>
      <c r="H133" s="270"/>
      <c r="I133" s="270"/>
      <c r="J133" s="270"/>
      <c r="K133" s="270"/>
      <c r="L133" s="270"/>
      <c r="M133" s="270"/>
      <c r="N133" s="270"/>
      <c r="O133" s="270"/>
      <c r="P133" s="270"/>
      <c r="Q133" s="270"/>
      <c r="R133" s="270"/>
      <c r="S133" s="270"/>
      <c r="T133" s="270"/>
      <c r="U133" s="270"/>
      <c r="V133" s="270"/>
      <c r="W133" s="270"/>
      <c r="X133" s="274"/>
      <c r="Y133" s="274"/>
      <c r="Z133" s="274"/>
      <c r="AA133" s="274"/>
      <c r="AB133" s="274"/>
      <c r="AC133" s="274"/>
      <c r="AD133" s="274"/>
      <c r="AE133" s="274"/>
      <c r="AF133" s="274"/>
      <c r="AG133" s="274"/>
      <c r="AH133" s="274"/>
      <c r="AI133" s="274"/>
      <c r="AJ133" s="274"/>
      <c r="AK133" s="274"/>
      <c r="AL133" s="274"/>
      <c r="AM133" s="270"/>
      <c r="AN133" s="189"/>
      <c r="AO133" s="189"/>
      <c r="AP133" s="189"/>
      <c r="AQ133" s="189"/>
      <c r="AR133" s="189"/>
      <c r="AS133" s="189"/>
      <c r="AT133" s="189"/>
      <c r="AU133" s="189"/>
      <c r="AV133" s="189"/>
      <c r="AW133" s="294"/>
      <c r="AX133" s="189"/>
      <c r="AY133" s="189"/>
      <c r="AZ133" s="189"/>
      <c r="BA133" s="189"/>
      <c r="BB133" s="257"/>
      <c r="BC133" s="257"/>
      <c r="BD133" s="263">
        <f t="shared" si="11"/>
        <v>10.75</v>
      </c>
      <c r="BE133" s="267">
        <v>38700</v>
      </c>
      <c r="BF133" s="261">
        <v>624.24062605999995</v>
      </c>
      <c r="BG133" s="261">
        <v>482.19654002113901</v>
      </c>
      <c r="BH133" s="261">
        <v>-474.95798588337499</v>
      </c>
      <c r="BI133" s="266">
        <v>51.905176681829801</v>
      </c>
      <c r="BJ133" s="266">
        <v>5.9332176528190104</v>
      </c>
      <c r="BK133" s="263">
        <f t="shared" si="12"/>
        <v>-0.18740855971814607</v>
      </c>
      <c r="BL133" s="263">
        <f t="shared" si="13"/>
        <v>111.53360336107653</v>
      </c>
      <c r="BM133" s="267">
        <v>38700</v>
      </c>
      <c r="BN133" s="261">
        <v>624.24062605999995</v>
      </c>
      <c r="BO133" s="261">
        <v>482.01939247573898</v>
      </c>
      <c r="BP133" s="261">
        <v>-476.811586177268</v>
      </c>
      <c r="BQ133" s="266">
        <v>51.911373314958901</v>
      </c>
      <c r="BR133" s="266">
        <v>5.9251157254234901</v>
      </c>
      <c r="BS133" s="263">
        <f t="shared" si="14"/>
        <v>-0.20686668959918642</v>
      </c>
      <c r="BT133" s="263">
        <f t="shared" si="15"/>
        <v>111.53360336107653</v>
      </c>
      <c r="BU133" s="270"/>
      <c r="BV133" s="264">
        <v>-29.569183200663002</v>
      </c>
      <c r="BW133" s="264">
        <v>-15.178675914642699</v>
      </c>
      <c r="BX133" s="263">
        <f t="shared" si="16"/>
        <v>-34.287307673686733</v>
      </c>
      <c r="BY133" s="263">
        <f t="shared" si="17"/>
        <v>-18.401870213717999</v>
      </c>
      <c r="BZ133" s="270"/>
      <c r="CA133" s="270"/>
      <c r="CB133" s="270"/>
      <c r="CC133" s="270"/>
      <c r="CD133" s="270"/>
      <c r="CE133" s="270"/>
      <c r="CF133" s="270"/>
      <c r="CG133" s="270"/>
      <c r="CH133" s="270"/>
      <c r="CI133" s="270"/>
      <c r="CJ133" s="270"/>
      <c r="CK133" s="270"/>
      <c r="CL133" s="270"/>
      <c r="CM133" s="270"/>
      <c r="CN133" s="270"/>
      <c r="CO133" s="270"/>
      <c r="CP133" s="270"/>
      <c r="CQ133" s="270"/>
      <c r="CR133" s="270"/>
    </row>
    <row r="134" spans="1:96" ht="12" customHeight="1">
      <c r="A134" s="270"/>
      <c r="B134" s="270"/>
      <c r="C134" s="270"/>
      <c r="D134" s="270"/>
      <c r="E134" s="270"/>
      <c r="F134" s="270"/>
      <c r="G134" s="270"/>
      <c r="H134" s="270"/>
      <c r="I134" s="270"/>
      <c r="J134" s="270"/>
      <c r="K134" s="270"/>
      <c r="L134" s="270"/>
      <c r="M134" s="270"/>
      <c r="N134" s="270"/>
      <c r="O134" s="270"/>
      <c r="P134" s="270"/>
      <c r="Q134" s="270"/>
      <c r="R134" s="270"/>
      <c r="S134" s="270"/>
      <c r="T134" s="270"/>
      <c r="U134" s="270"/>
      <c r="V134" s="270"/>
      <c r="W134" s="270"/>
      <c r="X134" s="274"/>
      <c r="Y134" s="274"/>
      <c r="Z134" s="274"/>
      <c r="AA134" s="274"/>
      <c r="AB134" s="274"/>
      <c r="AC134" s="274"/>
      <c r="AD134" s="274"/>
      <c r="AE134" s="274"/>
      <c r="AF134" s="274"/>
      <c r="AG134" s="274"/>
      <c r="AH134" s="274"/>
      <c r="AI134" s="274"/>
      <c r="AJ134" s="274"/>
      <c r="AK134" s="274"/>
      <c r="AL134" s="274"/>
      <c r="AM134" s="270"/>
      <c r="AN134" s="189"/>
      <c r="AO134" s="189"/>
      <c r="AP134" s="189"/>
      <c r="AQ134" s="189"/>
      <c r="AR134" s="189"/>
      <c r="AS134" s="189"/>
      <c r="AT134" s="189"/>
      <c r="AU134" s="189"/>
      <c r="AV134" s="189"/>
      <c r="AW134" s="294"/>
      <c r="AX134" s="189"/>
      <c r="AY134" s="189"/>
      <c r="AZ134" s="189"/>
      <c r="BA134" s="189"/>
      <c r="BB134" s="257"/>
      <c r="BC134" s="257"/>
      <c r="BD134" s="263">
        <f t="shared" ref="BD134:BD197" si="18">BE134/$BD$4</f>
        <v>10.833333333333334</v>
      </c>
      <c r="BE134" s="267">
        <v>39000</v>
      </c>
      <c r="BF134" s="261">
        <v>632.31187666999904</v>
      </c>
      <c r="BG134" s="261">
        <v>498.34718872048302</v>
      </c>
      <c r="BH134" s="261">
        <v>-491.04365273640298</v>
      </c>
      <c r="BI134" s="266">
        <v>52.023210400646597</v>
      </c>
      <c r="BJ134" s="266">
        <v>6.0508328900905104</v>
      </c>
      <c r="BK134" s="263">
        <f t="shared" ref="BK134:BK197" si="19">BJ134-AVERAGE($BJ$5:$BJ$292)</f>
        <v>-6.9793322446646044E-2</v>
      </c>
      <c r="BL134" s="263">
        <f t="shared" ref="BL134:BL197" si="20">BF134-AVERAGE($BF$5:$BF$292)</f>
        <v>119.60485397107561</v>
      </c>
      <c r="BM134" s="267">
        <v>39000</v>
      </c>
      <c r="BN134" s="261">
        <v>632.31187666999904</v>
      </c>
      <c r="BO134" s="261">
        <v>493.99828952396501</v>
      </c>
      <c r="BP134" s="261">
        <v>-488.519191939108</v>
      </c>
      <c r="BQ134" s="266">
        <v>51.998191264945</v>
      </c>
      <c r="BR134" s="266">
        <v>6.0133803755553501</v>
      </c>
      <c r="BS134" s="263">
        <f t="shared" ref="BS134:BS197" si="21">BR134-AVERAGE($BR$5:$BR$292)</f>
        <v>-0.11860203946732639</v>
      </c>
      <c r="BT134" s="263">
        <f t="shared" ref="BT134:BT197" si="22">BN134-AVERAGE($BN$5:$BN$292)</f>
        <v>119.60485397107561</v>
      </c>
      <c r="BU134" s="270"/>
      <c r="BV134" s="264">
        <v>-16.958479751222502</v>
      </c>
      <c r="BW134" s="264">
        <v>-6.5638095683993303</v>
      </c>
      <c r="BX134" s="263">
        <f t="shared" ref="BX134:BX197" si="23">BV134-AVERAGE($BV$5:$BV$292)</f>
        <v>-21.676604224246233</v>
      </c>
      <c r="BY134" s="263">
        <f t="shared" ref="BY134:BY197" si="24">BW134-AVERAGE($BW$5:$BW$292)</f>
        <v>-9.7870038674746276</v>
      </c>
      <c r="BZ134" s="270"/>
      <c r="CA134" s="270"/>
      <c r="CB134" s="270"/>
      <c r="CC134" s="270"/>
      <c r="CD134" s="270"/>
      <c r="CE134" s="270"/>
      <c r="CF134" s="270"/>
      <c r="CG134" s="270"/>
      <c r="CH134" s="270"/>
      <c r="CI134" s="270"/>
      <c r="CJ134" s="270"/>
      <c r="CK134" s="270"/>
      <c r="CL134" s="270"/>
      <c r="CM134" s="270"/>
      <c r="CN134" s="270"/>
      <c r="CO134" s="270"/>
      <c r="CP134" s="270"/>
      <c r="CQ134" s="270"/>
      <c r="CR134" s="270"/>
    </row>
    <row r="135" spans="1:96" ht="12" customHeight="1">
      <c r="A135" s="270"/>
      <c r="B135" s="270"/>
      <c r="C135" s="270"/>
      <c r="D135" s="270"/>
      <c r="E135" s="270"/>
      <c r="F135" s="270"/>
      <c r="G135" s="270"/>
      <c r="H135" s="270"/>
      <c r="I135" s="270"/>
      <c r="J135" s="270"/>
      <c r="K135" s="270"/>
      <c r="L135" s="270"/>
      <c r="M135" s="270"/>
      <c r="N135" s="270"/>
      <c r="O135" s="270"/>
      <c r="P135" s="270"/>
      <c r="Q135" s="270"/>
      <c r="R135" s="270"/>
      <c r="S135" s="270"/>
      <c r="T135" s="270"/>
      <c r="U135" s="270"/>
      <c r="V135" s="270"/>
      <c r="W135" s="270"/>
      <c r="X135" s="274"/>
      <c r="Y135" s="274"/>
      <c r="Z135" s="274"/>
      <c r="AA135" s="274"/>
      <c r="AB135" s="274"/>
      <c r="AC135" s="274"/>
      <c r="AD135" s="274"/>
      <c r="AE135" s="274"/>
      <c r="AF135" s="274"/>
      <c r="AG135" s="274"/>
      <c r="AH135" s="274"/>
      <c r="AI135" s="274"/>
      <c r="AJ135" s="274"/>
      <c r="AK135" s="274"/>
      <c r="AL135" s="274"/>
      <c r="AM135" s="270"/>
      <c r="AN135" s="189"/>
      <c r="AO135" s="189"/>
      <c r="AP135" s="189"/>
      <c r="AQ135" s="189"/>
      <c r="AR135" s="189"/>
      <c r="AS135" s="189"/>
      <c r="AT135" s="189"/>
      <c r="AU135" s="189"/>
      <c r="AV135" s="189"/>
      <c r="AW135" s="294"/>
      <c r="AX135" s="189"/>
      <c r="AY135" s="189"/>
      <c r="AZ135" s="189"/>
      <c r="BA135" s="189"/>
      <c r="BB135" s="257"/>
      <c r="BC135" s="257"/>
      <c r="BD135" s="263">
        <f t="shared" si="18"/>
        <v>10.916666666666666</v>
      </c>
      <c r="BE135" s="267">
        <v>39300</v>
      </c>
      <c r="BF135" s="261">
        <v>639.03976589000001</v>
      </c>
      <c r="BG135" s="261">
        <v>514.59273066234698</v>
      </c>
      <c r="BH135" s="261">
        <v>-507.341192323347</v>
      </c>
      <c r="BI135" s="266">
        <v>52.140818166550197</v>
      </c>
      <c r="BJ135" s="266">
        <v>6.1672255167433496</v>
      </c>
      <c r="BK135" s="263">
        <f t="shared" si="19"/>
        <v>4.6599304206193182E-2</v>
      </c>
      <c r="BL135" s="263">
        <f t="shared" si="20"/>
        <v>126.33274319107659</v>
      </c>
      <c r="BM135" s="267">
        <v>39300</v>
      </c>
      <c r="BN135" s="261">
        <v>639.03976589000001</v>
      </c>
      <c r="BO135" s="261">
        <v>506.202212510344</v>
      </c>
      <c r="BP135" s="261">
        <v>-500.53946084785798</v>
      </c>
      <c r="BQ135" s="266">
        <v>52.0861191070857</v>
      </c>
      <c r="BR135" s="266">
        <v>6.1020941751651598</v>
      </c>
      <c r="BS135" s="263">
        <f t="shared" si="21"/>
        <v>-2.9888239857516652E-2</v>
      </c>
      <c r="BT135" s="263">
        <f t="shared" si="22"/>
        <v>126.33274319107659</v>
      </c>
      <c r="BU135" s="270"/>
      <c r="BV135" s="264">
        <v>-4.1620456798377097</v>
      </c>
      <c r="BW135" s="264">
        <v>2.1229441434184602</v>
      </c>
      <c r="BX135" s="263">
        <f t="shared" si="23"/>
        <v>-8.8801701528614423</v>
      </c>
      <c r="BY135" s="263">
        <f t="shared" si="24"/>
        <v>-1.1002501556568371</v>
      </c>
      <c r="BZ135" s="270"/>
      <c r="CA135" s="270"/>
      <c r="CB135" s="270"/>
      <c r="CC135" s="270"/>
      <c r="CD135" s="270"/>
      <c r="CE135" s="270"/>
      <c r="CF135" s="270"/>
      <c r="CG135" s="270"/>
      <c r="CH135" s="270"/>
      <c r="CI135" s="270"/>
      <c r="CJ135" s="270"/>
      <c r="CK135" s="270"/>
      <c r="CL135" s="270"/>
      <c r="CM135" s="270"/>
      <c r="CN135" s="270"/>
      <c r="CO135" s="270"/>
      <c r="CP135" s="270"/>
      <c r="CQ135" s="270"/>
      <c r="CR135" s="270"/>
    </row>
    <row r="136" spans="1:96" ht="12" customHeight="1">
      <c r="A136" s="270"/>
      <c r="B136" s="270"/>
      <c r="C136" s="270"/>
      <c r="D136" s="270"/>
      <c r="E136" s="270"/>
      <c r="F136" s="270"/>
      <c r="G136" s="270"/>
      <c r="H136" s="270"/>
      <c r="I136" s="270"/>
      <c r="J136" s="270"/>
      <c r="K136" s="270"/>
      <c r="L136" s="270"/>
      <c r="M136" s="270"/>
      <c r="N136" s="270"/>
      <c r="O136" s="270"/>
      <c r="P136" s="270"/>
      <c r="Q136" s="270"/>
      <c r="R136" s="270"/>
      <c r="S136" s="270"/>
      <c r="T136" s="270"/>
      <c r="U136" s="270"/>
      <c r="V136" s="270"/>
      <c r="W136" s="270"/>
      <c r="X136" s="274"/>
      <c r="Y136" s="274"/>
      <c r="Z136" s="274"/>
      <c r="AA136" s="274"/>
      <c r="AB136" s="274"/>
      <c r="AC136" s="274"/>
      <c r="AD136" s="274"/>
      <c r="AE136" s="274"/>
      <c r="AF136" s="274"/>
      <c r="AG136" s="274"/>
      <c r="AH136" s="274"/>
      <c r="AI136" s="274"/>
      <c r="AJ136" s="274"/>
      <c r="AK136" s="274"/>
      <c r="AL136" s="274"/>
      <c r="AM136" s="270"/>
      <c r="AN136" s="189"/>
      <c r="AO136" s="189"/>
      <c r="AP136" s="189"/>
      <c r="AQ136" s="189"/>
      <c r="AR136" s="189"/>
      <c r="AS136" s="189"/>
      <c r="AT136" s="189"/>
      <c r="AU136" s="189"/>
      <c r="AV136" s="189"/>
      <c r="AW136" s="294"/>
      <c r="AX136" s="189"/>
      <c r="AY136" s="189"/>
      <c r="AZ136" s="189"/>
      <c r="BA136" s="189"/>
      <c r="BB136" s="257"/>
      <c r="BC136" s="257"/>
      <c r="BD136" s="263">
        <f t="shared" si="18"/>
        <v>11</v>
      </c>
      <c r="BE136" s="267">
        <v>39600</v>
      </c>
      <c r="BF136" s="261">
        <v>644.35058158000004</v>
      </c>
      <c r="BG136" s="261">
        <v>530.68121602588599</v>
      </c>
      <c r="BH136" s="261">
        <v>-523.589493999914</v>
      </c>
      <c r="BI136" s="266">
        <v>52.256206417803099</v>
      </c>
      <c r="BJ136" s="266">
        <v>6.2807071966063601</v>
      </c>
      <c r="BK136" s="263">
        <f t="shared" si="19"/>
        <v>0.16008098406920368</v>
      </c>
      <c r="BL136" s="263">
        <f t="shared" si="20"/>
        <v>131.64355888107661</v>
      </c>
      <c r="BM136" s="267">
        <v>39600</v>
      </c>
      <c r="BN136" s="261">
        <v>644.35058158000004</v>
      </c>
      <c r="BO136" s="261">
        <v>518.44523655466503</v>
      </c>
      <c r="BP136" s="261">
        <v>-512.68597525120197</v>
      </c>
      <c r="BQ136" s="266">
        <v>52.173796925034203</v>
      </c>
      <c r="BR136" s="266">
        <v>6.1899296842052101</v>
      </c>
      <c r="BS136" s="263">
        <f t="shared" si="21"/>
        <v>5.7947269182533567E-2</v>
      </c>
      <c r="BT136" s="263">
        <f t="shared" si="22"/>
        <v>131.64355888107661</v>
      </c>
      <c r="BU136" s="270"/>
      <c r="BV136" s="264">
        <v>8.6799714475769694</v>
      </c>
      <c r="BW136" s="264">
        <v>10.786447201764201</v>
      </c>
      <c r="BX136" s="263">
        <f t="shared" si="23"/>
        <v>3.9618469745532368</v>
      </c>
      <c r="BY136" s="263">
        <f t="shared" si="24"/>
        <v>7.5632529026889035</v>
      </c>
      <c r="BZ136" s="270"/>
      <c r="CA136" s="270"/>
      <c r="CB136" s="270"/>
      <c r="CC136" s="270"/>
      <c r="CD136" s="270"/>
      <c r="CE136" s="270"/>
      <c r="CF136" s="270"/>
      <c r="CG136" s="270"/>
      <c r="CH136" s="270"/>
      <c r="CI136" s="270"/>
      <c r="CJ136" s="270"/>
      <c r="CK136" s="270"/>
      <c r="CL136" s="270"/>
      <c r="CM136" s="270"/>
      <c r="CN136" s="270"/>
      <c r="CO136" s="270"/>
      <c r="CP136" s="270"/>
      <c r="CQ136" s="270"/>
      <c r="CR136" s="270"/>
    </row>
    <row r="137" spans="1:96" ht="12" customHeight="1">
      <c r="A137" s="270"/>
      <c r="B137" s="270"/>
      <c r="C137" s="270"/>
      <c r="D137" s="270"/>
      <c r="E137" s="270"/>
      <c r="F137" s="270"/>
      <c r="G137" s="270"/>
      <c r="H137" s="270"/>
      <c r="I137" s="270"/>
      <c r="J137" s="270"/>
      <c r="K137" s="270"/>
      <c r="L137" s="270"/>
      <c r="M137" s="270"/>
      <c r="N137" s="270"/>
      <c r="O137" s="270"/>
      <c r="P137" s="270"/>
      <c r="Q137" s="270"/>
      <c r="R137" s="270"/>
      <c r="S137" s="270"/>
      <c r="T137" s="270"/>
      <c r="U137" s="270"/>
      <c r="V137" s="270"/>
      <c r="W137" s="270"/>
      <c r="X137" s="274"/>
      <c r="Y137" s="274"/>
      <c r="Z137" s="274"/>
      <c r="AA137" s="274"/>
      <c r="AB137" s="274"/>
      <c r="AC137" s="274"/>
      <c r="AD137" s="274"/>
      <c r="AE137" s="274"/>
      <c r="AF137" s="274"/>
      <c r="AG137" s="274"/>
      <c r="AH137" s="274"/>
      <c r="AI137" s="274"/>
      <c r="AJ137" s="274"/>
      <c r="AK137" s="274"/>
      <c r="AL137" s="274"/>
      <c r="AM137" s="270"/>
      <c r="AN137" s="189"/>
      <c r="AO137" s="189"/>
      <c r="AP137" s="189"/>
      <c r="AQ137" s="189"/>
      <c r="AR137" s="189"/>
      <c r="AS137" s="189"/>
      <c r="AT137" s="189"/>
      <c r="AU137" s="189"/>
      <c r="AV137" s="189"/>
      <c r="AW137" s="294"/>
      <c r="AX137" s="189"/>
      <c r="AY137" s="189"/>
      <c r="AZ137" s="189"/>
      <c r="BA137" s="189"/>
      <c r="BB137" s="257"/>
      <c r="BC137" s="257"/>
      <c r="BD137" s="263">
        <f t="shared" si="18"/>
        <v>11.083333333333334</v>
      </c>
      <c r="BE137" s="267">
        <v>39900</v>
      </c>
      <c r="BF137" s="261">
        <v>648.18613731000005</v>
      </c>
      <c r="BG137" s="261">
        <v>546.37447706670105</v>
      </c>
      <c r="BH137" s="261">
        <v>-539.53936669300595</v>
      </c>
      <c r="BI137" s="266">
        <v>52.367757399118297</v>
      </c>
      <c r="BJ137" s="266">
        <v>6.3897678570203702</v>
      </c>
      <c r="BK137" s="263">
        <f t="shared" si="19"/>
        <v>0.26914164448321376</v>
      </c>
      <c r="BL137" s="263">
        <f t="shared" si="20"/>
        <v>135.47911461107662</v>
      </c>
      <c r="BM137" s="267">
        <v>39900</v>
      </c>
      <c r="BN137" s="261">
        <v>648.18613731000005</v>
      </c>
      <c r="BO137" s="261">
        <v>530.54498997116798</v>
      </c>
      <c r="BP137" s="261">
        <v>-524.77361149143803</v>
      </c>
      <c r="BQ137" s="266">
        <v>52.259933127136598</v>
      </c>
      <c r="BR137" s="266">
        <v>6.2756409072656103</v>
      </c>
      <c r="BS137" s="263">
        <f t="shared" si="21"/>
        <v>0.14365849224293381</v>
      </c>
      <c r="BT137" s="263">
        <f t="shared" si="22"/>
        <v>135.47911461107662</v>
      </c>
      <c r="BU137" s="270"/>
      <c r="BV137" s="264">
        <v>21.426924835843199</v>
      </c>
      <c r="BW137" s="264">
        <v>19.3318162306009</v>
      </c>
      <c r="BX137" s="263">
        <f t="shared" si="23"/>
        <v>16.708800362819467</v>
      </c>
      <c r="BY137" s="263">
        <f t="shared" si="24"/>
        <v>16.108621931525605</v>
      </c>
      <c r="BZ137" s="270"/>
      <c r="CA137" s="270"/>
      <c r="CB137" s="270"/>
      <c r="CC137" s="270"/>
      <c r="CD137" s="270"/>
      <c r="CE137" s="270"/>
      <c r="CF137" s="270"/>
      <c r="CG137" s="270"/>
      <c r="CH137" s="270"/>
      <c r="CI137" s="270"/>
      <c r="CJ137" s="270"/>
      <c r="CK137" s="270"/>
      <c r="CL137" s="270"/>
      <c r="CM137" s="270"/>
      <c r="CN137" s="270"/>
      <c r="CO137" s="270"/>
      <c r="CP137" s="270"/>
      <c r="CQ137" s="270"/>
      <c r="CR137" s="270"/>
    </row>
    <row r="138" spans="1:96" ht="12" customHeight="1">
      <c r="A138" s="270"/>
      <c r="B138" s="270"/>
      <c r="C138" s="270"/>
      <c r="D138" s="270"/>
      <c r="E138" s="270"/>
      <c r="F138" s="270"/>
      <c r="G138" s="270"/>
      <c r="H138" s="270"/>
      <c r="I138" s="270"/>
      <c r="J138" s="270"/>
      <c r="K138" s="270"/>
      <c r="L138" s="270"/>
      <c r="M138" s="270"/>
      <c r="N138" s="270"/>
      <c r="O138" s="270"/>
      <c r="P138" s="270"/>
      <c r="Q138" s="270"/>
      <c r="R138" s="270"/>
      <c r="S138" s="270"/>
      <c r="T138" s="270"/>
      <c r="U138" s="270"/>
      <c r="V138" s="270"/>
      <c r="W138" s="270"/>
      <c r="X138" s="274"/>
      <c r="Y138" s="274"/>
      <c r="Z138" s="274"/>
      <c r="AA138" s="274"/>
      <c r="AB138" s="274"/>
      <c r="AC138" s="274"/>
      <c r="AD138" s="274"/>
      <c r="AE138" s="274"/>
      <c r="AF138" s="274"/>
      <c r="AG138" s="274"/>
      <c r="AH138" s="274"/>
      <c r="AI138" s="274"/>
      <c r="AJ138" s="274"/>
      <c r="AK138" s="274"/>
      <c r="AL138" s="274"/>
      <c r="AM138" s="270"/>
      <c r="AN138" s="189"/>
      <c r="AO138" s="189"/>
      <c r="AP138" s="189"/>
      <c r="AQ138" s="189"/>
      <c r="AR138" s="189"/>
      <c r="AS138" s="189"/>
      <c r="AT138" s="189"/>
      <c r="AU138" s="189"/>
      <c r="AV138" s="189"/>
      <c r="AW138" s="294"/>
      <c r="AX138" s="189"/>
      <c r="AY138" s="189"/>
      <c r="AZ138" s="189"/>
      <c r="BA138" s="189"/>
      <c r="BB138" s="257"/>
      <c r="BC138" s="257"/>
      <c r="BD138" s="263">
        <f t="shared" si="18"/>
        <v>11.166666666666666</v>
      </c>
      <c r="BE138" s="267">
        <v>40200</v>
      </c>
      <c r="BF138" s="261">
        <v>650.50440994999997</v>
      </c>
      <c r="BG138" s="261">
        <v>561.45268018643299</v>
      </c>
      <c r="BH138" s="261">
        <v>-554.95905395570901</v>
      </c>
      <c r="BI138" s="266">
        <v>52.474047400180702</v>
      </c>
      <c r="BJ138" s="266">
        <v>6.49308731472094</v>
      </c>
      <c r="BK138" s="263">
        <f t="shared" si="19"/>
        <v>0.37246110218378359</v>
      </c>
      <c r="BL138" s="263">
        <f t="shared" si="20"/>
        <v>137.79738725107654</v>
      </c>
      <c r="BM138" s="267">
        <v>40200</v>
      </c>
      <c r="BN138" s="261">
        <v>650.50440994999997</v>
      </c>
      <c r="BO138" s="261">
        <v>542.32698635027202</v>
      </c>
      <c r="BP138" s="261">
        <v>-536.62338868408801</v>
      </c>
      <c r="BQ138" s="266">
        <v>52.343331779924704</v>
      </c>
      <c r="BR138" s="266">
        <v>6.3580856506581398</v>
      </c>
      <c r="BS138" s="263">
        <f t="shared" si="21"/>
        <v>0.22610323563546331</v>
      </c>
      <c r="BT138" s="263">
        <f t="shared" si="22"/>
        <v>137.79738725107654</v>
      </c>
      <c r="BU138" s="270"/>
      <c r="BV138" s="264">
        <v>33.939208835432098</v>
      </c>
      <c r="BW138" s="264">
        <v>27.665461667199502</v>
      </c>
      <c r="BX138" s="263">
        <f t="shared" si="23"/>
        <v>29.221084362408366</v>
      </c>
      <c r="BY138" s="263">
        <f t="shared" si="24"/>
        <v>24.442267368124206</v>
      </c>
      <c r="BZ138" s="270"/>
      <c r="CA138" s="270"/>
      <c r="CB138" s="270"/>
      <c r="CC138" s="270"/>
      <c r="CD138" s="270"/>
      <c r="CE138" s="270"/>
      <c r="CF138" s="270"/>
      <c r="CG138" s="270"/>
      <c r="CH138" s="270"/>
      <c r="CI138" s="270"/>
      <c r="CJ138" s="270"/>
      <c r="CK138" s="270"/>
      <c r="CL138" s="270"/>
      <c r="CM138" s="270"/>
      <c r="CN138" s="270"/>
      <c r="CO138" s="270"/>
      <c r="CP138" s="270"/>
      <c r="CQ138" s="270"/>
      <c r="CR138" s="270"/>
    </row>
    <row r="139" spans="1:96" ht="12" customHeight="1">
      <c r="A139" s="270"/>
      <c r="B139" s="270"/>
      <c r="C139" s="270"/>
      <c r="D139" s="270"/>
      <c r="E139" s="270"/>
      <c r="F139" s="270"/>
      <c r="G139" s="270"/>
      <c r="H139" s="270"/>
      <c r="I139" s="270"/>
      <c r="J139" s="270"/>
      <c r="K139" s="270"/>
      <c r="L139" s="270"/>
      <c r="M139" s="270"/>
      <c r="N139" s="270"/>
      <c r="O139" s="270"/>
      <c r="P139" s="270"/>
      <c r="Q139" s="270"/>
      <c r="R139" s="270"/>
      <c r="S139" s="270"/>
      <c r="T139" s="270"/>
      <c r="U139" s="270"/>
      <c r="V139" s="270"/>
      <c r="W139" s="270"/>
      <c r="X139" s="274"/>
      <c r="Y139" s="274"/>
      <c r="Z139" s="274"/>
      <c r="AA139" s="274"/>
      <c r="AB139" s="274"/>
      <c r="AC139" s="274"/>
      <c r="AD139" s="274"/>
      <c r="AE139" s="274"/>
      <c r="AF139" s="274"/>
      <c r="AG139" s="274"/>
      <c r="AH139" s="274"/>
      <c r="AI139" s="274"/>
      <c r="AJ139" s="274"/>
      <c r="AK139" s="274"/>
      <c r="AL139" s="274"/>
      <c r="AM139" s="270"/>
      <c r="AN139" s="189"/>
      <c r="AO139" s="189"/>
      <c r="AP139" s="189"/>
      <c r="AQ139" s="189"/>
      <c r="AR139" s="189"/>
      <c r="AS139" s="189"/>
      <c r="AT139" s="189"/>
      <c r="AU139" s="189"/>
      <c r="AV139" s="189"/>
      <c r="AW139" s="294"/>
      <c r="AX139" s="189"/>
      <c r="AY139" s="189"/>
      <c r="AZ139" s="189"/>
      <c r="BA139" s="189"/>
      <c r="BB139" s="257"/>
      <c r="BC139" s="257"/>
      <c r="BD139" s="263">
        <f t="shared" si="18"/>
        <v>11.25</v>
      </c>
      <c r="BE139" s="267">
        <v>40500</v>
      </c>
      <c r="BF139" s="261">
        <v>651.28</v>
      </c>
      <c r="BG139" s="261">
        <v>575.71738271707602</v>
      </c>
      <c r="BH139" s="261">
        <v>-569.63802186964301</v>
      </c>
      <c r="BI139" s="266">
        <v>52.573851846266997</v>
      </c>
      <c r="BJ139" s="266">
        <v>6.5895362719542296</v>
      </c>
      <c r="BK139" s="263">
        <f t="shared" si="19"/>
        <v>0.4689100594170732</v>
      </c>
      <c r="BL139" s="263">
        <f t="shared" si="20"/>
        <v>138.57297730107655</v>
      </c>
      <c r="BM139" s="267">
        <v>40500</v>
      </c>
      <c r="BN139" s="261">
        <v>651.28</v>
      </c>
      <c r="BO139" s="261">
        <v>553.62810206347297</v>
      </c>
      <c r="BP139" s="261">
        <v>-548.06644556341996</v>
      </c>
      <c r="BQ139" s="266">
        <v>52.422911174720397</v>
      </c>
      <c r="BR139" s="266">
        <v>6.4362398863649304</v>
      </c>
      <c r="BS139" s="263">
        <f t="shared" si="21"/>
        <v>0.30425747134225389</v>
      </c>
      <c r="BT139" s="263">
        <f t="shared" si="22"/>
        <v>138.57297730107655</v>
      </c>
      <c r="BU139" s="270"/>
      <c r="BV139" s="264">
        <v>46.079787914663399</v>
      </c>
      <c r="BW139" s="264">
        <v>35.696112762488497</v>
      </c>
      <c r="BX139" s="263">
        <f t="shared" si="23"/>
        <v>41.361663441639664</v>
      </c>
      <c r="BY139" s="263">
        <f t="shared" si="24"/>
        <v>32.472918463413201</v>
      </c>
      <c r="BZ139" s="270"/>
      <c r="CA139" s="270"/>
      <c r="CB139" s="270"/>
      <c r="CC139" s="270"/>
      <c r="CD139" s="270"/>
      <c r="CE139" s="270"/>
      <c r="CF139" s="270"/>
      <c r="CG139" s="270"/>
      <c r="CH139" s="270"/>
      <c r="CI139" s="270"/>
      <c r="CJ139" s="270"/>
      <c r="CK139" s="270"/>
      <c r="CL139" s="270"/>
      <c r="CM139" s="270"/>
      <c r="CN139" s="270"/>
      <c r="CO139" s="270"/>
      <c r="CP139" s="270"/>
      <c r="CQ139" s="270"/>
      <c r="CR139" s="270"/>
    </row>
    <row r="140" spans="1:96" ht="12" customHeight="1">
      <c r="A140" s="270"/>
      <c r="B140" s="270"/>
      <c r="C140" s="270"/>
      <c r="D140" s="270"/>
      <c r="E140" s="270"/>
      <c r="F140" s="270"/>
      <c r="G140" s="270"/>
      <c r="H140" s="270"/>
      <c r="I140" s="270"/>
      <c r="J140" s="270"/>
      <c r="K140" s="270"/>
      <c r="L140" s="270"/>
      <c r="M140" s="270"/>
      <c r="N140" s="270"/>
      <c r="O140" s="270"/>
      <c r="P140" s="270"/>
      <c r="Q140" s="270"/>
      <c r="R140" s="270"/>
      <c r="S140" s="270"/>
      <c r="T140" s="270"/>
      <c r="U140" s="270"/>
      <c r="V140" s="270"/>
      <c r="W140" s="270"/>
      <c r="X140" s="274"/>
      <c r="Y140" s="274"/>
      <c r="Z140" s="274"/>
      <c r="AA140" s="274"/>
      <c r="AB140" s="274"/>
      <c r="AC140" s="274"/>
      <c r="AD140" s="274"/>
      <c r="AE140" s="274"/>
      <c r="AF140" s="274"/>
      <c r="AG140" s="274"/>
      <c r="AH140" s="274"/>
      <c r="AI140" s="274"/>
      <c r="AJ140" s="274"/>
      <c r="AK140" s="274"/>
      <c r="AL140" s="274"/>
      <c r="AM140" s="270"/>
      <c r="AN140" s="189"/>
      <c r="AO140" s="189"/>
      <c r="AP140" s="189"/>
      <c r="AQ140" s="189"/>
      <c r="AR140" s="189"/>
      <c r="AS140" s="189"/>
      <c r="AT140" s="189"/>
      <c r="AU140" s="189"/>
      <c r="AV140" s="189"/>
      <c r="AW140" s="294"/>
      <c r="AX140" s="189"/>
      <c r="AY140" s="189"/>
      <c r="AZ140" s="189"/>
      <c r="BA140" s="189"/>
      <c r="BB140" s="257"/>
      <c r="BC140" s="257"/>
      <c r="BD140" s="263">
        <f t="shared" si="18"/>
        <v>11.333333333333334</v>
      </c>
      <c r="BE140" s="267">
        <v>40800</v>
      </c>
      <c r="BF140" s="261">
        <v>650.50440994999997</v>
      </c>
      <c r="BG140" s="261">
        <v>588.99336615988898</v>
      </c>
      <c r="BH140" s="261">
        <v>-583.38929389717305</v>
      </c>
      <c r="BI140" s="266">
        <v>52.666141162794503</v>
      </c>
      <c r="BJ140" s="266">
        <v>6.6781701417931201</v>
      </c>
      <c r="BK140" s="263">
        <f t="shared" si="19"/>
        <v>0.55754392925596363</v>
      </c>
      <c r="BL140" s="263">
        <f t="shared" si="20"/>
        <v>137.79738725107654</v>
      </c>
      <c r="BM140" s="267">
        <v>40800</v>
      </c>
      <c r="BN140" s="261">
        <v>650.50440994999997</v>
      </c>
      <c r="BO140" s="261">
        <v>564.29921647735398</v>
      </c>
      <c r="BP140" s="261">
        <v>-558.947118211732</v>
      </c>
      <c r="BQ140" s="266">
        <v>52.497714710838103</v>
      </c>
      <c r="BR140" s="266">
        <v>6.5092053955015103</v>
      </c>
      <c r="BS140" s="263">
        <f t="shared" si="21"/>
        <v>0.37722298047883385</v>
      </c>
      <c r="BT140" s="263">
        <f t="shared" si="22"/>
        <v>137.79738725107654</v>
      </c>
      <c r="BU140" s="270"/>
      <c r="BV140" s="264">
        <v>57.715697483772402</v>
      </c>
      <c r="BW140" s="264">
        <v>43.335817185573198</v>
      </c>
      <c r="BX140" s="263">
        <f t="shared" si="23"/>
        <v>52.997573010748667</v>
      </c>
      <c r="BY140" s="263">
        <f t="shared" si="24"/>
        <v>40.112622886497903</v>
      </c>
      <c r="BZ140" s="270"/>
      <c r="CA140" s="270"/>
      <c r="CB140" s="270"/>
      <c r="CC140" s="270"/>
      <c r="CD140" s="270"/>
      <c r="CE140" s="270"/>
      <c r="CF140" s="270"/>
      <c r="CG140" s="270"/>
      <c r="CH140" s="270"/>
      <c r="CI140" s="270"/>
      <c r="CJ140" s="270"/>
      <c r="CK140" s="270"/>
      <c r="CL140" s="270"/>
      <c r="CM140" s="270"/>
      <c r="CN140" s="270"/>
      <c r="CO140" s="270"/>
      <c r="CP140" s="270"/>
      <c r="CQ140" s="270"/>
      <c r="CR140" s="270"/>
    </row>
    <row r="141" spans="1:96" ht="12" customHeight="1">
      <c r="A141" s="270"/>
      <c r="B141" s="270"/>
      <c r="C141" s="270"/>
      <c r="D141" s="270"/>
      <c r="E141" s="270"/>
      <c r="F141" s="270"/>
      <c r="G141" s="270"/>
      <c r="H141" s="270"/>
      <c r="I141" s="270"/>
      <c r="J141" s="270"/>
      <c r="K141" s="270"/>
      <c r="L141" s="270"/>
      <c r="M141" s="270"/>
      <c r="N141" s="270"/>
      <c r="O141" s="270"/>
      <c r="P141" s="270"/>
      <c r="Q141" s="270"/>
      <c r="R141" s="270"/>
      <c r="S141" s="270"/>
      <c r="T141" s="270"/>
      <c r="U141" s="270"/>
      <c r="V141" s="270"/>
      <c r="W141" s="270"/>
      <c r="X141" s="274"/>
      <c r="Y141" s="274"/>
      <c r="Z141" s="274"/>
      <c r="AA141" s="274"/>
      <c r="AB141" s="274"/>
      <c r="AC141" s="274"/>
      <c r="AD141" s="274"/>
      <c r="AE141" s="274"/>
      <c r="AF141" s="274"/>
      <c r="AG141" s="274"/>
      <c r="AH141" s="274"/>
      <c r="AI141" s="274"/>
      <c r="AJ141" s="274"/>
      <c r="AK141" s="274"/>
      <c r="AL141" s="274"/>
      <c r="AM141" s="270"/>
      <c r="AN141" s="189"/>
      <c r="AO141" s="189"/>
      <c r="AP141" s="189"/>
      <c r="AQ141" s="189"/>
      <c r="AR141" s="189"/>
      <c r="AS141" s="189"/>
      <c r="AT141" s="189"/>
      <c r="AU141" s="189"/>
      <c r="AV141" s="189"/>
      <c r="AW141" s="294"/>
      <c r="AX141" s="189"/>
      <c r="AY141" s="189"/>
      <c r="AZ141" s="189"/>
      <c r="BA141" s="189"/>
      <c r="BB141" s="257"/>
      <c r="BC141" s="257"/>
      <c r="BD141" s="263">
        <f t="shared" si="18"/>
        <v>11.416666666666666</v>
      </c>
      <c r="BE141" s="267">
        <v>41100</v>
      </c>
      <c r="BF141" s="261">
        <v>648.18613731000005</v>
      </c>
      <c r="BG141" s="261">
        <v>601.12952626898095</v>
      </c>
      <c r="BH141" s="261">
        <v>-596.05064827497597</v>
      </c>
      <c r="BI141" s="266">
        <v>52.750070845671701</v>
      </c>
      <c r="BJ141" s="266">
        <v>6.7582185654578701</v>
      </c>
      <c r="BK141" s="263">
        <f t="shared" si="19"/>
        <v>0.6375923529207137</v>
      </c>
      <c r="BL141" s="263">
        <f t="shared" si="20"/>
        <v>135.47911461107662</v>
      </c>
      <c r="BM141" s="267">
        <v>41100</v>
      </c>
      <c r="BN141" s="261">
        <v>648.18613731000005</v>
      </c>
      <c r="BO141" s="261">
        <v>574.20709255993097</v>
      </c>
      <c r="BP141" s="261">
        <v>-569.125176327904</v>
      </c>
      <c r="BQ141" s="266">
        <v>52.566915565159597</v>
      </c>
      <c r="BR141" s="266">
        <v>6.5762121531223396</v>
      </c>
      <c r="BS141" s="263">
        <f t="shared" si="21"/>
        <v>0.44422973809966315</v>
      </c>
      <c r="BT141" s="263">
        <f t="shared" si="22"/>
        <v>135.47911461107662</v>
      </c>
      <c r="BU141" s="270"/>
      <c r="BV141" s="264">
        <v>68.719500133695107</v>
      </c>
      <c r="BW141" s="264">
        <v>50.500904284674498</v>
      </c>
      <c r="BX141" s="263">
        <f t="shared" si="23"/>
        <v>64.001375660671371</v>
      </c>
      <c r="BY141" s="263">
        <f t="shared" si="24"/>
        <v>47.277709985599202</v>
      </c>
      <c r="BZ141" s="270"/>
      <c r="CA141" s="270"/>
      <c r="CB141" s="270"/>
      <c r="CC141" s="270"/>
      <c r="CD141" s="270"/>
      <c r="CE141" s="270"/>
      <c r="CF141" s="270"/>
      <c r="CG141" s="270"/>
      <c r="CH141" s="270"/>
      <c r="CI141" s="270"/>
      <c r="CJ141" s="270"/>
      <c r="CK141" s="270"/>
      <c r="CL141" s="270"/>
      <c r="CM141" s="270"/>
      <c r="CN141" s="270"/>
      <c r="CO141" s="270"/>
      <c r="CP141" s="270"/>
      <c r="CQ141" s="270"/>
      <c r="CR141" s="270"/>
    </row>
    <row r="142" spans="1:96" ht="12" customHeight="1">
      <c r="A142" s="270"/>
      <c r="B142" s="270"/>
      <c r="C142" s="270"/>
      <c r="D142" s="270"/>
      <c r="E142" s="270"/>
      <c r="F142" s="270"/>
      <c r="G142" s="270"/>
      <c r="H142" s="270"/>
      <c r="I142" s="270"/>
      <c r="J142" s="270"/>
      <c r="K142" s="270"/>
      <c r="L142" s="270"/>
      <c r="M142" s="270"/>
      <c r="N142" s="270"/>
      <c r="O142" s="270"/>
      <c r="P142" s="270"/>
      <c r="Q142" s="270"/>
      <c r="R142" s="270"/>
      <c r="S142" s="270"/>
      <c r="T142" s="270"/>
      <c r="U142" s="270"/>
      <c r="V142" s="270"/>
      <c r="W142" s="270"/>
      <c r="X142" s="274"/>
      <c r="Y142" s="274"/>
      <c r="Z142" s="274"/>
      <c r="AA142" s="274"/>
      <c r="AB142" s="274"/>
      <c r="AC142" s="274"/>
      <c r="AD142" s="274"/>
      <c r="AE142" s="274"/>
      <c r="AF142" s="274"/>
      <c r="AG142" s="274"/>
      <c r="AH142" s="274"/>
      <c r="AI142" s="274"/>
      <c r="AJ142" s="274"/>
      <c r="AK142" s="274"/>
      <c r="AL142" s="274"/>
      <c r="AM142" s="270"/>
      <c r="AN142" s="189"/>
      <c r="AO142" s="189"/>
      <c r="AP142" s="189"/>
      <c r="AQ142" s="189"/>
      <c r="AR142" s="189"/>
      <c r="AS142" s="189"/>
      <c r="AT142" s="189"/>
      <c r="AU142" s="189"/>
      <c r="AV142" s="189"/>
      <c r="AW142" s="294"/>
      <c r="AX142" s="189"/>
      <c r="AY142" s="189"/>
      <c r="AZ142" s="189"/>
      <c r="BA142" s="189"/>
      <c r="BB142" s="257"/>
      <c r="BC142" s="257"/>
      <c r="BD142" s="263">
        <f t="shared" si="18"/>
        <v>11.5</v>
      </c>
      <c r="BE142" s="267">
        <v>41400</v>
      </c>
      <c r="BF142" s="261">
        <v>644.35058158000004</v>
      </c>
      <c r="BG142" s="261">
        <v>611.99906706466504</v>
      </c>
      <c r="BH142" s="261">
        <v>-607.48497193890103</v>
      </c>
      <c r="BI142" s="266">
        <v>52.824968401613802</v>
      </c>
      <c r="BJ142" s="266">
        <v>6.8290727588884099</v>
      </c>
      <c r="BK142" s="263">
        <f t="shared" si="19"/>
        <v>0.70844654635125348</v>
      </c>
      <c r="BL142" s="263">
        <f t="shared" si="20"/>
        <v>131.64355888107661</v>
      </c>
      <c r="BM142" s="267">
        <v>41400</v>
      </c>
      <c r="BN142" s="261">
        <v>644.35058158000004</v>
      </c>
      <c r="BO142" s="261">
        <v>583.23560337601396</v>
      </c>
      <c r="BP142" s="261">
        <v>-578.477321460604</v>
      </c>
      <c r="BQ142" s="266">
        <v>52.6298166733459</v>
      </c>
      <c r="BR142" s="266">
        <v>6.6366168553597502</v>
      </c>
      <c r="BS142" s="263">
        <f t="shared" si="21"/>
        <v>0.50463444033707372</v>
      </c>
      <c r="BT142" s="263">
        <f t="shared" si="22"/>
        <v>131.64355888107661</v>
      </c>
      <c r="BU142" s="270"/>
      <c r="BV142" s="264">
        <v>78.970681340729897</v>
      </c>
      <c r="BW142" s="264">
        <v>57.112901454775397</v>
      </c>
      <c r="BX142" s="263">
        <f t="shared" si="23"/>
        <v>74.252556867706161</v>
      </c>
      <c r="BY142" s="263">
        <f t="shared" si="24"/>
        <v>53.889707155700101</v>
      </c>
      <c r="BZ142" s="270"/>
      <c r="CA142" s="270"/>
      <c r="CB142" s="270"/>
      <c r="CC142" s="270"/>
      <c r="CD142" s="270"/>
      <c r="CE142" s="270"/>
      <c r="CF142" s="270"/>
      <c r="CG142" s="270"/>
      <c r="CH142" s="270"/>
      <c r="CI142" s="270"/>
      <c r="CJ142" s="270"/>
      <c r="CK142" s="270"/>
      <c r="CL142" s="270"/>
      <c r="CM142" s="270"/>
      <c r="CN142" s="270"/>
      <c r="CO142" s="270"/>
      <c r="CP142" s="270"/>
      <c r="CQ142" s="270"/>
      <c r="CR142" s="270"/>
    </row>
    <row r="143" spans="1:96" ht="12" customHeight="1">
      <c r="A143" s="270"/>
      <c r="B143" s="270"/>
      <c r="C143" s="270"/>
      <c r="D143" s="270"/>
      <c r="E143" s="270"/>
      <c r="F143" s="270"/>
      <c r="G143" s="270"/>
      <c r="H143" s="270"/>
      <c r="I143" s="270"/>
      <c r="J143" s="270"/>
      <c r="K143" s="270"/>
      <c r="L143" s="270"/>
      <c r="M143" s="270"/>
      <c r="N143" s="270"/>
      <c r="O143" s="270"/>
      <c r="P143" s="270"/>
      <c r="Q143" s="270"/>
      <c r="R143" s="270"/>
      <c r="S143" s="270"/>
      <c r="T143" s="270"/>
      <c r="U143" s="270"/>
      <c r="V143" s="270"/>
      <c r="W143" s="270"/>
      <c r="X143" s="274"/>
      <c r="Y143" s="274"/>
      <c r="Z143" s="274"/>
      <c r="AA143" s="274"/>
      <c r="AB143" s="274"/>
      <c r="AC143" s="274"/>
      <c r="AD143" s="274"/>
      <c r="AE143" s="274"/>
      <c r="AF143" s="274"/>
      <c r="AG143" s="274"/>
      <c r="AH143" s="274"/>
      <c r="AI143" s="274"/>
      <c r="AJ143" s="274"/>
      <c r="AK143" s="274"/>
      <c r="AL143" s="274"/>
      <c r="AM143" s="270"/>
      <c r="AN143" s="189"/>
      <c r="AO143" s="189"/>
      <c r="AP143" s="189"/>
      <c r="AQ143" s="189"/>
      <c r="AR143" s="189"/>
      <c r="AS143" s="189"/>
      <c r="AT143" s="189"/>
      <c r="AU143" s="189"/>
      <c r="AV143" s="189"/>
      <c r="AW143" s="294"/>
      <c r="AX143" s="189"/>
      <c r="AY143" s="189"/>
      <c r="AZ143" s="189"/>
      <c r="BA143" s="189"/>
      <c r="BB143" s="257"/>
      <c r="BC143" s="257"/>
      <c r="BD143" s="263">
        <f t="shared" si="18"/>
        <v>11.583333333333334</v>
      </c>
      <c r="BE143" s="267">
        <v>41700</v>
      </c>
      <c r="BF143" s="261">
        <v>639.03976589000001</v>
      </c>
      <c r="BG143" s="261">
        <v>621.49919607221204</v>
      </c>
      <c r="BH143" s="261">
        <v>-617.58001362216805</v>
      </c>
      <c r="BI143" s="266">
        <v>52.890319037255402</v>
      </c>
      <c r="BJ143" s="266">
        <v>6.8902721490782497</v>
      </c>
      <c r="BK143" s="263">
        <f t="shared" si="19"/>
        <v>0.76964593654109326</v>
      </c>
      <c r="BL143" s="263">
        <f t="shared" si="20"/>
        <v>126.33274319107659</v>
      </c>
      <c r="BM143" s="267">
        <v>41700</v>
      </c>
      <c r="BN143" s="261">
        <v>639.03976589000001</v>
      </c>
      <c r="BO143" s="261">
        <v>591.28641485403102</v>
      </c>
      <c r="BP143" s="261">
        <v>-586.89806628837198</v>
      </c>
      <c r="BQ143" s="266">
        <v>52.685847398682299</v>
      </c>
      <c r="BR143" s="266">
        <v>6.6898987919264004</v>
      </c>
      <c r="BS143" s="263">
        <f t="shared" si="21"/>
        <v>0.55791637690372387</v>
      </c>
      <c r="BT143" s="263">
        <f t="shared" si="22"/>
        <v>126.33274319107659</v>
      </c>
      <c r="BU143" s="270"/>
      <c r="BV143" s="264">
        <v>88.356969351206203</v>
      </c>
      <c r="BW143" s="264">
        <v>63.099393575846499</v>
      </c>
      <c r="BX143" s="263">
        <f t="shared" si="23"/>
        <v>83.638844878182468</v>
      </c>
      <c r="BY143" s="263">
        <f t="shared" si="24"/>
        <v>59.876199276771203</v>
      </c>
      <c r="BZ143" s="270"/>
      <c r="CA143" s="270"/>
      <c r="CB143" s="270"/>
      <c r="CC143" s="270"/>
      <c r="CD143" s="270"/>
      <c r="CE143" s="270"/>
      <c r="CF143" s="270"/>
      <c r="CG143" s="270"/>
      <c r="CH143" s="270"/>
      <c r="CI143" s="270"/>
      <c r="CJ143" s="270"/>
      <c r="CK143" s="270"/>
      <c r="CL143" s="270"/>
      <c r="CM143" s="270"/>
      <c r="CN143" s="270"/>
      <c r="CO143" s="270"/>
      <c r="CP143" s="270"/>
      <c r="CQ143" s="270"/>
      <c r="CR143" s="270"/>
    </row>
    <row r="144" spans="1:96" ht="12" customHeight="1">
      <c r="A144" s="270"/>
      <c r="B144" s="270"/>
      <c r="C144" s="270"/>
      <c r="D144" s="270"/>
      <c r="E144" s="270"/>
      <c r="F144" s="270"/>
      <c r="G144" s="270"/>
      <c r="H144" s="270"/>
      <c r="I144" s="270"/>
      <c r="J144" s="270"/>
      <c r="K144" s="270"/>
      <c r="L144" s="270"/>
      <c r="M144" s="270"/>
      <c r="N144" s="270"/>
      <c r="O144" s="270"/>
      <c r="P144" s="270"/>
      <c r="Q144" s="270"/>
      <c r="R144" s="270"/>
      <c r="S144" s="270"/>
      <c r="T144" s="270"/>
      <c r="U144" s="270"/>
      <c r="V144" s="270"/>
      <c r="W144" s="270"/>
      <c r="X144" s="274"/>
      <c r="Y144" s="274"/>
      <c r="Z144" s="274"/>
      <c r="AA144" s="274"/>
      <c r="AB144" s="274"/>
      <c r="AC144" s="274"/>
      <c r="AD144" s="274"/>
      <c r="AE144" s="274"/>
      <c r="AF144" s="274"/>
      <c r="AG144" s="274"/>
      <c r="AH144" s="274"/>
      <c r="AI144" s="274"/>
      <c r="AJ144" s="274"/>
      <c r="AK144" s="274"/>
      <c r="AL144" s="274"/>
      <c r="AM144" s="270"/>
      <c r="AN144" s="189"/>
      <c r="AO144" s="189"/>
      <c r="AP144" s="189"/>
      <c r="AQ144" s="189"/>
      <c r="AR144" s="189"/>
      <c r="AS144" s="189"/>
      <c r="AT144" s="189"/>
      <c r="AU144" s="189"/>
      <c r="AV144" s="189"/>
      <c r="AW144" s="294"/>
      <c r="AX144" s="189"/>
      <c r="AY144" s="189"/>
      <c r="AZ144" s="189"/>
      <c r="BA144" s="189"/>
      <c r="BB144" s="257"/>
      <c r="BC144" s="257"/>
      <c r="BD144" s="263">
        <f t="shared" si="18"/>
        <v>11.666666666666666</v>
      </c>
      <c r="BE144" s="267">
        <v>42000</v>
      </c>
      <c r="BF144" s="261">
        <v>632.31187666999904</v>
      </c>
      <c r="BG144" s="261">
        <v>629.55046774851405</v>
      </c>
      <c r="BH144" s="261">
        <v>-626.24772056134498</v>
      </c>
      <c r="BI144" s="266">
        <v>52.945751306932799</v>
      </c>
      <c r="BJ144" s="266">
        <v>6.9414912124547703</v>
      </c>
      <c r="BK144" s="263">
        <f t="shared" si="19"/>
        <v>0.82086499991761386</v>
      </c>
      <c r="BL144" s="263">
        <f t="shared" si="20"/>
        <v>119.60485397107561</v>
      </c>
      <c r="BM144" s="267">
        <v>42000</v>
      </c>
      <c r="BN144" s="261">
        <v>632.31187666999904</v>
      </c>
      <c r="BO144" s="261">
        <v>598.27922666372297</v>
      </c>
      <c r="BP144" s="261">
        <v>-594.300110336427</v>
      </c>
      <c r="BQ144" s="266">
        <v>52.734558019236701</v>
      </c>
      <c r="BR144" s="266">
        <v>6.7356540186501404</v>
      </c>
      <c r="BS144" s="263">
        <f t="shared" si="21"/>
        <v>0.60367160362746386</v>
      </c>
      <c r="BT144" s="263">
        <f t="shared" si="22"/>
        <v>119.60485397107561</v>
      </c>
      <c r="BU144" s="270"/>
      <c r="BV144" s="264">
        <v>96.775564790681102</v>
      </c>
      <c r="BW144" s="264">
        <v>68.394816109013107</v>
      </c>
      <c r="BX144" s="263">
        <f t="shared" si="23"/>
        <v>92.057440317657367</v>
      </c>
      <c r="BY144" s="263">
        <f t="shared" si="24"/>
        <v>65.171621809937804</v>
      </c>
      <c r="BZ144" s="270"/>
      <c r="CA144" s="270"/>
      <c r="CB144" s="270"/>
      <c r="CC144" s="270"/>
      <c r="CD144" s="270"/>
      <c r="CE144" s="270"/>
      <c r="CF144" s="270"/>
      <c r="CG144" s="270"/>
      <c r="CH144" s="270"/>
      <c r="CI144" s="270"/>
      <c r="CJ144" s="270"/>
      <c r="CK144" s="270"/>
      <c r="CL144" s="270"/>
      <c r="CM144" s="270"/>
      <c r="CN144" s="270"/>
      <c r="CO144" s="270"/>
      <c r="CP144" s="270"/>
      <c r="CQ144" s="270"/>
      <c r="CR144" s="270"/>
    </row>
    <row r="145" spans="1:96" ht="12" customHeight="1">
      <c r="A145" s="270"/>
      <c r="B145" s="270"/>
      <c r="C145" s="270"/>
      <c r="D145" s="270"/>
      <c r="E145" s="270"/>
      <c r="F145" s="270"/>
      <c r="G145" s="270"/>
      <c r="H145" s="270"/>
      <c r="I145" s="270"/>
      <c r="J145" s="270"/>
      <c r="K145" s="270"/>
      <c r="L145" s="270"/>
      <c r="M145" s="270"/>
      <c r="N145" s="270"/>
      <c r="O145" s="270"/>
      <c r="P145" s="270"/>
      <c r="Q145" s="270"/>
      <c r="R145" s="270"/>
      <c r="S145" s="270"/>
      <c r="T145" s="270"/>
      <c r="U145" s="270"/>
      <c r="V145" s="270"/>
      <c r="W145" s="270"/>
      <c r="X145" s="274"/>
      <c r="Y145" s="274"/>
      <c r="Z145" s="274"/>
      <c r="AA145" s="274"/>
      <c r="AB145" s="274"/>
      <c r="AC145" s="274"/>
      <c r="AD145" s="274"/>
      <c r="AE145" s="274"/>
      <c r="AF145" s="274"/>
      <c r="AG145" s="274"/>
      <c r="AH145" s="274"/>
      <c r="AI145" s="274"/>
      <c r="AJ145" s="274"/>
      <c r="AK145" s="274"/>
      <c r="AL145" s="274"/>
      <c r="AM145" s="270"/>
      <c r="AN145" s="189"/>
      <c r="AO145" s="189"/>
      <c r="AP145" s="189"/>
      <c r="AQ145" s="189"/>
      <c r="AR145" s="189"/>
      <c r="AS145" s="189"/>
      <c r="AT145" s="189"/>
      <c r="AU145" s="189"/>
      <c r="AV145" s="189"/>
      <c r="AW145" s="294"/>
      <c r="AX145" s="189"/>
      <c r="AY145" s="189"/>
      <c r="AZ145" s="189"/>
      <c r="BA145" s="189"/>
      <c r="BB145" s="257"/>
      <c r="BC145" s="257"/>
      <c r="BD145" s="263">
        <f t="shared" si="18"/>
        <v>11.75</v>
      </c>
      <c r="BE145" s="267">
        <v>42300</v>
      </c>
      <c r="BF145" s="261">
        <v>624.24062605999995</v>
      </c>
      <c r="BG145" s="261">
        <v>636.09587908038804</v>
      </c>
      <c r="BH145" s="261">
        <v>-633.423290727054</v>
      </c>
      <c r="BI145" s="266">
        <v>52.991023420520499</v>
      </c>
      <c r="BJ145" s="266">
        <v>6.9825270241699497</v>
      </c>
      <c r="BK145" s="263">
        <f t="shared" si="19"/>
        <v>0.86190081163279331</v>
      </c>
      <c r="BL145" s="263">
        <f t="shared" si="20"/>
        <v>111.53360336107653</v>
      </c>
      <c r="BM145" s="267">
        <v>42300</v>
      </c>
      <c r="BN145" s="261">
        <v>624.24062605999995</v>
      </c>
      <c r="BO145" s="261">
        <v>604.15165844670605</v>
      </c>
      <c r="BP145" s="261">
        <v>-600.61431377174301</v>
      </c>
      <c r="BQ145" s="266">
        <v>52.775612898550698</v>
      </c>
      <c r="BR145" s="266">
        <v>6.7735885410716898</v>
      </c>
      <c r="BS145" s="263">
        <f t="shared" si="21"/>
        <v>0.64160612604901335</v>
      </c>
      <c r="BT145" s="263">
        <f t="shared" si="22"/>
        <v>111.53360336107653</v>
      </c>
      <c r="BU145" s="270"/>
      <c r="BV145" s="264">
        <v>104.13426653088</v>
      </c>
      <c r="BW145" s="264">
        <v>72.941173164609197</v>
      </c>
      <c r="BX145" s="263">
        <f t="shared" si="23"/>
        <v>99.416142057856263</v>
      </c>
      <c r="BY145" s="263">
        <f t="shared" si="24"/>
        <v>69.717978865533894</v>
      </c>
      <c r="BZ145" s="270"/>
      <c r="CA145" s="270"/>
      <c r="CB145" s="270"/>
      <c r="CC145" s="270"/>
      <c r="CD145" s="270"/>
      <c r="CE145" s="270"/>
      <c r="CF145" s="270"/>
      <c r="CG145" s="270"/>
      <c r="CH145" s="270"/>
      <c r="CI145" s="270"/>
      <c r="CJ145" s="270"/>
      <c r="CK145" s="270"/>
      <c r="CL145" s="270"/>
      <c r="CM145" s="270"/>
      <c r="CN145" s="270"/>
      <c r="CO145" s="270"/>
      <c r="CP145" s="270"/>
      <c r="CQ145" s="270"/>
      <c r="CR145" s="270"/>
    </row>
    <row r="146" spans="1:96" ht="12" customHeight="1">
      <c r="A146" s="270"/>
      <c r="B146" s="270"/>
      <c r="C146" s="270"/>
      <c r="D146" s="270"/>
      <c r="E146" s="270"/>
      <c r="F146" s="270"/>
      <c r="G146" s="270"/>
      <c r="H146" s="270"/>
      <c r="I146" s="270"/>
      <c r="J146" s="270"/>
      <c r="K146" s="270"/>
      <c r="L146" s="270"/>
      <c r="M146" s="270"/>
      <c r="N146" s="270"/>
      <c r="O146" s="270"/>
      <c r="P146" s="270"/>
      <c r="Q146" s="270"/>
      <c r="R146" s="270"/>
      <c r="S146" s="270"/>
      <c r="T146" s="270"/>
      <c r="U146" s="270"/>
      <c r="V146" s="270"/>
      <c r="W146" s="270"/>
      <c r="X146" s="274"/>
      <c r="Y146" s="274"/>
      <c r="Z146" s="274"/>
      <c r="AA146" s="274"/>
      <c r="AB146" s="274"/>
      <c r="AC146" s="274"/>
      <c r="AD146" s="274"/>
      <c r="AE146" s="274"/>
      <c r="AF146" s="274"/>
      <c r="AG146" s="274"/>
      <c r="AH146" s="274"/>
      <c r="AI146" s="274"/>
      <c r="AJ146" s="274"/>
      <c r="AK146" s="274"/>
      <c r="AL146" s="274"/>
      <c r="AM146" s="270"/>
      <c r="AN146" s="189"/>
      <c r="AO146" s="189"/>
      <c r="AP146" s="189"/>
      <c r="AQ146" s="189"/>
      <c r="AR146" s="189"/>
      <c r="AS146" s="189"/>
      <c r="AT146" s="189"/>
      <c r="AU146" s="189"/>
      <c r="AV146" s="189"/>
      <c r="AW146" s="294"/>
      <c r="AX146" s="189"/>
      <c r="AY146" s="189"/>
      <c r="AZ146" s="189"/>
      <c r="BA146" s="189"/>
      <c r="BB146" s="257"/>
      <c r="BC146" s="257"/>
      <c r="BD146" s="263">
        <f t="shared" si="18"/>
        <v>11.833333333333334</v>
      </c>
      <c r="BE146" s="267">
        <v>42600</v>
      </c>
      <c r="BF146" s="261">
        <v>614.91444438999997</v>
      </c>
      <c r="BG146" s="261">
        <v>641.09978825975804</v>
      </c>
      <c r="BH146" s="261">
        <v>-639.06403069367298</v>
      </c>
      <c r="BI146" s="266">
        <v>53.026010558004302</v>
      </c>
      <c r="BJ146" s="266">
        <v>7.0132877524100898</v>
      </c>
      <c r="BK146" s="263">
        <f t="shared" si="19"/>
        <v>0.8926615398729334</v>
      </c>
      <c r="BL146" s="263">
        <f t="shared" si="20"/>
        <v>102.20742169107655</v>
      </c>
      <c r="BM146" s="267">
        <v>42600</v>
      </c>
      <c r="BN146" s="261">
        <v>614.91444438999997</v>
      </c>
      <c r="BO146" s="261">
        <v>608.85885282180197</v>
      </c>
      <c r="BP146" s="261">
        <v>-605.78935370404997</v>
      </c>
      <c r="BQ146" s="266">
        <v>52.808782963202901</v>
      </c>
      <c r="BR146" s="266">
        <v>6.8035110096965301</v>
      </c>
      <c r="BS146" s="263">
        <f t="shared" si="21"/>
        <v>0.67152859467385362</v>
      </c>
      <c r="BT146" s="263">
        <f t="shared" si="22"/>
        <v>102.20742169107655</v>
      </c>
      <c r="BU146" s="270"/>
      <c r="BV146" s="264">
        <v>110.352481483804</v>
      </c>
      <c r="BW146" s="264">
        <v>76.688672677785803</v>
      </c>
      <c r="BX146" s="263">
        <f t="shared" si="23"/>
        <v>105.63435701078026</v>
      </c>
      <c r="BY146" s="263">
        <f t="shared" si="24"/>
        <v>73.4654783787105</v>
      </c>
      <c r="BZ146" s="270"/>
      <c r="CA146" s="270"/>
      <c r="CB146" s="270"/>
      <c r="CC146" s="270"/>
      <c r="CD146" s="270"/>
      <c r="CE146" s="270"/>
      <c r="CF146" s="270"/>
      <c r="CG146" s="270"/>
      <c r="CH146" s="270"/>
      <c r="CI146" s="270"/>
      <c r="CJ146" s="270"/>
      <c r="CK146" s="270"/>
      <c r="CL146" s="270"/>
      <c r="CM146" s="270"/>
      <c r="CN146" s="270"/>
      <c r="CO146" s="270"/>
      <c r="CP146" s="270"/>
      <c r="CQ146" s="270"/>
      <c r="CR146" s="270"/>
    </row>
    <row r="147" spans="1:96" ht="12" customHeight="1">
      <c r="A147" s="270"/>
      <c r="B147" s="270"/>
      <c r="C147" s="270"/>
      <c r="D147" s="270"/>
      <c r="E147" s="270"/>
      <c r="F147" s="270"/>
      <c r="G147" s="270"/>
      <c r="H147" s="270"/>
      <c r="I147" s="270"/>
      <c r="J147" s="270"/>
      <c r="K147" s="270"/>
      <c r="L147" s="270"/>
      <c r="M147" s="270"/>
      <c r="N147" s="270"/>
      <c r="O147" s="270"/>
      <c r="P147" s="270"/>
      <c r="Q147" s="270"/>
      <c r="R147" s="270"/>
      <c r="S147" s="270"/>
      <c r="T147" s="270"/>
      <c r="U147" s="270"/>
      <c r="V147" s="270"/>
      <c r="W147" s="270"/>
      <c r="X147" s="274"/>
      <c r="Y147" s="274"/>
      <c r="Z147" s="274"/>
      <c r="AA147" s="274"/>
      <c r="AB147" s="274"/>
      <c r="AC147" s="274"/>
      <c r="AD147" s="274"/>
      <c r="AE147" s="274"/>
      <c r="AF147" s="274"/>
      <c r="AG147" s="274"/>
      <c r="AH147" s="274"/>
      <c r="AI147" s="274"/>
      <c r="AJ147" s="274"/>
      <c r="AK147" s="274"/>
      <c r="AL147" s="274"/>
      <c r="AM147" s="270"/>
      <c r="AN147" s="189"/>
      <c r="AO147" s="189"/>
      <c r="AP147" s="189"/>
      <c r="AQ147" s="189"/>
      <c r="AR147" s="189"/>
      <c r="AS147" s="189"/>
      <c r="AT147" s="189"/>
      <c r="AU147" s="189"/>
      <c r="AV147" s="189"/>
      <c r="AW147" s="294"/>
      <c r="AX147" s="189"/>
      <c r="AY147" s="189"/>
      <c r="AZ147" s="189"/>
      <c r="BA147" s="189"/>
      <c r="BB147" s="257"/>
      <c r="BC147" s="257"/>
      <c r="BD147" s="263">
        <f t="shared" si="18"/>
        <v>11.916666666666666</v>
      </c>
      <c r="BE147" s="267">
        <v>42900</v>
      </c>
      <c r="BF147" s="261">
        <v>604.43551124999999</v>
      </c>
      <c r="BG147" s="261">
        <v>644.54670378004801</v>
      </c>
      <c r="BH147" s="261">
        <v>-643.14807875529198</v>
      </c>
      <c r="BI147" s="266">
        <v>53.050693308250899</v>
      </c>
      <c r="BJ147" s="266">
        <v>7.0337821579530502</v>
      </c>
      <c r="BK147" s="263">
        <f t="shared" si="19"/>
        <v>0.91315594541589373</v>
      </c>
      <c r="BL147" s="263">
        <f t="shared" si="20"/>
        <v>91.728488551076566</v>
      </c>
      <c r="BM147" s="267">
        <v>42900</v>
      </c>
      <c r="BN147" s="261">
        <v>604.43551124999999</v>
      </c>
      <c r="BO147" s="261">
        <v>612.37285220835702</v>
      </c>
      <c r="BP147" s="261">
        <v>-609.79113069388802</v>
      </c>
      <c r="BQ147" s="266">
        <v>52.833937911600501</v>
      </c>
      <c r="BR147" s="266">
        <v>6.8253252602803798</v>
      </c>
      <c r="BS147" s="263">
        <f t="shared" si="21"/>
        <v>0.69334284525770329</v>
      </c>
      <c r="BT147" s="263">
        <f t="shared" si="22"/>
        <v>91.728488551076566</v>
      </c>
      <c r="BU147" s="270"/>
      <c r="BV147" s="264">
        <v>115.362107263656</v>
      </c>
      <c r="BW147" s="264">
        <v>79.596271735172806</v>
      </c>
      <c r="BX147" s="263">
        <f t="shared" si="23"/>
        <v>110.64398279063226</v>
      </c>
      <c r="BY147" s="263">
        <f t="shared" si="24"/>
        <v>76.373077436097503</v>
      </c>
      <c r="BZ147" s="270"/>
      <c r="CA147" s="270"/>
      <c r="CB147" s="270"/>
      <c r="CC147" s="270"/>
      <c r="CD147" s="270"/>
      <c r="CE147" s="270"/>
      <c r="CF147" s="270"/>
      <c r="CG147" s="270"/>
      <c r="CH147" s="270"/>
      <c r="CI147" s="270"/>
      <c r="CJ147" s="270"/>
      <c r="CK147" s="270"/>
      <c r="CL147" s="270"/>
      <c r="CM147" s="270"/>
      <c r="CN147" s="270"/>
      <c r="CO147" s="270"/>
      <c r="CP147" s="270"/>
      <c r="CQ147" s="270"/>
      <c r="CR147" s="270"/>
    </row>
    <row r="148" spans="1:96" ht="12" customHeight="1">
      <c r="A148" s="270"/>
      <c r="B148" s="270"/>
      <c r="C148" s="270"/>
      <c r="D148" s="270"/>
      <c r="E148" s="270"/>
      <c r="F148" s="270"/>
      <c r="G148" s="270"/>
      <c r="H148" s="270"/>
      <c r="I148" s="270"/>
      <c r="J148" s="270"/>
      <c r="K148" s="270"/>
      <c r="L148" s="270"/>
      <c r="M148" s="270"/>
      <c r="N148" s="270"/>
      <c r="O148" s="270"/>
      <c r="P148" s="270"/>
      <c r="Q148" s="270"/>
      <c r="R148" s="270"/>
      <c r="S148" s="270"/>
      <c r="T148" s="270"/>
      <c r="U148" s="270"/>
      <c r="V148" s="270"/>
      <c r="W148" s="270"/>
      <c r="X148" s="274"/>
      <c r="Y148" s="274"/>
      <c r="Z148" s="274"/>
      <c r="AA148" s="274"/>
      <c r="AB148" s="274"/>
      <c r="AC148" s="274"/>
      <c r="AD148" s="274"/>
      <c r="AE148" s="274"/>
      <c r="AF148" s="274"/>
      <c r="AG148" s="274"/>
      <c r="AH148" s="274"/>
      <c r="AI148" s="274"/>
      <c r="AJ148" s="274"/>
      <c r="AK148" s="274"/>
      <c r="AL148" s="274"/>
      <c r="AM148" s="270"/>
      <c r="AN148" s="189"/>
      <c r="AO148" s="189"/>
      <c r="AP148" s="189"/>
      <c r="AQ148" s="189"/>
      <c r="AR148" s="189"/>
      <c r="AS148" s="189"/>
      <c r="AT148" s="189"/>
      <c r="AU148" s="189"/>
      <c r="AV148" s="189"/>
      <c r="AW148" s="294"/>
      <c r="AX148" s="189"/>
      <c r="AY148" s="189"/>
      <c r="AZ148" s="189"/>
      <c r="BA148" s="189"/>
      <c r="BB148" s="257"/>
      <c r="BC148" s="257"/>
      <c r="BD148" s="263">
        <f t="shared" si="18"/>
        <v>12</v>
      </c>
      <c r="BE148" s="267">
        <v>43200</v>
      </c>
      <c r="BF148" s="261">
        <v>592.91863602000001</v>
      </c>
      <c r="BG148" s="261">
        <v>646.43997562097195</v>
      </c>
      <c r="BH148" s="261">
        <v>-645.67303215884203</v>
      </c>
      <c r="BI148" s="266">
        <v>53.065147212949697</v>
      </c>
      <c r="BJ148" s="266">
        <v>7.0441100581150602</v>
      </c>
      <c r="BK148" s="263">
        <f t="shared" si="19"/>
        <v>0.92348384557790375</v>
      </c>
      <c r="BL148" s="263">
        <f t="shared" si="20"/>
        <v>80.211613321076584</v>
      </c>
      <c r="BM148" s="267">
        <v>43200</v>
      </c>
      <c r="BN148" s="261">
        <v>592.91863602000001</v>
      </c>
      <c r="BO148" s="261">
        <v>614.68179470888697</v>
      </c>
      <c r="BP148" s="261">
        <v>-612.60197885980301</v>
      </c>
      <c r="BQ148" s="266">
        <v>52.851038426102399</v>
      </c>
      <c r="BR148" s="266">
        <v>6.8390229077998201</v>
      </c>
      <c r="BS148" s="263">
        <f t="shared" si="21"/>
        <v>0.70704049277714365</v>
      </c>
      <c r="BT148" s="263">
        <f t="shared" si="22"/>
        <v>80.211613321076584</v>
      </c>
      <c r="BU148" s="270"/>
      <c r="BV148" s="264">
        <v>119.10827804959</v>
      </c>
      <c r="BW148" s="264">
        <v>81.632126080137596</v>
      </c>
      <c r="BX148" s="263">
        <f t="shared" si="23"/>
        <v>114.39015357656626</v>
      </c>
      <c r="BY148" s="263">
        <f t="shared" si="24"/>
        <v>78.408931781062293</v>
      </c>
      <c r="BZ148" s="270"/>
      <c r="CA148" s="270"/>
      <c r="CB148" s="270"/>
      <c r="CC148" s="270"/>
      <c r="CD148" s="270"/>
      <c r="CE148" s="270"/>
      <c r="CF148" s="270"/>
      <c r="CG148" s="270"/>
      <c r="CH148" s="270"/>
      <c r="CI148" s="270"/>
      <c r="CJ148" s="270"/>
      <c r="CK148" s="270"/>
      <c r="CL148" s="270"/>
      <c r="CM148" s="270"/>
      <c r="CN148" s="270"/>
      <c r="CO148" s="270"/>
      <c r="CP148" s="270"/>
      <c r="CQ148" s="270"/>
      <c r="CR148" s="270"/>
    </row>
    <row r="149" spans="1:96" ht="12" customHeight="1">
      <c r="A149" s="270"/>
      <c r="B149" s="270"/>
      <c r="C149" s="270"/>
      <c r="D149" s="270"/>
      <c r="E149" s="270"/>
      <c r="F149" s="270"/>
      <c r="G149" s="270"/>
      <c r="H149" s="270"/>
      <c r="I149" s="270"/>
      <c r="J149" s="270"/>
      <c r="K149" s="270"/>
      <c r="L149" s="270"/>
      <c r="M149" s="270"/>
      <c r="N149" s="270"/>
      <c r="O149" s="270"/>
      <c r="P149" s="270"/>
      <c r="Q149" s="270"/>
      <c r="R149" s="270"/>
      <c r="S149" s="270"/>
      <c r="T149" s="270"/>
      <c r="U149" s="270"/>
      <c r="V149" s="270"/>
      <c r="W149" s="270"/>
      <c r="X149" s="274"/>
      <c r="Y149" s="274"/>
      <c r="Z149" s="274"/>
      <c r="AA149" s="274"/>
      <c r="AB149" s="274"/>
      <c r="AC149" s="274"/>
      <c r="AD149" s="274"/>
      <c r="AE149" s="274"/>
      <c r="AF149" s="274"/>
      <c r="AG149" s="274"/>
      <c r="AH149" s="274"/>
      <c r="AI149" s="274"/>
      <c r="AJ149" s="274"/>
      <c r="AK149" s="274"/>
      <c r="AL149" s="274"/>
      <c r="AM149" s="270"/>
      <c r="AN149" s="189"/>
      <c r="AO149" s="189"/>
      <c r="AP149" s="189"/>
      <c r="AQ149" s="189"/>
      <c r="AR149" s="189"/>
      <c r="AS149" s="189"/>
      <c r="AT149" s="189"/>
      <c r="AU149" s="189"/>
      <c r="AV149" s="189"/>
      <c r="AW149" s="294"/>
      <c r="AX149" s="189"/>
      <c r="AY149" s="189"/>
      <c r="AZ149" s="189"/>
      <c r="BA149" s="189"/>
      <c r="BB149" s="257"/>
      <c r="BC149" s="257"/>
      <c r="BD149" s="263">
        <f t="shared" si="18"/>
        <v>12.083333333333334</v>
      </c>
      <c r="BE149" s="267">
        <v>43500</v>
      </c>
      <c r="BF149" s="261">
        <v>580.49</v>
      </c>
      <c r="BG149" s="261">
        <v>646.80041047767099</v>
      </c>
      <c r="BH149" s="261">
        <v>-646.65450416744898</v>
      </c>
      <c r="BI149" s="266">
        <v>53.069533324018202</v>
      </c>
      <c r="BJ149" s="266">
        <v>7.0444536624376797</v>
      </c>
      <c r="BK149" s="263">
        <f t="shared" si="19"/>
        <v>0.92382744990052323</v>
      </c>
      <c r="BL149" s="263">
        <f t="shared" si="20"/>
        <v>67.782977301076585</v>
      </c>
      <c r="BM149" s="267">
        <v>43500</v>
      </c>
      <c r="BN149" s="261">
        <v>580.49</v>
      </c>
      <c r="BO149" s="261">
        <v>615.78896527313805</v>
      </c>
      <c r="BP149" s="261">
        <v>-614.21972170125105</v>
      </c>
      <c r="BQ149" s="266">
        <v>52.860128550720297</v>
      </c>
      <c r="BR149" s="266">
        <v>6.8446761146429598</v>
      </c>
      <c r="BS149" s="263">
        <f t="shared" si="21"/>
        <v>0.71269369962028328</v>
      </c>
      <c r="BT149" s="263">
        <f t="shared" si="22"/>
        <v>67.782977301076585</v>
      </c>
      <c r="BU149" s="270"/>
      <c r="BV149" s="264">
        <v>121.549965480564</v>
      </c>
      <c r="BW149" s="264">
        <v>82.773938873622498</v>
      </c>
      <c r="BX149" s="263">
        <f t="shared" si="23"/>
        <v>116.83184100754026</v>
      </c>
      <c r="BY149" s="263">
        <f t="shared" si="24"/>
        <v>79.550744574547195</v>
      </c>
      <c r="BZ149" s="270"/>
      <c r="CA149" s="270"/>
      <c r="CB149" s="270"/>
      <c r="CC149" s="270"/>
      <c r="CD149" s="270"/>
      <c r="CE149" s="270"/>
      <c r="CF149" s="270"/>
      <c r="CG149" s="270"/>
      <c r="CH149" s="270"/>
      <c r="CI149" s="270"/>
      <c r="CJ149" s="270"/>
      <c r="CK149" s="270"/>
      <c r="CL149" s="270"/>
      <c r="CM149" s="270"/>
      <c r="CN149" s="270"/>
      <c r="CO149" s="270"/>
      <c r="CP149" s="270"/>
      <c r="CQ149" s="270"/>
      <c r="CR149" s="270"/>
    </row>
    <row r="150" spans="1:96" ht="12" customHeight="1">
      <c r="A150" s="270"/>
      <c r="B150" s="270"/>
      <c r="C150" s="270"/>
      <c r="D150" s="270"/>
      <c r="E150" s="270"/>
      <c r="F150" s="270"/>
      <c r="G150" s="270"/>
      <c r="H150" s="270"/>
      <c r="I150" s="270"/>
      <c r="J150" s="270"/>
      <c r="K150" s="270"/>
      <c r="L150" s="270"/>
      <c r="M150" s="270"/>
      <c r="N150" s="270"/>
      <c r="O150" s="270"/>
      <c r="P150" s="270"/>
      <c r="Q150" s="270"/>
      <c r="R150" s="270"/>
      <c r="S150" s="270"/>
      <c r="T150" s="270"/>
      <c r="U150" s="270"/>
      <c r="V150" s="270"/>
      <c r="W150" s="270"/>
      <c r="X150" s="274"/>
      <c r="Y150" s="274"/>
      <c r="Z150" s="274"/>
      <c r="AA150" s="274"/>
      <c r="AB150" s="274"/>
      <c r="AC150" s="274"/>
      <c r="AD150" s="274"/>
      <c r="AE150" s="274"/>
      <c r="AF150" s="274"/>
      <c r="AG150" s="274"/>
      <c r="AH150" s="274"/>
      <c r="AI150" s="274"/>
      <c r="AJ150" s="274"/>
      <c r="AK150" s="274"/>
      <c r="AL150" s="274"/>
      <c r="AM150" s="270"/>
      <c r="AN150" s="189"/>
      <c r="AO150" s="189"/>
      <c r="AP150" s="189"/>
      <c r="AQ150" s="189"/>
      <c r="AR150" s="189"/>
      <c r="AS150" s="189"/>
      <c r="AT150" s="189"/>
      <c r="AU150" s="189"/>
      <c r="AV150" s="189"/>
      <c r="AW150" s="294"/>
      <c r="AX150" s="189"/>
      <c r="AY150" s="189"/>
      <c r="AZ150" s="189"/>
      <c r="BA150" s="189"/>
      <c r="BB150" s="257"/>
      <c r="BC150" s="257"/>
      <c r="BD150" s="263">
        <f t="shared" si="18"/>
        <v>12.166666666666666</v>
      </c>
      <c r="BE150" s="267">
        <v>43800</v>
      </c>
      <c r="BF150" s="261">
        <v>567.28577393</v>
      </c>
      <c r="BG150" s="261">
        <v>645.664827506047</v>
      </c>
      <c r="BH150" s="261">
        <v>-646.12462896577802</v>
      </c>
      <c r="BI150" s="266">
        <v>53.064089651387199</v>
      </c>
      <c r="BJ150" s="266">
        <v>7.0350696672516397</v>
      </c>
      <c r="BK150" s="263">
        <f t="shared" si="19"/>
        <v>0.91444345471448329</v>
      </c>
      <c r="BL150" s="263">
        <f t="shared" si="20"/>
        <v>54.578751231076581</v>
      </c>
      <c r="BM150" s="267">
        <v>43800</v>
      </c>
      <c r="BN150" s="261">
        <v>567.28577393</v>
      </c>
      <c r="BO150" s="261">
        <v>615.71173185309203</v>
      </c>
      <c r="BP150" s="261">
        <v>-614.65660739441705</v>
      </c>
      <c r="BQ150" s="266">
        <v>52.861328321557998</v>
      </c>
      <c r="BR150" s="266">
        <v>6.8424305945655002</v>
      </c>
      <c r="BS150" s="263">
        <f t="shared" si="21"/>
        <v>0.71044817954282369</v>
      </c>
      <c r="BT150" s="263">
        <f t="shared" si="22"/>
        <v>54.578751231076581</v>
      </c>
      <c r="BU150" s="270"/>
      <c r="BV150" s="264">
        <v>122.660428001214</v>
      </c>
      <c r="BW150" s="264">
        <v>83.009204890902495</v>
      </c>
      <c r="BX150" s="263">
        <f t="shared" si="23"/>
        <v>117.94230352819027</v>
      </c>
      <c r="BY150" s="263">
        <f t="shared" si="24"/>
        <v>79.786010591827193</v>
      </c>
      <c r="BZ150" s="270"/>
      <c r="CA150" s="270"/>
      <c r="CB150" s="270"/>
      <c r="CC150" s="270"/>
      <c r="CD150" s="270"/>
      <c r="CE150" s="270"/>
      <c r="CF150" s="270"/>
      <c r="CG150" s="270"/>
      <c r="CH150" s="270"/>
      <c r="CI150" s="270"/>
      <c r="CJ150" s="270"/>
      <c r="CK150" s="270"/>
      <c r="CL150" s="270"/>
      <c r="CM150" s="270"/>
      <c r="CN150" s="270"/>
      <c r="CO150" s="270"/>
      <c r="CP150" s="270"/>
      <c r="CQ150" s="270"/>
      <c r="CR150" s="270"/>
    </row>
    <row r="151" spans="1:96" ht="12" customHeight="1">
      <c r="A151" s="270"/>
      <c r="B151" s="270"/>
      <c r="C151" s="270"/>
      <c r="D151" s="270"/>
      <c r="E151" s="270"/>
      <c r="F151" s="270"/>
      <c r="G151" s="270"/>
      <c r="H151" s="270"/>
      <c r="I151" s="270"/>
      <c r="J151" s="270"/>
      <c r="K151" s="270"/>
      <c r="L151" s="270"/>
      <c r="M151" s="270"/>
      <c r="N151" s="270"/>
      <c r="O151" s="270"/>
      <c r="P151" s="270"/>
      <c r="Q151" s="270"/>
      <c r="R151" s="270"/>
      <c r="S151" s="270"/>
      <c r="T151" s="270"/>
      <c r="U151" s="270"/>
      <c r="V151" s="270"/>
      <c r="W151" s="270"/>
      <c r="X151" s="274"/>
      <c r="Y151" s="274"/>
      <c r="Z151" s="274"/>
      <c r="AA151" s="274"/>
      <c r="AB151" s="274"/>
      <c r="AC151" s="274"/>
      <c r="AD151" s="274"/>
      <c r="AE151" s="274"/>
      <c r="AF151" s="274"/>
      <c r="AG151" s="274"/>
      <c r="AH151" s="274"/>
      <c r="AI151" s="274"/>
      <c r="AJ151" s="274"/>
      <c r="AK151" s="274"/>
      <c r="AL151" s="274"/>
      <c r="AM151" s="270"/>
      <c r="AN151" s="189"/>
      <c r="AO151" s="189"/>
      <c r="AP151" s="189"/>
      <c r="AQ151" s="189"/>
      <c r="AR151" s="189"/>
      <c r="AS151" s="189"/>
      <c r="AT151" s="189"/>
      <c r="AU151" s="189"/>
      <c r="AV151" s="189"/>
      <c r="AW151" s="294"/>
      <c r="AX151" s="189"/>
      <c r="AY151" s="189"/>
      <c r="AZ151" s="189"/>
      <c r="BA151" s="189"/>
      <c r="BB151" s="257"/>
      <c r="BC151" s="257"/>
      <c r="BD151" s="263">
        <f t="shared" si="18"/>
        <v>12.25</v>
      </c>
      <c r="BE151" s="267">
        <v>44100</v>
      </c>
      <c r="BF151" s="261">
        <v>553.45062605999999</v>
      </c>
      <c r="BG151" s="261">
        <v>643.08456840245401</v>
      </c>
      <c r="BH151" s="261">
        <v>-644.13052841817205</v>
      </c>
      <c r="BI151" s="266">
        <v>53.049123371959901</v>
      </c>
      <c r="BJ151" s="266">
        <v>7.0162819951667199</v>
      </c>
      <c r="BK151" s="263">
        <f t="shared" si="19"/>
        <v>0.89565578262956347</v>
      </c>
      <c r="BL151" s="263">
        <f t="shared" si="20"/>
        <v>40.743603361076566</v>
      </c>
      <c r="BM151" s="267">
        <v>44100</v>
      </c>
      <c r="BN151" s="261">
        <v>553.45062605999999</v>
      </c>
      <c r="BO151" s="261">
        <v>614.48039178229601</v>
      </c>
      <c r="BP151" s="261">
        <v>-613.93815142147605</v>
      </c>
      <c r="BQ151" s="266">
        <v>52.854826688747998</v>
      </c>
      <c r="BR151" s="266">
        <v>6.8324988768907602</v>
      </c>
      <c r="BS151" s="263">
        <f t="shared" si="21"/>
        <v>0.7005164618680837</v>
      </c>
      <c r="BT151" s="263">
        <f t="shared" si="22"/>
        <v>40.743603361076566</v>
      </c>
      <c r="BU151" s="270"/>
      <c r="BV151" s="264">
        <v>122.42750373750199</v>
      </c>
      <c r="BW151" s="264">
        <v>82.335347479804497</v>
      </c>
      <c r="BX151" s="263">
        <f t="shared" si="23"/>
        <v>117.70937926447826</v>
      </c>
      <c r="BY151" s="263">
        <f t="shared" si="24"/>
        <v>79.112153180729194</v>
      </c>
      <c r="BZ151" s="270"/>
      <c r="CA151" s="270"/>
      <c r="CB151" s="270"/>
      <c r="CC151" s="270"/>
      <c r="CD151" s="270"/>
      <c r="CE151" s="270"/>
      <c r="CF151" s="270"/>
      <c r="CG151" s="270"/>
      <c r="CH151" s="270"/>
      <c r="CI151" s="270"/>
      <c r="CJ151" s="270"/>
      <c r="CK151" s="270"/>
      <c r="CL151" s="270"/>
      <c r="CM151" s="270"/>
      <c r="CN151" s="270"/>
      <c r="CO151" s="270"/>
      <c r="CP151" s="270"/>
      <c r="CQ151" s="270"/>
      <c r="CR151" s="270"/>
    </row>
    <row r="152" spans="1:96" ht="12" customHeight="1">
      <c r="A152" s="270"/>
      <c r="B152" s="270"/>
      <c r="C152" s="270"/>
      <c r="D152" s="270"/>
      <c r="E152" s="270"/>
      <c r="F152" s="270"/>
      <c r="G152" s="270"/>
      <c r="H152" s="270"/>
      <c r="I152" s="270"/>
      <c r="J152" s="270"/>
      <c r="K152" s="270"/>
      <c r="L152" s="270"/>
      <c r="M152" s="270"/>
      <c r="N152" s="270"/>
      <c r="O152" s="270"/>
      <c r="P152" s="270"/>
      <c r="Q152" s="270"/>
      <c r="R152" s="270"/>
      <c r="S152" s="270"/>
      <c r="T152" s="270"/>
      <c r="U152" s="270"/>
      <c r="V152" s="270"/>
      <c r="W152" s="270"/>
      <c r="X152" s="274"/>
      <c r="Y152" s="274"/>
      <c r="Z152" s="274"/>
      <c r="AA152" s="274"/>
      <c r="AB152" s="274"/>
      <c r="AC152" s="274"/>
      <c r="AD152" s="274"/>
      <c r="AE152" s="274"/>
      <c r="AF152" s="274"/>
      <c r="AG152" s="274"/>
      <c r="AH152" s="274"/>
      <c r="AI152" s="274"/>
      <c r="AJ152" s="274"/>
      <c r="AK152" s="274"/>
      <c r="AL152" s="274"/>
      <c r="AM152" s="270"/>
      <c r="AN152" s="189"/>
      <c r="AO152" s="189"/>
      <c r="AP152" s="189"/>
      <c r="AQ152" s="189"/>
      <c r="AR152" s="189"/>
      <c r="AS152" s="189"/>
      <c r="AT152" s="189"/>
      <c r="AU152" s="189"/>
      <c r="AV152" s="189"/>
      <c r="AW152" s="294"/>
      <c r="AX152" s="189"/>
      <c r="AY152" s="189"/>
      <c r="AZ152" s="189"/>
      <c r="BA152" s="189"/>
      <c r="BB152" s="257"/>
      <c r="BC152" s="257"/>
      <c r="BD152" s="263">
        <f t="shared" si="18"/>
        <v>12.333333333333334</v>
      </c>
      <c r="BE152" s="267">
        <v>44400</v>
      </c>
      <c r="BF152" s="261">
        <v>539.13613719</v>
      </c>
      <c r="BG152" s="261">
        <v>639.12397476846604</v>
      </c>
      <c r="BH152" s="261">
        <v>-640.73275305745904</v>
      </c>
      <c r="BI152" s="266">
        <v>53.025003678835901</v>
      </c>
      <c r="BJ152" s="266">
        <v>6.98847507527997</v>
      </c>
      <c r="BK152" s="263">
        <f t="shared" si="19"/>
        <v>0.86784886274281359</v>
      </c>
      <c r="BL152" s="263">
        <f t="shared" si="20"/>
        <v>26.429114491076575</v>
      </c>
      <c r="BM152" s="267">
        <v>44400</v>
      </c>
      <c r="BN152" s="261">
        <v>539.13613719</v>
      </c>
      <c r="BO152" s="261">
        <v>612.13695067246999</v>
      </c>
      <c r="BP152" s="261">
        <v>-612.10191040871905</v>
      </c>
      <c r="BQ152" s="266">
        <v>52.840874739751698</v>
      </c>
      <c r="BR152" s="266">
        <v>6.8151538341801796</v>
      </c>
      <c r="BS152" s="263">
        <f t="shared" si="21"/>
        <v>0.68317141915750312</v>
      </c>
      <c r="BT152" s="263">
        <f t="shared" si="22"/>
        <v>26.429114491076575</v>
      </c>
      <c r="BU152" s="270"/>
      <c r="BV152" s="264">
        <v>120.85374369453</v>
      </c>
      <c r="BW152" s="264">
        <v>80.759746780405493</v>
      </c>
      <c r="BX152" s="263">
        <f t="shared" si="23"/>
        <v>116.13561922150626</v>
      </c>
      <c r="BY152" s="263">
        <f t="shared" si="24"/>
        <v>77.53655248133019</v>
      </c>
      <c r="BZ152" s="270"/>
      <c r="CA152" s="270"/>
      <c r="CB152" s="270"/>
      <c r="CC152" s="270"/>
      <c r="CD152" s="270"/>
      <c r="CE152" s="270"/>
      <c r="CF152" s="270"/>
      <c r="CG152" s="270"/>
      <c r="CH152" s="270"/>
      <c r="CI152" s="270"/>
      <c r="CJ152" s="270"/>
      <c r="CK152" s="270"/>
      <c r="CL152" s="270"/>
      <c r="CM152" s="270"/>
      <c r="CN152" s="270"/>
      <c r="CO152" s="270"/>
      <c r="CP152" s="270"/>
      <c r="CQ152" s="270"/>
      <c r="CR152" s="270"/>
    </row>
    <row r="153" spans="1:96" ht="12" customHeight="1">
      <c r="A153" s="270"/>
      <c r="B153" s="270"/>
      <c r="C153" s="270"/>
      <c r="D153" s="270"/>
      <c r="E153" s="270"/>
      <c r="F153" s="270"/>
      <c r="G153" s="270"/>
      <c r="H153" s="270"/>
      <c r="I153" s="270"/>
      <c r="J153" s="270"/>
      <c r="K153" s="270"/>
      <c r="L153" s="270"/>
      <c r="M153" s="270"/>
      <c r="N153" s="270"/>
      <c r="O153" s="270"/>
      <c r="P153" s="270"/>
      <c r="Q153" s="270"/>
      <c r="R153" s="270"/>
      <c r="S153" s="270"/>
      <c r="T153" s="270"/>
      <c r="U153" s="270"/>
      <c r="V153" s="270"/>
      <c r="W153" s="270"/>
      <c r="X153" s="274"/>
      <c r="Y153" s="274"/>
      <c r="Z153" s="274"/>
      <c r="AA153" s="274"/>
      <c r="AB153" s="274"/>
      <c r="AC153" s="274"/>
      <c r="AD153" s="274"/>
      <c r="AE153" s="274"/>
      <c r="AF153" s="274"/>
      <c r="AG153" s="274"/>
      <c r="AH153" s="274"/>
      <c r="AI153" s="274"/>
      <c r="AJ153" s="274"/>
      <c r="AK153" s="274"/>
      <c r="AL153" s="274"/>
      <c r="AM153" s="270"/>
      <c r="AN153" s="189"/>
      <c r="AO153" s="189"/>
      <c r="AP153" s="189"/>
      <c r="AQ153" s="189"/>
      <c r="AR153" s="189"/>
      <c r="AS153" s="189"/>
      <c r="AT153" s="189"/>
      <c r="AU153" s="189"/>
      <c r="AV153" s="189"/>
      <c r="AW153" s="294"/>
      <c r="AX153" s="189"/>
      <c r="AY153" s="189"/>
      <c r="AZ153" s="189"/>
      <c r="BA153" s="189"/>
      <c r="BB153" s="257"/>
      <c r="BC153" s="257"/>
      <c r="BD153" s="263">
        <f t="shared" si="18"/>
        <v>12.416666666666666</v>
      </c>
      <c r="BE153" s="267">
        <v>44700</v>
      </c>
      <c r="BF153" s="261">
        <v>524.49913982999999</v>
      </c>
      <c r="BG153" s="261">
        <v>633.85884588663396</v>
      </c>
      <c r="BH153" s="261">
        <v>-636.00370946276996</v>
      </c>
      <c r="BI153" s="266">
        <v>52.992155165688303</v>
      </c>
      <c r="BJ153" s="266">
        <v>6.9520875751992603</v>
      </c>
      <c r="BK153" s="263">
        <f t="shared" si="19"/>
        <v>0.83146136266210391</v>
      </c>
      <c r="BL153" s="263">
        <f t="shared" si="20"/>
        <v>11.792117131076566</v>
      </c>
      <c r="BM153" s="267">
        <v>44700</v>
      </c>
      <c r="BN153" s="261">
        <v>524.49913982999999</v>
      </c>
      <c r="BO153" s="261">
        <v>608.73385426292305</v>
      </c>
      <c r="BP153" s="261">
        <v>-609.19620845019097</v>
      </c>
      <c r="BQ153" s="266">
        <v>52.819779218699203</v>
      </c>
      <c r="BR153" s="266">
        <v>6.7907224663556898</v>
      </c>
      <c r="BS153" s="263">
        <f t="shared" si="21"/>
        <v>0.65874005133301328</v>
      </c>
      <c r="BT153" s="263">
        <f t="shared" si="22"/>
        <v>11.792117131076566</v>
      </c>
      <c r="BU153" s="270"/>
      <c r="BV153" s="264">
        <v>117.95638381772901</v>
      </c>
      <c r="BW153" s="264">
        <v>78.299658897152</v>
      </c>
      <c r="BX153" s="263">
        <f t="shared" si="23"/>
        <v>113.23825934470527</v>
      </c>
      <c r="BY153" s="263">
        <f t="shared" si="24"/>
        <v>75.076464598076697</v>
      </c>
      <c r="BZ153" s="270"/>
      <c r="CA153" s="270"/>
      <c r="CB153" s="270"/>
      <c r="CC153" s="270"/>
      <c r="CD153" s="270"/>
      <c r="CE153" s="270"/>
      <c r="CF153" s="270"/>
      <c r="CG153" s="270"/>
      <c r="CH153" s="270"/>
      <c r="CI153" s="270"/>
      <c r="CJ153" s="270"/>
      <c r="CK153" s="270"/>
      <c r="CL153" s="270"/>
      <c r="CM153" s="270"/>
      <c r="CN153" s="270"/>
      <c r="CO153" s="270"/>
      <c r="CP153" s="270"/>
      <c r="CQ153" s="270"/>
      <c r="CR153" s="270"/>
    </row>
    <row r="154" spans="1:96" ht="12" customHeight="1">
      <c r="A154" s="270"/>
      <c r="B154" s="270"/>
      <c r="C154" s="270"/>
      <c r="D154" s="270"/>
      <c r="E154" s="270"/>
      <c r="F154" s="270"/>
      <c r="G154" s="270"/>
      <c r="H154" s="270"/>
      <c r="I154" s="270"/>
      <c r="J154" s="270"/>
      <c r="K154" s="270"/>
      <c r="L154" s="270"/>
      <c r="M154" s="270"/>
      <c r="N154" s="270"/>
      <c r="O154" s="270"/>
      <c r="P154" s="270"/>
      <c r="Q154" s="270"/>
      <c r="R154" s="270"/>
      <c r="S154" s="270"/>
      <c r="T154" s="270"/>
      <c r="U154" s="270"/>
      <c r="V154" s="270"/>
      <c r="W154" s="270"/>
      <c r="X154" s="274"/>
      <c r="Y154" s="274"/>
      <c r="Z154" s="274"/>
      <c r="AA154" s="274"/>
      <c r="AB154" s="274"/>
      <c r="AC154" s="274"/>
      <c r="AD154" s="274"/>
      <c r="AE154" s="274"/>
      <c r="AF154" s="274"/>
      <c r="AG154" s="274"/>
      <c r="AH154" s="274"/>
      <c r="AI154" s="274"/>
      <c r="AJ154" s="274"/>
      <c r="AK154" s="274"/>
      <c r="AL154" s="274"/>
      <c r="AM154" s="270"/>
      <c r="AN154" s="189"/>
      <c r="AO154" s="189"/>
      <c r="AP154" s="189"/>
      <c r="AQ154" s="189"/>
      <c r="AR154" s="189"/>
      <c r="AS154" s="189"/>
      <c r="AT154" s="189"/>
      <c r="AU154" s="189"/>
      <c r="AV154" s="189"/>
      <c r="AW154" s="294"/>
      <c r="AX154" s="189"/>
      <c r="AY154" s="189"/>
      <c r="AZ154" s="189"/>
      <c r="BA154" s="189"/>
      <c r="BB154" s="257"/>
      <c r="BC154" s="257"/>
      <c r="BD154" s="263">
        <f t="shared" si="18"/>
        <v>12.5</v>
      </c>
      <c r="BE154" s="267">
        <v>45000</v>
      </c>
      <c r="BF154" s="261">
        <v>509.7</v>
      </c>
      <c r="BG154" s="261">
        <v>627.37489073970403</v>
      </c>
      <c r="BH154" s="261">
        <v>-630.02608672192798</v>
      </c>
      <c r="BI154" s="266">
        <v>52.951051660247998</v>
      </c>
      <c r="BJ154" s="266">
        <v>6.9076065136457903</v>
      </c>
      <c r="BK154" s="263">
        <f t="shared" si="19"/>
        <v>0.78698030110863382</v>
      </c>
      <c r="BL154" s="263">
        <f t="shared" si="20"/>
        <v>-3.0070226989234357</v>
      </c>
      <c r="BM154" s="267">
        <v>45000</v>
      </c>
      <c r="BN154" s="261">
        <v>509.7</v>
      </c>
      <c r="BO154" s="261">
        <v>604.33269250954697</v>
      </c>
      <c r="BP154" s="261">
        <v>-605.27883553455797</v>
      </c>
      <c r="BQ154" s="266">
        <v>52.791896330531998</v>
      </c>
      <c r="BR154" s="266">
        <v>6.7595799314174503</v>
      </c>
      <c r="BS154" s="263">
        <f t="shared" si="21"/>
        <v>0.62759751639477379</v>
      </c>
      <c r="BT154" s="263">
        <f t="shared" si="22"/>
        <v>-3.0070226989234357</v>
      </c>
      <c r="BU154" s="270"/>
      <c r="BV154" s="264">
        <v>113.767156223409</v>
      </c>
      <c r="BW154" s="264">
        <v>74.982026908627404</v>
      </c>
      <c r="BX154" s="263">
        <f t="shared" si="23"/>
        <v>109.04903175038527</v>
      </c>
      <c r="BY154" s="263">
        <f t="shared" si="24"/>
        <v>71.758832609552101</v>
      </c>
      <c r="BZ154" s="270"/>
      <c r="CA154" s="270"/>
      <c r="CB154" s="270"/>
      <c r="CC154" s="270"/>
      <c r="CD154" s="270"/>
      <c r="CE154" s="270"/>
      <c r="CF154" s="270"/>
      <c r="CG154" s="270"/>
      <c r="CH154" s="270"/>
      <c r="CI154" s="270"/>
      <c r="CJ154" s="270"/>
      <c r="CK154" s="270"/>
      <c r="CL154" s="270"/>
      <c r="CM154" s="270"/>
      <c r="CN154" s="270"/>
      <c r="CO154" s="270"/>
      <c r="CP154" s="270"/>
      <c r="CQ154" s="270"/>
      <c r="CR154" s="270"/>
    </row>
    <row r="155" spans="1:96" ht="12" customHeight="1">
      <c r="A155" s="270"/>
      <c r="B155" s="270"/>
      <c r="C155" s="270"/>
      <c r="D155" s="270"/>
      <c r="E155" s="270"/>
      <c r="F155" s="270"/>
      <c r="G155" s="270"/>
      <c r="H155" s="270"/>
      <c r="I155" s="270"/>
      <c r="J155" s="270"/>
      <c r="K155" s="270"/>
      <c r="L155" s="270"/>
      <c r="M155" s="270"/>
      <c r="N155" s="270"/>
      <c r="O155" s="270"/>
      <c r="P155" s="270"/>
      <c r="Q155" s="270"/>
      <c r="R155" s="270"/>
      <c r="S155" s="270"/>
      <c r="T155" s="270"/>
      <c r="U155" s="270"/>
      <c r="V155" s="270"/>
      <c r="W155" s="270"/>
      <c r="X155" s="274"/>
      <c r="Y155" s="274"/>
      <c r="Z155" s="274"/>
      <c r="AA155" s="274"/>
      <c r="AB155" s="274"/>
      <c r="AC155" s="274"/>
      <c r="AD155" s="274"/>
      <c r="AE155" s="274"/>
      <c r="AF155" s="274"/>
      <c r="AG155" s="274"/>
      <c r="AH155" s="274"/>
      <c r="AI155" s="274"/>
      <c r="AJ155" s="274"/>
      <c r="AK155" s="274"/>
      <c r="AL155" s="274"/>
      <c r="AM155" s="270"/>
      <c r="AN155" s="189"/>
      <c r="AO155" s="189"/>
      <c r="AP155" s="189"/>
      <c r="AQ155" s="189"/>
      <c r="AR155" s="189"/>
      <c r="AS155" s="189"/>
      <c r="AT155" s="189"/>
      <c r="AU155" s="189"/>
      <c r="AV155" s="189"/>
      <c r="AW155" s="294"/>
      <c r="AX155" s="189"/>
      <c r="AY155" s="189"/>
      <c r="AZ155" s="189"/>
      <c r="BA155" s="189"/>
      <c r="BB155" s="257"/>
      <c r="BC155" s="257"/>
      <c r="BD155" s="263">
        <f t="shared" si="18"/>
        <v>12.583333333333334</v>
      </c>
      <c r="BE155" s="267">
        <v>45300</v>
      </c>
      <c r="BF155" s="261">
        <v>494.90086016999999</v>
      </c>
      <c r="BG155" s="261">
        <v>619.76618900184803</v>
      </c>
      <c r="BH155" s="261">
        <v>-622.89129553086104</v>
      </c>
      <c r="BI155" s="266">
        <v>52.902210440739701</v>
      </c>
      <c r="BJ155" s="266">
        <v>6.8555617005879403</v>
      </c>
      <c r="BK155" s="263">
        <f t="shared" si="19"/>
        <v>0.7349354880507839</v>
      </c>
      <c r="BL155" s="263">
        <f t="shared" si="20"/>
        <v>-17.806162528923437</v>
      </c>
      <c r="BM155" s="267">
        <v>45300</v>
      </c>
      <c r="BN155" s="261">
        <v>494.90086016999999</v>
      </c>
      <c r="BO155" s="261">
        <v>599.002894466773</v>
      </c>
      <c r="BP155" s="261">
        <v>-600.41573661903601</v>
      </c>
      <c r="BQ155" s="266">
        <v>52.757625818859403</v>
      </c>
      <c r="BR155" s="266">
        <v>6.7221438148650901</v>
      </c>
      <c r="BS155" s="263">
        <f t="shared" si="21"/>
        <v>0.59016139984241356</v>
      </c>
      <c r="BT155" s="263">
        <f t="shared" si="22"/>
        <v>-17.806162528923437</v>
      </c>
      <c r="BU155" s="270"/>
      <c r="BV155" s="264">
        <v>108.331941666093</v>
      </c>
      <c r="BW155" s="264">
        <v>70.843185784808497</v>
      </c>
      <c r="BX155" s="263">
        <f t="shared" si="23"/>
        <v>103.61381719306927</v>
      </c>
      <c r="BY155" s="263">
        <f t="shared" si="24"/>
        <v>67.619991485733195</v>
      </c>
      <c r="BZ155" s="270"/>
      <c r="CA155" s="270"/>
      <c r="CB155" s="270"/>
      <c r="CC155" s="270"/>
      <c r="CD155" s="270"/>
      <c r="CE155" s="270"/>
      <c r="CF155" s="270"/>
      <c r="CG155" s="270"/>
      <c r="CH155" s="270"/>
      <c r="CI155" s="270"/>
      <c r="CJ155" s="270"/>
      <c r="CK155" s="270"/>
      <c r="CL155" s="270"/>
      <c r="CM155" s="270"/>
      <c r="CN155" s="270"/>
      <c r="CO155" s="270"/>
      <c r="CP155" s="270"/>
      <c r="CQ155" s="270"/>
      <c r="CR155" s="270"/>
    </row>
    <row r="156" spans="1:96" ht="12" customHeight="1">
      <c r="A156" s="270"/>
      <c r="B156" s="270"/>
      <c r="C156" s="270"/>
      <c r="D156" s="270"/>
      <c r="E156" s="270"/>
      <c r="F156" s="270"/>
      <c r="G156" s="270"/>
      <c r="H156" s="270"/>
      <c r="I156" s="270"/>
      <c r="J156" s="270"/>
      <c r="K156" s="270"/>
      <c r="L156" s="270"/>
      <c r="M156" s="270"/>
      <c r="N156" s="270"/>
      <c r="O156" s="270"/>
      <c r="P156" s="270"/>
      <c r="Q156" s="270"/>
      <c r="R156" s="270"/>
      <c r="S156" s="270"/>
      <c r="T156" s="270"/>
      <c r="U156" s="270"/>
      <c r="V156" s="270"/>
      <c r="W156" s="270"/>
      <c r="X156" s="274"/>
      <c r="Y156" s="274"/>
      <c r="Z156" s="274"/>
      <c r="AA156" s="274"/>
      <c r="AB156" s="274"/>
      <c r="AC156" s="274"/>
      <c r="AD156" s="274"/>
      <c r="AE156" s="274"/>
      <c r="AF156" s="274"/>
      <c r="AG156" s="274"/>
      <c r="AH156" s="274"/>
      <c r="AI156" s="274"/>
      <c r="AJ156" s="274"/>
      <c r="AK156" s="274"/>
      <c r="AL156" s="274"/>
      <c r="AM156" s="270"/>
      <c r="AN156" s="189"/>
      <c r="AO156" s="189"/>
      <c r="AP156" s="189"/>
      <c r="AQ156" s="189"/>
      <c r="AR156" s="189"/>
      <c r="AS156" s="189"/>
      <c r="AT156" s="189"/>
      <c r="AU156" s="189"/>
      <c r="AV156" s="189"/>
      <c r="AW156" s="294"/>
      <c r="AX156" s="189"/>
      <c r="AY156" s="189"/>
      <c r="AZ156" s="189"/>
      <c r="BA156" s="189"/>
      <c r="BB156" s="257"/>
      <c r="BC156" s="257"/>
      <c r="BD156" s="263">
        <f t="shared" si="18"/>
        <v>12.666666666666666</v>
      </c>
      <c r="BE156" s="267">
        <v>45600</v>
      </c>
      <c r="BF156" s="261">
        <v>480.26386280999998</v>
      </c>
      <c r="BG156" s="261">
        <v>611.133676593426</v>
      </c>
      <c r="BH156" s="261">
        <v>-614.69793437630199</v>
      </c>
      <c r="BI156" s="266">
        <v>52.846186788512</v>
      </c>
      <c r="BJ156" s="266">
        <v>6.7965204695762402</v>
      </c>
      <c r="BK156" s="263">
        <f t="shared" si="19"/>
        <v>0.67589425703908379</v>
      </c>
      <c r="BL156" s="263">
        <f t="shared" si="20"/>
        <v>-32.443159888923446</v>
      </c>
      <c r="BM156" s="267">
        <v>45600</v>
      </c>
      <c r="BN156" s="261">
        <v>480.26386280999998</v>
      </c>
      <c r="BO156" s="261">
        <v>592.82043197739995</v>
      </c>
      <c r="BP156" s="261">
        <v>-594.67970913682302</v>
      </c>
      <c r="BQ156" s="266">
        <v>52.717405310348603</v>
      </c>
      <c r="BR156" s="266">
        <v>6.67886863485547</v>
      </c>
      <c r="BS156" s="263">
        <f t="shared" si="21"/>
        <v>0.54688621983279351</v>
      </c>
      <c r="BT156" s="263">
        <f t="shared" si="22"/>
        <v>-32.443159888923446</v>
      </c>
      <c r="BU156" s="270"/>
      <c r="BV156" s="264">
        <v>101.710267048839</v>
      </c>
      <c r="BW156" s="264">
        <v>65.928464443577994</v>
      </c>
      <c r="BX156" s="263">
        <f t="shared" si="23"/>
        <v>96.992142575815265</v>
      </c>
      <c r="BY156" s="263">
        <f t="shared" si="24"/>
        <v>62.705270144502698</v>
      </c>
      <c r="BZ156" s="270"/>
      <c r="CA156" s="270"/>
      <c r="CB156" s="270"/>
      <c r="CC156" s="270"/>
      <c r="CD156" s="270"/>
      <c r="CE156" s="270"/>
      <c r="CF156" s="270"/>
      <c r="CG156" s="270"/>
      <c r="CH156" s="270"/>
      <c r="CI156" s="270"/>
      <c r="CJ156" s="270"/>
      <c r="CK156" s="270"/>
      <c r="CL156" s="270"/>
      <c r="CM156" s="270"/>
      <c r="CN156" s="270"/>
      <c r="CO156" s="270"/>
      <c r="CP156" s="270"/>
      <c r="CQ156" s="270"/>
      <c r="CR156" s="270"/>
    </row>
    <row r="157" spans="1:96" ht="12" customHeight="1">
      <c r="A157" s="270"/>
      <c r="B157" s="270"/>
      <c r="C157" s="270"/>
      <c r="D157" s="270"/>
      <c r="E157" s="270"/>
      <c r="F157" s="270"/>
      <c r="G157" s="270"/>
      <c r="H157" s="270"/>
      <c r="I157" s="270"/>
      <c r="J157" s="270"/>
      <c r="K157" s="270"/>
      <c r="L157" s="270"/>
      <c r="M157" s="270"/>
      <c r="N157" s="270"/>
      <c r="O157" s="270"/>
      <c r="P157" s="270"/>
      <c r="Q157" s="270"/>
      <c r="R157" s="270"/>
      <c r="S157" s="270"/>
      <c r="T157" s="270"/>
      <c r="U157" s="270"/>
      <c r="V157" s="270"/>
      <c r="W157" s="270"/>
      <c r="X157" s="274"/>
      <c r="Y157" s="274"/>
      <c r="Z157" s="274"/>
      <c r="AA157" s="274"/>
      <c r="AB157" s="274"/>
      <c r="AC157" s="274"/>
      <c r="AD157" s="274"/>
      <c r="AE157" s="274"/>
      <c r="AF157" s="274"/>
      <c r="AG157" s="274"/>
      <c r="AH157" s="274"/>
      <c r="AI157" s="274"/>
      <c r="AJ157" s="274"/>
      <c r="AK157" s="274"/>
      <c r="AL157" s="274"/>
      <c r="AM157" s="270"/>
      <c r="AN157" s="189"/>
      <c r="AO157" s="189"/>
      <c r="AP157" s="189"/>
      <c r="AQ157" s="189"/>
      <c r="AR157" s="189"/>
      <c r="AS157" s="189"/>
      <c r="AT157" s="189"/>
      <c r="AU157" s="189"/>
      <c r="AV157" s="189"/>
      <c r="AW157" s="294"/>
      <c r="AX157" s="189"/>
      <c r="AY157" s="189"/>
      <c r="AZ157" s="189"/>
      <c r="BA157" s="189"/>
      <c r="BB157" s="257"/>
      <c r="BC157" s="257"/>
      <c r="BD157" s="263">
        <f t="shared" si="18"/>
        <v>12.75</v>
      </c>
      <c r="BE157" s="267">
        <v>45900</v>
      </c>
      <c r="BF157" s="261">
        <v>465.94937393999999</v>
      </c>
      <c r="BG157" s="261">
        <v>601.58367207969695</v>
      </c>
      <c r="BH157" s="261">
        <v>-605.55029800213401</v>
      </c>
      <c r="BI157" s="266">
        <v>52.783568848346299</v>
      </c>
      <c r="BJ157" s="266">
        <v>6.73108268370936</v>
      </c>
      <c r="BK157" s="263">
        <f t="shared" si="19"/>
        <v>0.61045647117220359</v>
      </c>
      <c r="BL157" s="263">
        <f t="shared" si="20"/>
        <v>-46.757648758923438</v>
      </c>
      <c r="BM157" s="267">
        <v>45900</v>
      </c>
      <c r="BN157" s="261">
        <v>465.94937393999999</v>
      </c>
      <c r="BO157" s="261">
        <v>585.86654968194296</v>
      </c>
      <c r="BP157" s="261">
        <v>-588.14912608797204</v>
      </c>
      <c r="BQ157" s="266">
        <v>52.6717049245472</v>
      </c>
      <c r="BR157" s="266">
        <v>6.6302405867314196</v>
      </c>
      <c r="BS157" s="263">
        <f t="shared" si="21"/>
        <v>0.49825817170874309</v>
      </c>
      <c r="BT157" s="263">
        <f t="shared" si="22"/>
        <v>-46.757648758923438</v>
      </c>
      <c r="BU157" s="270"/>
      <c r="BV157" s="264">
        <v>93.974653479847206</v>
      </c>
      <c r="BW157" s="264">
        <v>60.291689304802503</v>
      </c>
      <c r="BX157" s="263">
        <f t="shared" si="23"/>
        <v>89.25652900682347</v>
      </c>
      <c r="BY157" s="263">
        <f t="shared" si="24"/>
        <v>57.068495005727208</v>
      </c>
      <c r="BZ157" s="270"/>
      <c r="CA157" s="270"/>
      <c r="CB157" s="270"/>
      <c r="CC157" s="270"/>
      <c r="CD157" s="270"/>
      <c r="CE157" s="270"/>
      <c r="CF157" s="270"/>
      <c r="CG157" s="270"/>
      <c r="CH157" s="270"/>
      <c r="CI157" s="270"/>
      <c r="CJ157" s="270"/>
      <c r="CK157" s="270"/>
      <c r="CL157" s="270"/>
      <c r="CM157" s="270"/>
      <c r="CN157" s="270"/>
      <c r="CO157" s="270"/>
      <c r="CP157" s="270"/>
      <c r="CQ157" s="270"/>
      <c r="CR157" s="270"/>
    </row>
    <row r="158" spans="1:96" ht="12" customHeight="1">
      <c r="A158" s="270"/>
      <c r="B158" s="270"/>
      <c r="C158" s="270"/>
      <c r="D158" s="270"/>
      <c r="E158" s="270"/>
      <c r="F158" s="270"/>
      <c r="G158" s="270"/>
      <c r="H158" s="270"/>
      <c r="I158" s="270"/>
      <c r="J158" s="270"/>
      <c r="K158" s="270"/>
      <c r="L158" s="270"/>
      <c r="M158" s="270"/>
      <c r="N158" s="270"/>
      <c r="O158" s="270"/>
      <c r="P158" s="270"/>
      <c r="Q158" s="270"/>
      <c r="R158" s="270"/>
      <c r="S158" s="270"/>
      <c r="T158" s="270"/>
      <c r="U158" s="270"/>
      <c r="V158" s="270"/>
      <c r="W158" s="270"/>
      <c r="X158" s="274"/>
      <c r="Y158" s="274"/>
      <c r="Z158" s="274"/>
      <c r="AA158" s="274"/>
      <c r="AB158" s="274"/>
      <c r="AC158" s="274"/>
      <c r="AD158" s="274"/>
      <c r="AE158" s="274"/>
      <c r="AF158" s="274"/>
      <c r="AG158" s="274"/>
      <c r="AH158" s="274"/>
      <c r="AI158" s="274"/>
      <c r="AJ158" s="274"/>
      <c r="AK158" s="274"/>
      <c r="AL158" s="274"/>
      <c r="AM158" s="270"/>
      <c r="AN158" s="189"/>
      <c r="AO158" s="189"/>
      <c r="AP158" s="189"/>
      <c r="AQ158" s="189"/>
      <c r="AR158" s="189"/>
      <c r="AS158" s="189"/>
      <c r="AT158" s="189"/>
      <c r="AU158" s="189"/>
      <c r="AV158" s="189"/>
      <c r="AW158" s="294"/>
      <c r="AX158" s="189"/>
      <c r="AY158" s="189"/>
      <c r="AZ158" s="189"/>
      <c r="BA158" s="189"/>
      <c r="BB158" s="257"/>
      <c r="BC158" s="257"/>
      <c r="BD158" s="263">
        <f t="shared" si="18"/>
        <v>12.833333333333334</v>
      </c>
      <c r="BE158" s="267">
        <v>46200</v>
      </c>
      <c r="BF158" s="261">
        <v>452.11422606999997</v>
      </c>
      <c r="BG158" s="261">
        <v>591.22646062337901</v>
      </c>
      <c r="BH158" s="261">
        <v>-595.55694386866605</v>
      </c>
      <c r="BI158" s="266">
        <v>52.7149727847669</v>
      </c>
      <c r="BJ158" s="266">
        <v>6.6598760122570004</v>
      </c>
      <c r="BK158" s="263">
        <f t="shared" si="19"/>
        <v>0.53924979971984399</v>
      </c>
      <c r="BL158" s="263">
        <f t="shared" si="20"/>
        <v>-60.592796628923452</v>
      </c>
      <c r="BM158" s="267">
        <v>46200</v>
      </c>
      <c r="BN158" s="261">
        <v>452.11422606999997</v>
      </c>
      <c r="BO158" s="261">
        <v>578.22653827961699</v>
      </c>
      <c r="BP158" s="261">
        <v>-580.90670121130802</v>
      </c>
      <c r="BQ158" s="266">
        <v>52.621022155199199</v>
      </c>
      <c r="BR158" s="266">
        <v>6.5767725379372797</v>
      </c>
      <c r="BS158" s="263">
        <f t="shared" si="21"/>
        <v>0.44479012291460318</v>
      </c>
      <c r="BT158" s="263">
        <f t="shared" si="22"/>
        <v>-60.592796628923452</v>
      </c>
      <c r="BU158" s="270"/>
      <c r="BV158" s="264">
        <v>85.209822015508095</v>
      </c>
      <c r="BW158" s="264">
        <v>53.994594779092303</v>
      </c>
      <c r="BX158" s="263">
        <f t="shared" si="23"/>
        <v>80.49169754248436</v>
      </c>
      <c r="BY158" s="263">
        <f t="shared" si="24"/>
        <v>50.771400480017007</v>
      </c>
      <c r="BZ158" s="270"/>
      <c r="CA158" s="270"/>
      <c r="CB158" s="270"/>
      <c r="CC158" s="270"/>
      <c r="CD158" s="270"/>
      <c r="CE158" s="270"/>
      <c r="CF158" s="270"/>
      <c r="CG158" s="270"/>
      <c r="CH158" s="270"/>
      <c r="CI158" s="270"/>
      <c r="CJ158" s="270"/>
      <c r="CK158" s="270"/>
      <c r="CL158" s="270"/>
      <c r="CM158" s="270"/>
      <c r="CN158" s="270"/>
      <c r="CO158" s="270"/>
      <c r="CP158" s="270"/>
      <c r="CQ158" s="270"/>
      <c r="CR158" s="270"/>
    </row>
    <row r="159" spans="1:96" ht="12" customHeight="1">
      <c r="A159" s="270"/>
      <c r="B159" s="270"/>
      <c r="C159" s="270"/>
      <c r="D159" s="270"/>
      <c r="E159" s="270"/>
      <c r="F159" s="270"/>
      <c r="G159" s="270"/>
      <c r="H159" s="270"/>
      <c r="I159" s="270"/>
      <c r="J159" s="270"/>
      <c r="K159" s="270"/>
      <c r="L159" s="270"/>
      <c r="M159" s="270"/>
      <c r="N159" s="270"/>
      <c r="O159" s="270"/>
      <c r="P159" s="270"/>
      <c r="Q159" s="270"/>
      <c r="R159" s="270"/>
      <c r="S159" s="270"/>
      <c r="T159" s="270"/>
      <c r="U159" s="270"/>
      <c r="V159" s="270"/>
      <c r="W159" s="270"/>
      <c r="X159" s="274"/>
      <c r="Y159" s="274"/>
      <c r="Z159" s="274"/>
      <c r="AA159" s="274"/>
      <c r="AB159" s="274"/>
      <c r="AC159" s="274"/>
      <c r="AD159" s="274"/>
      <c r="AE159" s="274"/>
      <c r="AF159" s="274"/>
      <c r="AG159" s="274"/>
      <c r="AH159" s="274"/>
      <c r="AI159" s="274"/>
      <c r="AJ159" s="274"/>
      <c r="AK159" s="274"/>
      <c r="AL159" s="274"/>
      <c r="AM159" s="270"/>
      <c r="AN159" s="189"/>
      <c r="AO159" s="189"/>
      <c r="AP159" s="189"/>
      <c r="AQ159" s="189"/>
      <c r="AR159" s="189"/>
      <c r="AS159" s="189"/>
      <c r="AT159" s="189"/>
      <c r="AU159" s="189"/>
      <c r="AV159" s="189"/>
      <c r="AW159" s="294"/>
      <c r="AX159" s="189"/>
      <c r="AY159" s="189"/>
      <c r="AZ159" s="189"/>
      <c r="BA159" s="189"/>
      <c r="BB159" s="257"/>
      <c r="BC159" s="257"/>
      <c r="BD159" s="263">
        <f t="shared" si="18"/>
        <v>12.916666666666666</v>
      </c>
      <c r="BE159" s="267">
        <v>46500</v>
      </c>
      <c r="BF159" s="261">
        <v>438.91</v>
      </c>
      <c r="BG159" s="261">
        <v>580.17495232385102</v>
      </c>
      <c r="BH159" s="261">
        <v>-584.82933252060104</v>
      </c>
      <c r="BI159" s="266">
        <v>52.641038238027001</v>
      </c>
      <c r="BJ159" s="266">
        <v>6.5835514893241198</v>
      </c>
      <c r="BK159" s="263">
        <f t="shared" si="19"/>
        <v>0.46292527678696338</v>
      </c>
      <c r="BL159" s="263">
        <f t="shared" si="20"/>
        <v>-73.797022698923399</v>
      </c>
      <c r="BM159" s="267">
        <v>46500</v>
      </c>
      <c r="BN159" s="261">
        <v>438.91</v>
      </c>
      <c r="BO159" s="261">
        <v>569.98856724404095</v>
      </c>
      <c r="BP159" s="261">
        <v>-573.03831197645798</v>
      </c>
      <c r="BQ159" s="266">
        <v>52.565877036584503</v>
      </c>
      <c r="BR159" s="266">
        <v>6.5189992918657396</v>
      </c>
      <c r="BS159" s="263">
        <f t="shared" si="21"/>
        <v>0.38701687684306307</v>
      </c>
      <c r="BT159" s="263">
        <f t="shared" si="22"/>
        <v>-73.797022698923399</v>
      </c>
      <c r="BU159" s="270"/>
      <c r="BV159" s="264">
        <v>75.511765788637504</v>
      </c>
      <c r="BW159" s="264">
        <v>47.106147147615303</v>
      </c>
      <c r="BX159" s="263">
        <f t="shared" si="23"/>
        <v>70.793641315613769</v>
      </c>
      <c r="BY159" s="263">
        <f t="shared" si="24"/>
        <v>43.882952848540008</v>
      </c>
      <c r="BZ159" s="270"/>
      <c r="CA159" s="270"/>
      <c r="CB159" s="270"/>
      <c r="CC159" s="270"/>
      <c r="CD159" s="270"/>
      <c r="CE159" s="270"/>
      <c r="CF159" s="270"/>
      <c r="CG159" s="270"/>
      <c r="CH159" s="270"/>
      <c r="CI159" s="270"/>
      <c r="CJ159" s="270"/>
      <c r="CK159" s="270"/>
      <c r="CL159" s="270"/>
      <c r="CM159" s="270"/>
      <c r="CN159" s="270"/>
      <c r="CO159" s="270"/>
      <c r="CP159" s="270"/>
      <c r="CQ159" s="270"/>
      <c r="CR159" s="270"/>
    </row>
    <row r="160" spans="1:96" ht="12" customHeight="1">
      <c r="A160" s="270"/>
      <c r="B160" s="270"/>
      <c r="C160" s="270"/>
      <c r="D160" s="270"/>
      <c r="E160" s="270"/>
      <c r="F160" s="270"/>
      <c r="G160" s="270"/>
      <c r="H160" s="270"/>
      <c r="I160" s="270"/>
      <c r="J160" s="270"/>
      <c r="K160" s="270"/>
      <c r="L160" s="270"/>
      <c r="M160" s="270"/>
      <c r="N160" s="270"/>
      <c r="O160" s="270"/>
      <c r="P160" s="270"/>
      <c r="Q160" s="270"/>
      <c r="R160" s="270"/>
      <c r="S160" s="270"/>
      <c r="T160" s="270"/>
      <c r="U160" s="270"/>
      <c r="V160" s="270"/>
      <c r="W160" s="270"/>
      <c r="X160" s="274"/>
      <c r="Y160" s="274"/>
      <c r="Z160" s="274"/>
      <c r="AA160" s="274"/>
      <c r="AB160" s="274"/>
      <c r="AC160" s="274"/>
      <c r="AD160" s="274"/>
      <c r="AE160" s="274"/>
      <c r="AF160" s="274"/>
      <c r="AG160" s="274"/>
      <c r="AH160" s="274"/>
      <c r="AI160" s="274"/>
      <c r="AJ160" s="274"/>
      <c r="AK160" s="274"/>
      <c r="AL160" s="274"/>
      <c r="AM160" s="270"/>
      <c r="AN160" s="189"/>
      <c r="AO160" s="189"/>
      <c r="AP160" s="189"/>
      <c r="AQ160" s="189"/>
      <c r="AR160" s="189"/>
      <c r="AS160" s="189"/>
      <c r="AT160" s="189"/>
      <c r="AU160" s="189"/>
      <c r="AV160" s="189"/>
      <c r="AW160" s="294"/>
      <c r="AX160" s="189"/>
      <c r="AY160" s="189"/>
      <c r="AZ160" s="189"/>
      <c r="BA160" s="189"/>
      <c r="BB160" s="257"/>
      <c r="BC160" s="257"/>
      <c r="BD160" s="263">
        <f t="shared" si="18"/>
        <v>13</v>
      </c>
      <c r="BE160" s="267">
        <v>46800</v>
      </c>
      <c r="BF160" s="261">
        <v>426.48136398000003</v>
      </c>
      <c r="BG160" s="261">
        <v>568.54343157129904</v>
      </c>
      <c r="BH160" s="261">
        <v>-573.48055765912295</v>
      </c>
      <c r="BI160" s="266">
        <v>52.5624240973181</v>
      </c>
      <c r="BJ160" s="266">
        <v>6.5027793790336004</v>
      </c>
      <c r="BK160" s="263">
        <f t="shared" si="19"/>
        <v>0.38215316649644393</v>
      </c>
      <c r="BL160" s="263">
        <f t="shared" si="20"/>
        <v>-86.225658718923398</v>
      </c>
      <c r="BM160" s="267">
        <v>46800</v>
      </c>
      <c r="BN160" s="261">
        <v>426.48136398000003</v>
      </c>
      <c r="BO160" s="261">
        <v>561.242592274618</v>
      </c>
      <c r="BP160" s="261">
        <v>-564.63189521539698</v>
      </c>
      <c r="BQ160" s="266">
        <v>52.506807615681197</v>
      </c>
      <c r="BR160" s="266">
        <v>6.4574731463848796</v>
      </c>
      <c r="BS160" s="263">
        <f t="shared" si="21"/>
        <v>0.32549073136220308</v>
      </c>
      <c r="BT160" s="263">
        <f t="shared" si="22"/>
        <v>-86.225658718923398</v>
      </c>
      <c r="BU160" s="270"/>
      <c r="BV160" s="264">
        <v>64.986698684035105</v>
      </c>
      <c r="BW160" s="264">
        <v>39.701789237889002</v>
      </c>
      <c r="BX160" s="263">
        <f t="shared" si="23"/>
        <v>60.268574211011369</v>
      </c>
      <c r="BY160" s="263">
        <f t="shared" si="24"/>
        <v>36.478594938813707</v>
      </c>
      <c r="BZ160" s="270"/>
      <c r="CA160" s="270"/>
      <c r="CB160" s="270"/>
      <c r="CC160" s="270"/>
      <c r="CD160" s="270"/>
      <c r="CE160" s="270"/>
      <c r="CF160" s="270"/>
      <c r="CG160" s="270"/>
      <c r="CH160" s="270"/>
      <c r="CI160" s="270"/>
      <c r="CJ160" s="270"/>
      <c r="CK160" s="270"/>
      <c r="CL160" s="270"/>
      <c r="CM160" s="270"/>
      <c r="CN160" s="270"/>
      <c r="CO160" s="270"/>
      <c r="CP160" s="270"/>
      <c r="CQ160" s="270"/>
      <c r="CR160" s="270"/>
    </row>
    <row r="161" spans="1:96" ht="12" customHeight="1">
      <c r="A161" s="270"/>
      <c r="B161" s="270"/>
      <c r="C161" s="270"/>
      <c r="D161" s="270"/>
      <c r="E161" s="270"/>
      <c r="F161" s="270"/>
      <c r="G161" s="270"/>
      <c r="H161" s="270"/>
      <c r="I161" s="270"/>
      <c r="J161" s="270"/>
      <c r="K161" s="270"/>
      <c r="L161" s="270"/>
      <c r="M161" s="270"/>
      <c r="N161" s="270"/>
      <c r="O161" s="270"/>
      <c r="P161" s="270"/>
      <c r="Q161" s="270"/>
      <c r="R161" s="270"/>
      <c r="S161" s="270"/>
      <c r="T161" s="270"/>
      <c r="U161" s="270"/>
      <c r="V161" s="270"/>
      <c r="W161" s="270"/>
      <c r="X161" s="274"/>
      <c r="Y161" s="274"/>
      <c r="Z161" s="274"/>
      <c r="AA161" s="274"/>
      <c r="AB161" s="274"/>
      <c r="AC161" s="274"/>
      <c r="AD161" s="274"/>
      <c r="AE161" s="274"/>
      <c r="AF161" s="274"/>
      <c r="AG161" s="274"/>
      <c r="AH161" s="274"/>
      <c r="AI161" s="274"/>
      <c r="AJ161" s="274"/>
      <c r="AK161" s="274"/>
      <c r="AL161" s="274"/>
      <c r="AM161" s="270"/>
      <c r="AN161" s="189"/>
      <c r="AO161" s="189"/>
      <c r="AP161" s="189"/>
      <c r="AQ161" s="189"/>
      <c r="AR161" s="189"/>
      <c r="AS161" s="189"/>
      <c r="AT161" s="189"/>
      <c r="AU161" s="189"/>
      <c r="AV161" s="189"/>
      <c r="AW161" s="294"/>
      <c r="AX161" s="189"/>
      <c r="AY161" s="189"/>
      <c r="AZ161" s="189"/>
      <c r="BA161" s="189"/>
      <c r="BB161" s="257"/>
      <c r="BC161" s="257"/>
      <c r="BD161" s="263">
        <f t="shared" si="18"/>
        <v>13.083333333333334</v>
      </c>
      <c r="BE161" s="267">
        <v>47100</v>
      </c>
      <c r="BF161" s="261">
        <v>414.96448874999999</v>
      </c>
      <c r="BG161" s="261">
        <v>556.446413510723</v>
      </c>
      <c r="BH161" s="261">
        <v>-561.62418126511295</v>
      </c>
      <c r="BI161" s="266">
        <v>52.4798046211775</v>
      </c>
      <c r="BJ161" s="266">
        <v>6.4182453834815298</v>
      </c>
      <c r="BK161" s="263">
        <f t="shared" si="19"/>
        <v>0.2976191709443734</v>
      </c>
      <c r="BL161" s="263">
        <f t="shared" si="20"/>
        <v>-97.742533948923437</v>
      </c>
      <c r="BM161" s="267">
        <v>47100</v>
      </c>
      <c r="BN161" s="261">
        <v>414.96448874999999</v>
      </c>
      <c r="BO161" s="261">
        <v>552.07935162850697</v>
      </c>
      <c r="BP161" s="261">
        <v>-555.77642910484894</v>
      </c>
      <c r="BQ161" s="266">
        <v>52.444365757592998</v>
      </c>
      <c r="BR161" s="266">
        <v>6.3927597793030797</v>
      </c>
      <c r="BS161" s="263">
        <f t="shared" si="21"/>
        <v>0.26077736428040321</v>
      </c>
      <c r="BT161" s="263">
        <f t="shared" si="22"/>
        <v>-97.742533948923437</v>
      </c>
      <c r="BU161" s="270"/>
      <c r="BV161" s="264">
        <v>53.749892075551301</v>
      </c>
      <c r="BW161" s="264">
        <v>31.8626141679193</v>
      </c>
      <c r="BX161" s="263">
        <f t="shared" si="23"/>
        <v>49.031767602527566</v>
      </c>
      <c r="BY161" s="263">
        <f t="shared" si="24"/>
        <v>28.639419868844001</v>
      </c>
      <c r="BZ161" s="270"/>
      <c r="CA161" s="270"/>
      <c r="CB161" s="270"/>
      <c r="CC161" s="270"/>
      <c r="CD161" s="270"/>
      <c r="CE161" s="270"/>
      <c r="CF161" s="270"/>
      <c r="CG161" s="270"/>
      <c r="CH161" s="270"/>
      <c r="CI161" s="270"/>
      <c r="CJ161" s="270"/>
      <c r="CK161" s="270"/>
      <c r="CL161" s="270"/>
      <c r="CM161" s="270"/>
      <c r="CN161" s="270"/>
      <c r="CO161" s="270"/>
      <c r="CP161" s="270"/>
      <c r="CQ161" s="270"/>
      <c r="CR161" s="270"/>
    </row>
    <row r="162" spans="1:96" ht="12" customHeight="1">
      <c r="A162" s="270"/>
      <c r="B162" s="270"/>
      <c r="C162" s="270"/>
      <c r="D162" s="270"/>
      <c r="E162" s="270"/>
      <c r="F162" s="270"/>
      <c r="G162" s="270"/>
      <c r="H162" s="270"/>
      <c r="I162" s="270"/>
      <c r="J162" s="270"/>
      <c r="K162" s="270"/>
      <c r="L162" s="270"/>
      <c r="M162" s="270"/>
      <c r="N162" s="270"/>
      <c r="O162" s="270"/>
      <c r="P162" s="270"/>
      <c r="Q162" s="270"/>
      <c r="R162" s="270"/>
      <c r="S162" s="270"/>
      <c r="T162" s="270"/>
      <c r="U162" s="270"/>
      <c r="V162" s="270"/>
      <c r="W162" s="270"/>
      <c r="X162" s="274"/>
      <c r="Y162" s="274"/>
      <c r="Z162" s="274"/>
      <c r="AA162" s="274"/>
      <c r="AB162" s="274"/>
      <c r="AC162" s="274"/>
      <c r="AD162" s="274"/>
      <c r="AE162" s="274"/>
      <c r="AF162" s="274"/>
      <c r="AG162" s="274"/>
      <c r="AH162" s="274"/>
      <c r="AI162" s="274"/>
      <c r="AJ162" s="274"/>
      <c r="AK162" s="274"/>
      <c r="AL162" s="274"/>
      <c r="AM162" s="270"/>
      <c r="AN162" s="189"/>
      <c r="AO162" s="189"/>
      <c r="AP162" s="189"/>
      <c r="AQ162" s="189"/>
      <c r="AR162" s="189"/>
      <c r="AS162" s="189"/>
      <c r="AT162" s="189"/>
      <c r="AU162" s="189"/>
      <c r="AV162" s="189"/>
      <c r="AW162" s="294"/>
      <c r="AX162" s="189"/>
      <c r="AY162" s="189"/>
      <c r="AZ162" s="189"/>
      <c r="BA162" s="189"/>
      <c r="BB162" s="257"/>
      <c r="BC162" s="257"/>
      <c r="BD162" s="263">
        <f t="shared" si="18"/>
        <v>13.166666666666666</v>
      </c>
      <c r="BE162" s="267">
        <v>47400</v>
      </c>
      <c r="BF162" s="261">
        <v>404.48555561000001</v>
      </c>
      <c r="BG162" s="261">
        <v>543.99762286064595</v>
      </c>
      <c r="BH162" s="261">
        <v>-549.37318835929398</v>
      </c>
      <c r="BI162" s="266">
        <v>52.393865946006599</v>
      </c>
      <c r="BJ162" s="266">
        <v>6.3306472400734402</v>
      </c>
      <c r="BK162" s="263">
        <f t="shared" si="19"/>
        <v>0.21002102753628371</v>
      </c>
      <c r="BL162" s="263">
        <f t="shared" si="20"/>
        <v>-108.22146708892342</v>
      </c>
      <c r="BM162" s="267">
        <v>47400</v>
      </c>
      <c r="BN162" s="261">
        <v>404.48555561000001</v>
      </c>
      <c r="BO162" s="261">
        <v>542.58946412468799</v>
      </c>
      <c r="BP162" s="261">
        <v>-546.56101390752804</v>
      </c>
      <c r="BQ162" s="266">
        <v>52.379113317416</v>
      </c>
      <c r="BR162" s="266">
        <v>6.3254344985093001</v>
      </c>
      <c r="BS162" s="263">
        <f t="shared" si="21"/>
        <v>0.19345208348662357</v>
      </c>
      <c r="BT162" s="263">
        <f t="shared" si="22"/>
        <v>-108.22146708892342</v>
      </c>
      <c r="BU162" s="270"/>
      <c r="BV162" s="264">
        <v>41.924412364814302</v>
      </c>
      <c r="BW162" s="264">
        <v>23.674477207909799</v>
      </c>
      <c r="BX162" s="263">
        <f t="shared" si="23"/>
        <v>37.206287891790566</v>
      </c>
      <c r="BY162" s="263">
        <f t="shared" si="24"/>
        <v>20.4512829088345</v>
      </c>
      <c r="BZ162" s="270"/>
      <c r="CA162" s="270"/>
      <c r="CB162" s="270"/>
      <c r="CC162" s="270"/>
      <c r="CD162" s="270"/>
      <c r="CE162" s="270"/>
      <c r="CF162" s="270"/>
      <c r="CG162" s="270"/>
      <c r="CH162" s="270"/>
      <c r="CI162" s="270"/>
      <c r="CJ162" s="270"/>
      <c r="CK162" s="270"/>
      <c r="CL162" s="270"/>
      <c r="CM162" s="270"/>
      <c r="CN162" s="270"/>
      <c r="CO162" s="270"/>
      <c r="CP162" s="270"/>
      <c r="CQ162" s="270"/>
      <c r="CR162" s="270"/>
    </row>
    <row r="163" spans="1:96" ht="12" customHeight="1">
      <c r="A163" s="270"/>
      <c r="B163" s="270"/>
      <c r="C163" s="270"/>
      <c r="D163" s="270"/>
      <c r="E163" s="270"/>
      <c r="F163" s="270"/>
      <c r="G163" s="270"/>
      <c r="H163" s="270"/>
      <c r="I163" s="270"/>
      <c r="J163" s="270"/>
      <c r="K163" s="270"/>
      <c r="L163" s="270"/>
      <c r="M163" s="270"/>
      <c r="N163" s="270"/>
      <c r="O163" s="270"/>
      <c r="P163" s="270"/>
      <c r="Q163" s="270"/>
      <c r="R163" s="270"/>
      <c r="S163" s="270"/>
      <c r="T163" s="270"/>
      <c r="U163" s="270"/>
      <c r="V163" s="270"/>
      <c r="W163" s="270"/>
      <c r="X163" s="274"/>
      <c r="Y163" s="274"/>
      <c r="Z163" s="274"/>
      <c r="AA163" s="274"/>
      <c r="AB163" s="274"/>
      <c r="AC163" s="274"/>
      <c r="AD163" s="274"/>
      <c r="AE163" s="274"/>
      <c r="AF163" s="274"/>
      <c r="AG163" s="274"/>
      <c r="AH163" s="274"/>
      <c r="AI163" s="274"/>
      <c r="AJ163" s="274"/>
      <c r="AK163" s="274"/>
      <c r="AL163" s="274"/>
      <c r="AM163" s="270"/>
      <c r="AN163" s="189"/>
      <c r="AO163" s="189"/>
      <c r="AP163" s="189"/>
      <c r="AQ163" s="189"/>
      <c r="AR163" s="189"/>
      <c r="AS163" s="189"/>
      <c r="AT163" s="189"/>
      <c r="AU163" s="189"/>
      <c r="AV163" s="189"/>
      <c r="AW163" s="294"/>
      <c r="AX163" s="189"/>
      <c r="AY163" s="189"/>
      <c r="AZ163" s="189"/>
      <c r="BA163" s="189"/>
      <c r="BB163" s="257"/>
      <c r="BC163" s="257"/>
      <c r="BD163" s="263">
        <f t="shared" si="18"/>
        <v>13.25</v>
      </c>
      <c r="BE163" s="267">
        <v>47700</v>
      </c>
      <c r="BF163" s="261">
        <v>395.15937394000002</v>
      </c>
      <c r="BG163" s="261">
        <v>531.30910918667598</v>
      </c>
      <c r="BH163" s="261">
        <v>-536.83907493846698</v>
      </c>
      <c r="BI163" s="266">
        <v>52.3053030329813</v>
      </c>
      <c r="BJ163" s="266">
        <v>6.2406917635723298</v>
      </c>
      <c r="BK163" s="263">
        <f t="shared" si="19"/>
        <v>0.12006555103517336</v>
      </c>
      <c r="BL163" s="263">
        <f t="shared" si="20"/>
        <v>-117.5476487589234</v>
      </c>
      <c r="BM163" s="267">
        <v>47700</v>
      </c>
      <c r="BN163" s="261">
        <v>395.15937394000002</v>
      </c>
      <c r="BO163" s="261">
        <v>532.86264004954</v>
      </c>
      <c r="BP163" s="261">
        <v>-537.07406238970702</v>
      </c>
      <c r="BQ163" s="266">
        <v>52.311618716219598</v>
      </c>
      <c r="BR163" s="266">
        <v>6.2560788986473197</v>
      </c>
      <c r="BS163" s="263">
        <f t="shared" si="21"/>
        <v>0.12409648362464321</v>
      </c>
      <c r="BT163" s="263">
        <f t="shared" si="22"/>
        <v>-117.5476487589234</v>
      </c>
      <c r="BU163" s="270"/>
      <c r="BV163" s="264">
        <v>29.639773148190098</v>
      </c>
      <c r="BW163" s="264">
        <v>15.2270554864986</v>
      </c>
      <c r="BX163" s="263">
        <f t="shared" si="23"/>
        <v>24.921648675166367</v>
      </c>
      <c r="BY163" s="263">
        <f t="shared" si="24"/>
        <v>12.003861187423302</v>
      </c>
      <c r="BZ163" s="270"/>
      <c r="CA163" s="270"/>
      <c r="CB163" s="270"/>
      <c r="CC163" s="270"/>
      <c r="CD163" s="270"/>
      <c r="CE163" s="270"/>
      <c r="CF163" s="270"/>
      <c r="CG163" s="270"/>
      <c r="CH163" s="270"/>
      <c r="CI163" s="270"/>
      <c r="CJ163" s="270"/>
      <c r="CK163" s="270"/>
      <c r="CL163" s="270"/>
      <c r="CM163" s="270"/>
      <c r="CN163" s="270"/>
      <c r="CO163" s="270"/>
      <c r="CP163" s="270"/>
      <c r="CQ163" s="270"/>
      <c r="CR163" s="270"/>
    </row>
    <row r="164" spans="1:96" ht="12" customHeight="1">
      <c r="A164" s="270"/>
      <c r="B164" s="270"/>
      <c r="C164" s="270"/>
      <c r="D164" s="270"/>
      <c r="E164" s="270"/>
      <c r="F164" s="270"/>
      <c r="G164" s="270"/>
      <c r="H164" s="270"/>
      <c r="I164" s="270"/>
      <c r="J164" s="270"/>
      <c r="K164" s="270"/>
      <c r="L164" s="270"/>
      <c r="M164" s="270"/>
      <c r="N164" s="270"/>
      <c r="O164" s="270"/>
      <c r="P164" s="270"/>
      <c r="Q164" s="270"/>
      <c r="R164" s="270"/>
      <c r="S164" s="270"/>
      <c r="T164" s="270"/>
      <c r="U164" s="270"/>
      <c r="V164" s="270"/>
      <c r="W164" s="270"/>
      <c r="X164" s="274"/>
      <c r="Y164" s="274"/>
      <c r="Z164" s="274"/>
      <c r="AA164" s="274"/>
      <c r="AB164" s="274"/>
      <c r="AC164" s="274"/>
      <c r="AD164" s="274"/>
      <c r="AE164" s="274"/>
      <c r="AF164" s="274"/>
      <c r="AG164" s="274"/>
      <c r="AH164" s="274"/>
      <c r="AI164" s="274"/>
      <c r="AJ164" s="274"/>
      <c r="AK164" s="274"/>
      <c r="AL164" s="274"/>
      <c r="AM164" s="270"/>
      <c r="AN164" s="189"/>
      <c r="AO164" s="189"/>
      <c r="AP164" s="189"/>
      <c r="AQ164" s="189"/>
      <c r="AR164" s="189"/>
      <c r="AS164" s="189"/>
      <c r="AT164" s="189"/>
      <c r="AU164" s="189"/>
      <c r="AV164" s="189"/>
      <c r="AW164" s="294"/>
      <c r="AX164" s="189"/>
      <c r="AY164" s="189"/>
      <c r="AZ164" s="189"/>
      <c r="BA164" s="189"/>
      <c r="BB164" s="257"/>
      <c r="BC164" s="257"/>
      <c r="BD164" s="263">
        <f t="shared" si="18"/>
        <v>13.333333333333334</v>
      </c>
      <c r="BE164" s="267">
        <v>48000</v>
      </c>
      <c r="BF164" s="261">
        <v>387.08812332999997</v>
      </c>
      <c r="BG164" s="261">
        <v>518.49051131742794</v>
      </c>
      <c r="BH164" s="261">
        <v>-524.13108132930097</v>
      </c>
      <c r="BI164" s="266">
        <v>52.214817111225599</v>
      </c>
      <c r="BJ164" s="266">
        <v>6.1490923949308902</v>
      </c>
      <c r="BK164" s="263">
        <f t="shared" si="19"/>
        <v>2.8466182393733774E-2</v>
      </c>
      <c r="BL164" s="263">
        <f t="shared" si="20"/>
        <v>-125.61889936892345</v>
      </c>
      <c r="BM164" s="267">
        <v>48000</v>
      </c>
      <c r="BN164" s="261">
        <v>387.08812332999997</v>
      </c>
      <c r="BO164" s="261">
        <v>522.98701443800701</v>
      </c>
      <c r="BP164" s="261">
        <v>-527.40260917236196</v>
      </c>
      <c r="BQ164" s="266">
        <v>52.242453961807897</v>
      </c>
      <c r="BR164" s="266">
        <v>6.1852779685749697</v>
      </c>
      <c r="BS164" s="263">
        <f t="shared" si="21"/>
        <v>5.3295553552293207E-2</v>
      </c>
      <c r="BT164" s="263">
        <f t="shared" si="22"/>
        <v>-125.61889936892345</v>
      </c>
      <c r="BU164" s="270"/>
      <c r="BV164" s="264">
        <v>17.0305167735496</v>
      </c>
      <c r="BW164" s="264">
        <v>6.6128658396962097</v>
      </c>
      <c r="BX164" s="263">
        <f t="shared" si="23"/>
        <v>12.312392300525868</v>
      </c>
      <c r="BY164" s="263">
        <f t="shared" si="24"/>
        <v>3.3896715406209124</v>
      </c>
      <c r="BZ164" s="270"/>
      <c r="CA164" s="270"/>
      <c r="CB164" s="270"/>
      <c r="CC164" s="270"/>
      <c r="CD164" s="270"/>
      <c r="CE164" s="270"/>
      <c r="CF164" s="270"/>
      <c r="CG164" s="270"/>
      <c r="CH164" s="270"/>
      <c r="CI164" s="270"/>
      <c r="CJ164" s="270"/>
      <c r="CK164" s="270"/>
      <c r="CL164" s="270"/>
      <c r="CM164" s="270"/>
      <c r="CN164" s="270"/>
      <c r="CO164" s="270"/>
      <c r="CP164" s="270"/>
      <c r="CQ164" s="270"/>
      <c r="CR164" s="270"/>
    </row>
    <row r="165" spans="1:96" ht="12" customHeight="1">
      <c r="A165" s="270"/>
      <c r="B165" s="270"/>
      <c r="C165" s="270"/>
      <c r="D165" s="270"/>
      <c r="E165" s="270"/>
      <c r="F165" s="270"/>
      <c r="G165" s="270"/>
      <c r="H165" s="270"/>
      <c r="I165" s="270"/>
      <c r="J165" s="270"/>
      <c r="K165" s="270"/>
      <c r="L165" s="270"/>
      <c r="M165" s="270"/>
      <c r="N165" s="270"/>
      <c r="O165" s="270"/>
      <c r="P165" s="270"/>
      <c r="Q165" s="270"/>
      <c r="R165" s="270"/>
      <c r="S165" s="270"/>
      <c r="T165" s="270"/>
      <c r="U165" s="270"/>
      <c r="V165" s="270"/>
      <c r="W165" s="270"/>
      <c r="X165" s="274"/>
      <c r="Y165" s="274"/>
      <c r="Z165" s="274"/>
      <c r="AA165" s="274"/>
      <c r="AB165" s="274"/>
      <c r="AC165" s="274"/>
      <c r="AD165" s="274"/>
      <c r="AE165" s="274"/>
      <c r="AF165" s="274"/>
      <c r="AG165" s="274"/>
      <c r="AH165" s="274"/>
      <c r="AI165" s="274"/>
      <c r="AJ165" s="274"/>
      <c r="AK165" s="274"/>
      <c r="AL165" s="274"/>
      <c r="AM165" s="270"/>
      <c r="AN165" s="189"/>
      <c r="AO165" s="189"/>
      <c r="AP165" s="189"/>
      <c r="AQ165" s="189"/>
      <c r="AR165" s="189"/>
      <c r="AS165" s="189"/>
      <c r="AT165" s="189"/>
      <c r="AU165" s="189"/>
      <c r="AV165" s="189"/>
      <c r="AW165" s="294"/>
      <c r="AX165" s="189"/>
      <c r="AY165" s="189"/>
      <c r="AZ165" s="189"/>
      <c r="BA165" s="189"/>
      <c r="BB165" s="257"/>
      <c r="BC165" s="257"/>
      <c r="BD165" s="263">
        <f t="shared" si="18"/>
        <v>13.416666666666666</v>
      </c>
      <c r="BE165" s="267">
        <v>48300</v>
      </c>
      <c r="BF165" s="261">
        <v>380.36023411000002</v>
      </c>
      <c r="BG165" s="261">
        <v>505.648481934534</v>
      </c>
      <c r="BH165" s="261">
        <v>-511.35558168830897</v>
      </c>
      <c r="BI165" s="266">
        <v>52.123113680550603</v>
      </c>
      <c r="BJ165" s="266">
        <v>6.0565673231863801</v>
      </c>
      <c r="BK165" s="263">
        <f t="shared" si="19"/>
        <v>-6.4058889350776305E-2</v>
      </c>
      <c r="BL165" s="263">
        <f t="shared" si="20"/>
        <v>-132.3467885889234</v>
      </c>
      <c r="BM165" s="267">
        <v>48300</v>
      </c>
      <c r="BN165" s="261">
        <v>380.36023411000002</v>
      </c>
      <c r="BO165" s="261">
        <v>513.04861027141703</v>
      </c>
      <c r="BP165" s="261">
        <v>-517.63174646339303</v>
      </c>
      <c r="BQ165" s="266">
        <v>52.172192156048403</v>
      </c>
      <c r="BR165" s="266">
        <v>6.1136176940659297</v>
      </c>
      <c r="BS165" s="263">
        <f t="shared" si="21"/>
        <v>-1.8364720956746794E-2</v>
      </c>
      <c r="BT165" s="263">
        <f t="shared" si="22"/>
        <v>-132.3467885889234</v>
      </c>
      <c r="BU165" s="270"/>
      <c r="BV165" s="264">
        <v>4.2347408217540803</v>
      </c>
      <c r="BW165" s="264">
        <v>-2.0737484408741098</v>
      </c>
      <c r="BX165" s="263">
        <f t="shared" si="23"/>
        <v>-0.48338365126965233</v>
      </c>
      <c r="BY165" s="263">
        <f t="shared" si="24"/>
        <v>-5.2969427399494071</v>
      </c>
      <c r="BZ165" s="270"/>
      <c r="CA165" s="270"/>
      <c r="CB165" s="270"/>
      <c r="CC165" s="270"/>
      <c r="CD165" s="270"/>
      <c r="CE165" s="270"/>
      <c r="CF165" s="270"/>
      <c r="CG165" s="270"/>
      <c r="CH165" s="270"/>
      <c r="CI165" s="270"/>
      <c r="CJ165" s="270"/>
      <c r="CK165" s="270"/>
      <c r="CL165" s="270"/>
      <c r="CM165" s="270"/>
      <c r="CN165" s="270"/>
      <c r="CO165" s="270"/>
      <c r="CP165" s="270"/>
      <c r="CQ165" s="270"/>
      <c r="CR165" s="270"/>
    </row>
    <row r="166" spans="1:96" ht="12" customHeight="1">
      <c r="A166" s="270"/>
      <c r="B166" s="270"/>
      <c r="C166" s="270"/>
      <c r="D166" s="270"/>
      <c r="E166" s="270"/>
      <c r="F166" s="270"/>
      <c r="G166" s="270"/>
      <c r="H166" s="270"/>
      <c r="I166" s="270"/>
      <c r="J166" s="270"/>
      <c r="K166" s="270"/>
      <c r="L166" s="270"/>
      <c r="M166" s="270"/>
      <c r="N166" s="270"/>
      <c r="O166" s="270"/>
      <c r="P166" s="270"/>
      <c r="Q166" s="270"/>
      <c r="R166" s="270"/>
      <c r="S166" s="270"/>
      <c r="T166" s="270"/>
      <c r="U166" s="270"/>
      <c r="V166" s="270"/>
      <c r="W166" s="270"/>
      <c r="X166" s="274"/>
      <c r="Y166" s="274"/>
      <c r="Z166" s="274"/>
      <c r="AA166" s="274"/>
      <c r="AB166" s="274"/>
      <c r="AC166" s="274"/>
      <c r="AD166" s="274"/>
      <c r="AE166" s="274"/>
      <c r="AF166" s="274"/>
      <c r="AG166" s="274"/>
      <c r="AH166" s="274"/>
      <c r="AI166" s="274"/>
      <c r="AJ166" s="274"/>
      <c r="AK166" s="274"/>
      <c r="AL166" s="274"/>
      <c r="AM166" s="270"/>
      <c r="AN166" s="189"/>
      <c r="AO166" s="189"/>
      <c r="AP166" s="189"/>
      <c r="AQ166" s="189"/>
      <c r="AR166" s="189"/>
      <c r="AS166" s="189"/>
      <c r="AT166" s="189"/>
      <c r="AU166" s="189"/>
      <c r="AV166" s="189"/>
      <c r="AW166" s="294"/>
      <c r="AX166" s="189"/>
      <c r="AY166" s="189"/>
      <c r="AZ166" s="189"/>
      <c r="BA166" s="189"/>
      <c r="BB166" s="257"/>
      <c r="BC166" s="257"/>
      <c r="BD166" s="263">
        <f t="shared" si="18"/>
        <v>13.5</v>
      </c>
      <c r="BE166" s="267">
        <v>48600</v>
      </c>
      <c r="BF166" s="261">
        <v>375.04941841999999</v>
      </c>
      <c r="BG166" s="261">
        <v>492.88628148170801</v>
      </c>
      <c r="BH166" s="261">
        <v>-498.61563867723999</v>
      </c>
      <c r="BI166" s="266">
        <v>52.030901139756402</v>
      </c>
      <c r="BJ166" s="266">
        <v>5.9638382475150902</v>
      </c>
      <c r="BK166" s="263">
        <f t="shared" si="19"/>
        <v>-0.15678796502206627</v>
      </c>
      <c r="BL166" s="263">
        <f t="shared" si="20"/>
        <v>-137.65760427892343</v>
      </c>
      <c r="BM166" s="267">
        <v>48600</v>
      </c>
      <c r="BN166" s="261">
        <v>375.04941841999999</v>
      </c>
      <c r="BO166" s="261">
        <v>503.130937029324</v>
      </c>
      <c r="BP166" s="261">
        <v>-507.84419167468798</v>
      </c>
      <c r="BQ166" s="266">
        <v>52.101405529333803</v>
      </c>
      <c r="BR166" s="266">
        <v>6.0416831976344296</v>
      </c>
      <c r="BS166" s="263">
        <f t="shared" si="21"/>
        <v>-9.0299217388246866E-2</v>
      </c>
      <c r="BT166" s="263">
        <f t="shared" si="22"/>
        <v>-137.65760427892343</v>
      </c>
      <c r="BU166" s="270"/>
      <c r="BV166" s="264">
        <v>-8.6074143490591801</v>
      </c>
      <c r="BW166" s="264">
        <v>-10.737650863227399</v>
      </c>
      <c r="BX166" s="263">
        <f t="shared" si="23"/>
        <v>-13.325538822082912</v>
      </c>
      <c r="BY166" s="263">
        <f t="shared" si="24"/>
        <v>-13.960845162302697</v>
      </c>
      <c r="BZ166" s="270"/>
      <c r="CA166" s="270"/>
      <c r="CB166" s="270"/>
      <c r="CC166" s="270"/>
      <c r="CD166" s="270"/>
      <c r="CE166" s="270"/>
      <c r="CF166" s="270"/>
      <c r="CG166" s="270"/>
      <c r="CH166" s="270"/>
      <c r="CI166" s="270"/>
      <c r="CJ166" s="270"/>
      <c r="CK166" s="270"/>
      <c r="CL166" s="270"/>
      <c r="CM166" s="270"/>
      <c r="CN166" s="270"/>
      <c r="CO166" s="270"/>
      <c r="CP166" s="270"/>
      <c r="CQ166" s="270"/>
      <c r="CR166" s="270"/>
    </row>
    <row r="167" spans="1:96" ht="12" customHeight="1">
      <c r="A167" s="270"/>
      <c r="B167" s="270"/>
      <c r="C167" s="270"/>
      <c r="D167" s="270"/>
      <c r="E167" s="270"/>
      <c r="F167" s="270"/>
      <c r="G167" s="270"/>
      <c r="H167" s="270"/>
      <c r="I167" s="270"/>
      <c r="J167" s="270"/>
      <c r="K167" s="270"/>
      <c r="L167" s="270"/>
      <c r="M167" s="270"/>
      <c r="N167" s="270"/>
      <c r="O167" s="270"/>
      <c r="P167" s="270"/>
      <c r="Q167" s="270"/>
      <c r="R167" s="270"/>
      <c r="S167" s="270"/>
      <c r="T167" s="270"/>
      <c r="U167" s="270"/>
      <c r="V167" s="270"/>
      <c r="W167" s="270"/>
      <c r="X167" s="274"/>
      <c r="Y167" s="274"/>
      <c r="Z167" s="274"/>
      <c r="AA167" s="274"/>
      <c r="AB167" s="274"/>
      <c r="AC167" s="274"/>
      <c r="AD167" s="274"/>
      <c r="AE167" s="274"/>
      <c r="AF167" s="274"/>
      <c r="AG167" s="274"/>
      <c r="AH167" s="274"/>
      <c r="AI167" s="274"/>
      <c r="AJ167" s="274"/>
      <c r="AK167" s="274"/>
      <c r="AL167" s="274"/>
      <c r="AM167" s="270"/>
      <c r="AN167" s="189"/>
      <c r="AO167" s="189"/>
      <c r="AP167" s="189"/>
      <c r="AQ167" s="189"/>
      <c r="AR167" s="189"/>
      <c r="AS167" s="189"/>
      <c r="AT167" s="189"/>
      <c r="AU167" s="189"/>
      <c r="AV167" s="189"/>
      <c r="AW167" s="294"/>
      <c r="AX167" s="189"/>
      <c r="AY167" s="189"/>
      <c r="AZ167" s="189"/>
      <c r="BA167" s="189"/>
      <c r="BB167" s="257"/>
      <c r="BC167" s="257"/>
      <c r="BD167" s="263">
        <f t="shared" si="18"/>
        <v>13.583333333333334</v>
      </c>
      <c r="BE167" s="267">
        <v>48900</v>
      </c>
      <c r="BF167" s="261">
        <v>371.21386268999998</v>
      </c>
      <c r="BG167" s="261">
        <v>480.30354840417601</v>
      </c>
      <c r="BH167" s="261">
        <v>-486.01073046522401</v>
      </c>
      <c r="BI167" s="266">
        <v>51.938890105469298</v>
      </c>
      <c r="BJ167" s="266">
        <v>5.8716298426848201</v>
      </c>
      <c r="BK167" s="263">
        <f t="shared" si="19"/>
        <v>-0.24899636985233631</v>
      </c>
      <c r="BL167" s="263">
        <f t="shared" si="20"/>
        <v>-141.49316000892344</v>
      </c>
      <c r="BM167" s="267">
        <v>48900</v>
      </c>
      <c r="BN167" s="261">
        <v>371.21386268999998</v>
      </c>
      <c r="BO167" s="261">
        <v>493.31472774595602</v>
      </c>
      <c r="BP167" s="261">
        <v>-498.11999035057102</v>
      </c>
      <c r="BQ167" s="266">
        <v>52.030664038560602</v>
      </c>
      <c r="BR167" s="266">
        <v>5.9700574511803399</v>
      </c>
      <c r="BS167" s="263">
        <f t="shared" si="21"/>
        <v>-0.16192496384233657</v>
      </c>
      <c r="BT167" s="263">
        <f t="shared" si="22"/>
        <v>-141.49316000892344</v>
      </c>
      <c r="BU167" s="270"/>
      <c r="BV167" s="264">
        <v>-21.355300431850999</v>
      </c>
      <c r="BW167" s="264">
        <v>-19.283953677461199</v>
      </c>
      <c r="BX167" s="263">
        <f t="shared" si="23"/>
        <v>-26.073424904874731</v>
      </c>
      <c r="BY167" s="263">
        <f t="shared" si="24"/>
        <v>-22.507147976536494</v>
      </c>
      <c r="BZ167" s="270"/>
      <c r="CA167" s="270"/>
      <c r="CB167" s="270"/>
      <c r="CC167" s="270"/>
      <c r="CD167" s="270"/>
      <c r="CE167" s="270"/>
      <c r="CF167" s="270"/>
      <c r="CG167" s="270"/>
      <c r="CH167" s="270"/>
      <c r="CI167" s="270"/>
      <c r="CJ167" s="270"/>
      <c r="CK167" s="270"/>
      <c r="CL167" s="270"/>
      <c r="CM167" s="270"/>
      <c r="CN167" s="270"/>
      <c r="CO167" s="270"/>
      <c r="CP167" s="270"/>
      <c r="CQ167" s="270"/>
      <c r="CR167" s="270"/>
    </row>
    <row r="168" spans="1:96" ht="12" customHeight="1">
      <c r="A168" s="270"/>
      <c r="B168" s="270"/>
      <c r="C168" s="270"/>
      <c r="D168" s="270"/>
      <c r="E168" s="270"/>
      <c r="F168" s="270"/>
      <c r="G168" s="270"/>
      <c r="H168" s="270"/>
      <c r="I168" s="270"/>
      <c r="J168" s="270"/>
      <c r="K168" s="270"/>
      <c r="L168" s="270"/>
      <c r="M168" s="270"/>
      <c r="N168" s="270"/>
      <c r="O168" s="270"/>
      <c r="P168" s="270"/>
      <c r="Q168" s="270"/>
      <c r="R168" s="270"/>
      <c r="S168" s="270"/>
      <c r="T168" s="270"/>
      <c r="U168" s="270"/>
      <c r="V168" s="270"/>
      <c r="W168" s="270"/>
      <c r="X168" s="274"/>
      <c r="Y168" s="274"/>
      <c r="Z168" s="274"/>
      <c r="AA168" s="274"/>
      <c r="AB168" s="274"/>
      <c r="AC168" s="274"/>
      <c r="AD168" s="274"/>
      <c r="AE168" s="274"/>
      <c r="AF168" s="274"/>
      <c r="AG168" s="274"/>
      <c r="AH168" s="274"/>
      <c r="AI168" s="274"/>
      <c r="AJ168" s="274"/>
      <c r="AK168" s="274"/>
      <c r="AL168" s="274"/>
      <c r="AM168" s="270"/>
      <c r="AN168" s="189"/>
      <c r="AO168" s="189"/>
      <c r="AP168" s="189"/>
      <c r="AQ168" s="189"/>
      <c r="AR168" s="189"/>
      <c r="AS168" s="189"/>
      <c r="AT168" s="189"/>
      <c r="AU168" s="189"/>
      <c r="AV168" s="189"/>
      <c r="AW168" s="294"/>
      <c r="AX168" s="189"/>
      <c r="AY168" s="189"/>
      <c r="AZ168" s="189"/>
      <c r="BA168" s="189"/>
      <c r="BB168" s="257"/>
      <c r="BC168" s="257"/>
      <c r="BD168" s="263">
        <f t="shared" si="18"/>
        <v>13.666666666666666</v>
      </c>
      <c r="BE168" s="267">
        <v>49200</v>
      </c>
      <c r="BF168" s="261">
        <v>368.89559005000001</v>
      </c>
      <c r="BG168" s="261">
        <v>467.99625028138598</v>
      </c>
      <c r="BH168" s="261">
        <v>-473.63665512095798</v>
      </c>
      <c r="BI168" s="266">
        <v>51.847793480298002</v>
      </c>
      <c r="BJ168" s="266">
        <v>5.7806699806766497</v>
      </c>
      <c r="BK168" s="263">
        <f t="shared" si="19"/>
        <v>-0.33995623186050672</v>
      </c>
      <c r="BL168" s="263">
        <f t="shared" si="20"/>
        <v>-143.81143264892341</v>
      </c>
      <c r="BM168" s="267">
        <v>49200</v>
      </c>
      <c r="BN168" s="261">
        <v>368.89559005000001</v>
      </c>
      <c r="BO168" s="261">
        <v>483.67781520571401</v>
      </c>
      <c r="BP168" s="261">
        <v>-488.536355596833</v>
      </c>
      <c r="BQ168" s="266">
        <v>51.960534556945603</v>
      </c>
      <c r="BR168" s="266">
        <v>5.8993205862249001</v>
      </c>
      <c r="BS168" s="263">
        <f t="shared" si="21"/>
        <v>-0.23266182879777642</v>
      </c>
      <c r="BT168" s="263">
        <f t="shared" si="22"/>
        <v>-143.81143264892341</v>
      </c>
      <c r="BU168" s="270"/>
      <c r="BV168" s="264">
        <v>-33.869301562146703</v>
      </c>
      <c r="BW168" s="264">
        <v>-27.619057093953899</v>
      </c>
      <c r="BX168" s="263">
        <f t="shared" si="23"/>
        <v>-38.587426035170438</v>
      </c>
      <c r="BY168" s="263">
        <f t="shared" si="24"/>
        <v>-30.842251393029194</v>
      </c>
      <c r="BZ168" s="270"/>
      <c r="CA168" s="270"/>
      <c r="CB168" s="270"/>
      <c r="CC168" s="270"/>
      <c r="CD168" s="270"/>
      <c r="CE168" s="270"/>
      <c r="CF168" s="270"/>
      <c r="CG168" s="270"/>
      <c r="CH168" s="270"/>
      <c r="CI168" s="270"/>
      <c r="CJ168" s="270"/>
      <c r="CK168" s="270"/>
      <c r="CL168" s="270"/>
      <c r="CM168" s="270"/>
      <c r="CN168" s="270"/>
      <c r="CO168" s="270"/>
      <c r="CP168" s="270"/>
      <c r="CQ168" s="270"/>
      <c r="CR168" s="270"/>
    </row>
    <row r="169" spans="1:96" ht="12" customHeight="1">
      <c r="A169" s="270"/>
      <c r="B169" s="270"/>
      <c r="C169" s="270"/>
      <c r="D169" s="270"/>
      <c r="E169" s="270"/>
      <c r="F169" s="270"/>
      <c r="G169" s="270"/>
      <c r="H169" s="270"/>
      <c r="I169" s="270"/>
      <c r="J169" s="270"/>
      <c r="K169" s="270"/>
      <c r="L169" s="270"/>
      <c r="M169" s="270"/>
      <c r="N169" s="270"/>
      <c r="O169" s="270"/>
      <c r="P169" s="270"/>
      <c r="Q169" s="270"/>
      <c r="R169" s="270"/>
      <c r="S169" s="270"/>
      <c r="T169" s="270"/>
      <c r="U169" s="270"/>
      <c r="V169" s="270"/>
      <c r="W169" s="270"/>
      <c r="X169" s="274"/>
      <c r="Y169" s="274"/>
      <c r="Z169" s="274"/>
      <c r="AA169" s="274"/>
      <c r="AB169" s="274"/>
      <c r="AC169" s="274"/>
      <c r="AD169" s="274"/>
      <c r="AE169" s="274"/>
      <c r="AF169" s="274"/>
      <c r="AG169" s="274"/>
      <c r="AH169" s="274"/>
      <c r="AI169" s="274"/>
      <c r="AJ169" s="274"/>
      <c r="AK169" s="274"/>
      <c r="AL169" s="274"/>
      <c r="AM169" s="270"/>
      <c r="AN169" s="189"/>
      <c r="AO169" s="189"/>
      <c r="AP169" s="189"/>
      <c r="AQ169" s="189"/>
      <c r="AR169" s="189"/>
      <c r="AS169" s="189"/>
      <c r="AT169" s="189"/>
      <c r="AU169" s="189"/>
      <c r="AV169" s="189"/>
      <c r="AW169" s="294"/>
      <c r="AX169" s="189"/>
      <c r="AY169" s="189"/>
      <c r="AZ169" s="189"/>
      <c r="BA169" s="189"/>
      <c r="BB169" s="257"/>
      <c r="BC169" s="257"/>
      <c r="BD169" s="263">
        <f t="shared" si="18"/>
        <v>13.75</v>
      </c>
      <c r="BE169" s="267">
        <v>49500</v>
      </c>
      <c r="BF169" s="261">
        <v>368.12</v>
      </c>
      <c r="BG169" s="261">
        <v>456.056817500036</v>
      </c>
      <c r="BH169" s="261">
        <v>-461.58561505956698</v>
      </c>
      <c r="BI169" s="266">
        <v>51.7583273154587</v>
      </c>
      <c r="BJ169" s="266">
        <v>5.6916907413162097</v>
      </c>
      <c r="BK169" s="263">
        <f t="shared" si="19"/>
        <v>-0.42893547122094677</v>
      </c>
      <c r="BL169" s="263">
        <f t="shared" si="20"/>
        <v>-144.58702269892342</v>
      </c>
      <c r="BM169" s="267">
        <v>49500</v>
      </c>
      <c r="BN169" s="261">
        <v>368.12</v>
      </c>
      <c r="BO169" s="261">
        <v>474.29514506905701</v>
      </c>
      <c r="BP169" s="261">
        <v>-479.16764273180303</v>
      </c>
      <c r="BQ169" s="266">
        <v>51.891580670783</v>
      </c>
      <c r="BR169" s="266">
        <v>5.8300498092541</v>
      </c>
      <c r="BS169" s="263">
        <f t="shared" si="21"/>
        <v>-0.3019326057685765</v>
      </c>
      <c r="BT169" s="263">
        <f t="shared" si="22"/>
        <v>-144.58702269892342</v>
      </c>
      <c r="BU169" s="270"/>
      <c r="BV169" s="264">
        <v>-46.0123634021136</v>
      </c>
      <c r="BW169" s="264">
        <v>-35.6516743957214</v>
      </c>
      <c r="BX169" s="263">
        <f t="shared" si="23"/>
        <v>-50.730487875137335</v>
      </c>
      <c r="BY169" s="263">
        <f t="shared" si="24"/>
        <v>-38.874868694796696</v>
      </c>
      <c r="BZ169" s="270"/>
      <c r="CA169" s="270"/>
      <c r="CB169" s="270"/>
      <c r="CC169" s="270"/>
      <c r="CD169" s="270"/>
      <c r="CE169" s="270"/>
      <c r="CF169" s="270"/>
      <c r="CG169" s="270"/>
      <c r="CH169" s="270"/>
      <c r="CI169" s="270"/>
      <c r="CJ169" s="270"/>
      <c r="CK169" s="270"/>
      <c r="CL169" s="270"/>
      <c r="CM169" s="270"/>
      <c r="CN169" s="270"/>
      <c r="CO169" s="270"/>
      <c r="CP169" s="270"/>
      <c r="CQ169" s="270"/>
      <c r="CR169" s="270"/>
    </row>
    <row r="170" spans="1:96" ht="12" customHeight="1">
      <c r="A170" s="270"/>
      <c r="B170" s="270"/>
      <c r="C170" s="270"/>
      <c r="D170" s="270"/>
      <c r="E170" s="270"/>
      <c r="F170" s="270"/>
      <c r="G170" s="270"/>
      <c r="H170" s="270"/>
      <c r="I170" s="270"/>
      <c r="J170" s="270"/>
      <c r="K170" s="270"/>
      <c r="L170" s="270"/>
      <c r="M170" s="270"/>
      <c r="N170" s="270"/>
      <c r="O170" s="270"/>
      <c r="P170" s="270"/>
      <c r="Q170" s="270"/>
      <c r="R170" s="270"/>
      <c r="S170" s="270"/>
      <c r="T170" s="270"/>
      <c r="U170" s="270"/>
      <c r="V170" s="270"/>
      <c r="W170" s="270"/>
      <c r="X170" s="274"/>
      <c r="Y170" s="274"/>
      <c r="Z170" s="274"/>
      <c r="AA170" s="274"/>
      <c r="AB170" s="274"/>
      <c r="AC170" s="274"/>
      <c r="AD170" s="274"/>
      <c r="AE170" s="274"/>
      <c r="AF170" s="274"/>
      <c r="AG170" s="274"/>
      <c r="AH170" s="274"/>
      <c r="AI170" s="274"/>
      <c r="AJ170" s="274"/>
      <c r="AK170" s="274"/>
      <c r="AL170" s="274"/>
      <c r="AM170" s="270"/>
      <c r="AN170" s="189"/>
      <c r="AO170" s="189"/>
      <c r="AP170" s="189"/>
      <c r="AQ170" s="189"/>
      <c r="AR170" s="189"/>
      <c r="AS170" s="189"/>
      <c r="AT170" s="189"/>
      <c r="AU170" s="189"/>
      <c r="AV170" s="189"/>
      <c r="AW170" s="294"/>
      <c r="AX170" s="189"/>
      <c r="AY170" s="189"/>
      <c r="AZ170" s="189"/>
      <c r="BA170" s="189"/>
      <c r="BB170" s="257"/>
      <c r="BC170" s="257"/>
      <c r="BD170" s="263">
        <f t="shared" si="18"/>
        <v>13.833333333333334</v>
      </c>
      <c r="BE170" s="267">
        <v>49800</v>
      </c>
      <c r="BF170" s="261">
        <v>368.89559005000001</v>
      </c>
      <c r="BG170" s="261">
        <v>444.57445744762202</v>
      </c>
      <c r="BH170" s="261">
        <v>-449.94648129082299</v>
      </c>
      <c r="BI170" s="266">
        <v>51.671212488591699</v>
      </c>
      <c r="BJ170" s="266">
        <v>5.60543021121621</v>
      </c>
      <c r="BK170" s="263">
        <f t="shared" si="19"/>
        <v>-0.51519600132094645</v>
      </c>
      <c r="BL170" s="263">
        <f t="shared" si="20"/>
        <v>-143.81143264892341</v>
      </c>
      <c r="BM170" s="267">
        <v>49800</v>
      </c>
      <c r="BN170" s="261">
        <v>368.89559005000001</v>
      </c>
      <c r="BO170" s="261">
        <v>465.23892038043198</v>
      </c>
      <c r="BP170" s="261">
        <v>-470.08545504999103</v>
      </c>
      <c r="BQ170" s="266">
        <v>51.824363078072501</v>
      </c>
      <c r="BR170" s="266">
        <v>5.7628199039530701</v>
      </c>
      <c r="BS170" s="263">
        <f t="shared" si="21"/>
        <v>-0.3691625110696064</v>
      </c>
      <c r="BT170" s="263">
        <f t="shared" si="22"/>
        <v>-143.81143264892341</v>
      </c>
      <c r="BU170" s="270"/>
      <c r="BV170" s="264">
        <v>-57.651494170594297</v>
      </c>
      <c r="BW170" s="264">
        <v>-43.293831717820098</v>
      </c>
      <c r="BX170" s="263">
        <f t="shared" si="23"/>
        <v>-62.369618643618033</v>
      </c>
      <c r="BY170" s="263">
        <f t="shared" si="24"/>
        <v>-46.517026016895393</v>
      </c>
      <c r="BZ170" s="270"/>
      <c r="CA170" s="270"/>
      <c r="CB170" s="270"/>
      <c r="CC170" s="270"/>
      <c r="CD170" s="270"/>
      <c r="CE170" s="270"/>
      <c r="CF170" s="270"/>
      <c r="CG170" s="270"/>
      <c r="CH170" s="270"/>
      <c r="CI170" s="270"/>
      <c r="CJ170" s="270"/>
      <c r="CK170" s="270"/>
      <c r="CL170" s="270"/>
      <c r="CM170" s="270"/>
      <c r="CN170" s="270"/>
      <c r="CO170" s="270"/>
      <c r="CP170" s="270"/>
      <c r="CQ170" s="270"/>
      <c r="CR170" s="270"/>
    </row>
    <row r="171" spans="1:96" ht="12" customHeight="1">
      <c r="A171" s="270"/>
      <c r="B171" s="270"/>
      <c r="C171" s="270"/>
      <c r="D171" s="270"/>
      <c r="E171" s="270"/>
      <c r="F171" s="270"/>
      <c r="G171" s="270"/>
      <c r="H171" s="270"/>
      <c r="I171" s="270"/>
      <c r="J171" s="270"/>
      <c r="K171" s="270"/>
      <c r="L171" s="270"/>
      <c r="M171" s="270"/>
      <c r="N171" s="270"/>
      <c r="O171" s="270"/>
      <c r="P171" s="270"/>
      <c r="Q171" s="270"/>
      <c r="R171" s="270"/>
      <c r="S171" s="270"/>
      <c r="T171" s="270"/>
      <c r="U171" s="270"/>
      <c r="V171" s="270"/>
      <c r="W171" s="270"/>
      <c r="X171" s="274"/>
      <c r="Y171" s="274"/>
      <c r="Z171" s="274"/>
      <c r="AA171" s="274"/>
      <c r="AB171" s="274"/>
      <c r="AC171" s="274"/>
      <c r="AD171" s="274"/>
      <c r="AE171" s="274"/>
      <c r="AF171" s="274"/>
      <c r="AG171" s="274"/>
      <c r="AH171" s="274"/>
      <c r="AI171" s="274"/>
      <c r="AJ171" s="274"/>
      <c r="AK171" s="274"/>
      <c r="AL171" s="274"/>
      <c r="AM171" s="270"/>
      <c r="AN171" s="189"/>
      <c r="AO171" s="189"/>
      <c r="AP171" s="189"/>
      <c r="AQ171" s="189"/>
      <c r="AR171" s="189"/>
      <c r="AS171" s="189"/>
      <c r="AT171" s="189"/>
      <c r="AU171" s="189"/>
      <c r="AV171" s="189"/>
      <c r="AW171" s="294"/>
      <c r="AX171" s="189"/>
      <c r="AY171" s="189"/>
      <c r="AZ171" s="189"/>
      <c r="BA171" s="189"/>
      <c r="BB171" s="257"/>
      <c r="BC171" s="257"/>
      <c r="BD171" s="263">
        <f t="shared" si="18"/>
        <v>13.916666666666666</v>
      </c>
      <c r="BE171" s="267">
        <v>50100</v>
      </c>
      <c r="BF171" s="261">
        <v>371.21386268999998</v>
      </c>
      <c r="BG171" s="261">
        <v>433.63564231585599</v>
      </c>
      <c r="BH171" s="261">
        <v>-438.80523340679201</v>
      </c>
      <c r="BI171" s="266">
        <v>51.587177177341999</v>
      </c>
      <c r="BJ171" s="266">
        <v>5.52263501733478</v>
      </c>
      <c r="BK171" s="263">
        <f t="shared" si="19"/>
        <v>-0.59799119520237642</v>
      </c>
      <c r="BL171" s="263">
        <f t="shared" si="20"/>
        <v>-141.49316000892344</v>
      </c>
      <c r="BM171" s="267">
        <v>50100</v>
      </c>
      <c r="BN171" s="261">
        <v>371.21386268999998</v>
      </c>
      <c r="BO171" s="261">
        <v>456.57886780982602</v>
      </c>
      <c r="BP171" s="261">
        <v>-461.35887317715498</v>
      </c>
      <c r="BQ171" s="266">
        <v>51.759440554353802</v>
      </c>
      <c r="BR171" s="266">
        <v>5.6982042650566003</v>
      </c>
      <c r="BS171" s="263">
        <f t="shared" si="21"/>
        <v>-0.43377814996607622</v>
      </c>
      <c r="BT171" s="263">
        <f t="shared" si="22"/>
        <v>-141.49316000892344</v>
      </c>
      <c r="BU171" s="270"/>
      <c r="BV171" s="264">
        <v>-68.659221179692196</v>
      </c>
      <c r="BW171" s="264">
        <v>-50.4618315441245</v>
      </c>
      <c r="BX171" s="263">
        <f t="shared" si="23"/>
        <v>-73.377345652715931</v>
      </c>
      <c r="BY171" s="263">
        <f t="shared" si="24"/>
        <v>-53.685025843199796</v>
      </c>
      <c r="BZ171" s="270"/>
      <c r="CA171" s="270"/>
      <c r="CB171" s="270"/>
      <c r="CC171" s="270"/>
      <c r="CD171" s="270"/>
      <c r="CE171" s="270"/>
      <c r="CF171" s="270"/>
      <c r="CG171" s="270"/>
      <c r="CH171" s="270"/>
      <c r="CI171" s="270"/>
      <c r="CJ171" s="270"/>
      <c r="CK171" s="270"/>
      <c r="CL171" s="270"/>
      <c r="CM171" s="270"/>
      <c r="CN171" s="270"/>
      <c r="CO171" s="270"/>
      <c r="CP171" s="270"/>
      <c r="CQ171" s="270"/>
      <c r="CR171" s="270"/>
    </row>
    <row r="172" spans="1:96" ht="12" customHeight="1">
      <c r="A172" s="270"/>
      <c r="B172" s="270"/>
      <c r="C172" s="270"/>
      <c r="D172" s="270"/>
      <c r="E172" s="270"/>
      <c r="F172" s="270"/>
      <c r="G172" s="270"/>
      <c r="H172" s="270"/>
      <c r="I172" s="270"/>
      <c r="J172" s="270"/>
      <c r="K172" s="270"/>
      <c r="L172" s="270"/>
      <c r="M172" s="270"/>
      <c r="N172" s="270"/>
      <c r="O172" s="270"/>
      <c r="P172" s="270"/>
      <c r="Q172" s="270"/>
      <c r="R172" s="270"/>
      <c r="S172" s="270"/>
      <c r="T172" s="270"/>
      <c r="U172" s="270"/>
      <c r="V172" s="270"/>
      <c r="W172" s="270"/>
      <c r="X172" s="274"/>
      <c r="Y172" s="274"/>
      <c r="Z172" s="274"/>
      <c r="AA172" s="274"/>
      <c r="AB172" s="274"/>
      <c r="AC172" s="274"/>
      <c r="AD172" s="274"/>
      <c r="AE172" s="274"/>
      <c r="AF172" s="274"/>
      <c r="AG172" s="274"/>
      <c r="AH172" s="274"/>
      <c r="AI172" s="274"/>
      <c r="AJ172" s="274"/>
      <c r="AK172" s="274"/>
      <c r="AL172" s="274"/>
      <c r="AM172" s="270"/>
      <c r="AN172" s="189"/>
      <c r="AO172" s="189"/>
      <c r="AP172" s="189"/>
      <c r="AQ172" s="189"/>
      <c r="AR172" s="189"/>
      <c r="AS172" s="189"/>
      <c r="AT172" s="189"/>
      <c r="AU172" s="189"/>
      <c r="AV172" s="189"/>
      <c r="AW172" s="294"/>
      <c r="AX172" s="189"/>
      <c r="AY172" s="189"/>
      <c r="AZ172" s="189"/>
      <c r="BA172" s="189"/>
      <c r="BB172" s="257"/>
      <c r="BC172" s="257"/>
      <c r="BD172" s="263">
        <f t="shared" si="18"/>
        <v>14</v>
      </c>
      <c r="BE172" s="267">
        <v>50400</v>
      </c>
      <c r="BF172" s="261">
        <v>375.04941841999999</v>
      </c>
      <c r="BG172" s="261">
        <v>423.32475675709298</v>
      </c>
      <c r="BH172" s="261">
        <v>-428.24556594580599</v>
      </c>
      <c r="BI172" s="266">
        <v>51.506960046462403</v>
      </c>
      <c r="BJ172" s="266">
        <v>5.4440634610557002</v>
      </c>
      <c r="BK172" s="263">
        <f t="shared" si="19"/>
        <v>-0.67656275148145628</v>
      </c>
      <c r="BL172" s="263">
        <f t="shared" si="20"/>
        <v>-137.65760427892343</v>
      </c>
      <c r="BM172" s="267">
        <v>50400</v>
      </c>
      <c r="BN172" s="261">
        <v>375.04941841999999</v>
      </c>
      <c r="BO172" s="261">
        <v>448.38261074292001</v>
      </c>
      <c r="BP172" s="261">
        <v>-453.05479617896202</v>
      </c>
      <c r="BQ172" s="266">
        <v>51.697371408860903</v>
      </c>
      <c r="BR172" s="266">
        <v>5.6367763565934998</v>
      </c>
      <c r="BS172" s="263">
        <f t="shared" si="21"/>
        <v>-0.49520605842917664</v>
      </c>
      <c r="BT172" s="263">
        <f t="shared" si="22"/>
        <v>-137.65760427892343</v>
      </c>
      <c r="BU172" s="270"/>
      <c r="BV172" s="264">
        <v>-78.914986925810396</v>
      </c>
      <c r="BW172" s="264">
        <v>-57.077169369197101</v>
      </c>
      <c r="BX172" s="263">
        <f t="shared" si="23"/>
        <v>-83.633111398834131</v>
      </c>
      <c r="BY172" s="263">
        <f t="shared" si="24"/>
        <v>-60.300363668272396</v>
      </c>
      <c r="BZ172" s="270"/>
      <c r="CA172" s="270"/>
      <c r="CB172" s="270"/>
      <c r="CC172" s="270"/>
      <c r="CD172" s="270"/>
      <c r="CE172" s="270"/>
      <c r="CF172" s="270"/>
      <c r="CG172" s="270"/>
      <c r="CH172" s="270"/>
      <c r="CI172" s="270"/>
      <c r="CJ172" s="270"/>
      <c r="CK172" s="270"/>
      <c r="CL172" s="270"/>
      <c r="CM172" s="270"/>
      <c r="CN172" s="270"/>
      <c r="CO172" s="270"/>
      <c r="CP172" s="270"/>
      <c r="CQ172" s="270"/>
      <c r="CR172" s="270"/>
    </row>
    <row r="173" spans="1:96" ht="12" customHeight="1">
      <c r="A173" s="270"/>
      <c r="B173" s="270"/>
      <c r="C173" s="270"/>
      <c r="D173" s="270"/>
      <c r="E173" s="270"/>
      <c r="F173" s="270"/>
      <c r="G173" s="270"/>
      <c r="H173" s="270"/>
      <c r="I173" s="270"/>
      <c r="J173" s="270"/>
      <c r="K173" s="270"/>
      <c r="L173" s="270"/>
      <c r="M173" s="270"/>
      <c r="N173" s="270"/>
      <c r="O173" s="270"/>
      <c r="P173" s="270"/>
      <c r="Q173" s="270"/>
      <c r="R173" s="270"/>
      <c r="S173" s="270"/>
      <c r="T173" s="270"/>
      <c r="U173" s="270"/>
      <c r="V173" s="270"/>
      <c r="W173" s="270"/>
      <c r="X173" s="274"/>
      <c r="Y173" s="274"/>
      <c r="Z173" s="274"/>
      <c r="AA173" s="274"/>
      <c r="AB173" s="274"/>
      <c r="AC173" s="274"/>
      <c r="AD173" s="274"/>
      <c r="AE173" s="274"/>
      <c r="AF173" s="274"/>
      <c r="AG173" s="274"/>
      <c r="AH173" s="274"/>
      <c r="AI173" s="274"/>
      <c r="AJ173" s="274"/>
      <c r="AK173" s="274"/>
      <c r="AL173" s="274"/>
      <c r="AM173" s="270"/>
      <c r="AN173" s="189"/>
      <c r="AO173" s="189"/>
      <c r="AP173" s="189"/>
      <c r="AQ173" s="189"/>
      <c r="AR173" s="189"/>
      <c r="AS173" s="189"/>
      <c r="AT173" s="189"/>
      <c r="AU173" s="189"/>
      <c r="AV173" s="189"/>
      <c r="AW173" s="294"/>
      <c r="AX173" s="189"/>
      <c r="AY173" s="189"/>
      <c r="AZ173" s="189"/>
      <c r="BA173" s="189"/>
      <c r="BB173" s="257"/>
      <c r="BC173" s="257"/>
      <c r="BD173" s="263">
        <f t="shared" si="18"/>
        <v>14.083333333333334</v>
      </c>
      <c r="BE173" s="267">
        <v>50700</v>
      </c>
      <c r="BF173" s="261">
        <v>380.36023411000002</v>
      </c>
      <c r="BG173" s="261">
        <v>413.724881777321</v>
      </c>
      <c r="BH173" s="261">
        <v>-418.34964406574699</v>
      </c>
      <c r="BI173" s="266">
        <v>51.431313971359501</v>
      </c>
      <c r="BJ173" s="266">
        <v>5.3704890007370301</v>
      </c>
      <c r="BK173" s="263">
        <f t="shared" si="19"/>
        <v>-0.75013721180012638</v>
      </c>
      <c r="BL173" s="263">
        <f t="shared" si="20"/>
        <v>-132.3467885889234</v>
      </c>
      <c r="BM173" s="267">
        <v>50700</v>
      </c>
      <c r="BN173" s="261">
        <v>380.36023411000002</v>
      </c>
      <c r="BO173" s="261">
        <v>440.71612746627198</v>
      </c>
      <c r="BP173" s="261">
        <v>-445.23837691707502</v>
      </c>
      <c r="BQ173" s="266">
        <v>51.638715295280697</v>
      </c>
      <c r="BR173" s="266">
        <v>5.5791114163450404</v>
      </c>
      <c r="BS173" s="263">
        <f t="shared" si="21"/>
        <v>-0.55287099867763612</v>
      </c>
      <c r="BT173" s="263">
        <f t="shared" si="22"/>
        <v>-132.3467885889234</v>
      </c>
      <c r="BU173" s="270"/>
      <c r="BV173" s="264">
        <v>-88.306469445042197</v>
      </c>
      <c r="BW173" s="264">
        <v>-63.067393485889703</v>
      </c>
      <c r="BX173" s="263">
        <f t="shared" si="23"/>
        <v>-93.024593918065932</v>
      </c>
      <c r="BY173" s="263">
        <f t="shared" si="24"/>
        <v>-66.290587784964998</v>
      </c>
      <c r="BZ173" s="270"/>
      <c r="CA173" s="270"/>
      <c r="CB173" s="270"/>
      <c r="CC173" s="270"/>
      <c r="CD173" s="270"/>
      <c r="CE173" s="270"/>
      <c r="CF173" s="270"/>
      <c r="CG173" s="270"/>
      <c r="CH173" s="270"/>
      <c r="CI173" s="270"/>
      <c r="CJ173" s="270"/>
      <c r="CK173" s="270"/>
      <c r="CL173" s="270"/>
      <c r="CM173" s="270"/>
      <c r="CN173" s="270"/>
      <c r="CO173" s="270"/>
      <c r="CP173" s="270"/>
      <c r="CQ173" s="270"/>
      <c r="CR173" s="270"/>
    </row>
    <row r="174" spans="1:96" ht="12" customHeight="1">
      <c r="A174" s="270"/>
      <c r="B174" s="270"/>
      <c r="C174" s="270"/>
      <c r="D174" s="270"/>
      <c r="E174" s="270"/>
      <c r="F174" s="270"/>
      <c r="G174" s="270"/>
      <c r="H174" s="270"/>
      <c r="I174" s="270"/>
      <c r="J174" s="270"/>
      <c r="K174" s="270"/>
      <c r="L174" s="270"/>
      <c r="M174" s="270"/>
      <c r="N174" s="270"/>
      <c r="O174" s="270"/>
      <c r="P174" s="270"/>
      <c r="Q174" s="270"/>
      <c r="R174" s="270"/>
      <c r="S174" s="270"/>
      <c r="T174" s="270"/>
      <c r="U174" s="270"/>
      <c r="V174" s="270"/>
      <c r="W174" s="270"/>
      <c r="X174" s="274"/>
      <c r="Y174" s="274"/>
      <c r="Z174" s="274"/>
      <c r="AA174" s="274"/>
      <c r="AB174" s="274"/>
      <c r="AC174" s="274"/>
      <c r="AD174" s="274"/>
      <c r="AE174" s="274"/>
      <c r="AF174" s="274"/>
      <c r="AG174" s="274"/>
      <c r="AH174" s="274"/>
      <c r="AI174" s="274"/>
      <c r="AJ174" s="274"/>
      <c r="AK174" s="274"/>
      <c r="AL174" s="274"/>
      <c r="AM174" s="270"/>
      <c r="AN174" s="189"/>
      <c r="AO174" s="189"/>
      <c r="AP174" s="189"/>
      <c r="AQ174" s="189"/>
      <c r="AR174" s="189"/>
      <c r="AS174" s="189"/>
      <c r="AT174" s="189"/>
      <c r="AU174" s="189"/>
      <c r="AV174" s="189"/>
      <c r="AW174" s="294"/>
      <c r="AX174" s="189"/>
      <c r="AY174" s="189"/>
      <c r="AZ174" s="189"/>
      <c r="BA174" s="189"/>
      <c r="BB174" s="257"/>
      <c r="BC174" s="257"/>
      <c r="BD174" s="263">
        <f t="shared" si="18"/>
        <v>14.166666666666666</v>
      </c>
      <c r="BE174" s="267">
        <v>51000</v>
      </c>
      <c r="BF174" s="261">
        <v>387.08812332999997</v>
      </c>
      <c r="BG174" s="261">
        <v>404.91867695397798</v>
      </c>
      <c r="BH174" s="261">
        <v>-409.19898006484499</v>
      </c>
      <c r="BI174" s="266">
        <v>51.3610099823604</v>
      </c>
      <c r="BJ174" s="266">
        <v>5.3027036633310596</v>
      </c>
      <c r="BK174" s="263">
        <f t="shared" si="19"/>
        <v>-0.81792254920609686</v>
      </c>
      <c r="BL174" s="263">
        <f t="shared" si="20"/>
        <v>-125.61889936892345</v>
      </c>
      <c r="BM174" s="267">
        <v>51000</v>
      </c>
      <c r="BN174" s="261">
        <v>387.08812332999997</v>
      </c>
      <c r="BO174" s="261">
        <v>433.64426360252202</v>
      </c>
      <c r="BP174" s="261">
        <v>-437.97352655984503</v>
      </c>
      <c r="BQ174" s="266">
        <v>51.584035161555001</v>
      </c>
      <c r="BR174" s="266">
        <v>5.52578813425127</v>
      </c>
      <c r="BS174" s="263">
        <f t="shared" si="21"/>
        <v>-0.60619428077140647</v>
      </c>
      <c r="BT174" s="263">
        <f t="shared" si="22"/>
        <v>-125.61889936892345</v>
      </c>
      <c r="BU174" s="270"/>
      <c r="BV174" s="264">
        <v>-96.730812472269804</v>
      </c>
      <c r="BW174" s="264">
        <v>-68.366898482213301</v>
      </c>
      <c r="BX174" s="263">
        <f t="shared" si="23"/>
        <v>-101.44893694529354</v>
      </c>
      <c r="BY174" s="263">
        <f t="shared" si="24"/>
        <v>-71.590092781288604</v>
      </c>
      <c r="BZ174" s="270"/>
      <c r="CA174" s="270"/>
      <c r="CB174" s="270"/>
      <c r="CC174" s="270"/>
      <c r="CD174" s="270"/>
      <c r="CE174" s="270"/>
      <c r="CF174" s="270"/>
      <c r="CG174" s="270"/>
      <c r="CH174" s="270"/>
      <c r="CI174" s="270"/>
      <c r="CJ174" s="270"/>
      <c r="CK174" s="270"/>
      <c r="CL174" s="270"/>
      <c r="CM174" s="270"/>
      <c r="CN174" s="270"/>
      <c r="CO174" s="270"/>
      <c r="CP174" s="270"/>
      <c r="CQ174" s="270"/>
      <c r="CR174" s="270"/>
    </row>
    <row r="175" spans="1:96" ht="12" customHeight="1">
      <c r="A175" s="270"/>
      <c r="B175" s="270"/>
      <c r="C175" s="270"/>
      <c r="D175" s="270"/>
      <c r="E175" s="270"/>
      <c r="F175" s="270"/>
      <c r="G175" s="270"/>
      <c r="H175" s="270"/>
      <c r="I175" s="270"/>
      <c r="J175" s="270"/>
      <c r="K175" s="270"/>
      <c r="L175" s="270"/>
      <c r="M175" s="270"/>
      <c r="N175" s="270"/>
      <c r="O175" s="270"/>
      <c r="P175" s="270"/>
      <c r="Q175" s="270"/>
      <c r="R175" s="270"/>
      <c r="S175" s="270"/>
      <c r="T175" s="270"/>
      <c r="U175" s="270"/>
      <c r="V175" s="270"/>
      <c r="W175" s="270"/>
      <c r="X175" s="274"/>
      <c r="Y175" s="274"/>
      <c r="Z175" s="274"/>
      <c r="AA175" s="274"/>
      <c r="AB175" s="274"/>
      <c r="AC175" s="274"/>
      <c r="AD175" s="274"/>
      <c r="AE175" s="274"/>
      <c r="AF175" s="274"/>
      <c r="AG175" s="274"/>
      <c r="AH175" s="274"/>
      <c r="AI175" s="274"/>
      <c r="AJ175" s="274"/>
      <c r="AK175" s="274"/>
      <c r="AL175" s="274"/>
      <c r="AM175" s="270"/>
      <c r="AN175" s="189"/>
      <c r="AO175" s="189"/>
      <c r="AP175" s="189"/>
      <c r="AQ175" s="189"/>
      <c r="AR175" s="189"/>
      <c r="AS175" s="189"/>
      <c r="AT175" s="189"/>
      <c r="AU175" s="189"/>
      <c r="AV175" s="189"/>
      <c r="AW175" s="294"/>
      <c r="AX175" s="189"/>
      <c r="AY175" s="189"/>
      <c r="AZ175" s="189"/>
      <c r="BA175" s="189"/>
      <c r="BB175" s="257"/>
      <c r="BC175" s="257"/>
      <c r="BD175" s="263">
        <f t="shared" si="18"/>
        <v>14.25</v>
      </c>
      <c r="BE175" s="267">
        <v>51300</v>
      </c>
      <c r="BF175" s="261">
        <v>395.15937394000002</v>
      </c>
      <c r="BG175" s="261">
        <v>396.98930259930302</v>
      </c>
      <c r="BH175" s="261">
        <v>-400.87538551357699</v>
      </c>
      <c r="BI175" s="266">
        <v>51.296840918268501</v>
      </c>
      <c r="BJ175" s="266">
        <v>5.2415207374700303</v>
      </c>
      <c r="BK175" s="263">
        <f t="shared" si="19"/>
        <v>-0.87910547506712611</v>
      </c>
      <c r="BL175" s="263">
        <f t="shared" si="20"/>
        <v>-117.5476487589234</v>
      </c>
      <c r="BM175" s="267">
        <v>51300</v>
      </c>
      <c r="BN175" s="261">
        <v>395.15937394000002</v>
      </c>
      <c r="BO175" s="261">
        <v>427.231256027413</v>
      </c>
      <c r="BP175" s="261">
        <v>-431.323453004111</v>
      </c>
      <c r="BQ175" s="266">
        <v>51.533899018184698</v>
      </c>
      <c r="BR175" s="266">
        <v>5.4773899123891701</v>
      </c>
      <c r="BS175" s="263">
        <f t="shared" si="21"/>
        <v>-0.65459250263350643</v>
      </c>
      <c r="BT175" s="263">
        <f t="shared" si="22"/>
        <v>-117.5476487589234</v>
      </c>
      <c r="BU175" s="270"/>
      <c r="BV175" s="264">
        <v>-104.09575193118</v>
      </c>
      <c r="BW175" s="264">
        <v>-72.917643757040594</v>
      </c>
      <c r="BX175" s="263">
        <f t="shared" si="23"/>
        <v>-108.81387640420374</v>
      </c>
      <c r="BY175" s="263">
        <f t="shared" si="24"/>
        <v>-76.140838056115896</v>
      </c>
      <c r="BZ175" s="270"/>
      <c r="CA175" s="270"/>
      <c r="CB175" s="270"/>
      <c r="CC175" s="270"/>
      <c r="CD175" s="270"/>
      <c r="CE175" s="270"/>
      <c r="CF175" s="270"/>
      <c r="CG175" s="270"/>
      <c r="CH175" s="270"/>
      <c r="CI175" s="270"/>
      <c r="CJ175" s="270"/>
      <c r="CK175" s="270"/>
      <c r="CL175" s="270"/>
      <c r="CM175" s="270"/>
      <c r="CN175" s="270"/>
      <c r="CO175" s="270"/>
      <c r="CP175" s="270"/>
      <c r="CQ175" s="270"/>
      <c r="CR175" s="270"/>
    </row>
    <row r="176" spans="1:96" ht="12" customHeight="1">
      <c r="A176" s="270"/>
      <c r="B176" s="270"/>
      <c r="C176" s="270"/>
      <c r="D176" s="270"/>
      <c r="E176" s="270"/>
      <c r="F176" s="270"/>
      <c r="G176" s="270"/>
      <c r="H176" s="270"/>
      <c r="I176" s="270"/>
      <c r="J176" s="270"/>
      <c r="K176" s="270"/>
      <c r="L176" s="270"/>
      <c r="M176" s="270"/>
      <c r="N176" s="270"/>
      <c r="O176" s="270"/>
      <c r="P176" s="270"/>
      <c r="Q176" s="270"/>
      <c r="R176" s="270"/>
      <c r="S176" s="270"/>
      <c r="T176" s="270"/>
      <c r="U176" s="270"/>
      <c r="V176" s="270"/>
      <c r="W176" s="270"/>
      <c r="X176" s="274"/>
      <c r="Y176" s="274"/>
      <c r="Z176" s="274"/>
      <c r="AA176" s="274"/>
      <c r="AB176" s="274"/>
      <c r="AC176" s="274"/>
      <c r="AD176" s="274"/>
      <c r="AE176" s="274"/>
      <c r="AF176" s="274"/>
      <c r="AG176" s="274"/>
      <c r="AH176" s="274"/>
      <c r="AI176" s="274"/>
      <c r="AJ176" s="274"/>
      <c r="AK176" s="274"/>
      <c r="AL176" s="274"/>
      <c r="AM176" s="270"/>
      <c r="AN176" s="189"/>
      <c r="AO176" s="189"/>
      <c r="AP176" s="189"/>
      <c r="AQ176" s="189"/>
      <c r="AR176" s="189"/>
      <c r="AS176" s="189"/>
      <c r="AT176" s="189"/>
      <c r="AU176" s="189"/>
      <c r="AV176" s="189"/>
      <c r="AW176" s="294"/>
      <c r="AX176" s="189"/>
      <c r="AY176" s="189"/>
      <c r="AZ176" s="189"/>
      <c r="BA176" s="189"/>
      <c r="BB176" s="257"/>
      <c r="BC176" s="257"/>
      <c r="BD176" s="263">
        <f t="shared" si="18"/>
        <v>14.333333333333334</v>
      </c>
      <c r="BE176" s="267">
        <v>51600</v>
      </c>
      <c r="BF176" s="261">
        <v>404.48555561000001</v>
      </c>
      <c r="BG176" s="261">
        <v>390.02129504413602</v>
      </c>
      <c r="BH176" s="261">
        <v>-393.461929621536</v>
      </c>
      <c r="BI176" s="266">
        <v>51.239624013179998</v>
      </c>
      <c r="BJ176" s="266">
        <v>5.1877758048086102</v>
      </c>
      <c r="BK176" s="263">
        <f t="shared" si="19"/>
        <v>-0.93285040772854622</v>
      </c>
      <c r="BL176" s="263">
        <f t="shared" si="20"/>
        <v>-108.22146708892342</v>
      </c>
      <c r="BM176" s="267">
        <v>51600</v>
      </c>
      <c r="BN176" s="261">
        <v>404.48555561000001</v>
      </c>
      <c r="BO176" s="261">
        <v>421.54121029185598</v>
      </c>
      <c r="BP176" s="261">
        <v>-425.35118463802098</v>
      </c>
      <c r="BQ176" s="266">
        <v>51.488881072226597</v>
      </c>
      <c r="BR176" s="266">
        <v>5.4345051685908503</v>
      </c>
      <c r="BS176" s="263">
        <f t="shared" si="21"/>
        <v>-0.69747724643182618</v>
      </c>
      <c r="BT176" s="263">
        <f t="shared" si="22"/>
        <v>-108.22146708892342</v>
      </c>
      <c r="BU176" s="270"/>
      <c r="BV176" s="264">
        <v>-110.320626417781</v>
      </c>
      <c r="BW176" s="264">
        <v>-76.669789185395402</v>
      </c>
      <c r="BX176" s="263">
        <f t="shared" si="23"/>
        <v>-115.03875089080474</v>
      </c>
      <c r="BY176" s="263">
        <f t="shared" si="24"/>
        <v>-79.892983484470705</v>
      </c>
      <c r="BZ176" s="270"/>
      <c r="CA176" s="270"/>
      <c r="CB176" s="270"/>
      <c r="CC176" s="270"/>
      <c r="CD176" s="270"/>
      <c r="CE176" s="270"/>
      <c r="CF176" s="270"/>
      <c r="CG176" s="270"/>
      <c r="CH176" s="270"/>
      <c r="CI176" s="270"/>
      <c r="CJ176" s="270"/>
      <c r="CK176" s="270"/>
      <c r="CL176" s="270"/>
      <c r="CM176" s="270"/>
      <c r="CN176" s="270"/>
      <c r="CO176" s="270"/>
      <c r="CP176" s="270"/>
      <c r="CQ176" s="270"/>
      <c r="CR176" s="270"/>
    </row>
    <row r="177" spans="1:96" ht="12" customHeight="1">
      <c r="A177" s="270"/>
      <c r="B177" s="270"/>
      <c r="C177" s="270"/>
      <c r="D177" s="270"/>
      <c r="E177" s="270"/>
      <c r="F177" s="270"/>
      <c r="G177" s="270"/>
      <c r="H177" s="270"/>
      <c r="I177" s="270"/>
      <c r="J177" s="270"/>
      <c r="K177" s="270"/>
      <c r="L177" s="270"/>
      <c r="M177" s="270"/>
      <c r="N177" s="270"/>
      <c r="O177" s="270"/>
      <c r="P177" s="270"/>
      <c r="Q177" s="270"/>
      <c r="R177" s="270"/>
      <c r="S177" s="270"/>
      <c r="T177" s="270"/>
      <c r="U177" s="270"/>
      <c r="V177" s="270"/>
      <c r="W177" s="270"/>
      <c r="X177" s="274"/>
      <c r="Y177" s="274"/>
      <c r="Z177" s="274"/>
      <c r="AA177" s="274"/>
      <c r="AB177" s="274"/>
      <c r="AC177" s="274"/>
      <c r="AD177" s="274"/>
      <c r="AE177" s="274"/>
      <c r="AF177" s="274"/>
      <c r="AG177" s="274"/>
      <c r="AH177" s="274"/>
      <c r="AI177" s="274"/>
      <c r="AJ177" s="274"/>
      <c r="AK177" s="274"/>
      <c r="AL177" s="274"/>
      <c r="AM177" s="270"/>
      <c r="AN177" s="189"/>
      <c r="AO177" s="189"/>
      <c r="AP177" s="189"/>
      <c r="AQ177" s="189"/>
      <c r="AR177" s="189"/>
      <c r="AS177" s="189"/>
      <c r="AT177" s="189"/>
      <c r="AU177" s="189"/>
      <c r="AV177" s="189"/>
      <c r="AW177" s="294"/>
      <c r="AX177" s="189"/>
      <c r="AY177" s="189"/>
      <c r="AZ177" s="189"/>
      <c r="BA177" s="189"/>
      <c r="BB177" s="257"/>
      <c r="BC177" s="257"/>
      <c r="BD177" s="263">
        <f t="shared" si="18"/>
        <v>14.416666666666666</v>
      </c>
      <c r="BE177" s="267">
        <v>51900</v>
      </c>
      <c r="BF177" s="261">
        <v>414.96448874999999</v>
      </c>
      <c r="BG177" s="261">
        <v>384.10127052126398</v>
      </c>
      <c r="BH177" s="261">
        <v>-387.04380104602899</v>
      </c>
      <c r="BI177" s="266">
        <v>51.190201302889101</v>
      </c>
      <c r="BJ177" s="266">
        <v>5.1423248105222203</v>
      </c>
      <c r="BK177" s="263">
        <f t="shared" si="19"/>
        <v>-0.97830140201493609</v>
      </c>
      <c r="BL177" s="263">
        <f t="shared" si="20"/>
        <v>-97.742533948923437</v>
      </c>
      <c r="BM177" s="267">
        <v>51900</v>
      </c>
      <c r="BN177" s="261">
        <v>414.96448874999999</v>
      </c>
      <c r="BO177" s="261">
        <v>416.63845509296902</v>
      </c>
      <c r="BP177" s="261">
        <v>-420.12001402256402</v>
      </c>
      <c r="BQ177" s="266">
        <v>51.449561617177203</v>
      </c>
      <c r="BR177" s="266">
        <v>5.3977259823903703</v>
      </c>
      <c r="BS177" s="263">
        <f t="shared" si="21"/>
        <v>-0.73425643263230622</v>
      </c>
      <c r="BT177" s="263">
        <f t="shared" si="22"/>
        <v>-97.742533948923437</v>
      </c>
      <c r="BU177" s="270"/>
      <c r="BV177" s="264">
        <v>-115.337260610531</v>
      </c>
      <c r="BW177" s="264">
        <v>-79.582240971474505</v>
      </c>
      <c r="BX177" s="263">
        <f t="shared" si="23"/>
        <v>-120.05538508355474</v>
      </c>
      <c r="BY177" s="263">
        <f t="shared" si="24"/>
        <v>-82.805435270549808</v>
      </c>
      <c r="BZ177" s="270"/>
      <c r="CA177" s="270"/>
      <c r="CB177" s="270"/>
      <c r="CC177" s="270"/>
      <c r="CD177" s="270"/>
      <c r="CE177" s="270"/>
      <c r="CF177" s="270"/>
      <c r="CG177" s="270"/>
      <c r="CH177" s="270"/>
      <c r="CI177" s="270"/>
      <c r="CJ177" s="270"/>
      <c r="CK177" s="270"/>
      <c r="CL177" s="270"/>
      <c r="CM177" s="270"/>
      <c r="CN177" s="270"/>
      <c r="CO177" s="270"/>
      <c r="CP177" s="270"/>
      <c r="CQ177" s="270"/>
      <c r="CR177" s="270"/>
    </row>
    <row r="178" spans="1:96" ht="12" customHeight="1">
      <c r="A178" s="270"/>
      <c r="B178" s="270"/>
      <c r="C178" s="270"/>
      <c r="D178" s="270"/>
      <c r="E178" s="270"/>
      <c r="F178" s="270"/>
      <c r="G178" s="270"/>
      <c r="H178" s="270"/>
      <c r="I178" s="270"/>
      <c r="J178" s="270"/>
      <c r="K178" s="270"/>
      <c r="L178" s="270"/>
      <c r="M178" s="270"/>
      <c r="N178" s="270"/>
      <c r="O178" s="270"/>
      <c r="P178" s="270"/>
      <c r="Q178" s="270"/>
      <c r="R178" s="270"/>
      <c r="S178" s="270"/>
      <c r="T178" s="270"/>
      <c r="U178" s="270"/>
      <c r="V178" s="270"/>
      <c r="W178" s="270"/>
      <c r="X178" s="274"/>
      <c r="Y178" s="274"/>
      <c r="Z178" s="274"/>
      <c r="AA178" s="274"/>
      <c r="AB178" s="274"/>
      <c r="AC178" s="274"/>
      <c r="AD178" s="274"/>
      <c r="AE178" s="274"/>
      <c r="AF178" s="274"/>
      <c r="AG178" s="274"/>
      <c r="AH178" s="274"/>
      <c r="AI178" s="274"/>
      <c r="AJ178" s="274"/>
      <c r="AK178" s="274"/>
      <c r="AL178" s="274"/>
      <c r="AM178" s="270"/>
      <c r="AN178" s="189"/>
      <c r="AO178" s="189"/>
      <c r="AP178" s="189"/>
      <c r="AQ178" s="189"/>
      <c r="AR178" s="189"/>
      <c r="AS178" s="189"/>
      <c r="AT178" s="189"/>
      <c r="AU178" s="189"/>
      <c r="AV178" s="189"/>
      <c r="AW178" s="294"/>
      <c r="AX178" s="189"/>
      <c r="AY178" s="189"/>
      <c r="AZ178" s="189"/>
      <c r="BA178" s="189"/>
      <c r="BB178" s="257"/>
      <c r="BC178" s="257"/>
      <c r="BD178" s="263">
        <f t="shared" si="18"/>
        <v>14.5</v>
      </c>
      <c r="BE178" s="267">
        <v>52200</v>
      </c>
      <c r="BF178" s="261">
        <v>426.48136398000003</v>
      </c>
      <c r="BG178" s="261">
        <v>379.318286616264</v>
      </c>
      <c r="BH178" s="261">
        <v>-381.70892665757702</v>
      </c>
      <c r="BI178" s="266">
        <v>51.149436341433102</v>
      </c>
      <c r="BJ178" s="266">
        <v>5.1060374923851599</v>
      </c>
      <c r="BK178" s="263">
        <f t="shared" si="19"/>
        <v>-1.0145887201519965</v>
      </c>
      <c r="BL178" s="263">
        <f t="shared" si="20"/>
        <v>-86.225658718923398</v>
      </c>
      <c r="BM178" s="267">
        <v>52200</v>
      </c>
      <c r="BN178" s="261">
        <v>426.48136398000003</v>
      </c>
      <c r="BO178" s="261">
        <v>412.587676563657</v>
      </c>
      <c r="BP178" s="261">
        <v>-415.69377599797798</v>
      </c>
      <c r="BQ178" s="266">
        <v>51.416524898816697</v>
      </c>
      <c r="BR178" s="266">
        <v>5.3676442204020596</v>
      </c>
      <c r="BS178" s="263">
        <f t="shared" si="21"/>
        <v>-0.76433819462061692</v>
      </c>
      <c r="BT178" s="263">
        <f t="shared" si="22"/>
        <v>-86.225658718923398</v>
      </c>
      <c r="BU178" s="270"/>
      <c r="BV178" s="264">
        <v>-119.09071193189</v>
      </c>
      <c r="BW178" s="264">
        <v>-81.623101711173703</v>
      </c>
      <c r="BX178" s="263">
        <f t="shared" si="23"/>
        <v>-123.80883640491373</v>
      </c>
      <c r="BY178" s="263">
        <f t="shared" si="24"/>
        <v>-84.846296010249006</v>
      </c>
      <c r="BZ178" s="270"/>
      <c r="CA178" s="270"/>
      <c r="CB178" s="270"/>
      <c r="CC178" s="270"/>
      <c r="CD178" s="270"/>
      <c r="CE178" s="270"/>
      <c r="CF178" s="270"/>
      <c r="CG178" s="270"/>
      <c r="CH178" s="270"/>
      <c r="CI178" s="270"/>
      <c r="CJ178" s="270"/>
      <c r="CK178" s="270"/>
      <c r="CL178" s="270"/>
      <c r="CM178" s="270"/>
      <c r="CN178" s="270"/>
      <c r="CO178" s="270"/>
      <c r="CP178" s="270"/>
      <c r="CQ178" s="270"/>
      <c r="CR178" s="270"/>
    </row>
    <row r="179" spans="1:96" ht="12" customHeight="1">
      <c r="A179" s="270"/>
      <c r="B179" s="270"/>
      <c r="C179" s="270"/>
      <c r="D179" s="270"/>
      <c r="E179" s="270"/>
      <c r="F179" s="270"/>
      <c r="G179" s="270"/>
      <c r="H179" s="270"/>
      <c r="I179" s="270"/>
      <c r="J179" s="270"/>
      <c r="K179" s="270"/>
      <c r="L179" s="270"/>
      <c r="M179" s="270"/>
      <c r="N179" s="270"/>
      <c r="O179" s="270"/>
      <c r="P179" s="270"/>
      <c r="Q179" s="270"/>
      <c r="R179" s="270"/>
      <c r="S179" s="270"/>
      <c r="T179" s="270"/>
      <c r="U179" s="270"/>
      <c r="V179" s="270"/>
      <c r="W179" s="270"/>
      <c r="X179" s="274"/>
      <c r="Y179" s="274"/>
      <c r="Z179" s="274"/>
      <c r="AA179" s="274"/>
      <c r="AB179" s="274"/>
      <c r="AC179" s="274"/>
      <c r="AD179" s="274"/>
      <c r="AE179" s="274"/>
      <c r="AF179" s="274"/>
      <c r="AG179" s="274"/>
      <c r="AH179" s="274"/>
      <c r="AI179" s="274"/>
      <c r="AJ179" s="274"/>
      <c r="AK179" s="274"/>
      <c r="AL179" s="274"/>
      <c r="AM179" s="270"/>
      <c r="AN179" s="189"/>
      <c r="AO179" s="189"/>
      <c r="AP179" s="189"/>
      <c r="AQ179" s="189"/>
      <c r="AR179" s="189"/>
      <c r="AS179" s="189"/>
      <c r="AT179" s="189"/>
      <c r="AU179" s="189"/>
      <c r="AV179" s="189"/>
      <c r="AW179" s="294"/>
      <c r="AX179" s="189"/>
      <c r="AY179" s="189"/>
      <c r="AZ179" s="189"/>
      <c r="BA179" s="189"/>
      <c r="BB179" s="257"/>
      <c r="BC179" s="257"/>
      <c r="BD179" s="263">
        <f t="shared" si="18"/>
        <v>14.583333333333334</v>
      </c>
      <c r="BE179" s="267">
        <v>52500</v>
      </c>
      <c r="BF179" s="261">
        <v>438.91</v>
      </c>
      <c r="BG179" s="261">
        <v>375.76363897856697</v>
      </c>
      <c r="BH179" s="261">
        <v>-377.548148282456</v>
      </c>
      <c r="BI179" s="266">
        <v>51.118205315733903</v>
      </c>
      <c r="BJ179" s="266">
        <v>5.0797841617547803</v>
      </c>
      <c r="BK179" s="263">
        <f t="shared" si="19"/>
        <v>-1.0408420507823761</v>
      </c>
      <c r="BL179" s="263">
        <f t="shared" si="20"/>
        <v>-73.797022698923399</v>
      </c>
      <c r="BM179" s="267">
        <v>52500</v>
      </c>
      <c r="BN179" s="261">
        <v>438.91</v>
      </c>
      <c r="BO179" s="261">
        <v>409.45371468313101</v>
      </c>
      <c r="BP179" s="261">
        <v>-412.13685298205098</v>
      </c>
      <c r="BQ179" s="266">
        <v>51.3903540200442</v>
      </c>
      <c r="BR179" s="266">
        <v>5.34484415564848</v>
      </c>
      <c r="BS179" s="263">
        <f t="shared" si="21"/>
        <v>-0.78713825937419646</v>
      </c>
      <c r="BT179" s="263">
        <f t="shared" si="22"/>
        <v>-73.797022698923399</v>
      </c>
      <c r="BU179" s="270"/>
      <c r="BV179" s="264">
        <v>-121.539872283809</v>
      </c>
      <c r="BW179" s="264">
        <v>-82.7700197350011</v>
      </c>
      <c r="BX179" s="263">
        <f t="shared" si="23"/>
        <v>-126.25799675683274</v>
      </c>
      <c r="BY179" s="263">
        <f t="shared" si="24"/>
        <v>-85.993214034076402</v>
      </c>
      <c r="BZ179" s="270"/>
      <c r="CA179" s="270"/>
      <c r="CB179" s="270"/>
      <c r="CC179" s="270"/>
      <c r="CD179" s="270"/>
      <c r="CE179" s="270"/>
      <c r="CF179" s="270"/>
      <c r="CG179" s="270"/>
      <c r="CH179" s="270"/>
      <c r="CI179" s="270"/>
      <c r="CJ179" s="270"/>
      <c r="CK179" s="270"/>
      <c r="CL179" s="270"/>
      <c r="CM179" s="270"/>
      <c r="CN179" s="270"/>
      <c r="CO179" s="270"/>
      <c r="CP179" s="270"/>
      <c r="CQ179" s="270"/>
      <c r="CR179" s="270"/>
    </row>
    <row r="180" spans="1:96" ht="12" customHeight="1">
      <c r="A180" s="270"/>
      <c r="B180" s="270"/>
      <c r="C180" s="270"/>
      <c r="D180" s="270"/>
      <c r="E180" s="270"/>
      <c r="F180" s="270"/>
      <c r="G180" s="270"/>
      <c r="H180" s="270"/>
      <c r="I180" s="270"/>
      <c r="J180" s="270"/>
      <c r="K180" s="270"/>
      <c r="L180" s="270"/>
      <c r="M180" s="270"/>
      <c r="N180" s="270"/>
      <c r="O180" s="270"/>
      <c r="P180" s="270"/>
      <c r="Q180" s="270"/>
      <c r="R180" s="270"/>
      <c r="S180" s="270"/>
      <c r="T180" s="270"/>
      <c r="U180" s="270"/>
      <c r="V180" s="270"/>
      <c r="W180" s="270"/>
      <c r="X180" s="274"/>
      <c r="Y180" s="274"/>
      <c r="Z180" s="274"/>
      <c r="AA180" s="274"/>
      <c r="AB180" s="274"/>
      <c r="AC180" s="274"/>
      <c r="AD180" s="274"/>
      <c r="AE180" s="274"/>
      <c r="AF180" s="274"/>
      <c r="AG180" s="274"/>
      <c r="AH180" s="274"/>
      <c r="AI180" s="274"/>
      <c r="AJ180" s="274"/>
      <c r="AK180" s="274"/>
      <c r="AL180" s="274"/>
      <c r="AM180" s="270"/>
      <c r="AN180" s="189"/>
      <c r="AO180" s="189"/>
      <c r="AP180" s="189"/>
      <c r="AQ180" s="189"/>
      <c r="AR180" s="189"/>
      <c r="AS180" s="189"/>
      <c r="AT180" s="189"/>
      <c r="AU180" s="189"/>
      <c r="AV180" s="189"/>
      <c r="AW180" s="294"/>
      <c r="AX180" s="189"/>
      <c r="AY180" s="189"/>
      <c r="AZ180" s="189"/>
      <c r="BA180" s="189"/>
      <c r="BB180" s="257"/>
      <c r="BC180" s="257"/>
      <c r="BD180" s="263">
        <f t="shared" si="18"/>
        <v>14.666666666666666</v>
      </c>
      <c r="BE180" s="267">
        <v>52800</v>
      </c>
      <c r="BF180" s="261">
        <v>452.11422606999997</v>
      </c>
      <c r="BG180" s="261">
        <v>373.52982517322698</v>
      </c>
      <c r="BH180" s="261">
        <v>-374.65470348762199</v>
      </c>
      <c r="BI180" s="266">
        <v>51.097380346307602</v>
      </c>
      <c r="BJ180" s="266">
        <v>5.0644137045075501</v>
      </c>
      <c r="BK180" s="263">
        <f t="shared" si="19"/>
        <v>-1.0562125080296063</v>
      </c>
      <c r="BL180" s="263">
        <f t="shared" si="20"/>
        <v>-60.592796628923452</v>
      </c>
      <c r="BM180" s="267">
        <v>52800</v>
      </c>
      <c r="BN180" s="261">
        <v>452.11422606999997</v>
      </c>
      <c r="BO180" s="261">
        <v>407.30088890266398</v>
      </c>
      <c r="BP180" s="261">
        <v>-409.51378036313099</v>
      </c>
      <c r="BQ180" s="266">
        <v>51.3716218502855</v>
      </c>
      <c r="BR180" s="266">
        <v>5.3298905706919699</v>
      </c>
      <c r="BS180" s="263">
        <f t="shared" si="21"/>
        <v>-0.80209184433070657</v>
      </c>
      <c r="BT180" s="263">
        <f t="shared" si="22"/>
        <v>-60.592796628923452</v>
      </c>
      <c r="BU180" s="270"/>
      <c r="BV180" s="264">
        <v>-122.6579182669</v>
      </c>
      <c r="BW180" s="264">
        <v>-83.010433905342396</v>
      </c>
      <c r="BX180" s="263">
        <f t="shared" si="23"/>
        <v>-127.37604273992373</v>
      </c>
      <c r="BY180" s="263">
        <f t="shared" si="24"/>
        <v>-86.233628204417698</v>
      </c>
      <c r="BZ180" s="270"/>
      <c r="CA180" s="270"/>
      <c r="CB180" s="270"/>
      <c r="CC180" s="270"/>
      <c r="CD180" s="270"/>
      <c r="CE180" s="270"/>
      <c r="CF180" s="270"/>
      <c r="CG180" s="270"/>
      <c r="CH180" s="270"/>
      <c r="CI180" s="270"/>
      <c r="CJ180" s="270"/>
      <c r="CK180" s="270"/>
      <c r="CL180" s="270"/>
      <c r="CM180" s="270"/>
      <c r="CN180" s="270"/>
      <c r="CO180" s="270"/>
      <c r="CP180" s="270"/>
      <c r="CQ180" s="270"/>
      <c r="CR180" s="270"/>
    </row>
    <row r="181" spans="1:96" ht="12" customHeight="1">
      <c r="A181" s="270"/>
      <c r="B181" s="270"/>
      <c r="C181" s="270"/>
      <c r="D181" s="270"/>
      <c r="E181" s="270"/>
      <c r="F181" s="270"/>
      <c r="G181" s="270"/>
      <c r="H181" s="270"/>
      <c r="I181" s="270"/>
      <c r="J181" s="270"/>
      <c r="K181" s="270"/>
      <c r="L181" s="270"/>
      <c r="M181" s="270"/>
      <c r="N181" s="270"/>
      <c r="O181" s="270"/>
      <c r="P181" s="270"/>
      <c r="Q181" s="270"/>
      <c r="R181" s="270"/>
      <c r="S181" s="270"/>
      <c r="T181" s="270"/>
      <c r="U181" s="270"/>
      <c r="V181" s="270"/>
      <c r="W181" s="270"/>
      <c r="X181" s="274"/>
      <c r="Y181" s="274"/>
      <c r="Z181" s="274"/>
      <c r="AA181" s="274"/>
      <c r="AB181" s="274"/>
      <c r="AC181" s="274"/>
      <c r="AD181" s="274"/>
      <c r="AE181" s="274"/>
      <c r="AF181" s="274"/>
      <c r="AG181" s="274"/>
      <c r="AH181" s="274"/>
      <c r="AI181" s="274"/>
      <c r="AJ181" s="274"/>
      <c r="AK181" s="274"/>
      <c r="AL181" s="274"/>
      <c r="AM181" s="270"/>
      <c r="AN181" s="189"/>
      <c r="AO181" s="189"/>
      <c r="AP181" s="189"/>
      <c r="AQ181" s="189"/>
      <c r="AR181" s="189"/>
      <c r="AS181" s="189"/>
      <c r="AT181" s="189"/>
      <c r="AU181" s="189"/>
      <c r="AV181" s="189"/>
      <c r="AW181" s="294"/>
      <c r="AX181" s="189"/>
      <c r="AY181" s="189"/>
      <c r="AZ181" s="189"/>
      <c r="BA181" s="189"/>
      <c r="BB181" s="257"/>
      <c r="BC181" s="257"/>
      <c r="BD181" s="263">
        <f t="shared" si="18"/>
        <v>14.75</v>
      </c>
      <c r="BE181" s="267">
        <v>53100</v>
      </c>
      <c r="BF181" s="261">
        <v>465.94937393999999</v>
      </c>
      <c r="BG181" s="261">
        <v>372.708386068599</v>
      </c>
      <c r="BH181" s="261">
        <v>-373.12271324536198</v>
      </c>
      <c r="BI181" s="266">
        <v>51.0878027497196</v>
      </c>
      <c r="BJ181" s="266">
        <v>5.0607209600102898</v>
      </c>
      <c r="BK181" s="263">
        <f t="shared" si="19"/>
        <v>-1.0599052525268666</v>
      </c>
      <c r="BL181" s="263">
        <f t="shared" si="20"/>
        <v>-46.757648758923438</v>
      </c>
      <c r="BM181" s="267">
        <v>53100</v>
      </c>
      <c r="BN181" s="261">
        <v>465.94937393999999</v>
      </c>
      <c r="BO181" s="261">
        <v>406.19171789792199</v>
      </c>
      <c r="BP181" s="261">
        <v>-407.88831314835801</v>
      </c>
      <c r="BQ181" s="266">
        <v>51.360876936847603</v>
      </c>
      <c r="BR181" s="266">
        <v>5.3233114868467704</v>
      </c>
      <c r="BS181" s="263">
        <f t="shared" si="21"/>
        <v>-0.80867092817590613</v>
      </c>
      <c r="BT181" s="263">
        <f t="shared" si="22"/>
        <v>-46.757648758923438</v>
      </c>
      <c r="BU181" s="270"/>
      <c r="BV181" s="264">
        <v>-122.43260495244</v>
      </c>
      <c r="BW181" s="264">
        <v>-82.341711187041298</v>
      </c>
      <c r="BX181" s="263">
        <f t="shared" si="23"/>
        <v>-127.15072942546374</v>
      </c>
      <c r="BY181" s="263">
        <f t="shared" si="24"/>
        <v>-85.564905486116601</v>
      </c>
      <c r="BZ181" s="270"/>
      <c r="CA181" s="270"/>
      <c r="CB181" s="270"/>
      <c r="CC181" s="270"/>
      <c r="CD181" s="270"/>
      <c r="CE181" s="270"/>
      <c r="CF181" s="270"/>
      <c r="CG181" s="270"/>
      <c r="CH181" s="270"/>
      <c r="CI181" s="270"/>
      <c r="CJ181" s="270"/>
      <c r="CK181" s="270"/>
      <c r="CL181" s="270"/>
      <c r="CM181" s="270"/>
      <c r="CN181" s="270"/>
      <c r="CO181" s="270"/>
      <c r="CP181" s="270"/>
      <c r="CQ181" s="270"/>
      <c r="CR181" s="270"/>
    </row>
    <row r="182" spans="1:96" ht="12" customHeight="1">
      <c r="A182" s="270"/>
      <c r="B182" s="270"/>
      <c r="C182" s="270"/>
      <c r="D182" s="270"/>
      <c r="E182" s="270"/>
      <c r="F182" s="270"/>
      <c r="G182" s="270"/>
      <c r="H182" s="270"/>
      <c r="I182" s="270"/>
      <c r="J182" s="270"/>
      <c r="K182" s="270"/>
      <c r="L182" s="270"/>
      <c r="M182" s="270"/>
      <c r="N182" s="270"/>
      <c r="O182" s="270"/>
      <c r="P182" s="270"/>
      <c r="Q182" s="270"/>
      <c r="R182" s="270"/>
      <c r="S182" s="270"/>
      <c r="T182" s="270"/>
      <c r="U182" s="270"/>
      <c r="V182" s="270"/>
      <c r="W182" s="270"/>
      <c r="X182" s="274"/>
      <c r="Y182" s="274"/>
      <c r="Z182" s="274"/>
      <c r="AA182" s="274"/>
      <c r="AB182" s="274"/>
      <c r="AC182" s="274"/>
      <c r="AD182" s="274"/>
      <c r="AE182" s="274"/>
      <c r="AF182" s="274"/>
      <c r="AG182" s="274"/>
      <c r="AH182" s="274"/>
      <c r="AI182" s="274"/>
      <c r="AJ182" s="274"/>
      <c r="AK182" s="274"/>
      <c r="AL182" s="274"/>
      <c r="AM182" s="270"/>
      <c r="AN182" s="189"/>
      <c r="AO182" s="189"/>
      <c r="AP182" s="189"/>
      <c r="AQ182" s="189"/>
      <c r="AR182" s="189"/>
      <c r="AS182" s="189"/>
      <c r="AT182" s="189"/>
      <c r="AU182" s="189"/>
      <c r="AV182" s="189"/>
      <c r="AW182" s="294"/>
      <c r="AX182" s="189"/>
      <c r="AY182" s="189"/>
      <c r="AZ182" s="189"/>
      <c r="BA182" s="189"/>
      <c r="BB182" s="257"/>
      <c r="BC182" s="257"/>
      <c r="BD182" s="263">
        <f t="shared" si="18"/>
        <v>14.833333333333334</v>
      </c>
      <c r="BE182" s="267">
        <v>53400</v>
      </c>
      <c r="BF182" s="261">
        <v>480.26386280999998</v>
      </c>
      <c r="BG182" s="261">
        <v>373.38636599217301</v>
      </c>
      <c r="BH182" s="261">
        <v>-373.04437216730599</v>
      </c>
      <c r="BI182" s="266">
        <v>51.0902445695639</v>
      </c>
      <c r="BJ182" s="266">
        <v>5.0694025933330904</v>
      </c>
      <c r="BK182" s="263">
        <f t="shared" si="19"/>
        <v>-1.051223619204066</v>
      </c>
      <c r="BL182" s="263">
        <f t="shared" si="20"/>
        <v>-32.443159888923446</v>
      </c>
      <c r="BM182" s="267">
        <v>53400</v>
      </c>
      <c r="BN182" s="261">
        <v>480.26386280999998</v>
      </c>
      <c r="BO182" s="261">
        <v>406.18491942216502</v>
      </c>
      <c r="BP182" s="261">
        <v>-407.32182061075599</v>
      </c>
      <c r="BQ182" s="266">
        <v>51.358623664334701</v>
      </c>
      <c r="BR182" s="266">
        <v>5.3255750777542996</v>
      </c>
      <c r="BS182" s="263">
        <f t="shared" si="21"/>
        <v>-0.80640733726837688</v>
      </c>
      <c r="BT182" s="263">
        <f t="shared" si="22"/>
        <v>-32.443159888923446</v>
      </c>
      <c r="BU182" s="270"/>
      <c r="BV182" s="264">
        <v>-120.86639998980699</v>
      </c>
      <c r="BW182" s="264">
        <v>-80.771175484610595</v>
      </c>
      <c r="BX182" s="263">
        <f t="shared" si="23"/>
        <v>-125.58452446283073</v>
      </c>
      <c r="BY182" s="263">
        <f t="shared" si="24"/>
        <v>-83.994369783685897</v>
      </c>
      <c r="BZ182" s="270"/>
      <c r="CA182" s="270"/>
      <c r="CB182" s="270"/>
      <c r="CC182" s="270"/>
      <c r="CD182" s="270"/>
      <c r="CE182" s="270"/>
      <c r="CF182" s="270"/>
      <c r="CG182" s="270"/>
      <c r="CH182" s="270"/>
      <c r="CI182" s="270"/>
      <c r="CJ182" s="270"/>
      <c r="CK182" s="270"/>
      <c r="CL182" s="270"/>
      <c r="CM182" s="270"/>
      <c r="CN182" s="270"/>
      <c r="CO182" s="270"/>
      <c r="CP182" s="270"/>
      <c r="CQ182" s="270"/>
      <c r="CR182" s="270"/>
    </row>
    <row r="183" spans="1:96" ht="12" customHeight="1">
      <c r="A183" s="270"/>
      <c r="B183" s="270"/>
      <c r="C183" s="270"/>
      <c r="D183" s="270"/>
      <c r="E183" s="270"/>
      <c r="F183" s="270"/>
      <c r="G183" s="270"/>
      <c r="H183" s="270"/>
      <c r="I183" s="270"/>
      <c r="J183" s="270"/>
      <c r="K183" s="270"/>
      <c r="L183" s="270"/>
      <c r="M183" s="270"/>
      <c r="N183" s="270"/>
      <c r="O183" s="270"/>
      <c r="P183" s="270"/>
      <c r="Q183" s="270"/>
      <c r="R183" s="270"/>
      <c r="S183" s="270"/>
      <c r="T183" s="270"/>
      <c r="U183" s="270"/>
      <c r="V183" s="270"/>
      <c r="W183" s="270"/>
      <c r="X183" s="274"/>
      <c r="Y183" s="274"/>
      <c r="Z183" s="274"/>
      <c r="AA183" s="274"/>
      <c r="AB183" s="274"/>
      <c r="AC183" s="274"/>
      <c r="AD183" s="274"/>
      <c r="AE183" s="274"/>
      <c r="AF183" s="274"/>
      <c r="AG183" s="274"/>
      <c r="AH183" s="274"/>
      <c r="AI183" s="274"/>
      <c r="AJ183" s="274"/>
      <c r="AK183" s="274"/>
      <c r="AL183" s="274"/>
      <c r="AM183" s="270"/>
      <c r="AN183" s="189"/>
      <c r="AO183" s="189"/>
      <c r="AP183" s="189"/>
      <c r="AQ183" s="189"/>
      <c r="AR183" s="189"/>
      <c r="AS183" s="189"/>
      <c r="AT183" s="189"/>
      <c r="AU183" s="189"/>
      <c r="AV183" s="189"/>
      <c r="AW183" s="294"/>
      <c r="AX183" s="189"/>
      <c r="AY183" s="189"/>
      <c r="AZ183" s="189"/>
      <c r="BA183" s="189"/>
      <c r="BB183" s="257"/>
      <c r="BC183" s="257"/>
      <c r="BD183" s="263">
        <f t="shared" si="18"/>
        <v>14.916666666666666</v>
      </c>
      <c r="BE183" s="267">
        <v>53700</v>
      </c>
      <c r="BF183" s="261">
        <v>494.90086016999999</v>
      </c>
      <c r="BG183" s="261">
        <v>375.64124860779998</v>
      </c>
      <c r="BH183" s="261">
        <v>-374.50559949661402</v>
      </c>
      <c r="BI183" s="266">
        <v>51.105358027539999</v>
      </c>
      <c r="BJ183" s="266">
        <v>5.0910023955845602</v>
      </c>
      <c r="BK183" s="263">
        <f t="shared" si="19"/>
        <v>-1.0296238169525962</v>
      </c>
      <c r="BL183" s="263">
        <f t="shared" si="20"/>
        <v>-17.806162528923437</v>
      </c>
      <c r="BM183" s="267">
        <v>53700</v>
      </c>
      <c r="BN183" s="261">
        <v>494.90086016999999</v>
      </c>
      <c r="BO183" s="261">
        <v>407.33263128199002</v>
      </c>
      <c r="BP183" s="261">
        <v>-407.87090984176399</v>
      </c>
      <c r="BQ183" s="266">
        <v>51.365296460112901</v>
      </c>
      <c r="BR183" s="266">
        <v>5.3370610692298497</v>
      </c>
      <c r="BS183" s="263">
        <f t="shared" si="21"/>
        <v>-0.79492134579282681</v>
      </c>
      <c r="BT183" s="263">
        <f t="shared" si="22"/>
        <v>-17.806162528923437</v>
      </c>
      <c r="BU183" s="270"/>
      <c r="BV183" s="264">
        <v>-117.97645658059</v>
      </c>
      <c r="BW183" s="264">
        <v>-78.316027430245796</v>
      </c>
      <c r="BX183" s="263">
        <f t="shared" si="23"/>
        <v>-122.69458105361373</v>
      </c>
      <c r="BY183" s="263">
        <f t="shared" si="24"/>
        <v>-81.539221729321099</v>
      </c>
      <c r="BZ183" s="270"/>
      <c r="CA183" s="270"/>
      <c r="CB183" s="270"/>
      <c r="CC183" s="270"/>
      <c r="CD183" s="270"/>
      <c r="CE183" s="270"/>
      <c r="CF183" s="270"/>
      <c r="CG183" s="270"/>
      <c r="CH183" s="270"/>
      <c r="CI183" s="270"/>
      <c r="CJ183" s="270"/>
      <c r="CK183" s="270"/>
      <c r="CL183" s="270"/>
      <c r="CM183" s="270"/>
      <c r="CN183" s="270"/>
      <c r="CO183" s="270"/>
      <c r="CP183" s="270"/>
      <c r="CQ183" s="270"/>
      <c r="CR183" s="270"/>
    </row>
    <row r="184" spans="1:96" ht="12" customHeight="1">
      <c r="A184" s="270"/>
      <c r="B184" s="270"/>
      <c r="C184" s="270"/>
      <c r="D184" s="270"/>
      <c r="E184" s="270"/>
      <c r="F184" s="270"/>
      <c r="G184" s="270"/>
      <c r="H184" s="270"/>
      <c r="I184" s="270"/>
      <c r="J184" s="270"/>
      <c r="K184" s="270"/>
      <c r="L184" s="270"/>
      <c r="M184" s="270"/>
      <c r="N184" s="270"/>
      <c r="O184" s="270"/>
      <c r="P184" s="270"/>
      <c r="Q184" s="270"/>
      <c r="R184" s="270"/>
      <c r="S184" s="270"/>
      <c r="T184" s="270"/>
      <c r="U184" s="270"/>
      <c r="V184" s="270"/>
      <c r="W184" s="270"/>
      <c r="X184" s="274"/>
      <c r="Y184" s="274"/>
      <c r="Z184" s="274"/>
      <c r="AA184" s="274"/>
      <c r="AB184" s="274"/>
      <c r="AC184" s="274"/>
      <c r="AD184" s="274"/>
      <c r="AE184" s="274"/>
      <c r="AF184" s="274"/>
      <c r="AG184" s="274"/>
      <c r="AH184" s="274"/>
      <c r="AI184" s="274"/>
      <c r="AJ184" s="274"/>
      <c r="AK184" s="274"/>
      <c r="AL184" s="274"/>
      <c r="AM184" s="270"/>
      <c r="AN184" s="189"/>
      <c r="AO184" s="189"/>
      <c r="AP184" s="189"/>
      <c r="AQ184" s="189"/>
      <c r="AR184" s="189"/>
      <c r="AS184" s="189"/>
      <c r="AT184" s="189"/>
      <c r="AU184" s="189"/>
      <c r="AV184" s="189"/>
      <c r="AW184" s="294"/>
      <c r="AX184" s="189"/>
      <c r="AY184" s="189"/>
      <c r="AZ184" s="189"/>
      <c r="BA184" s="189"/>
      <c r="BB184" s="257"/>
      <c r="BC184" s="257"/>
      <c r="BD184" s="263">
        <f t="shared" si="18"/>
        <v>15</v>
      </c>
      <c r="BE184" s="267">
        <v>54000</v>
      </c>
      <c r="BF184" s="261">
        <v>509.7</v>
      </c>
      <c r="BG184" s="261">
        <v>379.53445042975397</v>
      </c>
      <c r="BH184" s="261">
        <v>-377.580075944996</v>
      </c>
      <c r="BI184" s="266">
        <v>51.133614857448201</v>
      </c>
      <c r="BJ184" s="266">
        <v>5.1258496073561801</v>
      </c>
      <c r="BK184" s="263">
        <f t="shared" si="19"/>
        <v>-0.99477660518097633</v>
      </c>
      <c r="BL184" s="263">
        <f t="shared" si="20"/>
        <v>-3.0070226989234357</v>
      </c>
      <c r="BM184" s="267">
        <v>54000</v>
      </c>
      <c r="BN184" s="261">
        <v>509.7</v>
      </c>
      <c r="BO184" s="261">
        <v>409.67689065510399</v>
      </c>
      <c r="BP184" s="261">
        <v>-409.58425230592297</v>
      </c>
      <c r="BQ184" s="266">
        <v>51.381228745152001</v>
      </c>
      <c r="BR184" s="266">
        <v>5.3580279935617003</v>
      </c>
      <c r="BS184" s="263">
        <f t="shared" si="21"/>
        <v>-0.77395442146097615</v>
      </c>
      <c r="BT184" s="263">
        <f t="shared" si="22"/>
        <v>-3.0070226989234357</v>
      </c>
      <c r="BU184" s="270"/>
      <c r="BV184" s="264">
        <v>-113.794425615355</v>
      </c>
      <c r="BW184" s="264">
        <v>-75.003156001130804</v>
      </c>
      <c r="BX184" s="263">
        <f t="shared" si="23"/>
        <v>-118.51255008837873</v>
      </c>
      <c r="BY184" s="263">
        <f t="shared" si="24"/>
        <v>-78.226350300206107</v>
      </c>
      <c r="BZ184" s="270"/>
      <c r="CA184" s="270"/>
      <c r="CB184" s="270"/>
      <c r="CC184" s="270"/>
      <c r="CD184" s="270"/>
      <c r="CE184" s="270"/>
      <c r="CF184" s="270"/>
      <c r="CG184" s="270"/>
      <c r="CH184" s="270"/>
      <c r="CI184" s="270"/>
      <c r="CJ184" s="270"/>
      <c r="CK184" s="270"/>
      <c r="CL184" s="270"/>
      <c r="CM184" s="270"/>
      <c r="CN184" s="270"/>
      <c r="CO184" s="270"/>
      <c r="CP184" s="270"/>
      <c r="CQ184" s="270"/>
      <c r="CR184" s="270"/>
    </row>
    <row r="185" spans="1:96" ht="12" customHeight="1">
      <c r="A185" s="270"/>
      <c r="B185" s="270"/>
      <c r="C185" s="270"/>
      <c r="D185" s="270"/>
      <c r="E185" s="270"/>
      <c r="F185" s="270"/>
      <c r="G185" s="270"/>
      <c r="H185" s="270"/>
      <c r="I185" s="270"/>
      <c r="J185" s="270"/>
      <c r="K185" s="270"/>
      <c r="L185" s="270"/>
      <c r="M185" s="270"/>
      <c r="N185" s="270"/>
      <c r="O185" s="270"/>
      <c r="P185" s="270"/>
      <c r="Q185" s="270"/>
      <c r="R185" s="270"/>
      <c r="S185" s="270"/>
      <c r="T185" s="270"/>
      <c r="U185" s="270"/>
      <c r="V185" s="270"/>
      <c r="W185" s="270"/>
      <c r="X185" s="274"/>
      <c r="Y185" s="274"/>
      <c r="Z185" s="274"/>
      <c r="AA185" s="274"/>
      <c r="AB185" s="274"/>
      <c r="AC185" s="274"/>
      <c r="AD185" s="274"/>
      <c r="AE185" s="274"/>
      <c r="AF185" s="274"/>
      <c r="AG185" s="274"/>
      <c r="AH185" s="274"/>
      <c r="AI185" s="274"/>
      <c r="AJ185" s="274"/>
      <c r="AK185" s="274"/>
      <c r="AL185" s="274"/>
      <c r="AM185" s="270"/>
      <c r="AN185" s="189"/>
      <c r="AO185" s="189"/>
      <c r="AP185" s="189"/>
      <c r="AQ185" s="189"/>
      <c r="AR185" s="189"/>
      <c r="AS185" s="189"/>
      <c r="AT185" s="189"/>
      <c r="AU185" s="189"/>
      <c r="AV185" s="189"/>
      <c r="AW185" s="294"/>
      <c r="AX185" s="189"/>
      <c r="AY185" s="189"/>
      <c r="AZ185" s="189"/>
      <c r="BA185" s="189"/>
      <c r="BB185" s="257"/>
      <c r="BC185" s="257"/>
      <c r="BD185" s="263">
        <f t="shared" si="18"/>
        <v>15.083333333333334</v>
      </c>
      <c r="BE185" s="267">
        <v>54300</v>
      </c>
      <c r="BF185" s="261">
        <v>524.49913982999999</v>
      </c>
      <c r="BG185" s="261">
        <v>385.10378328213602</v>
      </c>
      <c r="BH185" s="261">
        <v>-382.32188073507302</v>
      </c>
      <c r="BI185" s="266">
        <v>51.175240599853403</v>
      </c>
      <c r="BJ185" s="266">
        <v>5.1739969407528701</v>
      </c>
      <c r="BK185" s="263">
        <f t="shared" si="19"/>
        <v>-0.94662927178428635</v>
      </c>
      <c r="BL185" s="263">
        <f t="shared" si="20"/>
        <v>11.792117131076566</v>
      </c>
      <c r="BM185" s="267">
        <v>54300</v>
      </c>
      <c r="BN185" s="261">
        <v>524.49913982999999</v>
      </c>
      <c r="BO185" s="261">
        <v>413.24554396441403</v>
      </c>
      <c r="BP185" s="261">
        <v>-412.49870417193102</v>
      </c>
      <c r="BQ185" s="266">
        <v>51.406618533779302</v>
      </c>
      <c r="BR185" s="266">
        <v>5.3885789305364398</v>
      </c>
      <c r="BS185" s="263">
        <f t="shared" si="21"/>
        <v>-0.74340348448623672</v>
      </c>
      <c r="BT185" s="263">
        <f t="shared" si="22"/>
        <v>11.792117131076566</v>
      </c>
      <c r="BU185" s="270"/>
      <c r="BV185" s="264">
        <v>-108.36610903057</v>
      </c>
      <c r="BW185" s="264">
        <v>-70.868844029216504</v>
      </c>
      <c r="BX185" s="263">
        <f t="shared" si="23"/>
        <v>-113.08423350359374</v>
      </c>
      <c r="BY185" s="263">
        <f t="shared" si="24"/>
        <v>-74.092038328291807</v>
      </c>
      <c r="BZ185" s="270"/>
      <c r="CA185" s="270"/>
      <c r="CB185" s="270"/>
      <c r="CC185" s="270"/>
      <c r="CD185" s="270"/>
      <c r="CE185" s="270"/>
      <c r="CF185" s="270"/>
      <c r="CG185" s="270"/>
      <c r="CH185" s="270"/>
      <c r="CI185" s="270"/>
      <c r="CJ185" s="270"/>
      <c r="CK185" s="270"/>
      <c r="CL185" s="270"/>
      <c r="CM185" s="270"/>
      <c r="CN185" s="270"/>
      <c r="CO185" s="270"/>
      <c r="CP185" s="270"/>
      <c r="CQ185" s="270"/>
      <c r="CR185" s="270"/>
    </row>
    <row r="186" spans="1:96" ht="12" customHeight="1">
      <c r="A186" s="270"/>
      <c r="B186" s="270"/>
      <c r="C186" s="270"/>
      <c r="D186" s="270"/>
      <c r="E186" s="270"/>
      <c r="F186" s="270"/>
      <c r="G186" s="270"/>
      <c r="H186" s="270"/>
      <c r="I186" s="270"/>
      <c r="J186" s="270"/>
      <c r="K186" s="270"/>
      <c r="L186" s="270"/>
      <c r="M186" s="270"/>
      <c r="N186" s="270"/>
      <c r="O186" s="270"/>
      <c r="P186" s="270"/>
      <c r="Q186" s="270"/>
      <c r="R186" s="270"/>
      <c r="S186" s="270"/>
      <c r="T186" s="270"/>
      <c r="U186" s="270"/>
      <c r="V186" s="270"/>
      <c r="W186" s="270"/>
      <c r="X186" s="274"/>
      <c r="Y186" s="274"/>
      <c r="Z186" s="274"/>
      <c r="AA186" s="274"/>
      <c r="AB186" s="274"/>
      <c r="AC186" s="274"/>
      <c r="AD186" s="274"/>
      <c r="AE186" s="274"/>
      <c r="AF186" s="274"/>
      <c r="AG186" s="274"/>
      <c r="AH186" s="274"/>
      <c r="AI186" s="274"/>
      <c r="AJ186" s="274"/>
      <c r="AK186" s="274"/>
      <c r="AL186" s="274"/>
      <c r="AM186" s="270"/>
      <c r="AN186" s="189"/>
      <c r="AO186" s="189"/>
      <c r="AP186" s="189"/>
      <c r="AQ186" s="189"/>
      <c r="AR186" s="189"/>
      <c r="AS186" s="189"/>
      <c r="AT186" s="189"/>
      <c r="AU186" s="189"/>
      <c r="AV186" s="189"/>
      <c r="AW186" s="294"/>
      <c r="AX186" s="189"/>
      <c r="AY186" s="189"/>
      <c r="AZ186" s="189"/>
      <c r="BA186" s="189"/>
      <c r="BB186" s="257"/>
      <c r="BC186" s="257"/>
      <c r="BD186" s="263">
        <f t="shared" si="18"/>
        <v>15.166666666666666</v>
      </c>
      <c r="BE186" s="267">
        <v>54600</v>
      </c>
      <c r="BF186" s="261">
        <v>539.13613719</v>
      </c>
      <c r="BG186" s="261">
        <v>392.35567532172399</v>
      </c>
      <c r="BH186" s="261">
        <v>-388.75733075657001</v>
      </c>
      <c r="BI186" s="266">
        <v>51.230152197093297</v>
      </c>
      <c r="BJ186" s="266">
        <v>5.23516758331498</v>
      </c>
      <c r="BK186" s="263">
        <f t="shared" si="19"/>
        <v>-0.88545862922217644</v>
      </c>
      <c r="BL186" s="263">
        <f t="shared" si="20"/>
        <v>26.429114491076575</v>
      </c>
      <c r="BM186" s="267">
        <v>54600</v>
      </c>
      <c r="BN186" s="261">
        <v>539.13613719</v>
      </c>
      <c r="BO186" s="261">
        <v>418.04791560872502</v>
      </c>
      <c r="BP186" s="261">
        <v>-416.634963231359</v>
      </c>
      <c r="BQ186" s="266">
        <v>51.441493905148299</v>
      </c>
      <c r="BR186" s="266">
        <v>5.4286295581439603</v>
      </c>
      <c r="BS186" s="263">
        <f t="shared" si="21"/>
        <v>-0.70335285687871618</v>
      </c>
      <c r="BT186" s="263">
        <f t="shared" si="22"/>
        <v>26.429114491076575</v>
      </c>
      <c r="BU186" s="270"/>
      <c r="BV186" s="264">
        <v>-101.750958182148</v>
      </c>
      <c r="BW186" s="264">
        <v>-65.958370828752393</v>
      </c>
      <c r="BX186" s="263">
        <f t="shared" si="23"/>
        <v>-106.46908265517173</v>
      </c>
      <c r="BY186" s="263">
        <f t="shared" si="24"/>
        <v>-69.181565127827696</v>
      </c>
      <c r="BZ186" s="270"/>
      <c r="CA186" s="270"/>
      <c r="CB186" s="270"/>
      <c r="CC186" s="270"/>
      <c r="CD186" s="270"/>
      <c r="CE186" s="270"/>
      <c r="CF186" s="270"/>
      <c r="CG186" s="270"/>
      <c r="CH186" s="270"/>
      <c r="CI186" s="270"/>
      <c r="CJ186" s="270"/>
      <c r="CK186" s="270"/>
      <c r="CL186" s="270"/>
      <c r="CM186" s="270"/>
      <c r="CN186" s="270"/>
      <c r="CO186" s="270"/>
      <c r="CP186" s="270"/>
      <c r="CQ186" s="270"/>
      <c r="CR186" s="270"/>
    </row>
    <row r="187" spans="1:96" ht="12" customHeight="1">
      <c r="A187" s="270"/>
      <c r="B187" s="270"/>
      <c r="C187" s="270"/>
      <c r="D187" s="270"/>
      <c r="E187" s="270"/>
      <c r="F187" s="270"/>
      <c r="G187" s="270"/>
      <c r="H187" s="270"/>
      <c r="I187" s="270"/>
      <c r="J187" s="270"/>
      <c r="K187" s="270"/>
      <c r="L187" s="270"/>
      <c r="M187" s="270"/>
      <c r="N187" s="270"/>
      <c r="O187" s="270"/>
      <c r="P187" s="270"/>
      <c r="Q187" s="270"/>
      <c r="R187" s="270"/>
      <c r="S187" s="270"/>
      <c r="T187" s="270"/>
      <c r="U187" s="270"/>
      <c r="V187" s="270"/>
      <c r="W187" s="270"/>
      <c r="X187" s="274"/>
      <c r="Y187" s="274"/>
      <c r="Z187" s="274"/>
      <c r="AA187" s="274"/>
      <c r="AB187" s="274"/>
      <c r="AC187" s="274"/>
      <c r="AD187" s="274"/>
      <c r="AE187" s="274"/>
      <c r="AF187" s="274"/>
      <c r="AG187" s="274"/>
      <c r="AH187" s="274"/>
      <c r="AI187" s="274"/>
      <c r="AJ187" s="274"/>
      <c r="AK187" s="274"/>
      <c r="AL187" s="274"/>
      <c r="AM187" s="270"/>
      <c r="AN187" s="189"/>
      <c r="AO187" s="189"/>
      <c r="AP187" s="189"/>
      <c r="AQ187" s="189"/>
      <c r="AR187" s="189"/>
      <c r="AS187" s="189"/>
      <c r="AT187" s="189"/>
      <c r="AU187" s="189"/>
      <c r="AV187" s="189"/>
      <c r="AW187" s="294"/>
      <c r="AX187" s="189"/>
      <c r="AY187" s="189"/>
      <c r="AZ187" s="189"/>
      <c r="BA187" s="189"/>
      <c r="BB187" s="257"/>
      <c r="BC187" s="257"/>
      <c r="BD187" s="263">
        <f t="shared" si="18"/>
        <v>15.25</v>
      </c>
      <c r="BE187" s="267">
        <v>54900</v>
      </c>
      <c r="BF187" s="261">
        <v>553.45062605999999</v>
      </c>
      <c r="BG187" s="261">
        <v>401.25825578630298</v>
      </c>
      <c r="BH187" s="261">
        <v>-396.87702342503098</v>
      </c>
      <c r="BI187" s="266">
        <v>51.297909493397597</v>
      </c>
      <c r="BJ187" s="266">
        <v>5.3087214230096498</v>
      </c>
      <c r="BK187" s="263">
        <f t="shared" si="19"/>
        <v>-0.81190478952750667</v>
      </c>
      <c r="BL187" s="263">
        <f t="shared" si="20"/>
        <v>40.743603361076566</v>
      </c>
      <c r="BM187" s="267">
        <v>54900</v>
      </c>
      <c r="BN187" s="261">
        <v>553.45062605999999</v>
      </c>
      <c r="BO187" s="261">
        <v>424.07070605311202</v>
      </c>
      <c r="BP187" s="261">
        <v>-421.99316677119202</v>
      </c>
      <c r="BQ187" s="266">
        <v>51.485682666551199</v>
      </c>
      <c r="BR187" s="266">
        <v>5.4778830700799199</v>
      </c>
      <c r="BS187" s="263">
        <f t="shared" si="21"/>
        <v>-0.65409934494275657</v>
      </c>
      <c r="BT187" s="263">
        <f t="shared" si="22"/>
        <v>40.743603361076566</v>
      </c>
      <c r="BU187" s="270"/>
      <c r="BV187" s="264">
        <v>-94.021422729452695</v>
      </c>
      <c r="BW187" s="264">
        <v>-60.3255162936292</v>
      </c>
      <c r="BX187" s="263">
        <f t="shared" si="23"/>
        <v>-98.73954720247643</v>
      </c>
      <c r="BY187" s="263">
        <f t="shared" si="24"/>
        <v>-63.548710592704495</v>
      </c>
      <c r="BZ187" s="270"/>
      <c r="CA187" s="270"/>
      <c r="CB187" s="270"/>
      <c r="CC187" s="270"/>
      <c r="CD187" s="270"/>
      <c r="CE187" s="270"/>
      <c r="CF187" s="270"/>
      <c r="CG187" s="270"/>
      <c r="CH187" s="270"/>
      <c r="CI187" s="270"/>
      <c r="CJ187" s="270"/>
      <c r="CK187" s="270"/>
      <c r="CL187" s="270"/>
      <c r="CM187" s="270"/>
      <c r="CN187" s="270"/>
      <c r="CO187" s="270"/>
      <c r="CP187" s="270"/>
      <c r="CQ187" s="270"/>
      <c r="CR187" s="270"/>
    </row>
    <row r="188" spans="1:96" ht="12" customHeight="1">
      <c r="A188" s="270"/>
      <c r="B188" s="270"/>
      <c r="C188" s="270"/>
      <c r="D188" s="270"/>
      <c r="E188" s="270"/>
      <c r="F188" s="270"/>
      <c r="G188" s="270"/>
      <c r="H188" s="270"/>
      <c r="I188" s="270"/>
      <c r="J188" s="270"/>
      <c r="K188" s="270"/>
      <c r="L188" s="270"/>
      <c r="M188" s="270"/>
      <c r="N188" s="270"/>
      <c r="O188" s="270"/>
      <c r="P188" s="270"/>
      <c r="Q188" s="270"/>
      <c r="R188" s="270"/>
      <c r="S188" s="270"/>
      <c r="T188" s="270"/>
      <c r="U188" s="270"/>
      <c r="V188" s="270"/>
      <c r="W188" s="270"/>
      <c r="X188" s="274"/>
      <c r="Y188" s="274"/>
      <c r="Z188" s="274"/>
      <c r="AA188" s="274"/>
      <c r="AB188" s="274"/>
      <c r="AC188" s="274"/>
      <c r="AD188" s="274"/>
      <c r="AE188" s="274"/>
      <c r="AF188" s="274"/>
      <c r="AG188" s="274"/>
      <c r="AH188" s="274"/>
      <c r="AI188" s="274"/>
      <c r="AJ188" s="274"/>
      <c r="AK188" s="274"/>
      <c r="AL188" s="274"/>
      <c r="AM188" s="270"/>
      <c r="AN188" s="189"/>
      <c r="AO188" s="189"/>
      <c r="AP188" s="189"/>
      <c r="AQ188" s="189"/>
      <c r="AR188" s="189"/>
      <c r="AS188" s="189"/>
      <c r="AT188" s="189"/>
      <c r="AU188" s="189"/>
      <c r="AV188" s="189"/>
      <c r="AW188" s="294"/>
      <c r="AX188" s="189"/>
      <c r="AY188" s="189"/>
      <c r="AZ188" s="189"/>
      <c r="BA188" s="189"/>
      <c r="BB188" s="257"/>
      <c r="BC188" s="257"/>
      <c r="BD188" s="263">
        <f t="shared" si="18"/>
        <v>15.333333333333334</v>
      </c>
      <c r="BE188" s="267">
        <v>55200</v>
      </c>
      <c r="BF188" s="261">
        <v>567.28577393</v>
      </c>
      <c r="BG188" s="261">
        <v>411.73652198343098</v>
      </c>
      <c r="BH188" s="261">
        <v>-406.62935509124497</v>
      </c>
      <c r="BI188" s="266">
        <v>51.377691230434003</v>
      </c>
      <c r="BJ188" s="266">
        <v>5.3936490751552801</v>
      </c>
      <c r="BK188" s="263">
        <f t="shared" si="19"/>
        <v>-0.7269771373818763</v>
      </c>
      <c r="BL188" s="263">
        <f t="shared" si="20"/>
        <v>54.578751231076581</v>
      </c>
      <c r="BM188" s="267">
        <v>55200</v>
      </c>
      <c r="BN188" s="261">
        <v>567.28577393</v>
      </c>
      <c r="BO188" s="261">
        <v>431.274672008089</v>
      </c>
      <c r="BP188" s="261">
        <v>-428.54896313142598</v>
      </c>
      <c r="BQ188" s="266">
        <v>51.5387909867449</v>
      </c>
      <c r="BR188" s="266">
        <v>5.5358164163965196</v>
      </c>
      <c r="BS188" s="263">
        <f t="shared" si="21"/>
        <v>-0.59616599862615693</v>
      </c>
      <c r="BT188" s="263">
        <f t="shared" si="22"/>
        <v>54.578751231076581</v>
      </c>
      <c r="BU188" s="270"/>
      <c r="BV188" s="264">
        <v>-85.262157160860895</v>
      </c>
      <c r="BW188" s="264">
        <v>-54.031971895693601</v>
      </c>
      <c r="BX188" s="263">
        <f t="shared" si="23"/>
        <v>-89.98028163388463</v>
      </c>
      <c r="BY188" s="263">
        <f t="shared" si="24"/>
        <v>-57.255166194768897</v>
      </c>
      <c r="BZ188" s="270"/>
      <c r="CA188" s="270"/>
      <c r="CB188" s="270"/>
      <c r="CC188" s="270"/>
      <c r="CD188" s="270"/>
      <c r="CE188" s="270"/>
      <c r="CF188" s="270"/>
      <c r="CG188" s="270"/>
      <c r="CH188" s="270"/>
      <c r="CI188" s="270"/>
      <c r="CJ188" s="270"/>
      <c r="CK188" s="270"/>
      <c r="CL188" s="270"/>
      <c r="CM188" s="270"/>
      <c r="CN188" s="270"/>
      <c r="CO188" s="270"/>
      <c r="CP188" s="270"/>
      <c r="CQ188" s="270"/>
      <c r="CR188" s="270"/>
    </row>
    <row r="189" spans="1:96" ht="12" customHeight="1">
      <c r="A189" s="270"/>
      <c r="B189" s="270"/>
      <c r="C189" s="270"/>
      <c r="D189" s="270"/>
      <c r="E189" s="270"/>
      <c r="F189" s="270"/>
      <c r="G189" s="270"/>
      <c r="H189" s="270"/>
      <c r="I189" s="270"/>
      <c r="J189" s="270"/>
      <c r="K189" s="270"/>
      <c r="L189" s="270"/>
      <c r="M189" s="270"/>
      <c r="N189" s="270"/>
      <c r="O189" s="270"/>
      <c r="P189" s="270"/>
      <c r="Q189" s="270"/>
      <c r="R189" s="270"/>
      <c r="S189" s="270"/>
      <c r="T189" s="270"/>
      <c r="U189" s="270"/>
      <c r="V189" s="270"/>
      <c r="W189" s="270"/>
      <c r="X189" s="274"/>
      <c r="Y189" s="274"/>
      <c r="Z189" s="274"/>
      <c r="AA189" s="274"/>
      <c r="AB189" s="274"/>
      <c r="AC189" s="274"/>
      <c r="AD189" s="274"/>
      <c r="AE189" s="274"/>
      <c r="AF189" s="274"/>
      <c r="AG189" s="274"/>
      <c r="AH189" s="274"/>
      <c r="AI189" s="274"/>
      <c r="AJ189" s="274"/>
      <c r="AK189" s="274"/>
      <c r="AL189" s="274"/>
      <c r="AM189" s="270"/>
      <c r="AN189" s="189"/>
      <c r="AO189" s="189"/>
      <c r="AP189" s="189"/>
      <c r="AQ189" s="189"/>
      <c r="AR189" s="189"/>
      <c r="AS189" s="189"/>
      <c r="AT189" s="189"/>
      <c r="AU189" s="189"/>
      <c r="AV189" s="189"/>
      <c r="AW189" s="294"/>
      <c r="AX189" s="189"/>
      <c r="AY189" s="189"/>
      <c r="AZ189" s="189"/>
      <c r="BA189" s="189"/>
      <c r="BB189" s="257"/>
      <c r="BC189" s="257"/>
      <c r="BD189" s="263">
        <f t="shared" si="18"/>
        <v>15.416666666666666</v>
      </c>
      <c r="BE189" s="267">
        <v>55500</v>
      </c>
      <c r="BF189" s="261">
        <v>580.49</v>
      </c>
      <c r="BG189" s="261">
        <v>423.67061457377702</v>
      </c>
      <c r="BH189" s="261">
        <v>-417.916779696508</v>
      </c>
      <c r="BI189" s="266">
        <v>51.468303071590697</v>
      </c>
      <c r="BJ189" s="266">
        <v>5.4885979010231498</v>
      </c>
      <c r="BK189" s="263">
        <f t="shared" si="19"/>
        <v>-0.63202831151400662</v>
      </c>
      <c r="BL189" s="263">
        <f t="shared" si="20"/>
        <v>67.782977301076585</v>
      </c>
      <c r="BM189" s="267">
        <v>55500</v>
      </c>
      <c r="BN189" s="261">
        <v>580.49</v>
      </c>
      <c r="BO189" s="261">
        <v>439.59262193671998</v>
      </c>
      <c r="BP189" s="261">
        <v>-436.25063581812799</v>
      </c>
      <c r="BQ189" s="266">
        <v>51.600195250854398</v>
      </c>
      <c r="BR189" s="266">
        <v>5.6016811870193397</v>
      </c>
      <c r="BS189" s="263">
        <f t="shared" si="21"/>
        <v>-0.53030122800333679</v>
      </c>
      <c r="BT189" s="263">
        <f t="shared" si="22"/>
        <v>67.782977301076585</v>
      </c>
      <c r="BU189" s="270"/>
      <c r="BV189" s="264">
        <v>-75.569093651054004</v>
      </c>
      <c r="BW189" s="264">
        <v>-47.146665034830797</v>
      </c>
      <c r="BX189" s="263">
        <f t="shared" si="23"/>
        <v>-80.287218124077739</v>
      </c>
      <c r="BY189" s="263">
        <f t="shared" si="24"/>
        <v>-50.369859333906092</v>
      </c>
      <c r="BZ189" s="270"/>
      <c r="CA189" s="270"/>
      <c r="CB189" s="270"/>
      <c r="CC189" s="270"/>
      <c r="CD189" s="270"/>
      <c r="CE189" s="270"/>
      <c r="CF189" s="270"/>
      <c r="CG189" s="270"/>
      <c r="CH189" s="270"/>
      <c r="CI189" s="270"/>
      <c r="CJ189" s="270"/>
      <c r="CK189" s="270"/>
      <c r="CL189" s="270"/>
      <c r="CM189" s="270"/>
      <c r="CN189" s="270"/>
      <c r="CO189" s="270"/>
      <c r="CP189" s="270"/>
      <c r="CQ189" s="270"/>
      <c r="CR189" s="270"/>
    </row>
    <row r="190" spans="1:96" ht="12" customHeight="1">
      <c r="A190" s="270"/>
      <c r="B190" s="270"/>
      <c r="C190" s="270"/>
      <c r="D190" s="270"/>
      <c r="E190" s="270"/>
      <c r="F190" s="270"/>
      <c r="G190" s="270"/>
      <c r="H190" s="270"/>
      <c r="I190" s="270"/>
      <c r="J190" s="270"/>
      <c r="K190" s="270"/>
      <c r="L190" s="270"/>
      <c r="M190" s="270"/>
      <c r="N190" s="270"/>
      <c r="O190" s="270"/>
      <c r="P190" s="270"/>
      <c r="Q190" s="270"/>
      <c r="R190" s="270"/>
      <c r="S190" s="270"/>
      <c r="T190" s="270"/>
      <c r="U190" s="270"/>
      <c r="V190" s="270"/>
      <c r="W190" s="270"/>
      <c r="X190" s="274"/>
      <c r="Y190" s="274"/>
      <c r="Z190" s="274"/>
      <c r="AA190" s="274"/>
      <c r="AB190" s="274"/>
      <c r="AC190" s="274"/>
      <c r="AD190" s="274"/>
      <c r="AE190" s="274"/>
      <c r="AF190" s="274"/>
      <c r="AG190" s="274"/>
      <c r="AH190" s="274"/>
      <c r="AI190" s="274"/>
      <c r="AJ190" s="274"/>
      <c r="AK190" s="274"/>
      <c r="AL190" s="274"/>
      <c r="AM190" s="270"/>
      <c r="AN190" s="189"/>
      <c r="AO190" s="189"/>
      <c r="AP190" s="189"/>
      <c r="AQ190" s="189"/>
      <c r="AR190" s="189"/>
      <c r="AS190" s="189"/>
      <c r="AT190" s="189"/>
      <c r="AU190" s="189"/>
      <c r="AV190" s="189"/>
      <c r="AW190" s="294"/>
      <c r="AX190" s="189"/>
      <c r="AY190" s="189"/>
      <c r="AZ190" s="189"/>
      <c r="BA190" s="189"/>
      <c r="BB190" s="257"/>
      <c r="BC190" s="257"/>
      <c r="BD190" s="263">
        <f t="shared" si="18"/>
        <v>15.5</v>
      </c>
      <c r="BE190" s="267">
        <v>55800</v>
      </c>
      <c r="BF190" s="261">
        <v>592.91863602000001</v>
      </c>
      <c r="BG190" s="261">
        <v>436.89773025094797</v>
      </c>
      <c r="BH190" s="261">
        <v>-430.59571321329099</v>
      </c>
      <c r="BI190" s="266">
        <v>51.568219475830404</v>
      </c>
      <c r="BJ190" s="266">
        <v>5.5919281407046197</v>
      </c>
      <c r="BK190" s="263">
        <f t="shared" si="19"/>
        <v>-0.5286980718325367</v>
      </c>
      <c r="BL190" s="263">
        <f t="shared" si="20"/>
        <v>80.211613321076584</v>
      </c>
      <c r="BM190" s="267">
        <v>55800</v>
      </c>
      <c r="BN190" s="261">
        <v>592.91863602000001</v>
      </c>
      <c r="BO190" s="261">
        <v>448.92912151428499</v>
      </c>
      <c r="BP190" s="261">
        <v>-445.01778691161201</v>
      </c>
      <c r="BQ190" s="266">
        <v>51.669049788346904</v>
      </c>
      <c r="BR190" s="266">
        <v>5.6745204090602597</v>
      </c>
      <c r="BS190" s="263">
        <f t="shared" si="21"/>
        <v>-0.45746200596241682</v>
      </c>
      <c r="BT190" s="263">
        <f t="shared" si="22"/>
        <v>80.211613321076584</v>
      </c>
      <c r="BU190" s="270"/>
      <c r="BV190" s="264">
        <v>-65.048391404196295</v>
      </c>
      <c r="BW190" s="264">
        <v>-39.7450041405882</v>
      </c>
      <c r="BX190" s="263">
        <f t="shared" si="23"/>
        <v>-69.76651587722003</v>
      </c>
      <c r="BY190" s="263">
        <f t="shared" si="24"/>
        <v>-42.968198439663496</v>
      </c>
      <c r="BZ190" s="270"/>
      <c r="CA190" s="270"/>
      <c r="CB190" s="270"/>
      <c r="CC190" s="270"/>
      <c r="CD190" s="270"/>
      <c r="CE190" s="270"/>
      <c r="CF190" s="270"/>
      <c r="CG190" s="270"/>
      <c r="CH190" s="270"/>
      <c r="CI190" s="270"/>
      <c r="CJ190" s="270"/>
      <c r="CK190" s="270"/>
      <c r="CL190" s="270"/>
      <c r="CM190" s="270"/>
      <c r="CN190" s="270"/>
      <c r="CO190" s="270"/>
      <c r="CP190" s="270"/>
      <c r="CQ190" s="270"/>
      <c r="CR190" s="270"/>
    </row>
    <row r="191" spans="1:96" ht="12" customHeight="1">
      <c r="A191" s="270"/>
      <c r="B191" s="270"/>
      <c r="C191" s="270"/>
      <c r="D191" s="270"/>
      <c r="E191" s="270"/>
      <c r="F191" s="270"/>
      <c r="G191" s="270"/>
      <c r="H191" s="270"/>
      <c r="I191" s="270"/>
      <c r="J191" s="270"/>
      <c r="K191" s="270"/>
      <c r="L191" s="270"/>
      <c r="M191" s="270"/>
      <c r="N191" s="270"/>
      <c r="O191" s="270"/>
      <c r="P191" s="270"/>
      <c r="Q191" s="270"/>
      <c r="R191" s="270"/>
      <c r="S191" s="270"/>
      <c r="T191" s="270"/>
      <c r="U191" s="270"/>
      <c r="V191" s="270"/>
      <c r="W191" s="270"/>
      <c r="X191" s="274"/>
      <c r="Y191" s="274"/>
      <c r="Z191" s="274"/>
      <c r="AA191" s="274"/>
      <c r="AB191" s="274"/>
      <c r="AC191" s="274"/>
      <c r="AD191" s="274"/>
      <c r="AE191" s="274"/>
      <c r="AF191" s="274"/>
      <c r="AG191" s="274"/>
      <c r="AH191" s="274"/>
      <c r="AI191" s="274"/>
      <c r="AJ191" s="274"/>
      <c r="AK191" s="274"/>
      <c r="AL191" s="274"/>
      <c r="AM191" s="270"/>
      <c r="AN191" s="189"/>
      <c r="AO191" s="189"/>
      <c r="AP191" s="189"/>
      <c r="AQ191" s="189"/>
      <c r="AR191" s="189"/>
      <c r="AS191" s="189"/>
      <c r="AT191" s="189"/>
      <c r="AU191" s="189"/>
      <c r="AV191" s="189"/>
      <c r="AW191" s="294"/>
      <c r="AX191" s="189"/>
      <c r="AY191" s="189"/>
      <c r="AZ191" s="189"/>
      <c r="BA191" s="189"/>
      <c r="BB191" s="257"/>
      <c r="BC191" s="257"/>
      <c r="BD191" s="263">
        <f t="shared" si="18"/>
        <v>15.583333333333334</v>
      </c>
      <c r="BE191" s="267">
        <v>56100</v>
      </c>
      <c r="BF191" s="261">
        <v>604.43551124999999</v>
      </c>
      <c r="BG191" s="261">
        <v>451.21753111186598</v>
      </c>
      <c r="BH191" s="261">
        <v>-444.480341419269</v>
      </c>
      <c r="BI191" s="266">
        <v>51.675654516843899</v>
      </c>
      <c r="BJ191" s="266">
        <v>5.7017914586942098</v>
      </c>
      <c r="BK191" s="263">
        <f t="shared" si="19"/>
        <v>-0.41883475384294666</v>
      </c>
      <c r="BL191" s="263">
        <f t="shared" si="20"/>
        <v>91.728488551076566</v>
      </c>
      <c r="BM191" s="267">
        <v>56100</v>
      </c>
      <c r="BN191" s="261">
        <v>604.43551124999999</v>
      </c>
      <c r="BO191" s="261">
        <v>459.16206685410498</v>
      </c>
      <c r="BP191" s="261">
        <v>-454.74189326100799</v>
      </c>
      <c r="BQ191" s="266">
        <v>51.744310734000599</v>
      </c>
      <c r="BR191" s="266">
        <v>5.7532000373246497</v>
      </c>
      <c r="BS191" s="263">
        <f t="shared" si="21"/>
        <v>-0.37878237769802681</v>
      </c>
      <c r="BT191" s="263">
        <f t="shared" si="22"/>
        <v>91.728488551076566</v>
      </c>
      <c r="BU191" s="270"/>
      <c r="BV191" s="264">
        <v>-53.815273989869397</v>
      </c>
      <c r="BW191" s="264">
        <v>-31.908052793043701</v>
      </c>
      <c r="BX191" s="263">
        <f t="shared" si="23"/>
        <v>-58.533398462893132</v>
      </c>
      <c r="BY191" s="263">
        <f t="shared" si="24"/>
        <v>-35.131247092118997</v>
      </c>
      <c r="BZ191" s="270"/>
      <c r="CA191" s="270"/>
      <c r="CB191" s="270"/>
      <c r="CC191" s="270"/>
      <c r="CD191" s="270"/>
      <c r="CE191" s="270"/>
      <c r="CF191" s="270"/>
      <c r="CG191" s="270"/>
      <c r="CH191" s="270"/>
      <c r="CI191" s="270"/>
      <c r="CJ191" s="270"/>
      <c r="CK191" s="270"/>
      <c r="CL191" s="270"/>
      <c r="CM191" s="270"/>
      <c r="CN191" s="270"/>
      <c r="CO191" s="270"/>
      <c r="CP191" s="270"/>
      <c r="CQ191" s="270"/>
      <c r="CR191" s="270"/>
    </row>
    <row r="192" spans="1:96" ht="12" customHeight="1">
      <c r="A192" s="270"/>
      <c r="B192" s="270"/>
      <c r="C192" s="270"/>
      <c r="D192" s="270"/>
      <c r="E192" s="270"/>
      <c r="F192" s="270"/>
      <c r="G192" s="270"/>
      <c r="H192" s="270"/>
      <c r="I192" s="270"/>
      <c r="J192" s="270"/>
      <c r="K192" s="270"/>
      <c r="L192" s="270"/>
      <c r="M192" s="270"/>
      <c r="N192" s="270"/>
      <c r="O192" s="270"/>
      <c r="P192" s="270"/>
      <c r="Q192" s="270"/>
      <c r="R192" s="270"/>
      <c r="S192" s="270"/>
      <c r="T192" s="270"/>
      <c r="U192" s="270"/>
      <c r="V192" s="270"/>
      <c r="W192" s="270"/>
      <c r="X192" s="274"/>
      <c r="Y192" s="274"/>
      <c r="Z192" s="274"/>
      <c r="AA192" s="274"/>
      <c r="AB192" s="274"/>
      <c r="AC192" s="274"/>
      <c r="AD192" s="274"/>
      <c r="AE192" s="274"/>
      <c r="AF192" s="274"/>
      <c r="AG192" s="274"/>
      <c r="AH192" s="274"/>
      <c r="AI192" s="274"/>
      <c r="AJ192" s="274"/>
      <c r="AK192" s="274"/>
      <c r="AL192" s="274"/>
      <c r="AM192" s="270"/>
      <c r="AN192" s="189"/>
      <c r="AO192" s="189"/>
      <c r="AP192" s="189"/>
      <c r="AQ192" s="189"/>
      <c r="AR192" s="189"/>
      <c r="AS192" s="189"/>
      <c r="AT192" s="189"/>
      <c r="AU192" s="189"/>
      <c r="AV192" s="189"/>
      <c r="AW192" s="294"/>
      <c r="AX192" s="189"/>
      <c r="AY192" s="189"/>
      <c r="AZ192" s="189"/>
      <c r="BA192" s="189"/>
      <c r="BB192" s="257"/>
      <c r="BC192" s="257"/>
      <c r="BD192" s="263">
        <f t="shared" si="18"/>
        <v>15.666666666666666</v>
      </c>
      <c r="BE192" s="267">
        <v>56400</v>
      </c>
      <c r="BF192" s="261">
        <v>614.91444438999997</v>
      </c>
      <c r="BG192" s="261">
        <v>466.400280499546</v>
      </c>
      <c r="BH192" s="261">
        <v>-459.34984768036099</v>
      </c>
      <c r="BI192" s="266">
        <v>51.788651246433801</v>
      </c>
      <c r="BJ192" s="266">
        <v>5.8162205202679704</v>
      </c>
      <c r="BK192" s="263">
        <f t="shared" si="19"/>
        <v>-0.30440569226918601</v>
      </c>
      <c r="BL192" s="263">
        <f t="shared" si="20"/>
        <v>102.20742169107655</v>
      </c>
      <c r="BM192" s="267">
        <v>56400</v>
      </c>
      <c r="BN192" s="261">
        <v>614.91444438999997</v>
      </c>
      <c r="BO192" s="261">
        <v>470.14600533906702</v>
      </c>
      <c r="BP192" s="261">
        <v>-465.28877386659798</v>
      </c>
      <c r="BQ192" s="266">
        <v>51.8247737017087</v>
      </c>
      <c r="BR192" s="266">
        <v>5.8364516475392296</v>
      </c>
      <c r="BS192" s="263">
        <f t="shared" si="21"/>
        <v>-0.29553076748344687</v>
      </c>
      <c r="BT192" s="263">
        <f t="shared" si="22"/>
        <v>102.20742169107655</v>
      </c>
      <c r="BU192" s="270"/>
      <c r="BV192" s="264">
        <v>-41.992767405351998</v>
      </c>
      <c r="BW192" s="264">
        <v>-23.721641908015101</v>
      </c>
      <c r="BX192" s="263">
        <f t="shared" si="23"/>
        <v>-46.710891878375733</v>
      </c>
      <c r="BY192" s="263">
        <f t="shared" si="24"/>
        <v>-26.944836207090397</v>
      </c>
      <c r="BZ192" s="270"/>
      <c r="CA192" s="270"/>
      <c r="CB192" s="270"/>
      <c r="CC192" s="270"/>
      <c r="CD192" s="270"/>
      <c r="CE192" s="270"/>
      <c r="CF192" s="270"/>
      <c r="CG192" s="270"/>
      <c r="CH192" s="270"/>
      <c r="CI192" s="270"/>
      <c r="CJ192" s="270"/>
      <c r="CK192" s="270"/>
      <c r="CL192" s="270"/>
      <c r="CM192" s="270"/>
      <c r="CN192" s="270"/>
      <c r="CO192" s="270"/>
      <c r="CP192" s="270"/>
      <c r="CQ192" s="270"/>
      <c r="CR192" s="270"/>
    </row>
    <row r="193" spans="1:96" ht="12" customHeight="1">
      <c r="A193" s="270"/>
      <c r="B193" s="270"/>
      <c r="C193" s="270"/>
      <c r="D193" s="270"/>
      <c r="E193" s="270"/>
      <c r="F193" s="270"/>
      <c r="G193" s="270"/>
      <c r="H193" s="270"/>
      <c r="I193" s="270"/>
      <c r="J193" s="270"/>
      <c r="K193" s="270"/>
      <c r="L193" s="270"/>
      <c r="M193" s="270"/>
      <c r="N193" s="270"/>
      <c r="O193" s="270"/>
      <c r="P193" s="270"/>
      <c r="Q193" s="270"/>
      <c r="R193" s="270"/>
      <c r="S193" s="270"/>
      <c r="T193" s="270"/>
      <c r="U193" s="270"/>
      <c r="V193" s="270"/>
      <c r="W193" s="270"/>
      <c r="X193" s="274"/>
      <c r="Y193" s="274"/>
      <c r="Z193" s="274"/>
      <c r="AA193" s="274"/>
      <c r="AB193" s="274"/>
      <c r="AC193" s="274"/>
      <c r="AD193" s="274"/>
      <c r="AE193" s="274"/>
      <c r="AF193" s="274"/>
      <c r="AG193" s="274"/>
      <c r="AH193" s="274"/>
      <c r="AI193" s="274"/>
      <c r="AJ193" s="274"/>
      <c r="AK193" s="274"/>
      <c r="AL193" s="274"/>
      <c r="AM193" s="270"/>
      <c r="AN193" s="189"/>
      <c r="AO193" s="189"/>
      <c r="AP193" s="189"/>
      <c r="AQ193" s="189"/>
      <c r="AR193" s="189"/>
      <c r="AS193" s="189"/>
      <c r="AT193" s="189"/>
      <c r="AU193" s="189"/>
      <c r="AV193" s="189"/>
      <c r="AW193" s="294"/>
      <c r="AX193" s="189"/>
      <c r="AY193" s="189"/>
      <c r="AZ193" s="189"/>
      <c r="BA193" s="189"/>
      <c r="BB193" s="257"/>
      <c r="BC193" s="257"/>
      <c r="BD193" s="263">
        <f t="shared" si="18"/>
        <v>15.75</v>
      </c>
      <c r="BE193" s="267">
        <v>56700</v>
      </c>
      <c r="BF193" s="261">
        <v>624.24062605999995</v>
      </c>
      <c r="BG193" s="261">
        <v>482.19654002113901</v>
      </c>
      <c r="BH193" s="261">
        <v>-474.95798588337499</v>
      </c>
      <c r="BI193" s="266">
        <v>51.905176681829801</v>
      </c>
      <c r="BJ193" s="266">
        <v>5.9332176528190104</v>
      </c>
      <c r="BK193" s="263">
        <f t="shared" si="19"/>
        <v>-0.18740855971814607</v>
      </c>
      <c r="BL193" s="263">
        <f t="shared" si="20"/>
        <v>111.53360336107653</v>
      </c>
      <c r="BM193" s="267">
        <v>56700</v>
      </c>
      <c r="BN193" s="261">
        <v>624.24062605999995</v>
      </c>
      <c r="BO193" s="261">
        <v>481.71683754891302</v>
      </c>
      <c r="BP193" s="261">
        <v>-476.502720621055</v>
      </c>
      <c r="BQ193" s="266">
        <v>51.909120885915797</v>
      </c>
      <c r="BR193" s="266">
        <v>5.9229213911535803</v>
      </c>
      <c r="BS193" s="263">
        <f t="shared" si="21"/>
        <v>-0.2090610238690962</v>
      </c>
      <c r="BT193" s="263">
        <f t="shared" si="22"/>
        <v>111.53360336107653</v>
      </c>
      <c r="BU193" s="270"/>
      <c r="BV193" s="264">
        <v>-29.710352685094399</v>
      </c>
      <c r="BW193" s="264">
        <v>-15.275429710029499</v>
      </c>
      <c r="BX193" s="263">
        <f t="shared" si="23"/>
        <v>-34.428477158118135</v>
      </c>
      <c r="BY193" s="263">
        <f t="shared" si="24"/>
        <v>-18.498624009104795</v>
      </c>
      <c r="BZ193" s="270"/>
      <c r="CA193" s="270"/>
      <c r="CB193" s="270"/>
      <c r="CC193" s="270"/>
      <c r="CD193" s="270"/>
      <c r="CE193" s="270"/>
      <c r="CF193" s="270"/>
      <c r="CG193" s="270"/>
      <c r="CH193" s="270"/>
      <c r="CI193" s="270"/>
      <c r="CJ193" s="270"/>
      <c r="CK193" s="270"/>
      <c r="CL193" s="270"/>
      <c r="CM193" s="270"/>
      <c r="CN193" s="270"/>
      <c r="CO193" s="270"/>
      <c r="CP193" s="270"/>
      <c r="CQ193" s="270"/>
      <c r="CR193" s="270"/>
    </row>
    <row r="194" spans="1:96" ht="12" customHeight="1">
      <c r="A194" s="270"/>
      <c r="B194" s="270"/>
      <c r="C194" s="270"/>
      <c r="D194" s="270"/>
      <c r="E194" s="270"/>
      <c r="F194" s="270"/>
      <c r="G194" s="270"/>
      <c r="H194" s="270"/>
      <c r="I194" s="270"/>
      <c r="J194" s="270"/>
      <c r="K194" s="270"/>
      <c r="L194" s="270"/>
      <c r="M194" s="270"/>
      <c r="N194" s="270"/>
      <c r="O194" s="270"/>
      <c r="P194" s="270"/>
      <c r="Q194" s="270"/>
      <c r="R194" s="270"/>
      <c r="S194" s="270"/>
      <c r="T194" s="270"/>
      <c r="U194" s="270"/>
      <c r="V194" s="270"/>
      <c r="W194" s="270"/>
      <c r="X194" s="274"/>
      <c r="Y194" s="274"/>
      <c r="Z194" s="274"/>
      <c r="AA194" s="274"/>
      <c r="AB194" s="274"/>
      <c r="AC194" s="274"/>
      <c r="AD194" s="274"/>
      <c r="AE194" s="274"/>
      <c r="AF194" s="274"/>
      <c r="AG194" s="274"/>
      <c r="AH194" s="274"/>
      <c r="AI194" s="274"/>
      <c r="AJ194" s="274"/>
      <c r="AK194" s="274"/>
      <c r="AL194" s="274"/>
      <c r="AM194" s="270"/>
      <c r="AN194" s="189"/>
      <c r="AO194" s="189"/>
      <c r="AP194" s="189"/>
      <c r="AQ194" s="189"/>
      <c r="AR194" s="189"/>
      <c r="AS194" s="189"/>
      <c r="AT194" s="189"/>
      <c r="AU194" s="189"/>
      <c r="AV194" s="189"/>
      <c r="AW194" s="294"/>
      <c r="AX194" s="189"/>
      <c r="AY194" s="189"/>
      <c r="AZ194" s="189"/>
      <c r="BA194" s="189"/>
      <c r="BB194" s="257"/>
      <c r="BC194" s="257"/>
      <c r="BD194" s="263">
        <f t="shared" si="18"/>
        <v>15.833333333333334</v>
      </c>
      <c r="BE194" s="267">
        <v>57000</v>
      </c>
      <c r="BF194" s="261">
        <v>632.31187666999904</v>
      </c>
      <c r="BG194" s="261">
        <v>498.34718872048302</v>
      </c>
      <c r="BH194" s="261">
        <v>-491.04365273640298</v>
      </c>
      <c r="BI194" s="266">
        <v>52.023210400646597</v>
      </c>
      <c r="BJ194" s="266">
        <v>6.0508328900905104</v>
      </c>
      <c r="BK194" s="263">
        <f t="shared" si="19"/>
        <v>-6.9793322446646044E-2</v>
      </c>
      <c r="BL194" s="263">
        <f t="shared" si="20"/>
        <v>119.60485397107561</v>
      </c>
      <c r="BM194" s="267">
        <v>57000</v>
      </c>
      <c r="BN194" s="261">
        <v>632.31187666999904</v>
      </c>
      <c r="BO194" s="261">
        <v>493.697378864077</v>
      </c>
      <c r="BP194" s="261">
        <v>-488.21182212273499</v>
      </c>
      <c r="BQ194" s="266">
        <v>51.995972175284301</v>
      </c>
      <c r="BR194" s="266">
        <v>6.0112199365222603</v>
      </c>
      <c r="BS194" s="263">
        <f t="shared" si="21"/>
        <v>-0.12076247850041621</v>
      </c>
      <c r="BT194" s="263">
        <f t="shared" si="22"/>
        <v>119.60485397107561</v>
      </c>
      <c r="BU194" s="270"/>
      <c r="BV194" s="264">
        <v>-17.102547814107201</v>
      </c>
      <c r="BW194" s="264">
        <v>-6.6619197883011898</v>
      </c>
      <c r="BX194" s="263">
        <f t="shared" si="23"/>
        <v>-21.820672287130932</v>
      </c>
      <c r="BY194" s="263">
        <f t="shared" si="24"/>
        <v>-9.8851140873764862</v>
      </c>
      <c r="BZ194" s="270"/>
      <c r="CA194" s="270"/>
      <c r="CB194" s="270"/>
      <c r="CC194" s="270"/>
      <c r="CD194" s="270"/>
      <c r="CE194" s="270"/>
      <c r="CF194" s="270"/>
      <c r="CG194" s="270"/>
      <c r="CH194" s="270"/>
      <c r="CI194" s="270"/>
      <c r="CJ194" s="270"/>
      <c r="CK194" s="270"/>
      <c r="CL194" s="270"/>
      <c r="CM194" s="270"/>
      <c r="CN194" s="270"/>
      <c r="CO194" s="270"/>
      <c r="CP194" s="270"/>
      <c r="CQ194" s="270"/>
      <c r="CR194" s="270"/>
    </row>
    <row r="195" spans="1:96" ht="12" customHeight="1">
      <c r="A195" s="270"/>
      <c r="B195" s="270"/>
      <c r="C195" s="270"/>
      <c r="D195" s="270"/>
      <c r="E195" s="270"/>
      <c r="F195" s="270"/>
      <c r="G195" s="270"/>
      <c r="H195" s="270"/>
      <c r="I195" s="270"/>
      <c r="J195" s="270"/>
      <c r="K195" s="270"/>
      <c r="L195" s="270"/>
      <c r="M195" s="270"/>
      <c r="N195" s="270"/>
      <c r="O195" s="270"/>
      <c r="P195" s="270"/>
      <c r="Q195" s="270"/>
      <c r="R195" s="270"/>
      <c r="S195" s="270"/>
      <c r="T195" s="270"/>
      <c r="U195" s="270"/>
      <c r="V195" s="270"/>
      <c r="W195" s="270"/>
      <c r="X195" s="274"/>
      <c r="Y195" s="274"/>
      <c r="Z195" s="274"/>
      <c r="AA195" s="274"/>
      <c r="AB195" s="274"/>
      <c r="AC195" s="274"/>
      <c r="AD195" s="274"/>
      <c r="AE195" s="274"/>
      <c r="AF195" s="274"/>
      <c r="AG195" s="274"/>
      <c r="AH195" s="274"/>
      <c r="AI195" s="274"/>
      <c r="AJ195" s="274"/>
      <c r="AK195" s="274"/>
      <c r="AL195" s="274"/>
      <c r="AM195" s="270"/>
      <c r="AN195" s="189"/>
      <c r="AO195" s="189"/>
      <c r="AP195" s="189"/>
      <c r="AQ195" s="189"/>
      <c r="AR195" s="189"/>
      <c r="AS195" s="189"/>
      <c r="AT195" s="189"/>
      <c r="AU195" s="189"/>
      <c r="AV195" s="189"/>
      <c r="AW195" s="294"/>
      <c r="AX195" s="189"/>
      <c r="AY195" s="189"/>
      <c r="AZ195" s="189"/>
      <c r="BA195" s="189"/>
      <c r="BB195" s="257"/>
      <c r="BC195" s="257"/>
      <c r="BD195" s="263">
        <f t="shared" si="18"/>
        <v>15.916666666666666</v>
      </c>
      <c r="BE195" s="267">
        <v>57300</v>
      </c>
      <c r="BF195" s="261">
        <v>639.03976589000001</v>
      </c>
      <c r="BG195" s="261">
        <v>514.59273066234698</v>
      </c>
      <c r="BH195" s="261">
        <v>-507.341192323347</v>
      </c>
      <c r="BI195" s="266">
        <v>52.140818166550197</v>
      </c>
      <c r="BJ195" s="266">
        <v>6.1672255167433496</v>
      </c>
      <c r="BK195" s="263">
        <f t="shared" si="19"/>
        <v>4.6599304206193182E-2</v>
      </c>
      <c r="BL195" s="263">
        <f t="shared" si="20"/>
        <v>126.33274319107659</v>
      </c>
      <c r="BM195" s="267">
        <v>57300</v>
      </c>
      <c r="BN195" s="261">
        <v>639.03976589000001</v>
      </c>
      <c r="BO195" s="261">
        <v>505.90322111829499</v>
      </c>
      <c r="BP195" s="261">
        <v>-500.23390123594902</v>
      </c>
      <c r="BQ195" s="266">
        <v>52.083935011736799</v>
      </c>
      <c r="BR195" s="266">
        <v>6.0999688202741504</v>
      </c>
      <c r="BS195" s="263">
        <f t="shared" si="21"/>
        <v>-3.2013594748526053E-2</v>
      </c>
      <c r="BT195" s="263">
        <f t="shared" si="22"/>
        <v>126.33274319107659</v>
      </c>
      <c r="BU195" s="270"/>
      <c r="BV195" s="264">
        <v>-4.30743447626792</v>
      </c>
      <c r="BW195" s="264">
        <v>2.02455200994978</v>
      </c>
      <c r="BX195" s="263">
        <f t="shared" si="23"/>
        <v>-9.0255589492916535</v>
      </c>
      <c r="BY195" s="263">
        <f t="shared" si="24"/>
        <v>-1.1986422891255173</v>
      </c>
      <c r="BZ195" s="270"/>
      <c r="CA195" s="270"/>
      <c r="CB195" s="270"/>
      <c r="CC195" s="270"/>
      <c r="CD195" s="270"/>
      <c r="CE195" s="270"/>
      <c r="CF195" s="270"/>
      <c r="CG195" s="270"/>
      <c r="CH195" s="270"/>
      <c r="CI195" s="270"/>
      <c r="CJ195" s="270"/>
      <c r="CK195" s="270"/>
      <c r="CL195" s="270"/>
      <c r="CM195" s="270"/>
      <c r="CN195" s="270"/>
      <c r="CO195" s="270"/>
      <c r="CP195" s="270"/>
      <c r="CQ195" s="270"/>
      <c r="CR195" s="270"/>
    </row>
    <row r="196" spans="1:96" ht="12" customHeight="1">
      <c r="A196" s="270"/>
      <c r="B196" s="270"/>
      <c r="C196" s="270"/>
      <c r="D196" s="270"/>
      <c r="E196" s="270"/>
      <c r="F196" s="270"/>
      <c r="G196" s="270"/>
      <c r="H196" s="270"/>
      <c r="I196" s="270"/>
      <c r="J196" s="270"/>
      <c r="K196" s="270"/>
      <c r="L196" s="270"/>
      <c r="M196" s="270"/>
      <c r="N196" s="270"/>
      <c r="O196" s="270"/>
      <c r="P196" s="270"/>
      <c r="Q196" s="270"/>
      <c r="R196" s="270"/>
      <c r="S196" s="270"/>
      <c r="T196" s="270"/>
      <c r="U196" s="270"/>
      <c r="V196" s="270"/>
      <c r="W196" s="270"/>
      <c r="X196" s="274"/>
      <c r="Y196" s="274"/>
      <c r="Z196" s="274"/>
      <c r="AA196" s="274"/>
      <c r="AB196" s="274"/>
      <c r="AC196" s="274"/>
      <c r="AD196" s="274"/>
      <c r="AE196" s="274"/>
      <c r="AF196" s="274"/>
      <c r="AG196" s="274"/>
      <c r="AH196" s="274"/>
      <c r="AI196" s="274"/>
      <c r="AJ196" s="274"/>
      <c r="AK196" s="274"/>
      <c r="AL196" s="274"/>
      <c r="AM196" s="270"/>
      <c r="AN196" s="189"/>
      <c r="AO196" s="189"/>
      <c r="AP196" s="189"/>
      <c r="AQ196" s="189"/>
      <c r="AR196" s="189"/>
      <c r="AS196" s="189"/>
      <c r="AT196" s="189"/>
      <c r="AU196" s="189"/>
      <c r="AV196" s="189"/>
      <c r="AW196" s="294"/>
      <c r="AX196" s="189"/>
      <c r="AY196" s="189"/>
      <c r="AZ196" s="189"/>
      <c r="BA196" s="189"/>
      <c r="BB196" s="257"/>
      <c r="BC196" s="257"/>
      <c r="BD196" s="263">
        <f t="shared" si="18"/>
        <v>16</v>
      </c>
      <c r="BE196" s="267">
        <v>57600</v>
      </c>
      <c r="BF196" s="261">
        <v>644.35058158000004</v>
      </c>
      <c r="BG196" s="261">
        <v>530.68121602588599</v>
      </c>
      <c r="BH196" s="261">
        <v>-523.589493999914</v>
      </c>
      <c r="BI196" s="266">
        <v>52.256206417803099</v>
      </c>
      <c r="BJ196" s="266">
        <v>6.2807071966063601</v>
      </c>
      <c r="BK196" s="263">
        <f t="shared" si="19"/>
        <v>0.16008098406920368</v>
      </c>
      <c r="BL196" s="263">
        <f t="shared" si="20"/>
        <v>131.64355888107661</v>
      </c>
      <c r="BM196" s="267">
        <v>57600</v>
      </c>
      <c r="BN196" s="261">
        <v>644.35058158000004</v>
      </c>
      <c r="BO196" s="261">
        <v>518.14839994956606</v>
      </c>
      <c r="BP196" s="261">
        <v>-512.38249994995101</v>
      </c>
      <c r="BQ196" s="266">
        <v>52.171648818985098</v>
      </c>
      <c r="BR196" s="266">
        <v>6.1878399953141301</v>
      </c>
      <c r="BS196" s="263">
        <f t="shared" si="21"/>
        <v>5.5857580291453601E-2</v>
      </c>
      <c r="BT196" s="263">
        <f t="shared" si="22"/>
        <v>131.64355888107661</v>
      </c>
      <c r="BU196" s="270"/>
      <c r="BV196" s="264">
        <v>8.5348542272885695</v>
      </c>
      <c r="BW196" s="264">
        <v>10.6888507532171</v>
      </c>
      <c r="BX196" s="263">
        <f t="shared" si="23"/>
        <v>3.8167297542648368</v>
      </c>
      <c r="BY196" s="263">
        <f t="shared" si="24"/>
        <v>7.4656564541418025</v>
      </c>
      <c r="BZ196" s="270"/>
      <c r="CA196" s="270"/>
      <c r="CB196" s="270"/>
      <c r="CC196" s="270"/>
      <c r="CD196" s="270"/>
      <c r="CE196" s="270"/>
      <c r="CF196" s="270"/>
      <c r="CG196" s="270"/>
      <c r="CH196" s="270"/>
      <c r="CI196" s="270"/>
      <c r="CJ196" s="270"/>
      <c r="CK196" s="270"/>
      <c r="CL196" s="270"/>
      <c r="CM196" s="270"/>
      <c r="CN196" s="270"/>
      <c r="CO196" s="270"/>
      <c r="CP196" s="270"/>
      <c r="CQ196" s="270"/>
      <c r="CR196" s="270"/>
    </row>
    <row r="197" spans="1:96" ht="12" customHeight="1">
      <c r="A197" s="270"/>
      <c r="B197" s="270"/>
      <c r="C197" s="270"/>
      <c r="D197" s="270"/>
      <c r="E197" s="270"/>
      <c r="F197" s="270"/>
      <c r="G197" s="270"/>
      <c r="H197" s="270"/>
      <c r="I197" s="270"/>
      <c r="J197" s="270"/>
      <c r="K197" s="270"/>
      <c r="L197" s="270"/>
      <c r="M197" s="270"/>
      <c r="N197" s="270"/>
      <c r="O197" s="270"/>
      <c r="P197" s="270"/>
      <c r="Q197" s="270"/>
      <c r="R197" s="270"/>
      <c r="S197" s="270"/>
      <c r="T197" s="270"/>
      <c r="U197" s="270"/>
      <c r="V197" s="270"/>
      <c r="W197" s="270"/>
      <c r="X197" s="274"/>
      <c r="Y197" s="274"/>
      <c r="Z197" s="274"/>
      <c r="AA197" s="274"/>
      <c r="AB197" s="274"/>
      <c r="AC197" s="274"/>
      <c r="AD197" s="274"/>
      <c r="AE197" s="274"/>
      <c r="AF197" s="274"/>
      <c r="AG197" s="274"/>
      <c r="AH197" s="274"/>
      <c r="AI197" s="274"/>
      <c r="AJ197" s="274"/>
      <c r="AK197" s="274"/>
      <c r="AL197" s="274"/>
      <c r="AM197" s="270"/>
      <c r="AN197" s="189"/>
      <c r="AO197" s="189"/>
      <c r="AP197" s="189"/>
      <c r="AQ197" s="189"/>
      <c r="AR197" s="189"/>
      <c r="AS197" s="189"/>
      <c r="AT197" s="189"/>
      <c r="AU197" s="189"/>
      <c r="AV197" s="189"/>
      <c r="AW197" s="294"/>
      <c r="AX197" s="189"/>
      <c r="AY197" s="189"/>
      <c r="AZ197" s="189"/>
      <c r="BA197" s="189"/>
      <c r="BB197" s="257"/>
      <c r="BC197" s="257"/>
      <c r="BD197" s="263">
        <f t="shared" si="18"/>
        <v>16.083333333333332</v>
      </c>
      <c r="BE197" s="267">
        <v>57900</v>
      </c>
      <c r="BF197" s="261">
        <v>648.18613731000005</v>
      </c>
      <c r="BG197" s="261">
        <v>546.37447706670105</v>
      </c>
      <c r="BH197" s="261">
        <v>-539.53936669300595</v>
      </c>
      <c r="BI197" s="266">
        <v>52.367757399118297</v>
      </c>
      <c r="BJ197" s="266">
        <v>6.3897678570203702</v>
      </c>
      <c r="BK197" s="263">
        <f t="shared" si="19"/>
        <v>0.26914164448321376</v>
      </c>
      <c r="BL197" s="263">
        <f t="shared" si="20"/>
        <v>135.47911461107662</v>
      </c>
      <c r="BM197" s="267">
        <v>57900</v>
      </c>
      <c r="BN197" s="261">
        <v>648.18613731000005</v>
      </c>
      <c r="BO197" s="261">
        <v>530.25050334426305</v>
      </c>
      <c r="BP197" s="261">
        <v>-524.47245144373096</v>
      </c>
      <c r="BQ197" s="266">
        <v>52.257821399850997</v>
      </c>
      <c r="BR197" s="266">
        <v>6.2735869247712701</v>
      </c>
      <c r="BS197" s="263">
        <f t="shared" si="21"/>
        <v>0.14160450974859362</v>
      </c>
      <c r="BT197" s="263">
        <f t="shared" si="22"/>
        <v>135.47911461107662</v>
      </c>
      <c r="BU197" s="270"/>
      <c r="BV197" s="264">
        <v>21.2836685270602</v>
      </c>
      <c r="BW197" s="264">
        <v>19.236084351059301</v>
      </c>
      <c r="BX197" s="263">
        <f t="shared" si="23"/>
        <v>16.565544054036469</v>
      </c>
      <c r="BY197" s="263">
        <f t="shared" si="24"/>
        <v>16.012890051984002</v>
      </c>
      <c r="BZ197" s="270"/>
      <c r="CA197" s="270"/>
      <c r="CB197" s="270"/>
      <c r="CC197" s="270"/>
      <c r="CD197" s="270"/>
      <c r="CE197" s="270"/>
      <c r="CF197" s="270"/>
      <c r="CG197" s="270"/>
      <c r="CH197" s="270"/>
      <c r="CI197" s="270"/>
      <c r="CJ197" s="270"/>
      <c r="CK197" s="270"/>
      <c r="CL197" s="270"/>
      <c r="CM197" s="270"/>
      <c r="CN197" s="270"/>
      <c r="CO197" s="270"/>
      <c r="CP197" s="270"/>
      <c r="CQ197" s="270"/>
      <c r="CR197" s="270"/>
    </row>
    <row r="198" spans="1:96" ht="12" customHeight="1">
      <c r="A198" s="270"/>
      <c r="B198" s="270"/>
      <c r="C198" s="270"/>
      <c r="D198" s="270"/>
      <c r="E198" s="270"/>
      <c r="F198" s="270"/>
      <c r="G198" s="270"/>
      <c r="H198" s="270"/>
      <c r="I198" s="270"/>
      <c r="J198" s="270"/>
      <c r="K198" s="270"/>
      <c r="L198" s="270"/>
      <c r="M198" s="270"/>
      <c r="N198" s="270"/>
      <c r="O198" s="270"/>
      <c r="P198" s="270"/>
      <c r="Q198" s="270"/>
      <c r="R198" s="270"/>
      <c r="S198" s="270"/>
      <c r="T198" s="270"/>
      <c r="U198" s="270"/>
      <c r="V198" s="270"/>
      <c r="W198" s="270"/>
      <c r="X198" s="274"/>
      <c r="Y198" s="274"/>
      <c r="Z198" s="274"/>
      <c r="AA198" s="274"/>
      <c r="AB198" s="274"/>
      <c r="AC198" s="274"/>
      <c r="AD198" s="274"/>
      <c r="AE198" s="274"/>
      <c r="AF198" s="274"/>
      <c r="AG198" s="274"/>
      <c r="AH198" s="274"/>
      <c r="AI198" s="274"/>
      <c r="AJ198" s="274"/>
      <c r="AK198" s="274"/>
      <c r="AL198" s="274"/>
      <c r="AM198" s="270"/>
      <c r="AN198" s="189"/>
      <c r="AO198" s="189"/>
      <c r="AP198" s="189"/>
      <c r="AQ198" s="189"/>
      <c r="AR198" s="189"/>
      <c r="AS198" s="189"/>
      <c r="AT198" s="189"/>
      <c r="AU198" s="189"/>
      <c r="AV198" s="189"/>
      <c r="AW198" s="294"/>
      <c r="AX198" s="189"/>
      <c r="AY198" s="189"/>
      <c r="AZ198" s="189"/>
      <c r="BA198" s="189"/>
      <c r="BB198" s="257"/>
      <c r="BC198" s="257"/>
      <c r="BD198" s="263">
        <f t="shared" ref="BD198:BD261" si="25">BE198/$BD$4</f>
        <v>16.166666666666668</v>
      </c>
      <c r="BE198" s="267">
        <v>58200</v>
      </c>
      <c r="BF198" s="261">
        <v>650.50440994999997</v>
      </c>
      <c r="BG198" s="261">
        <v>561.45268018643299</v>
      </c>
      <c r="BH198" s="261">
        <v>-554.95905395570901</v>
      </c>
      <c r="BI198" s="266">
        <v>52.474047400180702</v>
      </c>
      <c r="BJ198" s="266">
        <v>6.49308731472094</v>
      </c>
      <c r="BK198" s="263">
        <f t="shared" ref="BK198:BK261" si="26">BJ198-AVERAGE($BJ$5:$BJ$292)</f>
        <v>0.37246110218378359</v>
      </c>
      <c r="BL198" s="263">
        <f t="shared" ref="BL198:BL261" si="27">BF198-AVERAGE($BF$5:$BF$292)</f>
        <v>137.79738725107654</v>
      </c>
      <c r="BM198" s="267">
        <v>58200</v>
      </c>
      <c r="BN198" s="261">
        <v>650.50440994999997</v>
      </c>
      <c r="BO198" s="261">
        <v>542.03500625194101</v>
      </c>
      <c r="BP198" s="261">
        <v>-536.32473213061496</v>
      </c>
      <c r="BQ198" s="266">
        <v>52.341256291230401</v>
      </c>
      <c r="BR198" s="266">
        <v>6.3560669527715099</v>
      </c>
      <c r="BS198" s="263">
        <f t="shared" ref="BS198:BS261" si="28">BR198-AVERAGE($BR$5:$BR$292)</f>
        <v>0.22408453774883341</v>
      </c>
      <c r="BT198" s="263">
        <f t="shared" ref="BT198:BT261" si="29">BN198-AVERAGE($BN$5:$BN$292)</f>
        <v>137.79738725107654</v>
      </c>
      <c r="BU198" s="270"/>
      <c r="BV198" s="264">
        <v>33.799382392666203</v>
      </c>
      <c r="BW198" s="264">
        <v>27.572642819838201</v>
      </c>
      <c r="BX198" s="263">
        <f t="shared" ref="BX198:BX261" si="30">BV198-AVERAGE($BV$5:$BV$292)</f>
        <v>29.081257919642471</v>
      </c>
      <c r="BY198" s="263">
        <f t="shared" ref="BY198:BY261" si="31">BW198-AVERAGE($BW$5:$BW$292)</f>
        <v>24.349448520762905</v>
      </c>
      <c r="BZ198" s="270"/>
      <c r="CA198" s="270"/>
      <c r="CB198" s="270"/>
      <c r="CC198" s="270"/>
      <c r="CD198" s="270"/>
      <c r="CE198" s="270"/>
      <c r="CF198" s="270"/>
      <c r="CG198" s="270"/>
      <c r="CH198" s="270"/>
      <c r="CI198" s="270"/>
      <c r="CJ198" s="270"/>
      <c r="CK198" s="270"/>
      <c r="CL198" s="270"/>
      <c r="CM198" s="270"/>
      <c r="CN198" s="270"/>
      <c r="CO198" s="270"/>
      <c r="CP198" s="270"/>
      <c r="CQ198" s="270"/>
      <c r="CR198" s="270"/>
    </row>
    <row r="199" spans="1:96" ht="12" customHeight="1">
      <c r="A199" s="270"/>
      <c r="B199" s="270"/>
      <c r="C199" s="270"/>
      <c r="D199" s="270"/>
      <c r="E199" s="270"/>
      <c r="F199" s="270"/>
      <c r="G199" s="270"/>
      <c r="H199" s="270"/>
      <c r="I199" s="270"/>
      <c r="J199" s="270"/>
      <c r="K199" s="270"/>
      <c r="L199" s="270"/>
      <c r="M199" s="270"/>
      <c r="N199" s="270"/>
      <c r="O199" s="270"/>
      <c r="P199" s="270"/>
      <c r="Q199" s="270"/>
      <c r="R199" s="270"/>
      <c r="S199" s="270"/>
      <c r="T199" s="270"/>
      <c r="U199" s="270"/>
      <c r="V199" s="270"/>
      <c r="W199" s="270"/>
      <c r="X199" s="274"/>
      <c r="Y199" s="274"/>
      <c r="Z199" s="274"/>
      <c r="AA199" s="274"/>
      <c r="AB199" s="274"/>
      <c r="AC199" s="274"/>
      <c r="AD199" s="274"/>
      <c r="AE199" s="274"/>
      <c r="AF199" s="274"/>
      <c r="AG199" s="274"/>
      <c r="AH199" s="274"/>
      <c r="AI199" s="274"/>
      <c r="AJ199" s="274"/>
      <c r="AK199" s="274"/>
      <c r="AL199" s="274"/>
      <c r="AM199" s="270"/>
      <c r="AN199" s="189"/>
      <c r="AO199" s="189"/>
      <c r="AP199" s="189"/>
      <c r="AQ199" s="189"/>
      <c r="AR199" s="189"/>
      <c r="AS199" s="189"/>
      <c r="AT199" s="189"/>
      <c r="AU199" s="189"/>
      <c r="AV199" s="189"/>
      <c r="AW199" s="294"/>
      <c r="AX199" s="189"/>
      <c r="AY199" s="189"/>
      <c r="AZ199" s="189"/>
      <c r="BA199" s="189"/>
      <c r="BB199" s="257"/>
      <c r="BC199" s="257"/>
      <c r="BD199" s="263">
        <f t="shared" si="25"/>
        <v>16.25</v>
      </c>
      <c r="BE199" s="267">
        <v>58500</v>
      </c>
      <c r="BF199" s="261">
        <v>651.28</v>
      </c>
      <c r="BG199" s="261">
        <v>575.71738271707602</v>
      </c>
      <c r="BH199" s="261">
        <v>-569.63802186964301</v>
      </c>
      <c r="BI199" s="266">
        <v>52.573851846266997</v>
      </c>
      <c r="BJ199" s="266">
        <v>6.5895362719542296</v>
      </c>
      <c r="BK199" s="263">
        <f t="shared" si="26"/>
        <v>0.4689100594170732</v>
      </c>
      <c r="BL199" s="263">
        <f t="shared" si="27"/>
        <v>138.57297730107655</v>
      </c>
      <c r="BM199" s="267">
        <v>58500</v>
      </c>
      <c r="BN199" s="261">
        <v>651.28</v>
      </c>
      <c r="BO199" s="261">
        <v>553.33874974216405</v>
      </c>
      <c r="BP199" s="261">
        <v>-547.770440804391</v>
      </c>
      <c r="BQ199" s="266">
        <v>52.420871340607803</v>
      </c>
      <c r="BR199" s="266">
        <v>6.4342556724760804</v>
      </c>
      <c r="BS199" s="263">
        <f t="shared" si="28"/>
        <v>0.30227325745340394</v>
      </c>
      <c r="BT199" s="263">
        <f t="shared" si="29"/>
        <v>138.57297730107655</v>
      </c>
      <c r="BU199" s="270"/>
      <c r="BV199" s="264">
        <v>45.944922728261297</v>
      </c>
      <c r="BW199" s="264">
        <v>35.6072235067222</v>
      </c>
      <c r="BX199" s="263">
        <f t="shared" si="30"/>
        <v>41.226798255237561</v>
      </c>
      <c r="BY199" s="263">
        <f t="shared" si="31"/>
        <v>32.384029207646904</v>
      </c>
      <c r="BZ199" s="270"/>
      <c r="CA199" s="270"/>
      <c r="CB199" s="270"/>
      <c r="CC199" s="270"/>
      <c r="CD199" s="270"/>
      <c r="CE199" s="270"/>
      <c r="CF199" s="270"/>
      <c r="CG199" s="270"/>
      <c r="CH199" s="270"/>
      <c r="CI199" s="270"/>
      <c r="CJ199" s="270"/>
      <c r="CK199" s="270"/>
      <c r="CL199" s="270"/>
      <c r="CM199" s="270"/>
      <c r="CN199" s="270"/>
      <c r="CO199" s="270"/>
      <c r="CP199" s="270"/>
      <c r="CQ199" s="270"/>
      <c r="CR199" s="270"/>
    </row>
    <row r="200" spans="1:96" ht="12" customHeight="1">
      <c r="A200" s="270"/>
      <c r="B200" s="270"/>
      <c r="C200" s="270"/>
      <c r="D200" s="270"/>
      <c r="E200" s="270"/>
      <c r="F200" s="270"/>
      <c r="G200" s="270"/>
      <c r="H200" s="270"/>
      <c r="I200" s="270"/>
      <c r="J200" s="270"/>
      <c r="K200" s="270"/>
      <c r="L200" s="270"/>
      <c r="M200" s="270"/>
      <c r="N200" s="270"/>
      <c r="O200" s="270"/>
      <c r="P200" s="270"/>
      <c r="Q200" s="270"/>
      <c r="R200" s="270"/>
      <c r="S200" s="270"/>
      <c r="T200" s="270"/>
      <c r="U200" s="270"/>
      <c r="V200" s="270"/>
      <c r="W200" s="270"/>
      <c r="X200" s="274"/>
      <c r="Y200" s="274"/>
      <c r="Z200" s="274"/>
      <c r="AA200" s="274"/>
      <c r="AB200" s="274"/>
      <c r="AC200" s="274"/>
      <c r="AD200" s="274"/>
      <c r="AE200" s="274"/>
      <c r="AF200" s="274"/>
      <c r="AG200" s="274"/>
      <c r="AH200" s="274"/>
      <c r="AI200" s="274"/>
      <c r="AJ200" s="274"/>
      <c r="AK200" s="274"/>
      <c r="AL200" s="274"/>
      <c r="AM200" s="270"/>
      <c r="AN200" s="189"/>
      <c r="AO200" s="189"/>
      <c r="AP200" s="189"/>
      <c r="AQ200" s="189"/>
      <c r="AR200" s="189"/>
      <c r="AS200" s="189"/>
      <c r="AT200" s="189"/>
      <c r="AU200" s="189"/>
      <c r="AV200" s="189"/>
      <c r="AW200" s="294"/>
      <c r="AX200" s="189"/>
      <c r="AY200" s="189"/>
      <c r="AZ200" s="189"/>
      <c r="BA200" s="189"/>
      <c r="BB200" s="257"/>
      <c r="BC200" s="257"/>
      <c r="BD200" s="263">
        <f t="shared" si="25"/>
        <v>16.333333333333332</v>
      </c>
      <c r="BE200" s="267">
        <v>58800</v>
      </c>
      <c r="BF200" s="261">
        <v>650.50440994999997</v>
      </c>
      <c r="BG200" s="261">
        <v>588.99336615988898</v>
      </c>
      <c r="BH200" s="261">
        <v>-583.38929389717305</v>
      </c>
      <c r="BI200" s="266">
        <v>52.666141162794503</v>
      </c>
      <c r="BJ200" s="266">
        <v>6.6781701417931201</v>
      </c>
      <c r="BK200" s="263">
        <f t="shared" si="26"/>
        <v>0.55754392925596363</v>
      </c>
      <c r="BL200" s="263">
        <f t="shared" si="27"/>
        <v>137.79738725107654</v>
      </c>
      <c r="BM200" s="267">
        <v>58800</v>
      </c>
      <c r="BN200" s="261">
        <v>650.50440994999997</v>
      </c>
      <c r="BO200" s="261">
        <v>564.01258210017897</v>
      </c>
      <c r="BP200" s="261">
        <v>-558.65387775116699</v>
      </c>
      <c r="BQ200" s="266">
        <v>52.495709590100397</v>
      </c>
      <c r="BR200" s="266">
        <v>6.5072545666464201</v>
      </c>
      <c r="BS200" s="263">
        <f t="shared" si="28"/>
        <v>0.37527215162374361</v>
      </c>
      <c r="BT200" s="263">
        <f t="shared" si="29"/>
        <v>137.79738725107654</v>
      </c>
      <c r="BU200" s="270"/>
      <c r="BV200" s="264">
        <v>57.587270608005497</v>
      </c>
      <c r="BW200" s="264">
        <v>43.251831043616498</v>
      </c>
      <c r="BX200" s="263">
        <f t="shared" si="30"/>
        <v>52.869146134981762</v>
      </c>
      <c r="BY200" s="263">
        <f t="shared" si="31"/>
        <v>40.028636744541203</v>
      </c>
      <c r="BZ200" s="270"/>
      <c r="CA200" s="270"/>
      <c r="CB200" s="270"/>
      <c r="CC200" s="270"/>
      <c r="CD200" s="270"/>
      <c r="CE200" s="270"/>
      <c r="CF200" s="270"/>
      <c r="CG200" s="270"/>
      <c r="CH200" s="270"/>
      <c r="CI200" s="270"/>
      <c r="CJ200" s="270"/>
      <c r="CK200" s="270"/>
      <c r="CL200" s="270"/>
      <c r="CM200" s="270"/>
      <c r="CN200" s="270"/>
      <c r="CO200" s="270"/>
      <c r="CP200" s="270"/>
      <c r="CQ200" s="270"/>
      <c r="CR200" s="270"/>
    </row>
    <row r="201" spans="1:96" ht="12" customHeight="1">
      <c r="A201" s="270"/>
      <c r="B201" s="270"/>
      <c r="C201" s="270"/>
      <c r="D201" s="270"/>
      <c r="E201" s="270"/>
      <c r="F201" s="270"/>
      <c r="G201" s="270"/>
      <c r="H201" s="270"/>
      <c r="I201" s="270"/>
      <c r="J201" s="270"/>
      <c r="K201" s="270"/>
      <c r="L201" s="270"/>
      <c r="M201" s="270"/>
      <c r="N201" s="270"/>
      <c r="O201" s="270"/>
      <c r="P201" s="270"/>
      <c r="Q201" s="270"/>
      <c r="R201" s="270"/>
      <c r="S201" s="270"/>
      <c r="T201" s="270"/>
      <c r="U201" s="270"/>
      <c r="V201" s="270"/>
      <c r="W201" s="270"/>
      <c r="X201" s="274"/>
      <c r="Y201" s="274"/>
      <c r="Z201" s="274"/>
      <c r="AA201" s="274"/>
      <c r="AB201" s="274"/>
      <c r="AC201" s="274"/>
      <c r="AD201" s="274"/>
      <c r="AE201" s="274"/>
      <c r="AF201" s="274"/>
      <c r="AG201" s="274"/>
      <c r="AH201" s="274"/>
      <c r="AI201" s="274"/>
      <c r="AJ201" s="274"/>
      <c r="AK201" s="274"/>
      <c r="AL201" s="274"/>
      <c r="AM201" s="270"/>
      <c r="AN201" s="189"/>
      <c r="AO201" s="189"/>
      <c r="AP201" s="189"/>
      <c r="AQ201" s="189"/>
      <c r="AR201" s="189"/>
      <c r="AS201" s="189"/>
      <c r="AT201" s="189"/>
      <c r="AU201" s="189"/>
      <c r="AV201" s="189"/>
      <c r="AW201" s="294"/>
      <c r="AX201" s="189"/>
      <c r="AY201" s="189"/>
      <c r="AZ201" s="189"/>
      <c r="BA201" s="189"/>
      <c r="BB201" s="257"/>
      <c r="BC201" s="257"/>
      <c r="BD201" s="263">
        <f t="shared" si="25"/>
        <v>16.416666666666668</v>
      </c>
      <c r="BE201" s="267">
        <v>59100</v>
      </c>
      <c r="BF201" s="261">
        <v>648.18613731000005</v>
      </c>
      <c r="BG201" s="261">
        <v>601.12952626898095</v>
      </c>
      <c r="BH201" s="261">
        <v>-596.05064827497597</v>
      </c>
      <c r="BI201" s="266">
        <v>52.750070845671701</v>
      </c>
      <c r="BJ201" s="266">
        <v>6.7582185654578701</v>
      </c>
      <c r="BK201" s="263">
        <f t="shared" si="26"/>
        <v>0.6375923529207137</v>
      </c>
      <c r="BL201" s="263">
        <f t="shared" si="27"/>
        <v>135.47911461107662</v>
      </c>
      <c r="BM201" s="267">
        <v>59100</v>
      </c>
      <c r="BN201" s="261">
        <v>648.18613731000005</v>
      </c>
      <c r="BO201" s="261">
        <v>573.92323972021904</v>
      </c>
      <c r="BP201" s="261">
        <v>-568.83478164499797</v>
      </c>
      <c r="BQ201" s="266">
        <v>52.564943940660498</v>
      </c>
      <c r="BR201" s="266">
        <v>6.5742933851427896</v>
      </c>
      <c r="BS201" s="263">
        <f t="shared" si="28"/>
        <v>0.44231097012011311</v>
      </c>
      <c r="BT201" s="263">
        <f t="shared" si="29"/>
        <v>135.47911461107662</v>
      </c>
      <c r="BU201" s="270"/>
      <c r="BV201" s="264">
        <v>68.5989181099429</v>
      </c>
      <c r="BW201" s="264">
        <v>50.422741079447903</v>
      </c>
      <c r="BX201" s="263">
        <f t="shared" si="30"/>
        <v>63.880793636919165</v>
      </c>
      <c r="BY201" s="263">
        <f t="shared" si="31"/>
        <v>47.199546780372607</v>
      </c>
      <c r="BZ201" s="270"/>
      <c r="CA201" s="270"/>
      <c r="CB201" s="270"/>
      <c r="CC201" s="270"/>
      <c r="CD201" s="270"/>
      <c r="CE201" s="270"/>
      <c r="CF201" s="270"/>
      <c r="CG201" s="270"/>
      <c r="CH201" s="270"/>
      <c r="CI201" s="270"/>
      <c r="CJ201" s="270"/>
      <c r="CK201" s="270"/>
      <c r="CL201" s="270"/>
      <c r="CM201" s="270"/>
      <c r="CN201" s="270"/>
      <c r="CO201" s="270"/>
      <c r="CP201" s="270"/>
      <c r="CQ201" s="270"/>
      <c r="CR201" s="270"/>
    </row>
    <row r="202" spans="1:96" ht="12" customHeight="1">
      <c r="A202" s="270"/>
      <c r="B202" s="270"/>
      <c r="C202" s="270"/>
      <c r="D202" s="270"/>
      <c r="E202" s="270"/>
      <c r="F202" s="270"/>
      <c r="G202" s="270"/>
      <c r="H202" s="270"/>
      <c r="I202" s="270"/>
      <c r="J202" s="270"/>
      <c r="K202" s="270"/>
      <c r="L202" s="270"/>
      <c r="M202" s="270"/>
      <c r="N202" s="270"/>
      <c r="O202" s="270"/>
      <c r="P202" s="270"/>
      <c r="Q202" s="270"/>
      <c r="R202" s="270"/>
      <c r="S202" s="270"/>
      <c r="T202" s="270"/>
      <c r="U202" s="270"/>
      <c r="V202" s="270"/>
      <c r="W202" s="270"/>
      <c r="X202" s="274"/>
      <c r="Y202" s="274"/>
      <c r="Z202" s="274"/>
      <c r="AA202" s="274"/>
      <c r="AB202" s="274"/>
      <c r="AC202" s="274"/>
      <c r="AD202" s="274"/>
      <c r="AE202" s="274"/>
      <c r="AF202" s="274"/>
      <c r="AG202" s="274"/>
      <c r="AH202" s="274"/>
      <c r="AI202" s="274"/>
      <c r="AJ202" s="274"/>
      <c r="AK202" s="274"/>
      <c r="AL202" s="274"/>
      <c r="AM202" s="270"/>
      <c r="AN202" s="189"/>
      <c r="AO202" s="189"/>
      <c r="AP202" s="189"/>
      <c r="AQ202" s="189"/>
      <c r="AR202" s="189"/>
      <c r="AS202" s="189"/>
      <c r="AT202" s="189"/>
      <c r="AU202" s="189"/>
      <c r="AV202" s="189"/>
      <c r="AW202" s="294"/>
      <c r="AX202" s="189"/>
      <c r="AY202" s="189"/>
      <c r="AZ202" s="189"/>
      <c r="BA202" s="189"/>
      <c r="BB202" s="257"/>
      <c r="BC202" s="257"/>
      <c r="BD202" s="263">
        <f t="shared" si="25"/>
        <v>16.5</v>
      </c>
      <c r="BE202" s="267">
        <v>59400</v>
      </c>
      <c r="BF202" s="261">
        <v>644.35058158000004</v>
      </c>
      <c r="BG202" s="261">
        <v>611.99906706466504</v>
      </c>
      <c r="BH202" s="261">
        <v>-607.48497193890103</v>
      </c>
      <c r="BI202" s="266">
        <v>52.824968401613802</v>
      </c>
      <c r="BJ202" s="266">
        <v>6.8290727588884099</v>
      </c>
      <c r="BK202" s="263">
        <f t="shared" si="26"/>
        <v>0.70844654635125348</v>
      </c>
      <c r="BL202" s="263">
        <f t="shared" si="27"/>
        <v>131.64355888107661</v>
      </c>
      <c r="BM202" s="267">
        <v>59400</v>
      </c>
      <c r="BN202" s="261">
        <v>644.35058158000004</v>
      </c>
      <c r="BO202" s="261">
        <v>582.95457347742899</v>
      </c>
      <c r="BP202" s="261">
        <v>-578.18982785546496</v>
      </c>
      <c r="BQ202" s="266">
        <v>52.627877124296802</v>
      </c>
      <c r="BR202" s="266">
        <v>6.6347286624962596</v>
      </c>
      <c r="BS202" s="263">
        <f t="shared" si="28"/>
        <v>0.5027462474735831</v>
      </c>
      <c r="BT202" s="263">
        <f t="shared" si="29"/>
        <v>131.64355888107661</v>
      </c>
      <c r="BU202" s="270"/>
      <c r="BV202" s="264">
        <v>78.859264792928002</v>
      </c>
      <c r="BW202" s="264">
        <v>57.041417235932997</v>
      </c>
      <c r="BX202" s="263">
        <f t="shared" si="30"/>
        <v>74.141140319904267</v>
      </c>
      <c r="BY202" s="263">
        <f t="shared" si="31"/>
        <v>53.818222936857701</v>
      </c>
      <c r="BZ202" s="270"/>
      <c r="CA202" s="270"/>
      <c r="CB202" s="270"/>
      <c r="CC202" s="270"/>
      <c r="CD202" s="270"/>
      <c r="CE202" s="270"/>
      <c r="CF202" s="270"/>
      <c r="CG202" s="270"/>
      <c r="CH202" s="270"/>
      <c r="CI202" s="270"/>
      <c r="CJ202" s="270"/>
      <c r="CK202" s="270"/>
      <c r="CL202" s="270"/>
      <c r="CM202" s="270"/>
      <c r="CN202" s="270"/>
      <c r="CO202" s="270"/>
      <c r="CP202" s="270"/>
      <c r="CQ202" s="270"/>
      <c r="CR202" s="270"/>
    </row>
    <row r="203" spans="1:96" ht="12" customHeight="1">
      <c r="A203" s="270"/>
      <c r="B203" s="270"/>
      <c r="C203" s="270"/>
      <c r="D203" s="270"/>
      <c r="E203" s="270"/>
      <c r="F203" s="270"/>
      <c r="G203" s="270"/>
      <c r="H203" s="270"/>
      <c r="I203" s="270"/>
      <c r="J203" s="270"/>
      <c r="K203" s="270"/>
      <c r="L203" s="270"/>
      <c r="M203" s="270"/>
      <c r="N203" s="270"/>
      <c r="O203" s="270"/>
      <c r="P203" s="270"/>
      <c r="Q203" s="270"/>
      <c r="R203" s="270"/>
      <c r="S203" s="270"/>
      <c r="T203" s="270"/>
      <c r="U203" s="270"/>
      <c r="V203" s="270"/>
      <c r="W203" s="270"/>
      <c r="X203" s="274"/>
      <c r="Y203" s="274"/>
      <c r="Z203" s="274"/>
      <c r="AA203" s="274"/>
      <c r="AB203" s="274"/>
      <c r="AC203" s="274"/>
      <c r="AD203" s="274"/>
      <c r="AE203" s="274"/>
      <c r="AF203" s="274"/>
      <c r="AG203" s="274"/>
      <c r="AH203" s="274"/>
      <c r="AI203" s="274"/>
      <c r="AJ203" s="274"/>
      <c r="AK203" s="274"/>
      <c r="AL203" s="274"/>
      <c r="AM203" s="270"/>
      <c r="AN203" s="189"/>
      <c r="AO203" s="189"/>
      <c r="AP203" s="189"/>
      <c r="AQ203" s="189"/>
      <c r="AR203" s="189"/>
      <c r="AS203" s="189"/>
      <c r="AT203" s="189"/>
      <c r="AU203" s="189"/>
      <c r="AV203" s="189"/>
      <c r="AW203" s="294"/>
      <c r="AX203" s="189"/>
      <c r="AY203" s="189"/>
      <c r="AZ203" s="189"/>
      <c r="BA203" s="189"/>
      <c r="BB203" s="257"/>
      <c r="BC203" s="257"/>
      <c r="BD203" s="263">
        <f t="shared" si="25"/>
        <v>16.583333333333332</v>
      </c>
      <c r="BE203" s="267">
        <v>59700</v>
      </c>
      <c r="BF203" s="261">
        <v>639.03976589000001</v>
      </c>
      <c r="BG203" s="261">
        <v>621.49919607221204</v>
      </c>
      <c r="BH203" s="261">
        <v>-617.58001362216805</v>
      </c>
      <c r="BI203" s="266">
        <v>52.890319037255402</v>
      </c>
      <c r="BJ203" s="266">
        <v>6.8902721490782497</v>
      </c>
      <c r="BK203" s="263">
        <f t="shared" si="26"/>
        <v>0.76964593654109326</v>
      </c>
      <c r="BL203" s="263">
        <f t="shared" si="27"/>
        <v>126.33274319107659</v>
      </c>
      <c r="BM203" s="267">
        <v>59700</v>
      </c>
      <c r="BN203" s="261">
        <v>639.03976589000001</v>
      </c>
      <c r="BO203" s="261">
        <v>591.00823112120702</v>
      </c>
      <c r="BP203" s="261">
        <v>-586.61350744232004</v>
      </c>
      <c r="BQ203" s="266">
        <v>52.683938362347099</v>
      </c>
      <c r="BR203" s="266">
        <v>6.68803958016289</v>
      </c>
      <c r="BS203" s="263">
        <f t="shared" si="28"/>
        <v>0.55605716514021353</v>
      </c>
      <c r="BT203" s="263">
        <f t="shared" si="29"/>
        <v>126.33274319107659</v>
      </c>
      <c r="BU203" s="270"/>
      <c r="BV203" s="264">
        <v>88.255938522266902</v>
      </c>
      <c r="BW203" s="264">
        <v>63.035371244250904</v>
      </c>
      <c r="BX203" s="263">
        <f t="shared" si="30"/>
        <v>83.537814049243167</v>
      </c>
      <c r="BY203" s="263">
        <f t="shared" si="31"/>
        <v>59.812176945175608</v>
      </c>
      <c r="BZ203" s="270"/>
      <c r="CA203" s="270"/>
      <c r="CB203" s="270"/>
      <c r="CC203" s="270"/>
      <c r="CD203" s="270"/>
      <c r="CE203" s="270"/>
      <c r="CF203" s="270"/>
      <c r="CG203" s="270"/>
      <c r="CH203" s="270"/>
      <c r="CI203" s="270"/>
      <c r="CJ203" s="270"/>
      <c r="CK203" s="270"/>
      <c r="CL203" s="270"/>
      <c r="CM203" s="270"/>
      <c r="CN203" s="270"/>
      <c r="CO203" s="270"/>
      <c r="CP203" s="270"/>
      <c r="CQ203" s="270"/>
      <c r="CR203" s="270"/>
    </row>
    <row r="204" spans="1:96" ht="12" customHeight="1">
      <c r="A204" s="270"/>
      <c r="B204" s="270"/>
      <c r="C204" s="270"/>
      <c r="D204" s="270"/>
      <c r="E204" s="270"/>
      <c r="F204" s="270"/>
      <c r="G204" s="270"/>
      <c r="H204" s="270"/>
      <c r="I204" s="270"/>
      <c r="J204" s="270"/>
      <c r="K204" s="270"/>
      <c r="L204" s="270"/>
      <c r="M204" s="270"/>
      <c r="N204" s="270"/>
      <c r="O204" s="270"/>
      <c r="P204" s="270"/>
      <c r="Q204" s="270"/>
      <c r="R204" s="270"/>
      <c r="S204" s="270"/>
      <c r="T204" s="270"/>
      <c r="U204" s="270"/>
      <c r="V204" s="270"/>
      <c r="W204" s="270"/>
      <c r="X204" s="274"/>
      <c r="Y204" s="274"/>
      <c r="Z204" s="274"/>
      <c r="AA204" s="274"/>
      <c r="AB204" s="274"/>
      <c r="AC204" s="274"/>
      <c r="AD204" s="274"/>
      <c r="AE204" s="274"/>
      <c r="AF204" s="274"/>
      <c r="AG204" s="274"/>
      <c r="AH204" s="274"/>
      <c r="AI204" s="274"/>
      <c r="AJ204" s="274"/>
      <c r="AK204" s="274"/>
      <c r="AL204" s="274"/>
      <c r="AM204" s="270"/>
      <c r="AN204" s="189"/>
      <c r="AO204" s="189"/>
      <c r="AP204" s="189"/>
      <c r="AQ204" s="189"/>
      <c r="AR204" s="189"/>
      <c r="AS204" s="189"/>
      <c r="AT204" s="189"/>
      <c r="AU204" s="189"/>
      <c r="AV204" s="189"/>
      <c r="AW204" s="294"/>
      <c r="AX204" s="189"/>
      <c r="AY204" s="189"/>
      <c r="AZ204" s="189"/>
      <c r="BA204" s="189"/>
      <c r="BB204" s="257"/>
      <c r="BC204" s="257"/>
      <c r="BD204" s="263">
        <f t="shared" si="25"/>
        <v>16.666666666666668</v>
      </c>
      <c r="BE204" s="267">
        <v>60000</v>
      </c>
      <c r="BF204" s="261">
        <v>632.31187666999904</v>
      </c>
      <c r="BG204" s="261">
        <v>629.55046774851405</v>
      </c>
      <c r="BH204" s="261">
        <v>-626.24772056134498</v>
      </c>
      <c r="BI204" s="266">
        <v>52.945751306932799</v>
      </c>
      <c r="BJ204" s="266">
        <v>6.9414912124547703</v>
      </c>
      <c r="BK204" s="263">
        <f t="shared" si="26"/>
        <v>0.82086499991761386</v>
      </c>
      <c r="BL204" s="263">
        <f t="shared" si="27"/>
        <v>119.60485397107561</v>
      </c>
      <c r="BM204" s="267">
        <v>60000</v>
      </c>
      <c r="BN204" s="261">
        <v>632.31187666999904</v>
      </c>
      <c r="BO204" s="261">
        <v>598.00389765271598</v>
      </c>
      <c r="BP204" s="261">
        <v>-594.01850238453903</v>
      </c>
      <c r="BQ204" s="266">
        <v>52.732677841898798</v>
      </c>
      <c r="BR204" s="266">
        <v>6.7338221291595497</v>
      </c>
      <c r="BS204" s="263">
        <f t="shared" si="28"/>
        <v>0.60183971413687321</v>
      </c>
      <c r="BT204" s="263">
        <f t="shared" si="29"/>
        <v>119.60485397107561</v>
      </c>
      <c r="BU204" s="270"/>
      <c r="BV204" s="264">
        <v>96.686026178295407</v>
      </c>
      <c r="BW204" s="264">
        <v>68.338956842342398</v>
      </c>
      <c r="BX204" s="263">
        <f t="shared" si="30"/>
        <v>91.967901705271672</v>
      </c>
      <c r="BY204" s="263">
        <f t="shared" si="31"/>
        <v>65.115762543267095</v>
      </c>
      <c r="BZ204" s="270"/>
      <c r="CA204" s="270"/>
      <c r="CB204" s="270"/>
      <c r="CC204" s="270"/>
      <c r="CD204" s="270"/>
      <c r="CE204" s="270"/>
      <c r="CF204" s="270"/>
      <c r="CG204" s="270"/>
      <c r="CH204" s="270"/>
      <c r="CI204" s="270"/>
      <c r="CJ204" s="270"/>
      <c r="CK204" s="270"/>
      <c r="CL204" s="270"/>
      <c r="CM204" s="270"/>
      <c r="CN204" s="270"/>
      <c r="CO204" s="270"/>
      <c r="CP204" s="270"/>
      <c r="CQ204" s="270"/>
      <c r="CR204" s="270"/>
    </row>
    <row r="205" spans="1:96" ht="12" customHeight="1">
      <c r="A205" s="270"/>
      <c r="B205" s="270"/>
      <c r="C205" s="270"/>
      <c r="D205" s="270"/>
      <c r="E205" s="270"/>
      <c r="F205" s="270"/>
      <c r="G205" s="270"/>
      <c r="H205" s="270"/>
      <c r="I205" s="270"/>
      <c r="J205" s="270"/>
      <c r="K205" s="270"/>
      <c r="L205" s="270"/>
      <c r="M205" s="270"/>
      <c r="N205" s="270"/>
      <c r="O205" s="270"/>
      <c r="P205" s="270"/>
      <c r="Q205" s="270"/>
      <c r="R205" s="270"/>
      <c r="S205" s="270"/>
      <c r="T205" s="270"/>
      <c r="U205" s="270"/>
      <c r="V205" s="270"/>
      <c r="W205" s="270"/>
      <c r="X205" s="274"/>
      <c r="Y205" s="274"/>
      <c r="Z205" s="274"/>
      <c r="AA205" s="274"/>
      <c r="AB205" s="274"/>
      <c r="AC205" s="274"/>
      <c r="AD205" s="274"/>
      <c r="AE205" s="274"/>
      <c r="AF205" s="274"/>
      <c r="AG205" s="274"/>
      <c r="AH205" s="274"/>
      <c r="AI205" s="274"/>
      <c r="AJ205" s="274"/>
      <c r="AK205" s="274"/>
      <c r="AL205" s="274"/>
      <c r="AM205" s="270"/>
      <c r="AN205" s="189"/>
      <c r="AO205" s="189"/>
      <c r="AP205" s="189"/>
      <c r="AQ205" s="189"/>
      <c r="AR205" s="189"/>
      <c r="AS205" s="189"/>
      <c r="AT205" s="189"/>
      <c r="AU205" s="189"/>
      <c r="AV205" s="189"/>
      <c r="AW205" s="294"/>
      <c r="AX205" s="189"/>
      <c r="AY205" s="189"/>
      <c r="AZ205" s="189"/>
      <c r="BA205" s="189"/>
      <c r="BB205" s="257"/>
      <c r="BC205" s="257"/>
      <c r="BD205" s="263">
        <f t="shared" si="25"/>
        <v>16.75</v>
      </c>
      <c r="BE205" s="267">
        <v>60300</v>
      </c>
      <c r="BF205" s="261">
        <v>624.24062605999995</v>
      </c>
      <c r="BG205" s="261">
        <v>636.09587908038804</v>
      </c>
      <c r="BH205" s="261">
        <v>-633.423290727054</v>
      </c>
      <c r="BI205" s="266">
        <v>52.991023420520499</v>
      </c>
      <c r="BJ205" s="266">
        <v>6.9825270241699497</v>
      </c>
      <c r="BK205" s="263">
        <f t="shared" si="26"/>
        <v>0.86190081163279331</v>
      </c>
      <c r="BL205" s="263">
        <f t="shared" si="27"/>
        <v>111.53360336107653</v>
      </c>
      <c r="BM205" s="267">
        <v>60300</v>
      </c>
      <c r="BN205" s="261">
        <v>624.24062605999995</v>
      </c>
      <c r="BO205" s="261">
        <v>603.87918101433695</v>
      </c>
      <c r="BP205" s="261">
        <v>-600.335658800435</v>
      </c>
      <c r="BQ205" s="266">
        <v>52.773759876447201</v>
      </c>
      <c r="BR205" s="266">
        <v>6.7717822846987801</v>
      </c>
      <c r="BS205" s="263">
        <f t="shared" si="28"/>
        <v>0.63979986967610358</v>
      </c>
      <c r="BT205" s="263">
        <f t="shared" si="29"/>
        <v>111.53360336107653</v>
      </c>
      <c r="BU205" s="270"/>
      <c r="BV205" s="264">
        <v>104.057200769068</v>
      </c>
      <c r="BW205" s="264">
        <v>72.894088738004896</v>
      </c>
      <c r="BX205" s="263">
        <f t="shared" si="30"/>
        <v>99.339076296044269</v>
      </c>
      <c r="BY205" s="263">
        <f t="shared" si="31"/>
        <v>69.670894438929594</v>
      </c>
      <c r="BZ205" s="270"/>
      <c r="CA205" s="270"/>
      <c r="CB205" s="270"/>
      <c r="CC205" s="270"/>
      <c r="CD205" s="270"/>
      <c r="CE205" s="270"/>
      <c r="CF205" s="270"/>
      <c r="CG205" s="270"/>
      <c r="CH205" s="270"/>
      <c r="CI205" s="270"/>
      <c r="CJ205" s="270"/>
      <c r="CK205" s="270"/>
      <c r="CL205" s="270"/>
      <c r="CM205" s="270"/>
      <c r="CN205" s="270"/>
      <c r="CO205" s="270"/>
      <c r="CP205" s="270"/>
      <c r="CQ205" s="270"/>
      <c r="CR205" s="270"/>
    </row>
    <row r="206" spans="1:96" ht="12" customHeight="1">
      <c r="A206" s="270"/>
      <c r="B206" s="270"/>
      <c r="C206" s="270"/>
      <c r="D206" s="270"/>
      <c r="E206" s="270"/>
      <c r="F206" s="270"/>
      <c r="G206" s="270"/>
      <c r="H206" s="270"/>
      <c r="I206" s="270"/>
      <c r="J206" s="270"/>
      <c r="K206" s="270"/>
      <c r="L206" s="270"/>
      <c r="M206" s="270"/>
      <c r="N206" s="270"/>
      <c r="O206" s="270"/>
      <c r="P206" s="270"/>
      <c r="Q206" s="270"/>
      <c r="R206" s="270"/>
      <c r="S206" s="270"/>
      <c r="T206" s="270"/>
      <c r="U206" s="270"/>
      <c r="V206" s="270"/>
      <c r="W206" s="270"/>
      <c r="X206" s="274"/>
      <c r="Y206" s="274"/>
      <c r="Z206" s="274"/>
      <c r="AA206" s="274"/>
      <c r="AB206" s="274"/>
      <c r="AC206" s="274"/>
      <c r="AD206" s="274"/>
      <c r="AE206" s="274"/>
      <c r="AF206" s="274"/>
      <c r="AG206" s="274"/>
      <c r="AH206" s="274"/>
      <c r="AI206" s="274"/>
      <c r="AJ206" s="274"/>
      <c r="AK206" s="274"/>
      <c r="AL206" s="274"/>
      <c r="AM206" s="270"/>
      <c r="AN206" s="189"/>
      <c r="AO206" s="189"/>
      <c r="AP206" s="189"/>
      <c r="AQ206" s="189"/>
      <c r="AR206" s="189"/>
      <c r="AS206" s="189"/>
      <c r="AT206" s="189"/>
      <c r="AU206" s="189"/>
      <c r="AV206" s="189"/>
      <c r="AW206" s="294"/>
      <c r="AX206" s="189"/>
      <c r="AY206" s="189"/>
      <c r="AZ206" s="189"/>
      <c r="BA206" s="189"/>
      <c r="BB206" s="257"/>
      <c r="BC206" s="257"/>
      <c r="BD206" s="263">
        <f t="shared" si="25"/>
        <v>16.833333333333332</v>
      </c>
      <c r="BE206" s="267">
        <v>60600</v>
      </c>
      <c r="BF206" s="261">
        <v>614.91444438999997</v>
      </c>
      <c r="BG206" s="261">
        <v>641.09978825975804</v>
      </c>
      <c r="BH206" s="261">
        <v>-639.06403069367298</v>
      </c>
      <c r="BI206" s="266">
        <v>53.026010558004302</v>
      </c>
      <c r="BJ206" s="266">
        <v>7.0132877524100898</v>
      </c>
      <c r="BK206" s="263">
        <f t="shared" si="26"/>
        <v>0.8926615398729334</v>
      </c>
      <c r="BL206" s="263">
        <f t="shared" si="27"/>
        <v>102.20742169107655</v>
      </c>
      <c r="BM206" s="267">
        <v>60600</v>
      </c>
      <c r="BN206" s="261">
        <v>614.91444438999997</v>
      </c>
      <c r="BO206" s="261">
        <v>608.58921456702001</v>
      </c>
      <c r="BP206" s="261">
        <v>-605.51364266263704</v>
      </c>
      <c r="BQ206" s="266">
        <v>52.8069553745866</v>
      </c>
      <c r="BR206" s="266">
        <v>6.8017286936794799</v>
      </c>
      <c r="BS206" s="263">
        <f t="shared" si="28"/>
        <v>0.66974627865680336</v>
      </c>
      <c r="BT206" s="263">
        <f t="shared" si="29"/>
        <v>102.20742169107655</v>
      </c>
      <c r="BU206" s="270"/>
      <c r="BV206" s="264">
        <v>110.288732602932</v>
      </c>
      <c r="BW206" s="264">
        <v>76.650878763641103</v>
      </c>
      <c r="BX206" s="263">
        <f t="shared" si="30"/>
        <v>105.57060812990827</v>
      </c>
      <c r="BY206" s="263">
        <f t="shared" si="31"/>
        <v>73.4276844645658</v>
      </c>
      <c r="BZ206" s="270"/>
      <c r="CA206" s="270"/>
      <c r="CB206" s="270"/>
      <c r="CC206" s="270"/>
      <c r="CD206" s="270"/>
      <c r="CE206" s="270"/>
      <c r="CF206" s="270"/>
      <c r="CG206" s="270"/>
      <c r="CH206" s="270"/>
      <c r="CI206" s="270"/>
      <c r="CJ206" s="270"/>
      <c r="CK206" s="270"/>
      <c r="CL206" s="270"/>
      <c r="CM206" s="270"/>
      <c r="CN206" s="270"/>
      <c r="CO206" s="270"/>
      <c r="CP206" s="270"/>
      <c r="CQ206" s="270"/>
      <c r="CR206" s="270"/>
    </row>
    <row r="207" spans="1:96" ht="12" customHeight="1">
      <c r="A207" s="270"/>
      <c r="B207" s="270"/>
      <c r="C207" s="270"/>
      <c r="D207" s="270"/>
      <c r="E207" s="270"/>
      <c r="F207" s="270"/>
      <c r="G207" s="270"/>
      <c r="H207" s="270"/>
      <c r="I207" s="270"/>
      <c r="J207" s="270"/>
      <c r="K207" s="270"/>
      <c r="L207" s="270"/>
      <c r="M207" s="270"/>
      <c r="N207" s="270"/>
      <c r="O207" s="270"/>
      <c r="P207" s="270"/>
      <c r="Q207" s="270"/>
      <c r="R207" s="270"/>
      <c r="S207" s="270"/>
      <c r="T207" s="270"/>
      <c r="U207" s="270"/>
      <c r="V207" s="270"/>
      <c r="W207" s="270"/>
      <c r="X207" s="274"/>
      <c r="Y207" s="274"/>
      <c r="Z207" s="274"/>
      <c r="AA207" s="274"/>
      <c r="AB207" s="274"/>
      <c r="AC207" s="274"/>
      <c r="AD207" s="274"/>
      <c r="AE207" s="274"/>
      <c r="AF207" s="274"/>
      <c r="AG207" s="274"/>
      <c r="AH207" s="274"/>
      <c r="AI207" s="274"/>
      <c r="AJ207" s="274"/>
      <c r="AK207" s="274"/>
      <c r="AL207" s="274"/>
      <c r="AM207" s="270"/>
      <c r="AN207" s="189"/>
      <c r="AO207" s="189"/>
      <c r="AP207" s="189"/>
      <c r="AQ207" s="189"/>
      <c r="AR207" s="189"/>
      <c r="AS207" s="189"/>
      <c r="AT207" s="189"/>
      <c r="AU207" s="189"/>
      <c r="AV207" s="189"/>
      <c r="AW207" s="294"/>
      <c r="AX207" s="189"/>
      <c r="AY207" s="189"/>
      <c r="AZ207" s="189"/>
      <c r="BA207" s="189"/>
      <c r="BB207" s="257"/>
      <c r="BC207" s="257"/>
      <c r="BD207" s="263">
        <f t="shared" si="25"/>
        <v>16.916666666666668</v>
      </c>
      <c r="BE207" s="267">
        <v>60900</v>
      </c>
      <c r="BF207" s="261">
        <v>604.43551124999999</v>
      </c>
      <c r="BG207" s="261">
        <v>644.54670378004801</v>
      </c>
      <c r="BH207" s="261">
        <v>-643.14807875529198</v>
      </c>
      <c r="BI207" s="266">
        <v>53.050693308250899</v>
      </c>
      <c r="BJ207" s="266">
        <v>7.0337821579530502</v>
      </c>
      <c r="BK207" s="263">
        <f t="shared" si="26"/>
        <v>0.91315594541589373</v>
      </c>
      <c r="BL207" s="263">
        <f t="shared" si="27"/>
        <v>91.728488551076566</v>
      </c>
      <c r="BM207" s="267">
        <v>60900</v>
      </c>
      <c r="BN207" s="261">
        <v>604.43551124999999</v>
      </c>
      <c r="BO207" s="261">
        <v>612.10603342894001</v>
      </c>
      <c r="BP207" s="261">
        <v>-609.51834575433099</v>
      </c>
      <c r="BQ207" s="266">
        <v>52.832134041250399</v>
      </c>
      <c r="BR207" s="266">
        <v>6.8235652084674498</v>
      </c>
      <c r="BS207" s="263">
        <f t="shared" si="28"/>
        <v>0.69158279344477336</v>
      </c>
      <c r="BT207" s="263">
        <f t="shared" si="29"/>
        <v>91.728488551076566</v>
      </c>
      <c r="BU207" s="270"/>
      <c r="BV207" s="264">
        <v>115.312373446547</v>
      </c>
      <c r="BW207" s="264">
        <v>79.568182255447596</v>
      </c>
      <c r="BX207" s="263">
        <f t="shared" si="30"/>
        <v>110.59424897352326</v>
      </c>
      <c r="BY207" s="263">
        <f t="shared" si="31"/>
        <v>76.344987956372293</v>
      </c>
      <c r="BZ207" s="270"/>
      <c r="CA207" s="270"/>
      <c r="CB207" s="270"/>
      <c r="CC207" s="270"/>
      <c r="CD207" s="270"/>
      <c r="CE207" s="270"/>
      <c r="CF207" s="270"/>
      <c r="CG207" s="270"/>
      <c r="CH207" s="270"/>
      <c r="CI207" s="270"/>
      <c r="CJ207" s="270"/>
      <c r="CK207" s="270"/>
      <c r="CL207" s="270"/>
      <c r="CM207" s="270"/>
      <c r="CN207" s="270"/>
      <c r="CO207" s="270"/>
      <c r="CP207" s="270"/>
      <c r="CQ207" s="270"/>
      <c r="CR207" s="270"/>
    </row>
    <row r="208" spans="1:96" ht="12" customHeight="1">
      <c r="A208" s="270"/>
      <c r="B208" s="270"/>
      <c r="C208" s="270"/>
      <c r="D208" s="270"/>
      <c r="E208" s="270"/>
      <c r="F208" s="270"/>
      <c r="G208" s="270"/>
      <c r="H208" s="270"/>
      <c r="I208" s="270"/>
      <c r="J208" s="270"/>
      <c r="K208" s="270"/>
      <c r="L208" s="270"/>
      <c r="M208" s="270"/>
      <c r="N208" s="270"/>
      <c r="O208" s="270"/>
      <c r="P208" s="270"/>
      <c r="Q208" s="270"/>
      <c r="R208" s="270"/>
      <c r="S208" s="270"/>
      <c r="T208" s="270"/>
      <c r="U208" s="270"/>
      <c r="V208" s="270"/>
      <c r="W208" s="270"/>
      <c r="X208" s="274"/>
      <c r="Y208" s="274"/>
      <c r="Z208" s="274"/>
      <c r="AA208" s="274"/>
      <c r="AB208" s="274"/>
      <c r="AC208" s="274"/>
      <c r="AD208" s="274"/>
      <c r="AE208" s="274"/>
      <c r="AF208" s="274"/>
      <c r="AG208" s="274"/>
      <c r="AH208" s="274"/>
      <c r="AI208" s="274"/>
      <c r="AJ208" s="274"/>
      <c r="AK208" s="274"/>
      <c r="AL208" s="274"/>
      <c r="AM208" s="270"/>
      <c r="AN208" s="189"/>
      <c r="AO208" s="189"/>
      <c r="AP208" s="189"/>
      <c r="AQ208" s="189"/>
      <c r="AR208" s="189"/>
      <c r="AS208" s="189"/>
      <c r="AT208" s="189"/>
      <c r="AU208" s="189"/>
      <c r="AV208" s="189"/>
      <c r="AW208" s="294"/>
      <c r="AX208" s="189"/>
      <c r="AY208" s="189"/>
      <c r="AZ208" s="189"/>
      <c r="BA208" s="189"/>
      <c r="BB208" s="257"/>
      <c r="BC208" s="257"/>
      <c r="BD208" s="263">
        <f t="shared" si="25"/>
        <v>17</v>
      </c>
      <c r="BE208" s="267">
        <v>61200</v>
      </c>
      <c r="BF208" s="261">
        <v>592.91863602000001</v>
      </c>
      <c r="BG208" s="261">
        <v>646.43997562097195</v>
      </c>
      <c r="BH208" s="261">
        <v>-645.67303215884203</v>
      </c>
      <c r="BI208" s="266">
        <v>53.065147212949697</v>
      </c>
      <c r="BJ208" s="266">
        <v>7.0441100581150602</v>
      </c>
      <c r="BK208" s="263">
        <f t="shared" si="26"/>
        <v>0.92348384557790375</v>
      </c>
      <c r="BL208" s="263">
        <f t="shared" si="27"/>
        <v>80.211613321076584</v>
      </c>
      <c r="BM208" s="267">
        <v>61200</v>
      </c>
      <c r="BN208" s="261">
        <v>592.91863602000001</v>
      </c>
      <c r="BO208" s="261">
        <v>614.41776993049098</v>
      </c>
      <c r="BP208" s="261">
        <v>-612.33209528191503</v>
      </c>
      <c r="BQ208" s="266">
        <v>52.849256583594197</v>
      </c>
      <c r="BR208" s="266">
        <v>6.8372834755488396</v>
      </c>
      <c r="BS208" s="263">
        <f t="shared" si="28"/>
        <v>0.70530106052616315</v>
      </c>
      <c r="BT208" s="263">
        <f t="shared" si="29"/>
        <v>80.211613321076584</v>
      </c>
      <c r="BU208" s="270"/>
      <c r="BV208" s="264">
        <v>119.07310398497501</v>
      </c>
      <c r="BW208" s="264">
        <v>81.614048673052807</v>
      </c>
      <c r="BX208" s="263">
        <f t="shared" si="30"/>
        <v>114.35497951195127</v>
      </c>
      <c r="BY208" s="263">
        <f t="shared" si="31"/>
        <v>78.390854373977504</v>
      </c>
      <c r="BZ208" s="270"/>
      <c r="CA208" s="270"/>
      <c r="CB208" s="270"/>
      <c r="CC208" s="270"/>
      <c r="CD208" s="270"/>
      <c r="CE208" s="270"/>
      <c r="CF208" s="270"/>
      <c r="CG208" s="270"/>
      <c r="CH208" s="270"/>
      <c r="CI208" s="270"/>
      <c r="CJ208" s="270"/>
      <c r="CK208" s="270"/>
      <c r="CL208" s="270"/>
      <c r="CM208" s="270"/>
      <c r="CN208" s="270"/>
      <c r="CO208" s="270"/>
      <c r="CP208" s="270"/>
      <c r="CQ208" s="270"/>
      <c r="CR208" s="270"/>
    </row>
    <row r="209" spans="1:96" ht="12" customHeight="1">
      <c r="A209" s="270"/>
      <c r="B209" s="270"/>
      <c r="C209" s="270"/>
      <c r="D209" s="270"/>
      <c r="E209" s="270"/>
      <c r="F209" s="270"/>
      <c r="G209" s="270"/>
      <c r="H209" s="270"/>
      <c r="I209" s="270"/>
      <c r="J209" s="270"/>
      <c r="K209" s="270"/>
      <c r="L209" s="270"/>
      <c r="M209" s="270"/>
      <c r="N209" s="270"/>
      <c r="O209" s="270"/>
      <c r="P209" s="270"/>
      <c r="Q209" s="270"/>
      <c r="R209" s="270"/>
      <c r="S209" s="270"/>
      <c r="T209" s="270"/>
      <c r="U209" s="270"/>
      <c r="V209" s="270"/>
      <c r="W209" s="270"/>
      <c r="X209" s="274"/>
      <c r="Y209" s="274"/>
      <c r="Z209" s="274"/>
      <c r="AA209" s="274"/>
      <c r="AB209" s="274"/>
      <c r="AC209" s="274"/>
      <c r="AD209" s="274"/>
      <c r="AE209" s="274"/>
      <c r="AF209" s="274"/>
      <c r="AG209" s="274"/>
      <c r="AH209" s="274"/>
      <c r="AI209" s="274"/>
      <c r="AJ209" s="274"/>
      <c r="AK209" s="274"/>
      <c r="AL209" s="274"/>
      <c r="AM209" s="270"/>
      <c r="AN209" s="189"/>
      <c r="AO209" s="189"/>
      <c r="AP209" s="189"/>
      <c r="AQ209" s="189"/>
      <c r="AR209" s="189"/>
      <c r="AS209" s="189"/>
      <c r="AT209" s="189"/>
      <c r="AU209" s="189"/>
      <c r="AV209" s="189"/>
      <c r="AW209" s="294"/>
      <c r="AX209" s="189"/>
      <c r="AY209" s="189"/>
      <c r="AZ209" s="189"/>
      <c r="BA209" s="189"/>
      <c r="BB209" s="257"/>
      <c r="BC209" s="257"/>
      <c r="BD209" s="263">
        <f t="shared" si="25"/>
        <v>17.083333333333332</v>
      </c>
      <c r="BE209" s="267">
        <v>61500</v>
      </c>
      <c r="BF209" s="261">
        <v>580.49</v>
      </c>
      <c r="BG209" s="261">
        <v>646.80041047767099</v>
      </c>
      <c r="BH209" s="261">
        <v>-646.65450416744898</v>
      </c>
      <c r="BI209" s="266">
        <v>53.069533324018202</v>
      </c>
      <c r="BJ209" s="266">
        <v>7.0444536624376797</v>
      </c>
      <c r="BK209" s="263">
        <f t="shared" si="26"/>
        <v>0.92382744990052323</v>
      </c>
      <c r="BL209" s="263">
        <f t="shared" si="27"/>
        <v>67.782977301076585</v>
      </c>
      <c r="BM209" s="267">
        <v>61500</v>
      </c>
      <c r="BN209" s="261">
        <v>580.49</v>
      </c>
      <c r="BO209" s="261">
        <v>615.52770441102598</v>
      </c>
      <c r="BP209" s="261">
        <v>-613.95270926908302</v>
      </c>
      <c r="BQ209" s="266">
        <v>52.8583670836531</v>
      </c>
      <c r="BR209" s="266">
        <v>6.8429556994596901</v>
      </c>
      <c r="BS209" s="263">
        <f t="shared" si="28"/>
        <v>0.71097328443701358</v>
      </c>
      <c r="BT209" s="263">
        <f t="shared" si="29"/>
        <v>67.782977301076585</v>
      </c>
      <c r="BU209" s="270"/>
      <c r="BV209" s="264">
        <v>121.529736397601</v>
      </c>
      <c r="BW209" s="264">
        <v>82.766071524381502</v>
      </c>
      <c r="BX209" s="263">
        <f t="shared" si="30"/>
        <v>116.81161192457726</v>
      </c>
      <c r="BY209" s="263">
        <f t="shared" si="31"/>
        <v>79.542877225306199</v>
      </c>
      <c r="BZ209" s="270"/>
      <c r="CA209" s="270"/>
      <c r="CB209" s="270"/>
      <c r="CC209" s="270"/>
      <c r="CD209" s="270"/>
      <c r="CE209" s="270"/>
      <c r="CF209" s="270"/>
      <c r="CG209" s="270"/>
      <c r="CH209" s="270"/>
      <c r="CI209" s="270"/>
      <c r="CJ209" s="270"/>
      <c r="CK209" s="270"/>
      <c r="CL209" s="270"/>
      <c r="CM209" s="270"/>
      <c r="CN209" s="270"/>
      <c r="CO209" s="270"/>
      <c r="CP209" s="270"/>
      <c r="CQ209" s="270"/>
      <c r="CR209" s="270"/>
    </row>
    <row r="210" spans="1:96" ht="12" customHeight="1">
      <c r="A210" s="270"/>
      <c r="B210" s="270"/>
      <c r="C210" s="270"/>
      <c r="D210" s="270"/>
      <c r="E210" s="270"/>
      <c r="F210" s="270"/>
      <c r="G210" s="270"/>
      <c r="H210" s="270"/>
      <c r="I210" s="270"/>
      <c r="J210" s="270"/>
      <c r="K210" s="270"/>
      <c r="L210" s="270"/>
      <c r="M210" s="270"/>
      <c r="N210" s="270"/>
      <c r="O210" s="270"/>
      <c r="P210" s="270"/>
      <c r="Q210" s="270"/>
      <c r="R210" s="270"/>
      <c r="S210" s="270"/>
      <c r="T210" s="270"/>
      <c r="U210" s="270"/>
      <c r="V210" s="270"/>
      <c r="W210" s="270"/>
      <c r="X210" s="274"/>
      <c r="Y210" s="274"/>
      <c r="Z210" s="274"/>
      <c r="AA210" s="274"/>
      <c r="AB210" s="274"/>
      <c r="AC210" s="274"/>
      <c r="AD210" s="274"/>
      <c r="AE210" s="274"/>
      <c r="AF210" s="274"/>
      <c r="AG210" s="274"/>
      <c r="AH210" s="274"/>
      <c r="AI210" s="274"/>
      <c r="AJ210" s="274"/>
      <c r="AK210" s="274"/>
      <c r="AL210" s="274"/>
      <c r="AM210" s="270"/>
      <c r="AN210" s="189"/>
      <c r="AO210" s="189"/>
      <c r="AP210" s="189"/>
      <c r="AQ210" s="189"/>
      <c r="AR210" s="189"/>
      <c r="AS210" s="189"/>
      <c r="AT210" s="189"/>
      <c r="AU210" s="189"/>
      <c r="AV210" s="189"/>
      <c r="AW210" s="294"/>
      <c r="AX210" s="189"/>
      <c r="AY210" s="189"/>
      <c r="AZ210" s="189"/>
      <c r="BA210" s="189"/>
      <c r="BB210" s="257"/>
      <c r="BC210" s="257"/>
      <c r="BD210" s="263">
        <f t="shared" si="25"/>
        <v>17.166666666666668</v>
      </c>
      <c r="BE210" s="267">
        <v>61800</v>
      </c>
      <c r="BF210" s="261">
        <v>567.28577393</v>
      </c>
      <c r="BG210" s="261">
        <v>645.664827506047</v>
      </c>
      <c r="BH210" s="261">
        <v>-646.12462896577802</v>
      </c>
      <c r="BI210" s="266">
        <v>53.064089651387199</v>
      </c>
      <c r="BJ210" s="266">
        <v>7.0350696672516397</v>
      </c>
      <c r="BK210" s="263">
        <f t="shared" si="26"/>
        <v>0.91444345471448329</v>
      </c>
      <c r="BL210" s="263">
        <f t="shared" si="27"/>
        <v>54.578751231076581</v>
      </c>
      <c r="BM210" s="267">
        <v>61800</v>
      </c>
      <c r="BN210" s="261">
        <v>567.28577393</v>
      </c>
      <c r="BO210" s="261">
        <v>615.45320106407996</v>
      </c>
      <c r="BP210" s="261">
        <v>-614.39243148916603</v>
      </c>
      <c r="BQ210" s="266">
        <v>52.859585624776599</v>
      </c>
      <c r="BR210" s="266">
        <v>6.8407276433819497</v>
      </c>
      <c r="BS210" s="263">
        <f t="shared" si="28"/>
        <v>0.70874522835927323</v>
      </c>
      <c r="BT210" s="263">
        <f t="shared" si="29"/>
        <v>54.578751231076581</v>
      </c>
      <c r="BU210" s="270"/>
      <c r="BV210" s="264">
        <v>122.655365450433</v>
      </c>
      <c r="BW210" s="264">
        <v>83.011633763341294</v>
      </c>
      <c r="BX210" s="263">
        <f t="shared" si="30"/>
        <v>117.93724097740926</v>
      </c>
      <c r="BY210" s="263">
        <f t="shared" si="31"/>
        <v>79.788439464265991</v>
      </c>
      <c r="BZ210" s="270"/>
      <c r="CA210" s="270"/>
      <c r="CB210" s="270"/>
      <c r="CC210" s="270"/>
      <c r="CD210" s="270"/>
      <c r="CE210" s="270"/>
      <c r="CF210" s="270"/>
      <c r="CG210" s="270"/>
      <c r="CH210" s="270"/>
      <c r="CI210" s="270"/>
      <c r="CJ210" s="270"/>
      <c r="CK210" s="270"/>
      <c r="CL210" s="270"/>
      <c r="CM210" s="270"/>
      <c r="CN210" s="270"/>
      <c r="CO210" s="270"/>
      <c r="CP210" s="270"/>
      <c r="CQ210" s="270"/>
      <c r="CR210" s="270"/>
    </row>
    <row r="211" spans="1:96" ht="12" customHeight="1">
      <c r="A211" s="270"/>
      <c r="B211" s="270"/>
      <c r="C211" s="270"/>
      <c r="D211" s="270"/>
      <c r="E211" s="270"/>
      <c r="F211" s="270"/>
      <c r="G211" s="270"/>
      <c r="H211" s="270"/>
      <c r="I211" s="270"/>
      <c r="J211" s="270"/>
      <c r="K211" s="270"/>
      <c r="L211" s="270"/>
      <c r="M211" s="270"/>
      <c r="N211" s="270"/>
      <c r="O211" s="270"/>
      <c r="P211" s="270"/>
      <c r="Q211" s="270"/>
      <c r="R211" s="270"/>
      <c r="S211" s="270"/>
      <c r="T211" s="270"/>
      <c r="U211" s="270"/>
      <c r="V211" s="270"/>
      <c r="W211" s="270"/>
      <c r="X211" s="274"/>
      <c r="Y211" s="274"/>
      <c r="Z211" s="274"/>
      <c r="AA211" s="274"/>
      <c r="AB211" s="274"/>
      <c r="AC211" s="274"/>
      <c r="AD211" s="274"/>
      <c r="AE211" s="274"/>
      <c r="AF211" s="274"/>
      <c r="AG211" s="274"/>
      <c r="AH211" s="274"/>
      <c r="AI211" s="274"/>
      <c r="AJ211" s="274"/>
      <c r="AK211" s="274"/>
      <c r="AL211" s="274"/>
      <c r="AM211" s="270"/>
      <c r="AN211" s="189"/>
      <c r="AO211" s="189"/>
      <c r="AP211" s="189"/>
      <c r="AQ211" s="189"/>
      <c r="AR211" s="189"/>
      <c r="AS211" s="189"/>
      <c r="AT211" s="189"/>
      <c r="AU211" s="189"/>
      <c r="AV211" s="189"/>
      <c r="AW211" s="294"/>
      <c r="AX211" s="189"/>
      <c r="AY211" s="189"/>
      <c r="AZ211" s="189"/>
      <c r="BA211" s="189"/>
      <c r="BB211" s="257"/>
      <c r="BC211" s="257"/>
      <c r="BD211" s="263">
        <f t="shared" si="25"/>
        <v>17.25</v>
      </c>
      <c r="BE211" s="267">
        <v>62100</v>
      </c>
      <c r="BF211" s="261">
        <v>553.45062605999999</v>
      </c>
      <c r="BG211" s="261">
        <v>643.08456840245401</v>
      </c>
      <c r="BH211" s="261">
        <v>-644.13052841817205</v>
      </c>
      <c r="BI211" s="266">
        <v>53.049123371959901</v>
      </c>
      <c r="BJ211" s="266">
        <v>7.0162819951667199</v>
      </c>
      <c r="BK211" s="263">
        <f t="shared" si="26"/>
        <v>0.89565578262956347</v>
      </c>
      <c r="BL211" s="263">
        <f t="shared" si="27"/>
        <v>40.743603361076566</v>
      </c>
      <c r="BM211" s="267">
        <v>62100</v>
      </c>
      <c r="BN211" s="261">
        <v>553.45062605999999</v>
      </c>
      <c r="BO211" s="261">
        <v>614.22455405871995</v>
      </c>
      <c r="BP211" s="261">
        <v>-613.67677379107795</v>
      </c>
      <c r="BQ211" s="266">
        <v>52.853101210433501</v>
      </c>
      <c r="BR211" s="266">
        <v>6.8308118907302999</v>
      </c>
      <c r="BS211" s="263">
        <f t="shared" si="28"/>
        <v>0.69882947570762344</v>
      </c>
      <c r="BT211" s="263">
        <f t="shared" si="29"/>
        <v>40.743603361076566</v>
      </c>
      <c r="BU211" s="270"/>
      <c r="BV211" s="264">
        <v>122.43766316436199</v>
      </c>
      <c r="BW211" s="264">
        <v>82.348045972718296</v>
      </c>
      <c r="BX211" s="263">
        <f t="shared" si="30"/>
        <v>117.71953869133826</v>
      </c>
      <c r="BY211" s="263">
        <f t="shared" si="31"/>
        <v>79.124851673642993</v>
      </c>
      <c r="BZ211" s="270"/>
      <c r="CA211" s="270"/>
      <c r="CB211" s="270"/>
      <c r="CC211" s="270"/>
      <c r="CD211" s="270"/>
      <c r="CE211" s="270"/>
      <c r="CF211" s="270"/>
      <c r="CG211" s="270"/>
      <c r="CH211" s="270"/>
      <c r="CI211" s="270"/>
      <c r="CJ211" s="270"/>
      <c r="CK211" s="270"/>
      <c r="CL211" s="270"/>
      <c r="CM211" s="270"/>
      <c r="CN211" s="270"/>
      <c r="CO211" s="270"/>
      <c r="CP211" s="270"/>
      <c r="CQ211" s="270"/>
      <c r="CR211" s="270"/>
    </row>
    <row r="212" spans="1:96" ht="12" customHeight="1">
      <c r="A212" s="270"/>
      <c r="B212" s="270"/>
      <c r="C212" s="270"/>
      <c r="D212" s="270"/>
      <c r="E212" s="270"/>
      <c r="F212" s="270"/>
      <c r="G212" s="270"/>
      <c r="H212" s="270"/>
      <c r="I212" s="270"/>
      <c r="J212" s="270"/>
      <c r="K212" s="270"/>
      <c r="L212" s="270"/>
      <c r="M212" s="270"/>
      <c r="N212" s="270"/>
      <c r="O212" s="270"/>
      <c r="P212" s="270"/>
      <c r="Q212" s="270"/>
      <c r="R212" s="270"/>
      <c r="S212" s="270"/>
      <c r="T212" s="270"/>
      <c r="U212" s="270"/>
      <c r="V212" s="270"/>
      <c r="W212" s="270"/>
      <c r="X212" s="274"/>
      <c r="Y212" s="274"/>
      <c r="Z212" s="274"/>
      <c r="AA212" s="274"/>
      <c r="AB212" s="274"/>
      <c r="AC212" s="274"/>
      <c r="AD212" s="274"/>
      <c r="AE212" s="274"/>
      <c r="AF212" s="274"/>
      <c r="AG212" s="274"/>
      <c r="AH212" s="274"/>
      <c r="AI212" s="274"/>
      <c r="AJ212" s="274"/>
      <c r="AK212" s="274"/>
      <c r="AL212" s="274"/>
      <c r="AM212" s="270"/>
      <c r="AN212" s="189"/>
      <c r="AO212" s="189"/>
      <c r="AP212" s="189"/>
      <c r="AQ212" s="189"/>
      <c r="AR212" s="189"/>
      <c r="AS212" s="189"/>
      <c r="AT212" s="189"/>
      <c r="AU212" s="189"/>
      <c r="AV212" s="189"/>
      <c r="AW212" s="294"/>
      <c r="AX212" s="189"/>
      <c r="AY212" s="189"/>
      <c r="AZ212" s="189"/>
      <c r="BA212" s="189"/>
      <c r="BB212" s="257"/>
      <c r="BC212" s="257"/>
      <c r="BD212" s="263">
        <f t="shared" si="25"/>
        <v>17.333333333333332</v>
      </c>
      <c r="BE212" s="267">
        <v>62400</v>
      </c>
      <c r="BF212" s="261">
        <v>539.13613719</v>
      </c>
      <c r="BG212" s="261">
        <v>639.12397476846604</v>
      </c>
      <c r="BH212" s="261">
        <v>-640.73275305745904</v>
      </c>
      <c r="BI212" s="266">
        <v>53.025003678835901</v>
      </c>
      <c r="BJ212" s="266">
        <v>6.98847507527997</v>
      </c>
      <c r="BK212" s="263">
        <f t="shared" si="26"/>
        <v>0.86784886274281359</v>
      </c>
      <c r="BL212" s="263">
        <f t="shared" si="27"/>
        <v>26.429114491076575</v>
      </c>
      <c r="BM212" s="267">
        <v>62400</v>
      </c>
      <c r="BN212" s="261">
        <v>539.13613719</v>
      </c>
      <c r="BO212" s="261">
        <v>611.88376622298597</v>
      </c>
      <c r="BP212" s="261">
        <v>-611.84328968700504</v>
      </c>
      <c r="BQ212" s="266">
        <v>52.839164985093703</v>
      </c>
      <c r="BR212" s="266">
        <v>6.8134813708143298</v>
      </c>
      <c r="BS212" s="263">
        <f t="shared" si="28"/>
        <v>0.68149895579165332</v>
      </c>
      <c r="BT212" s="263">
        <f t="shared" si="29"/>
        <v>26.429114491076575</v>
      </c>
      <c r="BU212" s="270"/>
      <c r="BV212" s="264">
        <v>120.879013832179</v>
      </c>
      <c r="BW212" s="264">
        <v>80.782575818888006</v>
      </c>
      <c r="BX212" s="263">
        <f t="shared" si="30"/>
        <v>116.16088935915526</v>
      </c>
      <c r="BY212" s="263">
        <f t="shared" si="31"/>
        <v>77.559381519812703</v>
      </c>
      <c r="BZ212" s="270"/>
      <c r="CA212" s="270"/>
      <c r="CB212" s="270"/>
      <c r="CC212" s="270"/>
      <c r="CD212" s="270"/>
      <c r="CE212" s="270"/>
      <c r="CF212" s="270"/>
      <c r="CG212" s="270"/>
      <c r="CH212" s="270"/>
      <c r="CI212" s="270"/>
      <c r="CJ212" s="270"/>
      <c r="CK212" s="270"/>
      <c r="CL212" s="270"/>
      <c r="CM212" s="270"/>
      <c r="CN212" s="270"/>
      <c r="CO212" s="270"/>
      <c r="CP212" s="270"/>
      <c r="CQ212" s="270"/>
      <c r="CR212" s="270"/>
    </row>
    <row r="213" spans="1:96" ht="12" customHeight="1">
      <c r="A213" s="270"/>
      <c r="B213" s="270"/>
      <c r="C213" s="270"/>
      <c r="D213" s="270"/>
      <c r="E213" s="270"/>
      <c r="F213" s="270"/>
      <c r="G213" s="270"/>
      <c r="H213" s="270"/>
      <c r="I213" s="270"/>
      <c r="J213" s="270"/>
      <c r="K213" s="270"/>
      <c r="L213" s="270"/>
      <c r="M213" s="270"/>
      <c r="N213" s="270"/>
      <c r="O213" s="270"/>
      <c r="P213" s="270"/>
      <c r="Q213" s="270"/>
      <c r="R213" s="270"/>
      <c r="S213" s="270"/>
      <c r="T213" s="270"/>
      <c r="U213" s="270"/>
      <c r="V213" s="270"/>
      <c r="W213" s="270"/>
      <c r="X213" s="274"/>
      <c r="Y213" s="274"/>
      <c r="Z213" s="274"/>
      <c r="AA213" s="274"/>
      <c r="AB213" s="274"/>
      <c r="AC213" s="274"/>
      <c r="AD213" s="274"/>
      <c r="AE213" s="274"/>
      <c r="AF213" s="274"/>
      <c r="AG213" s="274"/>
      <c r="AH213" s="274"/>
      <c r="AI213" s="274"/>
      <c r="AJ213" s="274"/>
      <c r="AK213" s="274"/>
      <c r="AL213" s="274"/>
      <c r="AM213" s="270"/>
      <c r="AN213" s="189"/>
      <c r="AO213" s="189"/>
      <c r="AP213" s="189"/>
      <c r="AQ213" s="189"/>
      <c r="AR213" s="189"/>
      <c r="AS213" s="189"/>
      <c r="AT213" s="189"/>
      <c r="AU213" s="189"/>
      <c r="AV213" s="189"/>
      <c r="AW213" s="294"/>
      <c r="AX213" s="189"/>
      <c r="AY213" s="189"/>
      <c r="AZ213" s="189"/>
      <c r="BA213" s="189"/>
      <c r="BB213" s="257"/>
      <c r="BC213" s="257"/>
      <c r="BD213" s="263">
        <f t="shared" si="25"/>
        <v>17.416666666666668</v>
      </c>
      <c r="BE213" s="267">
        <v>62700</v>
      </c>
      <c r="BF213" s="261">
        <v>524.49913982999999</v>
      </c>
      <c r="BG213" s="261">
        <v>633.85884588663396</v>
      </c>
      <c r="BH213" s="261">
        <v>-636.00370946276996</v>
      </c>
      <c r="BI213" s="266">
        <v>52.992155165688303</v>
      </c>
      <c r="BJ213" s="266">
        <v>6.9520875751992603</v>
      </c>
      <c r="BK213" s="263">
        <f t="shared" si="26"/>
        <v>0.83146136266210391</v>
      </c>
      <c r="BL213" s="263">
        <f t="shared" si="27"/>
        <v>11.792117131076566</v>
      </c>
      <c r="BM213" s="267">
        <v>62700</v>
      </c>
      <c r="BN213" s="261">
        <v>524.49913982999999</v>
      </c>
      <c r="BO213" s="261">
        <v>608.48328071799494</v>
      </c>
      <c r="BP213" s="261">
        <v>-608.94030047064996</v>
      </c>
      <c r="BQ213" s="266">
        <v>52.818083751720003</v>
      </c>
      <c r="BR213" s="266">
        <v>6.78906314143412</v>
      </c>
      <c r="BS213" s="263">
        <f t="shared" si="28"/>
        <v>0.65708072641144355</v>
      </c>
      <c r="BT213" s="263">
        <f t="shared" si="29"/>
        <v>11.792117131076566</v>
      </c>
      <c r="BU213" s="270"/>
      <c r="BV213" s="264">
        <v>117.996487905604</v>
      </c>
      <c r="BW213" s="264">
        <v>78.332368455753894</v>
      </c>
      <c r="BX213" s="263">
        <f t="shared" si="30"/>
        <v>113.27836343258026</v>
      </c>
      <c r="BY213" s="263">
        <f t="shared" si="31"/>
        <v>75.109174156678591</v>
      </c>
      <c r="BZ213" s="270"/>
      <c r="CA213" s="270"/>
      <c r="CB213" s="270"/>
      <c r="CC213" s="270"/>
      <c r="CD213" s="270"/>
      <c r="CE213" s="270"/>
      <c r="CF213" s="270"/>
      <c r="CG213" s="270"/>
      <c r="CH213" s="270"/>
      <c r="CI213" s="270"/>
      <c r="CJ213" s="270"/>
      <c r="CK213" s="270"/>
      <c r="CL213" s="270"/>
      <c r="CM213" s="270"/>
      <c r="CN213" s="270"/>
      <c r="CO213" s="270"/>
      <c r="CP213" s="270"/>
      <c r="CQ213" s="270"/>
      <c r="CR213" s="270"/>
    </row>
    <row r="214" spans="1:96" ht="12" customHeight="1">
      <c r="A214" s="270"/>
      <c r="B214" s="270"/>
      <c r="C214" s="270"/>
      <c r="D214" s="270"/>
      <c r="E214" s="270"/>
      <c r="F214" s="270"/>
      <c r="G214" s="270"/>
      <c r="H214" s="270"/>
      <c r="I214" s="270"/>
      <c r="J214" s="270"/>
      <c r="K214" s="270"/>
      <c r="L214" s="270"/>
      <c r="M214" s="270"/>
      <c r="N214" s="270"/>
      <c r="O214" s="270"/>
      <c r="P214" s="270"/>
      <c r="Q214" s="270"/>
      <c r="R214" s="270"/>
      <c r="S214" s="270"/>
      <c r="T214" s="270"/>
      <c r="U214" s="270"/>
      <c r="V214" s="270"/>
      <c r="W214" s="270"/>
      <c r="X214" s="274"/>
      <c r="Y214" s="274"/>
      <c r="Z214" s="274"/>
      <c r="AA214" s="274"/>
      <c r="AB214" s="274"/>
      <c r="AC214" s="274"/>
      <c r="AD214" s="274"/>
      <c r="AE214" s="274"/>
      <c r="AF214" s="274"/>
      <c r="AG214" s="274"/>
      <c r="AH214" s="274"/>
      <c r="AI214" s="274"/>
      <c r="AJ214" s="274"/>
      <c r="AK214" s="274"/>
      <c r="AL214" s="274"/>
      <c r="AM214" s="270"/>
      <c r="AN214" s="189"/>
      <c r="AO214" s="189"/>
      <c r="AP214" s="189"/>
      <c r="AQ214" s="189"/>
      <c r="AR214" s="189"/>
      <c r="AS214" s="189"/>
      <c r="AT214" s="189"/>
      <c r="AU214" s="189"/>
      <c r="AV214" s="189"/>
      <c r="AW214" s="294"/>
      <c r="AX214" s="189"/>
      <c r="AY214" s="189"/>
      <c r="AZ214" s="189"/>
      <c r="BA214" s="189"/>
      <c r="BB214" s="257"/>
      <c r="BC214" s="257"/>
      <c r="BD214" s="263">
        <f t="shared" si="25"/>
        <v>17.5</v>
      </c>
      <c r="BE214" s="267">
        <v>63000</v>
      </c>
      <c r="BF214" s="261">
        <v>509.7</v>
      </c>
      <c r="BG214" s="261">
        <v>627.37489073970403</v>
      </c>
      <c r="BH214" s="261">
        <v>-630.02608672192798</v>
      </c>
      <c r="BI214" s="266">
        <v>52.951051660247998</v>
      </c>
      <c r="BJ214" s="266">
        <v>6.9076065136457903</v>
      </c>
      <c r="BK214" s="263">
        <f t="shared" si="26"/>
        <v>0.78698030110863382</v>
      </c>
      <c r="BL214" s="263">
        <f t="shared" si="27"/>
        <v>-3.0070226989234357</v>
      </c>
      <c r="BM214" s="267">
        <v>63000</v>
      </c>
      <c r="BN214" s="261">
        <v>509.7</v>
      </c>
      <c r="BO214" s="261">
        <v>604.08468498304001</v>
      </c>
      <c r="BP214" s="261">
        <v>-605.02559347628801</v>
      </c>
      <c r="BQ214" s="266">
        <v>52.790213774514498</v>
      </c>
      <c r="BR214" s="266">
        <v>6.7579324184491503</v>
      </c>
      <c r="BS214" s="263">
        <f t="shared" si="28"/>
        <v>0.62595000342647378</v>
      </c>
      <c r="BT214" s="263">
        <f t="shared" si="29"/>
        <v>-3.0070226989234357</v>
      </c>
      <c r="BU214" s="270"/>
      <c r="BV214" s="264">
        <v>113.82165503834401</v>
      </c>
      <c r="BW214" s="264">
        <v>75.0242587496559</v>
      </c>
      <c r="BX214" s="263">
        <f t="shared" si="30"/>
        <v>109.10353056532027</v>
      </c>
      <c r="BY214" s="263">
        <f t="shared" si="31"/>
        <v>71.801064450580597</v>
      </c>
      <c r="BZ214" s="270"/>
      <c r="CA214" s="270"/>
      <c r="CB214" s="270"/>
      <c r="CC214" s="270"/>
      <c r="CD214" s="270"/>
      <c r="CE214" s="270"/>
      <c r="CF214" s="270"/>
      <c r="CG214" s="270"/>
      <c r="CH214" s="270"/>
      <c r="CI214" s="270"/>
      <c r="CJ214" s="270"/>
      <c r="CK214" s="270"/>
      <c r="CL214" s="270"/>
      <c r="CM214" s="270"/>
      <c r="CN214" s="270"/>
      <c r="CO214" s="270"/>
      <c r="CP214" s="270"/>
      <c r="CQ214" s="270"/>
      <c r="CR214" s="270"/>
    </row>
    <row r="215" spans="1:96" ht="12" customHeight="1">
      <c r="A215" s="270"/>
      <c r="B215" s="270"/>
      <c r="C215" s="270"/>
      <c r="D215" s="270"/>
      <c r="E215" s="270"/>
      <c r="F215" s="270"/>
      <c r="G215" s="270"/>
      <c r="H215" s="270"/>
      <c r="I215" s="270"/>
      <c r="J215" s="270"/>
      <c r="K215" s="270"/>
      <c r="L215" s="270"/>
      <c r="M215" s="270"/>
      <c r="N215" s="270"/>
      <c r="O215" s="270"/>
      <c r="P215" s="270"/>
      <c r="Q215" s="270"/>
      <c r="R215" s="270"/>
      <c r="S215" s="270"/>
      <c r="T215" s="270"/>
      <c r="U215" s="270"/>
      <c r="V215" s="270"/>
      <c r="W215" s="270"/>
      <c r="X215" s="274"/>
      <c r="Y215" s="274"/>
      <c r="Z215" s="274"/>
      <c r="AA215" s="274"/>
      <c r="AB215" s="274"/>
      <c r="AC215" s="274"/>
      <c r="AD215" s="274"/>
      <c r="AE215" s="274"/>
      <c r="AF215" s="274"/>
      <c r="AG215" s="274"/>
      <c r="AH215" s="274"/>
      <c r="AI215" s="274"/>
      <c r="AJ215" s="274"/>
      <c r="AK215" s="274"/>
      <c r="AL215" s="274"/>
      <c r="AM215" s="270"/>
      <c r="AN215" s="189"/>
      <c r="AO215" s="189"/>
      <c r="AP215" s="189"/>
      <c r="AQ215" s="189"/>
      <c r="AR215" s="189"/>
      <c r="AS215" s="189"/>
      <c r="AT215" s="189"/>
      <c r="AU215" s="189"/>
      <c r="AV215" s="189"/>
      <c r="AW215" s="294"/>
      <c r="AX215" s="189"/>
      <c r="AY215" s="189"/>
      <c r="AZ215" s="189"/>
      <c r="BA215" s="189"/>
      <c r="BB215" s="257"/>
      <c r="BC215" s="257"/>
      <c r="BD215" s="263">
        <f t="shared" si="25"/>
        <v>17.583333333333332</v>
      </c>
      <c r="BE215" s="267">
        <v>63300</v>
      </c>
      <c r="BF215" s="261">
        <v>494.90086016999999</v>
      </c>
      <c r="BG215" s="261">
        <v>619.76618900184803</v>
      </c>
      <c r="BH215" s="261">
        <v>-622.89129553086104</v>
      </c>
      <c r="BI215" s="266">
        <v>52.902210440739701</v>
      </c>
      <c r="BJ215" s="266">
        <v>6.8555617005879403</v>
      </c>
      <c r="BK215" s="263">
        <f t="shared" si="26"/>
        <v>0.7349354880507839</v>
      </c>
      <c r="BL215" s="263">
        <f t="shared" si="27"/>
        <v>-17.806162528923437</v>
      </c>
      <c r="BM215" s="267">
        <v>63300</v>
      </c>
      <c r="BN215" s="261">
        <v>494.90086016999999</v>
      </c>
      <c r="BO215" s="261">
        <v>598.75740549944601</v>
      </c>
      <c r="BP215" s="261">
        <v>-600.16511101580602</v>
      </c>
      <c r="BQ215" s="266">
        <v>52.7559548557292</v>
      </c>
      <c r="BR215" s="266">
        <v>6.7205068443437597</v>
      </c>
      <c r="BS215" s="263">
        <f t="shared" si="28"/>
        <v>0.58852442932108318</v>
      </c>
      <c r="BT215" s="263">
        <f t="shared" si="29"/>
        <v>-17.806162528923437</v>
      </c>
      <c r="BU215" s="270"/>
      <c r="BV215" s="264">
        <v>108.40023833272301</v>
      </c>
      <c r="BW215" s="264">
        <v>70.894477381774394</v>
      </c>
      <c r="BX215" s="263">
        <f t="shared" si="30"/>
        <v>103.68211385969927</v>
      </c>
      <c r="BY215" s="263">
        <f t="shared" si="31"/>
        <v>67.671283082699091</v>
      </c>
      <c r="BZ215" s="270"/>
      <c r="CA215" s="270"/>
      <c r="CB215" s="270"/>
      <c r="CC215" s="270"/>
      <c r="CD215" s="270"/>
      <c r="CE215" s="270"/>
      <c r="CF215" s="270"/>
      <c r="CG215" s="270"/>
      <c r="CH215" s="270"/>
      <c r="CI215" s="270"/>
      <c r="CJ215" s="270"/>
      <c r="CK215" s="270"/>
      <c r="CL215" s="270"/>
      <c r="CM215" s="270"/>
      <c r="CN215" s="270"/>
      <c r="CO215" s="270"/>
      <c r="CP215" s="270"/>
      <c r="CQ215" s="270"/>
      <c r="CR215" s="270"/>
    </row>
    <row r="216" spans="1:96" ht="12" customHeight="1">
      <c r="A216" s="270"/>
      <c r="B216" s="270"/>
      <c r="C216" s="270"/>
      <c r="D216" s="270"/>
      <c r="E216" s="270"/>
      <c r="F216" s="270"/>
      <c r="G216" s="270"/>
      <c r="H216" s="270"/>
      <c r="I216" s="270"/>
      <c r="J216" s="270"/>
      <c r="K216" s="270"/>
      <c r="L216" s="270"/>
      <c r="M216" s="270"/>
      <c r="N216" s="270"/>
      <c r="O216" s="270"/>
      <c r="P216" s="270"/>
      <c r="Q216" s="270"/>
      <c r="R216" s="270"/>
      <c r="S216" s="270"/>
      <c r="T216" s="270"/>
      <c r="U216" s="270"/>
      <c r="V216" s="270"/>
      <c r="W216" s="270"/>
      <c r="X216" s="274"/>
      <c r="Y216" s="274"/>
      <c r="Z216" s="274"/>
      <c r="AA216" s="274"/>
      <c r="AB216" s="274"/>
      <c r="AC216" s="274"/>
      <c r="AD216" s="274"/>
      <c r="AE216" s="274"/>
      <c r="AF216" s="274"/>
      <c r="AG216" s="274"/>
      <c r="AH216" s="274"/>
      <c r="AI216" s="274"/>
      <c r="AJ216" s="274"/>
      <c r="AK216" s="274"/>
      <c r="AL216" s="274"/>
      <c r="AM216" s="270"/>
      <c r="AN216" s="189"/>
      <c r="AO216" s="189"/>
      <c r="AP216" s="189"/>
      <c r="AQ216" s="189"/>
      <c r="AR216" s="189"/>
      <c r="AS216" s="189"/>
      <c r="AT216" s="189"/>
      <c r="AU216" s="189"/>
      <c r="AV216" s="189"/>
      <c r="AW216" s="294"/>
      <c r="AX216" s="189"/>
      <c r="AY216" s="189"/>
      <c r="AZ216" s="189"/>
      <c r="BA216" s="189"/>
      <c r="BB216" s="257"/>
      <c r="BC216" s="257"/>
      <c r="BD216" s="263">
        <f t="shared" si="25"/>
        <v>17.666666666666668</v>
      </c>
      <c r="BE216" s="267">
        <v>63600</v>
      </c>
      <c r="BF216" s="261">
        <v>480.26386280999998</v>
      </c>
      <c r="BG216" s="261">
        <v>611.133676593426</v>
      </c>
      <c r="BH216" s="261">
        <v>-614.69793437630199</v>
      </c>
      <c r="BI216" s="266">
        <v>52.846186788512</v>
      </c>
      <c r="BJ216" s="266">
        <v>6.7965204695762402</v>
      </c>
      <c r="BK216" s="263">
        <f t="shared" si="26"/>
        <v>0.67589425703908379</v>
      </c>
      <c r="BL216" s="263">
        <f t="shared" si="27"/>
        <v>-32.443159888923446</v>
      </c>
      <c r="BM216" s="267">
        <v>63600</v>
      </c>
      <c r="BN216" s="261">
        <v>480.26386280999998</v>
      </c>
      <c r="BO216" s="261">
        <v>592.57741138338099</v>
      </c>
      <c r="BP216" s="261">
        <v>-594.43164777448806</v>
      </c>
      <c r="BQ216" s="266">
        <v>52.715744679279297</v>
      </c>
      <c r="BR216" s="266">
        <v>6.6772409927544603</v>
      </c>
      <c r="BS216" s="263">
        <f t="shared" si="28"/>
        <v>0.54525857773178377</v>
      </c>
      <c r="BT216" s="263">
        <f t="shared" si="29"/>
        <v>-32.443159888923446</v>
      </c>
      <c r="BU216" s="270"/>
      <c r="BV216" s="264">
        <v>101.79161357662601</v>
      </c>
      <c r="BW216" s="264">
        <v>65.988254046822902</v>
      </c>
      <c r="BX216" s="263">
        <f t="shared" si="30"/>
        <v>97.07348910360227</v>
      </c>
      <c r="BY216" s="263">
        <f t="shared" si="31"/>
        <v>62.765059747747607</v>
      </c>
      <c r="BZ216" s="270"/>
      <c r="CA216" s="270"/>
      <c r="CB216" s="270"/>
      <c r="CC216" s="270"/>
      <c r="CD216" s="270"/>
      <c r="CE216" s="270"/>
      <c r="CF216" s="270"/>
      <c r="CG216" s="270"/>
      <c r="CH216" s="270"/>
      <c r="CI216" s="270"/>
      <c r="CJ216" s="270"/>
      <c r="CK216" s="270"/>
      <c r="CL216" s="270"/>
      <c r="CM216" s="270"/>
      <c r="CN216" s="270"/>
      <c r="CO216" s="270"/>
      <c r="CP216" s="270"/>
      <c r="CQ216" s="270"/>
      <c r="CR216" s="270"/>
    </row>
    <row r="217" spans="1:96" ht="12" customHeight="1">
      <c r="A217" s="270"/>
      <c r="B217" s="270"/>
      <c r="C217" s="270"/>
      <c r="D217" s="270"/>
      <c r="E217" s="270"/>
      <c r="F217" s="270"/>
      <c r="G217" s="270"/>
      <c r="H217" s="270"/>
      <c r="I217" s="270"/>
      <c r="J217" s="270"/>
      <c r="K217" s="270"/>
      <c r="L217" s="270"/>
      <c r="M217" s="270"/>
      <c r="N217" s="270"/>
      <c r="O217" s="270"/>
      <c r="P217" s="270"/>
      <c r="Q217" s="270"/>
      <c r="R217" s="270"/>
      <c r="S217" s="270"/>
      <c r="T217" s="270"/>
      <c r="U217" s="270"/>
      <c r="V217" s="270"/>
      <c r="W217" s="270"/>
      <c r="X217" s="274"/>
      <c r="Y217" s="274"/>
      <c r="Z217" s="274"/>
      <c r="AA217" s="274"/>
      <c r="AB217" s="274"/>
      <c r="AC217" s="274"/>
      <c r="AD217" s="274"/>
      <c r="AE217" s="274"/>
      <c r="AF217" s="274"/>
      <c r="AG217" s="274"/>
      <c r="AH217" s="274"/>
      <c r="AI217" s="274"/>
      <c r="AJ217" s="274"/>
      <c r="AK217" s="274"/>
      <c r="AL217" s="274"/>
      <c r="AM217" s="270"/>
      <c r="AN217" s="189"/>
      <c r="AO217" s="189"/>
      <c r="AP217" s="189"/>
      <c r="AQ217" s="189"/>
      <c r="AR217" s="189"/>
      <c r="AS217" s="189"/>
      <c r="AT217" s="189"/>
      <c r="AU217" s="189"/>
      <c r="AV217" s="189"/>
      <c r="AW217" s="294"/>
      <c r="AX217" s="189"/>
      <c r="AY217" s="189"/>
      <c r="AZ217" s="189"/>
      <c r="BA217" s="189"/>
      <c r="BB217" s="257"/>
      <c r="BC217" s="257"/>
      <c r="BD217" s="263">
        <f t="shared" si="25"/>
        <v>17.75</v>
      </c>
      <c r="BE217" s="267">
        <v>63900</v>
      </c>
      <c r="BF217" s="261">
        <v>465.94937393999999</v>
      </c>
      <c r="BG217" s="261">
        <v>601.58367207969695</v>
      </c>
      <c r="BH217" s="261">
        <v>-605.55029800213401</v>
      </c>
      <c r="BI217" s="266">
        <v>52.783568848346299</v>
      </c>
      <c r="BJ217" s="266">
        <v>6.73108268370936</v>
      </c>
      <c r="BK217" s="263">
        <f t="shared" si="26"/>
        <v>0.61045647117220359</v>
      </c>
      <c r="BL217" s="263">
        <f t="shared" si="27"/>
        <v>-46.757648758923438</v>
      </c>
      <c r="BM217" s="267">
        <v>63900</v>
      </c>
      <c r="BN217" s="261">
        <v>465.94937393999999</v>
      </c>
      <c r="BO217" s="261">
        <v>585.62594431539503</v>
      </c>
      <c r="BP217" s="261">
        <v>-587.90357381072397</v>
      </c>
      <c r="BQ217" s="266">
        <v>52.670053419997501</v>
      </c>
      <c r="BR217" s="266">
        <v>6.6286211125402996</v>
      </c>
      <c r="BS217" s="263">
        <f t="shared" si="28"/>
        <v>0.49663869751762313</v>
      </c>
      <c r="BT217" s="263">
        <f t="shared" si="29"/>
        <v>-46.757648758923438</v>
      </c>
      <c r="BU217" s="270"/>
      <c r="BV217" s="264">
        <v>94.068158955136795</v>
      </c>
      <c r="BW217" s="264">
        <v>60.3593220938263</v>
      </c>
      <c r="BX217" s="263">
        <f t="shared" si="30"/>
        <v>89.35003448211306</v>
      </c>
      <c r="BY217" s="263">
        <f t="shared" si="31"/>
        <v>57.136127794751005</v>
      </c>
      <c r="BZ217" s="270"/>
      <c r="CA217" s="270"/>
      <c r="CB217" s="270"/>
      <c r="CC217" s="270"/>
      <c r="CD217" s="270"/>
      <c r="CE217" s="270"/>
      <c r="CF217" s="270"/>
      <c r="CG217" s="270"/>
      <c r="CH217" s="270"/>
      <c r="CI217" s="270"/>
      <c r="CJ217" s="270"/>
      <c r="CK217" s="270"/>
      <c r="CL217" s="270"/>
      <c r="CM217" s="270"/>
      <c r="CN217" s="270"/>
      <c r="CO217" s="270"/>
      <c r="CP217" s="270"/>
      <c r="CQ217" s="270"/>
      <c r="CR217" s="270"/>
    </row>
    <row r="218" spans="1:96" ht="12" customHeight="1">
      <c r="A218" s="270"/>
      <c r="B218" s="270"/>
      <c r="C218" s="270"/>
      <c r="D218" s="270"/>
      <c r="E218" s="270"/>
      <c r="F218" s="270"/>
      <c r="G218" s="270"/>
      <c r="H218" s="270"/>
      <c r="I218" s="270"/>
      <c r="J218" s="270"/>
      <c r="K218" s="270"/>
      <c r="L218" s="270"/>
      <c r="M218" s="270"/>
      <c r="N218" s="270"/>
      <c r="O218" s="270"/>
      <c r="P218" s="270"/>
      <c r="Q218" s="270"/>
      <c r="R218" s="270"/>
      <c r="S218" s="270"/>
      <c r="T218" s="270"/>
      <c r="U218" s="270"/>
      <c r="V218" s="270"/>
      <c r="W218" s="270"/>
      <c r="X218" s="274"/>
      <c r="Y218" s="274"/>
      <c r="Z218" s="274"/>
      <c r="AA218" s="274"/>
      <c r="AB218" s="274"/>
      <c r="AC218" s="274"/>
      <c r="AD218" s="274"/>
      <c r="AE218" s="274"/>
      <c r="AF218" s="274"/>
      <c r="AG218" s="274"/>
      <c r="AH218" s="274"/>
      <c r="AI218" s="274"/>
      <c r="AJ218" s="274"/>
      <c r="AK218" s="274"/>
      <c r="AL218" s="274"/>
      <c r="AM218" s="270"/>
      <c r="AN218" s="189"/>
      <c r="AO218" s="189"/>
      <c r="AP218" s="189"/>
      <c r="AQ218" s="189"/>
      <c r="AR218" s="189"/>
      <c r="AS218" s="189"/>
      <c r="AT218" s="189"/>
      <c r="AU218" s="189"/>
      <c r="AV218" s="189"/>
      <c r="AW218" s="294"/>
      <c r="AX218" s="189"/>
      <c r="AY218" s="189"/>
      <c r="AZ218" s="189"/>
      <c r="BA218" s="189"/>
      <c r="BB218" s="257"/>
      <c r="BC218" s="257"/>
      <c r="BD218" s="263">
        <f t="shared" si="25"/>
        <v>17.833333333333332</v>
      </c>
      <c r="BE218" s="267">
        <v>64200</v>
      </c>
      <c r="BF218" s="261">
        <v>452.11422606999997</v>
      </c>
      <c r="BG218" s="261">
        <v>591.22646062337901</v>
      </c>
      <c r="BH218" s="261">
        <v>-595.55694386866605</v>
      </c>
      <c r="BI218" s="266">
        <v>52.7149727847669</v>
      </c>
      <c r="BJ218" s="266">
        <v>6.6598760122570004</v>
      </c>
      <c r="BK218" s="263">
        <f t="shared" si="26"/>
        <v>0.53924979971984399</v>
      </c>
      <c r="BL218" s="263">
        <f t="shared" si="27"/>
        <v>-60.592796628923452</v>
      </c>
      <c r="BM218" s="267">
        <v>64200</v>
      </c>
      <c r="BN218" s="261">
        <v>452.11422606999997</v>
      </c>
      <c r="BO218" s="261">
        <v>577.98829173570198</v>
      </c>
      <c r="BP218" s="261">
        <v>-580.66359965344202</v>
      </c>
      <c r="BQ218" s="266">
        <v>52.619378624536999</v>
      </c>
      <c r="BR218" s="266">
        <v>6.5751601223718996</v>
      </c>
      <c r="BS218" s="263">
        <f t="shared" si="28"/>
        <v>0.44317770734922313</v>
      </c>
      <c r="BT218" s="263">
        <f t="shared" si="29"/>
        <v>-60.592796628923452</v>
      </c>
      <c r="BU218" s="270"/>
      <c r="BV218" s="264">
        <v>85.314462358881102</v>
      </c>
      <c r="BW218" s="264">
        <v>54.0693300341986</v>
      </c>
      <c r="BX218" s="263">
        <f t="shared" si="30"/>
        <v>80.596337885857366</v>
      </c>
      <c r="BY218" s="263">
        <f t="shared" si="31"/>
        <v>50.846135735123305</v>
      </c>
      <c r="BZ218" s="270"/>
      <c r="CA218" s="270"/>
      <c r="CB218" s="270"/>
      <c r="CC218" s="270"/>
      <c r="CD218" s="270"/>
      <c r="CE218" s="270"/>
      <c r="CF218" s="270"/>
      <c r="CG218" s="270"/>
      <c r="CH218" s="270"/>
      <c r="CI218" s="270"/>
      <c r="CJ218" s="270"/>
      <c r="CK218" s="270"/>
      <c r="CL218" s="270"/>
      <c r="CM218" s="270"/>
      <c r="CN218" s="270"/>
      <c r="CO218" s="270"/>
      <c r="CP218" s="270"/>
      <c r="CQ218" s="270"/>
      <c r="CR218" s="270"/>
    </row>
    <row r="219" spans="1:96" ht="12" customHeight="1">
      <c r="A219" s="270"/>
      <c r="B219" s="270"/>
      <c r="C219" s="270"/>
      <c r="D219" s="270"/>
      <c r="E219" s="270"/>
      <c r="F219" s="270"/>
      <c r="G219" s="270"/>
      <c r="H219" s="270"/>
      <c r="I219" s="270"/>
      <c r="J219" s="270"/>
      <c r="K219" s="270"/>
      <c r="L219" s="270"/>
      <c r="M219" s="270"/>
      <c r="N219" s="270"/>
      <c r="O219" s="270"/>
      <c r="P219" s="270"/>
      <c r="Q219" s="270"/>
      <c r="R219" s="270"/>
      <c r="S219" s="270"/>
      <c r="T219" s="270"/>
      <c r="U219" s="270"/>
      <c r="V219" s="270"/>
      <c r="W219" s="270"/>
      <c r="X219" s="274"/>
      <c r="Y219" s="274"/>
      <c r="Z219" s="274"/>
      <c r="AA219" s="274"/>
      <c r="AB219" s="274"/>
      <c r="AC219" s="274"/>
      <c r="AD219" s="274"/>
      <c r="AE219" s="274"/>
      <c r="AF219" s="274"/>
      <c r="AG219" s="274"/>
      <c r="AH219" s="274"/>
      <c r="AI219" s="274"/>
      <c r="AJ219" s="274"/>
      <c r="AK219" s="274"/>
      <c r="AL219" s="274"/>
      <c r="AM219" s="270"/>
      <c r="AN219" s="189"/>
      <c r="AO219" s="189"/>
      <c r="AP219" s="189"/>
      <c r="AQ219" s="189"/>
      <c r="AR219" s="189"/>
      <c r="AS219" s="189"/>
      <c r="AT219" s="189"/>
      <c r="AU219" s="189"/>
      <c r="AV219" s="189"/>
      <c r="AW219" s="294"/>
      <c r="AX219" s="189"/>
      <c r="AY219" s="189"/>
      <c r="AZ219" s="189"/>
      <c r="BA219" s="189"/>
      <c r="BB219" s="257"/>
      <c r="BC219" s="257"/>
      <c r="BD219" s="263">
        <f t="shared" si="25"/>
        <v>17.916666666666668</v>
      </c>
      <c r="BE219" s="267">
        <v>64500</v>
      </c>
      <c r="BF219" s="261">
        <v>438.91</v>
      </c>
      <c r="BG219" s="261">
        <v>580.17495232385102</v>
      </c>
      <c r="BH219" s="261">
        <v>-584.82933252060104</v>
      </c>
      <c r="BI219" s="266">
        <v>52.641038238027001</v>
      </c>
      <c r="BJ219" s="266">
        <v>6.5835514893241198</v>
      </c>
      <c r="BK219" s="263">
        <f t="shared" si="26"/>
        <v>0.46292527678696338</v>
      </c>
      <c r="BL219" s="263">
        <f t="shared" si="27"/>
        <v>-73.797022698923399</v>
      </c>
      <c r="BM219" s="267">
        <v>64500</v>
      </c>
      <c r="BN219" s="261">
        <v>438.91</v>
      </c>
      <c r="BO219" s="261">
        <v>569.75261950588401</v>
      </c>
      <c r="BP219" s="261">
        <v>-572.79759923323797</v>
      </c>
      <c r="BQ219" s="266">
        <v>52.564240377420703</v>
      </c>
      <c r="BR219" s="266">
        <v>6.51739287435361</v>
      </c>
      <c r="BS219" s="263">
        <f t="shared" si="28"/>
        <v>0.38541045933093354</v>
      </c>
      <c r="BT219" s="263">
        <f t="shared" si="29"/>
        <v>-73.797022698923399</v>
      </c>
      <c r="BU219" s="270"/>
      <c r="BV219" s="264">
        <v>75.626394970712596</v>
      </c>
      <c r="BW219" s="264">
        <v>47.187166362333301</v>
      </c>
      <c r="BX219" s="263">
        <f t="shared" si="30"/>
        <v>70.908270497688861</v>
      </c>
      <c r="BY219" s="263">
        <f t="shared" si="31"/>
        <v>43.963972063258005</v>
      </c>
      <c r="BZ219" s="270"/>
      <c r="CA219" s="270"/>
      <c r="CB219" s="270"/>
      <c r="CC219" s="270"/>
      <c r="CD219" s="270"/>
      <c r="CE219" s="270"/>
      <c r="CF219" s="270"/>
      <c r="CG219" s="270"/>
      <c r="CH219" s="270"/>
      <c r="CI219" s="270"/>
      <c r="CJ219" s="270"/>
      <c r="CK219" s="270"/>
      <c r="CL219" s="270"/>
      <c r="CM219" s="270"/>
      <c r="CN219" s="270"/>
      <c r="CO219" s="270"/>
      <c r="CP219" s="270"/>
      <c r="CQ219" s="270"/>
      <c r="CR219" s="270"/>
    </row>
    <row r="220" spans="1:96" ht="12" customHeight="1">
      <c r="A220" s="270"/>
      <c r="B220" s="270"/>
      <c r="C220" s="270"/>
      <c r="D220" s="270"/>
      <c r="E220" s="270"/>
      <c r="F220" s="270"/>
      <c r="G220" s="270"/>
      <c r="H220" s="270"/>
      <c r="I220" s="270"/>
      <c r="J220" s="270"/>
      <c r="K220" s="270"/>
      <c r="L220" s="270"/>
      <c r="M220" s="270"/>
      <c r="N220" s="270"/>
      <c r="O220" s="270"/>
      <c r="P220" s="270"/>
      <c r="Q220" s="270"/>
      <c r="R220" s="270"/>
      <c r="S220" s="270"/>
      <c r="T220" s="270"/>
      <c r="U220" s="270"/>
      <c r="V220" s="270"/>
      <c r="W220" s="270"/>
      <c r="X220" s="274"/>
      <c r="Y220" s="274"/>
      <c r="Z220" s="274"/>
      <c r="AA220" s="274"/>
      <c r="AB220" s="274"/>
      <c r="AC220" s="274"/>
      <c r="AD220" s="274"/>
      <c r="AE220" s="274"/>
      <c r="AF220" s="274"/>
      <c r="AG220" s="274"/>
      <c r="AH220" s="274"/>
      <c r="AI220" s="274"/>
      <c r="AJ220" s="274"/>
      <c r="AK220" s="274"/>
      <c r="AL220" s="274"/>
      <c r="AM220" s="270"/>
      <c r="AN220" s="189"/>
      <c r="AO220" s="189"/>
      <c r="AP220" s="189"/>
      <c r="AQ220" s="189"/>
      <c r="AR220" s="189"/>
      <c r="AS220" s="189"/>
      <c r="AT220" s="189"/>
      <c r="AU220" s="189"/>
      <c r="AV220" s="189"/>
      <c r="AW220" s="294"/>
      <c r="AX220" s="189"/>
      <c r="AY220" s="189"/>
      <c r="AZ220" s="189"/>
      <c r="BA220" s="189"/>
      <c r="BB220" s="257"/>
      <c r="BC220" s="257"/>
      <c r="BD220" s="263">
        <f t="shared" si="25"/>
        <v>18</v>
      </c>
      <c r="BE220" s="267">
        <v>64800</v>
      </c>
      <c r="BF220" s="261">
        <v>426.48136398000003</v>
      </c>
      <c r="BG220" s="261">
        <v>568.54343157129904</v>
      </c>
      <c r="BH220" s="261">
        <v>-573.48055765912295</v>
      </c>
      <c r="BI220" s="266">
        <v>52.5624240973181</v>
      </c>
      <c r="BJ220" s="266">
        <v>6.5027793790336004</v>
      </c>
      <c r="BK220" s="263">
        <f t="shared" si="26"/>
        <v>0.38215316649644393</v>
      </c>
      <c r="BL220" s="263">
        <f t="shared" si="27"/>
        <v>-86.225658718923398</v>
      </c>
      <c r="BM220" s="267">
        <v>64800</v>
      </c>
      <c r="BN220" s="261">
        <v>426.48136398000003</v>
      </c>
      <c r="BO220" s="261">
        <v>561.00887931614</v>
      </c>
      <c r="BP220" s="261">
        <v>-564.393505464231</v>
      </c>
      <c r="BQ220" s="266">
        <v>52.505176773004798</v>
      </c>
      <c r="BR220" s="266">
        <v>6.4558717124071903</v>
      </c>
      <c r="BS220" s="263">
        <f t="shared" si="28"/>
        <v>0.32388929738451377</v>
      </c>
      <c r="BT220" s="263">
        <f t="shared" si="29"/>
        <v>-86.225658718923398</v>
      </c>
      <c r="BU220" s="270"/>
      <c r="BV220" s="264">
        <v>65.110061276873594</v>
      </c>
      <c r="BW220" s="264">
        <v>39.788205083321301</v>
      </c>
      <c r="BX220" s="263">
        <f t="shared" si="30"/>
        <v>60.391936803849859</v>
      </c>
      <c r="BY220" s="263">
        <f t="shared" si="31"/>
        <v>36.565010784246006</v>
      </c>
      <c r="BZ220" s="270"/>
      <c r="CA220" s="270"/>
      <c r="CB220" s="270"/>
      <c r="CC220" s="270"/>
      <c r="CD220" s="270"/>
      <c r="CE220" s="270"/>
      <c r="CF220" s="270"/>
      <c r="CG220" s="270"/>
      <c r="CH220" s="270"/>
      <c r="CI220" s="270"/>
      <c r="CJ220" s="270"/>
      <c r="CK220" s="270"/>
      <c r="CL220" s="270"/>
      <c r="CM220" s="270"/>
      <c r="CN220" s="270"/>
      <c r="CO220" s="270"/>
      <c r="CP220" s="270"/>
      <c r="CQ220" s="270"/>
      <c r="CR220" s="270"/>
    </row>
    <row r="221" spans="1:96" ht="12" customHeight="1">
      <c r="A221" s="270"/>
      <c r="B221" s="270"/>
      <c r="C221" s="270"/>
      <c r="D221" s="270"/>
      <c r="E221" s="270"/>
      <c r="F221" s="270"/>
      <c r="G221" s="270"/>
      <c r="H221" s="270"/>
      <c r="I221" s="270"/>
      <c r="J221" s="270"/>
      <c r="K221" s="270"/>
      <c r="L221" s="270"/>
      <c r="M221" s="270"/>
      <c r="N221" s="270"/>
      <c r="O221" s="270"/>
      <c r="P221" s="270"/>
      <c r="Q221" s="270"/>
      <c r="R221" s="270"/>
      <c r="S221" s="270"/>
      <c r="T221" s="270"/>
      <c r="U221" s="270"/>
      <c r="V221" s="270"/>
      <c r="W221" s="270"/>
      <c r="X221" s="274"/>
      <c r="Y221" s="274"/>
      <c r="Z221" s="274"/>
      <c r="AA221" s="274"/>
      <c r="AB221" s="274"/>
      <c r="AC221" s="274"/>
      <c r="AD221" s="274"/>
      <c r="AE221" s="274"/>
      <c r="AF221" s="274"/>
      <c r="AG221" s="274"/>
      <c r="AH221" s="274"/>
      <c r="AI221" s="274"/>
      <c r="AJ221" s="274"/>
      <c r="AK221" s="274"/>
      <c r="AL221" s="274"/>
      <c r="AM221" s="270"/>
      <c r="AN221" s="189"/>
      <c r="AO221" s="189"/>
      <c r="AP221" s="189"/>
      <c r="AQ221" s="189"/>
      <c r="AR221" s="189"/>
      <c r="AS221" s="189"/>
      <c r="AT221" s="189"/>
      <c r="AU221" s="189"/>
      <c r="AV221" s="189"/>
      <c r="AW221" s="294"/>
      <c r="AX221" s="189"/>
      <c r="AY221" s="189"/>
      <c r="AZ221" s="189"/>
      <c r="BA221" s="189"/>
      <c r="BB221" s="257"/>
      <c r="BC221" s="257"/>
      <c r="BD221" s="263">
        <f t="shared" si="25"/>
        <v>18.083333333333332</v>
      </c>
      <c r="BE221" s="267">
        <v>65100</v>
      </c>
      <c r="BF221" s="261">
        <v>414.96448874999999</v>
      </c>
      <c r="BG221" s="261">
        <v>556.446413510723</v>
      </c>
      <c r="BH221" s="261">
        <v>-561.62418126511295</v>
      </c>
      <c r="BI221" s="266">
        <v>52.4798046211775</v>
      </c>
      <c r="BJ221" s="266">
        <v>6.4182453834815298</v>
      </c>
      <c r="BK221" s="263">
        <f t="shared" si="26"/>
        <v>0.2976191709443734</v>
      </c>
      <c r="BL221" s="263">
        <f t="shared" si="27"/>
        <v>-97.742533948923437</v>
      </c>
      <c r="BM221" s="267">
        <v>65100</v>
      </c>
      <c r="BN221" s="261">
        <v>414.96448874999999</v>
      </c>
      <c r="BO221" s="261">
        <v>551.84780498166697</v>
      </c>
      <c r="BP221" s="261">
        <v>-555.54029218618302</v>
      </c>
      <c r="BQ221" s="266">
        <v>52.442739720785603</v>
      </c>
      <c r="BR221" s="266">
        <v>6.3911623576621297</v>
      </c>
      <c r="BS221" s="263">
        <f t="shared" si="28"/>
        <v>0.25917994263945321</v>
      </c>
      <c r="BT221" s="263">
        <f t="shared" si="29"/>
        <v>-97.742533948923437</v>
      </c>
      <c r="BU221" s="270"/>
      <c r="BV221" s="264">
        <v>53.8806370022035</v>
      </c>
      <c r="BW221" s="264">
        <v>31.953480210838901</v>
      </c>
      <c r="BX221" s="263">
        <f t="shared" si="30"/>
        <v>49.162512529179764</v>
      </c>
      <c r="BY221" s="263">
        <f t="shared" si="31"/>
        <v>28.730285911763602</v>
      </c>
      <c r="BZ221" s="270"/>
      <c r="CA221" s="270"/>
      <c r="CB221" s="270"/>
      <c r="CC221" s="270"/>
      <c r="CD221" s="270"/>
      <c r="CE221" s="270"/>
      <c r="CF221" s="270"/>
      <c r="CG221" s="270"/>
      <c r="CH221" s="270"/>
      <c r="CI221" s="270"/>
      <c r="CJ221" s="270"/>
      <c r="CK221" s="270"/>
      <c r="CL221" s="270"/>
      <c r="CM221" s="270"/>
      <c r="CN221" s="270"/>
      <c r="CO221" s="270"/>
      <c r="CP221" s="270"/>
      <c r="CQ221" s="270"/>
      <c r="CR221" s="270"/>
    </row>
    <row r="222" spans="1:96" ht="12" customHeight="1">
      <c r="A222" s="270"/>
      <c r="B222" s="270"/>
      <c r="C222" s="270"/>
      <c r="D222" s="270"/>
      <c r="E222" s="270"/>
      <c r="F222" s="270"/>
      <c r="G222" s="270"/>
      <c r="H222" s="270"/>
      <c r="I222" s="270"/>
      <c r="J222" s="270"/>
      <c r="K222" s="270"/>
      <c r="L222" s="270"/>
      <c r="M222" s="270"/>
      <c r="N222" s="270"/>
      <c r="O222" s="270"/>
      <c r="P222" s="270"/>
      <c r="Q222" s="270"/>
      <c r="R222" s="270"/>
      <c r="S222" s="270"/>
      <c r="T222" s="270"/>
      <c r="U222" s="270"/>
      <c r="V222" s="270"/>
      <c r="W222" s="270"/>
      <c r="X222" s="274"/>
      <c r="Y222" s="274"/>
      <c r="Z222" s="274"/>
      <c r="AA222" s="274"/>
      <c r="AB222" s="274"/>
      <c r="AC222" s="274"/>
      <c r="AD222" s="274"/>
      <c r="AE222" s="274"/>
      <c r="AF222" s="274"/>
      <c r="AG222" s="274"/>
      <c r="AH222" s="274"/>
      <c r="AI222" s="274"/>
      <c r="AJ222" s="274"/>
      <c r="AK222" s="274"/>
      <c r="AL222" s="274"/>
      <c r="AM222" s="270"/>
      <c r="AN222" s="189"/>
      <c r="AO222" s="189"/>
      <c r="AP222" s="189"/>
      <c r="AQ222" s="189"/>
      <c r="AR222" s="189"/>
      <c r="AS222" s="189"/>
      <c r="AT222" s="189"/>
      <c r="AU222" s="189"/>
      <c r="AV222" s="189"/>
      <c r="AW222" s="294"/>
      <c r="AX222" s="189"/>
      <c r="AY222" s="189"/>
      <c r="AZ222" s="189"/>
      <c r="BA222" s="189"/>
      <c r="BB222" s="257"/>
      <c r="BC222" s="257"/>
      <c r="BD222" s="263">
        <f t="shared" si="25"/>
        <v>18.166666666666668</v>
      </c>
      <c r="BE222" s="267">
        <v>65400</v>
      </c>
      <c r="BF222" s="261">
        <v>404.48555561000001</v>
      </c>
      <c r="BG222" s="261">
        <v>543.99762286064595</v>
      </c>
      <c r="BH222" s="261">
        <v>-549.37318835929398</v>
      </c>
      <c r="BI222" s="266">
        <v>52.393865946006599</v>
      </c>
      <c r="BJ222" s="266">
        <v>6.3306472400734402</v>
      </c>
      <c r="BK222" s="263">
        <f t="shared" si="26"/>
        <v>0.21002102753628371</v>
      </c>
      <c r="BL222" s="263">
        <f t="shared" si="27"/>
        <v>-108.22146708892342</v>
      </c>
      <c r="BM222" s="267">
        <v>65400</v>
      </c>
      <c r="BN222" s="261">
        <v>404.48555561000001</v>
      </c>
      <c r="BO222" s="261">
        <v>542.36001041885697</v>
      </c>
      <c r="BP222" s="261">
        <v>-546.32705487354997</v>
      </c>
      <c r="BQ222" s="266">
        <v>52.377491117211001</v>
      </c>
      <c r="BR222" s="266">
        <v>6.3238401585849102</v>
      </c>
      <c r="BS222" s="263">
        <f t="shared" si="28"/>
        <v>0.19185774356223373</v>
      </c>
      <c r="BT222" s="263">
        <f t="shared" si="29"/>
        <v>-108.22146708892342</v>
      </c>
      <c r="BU222" s="270"/>
      <c r="BV222" s="264">
        <v>42.061107696422297</v>
      </c>
      <c r="BW222" s="264">
        <v>23.7687982761719</v>
      </c>
      <c r="BX222" s="263">
        <f t="shared" si="30"/>
        <v>37.342983223398562</v>
      </c>
      <c r="BY222" s="263">
        <f t="shared" si="31"/>
        <v>20.545603977096604</v>
      </c>
      <c r="BZ222" s="270"/>
      <c r="CA222" s="270"/>
      <c r="CB222" s="270"/>
      <c r="CC222" s="270"/>
      <c r="CD222" s="270"/>
      <c r="CE222" s="270"/>
      <c r="CF222" s="270"/>
      <c r="CG222" s="270"/>
      <c r="CH222" s="270"/>
      <c r="CI222" s="270"/>
      <c r="CJ222" s="270"/>
      <c r="CK222" s="270"/>
      <c r="CL222" s="270"/>
      <c r="CM222" s="270"/>
      <c r="CN222" s="270"/>
      <c r="CO222" s="270"/>
      <c r="CP222" s="270"/>
      <c r="CQ222" s="270"/>
      <c r="CR222" s="270"/>
    </row>
    <row r="223" spans="1:96" ht="12" customHeight="1">
      <c r="A223" s="270"/>
      <c r="B223" s="270"/>
      <c r="C223" s="270"/>
      <c r="D223" s="270"/>
      <c r="E223" s="270"/>
      <c r="F223" s="270"/>
      <c r="G223" s="270"/>
      <c r="H223" s="270"/>
      <c r="I223" s="270"/>
      <c r="J223" s="270"/>
      <c r="K223" s="270"/>
      <c r="L223" s="270"/>
      <c r="M223" s="270"/>
      <c r="N223" s="270"/>
      <c r="O223" s="270"/>
      <c r="P223" s="270"/>
      <c r="Q223" s="270"/>
      <c r="R223" s="270"/>
      <c r="S223" s="270"/>
      <c r="T223" s="270"/>
      <c r="U223" s="270"/>
      <c r="V223" s="270"/>
      <c r="W223" s="270"/>
      <c r="X223" s="274"/>
      <c r="Y223" s="274"/>
      <c r="Z223" s="274"/>
      <c r="AA223" s="274"/>
      <c r="AB223" s="274"/>
      <c r="AC223" s="274"/>
      <c r="AD223" s="274"/>
      <c r="AE223" s="274"/>
      <c r="AF223" s="274"/>
      <c r="AG223" s="274"/>
      <c r="AH223" s="274"/>
      <c r="AI223" s="274"/>
      <c r="AJ223" s="274"/>
      <c r="AK223" s="274"/>
      <c r="AL223" s="274"/>
      <c r="AM223" s="270"/>
      <c r="AN223" s="189"/>
      <c r="AO223" s="189"/>
      <c r="AP223" s="189"/>
      <c r="AQ223" s="189"/>
      <c r="AR223" s="189"/>
      <c r="AS223" s="189"/>
      <c r="AT223" s="189"/>
      <c r="AU223" s="189"/>
      <c r="AV223" s="189"/>
      <c r="AW223" s="294"/>
      <c r="AX223" s="189"/>
      <c r="AY223" s="189"/>
      <c r="AZ223" s="189"/>
      <c r="BA223" s="189"/>
      <c r="BB223" s="257"/>
      <c r="BC223" s="257"/>
      <c r="BD223" s="263">
        <f t="shared" si="25"/>
        <v>18.25</v>
      </c>
      <c r="BE223" s="267">
        <v>65700</v>
      </c>
      <c r="BF223" s="261">
        <v>395.15937394000002</v>
      </c>
      <c r="BG223" s="261">
        <v>531.30910918667598</v>
      </c>
      <c r="BH223" s="261">
        <v>-536.83907493846698</v>
      </c>
      <c r="BI223" s="266">
        <v>52.3053030329813</v>
      </c>
      <c r="BJ223" s="266">
        <v>6.2406917635723298</v>
      </c>
      <c r="BK223" s="263">
        <f t="shared" si="26"/>
        <v>0.12006555103517336</v>
      </c>
      <c r="BL223" s="263">
        <f t="shared" si="27"/>
        <v>-117.5476487589234</v>
      </c>
      <c r="BM223" s="267">
        <v>65700</v>
      </c>
      <c r="BN223" s="261">
        <v>395.15937394000002</v>
      </c>
      <c r="BO223" s="261">
        <v>532.635200530362</v>
      </c>
      <c r="BP223" s="261">
        <v>-536.84220102817699</v>
      </c>
      <c r="BQ223" s="266">
        <v>52.309999421670298</v>
      </c>
      <c r="BR223" s="266">
        <v>6.2544867477078396</v>
      </c>
      <c r="BS223" s="263">
        <f t="shared" si="28"/>
        <v>0.12250433268516314</v>
      </c>
      <c r="BT223" s="263">
        <f t="shared" si="29"/>
        <v>-117.5476487589234</v>
      </c>
      <c r="BU223" s="270"/>
      <c r="BV223" s="264">
        <v>29.780921786586401</v>
      </c>
      <c r="BW223" s="264">
        <v>15.323798568245399</v>
      </c>
      <c r="BX223" s="263">
        <f t="shared" si="30"/>
        <v>25.062797313562669</v>
      </c>
      <c r="BY223" s="263">
        <f t="shared" si="31"/>
        <v>12.100604269170102</v>
      </c>
      <c r="BZ223" s="270"/>
      <c r="CA223" s="270"/>
      <c r="CB223" s="270"/>
      <c r="CC223" s="270"/>
      <c r="CD223" s="270"/>
      <c r="CE223" s="270"/>
      <c r="CF223" s="270"/>
      <c r="CG223" s="270"/>
      <c r="CH223" s="270"/>
      <c r="CI223" s="270"/>
      <c r="CJ223" s="270"/>
      <c r="CK223" s="270"/>
      <c r="CL223" s="270"/>
      <c r="CM223" s="270"/>
      <c r="CN223" s="270"/>
      <c r="CO223" s="270"/>
      <c r="CP223" s="270"/>
      <c r="CQ223" s="270"/>
      <c r="CR223" s="270"/>
    </row>
    <row r="224" spans="1:96" ht="12" customHeight="1">
      <c r="A224" s="270"/>
      <c r="B224" s="270"/>
      <c r="C224" s="270"/>
      <c r="D224" s="270"/>
      <c r="E224" s="270"/>
      <c r="F224" s="270"/>
      <c r="G224" s="270"/>
      <c r="H224" s="270"/>
      <c r="I224" s="270"/>
      <c r="J224" s="270"/>
      <c r="K224" s="270"/>
      <c r="L224" s="270"/>
      <c r="M224" s="270"/>
      <c r="N224" s="270"/>
      <c r="O224" s="270"/>
      <c r="P224" s="270"/>
      <c r="Q224" s="270"/>
      <c r="R224" s="270"/>
      <c r="S224" s="270"/>
      <c r="T224" s="270"/>
      <c r="U224" s="270"/>
      <c r="V224" s="270"/>
      <c r="W224" s="270"/>
      <c r="X224" s="274"/>
      <c r="Y224" s="274"/>
      <c r="Z224" s="274"/>
      <c r="AA224" s="274"/>
      <c r="AB224" s="274"/>
      <c r="AC224" s="274"/>
      <c r="AD224" s="274"/>
      <c r="AE224" s="274"/>
      <c r="AF224" s="274"/>
      <c r="AG224" s="274"/>
      <c r="AH224" s="274"/>
      <c r="AI224" s="274"/>
      <c r="AJ224" s="274"/>
      <c r="AK224" s="274"/>
      <c r="AL224" s="274"/>
      <c r="AM224" s="270"/>
      <c r="AN224" s="189"/>
      <c r="AO224" s="189"/>
      <c r="AP224" s="189"/>
      <c r="AQ224" s="189"/>
      <c r="AR224" s="189"/>
      <c r="AS224" s="189"/>
      <c r="AT224" s="189"/>
      <c r="AU224" s="189"/>
      <c r="AV224" s="189"/>
      <c r="AW224" s="294"/>
      <c r="AX224" s="189"/>
      <c r="AY224" s="189"/>
      <c r="AZ224" s="189"/>
      <c r="BA224" s="189"/>
      <c r="BB224" s="257"/>
      <c r="BC224" s="257"/>
      <c r="BD224" s="263">
        <f t="shared" si="25"/>
        <v>18.333333333333332</v>
      </c>
      <c r="BE224" s="267">
        <v>66000</v>
      </c>
      <c r="BF224" s="261">
        <v>387.08812332999997</v>
      </c>
      <c r="BG224" s="261">
        <v>518.49051131742794</v>
      </c>
      <c r="BH224" s="261">
        <v>-524.13108132930097</v>
      </c>
      <c r="BI224" s="266">
        <v>52.214817111225599</v>
      </c>
      <c r="BJ224" s="266">
        <v>6.1490923949308902</v>
      </c>
      <c r="BK224" s="263">
        <f t="shared" si="26"/>
        <v>2.8466182393733774E-2</v>
      </c>
      <c r="BL224" s="263">
        <f t="shared" si="27"/>
        <v>-125.61889936892345</v>
      </c>
      <c r="BM224" s="267">
        <v>66000</v>
      </c>
      <c r="BN224" s="261">
        <v>387.08812332999997</v>
      </c>
      <c r="BO224" s="261">
        <v>522.76150447331099</v>
      </c>
      <c r="BP224" s="261">
        <v>-527.17275951260501</v>
      </c>
      <c r="BQ224" s="266">
        <v>52.240836677334102</v>
      </c>
      <c r="BR224" s="266">
        <v>6.1836871492177803</v>
      </c>
      <c r="BS224" s="263">
        <f t="shared" si="28"/>
        <v>5.1704734195103796E-2</v>
      </c>
      <c r="BT224" s="263">
        <f t="shared" si="29"/>
        <v>-125.61889936892345</v>
      </c>
      <c r="BU224" s="270"/>
      <c r="BV224" s="264">
        <v>17.174572847596</v>
      </c>
      <c r="BW224" s="264">
        <v>6.7109713969854798</v>
      </c>
      <c r="BX224" s="263">
        <f t="shared" si="30"/>
        <v>12.456448374572268</v>
      </c>
      <c r="BY224" s="263">
        <f t="shared" si="31"/>
        <v>3.4877770979101825</v>
      </c>
      <c r="BZ224" s="270"/>
      <c r="CA224" s="270"/>
      <c r="CB224" s="270"/>
      <c r="CC224" s="270"/>
      <c r="CD224" s="270"/>
      <c r="CE224" s="270"/>
      <c r="CF224" s="270"/>
      <c r="CG224" s="270"/>
      <c r="CH224" s="270"/>
      <c r="CI224" s="270"/>
      <c r="CJ224" s="270"/>
      <c r="CK224" s="270"/>
      <c r="CL224" s="270"/>
      <c r="CM224" s="270"/>
      <c r="CN224" s="270"/>
      <c r="CO224" s="270"/>
      <c r="CP224" s="270"/>
      <c r="CQ224" s="270"/>
      <c r="CR224" s="270"/>
    </row>
    <row r="225" spans="1:96" ht="12" customHeight="1">
      <c r="A225" s="270"/>
      <c r="B225" s="270"/>
      <c r="C225" s="270"/>
      <c r="D225" s="270"/>
      <c r="E225" s="270"/>
      <c r="F225" s="270"/>
      <c r="G225" s="270"/>
      <c r="H225" s="270"/>
      <c r="I225" s="270"/>
      <c r="J225" s="270"/>
      <c r="K225" s="270"/>
      <c r="L225" s="270"/>
      <c r="M225" s="270"/>
      <c r="N225" s="270"/>
      <c r="O225" s="270"/>
      <c r="P225" s="270"/>
      <c r="Q225" s="270"/>
      <c r="R225" s="270"/>
      <c r="S225" s="270"/>
      <c r="T225" s="270"/>
      <c r="U225" s="270"/>
      <c r="V225" s="270"/>
      <c r="W225" s="270"/>
      <c r="X225" s="274"/>
      <c r="Y225" s="274"/>
      <c r="Z225" s="274"/>
      <c r="AA225" s="274"/>
      <c r="AB225" s="274"/>
      <c r="AC225" s="274"/>
      <c r="AD225" s="274"/>
      <c r="AE225" s="274"/>
      <c r="AF225" s="274"/>
      <c r="AG225" s="274"/>
      <c r="AH225" s="274"/>
      <c r="AI225" s="274"/>
      <c r="AJ225" s="274"/>
      <c r="AK225" s="274"/>
      <c r="AL225" s="274"/>
      <c r="AM225" s="270"/>
      <c r="AN225" s="189"/>
      <c r="AO225" s="189"/>
      <c r="AP225" s="189"/>
      <c r="AQ225" s="189"/>
      <c r="AR225" s="189"/>
      <c r="AS225" s="189"/>
      <c r="AT225" s="189"/>
      <c r="AU225" s="189"/>
      <c r="AV225" s="189"/>
      <c r="AW225" s="294"/>
      <c r="AX225" s="189"/>
      <c r="AY225" s="189"/>
      <c r="AZ225" s="189"/>
      <c r="BA225" s="189"/>
      <c r="BB225" s="257"/>
      <c r="BC225" s="257"/>
      <c r="BD225" s="263">
        <f t="shared" si="25"/>
        <v>18.416666666666668</v>
      </c>
      <c r="BE225" s="267">
        <v>66300</v>
      </c>
      <c r="BF225" s="261">
        <v>380.36023411000002</v>
      </c>
      <c r="BG225" s="261">
        <v>505.648481934534</v>
      </c>
      <c r="BH225" s="261">
        <v>-511.35558168830897</v>
      </c>
      <c r="BI225" s="266">
        <v>52.123113680550603</v>
      </c>
      <c r="BJ225" s="266">
        <v>6.0565673231863801</v>
      </c>
      <c r="BK225" s="263">
        <f t="shared" si="26"/>
        <v>-6.4058889350776305E-2</v>
      </c>
      <c r="BL225" s="263">
        <f t="shared" si="27"/>
        <v>-132.3467885889234</v>
      </c>
      <c r="BM225" s="267">
        <v>66300</v>
      </c>
      <c r="BN225" s="261">
        <v>380.36023411000002</v>
      </c>
      <c r="BO225" s="261">
        <v>512.82493885257702</v>
      </c>
      <c r="BP225" s="261">
        <v>-517.40381627183103</v>
      </c>
      <c r="BQ225" s="266">
        <v>52.170576018642102</v>
      </c>
      <c r="BR225" s="266">
        <v>6.1120273818797299</v>
      </c>
      <c r="BS225" s="263">
        <f t="shared" si="28"/>
        <v>-1.9955033142946554E-2</v>
      </c>
      <c r="BT225" s="263">
        <f t="shared" si="29"/>
        <v>-132.3467885889234</v>
      </c>
      <c r="BU225" s="270"/>
      <c r="BV225" s="264">
        <v>4.3801266178454004</v>
      </c>
      <c r="BW225" s="264">
        <v>-1.97535486792548</v>
      </c>
      <c r="BX225" s="263">
        <f t="shared" si="30"/>
        <v>-0.33799785517833225</v>
      </c>
      <c r="BY225" s="263">
        <f t="shared" si="31"/>
        <v>-5.1985491670007775</v>
      </c>
      <c r="BZ225" s="270"/>
      <c r="CA225" s="270"/>
      <c r="CB225" s="270"/>
      <c r="CC225" s="270"/>
      <c r="CD225" s="270"/>
      <c r="CE225" s="270"/>
      <c r="CF225" s="270"/>
      <c r="CG225" s="270"/>
      <c r="CH225" s="270"/>
      <c r="CI225" s="270"/>
      <c r="CJ225" s="270"/>
      <c r="CK225" s="270"/>
      <c r="CL225" s="270"/>
      <c r="CM225" s="270"/>
      <c r="CN225" s="270"/>
      <c r="CO225" s="270"/>
      <c r="CP225" s="270"/>
      <c r="CQ225" s="270"/>
      <c r="CR225" s="270"/>
    </row>
    <row r="226" spans="1:96" ht="12" customHeight="1">
      <c r="A226" s="270"/>
      <c r="B226" s="270"/>
      <c r="C226" s="270"/>
      <c r="D226" s="270"/>
      <c r="E226" s="270"/>
      <c r="F226" s="270"/>
      <c r="G226" s="270"/>
      <c r="H226" s="270"/>
      <c r="I226" s="270"/>
      <c r="J226" s="270"/>
      <c r="K226" s="270"/>
      <c r="L226" s="270"/>
      <c r="M226" s="270"/>
      <c r="N226" s="270"/>
      <c r="O226" s="270"/>
      <c r="P226" s="270"/>
      <c r="Q226" s="270"/>
      <c r="R226" s="270"/>
      <c r="S226" s="270"/>
      <c r="T226" s="270"/>
      <c r="U226" s="270"/>
      <c r="V226" s="270"/>
      <c r="W226" s="270"/>
      <c r="X226" s="274"/>
      <c r="Y226" s="274"/>
      <c r="Z226" s="274"/>
      <c r="AA226" s="274"/>
      <c r="AB226" s="274"/>
      <c r="AC226" s="274"/>
      <c r="AD226" s="274"/>
      <c r="AE226" s="274"/>
      <c r="AF226" s="274"/>
      <c r="AG226" s="274"/>
      <c r="AH226" s="274"/>
      <c r="AI226" s="274"/>
      <c r="AJ226" s="274"/>
      <c r="AK226" s="274"/>
      <c r="AL226" s="274"/>
      <c r="AM226" s="270"/>
      <c r="AN226" s="189"/>
      <c r="AO226" s="189"/>
      <c r="AP226" s="189"/>
      <c r="AQ226" s="189"/>
      <c r="AR226" s="189"/>
      <c r="AS226" s="189"/>
      <c r="AT226" s="189"/>
      <c r="AU226" s="189"/>
      <c r="AV226" s="189"/>
      <c r="AW226" s="294"/>
      <c r="AX226" s="189"/>
      <c r="AY226" s="189"/>
      <c r="AZ226" s="189"/>
      <c r="BA226" s="189"/>
      <c r="BB226" s="257"/>
      <c r="BC226" s="257"/>
      <c r="BD226" s="263">
        <f t="shared" si="25"/>
        <v>18.5</v>
      </c>
      <c r="BE226" s="267">
        <v>66600</v>
      </c>
      <c r="BF226" s="261">
        <v>375.04941841999999</v>
      </c>
      <c r="BG226" s="261">
        <v>492.88628148170801</v>
      </c>
      <c r="BH226" s="261">
        <v>-498.61563867723999</v>
      </c>
      <c r="BI226" s="266">
        <v>52.030901139756402</v>
      </c>
      <c r="BJ226" s="266">
        <v>5.9638382475150902</v>
      </c>
      <c r="BK226" s="263">
        <f t="shared" si="26"/>
        <v>-0.15678796502206627</v>
      </c>
      <c r="BL226" s="263">
        <f t="shared" si="27"/>
        <v>-137.65760427892343</v>
      </c>
      <c r="BM226" s="267">
        <v>66600</v>
      </c>
      <c r="BN226" s="261">
        <v>375.04941841999999</v>
      </c>
      <c r="BO226" s="261">
        <v>502.90900627818502</v>
      </c>
      <c r="BP226" s="261">
        <v>-507.61808194840302</v>
      </c>
      <c r="BQ226" s="266">
        <v>52.099789706027899</v>
      </c>
      <c r="BR226" s="266">
        <v>6.0400925992021799</v>
      </c>
      <c r="BS226" s="263">
        <f t="shared" si="28"/>
        <v>-9.1889815820496601E-2</v>
      </c>
      <c r="BT226" s="263">
        <f t="shared" si="29"/>
        <v>-137.65760427892343</v>
      </c>
      <c r="BU226" s="270"/>
      <c r="BV226" s="264">
        <v>-8.4622911077499907</v>
      </c>
      <c r="BW226" s="264">
        <v>-10.640046888873</v>
      </c>
      <c r="BX226" s="263">
        <f t="shared" si="30"/>
        <v>-13.180415580773722</v>
      </c>
      <c r="BY226" s="263">
        <f t="shared" si="31"/>
        <v>-13.863241187948297</v>
      </c>
      <c r="BZ226" s="270"/>
      <c r="CA226" s="270"/>
      <c r="CB226" s="270"/>
      <c r="CC226" s="270"/>
      <c r="CD226" s="270"/>
      <c r="CE226" s="270"/>
      <c r="CF226" s="270"/>
      <c r="CG226" s="270"/>
      <c r="CH226" s="270"/>
      <c r="CI226" s="270"/>
      <c r="CJ226" s="270"/>
      <c r="CK226" s="270"/>
      <c r="CL226" s="270"/>
      <c r="CM226" s="270"/>
      <c r="CN226" s="270"/>
      <c r="CO226" s="270"/>
      <c r="CP226" s="270"/>
      <c r="CQ226" s="270"/>
      <c r="CR226" s="270"/>
    </row>
    <row r="227" spans="1:96" ht="12" customHeight="1">
      <c r="A227" s="270"/>
      <c r="B227" s="270"/>
      <c r="C227" s="270"/>
      <c r="D227" s="270"/>
      <c r="E227" s="270"/>
      <c r="F227" s="270"/>
      <c r="G227" s="270"/>
      <c r="H227" s="270"/>
      <c r="I227" s="270"/>
      <c r="J227" s="270"/>
      <c r="K227" s="270"/>
      <c r="L227" s="270"/>
      <c r="M227" s="270"/>
      <c r="N227" s="270"/>
      <c r="O227" s="270"/>
      <c r="P227" s="270"/>
      <c r="Q227" s="270"/>
      <c r="R227" s="270"/>
      <c r="S227" s="270"/>
      <c r="T227" s="270"/>
      <c r="U227" s="270"/>
      <c r="V227" s="270"/>
      <c r="W227" s="270"/>
      <c r="X227" s="274"/>
      <c r="Y227" s="274"/>
      <c r="Z227" s="274"/>
      <c r="AA227" s="274"/>
      <c r="AB227" s="274"/>
      <c r="AC227" s="274"/>
      <c r="AD227" s="274"/>
      <c r="AE227" s="274"/>
      <c r="AF227" s="274"/>
      <c r="AG227" s="274"/>
      <c r="AH227" s="274"/>
      <c r="AI227" s="274"/>
      <c r="AJ227" s="274"/>
      <c r="AK227" s="274"/>
      <c r="AL227" s="274"/>
      <c r="AM227" s="270"/>
      <c r="AN227" s="189"/>
      <c r="AO227" s="189"/>
      <c r="AP227" s="189"/>
      <c r="AQ227" s="189"/>
      <c r="AR227" s="189"/>
      <c r="AS227" s="189"/>
      <c r="AT227" s="189"/>
      <c r="AU227" s="189"/>
      <c r="AV227" s="189"/>
      <c r="AW227" s="294"/>
      <c r="AX227" s="189"/>
      <c r="AY227" s="189"/>
      <c r="AZ227" s="189"/>
      <c r="BA227" s="189"/>
      <c r="BB227" s="257"/>
      <c r="BC227" s="257"/>
      <c r="BD227" s="263">
        <f t="shared" si="25"/>
        <v>18.583333333333332</v>
      </c>
      <c r="BE227" s="267">
        <v>66900</v>
      </c>
      <c r="BF227" s="261">
        <v>371.21386268999998</v>
      </c>
      <c r="BG227" s="261">
        <v>480.30354840417601</v>
      </c>
      <c r="BH227" s="261">
        <v>-486.01073046522401</v>
      </c>
      <c r="BI227" s="266">
        <v>51.938890105469298</v>
      </c>
      <c r="BJ227" s="266">
        <v>5.8716298426848201</v>
      </c>
      <c r="BK227" s="263">
        <f t="shared" si="26"/>
        <v>-0.24899636985233631</v>
      </c>
      <c r="BL227" s="263">
        <f t="shared" si="27"/>
        <v>-141.49316000892344</v>
      </c>
      <c r="BM227" s="267">
        <v>66900</v>
      </c>
      <c r="BN227" s="261">
        <v>371.21386268999998</v>
      </c>
      <c r="BO227" s="261">
        <v>493.09443244029598</v>
      </c>
      <c r="BP227" s="261">
        <v>-497.89559481953</v>
      </c>
      <c r="BQ227" s="266">
        <v>52.029047724295197</v>
      </c>
      <c r="BR227" s="266">
        <v>5.9684658025792299</v>
      </c>
      <c r="BS227" s="263">
        <f t="shared" si="28"/>
        <v>-0.16351661244344662</v>
      </c>
      <c r="BT227" s="263">
        <f t="shared" si="29"/>
        <v>-141.49316000892344</v>
      </c>
      <c r="BU227" s="270"/>
      <c r="BV227" s="264">
        <v>-21.212029146630101</v>
      </c>
      <c r="BW227" s="264">
        <v>-19.188208268208001</v>
      </c>
      <c r="BX227" s="263">
        <f t="shared" si="30"/>
        <v>-25.930153619653833</v>
      </c>
      <c r="BY227" s="263">
        <f t="shared" si="31"/>
        <v>-22.411402567283297</v>
      </c>
      <c r="BZ227" s="270"/>
      <c r="CA227" s="270"/>
      <c r="CB227" s="270"/>
      <c r="CC227" s="270"/>
      <c r="CD227" s="270"/>
      <c r="CE227" s="270"/>
      <c r="CF227" s="270"/>
      <c r="CG227" s="270"/>
      <c r="CH227" s="270"/>
      <c r="CI227" s="270"/>
      <c r="CJ227" s="270"/>
      <c r="CK227" s="270"/>
      <c r="CL227" s="270"/>
      <c r="CM227" s="270"/>
      <c r="CN227" s="270"/>
      <c r="CO227" s="270"/>
      <c r="CP227" s="270"/>
      <c r="CQ227" s="270"/>
      <c r="CR227" s="270"/>
    </row>
    <row r="228" spans="1:96" ht="12" customHeight="1">
      <c r="A228" s="270"/>
      <c r="B228" s="270"/>
      <c r="C228" s="270"/>
      <c r="D228" s="270"/>
      <c r="E228" s="270"/>
      <c r="F228" s="270"/>
      <c r="G228" s="270"/>
      <c r="H228" s="270"/>
      <c r="I228" s="270"/>
      <c r="J228" s="270"/>
      <c r="K228" s="270"/>
      <c r="L228" s="270"/>
      <c r="M228" s="270"/>
      <c r="N228" s="270"/>
      <c r="O228" s="270"/>
      <c r="P228" s="270"/>
      <c r="Q228" s="270"/>
      <c r="R228" s="270"/>
      <c r="S228" s="270"/>
      <c r="T228" s="270"/>
      <c r="U228" s="270"/>
      <c r="V228" s="270"/>
      <c r="W228" s="270"/>
      <c r="X228" s="274"/>
      <c r="Y228" s="274"/>
      <c r="Z228" s="274"/>
      <c r="AA228" s="274"/>
      <c r="AB228" s="274"/>
      <c r="AC228" s="274"/>
      <c r="AD228" s="274"/>
      <c r="AE228" s="274"/>
      <c r="AF228" s="274"/>
      <c r="AG228" s="274"/>
      <c r="AH228" s="274"/>
      <c r="AI228" s="274"/>
      <c r="AJ228" s="274"/>
      <c r="AK228" s="274"/>
      <c r="AL228" s="274"/>
      <c r="AM228" s="270"/>
      <c r="AN228" s="189"/>
      <c r="AO228" s="189"/>
      <c r="AP228" s="189"/>
      <c r="AQ228" s="189"/>
      <c r="AR228" s="189"/>
      <c r="AS228" s="189"/>
      <c r="AT228" s="189"/>
      <c r="AU228" s="189"/>
      <c r="AV228" s="189"/>
      <c r="AW228" s="294"/>
      <c r="AX228" s="189"/>
      <c r="AY228" s="189"/>
      <c r="AZ228" s="189"/>
      <c r="BA228" s="189"/>
      <c r="BB228" s="257"/>
      <c r="BC228" s="257"/>
      <c r="BD228" s="263">
        <f t="shared" si="25"/>
        <v>18.666666666666668</v>
      </c>
      <c r="BE228" s="267">
        <v>67200</v>
      </c>
      <c r="BF228" s="261">
        <v>368.89559005000001</v>
      </c>
      <c r="BG228" s="261">
        <v>467.99625028138598</v>
      </c>
      <c r="BH228" s="261">
        <v>-473.63665512095798</v>
      </c>
      <c r="BI228" s="266">
        <v>51.847793480298002</v>
      </c>
      <c r="BJ228" s="266">
        <v>5.7806699806766497</v>
      </c>
      <c r="BK228" s="263">
        <f t="shared" si="26"/>
        <v>-0.33995623186050672</v>
      </c>
      <c r="BL228" s="263">
        <f t="shared" si="27"/>
        <v>-143.81143264892341</v>
      </c>
      <c r="BM228" s="267">
        <v>67200</v>
      </c>
      <c r="BN228" s="261">
        <v>368.89559005000001</v>
      </c>
      <c r="BO228" s="261">
        <v>483.459042340596</v>
      </c>
      <c r="BP228" s="261">
        <v>-488.31356024894501</v>
      </c>
      <c r="BQ228" s="266">
        <v>51.958916973010901</v>
      </c>
      <c r="BR228" s="266">
        <v>5.8977271522302903</v>
      </c>
      <c r="BS228" s="263">
        <f t="shared" si="28"/>
        <v>-0.23425526279238618</v>
      </c>
      <c r="BT228" s="263">
        <f t="shared" si="29"/>
        <v>-143.81143264892341</v>
      </c>
      <c r="BU228" s="270"/>
      <c r="BV228" s="264">
        <v>-33.729451351549599</v>
      </c>
      <c r="BW228" s="264">
        <v>-27.5262188611554</v>
      </c>
      <c r="BX228" s="263">
        <f t="shared" si="30"/>
        <v>-38.447575824573335</v>
      </c>
      <c r="BY228" s="263">
        <f t="shared" si="31"/>
        <v>-30.749413160230695</v>
      </c>
      <c r="BZ228" s="270"/>
      <c r="CA228" s="270"/>
      <c r="CB228" s="270"/>
      <c r="CC228" s="270"/>
      <c r="CD228" s="270"/>
      <c r="CE228" s="270"/>
      <c r="CF228" s="270"/>
      <c r="CG228" s="270"/>
      <c r="CH228" s="270"/>
      <c r="CI228" s="270"/>
      <c r="CJ228" s="270"/>
      <c r="CK228" s="270"/>
      <c r="CL228" s="270"/>
      <c r="CM228" s="270"/>
      <c r="CN228" s="270"/>
      <c r="CO228" s="270"/>
      <c r="CP228" s="270"/>
      <c r="CQ228" s="270"/>
      <c r="CR228" s="270"/>
    </row>
    <row r="229" spans="1:96" ht="12" customHeight="1">
      <c r="A229" s="270"/>
      <c r="B229" s="270"/>
      <c r="C229" s="270"/>
      <c r="D229" s="270"/>
      <c r="E229" s="270"/>
      <c r="F229" s="270"/>
      <c r="G229" s="270"/>
      <c r="H229" s="270"/>
      <c r="I229" s="270"/>
      <c r="J229" s="270"/>
      <c r="K229" s="270"/>
      <c r="L229" s="270"/>
      <c r="M229" s="270"/>
      <c r="N229" s="270"/>
      <c r="O229" s="270"/>
      <c r="P229" s="270"/>
      <c r="Q229" s="270"/>
      <c r="R229" s="270"/>
      <c r="S229" s="270"/>
      <c r="T229" s="270"/>
      <c r="U229" s="270"/>
      <c r="V229" s="270"/>
      <c r="W229" s="270"/>
      <c r="X229" s="274"/>
      <c r="Y229" s="274"/>
      <c r="Z229" s="274"/>
      <c r="AA229" s="274"/>
      <c r="AB229" s="274"/>
      <c r="AC229" s="274"/>
      <c r="AD229" s="274"/>
      <c r="AE229" s="274"/>
      <c r="AF229" s="274"/>
      <c r="AG229" s="274"/>
      <c r="AH229" s="274"/>
      <c r="AI229" s="274"/>
      <c r="AJ229" s="274"/>
      <c r="AK229" s="274"/>
      <c r="AL229" s="274"/>
      <c r="AM229" s="270"/>
      <c r="AN229" s="189"/>
      <c r="AO229" s="189"/>
      <c r="AP229" s="189"/>
      <c r="AQ229" s="189"/>
      <c r="AR229" s="189"/>
      <c r="AS229" s="189"/>
      <c r="AT229" s="189"/>
      <c r="AU229" s="189"/>
      <c r="AV229" s="189"/>
      <c r="AW229" s="294"/>
      <c r="AX229" s="189"/>
      <c r="AY229" s="189"/>
      <c r="AZ229" s="189"/>
      <c r="BA229" s="189"/>
      <c r="BB229" s="257"/>
      <c r="BC229" s="257"/>
      <c r="BD229" s="263">
        <f t="shared" si="25"/>
        <v>18.75</v>
      </c>
      <c r="BE229" s="267">
        <v>67500</v>
      </c>
      <c r="BF229" s="261">
        <v>368.12</v>
      </c>
      <c r="BG229" s="261">
        <v>456.056817500036</v>
      </c>
      <c r="BH229" s="261">
        <v>-461.58561505956698</v>
      </c>
      <c r="BI229" s="266">
        <v>51.7583273154587</v>
      </c>
      <c r="BJ229" s="266">
        <v>5.6916907413162097</v>
      </c>
      <c r="BK229" s="263">
        <f t="shared" si="26"/>
        <v>-0.42893547122094677</v>
      </c>
      <c r="BL229" s="263">
        <f t="shared" si="27"/>
        <v>-144.58702269892342</v>
      </c>
      <c r="BM229" s="267">
        <v>67500</v>
      </c>
      <c r="BN229" s="261">
        <v>368.12</v>
      </c>
      <c r="BO229" s="261">
        <v>474.07777347787498</v>
      </c>
      <c r="BP229" s="261">
        <v>-478.946325380335</v>
      </c>
      <c r="BQ229" s="266">
        <v>51.889961064077802</v>
      </c>
      <c r="BR229" s="266">
        <v>5.8284538835203703</v>
      </c>
      <c r="BS229" s="263">
        <f t="shared" si="28"/>
        <v>-0.30352853150230619</v>
      </c>
      <c r="BT229" s="263">
        <f t="shared" si="29"/>
        <v>-144.58702269892342</v>
      </c>
      <c r="BU229" s="270"/>
      <c r="BV229" s="264">
        <v>-45.877465916794101</v>
      </c>
      <c r="BW229" s="264">
        <v>-35.5627601111036</v>
      </c>
      <c r="BX229" s="263">
        <f t="shared" si="30"/>
        <v>-50.595590389817836</v>
      </c>
      <c r="BY229" s="263">
        <f t="shared" si="31"/>
        <v>-38.785954410178896</v>
      </c>
      <c r="BZ229" s="270"/>
      <c r="CA229" s="270"/>
      <c r="CB229" s="270"/>
      <c r="CC229" s="270"/>
      <c r="CD229" s="270"/>
      <c r="CE229" s="270"/>
      <c r="CF229" s="270"/>
      <c r="CG229" s="270"/>
      <c r="CH229" s="270"/>
      <c r="CI229" s="270"/>
      <c r="CJ229" s="270"/>
      <c r="CK229" s="270"/>
      <c r="CL229" s="270"/>
      <c r="CM229" s="270"/>
      <c r="CN229" s="270"/>
      <c r="CO229" s="270"/>
      <c r="CP229" s="270"/>
      <c r="CQ229" s="270"/>
      <c r="CR229" s="270"/>
    </row>
    <row r="230" spans="1:96" ht="12" customHeight="1">
      <c r="A230" s="270"/>
      <c r="B230" s="270"/>
      <c r="C230" s="270"/>
      <c r="D230" s="270"/>
      <c r="E230" s="270"/>
      <c r="F230" s="270"/>
      <c r="G230" s="270"/>
      <c r="H230" s="270"/>
      <c r="I230" s="270"/>
      <c r="J230" s="270"/>
      <c r="K230" s="270"/>
      <c r="L230" s="270"/>
      <c r="M230" s="270"/>
      <c r="N230" s="270"/>
      <c r="O230" s="270"/>
      <c r="P230" s="270"/>
      <c r="Q230" s="270"/>
      <c r="R230" s="270"/>
      <c r="S230" s="270"/>
      <c r="T230" s="270"/>
      <c r="U230" s="270"/>
      <c r="V230" s="270"/>
      <c r="W230" s="270"/>
      <c r="X230" s="274"/>
      <c r="Y230" s="274"/>
      <c r="Z230" s="274"/>
      <c r="AA230" s="274"/>
      <c r="AB230" s="274"/>
      <c r="AC230" s="274"/>
      <c r="AD230" s="274"/>
      <c r="AE230" s="274"/>
      <c r="AF230" s="274"/>
      <c r="AG230" s="274"/>
      <c r="AH230" s="274"/>
      <c r="AI230" s="274"/>
      <c r="AJ230" s="274"/>
      <c r="AK230" s="274"/>
      <c r="AL230" s="274"/>
      <c r="AM230" s="270"/>
      <c r="AN230" s="189"/>
      <c r="AO230" s="189"/>
      <c r="AP230" s="189"/>
      <c r="AQ230" s="189"/>
      <c r="AR230" s="189"/>
      <c r="AS230" s="189"/>
      <c r="AT230" s="189"/>
      <c r="AU230" s="189"/>
      <c r="AV230" s="189"/>
      <c r="AW230" s="294"/>
      <c r="AX230" s="189"/>
      <c r="AY230" s="189"/>
      <c r="AZ230" s="189"/>
      <c r="BA230" s="189"/>
      <c r="BB230" s="257"/>
      <c r="BC230" s="257"/>
      <c r="BD230" s="263">
        <f t="shared" si="25"/>
        <v>18.833333333333332</v>
      </c>
      <c r="BE230" s="267">
        <v>67800</v>
      </c>
      <c r="BF230" s="261">
        <v>368.89559005000001</v>
      </c>
      <c r="BG230" s="261">
        <v>444.57445744762202</v>
      </c>
      <c r="BH230" s="261">
        <v>-449.94648129082299</v>
      </c>
      <c r="BI230" s="266">
        <v>51.671212488591699</v>
      </c>
      <c r="BJ230" s="266">
        <v>5.60543021121621</v>
      </c>
      <c r="BK230" s="263">
        <f t="shared" si="26"/>
        <v>-0.51519600132094645</v>
      </c>
      <c r="BL230" s="263">
        <f t="shared" si="27"/>
        <v>-143.81143264892341</v>
      </c>
      <c r="BM230" s="267">
        <v>67800</v>
      </c>
      <c r="BN230" s="261">
        <v>368.89559005000001</v>
      </c>
      <c r="BO230" s="261">
        <v>465.02282044846299</v>
      </c>
      <c r="BP230" s="261">
        <v>-469.86548497071601</v>
      </c>
      <c r="BQ230" s="266">
        <v>51.8227407214927</v>
      </c>
      <c r="BR230" s="266">
        <v>5.7612208105277798</v>
      </c>
      <c r="BS230" s="263">
        <f t="shared" si="28"/>
        <v>-0.3707616044948967</v>
      </c>
      <c r="BT230" s="263">
        <f t="shared" si="29"/>
        <v>-143.81143264892341</v>
      </c>
      <c r="BU230" s="270"/>
      <c r="BV230" s="264">
        <v>-57.523026818563203</v>
      </c>
      <c r="BW230" s="264">
        <v>-43.209815177714397</v>
      </c>
      <c r="BX230" s="263">
        <f t="shared" si="30"/>
        <v>-62.241151291586938</v>
      </c>
      <c r="BY230" s="263">
        <f t="shared" si="31"/>
        <v>-46.433009476789692</v>
      </c>
      <c r="BZ230" s="270"/>
      <c r="CA230" s="270"/>
      <c r="CB230" s="270"/>
      <c r="CC230" s="270"/>
      <c r="CD230" s="270"/>
      <c r="CE230" s="270"/>
      <c r="CF230" s="270"/>
      <c r="CG230" s="270"/>
      <c r="CH230" s="270"/>
      <c r="CI230" s="270"/>
      <c r="CJ230" s="270"/>
      <c r="CK230" s="270"/>
      <c r="CL230" s="270"/>
      <c r="CM230" s="270"/>
      <c r="CN230" s="270"/>
      <c r="CO230" s="270"/>
      <c r="CP230" s="270"/>
      <c r="CQ230" s="270"/>
      <c r="CR230" s="270"/>
    </row>
    <row r="231" spans="1:96" ht="12" customHeight="1">
      <c r="A231" s="270"/>
      <c r="B231" s="270"/>
      <c r="C231" s="270"/>
      <c r="D231" s="270"/>
      <c r="E231" s="270"/>
      <c r="F231" s="270"/>
      <c r="G231" s="270"/>
      <c r="H231" s="270"/>
      <c r="I231" s="270"/>
      <c r="J231" s="270"/>
      <c r="K231" s="270"/>
      <c r="L231" s="270"/>
      <c r="M231" s="270"/>
      <c r="N231" s="270"/>
      <c r="O231" s="270"/>
      <c r="P231" s="270"/>
      <c r="Q231" s="270"/>
      <c r="R231" s="270"/>
      <c r="S231" s="270"/>
      <c r="T231" s="270"/>
      <c r="U231" s="270"/>
      <c r="V231" s="270"/>
      <c r="W231" s="270"/>
      <c r="X231" s="274"/>
      <c r="Y231" s="274"/>
      <c r="Z231" s="274"/>
      <c r="AA231" s="274"/>
      <c r="AB231" s="274"/>
      <c r="AC231" s="274"/>
      <c r="AD231" s="274"/>
      <c r="AE231" s="274"/>
      <c r="AF231" s="274"/>
      <c r="AG231" s="274"/>
      <c r="AH231" s="274"/>
      <c r="AI231" s="274"/>
      <c r="AJ231" s="274"/>
      <c r="AK231" s="274"/>
      <c r="AL231" s="274"/>
      <c r="AM231" s="270"/>
      <c r="AN231" s="189"/>
      <c r="AO231" s="189"/>
      <c r="AP231" s="189"/>
      <c r="AQ231" s="189"/>
      <c r="AR231" s="189"/>
      <c r="AS231" s="189"/>
      <c r="AT231" s="189"/>
      <c r="AU231" s="189"/>
      <c r="AV231" s="189"/>
      <c r="AW231" s="294"/>
      <c r="AX231" s="189"/>
      <c r="AY231" s="189"/>
      <c r="AZ231" s="189"/>
      <c r="BA231" s="189"/>
      <c r="BB231" s="257"/>
      <c r="BC231" s="257"/>
      <c r="BD231" s="263">
        <f t="shared" si="25"/>
        <v>18.916666666666668</v>
      </c>
      <c r="BE231" s="267">
        <v>68100</v>
      </c>
      <c r="BF231" s="261">
        <v>371.21386268999998</v>
      </c>
      <c r="BG231" s="261">
        <v>433.63564231585599</v>
      </c>
      <c r="BH231" s="261">
        <v>-438.80523340679201</v>
      </c>
      <c r="BI231" s="266">
        <v>51.587177177341999</v>
      </c>
      <c r="BJ231" s="266">
        <v>5.52263501733478</v>
      </c>
      <c r="BK231" s="263">
        <f t="shared" si="26"/>
        <v>-0.59799119520237642</v>
      </c>
      <c r="BL231" s="263">
        <f t="shared" si="27"/>
        <v>-141.49316000892344</v>
      </c>
      <c r="BM231" s="267">
        <v>68100</v>
      </c>
      <c r="BN231" s="261">
        <v>371.21386268999998</v>
      </c>
      <c r="BO231" s="261">
        <v>456.36390132541999</v>
      </c>
      <c r="BP231" s="261">
        <v>-461.14011085349398</v>
      </c>
      <c r="BQ231" s="266">
        <v>51.757814748724797</v>
      </c>
      <c r="BR231" s="266">
        <v>5.6966013616860103</v>
      </c>
      <c r="BS231" s="263">
        <f t="shared" si="28"/>
        <v>-0.43538105333666621</v>
      </c>
      <c r="BT231" s="263">
        <f t="shared" si="29"/>
        <v>-141.49316000892344</v>
      </c>
      <c r="BU231" s="270"/>
      <c r="BV231" s="264">
        <v>-68.538590945628997</v>
      </c>
      <c r="BW231" s="264">
        <v>-50.383632904375297</v>
      </c>
      <c r="BX231" s="263">
        <f t="shared" si="30"/>
        <v>-73.256715418652732</v>
      </c>
      <c r="BY231" s="263">
        <f t="shared" si="31"/>
        <v>-53.606827203450592</v>
      </c>
      <c r="BZ231" s="270"/>
      <c r="CA231" s="270"/>
      <c r="CB231" s="270"/>
      <c r="CC231" s="270"/>
      <c r="CD231" s="270"/>
      <c r="CE231" s="270"/>
      <c r="CF231" s="270"/>
      <c r="CG231" s="270"/>
      <c r="CH231" s="270"/>
      <c r="CI231" s="270"/>
      <c r="CJ231" s="270"/>
      <c r="CK231" s="270"/>
      <c r="CL231" s="270"/>
      <c r="CM231" s="270"/>
      <c r="CN231" s="270"/>
      <c r="CO231" s="270"/>
      <c r="CP231" s="270"/>
      <c r="CQ231" s="270"/>
      <c r="CR231" s="270"/>
    </row>
    <row r="232" spans="1:96" ht="12" customHeight="1">
      <c r="A232" s="270"/>
      <c r="B232" s="270"/>
      <c r="C232" s="270"/>
      <c r="D232" s="270"/>
      <c r="E232" s="270"/>
      <c r="F232" s="270"/>
      <c r="G232" s="270"/>
      <c r="H232" s="270"/>
      <c r="I232" s="270"/>
      <c r="J232" s="270"/>
      <c r="K232" s="270"/>
      <c r="L232" s="270"/>
      <c r="M232" s="270"/>
      <c r="N232" s="270"/>
      <c r="O232" s="270"/>
      <c r="P232" s="270"/>
      <c r="Q232" s="270"/>
      <c r="R232" s="270"/>
      <c r="S232" s="270"/>
      <c r="T232" s="270"/>
      <c r="U232" s="270"/>
      <c r="V232" s="270"/>
      <c r="W232" s="270"/>
      <c r="X232" s="274"/>
      <c r="Y232" s="274"/>
      <c r="Z232" s="274"/>
      <c r="AA232" s="274"/>
      <c r="AB232" s="274"/>
      <c r="AC232" s="274"/>
      <c r="AD232" s="274"/>
      <c r="AE232" s="274"/>
      <c r="AF232" s="274"/>
      <c r="AG232" s="274"/>
      <c r="AH232" s="274"/>
      <c r="AI232" s="274"/>
      <c r="AJ232" s="274"/>
      <c r="AK232" s="274"/>
      <c r="AL232" s="274"/>
      <c r="AM232" s="270"/>
      <c r="AN232" s="189"/>
      <c r="AO232" s="189"/>
      <c r="AP232" s="189"/>
      <c r="AQ232" s="189"/>
      <c r="AR232" s="189"/>
      <c r="AS232" s="189"/>
      <c r="AT232" s="189"/>
      <c r="AU232" s="189"/>
      <c r="AV232" s="189"/>
      <c r="AW232" s="294"/>
      <c r="AX232" s="189"/>
      <c r="AY232" s="189"/>
      <c r="AZ232" s="189"/>
      <c r="BA232" s="189"/>
      <c r="BB232" s="257"/>
      <c r="BC232" s="257"/>
      <c r="BD232" s="263">
        <f t="shared" si="25"/>
        <v>19</v>
      </c>
      <c r="BE232" s="267">
        <v>68400</v>
      </c>
      <c r="BF232" s="261">
        <v>375.04941841999999</v>
      </c>
      <c r="BG232" s="261">
        <v>423.32475675709298</v>
      </c>
      <c r="BH232" s="261">
        <v>-428.24556594580599</v>
      </c>
      <c r="BI232" s="266">
        <v>51.506960046462403</v>
      </c>
      <c r="BJ232" s="266">
        <v>5.4440634610557002</v>
      </c>
      <c r="BK232" s="263">
        <f t="shared" si="26"/>
        <v>-0.67656275148145628</v>
      </c>
      <c r="BL232" s="263">
        <f t="shared" si="27"/>
        <v>-137.65760427892343</v>
      </c>
      <c r="BM232" s="267">
        <v>68400</v>
      </c>
      <c r="BN232" s="261">
        <v>375.04941841999999</v>
      </c>
      <c r="BO232" s="261">
        <v>448.16863094744701</v>
      </c>
      <c r="BP232" s="261">
        <v>-452.83709320806503</v>
      </c>
      <c r="BQ232" s="266">
        <v>51.695741486942197</v>
      </c>
      <c r="BR232" s="266">
        <v>5.6351690403958496</v>
      </c>
      <c r="BS232" s="263">
        <f t="shared" si="28"/>
        <v>-0.49681337462682684</v>
      </c>
      <c r="BT232" s="263">
        <f t="shared" si="29"/>
        <v>-137.65760427892343</v>
      </c>
      <c r="BU232" s="270"/>
      <c r="BV232" s="264">
        <v>-78.803514961654102</v>
      </c>
      <c r="BW232" s="264">
        <v>-57.0056450675402</v>
      </c>
      <c r="BX232" s="263">
        <f t="shared" si="30"/>
        <v>-83.521639434677837</v>
      </c>
      <c r="BY232" s="263">
        <f t="shared" si="31"/>
        <v>-60.228839366615496</v>
      </c>
      <c r="BZ232" s="270"/>
      <c r="CA232" s="270"/>
      <c r="CB232" s="270"/>
      <c r="CC232" s="270"/>
      <c r="CD232" s="270"/>
      <c r="CE232" s="270"/>
      <c r="CF232" s="270"/>
      <c r="CG232" s="270"/>
      <c r="CH232" s="270"/>
      <c r="CI232" s="270"/>
      <c r="CJ232" s="270"/>
      <c r="CK232" s="270"/>
      <c r="CL232" s="270"/>
      <c r="CM232" s="270"/>
      <c r="CN232" s="270"/>
      <c r="CO232" s="270"/>
      <c r="CP232" s="270"/>
      <c r="CQ232" s="270"/>
      <c r="CR232" s="270"/>
    </row>
    <row r="233" spans="1:96" ht="12" customHeight="1">
      <c r="A233" s="270"/>
      <c r="B233" s="270"/>
      <c r="C233" s="270"/>
      <c r="D233" s="270"/>
      <c r="E233" s="270"/>
      <c r="F233" s="270"/>
      <c r="G233" s="270"/>
      <c r="H233" s="270"/>
      <c r="I233" s="270"/>
      <c r="J233" s="270"/>
      <c r="K233" s="270"/>
      <c r="L233" s="270"/>
      <c r="M233" s="270"/>
      <c r="N233" s="270"/>
      <c r="O233" s="270"/>
      <c r="P233" s="270"/>
      <c r="Q233" s="270"/>
      <c r="R233" s="270"/>
      <c r="S233" s="270"/>
      <c r="T233" s="270"/>
      <c r="U233" s="270"/>
      <c r="V233" s="270"/>
      <c r="W233" s="270"/>
      <c r="X233" s="274"/>
      <c r="Y233" s="274"/>
      <c r="Z233" s="274"/>
      <c r="AA233" s="274"/>
      <c r="AB233" s="274"/>
      <c r="AC233" s="274"/>
      <c r="AD233" s="274"/>
      <c r="AE233" s="274"/>
      <c r="AF233" s="274"/>
      <c r="AG233" s="274"/>
      <c r="AH233" s="274"/>
      <c r="AI233" s="274"/>
      <c r="AJ233" s="274"/>
      <c r="AK233" s="274"/>
      <c r="AL233" s="274"/>
      <c r="AM233" s="270"/>
      <c r="AN233" s="189"/>
      <c r="AO233" s="189"/>
      <c r="AP233" s="189"/>
      <c r="AQ233" s="189"/>
      <c r="AR233" s="189"/>
      <c r="AS233" s="189"/>
      <c r="AT233" s="189"/>
      <c r="AU233" s="189"/>
      <c r="AV233" s="189"/>
      <c r="AW233" s="294"/>
      <c r="AX233" s="189"/>
      <c r="AY233" s="189"/>
      <c r="AZ233" s="189"/>
      <c r="BA233" s="189"/>
      <c r="BB233" s="257"/>
      <c r="BC233" s="257"/>
      <c r="BD233" s="263">
        <f t="shared" si="25"/>
        <v>19.083333333333332</v>
      </c>
      <c r="BE233" s="267">
        <v>68700</v>
      </c>
      <c r="BF233" s="261">
        <v>380.36023411000002</v>
      </c>
      <c r="BG233" s="261">
        <v>413.724881777321</v>
      </c>
      <c r="BH233" s="261">
        <v>-418.34964406574699</v>
      </c>
      <c r="BI233" s="266">
        <v>51.431313971359501</v>
      </c>
      <c r="BJ233" s="266">
        <v>5.3704890007370301</v>
      </c>
      <c r="BK233" s="263">
        <f t="shared" si="26"/>
        <v>-0.75013721180012638</v>
      </c>
      <c r="BL233" s="263">
        <f t="shared" si="27"/>
        <v>-132.3467885889234</v>
      </c>
      <c r="BM233" s="267">
        <v>68700</v>
      </c>
      <c r="BN233" s="261">
        <v>380.36023411000002</v>
      </c>
      <c r="BO233" s="261">
        <v>440.50297938396199</v>
      </c>
      <c r="BP233" s="261">
        <v>-445.02157614870799</v>
      </c>
      <c r="BQ233" s="266">
        <v>51.637080628509402</v>
      </c>
      <c r="BR233" s="266">
        <v>5.5774991325547703</v>
      </c>
      <c r="BS233" s="263">
        <f t="shared" si="28"/>
        <v>-0.55448328246790624</v>
      </c>
      <c r="BT233" s="263">
        <f t="shared" si="29"/>
        <v>-132.3467885889234</v>
      </c>
      <c r="BU233" s="270"/>
      <c r="BV233" s="264">
        <v>-88.205376600628497</v>
      </c>
      <c r="BW233" s="264">
        <v>-63.003326862177303</v>
      </c>
      <c r="BX233" s="263">
        <f t="shared" si="30"/>
        <v>-92.923501073652233</v>
      </c>
      <c r="BY233" s="263">
        <f t="shared" si="31"/>
        <v>-66.226521161252606</v>
      </c>
      <c r="BZ233" s="270"/>
      <c r="CA233" s="270"/>
      <c r="CB233" s="270"/>
      <c r="CC233" s="270"/>
      <c r="CD233" s="270"/>
      <c r="CE233" s="270"/>
      <c r="CF233" s="270"/>
      <c r="CG233" s="270"/>
      <c r="CH233" s="270"/>
      <c r="CI233" s="270"/>
      <c r="CJ233" s="270"/>
      <c r="CK233" s="270"/>
      <c r="CL233" s="270"/>
      <c r="CM233" s="270"/>
      <c r="CN233" s="270"/>
      <c r="CO233" s="270"/>
      <c r="CP233" s="270"/>
      <c r="CQ233" s="270"/>
      <c r="CR233" s="270"/>
    </row>
    <row r="234" spans="1:96" ht="12" customHeight="1">
      <c r="A234" s="270"/>
      <c r="B234" s="270"/>
      <c r="C234" s="270"/>
      <c r="D234" s="270"/>
      <c r="E234" s="270"/>
      <c r="F234" s="270"/>
      <c r="G234" s="270"/>
      <c r="H234" s="270"/>
      <c r="I234" s="270"/>
      <c r="J234" s="270"/>
      <c r="K234" s="270"/>
      <c r="L234" s="270"/>
      <c r="M234" s="270"/>
      <c r="N234" s="270"/>
      <c r="O234" s="270"/>
      <c r="P234" s="270"/>
      <c r="Q234" s="270"/>
      <c r="R234" s="270"/>
      <c r="S234" s="270"/>
      <c r="T234" s="270"/>
      <c r="U234" s="270"/>
      <c r="V234" s="270"/>
      <c r="W234" s="270"/>
      <c r="X234" s="274"/>
      <c r="Y234" s="274"/>
      <c r="Z234" s="274"/>
      <c r="AA234" s="274"/>
      <c r="AB234" s="274"/>
      <c r="AC234" s="274"/>
      <c r="AD234" s="274"/>
      <c r="AE234" s="274"/>
      <c r="AF234" s="274"/>
      <c r="AG234" s="274"/>
      <c r="AH234" s="274"/>
      <c r="AI234" s="274"/>
      <c r="AJ234" s="274"/>
      <c r="AK234" s="274"/>
      <c r="AL234" s="274"/>
      <c r="AM234" s="270"/>
      <c r="AN234" s="189"/>
      <c r="AO234" s="189"/>
      <c r="AP234" s="189"/>
      <c r="AQ234" s="189"/>
      <c r="AR234" s="189"/>
      <c r="AS234" s="189"/>
      <c r="AT234" s="189"/>
      <c r="AU234" s="189"/>
      <c r="AV234" s="189"/>
      <c r="AW234" s="294"/>
      <c r="AX234" s="189"/>
      <c r="AY234" s="189"/>
      <c r="AZ234" s="189"/>
      <c r="BA234" s="189"/>
      <c r="BB234" s="257"/>
      <c r="BC234" s="257"/>
      <c r="BD234" s="263">
        <f t="shared" si="25"/>
        <v>19.166666666666668</v>
      </c>
      <c r="BE234" s="267">
        <v>69000</v>
      </c>
      <c r="BF234" s="261">
        <v>387.08812332999997</v>
      </c>
      <c r="BG234" s="261">
        <v>404.91867695397798</v>
      </c>
      <c r="BH234" s="261">
        <v>-409.19898006484499</v>
      </c>
      <c r="BI234" s="266">
        <v>51.3610099823604</v>
      </c>
      <c r="BJ234" s="266">
        <v>5.3027036633310596</v>
      </c>
      <c r="BK234" s="263">
        <f t="shared" si="26"/>
        <v>-0.81792254920609686</v>
      </c>
      <c r="BL234" s="263">
        <f t="shared" si="27"/>
        <v>-125.61889936892345</v>
      </c>
      <c r="BM234" s="267">
        <v>69000</v>
      </c>
      <c r="BN234" s="261">
        <v>387.08812332999997</v>
      </c>
      <c r="BO234" s="261">
        <v>433.43178475481602</v>
      </c>
      <c r="BP234" s="261">
        <v>-437.75746256320201</v>
      </c>
      <c r="BQ234" s="266">
        <v>51.5823951703319</v>
      </c>
      <c r="BR234" s="266">
        <v>5.5241703888566702</v>
      </c>
      <c r="BS234" s="263">
        <f t="shared" si="28"/>
        <v>-0.60781202616600627</v>
      </c>
      <c r="BT234" s="263">
        <f t="shared" si="29"/>
        <v>-125.61889936892345</v>
      </c>
      <c r="BU234" s="270"/>
      <c r="BV234" s="264">
        <v>-96.641205924488901</v>
      </c>
      <c r="BW234" s="264">
        <v>-68.310991199214996</v>
      </c>
      <c r="BX234" s="263">
        <f t="shared" si="30"/>
        <v>-101.35933039751264</v>
      </c>
      <c r="BY234" s="263">
        <f t="shared" si="31"/>
        <v>-71.534185498290299</v>
      </c>
      <c r="BZ234" s="270"/>
      <c r="CA234" s="270"/>
      <c r="CB234" s="270"/>
      <c r="CC234" s="270"/>
      <c r="CD234" s="270"/>
      <c r="CE234" s="270"/>
      <c r="CF234" s="270"/>
      <c r="CG234" s="270"/>
      <c r="CH234" s="270"/>
      <c r="CI234" s="270"/>
      <c r="CJ234" s="270"/>
      <c r="CK234" s="270"/>
      <c r="CL234" s="270"/>
      <c r="CM234" s="270"/>
      <c r="CN234" s="270"/>
      <c r="CO234" s="270"/>
      <c r="CP234" s="270"/>
      <c r="CQ234" s="270"/>
      <c r="CR234" s="270"/>
    </row>
    <row r="235" spans="1:96" ht="12" customHeight="1">
      <c r="A235" s="270"/>
      <c r="B235" s="270"/>
      <c r="C235" s="270"/>
      <c r="D235" s="270"/>
      <c r="E235" s="270"/>
      <c r="F235" s="270"/>
      <c r="G235" s="270"/>
      <c r="H235" s="270"/>
      <c r="I235" s="270"/>
      <c r="J235" s="270"/>
      <c r="K235" s="270"/>
      <c r="L235" s="270"/>
      <c r="M235" s="270"/>
      <c r="N235" s="270"/>
      <c r="O235" s="270"/>
      <c r="P235" s="270"/>
      <c r="Q235" s="270"/>
      <c r="R235" s="270"/>
      <c r="S235" s="270"/>
      <c r="T235" s="270"/>
      <c r="U235" s="270"/>
      <c r="V235" s="270"/>
      <c r="W235" s="270"/>
      <c r="X235" s="274"/>
      <c r="Y235" s="274"/>
      <c r="Z235" s="274"/>
      <c r="AA235" s="274"/>
      <c r="AB235" s="274"/>
      <c r="AC235" s="274"/>
      <c r="AD235" s="274"/>
      <c r="AE235" s="274"/>
      <c r="AF235" s="274"/>
      <c r="AG235" s="274"/>
      <c r="AH235" s="274"/>
      <c r="AI235" s="274"/>
      <c r="AJ235" s="274"/>
      <c r="AK235" s="274"/>
      <c r="AL235" s="274"/>
      <c r="AM235" s="270"/>
      <c r="AN235" s="189"/>
      <c r="AO235" s="189"/>
      <c r="AP235" s="189"/>
      <c r="AQ235" s="189"/>
      <c r="AR235" s="189"/>
      <c r="AS235" s="189"/>
      <c r="AT235" s="189"/>
      <c r="AU235" s="189"/>
      <c r="AV235" s="189"/>
      <c r="AW235" s="294"/>
      <c r="AX235" s="189"/>
      <c r="AY235" s="189"/>
      <c r="AZ235" s="189"/>
      <c r="BA235" s="189"/>
      <c r="BB235" s="257"/>
      <c r="BC235" s="257"/>
      <c r="BD235" s="263">
        <f t="shared" si="25"/>
        <v>19.25</v>
      </c>
      <c r="BE235" s="267">
        <v>69300</v>
      </c>
      <c r="BF235" s="261">
        <v>395.15937394000002</v>
      </c>
      <c r="BG235" s="261">
        <v>396.98930259930302</v>
      </c>
      <c r="BH235" s="261">
        <v>-400.87538551357699</v>
      </c>
      <c r="BI235" s="266">
        <v>51.296840918268501</v>
      </c>
      <c r="BJ235" s="266">
        <v>5.2415207374700303</v>
      </c>
      <c r="BK235" s="263">
        <f t="shared" si="26"/>
        <v>-0.87910547506712611</v>
      </c>
      <c r="BL235" s="263">
        <f t="shared" si="27"/>
        <v>-117.5476487589234</v>
      </c>
      <c r="BM235" s="267">
        <v>69300</v>
      </c>
      <c r="BN235" s="261">
        <v>395.15937394000002</v>
      </c>
      <c r="BO235" s="261">
        <v>427.01927766164602</v>
      </c>
      <c r="BP235" s="261">
        <v>-431.10795298429298</v>
      </c>
      <c r="BQ235" s="266">
        <v>51.532253186635202</v>
      </c>
      <c r="BR235" s="266">
        <v>5.4757662895664003</v>
      </c>
      <c r="BS235" s="263">
        <f t="shared" si="28"/>
        <v>-0.65621612545627617</v>
      </c>
      <c r="BT235" s="263">
        <f t="shared" si="29"/>
        <v>-117.5476487589234</v>
      </c>
      <c r="BU235" s="270"/>
      <c r="BV235" s="264">
        <v>-104.01861305808499</v>
      </c>
      <c r="BW235" s="264">
        <v>-72.870508115776104</v>
      </c>
      <c r="BX235" s="263">
        <f t="shared" si="30"/>
        <v>-108.73673753110873</v>
      </c>
      <c r="BY235" s="263">
        <f t="shared" si="31"/>
        <v>-76.093702414851407</v>
      </c>
      <c r="BZ235" s="270"/>
      <c r="CA235" s="270"/>
      <c r="CB235" s="270"/>
      <c r="CC235" s="270"/>
      <c r="CD235" s="270"/>
      <c r="CE235" s="270"/>
      <c r="CF235" s="270"/>
      <c r="CG235" s="270"/>
      <c r="CH235" s="270"/>
      <c r="CI235" s="270"/>
      <c r="CJ235" s="270"/>
      <c r="CK235" s="270"/>
      <c r="CL235" s="270"/>
      <c r="CM235" s="270"/>
      <c r="CN235" s="270"/>
      <c r="CO235" s="270"/>
      <c r="CP235" s="270"/>
      <c r="CQ235" s="270"/>
      <c r="CR235" s="270"/>
    </row>
    <row r="236" spans="1:96" ht="12" customHeight="1">
      <c r="A236" s="270"/>
      <c r="B236" s="270"/>
      <c r="C236" s="270"/>
      <c r="D236" s="270"/>
      <c r="E236" s="270"/>
      <c r="F236" s="270"/>
      <c r="G236" s="270"/>
      <c r="H236" s="270"/>
      <c r="I236" s="270"/>
      <c r="J236" s="270"/>
      <c r="K236" s="270"/>
      <c r="L236" s="270"/>
      <c r="M236" s="270"/>
      <c r="N236" s="270"/>
      <c r="O236" s="270"/>
      <c r="P236" s="270"/>
      <c r="Q236" s="270"/>
      <c r="R236" s="270"/>
      <c r="S236" s="270"/>
      <c r="T236" s="270"/>
      <c r="U236" s="270"/>
      <c r="V236" s="270"/>
      <c r="W236" s="270"/>
      <c r="X236" s="274"/>
      <c r="Y236" s="274"/>
      <c r="Z236" s="274"/>
      <c r="AA236" s="274"/>
      <c r="AB236" s="274"/>
      <c r="AC236" s="274"/>
      <c r="AD236" s="274"/>
      <c r="AE236" s="274"/>
      <c r="AF236" s="274"/>
      <c r="AG236" s="274"/>
      <c r="AH236" s="274"/>
      <c r="AI236" s="274"/>
      <c r="AJ236" s="274"/>
      <c r="AK236" s="274"/>
      <c r="AL236" s="274"/>
      <c r="AM236" s="270"/>
      <c r="AN236" s="189"/>
      <c r="AO236" s="189"/>
      <c r="AP236" s="189"/>
      <c r="AQ236" s="189"/>
      <c r="AR236" s="189"/>
      <c r="AS236" s="189"/>
      <c r="AT236" s="189"/>
      <c r="AU236" s="189"/>
      <c r="AV236" s="189"/>
      <c r="AW236" s="294"/>
      <c r="AX236" s="189"/>
      <c r="AY236" s="189"/>
      <c r="AZ236" s="189"/>
      <c r="BA236" s="189"/>
      <c r="BB236" s="257"/>
      <c r="BC236" s="257"/>
      <c r="BD236" s="263">
        <f t="shared" si="25"/>
        <v>19.333333333333332</v>
      </c>
      <c r="BE236" s="267">
        <v>69600</v>
      </c>
      <c r="BF236" s="261">
        <v>404.48555561000001</v>
      </c>
      <c r="BG236" s="261">
        <v>390.02129504413602</v>
      </c>
      <c r="BH236" s="261">
        <v>-393.461929621536</v>
      </c>
      <c r="BI236" s="266">
        <v>51.239624013179998</v>
      </c>
      <c r="BJ236" s="266">
        <v>5.1877758048086102</v>
      </c>
      <c r="BK236" s="263">
        <f t="shared" si="26"/>
        <v>-0.93285040772854622</v>
      </c>
      <c r="BL236" s="263">
        <f t="shared" si="27"/>
        <v>-108.22146708892342</v>
      </c>
      <c r="BM236" s="267">
        <v>69600</v>
      </c>
      <c r="BN236" s="261">
        <v>404.48555561000001</v>
      </c>
      <c r="BO236" s="261">
        <v>421.329559277302</v>
      </c>
      <c r="BP236" s="261">
        <v>-425.13606995145102</v>
      </c>
      <c r="BQ236" s="266">
        <v>51.487228968437996</v>
      </c>
      <c r="BR236" s="266">
        <v>5.4328753538285097</v>
      </c>
      <c r="BS236" s="263">
        <f t="shared" si="28"/>
        <v>-0.69910706119416677</v>
      </c>
      <c r="BT236" s="263">
        <f t="shared" si="29"/>
        <v>-108.22146708892342</v>
      </c>
      <c r="BU236" s="270"/>
      <c r="BV236" s="264">
        <v>-110.25680005046</v>
      </c>
      <c r="BW236" s="264">
        <v>-76.631941419164804</v>
      </c>
      <c r="BX236" s="263">
        <f t="shared" si="30"/>
        <v>-114.97492452348374</v>
      </c>
      <c r="BY236" s="263">
        <f t="shared" si="31"/>
        <v>-79.855135718240106</v>
      </c>
      <c r="BZ236" s="270"/>
      <c r="CA236" s="270"/>
      <c r="CB236" s="270"/>
      <c r="CC236" s="270"/>
      <c r="CD236" s="270"/>
      <c r="CE236" s="270"/>
      <c r="CF236" s="270"/>
      <c r="CG236" s="270"/>
      <c r="CH236" s="270"/>
      <c r="CI236" s="270"/>
      <c r="CJ236" s="270"/>
      <c r="CK236" s="270"/>
      <c r="CL236" s="270"/>
      <c r="CM236" s="270"/>
      <c r="CN236" s="270"/>
      <c r="CO236" s="270"/>
      <c r="CP236" s="270"/>
      <c r="CQ236" s="270"/>
      <c r="CR236" s="270"/>
    </row>
    <row r="237" spans="1:96" ht="12" customHeight="1">
      <c r="A237" s="270"/>
      <c r="B237" s="270"/>
      <c r="C237" s="270"/>
      <c r="D237" s="270"/>
      <c r="E237" s="270"/>
      <c r="F237" s="270"/>
      <c r="G237" s="270"/>
      <c r="H237" s="270"/>
      <c r="I237" s="270"/>
      <c r="J237" s="270"/>
      <c r="K237" s="270"/>
      <c r="L237" s="270"/>
      <c r="M237" s="270"/>
      <c r="N237" s="270"/>
      <c r="O237" s="270"/>
      <c r="P237" s="270"/>
      <c r="Q237" s="270"/>
      <c r="R237" s="270"/>
      <c r="S237" s="270"/>
      <c r="T237" s="270"/>
      <c r="U237" s="270"/>
      <c r="V237" s="270"/>
      <c r="W237" s="270"/>
      <c r="X237" s="274"/>
      <c r="Y237" s="274"/>
      <c r="Z237" s="274"/>
      <c r="AA237" s="274"/>
      <c r="AB237" s="274"/>
      <c r="AC237" s="274"/>
      <c r="AD237" s="274"/>
      <c r="AE237" s="274"/>
      <c r="AF237" s="274"/>
      <c r="AG237" s="274"/>
      <c r="AH237" s="274"/>
      <c r="AI237" s="274"/>
      <c r="AJ237" s="274"/>
      <c r="AK237" s="274"/>
      <c r="AL237" s="274"/>
      <c r="AM237" s="270"/>
      <c r="AN237" s="189"/>
      <c r="AO237" s="189"/>
      <c r="AP237" s="189"/>
      <c r="AQ237" s="189"/>
      <c r="AR237" s="189"/>
      <c r="AS237" s="189"/>
      <c r="AT237" s="189"/>
      <c r="AU237" s="189"/>
      <c r="AV237" s="189"/>
      <c r="AW237" s="294"/>
      <c r="AX237" s="189"/>
      <c r="AY237" s="189"/>
      <c r="AZ237" s="189"/>
      <c r="BA237" s="189"/>
      <c r="BB237" s="257"/>
      <c r="BC237" s="257"/>
      <c r="BD237" s="263">
        <f t="shared" si="25"/>
        <v>19.416666666666668</v>
      </c>
      <c r="BE237" s="267">
        <v>69900</v>
      </c>
      <c r="BF237" s="261">
        <v>414.96448874999999</v>
      </c>
      <c r="BG237" s="261">
        <v>384.10127052126398</v>
      </c>
      <c r="BH237" s="261">
        <v>-387.04380104602899</v>
      </c>
      <c r="BI237" s="266">
        <v>51.190201302889101</v>
      </c>
      <c r="BJ237" s="266">
        <v>5.1423248105222203</v>
      </c>
      <c r="BK237" s="263">
        <f t="shared" si="26"/>
        <v>-0.97830140201493609</v>
      </c>
      <c r="BL237" s="263">
        <f t="shared" si="27"/>
        <v>-97.742533948923437</v>
      </c>
      <c r="BM237" s="267">
        <v>69900</v>
      </c>
      <c r="BN237" s="261">
        <v>414.96448874999999</v>
      </c>
      <c r="BO237" s="261">
        <v>416.426956651789</v>
      </c>
      <c r="BP237" s="261">
        <v>-419.90510246392603</v>
      </c>
      <c r="BQ237" s="266">
        <v>51.447902919864099</v>
      </c>
      <c r="BR237" s="266">
        <v>5.3960897920266699</v>
      </c>
      <c r="BS237" s="263">
        <f t="shared" si="28"/>
        <v>-0.73589262299600655</v>
      </c>
      <c r="BT237" s="263">
        <f t="shared" si="29"/>
        <v>-97.742533948923437</v>
      </c>
      <c r="BU237" s="270"/>
      <c r="BV237" s="264">
        <v>-115.287445780445</v>
      </c>
      <c r="BW237" s="264">
        <v>-79.554095592030293</v>
      </c>
      <c r="BX237" s="263">
        <f t="shared" si="30"/>
        <v>-120.00557025346873</v>
      </c>
      <c r="BY237" s="263">
        <f t="shared" si="31"/>
        <v>-82.777289891105596</v>
      </c>
      <c r="BZ237" s="270"/>
      <c r="CA237" s="270"/>
      <c r="CB237" s="270"/>
      <c r="CC237" s="270"/>
      <c r="CD237" s="270"/>
      <c r="CE237" s="270"/>
      <c r="CF237" s="270"/>
      <c r="CG237" s="270"/>
      <c r="CH237" s="270"/>
      <c r="CI237" s="270"/>
      <c r="CJ237" s="270"/>
      <c r="CK237" s="270"/>
      <c r="CL237" s="270"/>
      <c r="CM237" s="270"/>
      <c r="CN237" s="270"/>
      <c r="CO237" s="270"/>
      <c r="CP237" s="270"/>
      <c r="CQ237" s="270"/>
      <c r="CR237" s="270"/>
    </row>
    <row r="238" spans="1:96" ht="12" customHeight="1">
      <c r="A238" s="270"/>
      <c r="B238" s="270"/>
      <c r="C238" s="270"/>
      <c r="D238" s="270"/>
      <c r="E238" s="270"/>
      <c r="F238" s="270"/>
      <c r="G238" s="270"/>
      <c r="H238" s="270"/>
      <c r="I238" s="270"/>
      <c r="J238" s="270"/>
      <c r="K238" s="270"/>
      <c r="L238" s="270"/>
      <c r="M238" s="270"/>
      <c r="N238" s="270"/>
      <c r="O238" s="270"/>
      <c r="P238" s="270"/>
      <c r="Q238" s="270"/>
      <c r="R238" s="270"/>
      <c r="S238" s="270"/>
      <c r="T238" s="270"/>
      <c r="U238" s="270"/>
      <c r="V238" s="270"/>
      <c r="W238" s="270"/>
      <c r="X238" s="274"/>
      <c r="Y238" s="274"/>
      <c r="Z238" s="274"/>
      <c r="AA238" s="274"/>
      <c r="AB238" s="274"/>
      <c r="AC238" s="274"/>
      <c r="AD238" s="274"/>
      <c r="AE238" s="274"/>
      <c r="AF238" s="274"/>
      <c r="AG238" s="274"/>
      <c r="AH238" s="274"/>
      <c r="AI238" s="274"/>
      <c r="AJ238" s="274"/>
      <c r="AK238" s="274"/>
      <c r="AL238" s="274"/>
      <c r="AM238" s="270"/>
      <c r="AN238" s="189"/>
      <c r="AO238" s="189"/>
      <c r="AP238" s="189"/>
      <c r="AQ238" s="189"/>
      <c r="AR238" s="189"/>
      <c r="AS238" s="189"/>
      <c r="AT238" s="189"/>
      <c r="AU238" s="189"/>
      <c r="AV238" s="189"/>
      <c r="AW238" s="294"/>
      <c r="AX238" s="189"/>
      <c r="AY238" s="189"/>
      <c r="AZ238" s="189"/>
      <c r="BA238" s="189"/>
      <c r="BB238" s="257"/>
      <c r="BC238" s="257"/>
      <c r="BD238" s="263">
        <f t="shared" si="25"/>
        <v>19.5</v>
      </c>
      <c r="BE238" s="267">
        <v>70200</v>
      </c>
      <c r="BF238" s="261">
        <v>426.48136398000003</v>
      </c>
      <c r="BG238" s="261">
        <v>379.318286616264</v>
      </c>
      <c r="BH238" s="261">
        <v>-381.70892665757702</v>
      </c>
      <c r="BI238" s="266">
        <v>51.149436341433102</v>
      </c>
      <c r="BJ238" s="266">
        <v>5.1060374923851599</v>
      </c>
      <c r="BK238" s="263">
        <f t="shared" si="26"/>
        <v>-1.0145887201519965</v>
      </c>
      <c r="BL238" s="263">
        <f t="shared" si="27"/>
        <v>-86.225658718923398</v>
      </c>
      <c r="BM238" s="267">
        <v>70200</v>
      </c>
      <c r="BN238" s="261">
        <v>426.48136398000003</v>
      </c>
      <c r="BO238" s="261">
        <v>412.37615799984201</v>
      </c>
      <c r="BP238" s="261">
        <v>-415.47888504181299</v>
      </c>
      <c r="BQ238" s="266">
        <v>51.4148594311106</v>
      </c>
      <c r="BR238" s="266">
        <v>5.3660016378661402</v>
      </c>
      <c r="BS238" s="263">
        <f t="shared" si="28"/>
        <v>-0.76598077715653634</v>
      </c>
      <c r="BT238" s="263">
        <f t="shared" si="29"/>
        <v>-86.225658718923398</v>
      </c>
      <c r="BU238" s="270"/>
      <c r="BV238" s="264">
        <v>-119.055454215029</v>
      </c>
      <c r="BW238" s="264">
        <v>-81.604966968955097</v>
      </c>
      <c r="BX238" s="263">
        <f t="shared" si="30"/>
        <v>-123.77357868805274</v>
      </c>
      <c r="BY238" s="263">
        <f t="shared" si="31"/>
        <v>-84.828161268030399</v>
      </c>
      <c r="BZ238" s="270"/>
      <c r="CA238" s="270"/>
      <c r="CB238" s="270"/>
      <c r="CC238" s="270"/>
      <c r="CD238" s="270"/>
      <c r="CE238" s="270"/>
      <c r="CF238" s="270"/>
      <c r="CG238" s="270"/>
      <c r="CH238" s="270"/>
      <c r="CI238" s="270"/>
      <c r="CJ238" s="270"/>
      <c r="CK238" s="270"/>
      <c r="CL238" s="270"/>
      <c r="CM238" s="270"/>
      <c r="CN238" s="270"/>
      <c r="CO238" s="270"/>
      <c r="CP238" s="270"/>
      <c r="CQ238" s="270"/>
      <c r="CR238" s="270"/>
    </row>
    <row r="239" spans="1:96" ht="12" customHeight="1">
      <c r="A239" s="270"/>
      <c r="B239" s="270"/>
      <c r="C239" s="270"/>
      <c r="D239" s="270"/>
      <c r="E239" s="270"/>
      <c r="F239" s="270"/>
      <c r="G239" s="270"/>
      <c r="H239" s="270"/>
      <c r="I239" s="270"/>
      <c r="J239" s="270"/>
      <c r="K239" s="270"/>
      <c r="L239" s="270"/>
      <c r="M239" s="270"/>
      <c r="N239" s="270"/>
      <c r="O239" s="270"/>
      <c r="P239" s="270"/>
      <c r="Q239" s="270"/>
      <c r="R239" s="270"/>
      <c r="S239" s="270"/>
      <c r="T239" s="270"/>
      <c r="U239" s="270"/>
      <c r="V239" s="270"/>
      <c r="W239" s="270"/>
      <c r="X239" s="274"/>
      <c r="Y239" s="274"/>
      <c r="Z239" s="274"/>
      <c r="AA239" s="274"/>
      <c r="AB239" s="274"/>
      <c r="AC239" s="274"/>
      <c r="AD239" s="274"/>
      <c r="AE239" s="274"/>
      <c r="AF239" s="274"/>
      <c r="AG239" s="274"/>
      <c r="AH239" s="274"/>
      <c r="AI239" s="274"/>
      <c r="AJ239" s="274"/>
      <c r="AK239" s="274"/>
      <c r="AL239" s="274"/>
      <c r="AM239" s="270"/>
      <c r="AN239" s="189"/>
      <c r="AO239" s="189"/>
      <c r="AP239" s="189"/>
      <c r="AQ239" s="189"/>
      <c r="AR239" s="189"/>
      <c r="AS239" s="189"/>
      <c r="AT239" s="189"/>
      <c r="AU239" s="189"/>
      <c r="AV239" s="189"/>
      <c r="AW239" s="294"/>
      <c r="AX239" s="189"/>
      <c r="AY239" s="189"/>
      <c r="AZ239" s="189"/>
      <c r="BA239" s="189"/>
      <c r="BB239" s="257"/>
      <c r="BC239" s="257"/>
      <c r="BD239" s="263">
        <f t="shared" si="25"/>
        <v>19.583333333333332</v>
      </c>
      <c r="BE239" s="267">
        <v>70500</v>
      </c>
      <c r="BF239" s="261">
        <v>438.91</v>
      </c>
      <c r="BG239" s="261">
        <v>375.76363897856697</v>
      </c>
      <c r="BH239" s="261">
        <v>-377.548148282456</v>
      </c>
      <c r="BI239" s="266">
        <v>51.118205315733903</v>
      </c>
      <c r="BJ239" s="266">
        <v>5.0797841617547803</v>
      </c>
      <c r="BK239" s="263">
        <f t="shared" si="26"/>
        <v>-1.0408420507823761</v>
      </c>
      <c r="BL239" s="263">
        <f t="shared" si="27"/>
        <v>-73.797022698923399</v>
      </c>
      <c r="BM239" s="267">
        <v>70500</v>
      </c>
      <c r="BN239" s="261">
        <v>438.91</v>
      </c>
      <c r="BO239" s="261">
        <v>409.24201023533601</v>
      </c>
      <c r="BP239" s="261">
        <v>-411.92180414731098</v>
      </c>
      <c r="BQ239" s="266">
        <v>51.388681790528103</v>
      </c>
      <c r="BR239" s="266">
        <v>5.3431953739038596</v>
      </c>
      <c r="BS239" s="263">
        <f t="shared" si="28"/>
        <v>-0.78878704111881692</v>
      </c>
      <c r="BT239" s="263">
        <f t="shared" si="29"/>
        <v>-73.797022698923399</v>
      </c>
      <c r="BU239" s="270"/>
      <c r="BV239" s="264">
        <v>-121.51955782549901</v>
      </c>
      <c r="BW239" s="264">
        <v>-82.762094243150202</v>
      </c>
      <c r="BX239" s="263">
        <f t="shared" si="30"/>
        <v>-126.23768229852274</v>
      </c>
      <c r="BY239" s="263">
        <f t="shared" si="31"/>
        <v>-85.985288542225504</v>
      </c>
      <c r="BZ239" s="270"/>
      <c r="CA239" s="270"/>
      <c r="CB239" s="270"/>
      <c r="CC239" s="270"/>
      <c r="CD239" s="270"/>
      <c r="CE239" s="270"/>
      <c r="CF239" s="270"/>
      <c r="CG239" s="270"/>
      <c r="CH239" s="270"/>
      <c r="CI239" s="270"/>
      <c r="CJ239" s="270"/>
      <c r="CK239" s="270"/>
      <c r="CL239" s="270"/>
      <c r="CM239" s="270"/>
      <c r="CN239" s="270"/>
      <c r="CO239" s="270"/>
      <c r="CP239" s="270"/>
      <c r="CQ239" s="270"/>
      <c r="CR239" s="270"/>
    </row>
    <row r="240" spans="1:96" ht="12" customHeight="1">
      <c r="A240" s="270"/>
      <c r="B240" s="270"/>
      <c r="C240" s="270"/>
      <c r="D240" s="270"/>
      <c r="E240" s="270"/>
      <c r="F240" s="270"/>
      <c r="G240" s="270"/>
      <c r="H240" s="270"/>
      <c r="I240" s="270"/>
      <c r="J240" s="270"/>
      <c r="K240" s="270"/>
      <c r="L240" s="270"/>
      <c r="M240" s="270"/>
      <c r="N240" s="270"/>
      <c r="O240" s="270"/>
      <c r="P240" s="270"/>
      <c r="Q240" s="270"/>
      <c r="R240" s="270"/>
      <c r="S240" s="270"/>
      <c r="T240" s="270"/>
      <c r="U240" s="270"/>
      <c r="V240" s="270"/>
      <c r="W240" s="270"/>
      <c r="X240" s="274"/>
      <c r="Y240" s="274"/>
      <c r="Z240" s="274"/>
      <c r="AA240" s="274"/>
      <c r="AB240" s="274"/>
      <c r="AC240" s="274"/>
      <c r="AD240" s="274"/>
      <c r="AE240" s="274"/>
      <c r="AF240" s="274"/>
      <c r="AG240" s="274"/>
      <c r="AH240" s="274"/>
      <c r="AI240" s="274"/>
      <c r="AJ240" s="274"/>
      <c r="AK240" s="274"/>
      <c r="AL240" s="274"/>
      <c r="AM240" s="270"/>
      <c r="AN240" s="189"/>
      <c r="AO240" s="189"/>
      <c r="AP240" s="189"/>
      <c r="AQ240" s="189"/>
      <c r="AR240" s="189"/>
      <c r="AS240" s="189"/>
      <c r="AT240" s="189"/>
      <c r="AU240" s="189"/>
      <c r="AV240" s="189"/>
      <c r="AW240" s="294"/>
      <c r="AX240" s="189"/>
      <c r="AY240" s="189"/>
      <c r="AZ240" s="189"/>
      <c r="BA240" s="189"/>
      <c r="BB240" s="257"/>
      <c r="BC240" s="257"/>
      <c r="BD240" s="263">
        <f t="shared" si="25"/>
        <v>19.666666666666668</v>
      </c>
      <c r="BE240" s="267">
        <v>70800</v>
      </c>
      <c r="BF240" s="261">
        <v>452.11422606999997</v>
      </c>
      <c r="BG240" s="261">
        <v>373.52982517322698</v>
      </c>
      <c r="BH240" s="261">
        <v>-374.65470348762199</v>
      </c>
      <c r="BI240" s="266">
        <v>51.097380346307602</v>
      </c>
      <c r="BJ240" s="266">
        <v>5.0644137045075501</v>
      </c>
      <c r="BK240" s="263">
        <f t="shared" si="26"/>
        <v>-1.0562125080296063</v>
      </c>
      <c r="BL240" s="263">
        <f t="shared" si="27"/>
        <v>-60.592796628923452</v>
      </c>
      <c r="BM240" s="267">
        <v>70800</v>
      </c>
      <c r="BN240" s="261">
        <v>452.11422606999997</v>
      </c>
      <c r="BO240" s="261">
        <v>407.08884576106902</v>
      </c>
      <c r="BP240" s="261">
        <v>-409.29840481248698</v>
      </c>
      <c r="BQ240" s="266">
        <v>51.369943100387701</v>
      </c>
      <c r="BR240" s="266">
        <v>5.3282360391452404</v>
      </c>
      <c r="BS240" s="263">
        <f t="shared" si="28"/>
        <v>-0.80374637587743614</v>
      </c>
      <c r="BT240" s="263">
        <f t="shared" si="29"/>
        <v>-60.592796628923452</v>
      </c>
      <c r="BU240" s="270"/>
      <c r="BV240" s="264">
        <v>-122.652769552707</v>
      </c>
      <c r="BW240" s="264">
        <v>-83.012804464477696</v>
      </c>
      <c r="BX240" s="263">
        <f t="shared" si="30"/>
        <v>-127.37089402573073</v>
      </c>
      <c r="BY240" s="263">
        <f t="shared" si="31"/>
        <v>-86.235998763552999</v>
      </c>
      <c r="BZ240" s="270"/>
      <c r="CA240" s="270"/>
      <c r="CB240" s="270"/>
      <c r="CC240" s="270"/>
      <c r="CD240" s="270"/>
      <c r="CE240" s="270"/>
      <c r="CF240" s="270"/>
      <c r="CG240" s="270"/>
      <c r="CH240" s="270"/>
      <c r="CI240" s="270"/>
      <c r="CJ240" s="270"/>
      <c r="CK240" s="270"/>
      <c r="CL240" s="270"/>
      <c r="CM240" s="270"/>
      <c r="CN240" s="270"/>
      <c r="CO240" s="270"/>
      <c r="CP240" s="270"/>
      <c r="CQ240" s="270"/>
      <c r="CR240" s="270"/>
    </row>
    <row r="241" spans="1:96" ht="12" customHeight="1">
      <c r="A241" s="270"/>
      <c r="B241" s="270"/>
      <c r="C241" s="270"/>
      <c r="D241" s="270"/>
      <c r="E241" s="270"/>
      <c r="F241" s="270"/>
      <c r="G241" s="270"/>
      <c r="H241" s="270"/>
      <c r="I241" s="270"/>
      <c r="J241" s="270"/>
      <c r="K241" s="270"/>
      <c r="L241" s="270"/>
      <c r="M241" s="270"/>
      <c r="N241" s="270"/>
      <c r="O241" s="270"/>
      <c r="P241" s="270"/>
      <c r="Q241" s="270"/>
      <c r="R241" s="270"/>
      <c r="S241" s="270"/>
      <c r="T241" s="270"/>
      <c r="U241" s="270"/>
      <c r="V241" s="270"/>
      <c r="W241" s="270"/>
      <c r="X241" s="274"/>
      <c r="Y241" s="274"/>
      <c r="Z241" s="274"/>
      <c r="AA241" s="274"/>
      <c r="AB241" s="274"/>
      <c r="AC241" s="274"/>
      <c r="AD241" s="274"/>
      <c r="AE241" s="274"/>
      <c r="AF241" s="274"/>
      <c r="AG241" s="274"/>
      <c r="AH241" s="274"/>
      <c r="AI241" s="274"/>
      <c r="AJ241" s="274"/>
      <c r="AK241" s="274"/>
      <c r="AL241" s="274"/>
      <c r="AM241" s="270"/>
      <c r="AN241" s="189"/>
      <c r="AO241" s="189"/>
      <c r="AP241" s="189"/>
      <c r="AQ241" s="189"/>
      <c r="AR241" s="189"/>
      <c r="AS241" s="189"/>
      <c r="AT241" s="189"/>
      <c r="AU241" s="189"/>
      <c r="AV241" s="189"/>
      <c r="AW241" s="294"/>
      <c r="AX241" s="189"/>
      <c r="AY241" s="189"/>
      <c r="AZ241" s="189"/>
      <c r="BA241" s="189"/>
      <c r="BB241" s="257"/>
      <c r="BC241" s="257"/>
      <c r="BD241" s="263">
        <f t="shared" si="25"/>
        <v>19.75</v>
      </c>
      <c r="BE241" s="267">
        <v>71100</v>
      </c>
      <c r="BF241" s="261">
        <v>465.94937393999999</v>
      </c>
      <c r="BG241" s="261">
        <v>372.708386068599</v>
      </c>
      <c r="BH241" s="261">
        <v>-373.12271324536198</v>
      </c>
      <c r="BI241" s="266">
        <v>51.0878027497196</v>
      </c>
      <c r="BJ241" s="266">
        <v>5.0607209600102898</v>
      </c>
      <c r="BK241" s="263">
        <f t="shared" si="26"/>
        <v>-1.0599052525268666</v>
      </c>
      <c r="BL241" s="263">
        <f t="shared" si="27"/>
        <v>-46.757648758923438</v>
      </c>
      <c r="BM241" s="267">
        <v>71100</v>
      </c>
      <c r="BN241" s="261">
        <v>465.94937393999999</v>
      </c>
      <c r="BO241" s="261">
        <v>405.97920327773699</v>
      </c>
      <c r="BP241" s="261">
        <v>-407.67245851890101</v>
      </c>
      <c r="BQ241" s="266">
        <v>51.359192192208603</v>
      </c>
      <c r="BR241" s="266">
        <v>5.3216519593106399</v>
      </c>
      <c r="BS241" s="263">
        <f t="shared" si="28"/>
        <v>-0.81033045571203655</v>
      </c>
      <c r="BT241" s="263">
        <f t="shared" si="29"/>
        <v>-46.757648758923438</v>
      </c>
      <c r="BU241" s="270"/>
      <c r="BV241" s="264">
        <v>-122.44267837149199</v>
      </c>
      <c r="BW241" s="264">
        <v>-82.354351834610299</v>
      </c>
      <c r="BX241" s="263">
        <f t="shared" si="30"/>
        <v>-127.16080284451573</v>
      </c>
      <c r="BY241" s="263">
        <f t="shared" si="31"/>
        <v>-85.577546133685601</v>
      </c>
      <c r="BZ241" s="270"/>
      <c r="CA241" s="270"/>
      <c r="CB241" s="270"/>
      <c r="CC241" s="270"/>
      <c r="CD241" s="270"/>
      <c r="CE241" s="270"/>
      <c r="CF241" s="270"/>
      <c r="CG241" s="270"/>
      <c r="CH241" s="270"/>
      <c r="CI241" s="270"/>
      <c r="CJ241" s="270"/>
      <c r="CK241" s="270"/>
      <c r="CL241" s="270"/>
      <c r="CM241" s="270"/>
      <c r="CN241" s="270"/>
      <c r="CO241" s="270"/>
      <c r="CP241" s="270"/>
      <c r="CQ241" s="270"/>
      <c r="CR241" s="270"/>
    </row>
    <row r="242" spans="1:96" ht="12" customHeight="1">
      <c r="A242" s="270"/>
      <c r="B242" s="270"/>
      <c r="C242" s="270"/>
      <c r="D242" s="270"/>
      <c r="E242" s="270"/>
      <c r="F242" s="270"/>
      <c r="G242" s="270"/>
      <c r="H242" s="270"/>
      <c r="I242" s="270"/>
      <c r="J242" s="270"/>
      <c r="K242" s="270"/>
      <c r="L242" s="270"/>
      <c r="M242" s="270"/>
      <c r="N242" s="270"/>
      <c r="O242" s="270"/>
      <c r="P242" s="270"/>
      <c r="Q242" s="270"/>
      <c r="R242" s="270"/>
      <c r="S242" s="270"/>
      <c r="T242" s="270"/>
      <c r="U242" s="270"/>
      <c r="V242" s="270"/>
      <c r="W242" s="270"/>
      <c r="X242" s="274"/>
      <c r="Y242" s="274"/>
      <c r="Z242" s="274"/>
      <c r="AA242" s="274"/>
      <c r="AB242" s="274"/>
      <c r="AC242" s="274"/>
      <c r="AD242" s="274"/>
      <c r="AE242" s="274"/>
      <c r="AF242" s="274"/>
      <c r="AG242" s="274"/>
      <c r="AH242" s="274"/>
      <c r="AI242" s="274"/>
      <c r="AJ242" s="274"/>
      <c r="AK242" s="274"/>
      <c r="AL242" s="274"/>
      <c r="AM242" s="270"/>
      <c r="AN242" s="189"/>
      <c r="AO242" s="189"/>
      <c r="AP242" s="189"/>
      <c r="AQ242" s="189"/>
      <c r="AR242" s="189"/>
      <c r="AS242" s="189"/>
      <c r="AT242" s="189"/>
      <c r="AU242" s="189"/>
      <c r="AV242" s="189"/>
      <c r="AW242" s="294"/>
      <c r="AX242" s="189"/>
      <c r="AY242" s="189"/>
      <c r="AZ242" s="189"/>
      <c r="BA242" s="189"/>
      <c r="BB242" s="257"/>
      <c r="BC242" s="257"/>
      <c r="BD242" s="263">
        <f t="shared" si="25"/>
        <v>19.833333333333332</v>
      </c>
      <c r="BE242" s="267">
        <v>71400</v>
      </c>
      <c r="BF242" s="261">
        <v>480.26386280999998</v>
      </c>
      <c r="BG242" s="261">
        <v>373.38636599217301</v>
      </c>
      <c r="BH242" s="261">
        <v>-373.04437216730599</v>
      </c>
      <c r="BI242" s="266">
        <v>51.0902445695639</v>
      </c>
      <c r="BJ242" s="266">
        <v>5.0694025933330904</v>
      </c>
      <c r="BK242" s="263">
        <f t="shared" si="26"/>
        <v>-1.051223619204066</v>
      </c>
      <c r="BL242" s="263">
        <f t="shared" si="27"/>
        <v>-32.443159888923446</v>
      </c>
      <c r="BM242" s="267">
        <v>71400</v>
      </c>
      <c r="BN242" s="261">
        <v>480.26386280999998</v>
      </c>
      <c r="BO242" s="261">
        <v>405.97182837391603</v>
      </c>
      <c r="BP242" s="261">
        <v>-407.10535888709597</v>
      </c>
      <c r="BQ242" s="266">
        <v>51.356933785812799</v>
      </c>
      <c r="BR242" s="266">
        <v>5.3239116561010098</v>
      </c>
      <c r="BS242" s="263">
        <f t="shared" si="28"/>
        <v>-0.80807075892166669</v>
      </c>
      <c r="BT242" s="263">
        <f t="shared" si="29"/>
        <v>-32.443159888923446</v>
      </c>
      <c r="BU242" s="270"/>
      <c r="BV242" s="264">
        <v>-120.891585217216</v>
      </c>
      <c r="BW242" s="264">
        <v>-80.793947779233406</v>
      </c>
      <c r="BX242" s="263">
        <f t="shared" si="30"/>
        <v>-125.60970969023974</v>
      </c>
      <c r="BY242" s="263">
        <f t="shared" si="31"/>
        <v>-84.017142078308709</v>
      </c>
      <c r="BZ242" s="270"/>
      <c r="CA242" s="270"/>
      <c r="CB242" s="270"/>
      <c r="CC242" s="270"/>
      <c r="CD242" s="270"/>
      <c r="CE242" s="270"/>
      <c r="CF242" s="270"/>
      <c r="CG242" s="270"/>
      <c r="CH242" s="270"/>
      <c r="CI242" s="270"/>
      <c r="CJ242" s="270"/>
      <c r="CK242" s="270"/>
      <c r="CL242" s="270"/>
      <c r="CM242" s="270"/>
      <c r="CN242" s="270"/>
      <c r="CO242" s="270"/>
      <c r="CP242" s="270"/>
      <c r="CQ242" s="270"/>
      <c r="CR242" s="270"/>
    </row>
    <row r="243" spans="1:96" ht="12" customHeight="1">
      <c r="A243" s="270"/>
      <c r="B243" s="270"/>
      <c r="C243" s="270"/>
      <c r="D243" s="270"/>
      <c r="E243" s="270"/>
      <c r="F243" s="270"/>
      <c r="G243" s="270"/>
      <c r="H243" s="270"/>
      <c r="I243" s="270"/>
      <c r="J243" s="270"/>
      <c r="K243" s="270"/>
      <c r="L243" s="270"/>
      <c r="M243" s="270"/>
      <c r="N243" s="270"/>
      <c r="O243" s="270"/>
      <c r="P243" s="270"/>
      <c r="Q243" s="270"/>
      <c r="R243" s="270"/>
      <c r="S243" s="270"/>
      <c r="T243" s="270"/>
      <c r="U243" s="270"/>
      <c r="V243" s="270"/>
      <c r="W243" s="270"/>
      <c r="X243" s="274"/>
      <c r="Y243" s="274"/>
      <c r="Z243" s="274"/>
      <c r="AA243" s="274"/>
      <c r="AB243" s="274"/>
      <c r="AC243" s="274"/>
      <c r="AD243" s="274"/>
      <c r="AE243" s="274"/>
      <c r="AF243" s="274"/>
      <c r="AG243" s="274"/>
      <c r="AH243" s="274"/>
      <c r="AI243" s="274"/>
      <c r="AJ243" s="274"/>
      <c r="AK243" s="274"/>
      <c r="AL243" s="274"/>
      <c r="AM243" s="270"/>
      <c r="AN243" s="189"/>
      <c r="AO243" s="189"/>
      <c r="AP243" s="189"/>
      <c r="AQ243" s="189"/>
      <c r="AR243" s="189"/>
      <c r="AS243" s="189"/>
      <c r="AT243" s="189"/>
      <c r="AU243" s="189"/>
      <c r="AV243" s="189"/>
      <c r="AW243" s="294"/>
      <c r="AX243" s="189"/>
      <c r="AY243" s="189"/>
      <c r="AZ243" s="189"/>
      <c r="BA243" s="189"/>
      <c r="BB243" s="257"/>
      <c r="BC243" s="257"/>
      <c r="BD243" s="263">
        <f t="shared" si="25"/>
        <v>19.916666666666668</v>
      </c>
      <c r="BE243" s="267">
        <v>71700</v>
      </c>
      <c r="BF243" s="261">
        <v>494.90086016999999</v>
      </c>
      <c r="BG243" s="261">
        <v>375.64124860779998</v>
      </c>
      <c r="BH243" s="261">
        <v>-374.50559949661402</v>
      </c>
      <c r="BI243" s="266">
        <v>51.105358027539999</v>
      </c>
      <c r="BJ243" s="266">
        <v>5.0910023955845602</v>
      </c>
      <c r="BK243" s="263">
        <f t="shared" si="26"/>
        <v>-1.0296238169525962</v>
      </c>
      <c r="BL243" s="263">
        <f t="shared" si="27"/>
        <v>-17.806162528923437</v>
      </c>
      <c r="BM243" s="267">
        <v>71700</v>
      </c>
      <c r="BN243" s="261">
        <v>494.90086016999999</v>
      </c>
      <c r="BO243" s="261">
        <v>407.11889465839801</v>
      </c>
      <c r="BP243" s="261">
        <v>-407.65374582947601</v>
      </c>
      <c r="BQ243" s="266">
        <v>51.363602687948301</v>
      </c>
      <c r="BR243" s="266">
        <v>5.3353952355232996</v>
      </c>
      <c r="BS243" s="263">
        <f t="shared" si="28"/>
        <v>-0.79658717949937685</v>
      </c>
      <c r="BT243" s="263">
        <f t="shared" si="29"/>
        <v>-17.806162528923437</v>
      </c>
      <c r="BU243" s="270"/>
      <c r="BV243" s="264">
        <v>-118.016477785737</v>
      </c>
      <c r="BW243" s="264">
        <v>-78.348681967936699</v>
      </c>
      <c r="BX243" s="263">
        <f t="shared" si="30"/>
        <v>-122.73460225876073</v>
      </c>
      <c r="BY243" s="263">
        <f t="shared" si="31"/>
        <v>-81.571876267012001</v>
      </c>
      <c r="BZ243" s="270"/>
      <c r="CA243" s="270"/>
      <c r="CB243" s="270"/>
      <c r="CC243" s="270"/>
      <c r="CD243" s="270"/>
      <c r="CE243" s="270"/>
      <c r="CF243" s="270"/>
      <c r="CG243" s="270"/>
      <c r="CH243" s="270"/>
      <c r="CI243" s="270"/>
      <c r="CJ243" s="270"/>
      <c r="CK243" s="270"/>
      <c r="CL243" s="270"/>
      <c r="CM243" s="270"/>
      <c r="CN243" s="270"/>
      <c r="CO243" s="270"/>
      <c r="CP243" s="270"/>
      <c r="CQ243" s="270"/>
      <c r="CR243" s="270"/>
    </row>
    <row r="244" spans="1:96" ht="12" customHeight="1">
      <c r="A244" s="270"/>
      <c r="B244" s="270"/>
      <c r="C244" s="270"/>
      <c r="D244" s="270"/>
      <c r="E244" s="270"/>
      <c r="F244" s="270"/>
      <c r="G244" s="270"/>
      <c r="H244" s="270"/>
      <c r="I244" s="270"/>
      <c r="J244" s="270"/>
      <c r="K244" s="270"/>
      <c r="L244" s="270"/>
      <c r="M244" s="270"/>
      <c r="N244" s="270"/>
      <c r="O244" s="270"/>
      <c r="P244" s="270"/>
      <c r="Q244" s="270"/>
      <c r="R244" s="270"/>
      <c r="S244" s="270"/>
      <c r="T244" s="270"/>
      <c r="U244" s="270"/>
      <c r="V244" s="270"/>
      <c r="W244" s="270"/>
      <c r="X244" s="274"/>
      <c r="Y244" s="274"/>
      <c r="Z244" s="274"/>
      <c r="AA244" s="274"/>
      <c r="AB244" s="274"/>
      <c r="AC244" s="274"/>
      <c r="AD244" s="274"/>
      <c r="AE244" s="274"/>
      <c r="AF244" s="274"/>
      <c r="AG244" s="274"/>
      <c r="AH244" s="274"/>
      <c r="AI244" s="274"/>
      <c r="AJ244" s="274"/>
      <c r="AK244" s="274"/>
      <c r="AL244" s="274"/>
      <c r="AM244" s="270"/>
      <c r="AN244" s="189"/>
      <c r="AO244" s="189"/>
      <c r="AP244" s="189"/>
      <c r="AQ244" s="189"/>
      <c r="AR244" s="189"/>
      <c r="AS244" s="189"/>
      <c r="AT244" s="189"/>
      <c r="AU244" s="189"/>
      <c r="AV244" s="189"/>
      <c r="AW244" s="294"/>
      <c r="AX244" s="189"/>
      <c r="AY244" s="189"/>
      <c r="AZ244" s="189"/>
      <c r="BA244" s="189"/>
      <c r="BB244" s="257"/>
      <c r="BC244" s="257"/>
      <c r="BD244" s="263">
        <f t="shared" si="25"/>
        <v>20</v>
      </c>
      <c r="BE244" s="267">
        <v>72000</v>
      </c>
      <c r="BF244" s="261">
        <v>509.7</v>
      </c>
      <c r="BG244" s="261">
        <v>379.53445042975397</v>
      </c>
      <c r="BH244" s="261">
        <v>-377.580075944996</v>
      </c>
      <c r="BI244" s="266">
        <v>51.133614857448201</v>
      </c>
      <c r="BJ244" s="266">
        <v>5.1258496073561801</v>
      </c>
      <c r="BK244" s="263">
        <f t="shared" si="26"/>
        <v>-0.99477660518097633</v>
      </c>
      <c r="BL244" s="263">
        <f t="shared" si="27"/>
        <v>-3.0070226989234357</v>
      </c>
      <c r="BM244" s="267">
        <v>72000</v>
      </c>
      <c r="BN244" s="261">
        <v>509.7</v>
      </c>
      <c r="BO244" s="261">
        <v>409.462482392433</v>
      </c>
      <c r="BP244" s="261">
        <v>-409.36633197216503</v>
      </c>
      <c r="BQ244" s="266">
        <v>51.3795327279812</v>
      </c>
      <c r="BR244" s="266">
        <v>5.3563616223316197</v>
      </c>
      <c r="BS244" s="263">
        <f t="shared" si="28"/>
        <v>-0.77562079269105677</v>
      </c>
      <c r="BT244" s="263">
        <f t="shared" si="29"/>
        <v>-3.0070226989234357</v>
      </c>
      <c r="BU244" s="270"/>
      <c r="BV244" s="264">
        <v>-113.848844482812</v>
      </c>
      <c r="BW244" s="264">
        <v>-75.045335146790194</v>
      </c>
      <c r="BX244" s="263">
        <f t="shared" si="30"/>
        <v>-118.56696895583573</v>
      </c>
      <c r="BY244" s="263">
        <f t="shared" si="31"/>
        <v>-78.268529445865497</v>
      </c>
      <c r="BZ244" s="270"/>
      <c r="CA244" s="270"/>
      <c r="CB244" s="270"/>
      <c r="CC244" s="270"/>
      <c r="CD244" s="270"/>
      <c r="CE244" s="270"/>
      <c r="CF244" s="270"/>
      <c r="CG244" s="270"/>
      <c r="CH244" s="270"/>
      <c r="CI244" s="270"/>
      <c r="CJ244" s="270"/>
      <c r="CK244" s="270"/>
      <c r="CL244" s="270"/>
      <c r="CM244" s="270"/>
      <c r="CN244" s="270"/>
      <c r="CO244" s="270"/>
      <c r="CP244" s="270"/>
      <c r="CQ244" s="270"/>
      <c r="CR244" s="270"/>
    </row>
    <row r="245" spans="1:96" ht="12" customHeight="1">
      <c r="A245" s="270"/>
      <c r="B245" s="270"/>
      <c r="C245" s="270"/>
      <c r="D245" s="270"/>
      <c r="E245" s="270"/>
      <c r="F245" s="270"/>
      <c r="G245" s="270"/>
      <c r="H245" s="270"/>
      <c r="I245" s="270"/>
      <c r="J245" s="270"/>
      <c r="K245" s="270"/>
      <c r="L245" s="270"/>
      <c r="M245" s="270"/>
      <c r="N245" s="270"/>
      <c r="O245" s="270"/>
      <c r="P245" s="270"/>
      <c r="Q245" s="270"/>
      <c r="R245" s="270"/>
      <c r="S245" s="270"/>
      <c r="T245" s="270"/>
      <c r="U245" s="270"/>
      <c r="V245" s="270"/>
      <c r="W245" s="270"/>
      <c r="X245" s="274"/>
      <c r="Y245" s="274"/>
      <c r="Z245" s="274"/>
      <c r="AA245" s="274"/>
      <c r="AB245" s="274"/>
      <c r="AC245" s="274"/>
      <c r="AD245" s="274"/>
      <c r="AE245" s="274"/>
      <c r="AF245" s="274"/>
      <c r="AG245" s="274"/>
      <c r="AH245" s="274"/>
      <c r="AI245" s="274"/>
      <c r="AJ245" s="274"/>
      <c r="AK245" s="274"/>
      <c r="AL245" s="274"/>
      <c r="AM245" s="270"/>
      <c r="AN245" s="189"/>
      <c r="AO245" s="189"/>
      <c r="AP245" s="189"/>
      <c r="AQ245" s="189"/>
      <c r="AR245" s="189"/>
      <c r="AS245" s="189"/>
      <c r="AT245" s="189"/>
      <c r="AU245" s="189"/>
      <c r="AV245" s="189"/>
      <c r="AW245" s="294"/>
      <c r="AX245" s="189"/>
      <c r="AY245" s="189"/>
      <c r="AZ245" s="189"/>
      <c r="BA245" s="189"/>
      <c r="BB245" s="257"/>
      <c r="BC245" s="257"/>
      <c r="BD245" s="263">
        <f t="shared" si="25"/>
        <v>20.083333333333332</v>
      </c>
      <c r="BE245" s="267">
        <v>72300</v>
      </c>
      <c r="BF245" s="261">
        <v>524.49913982999999</v>
      </c>
      <c r="BG245" s="261">
        <v>385.10378328213602</v>
      </c>
      <c r="BH245" s="261">
        <v>-382.32188073507302</v>
      </c>
      <c r="BI245" s="266">
        <v>51.175240599853403</v>
      </c>
      <c r="BJ245" s="266">
        <v>5.1739969407528701</v>
      </c>
      <c r="BK245" s="263">
        <f t="shared" si="26"/>
        <v>-0.94662927178428635</v>
      </c>
      <c r="BL245" s="263">
        <f t="shared" si="27"/>
        <v>11.792117131076566</v>
      </c>
      <c r="BM245" s="267">
        <v>72300</v>
      </c>
      <c r="BN245" s="261">
        <v>524.49913982999999</v>
      </c>
      <c r="BO245" s="261">
        <v>413.030486648531</v>
      </c>
      <c r="BP245" s="261">
        <v>-412.28002185395297</v>
      </c>
      <c r="BQ245" s="266">
        <v>51.404922333418703</v>
      </c>
      <c r="BR245" s="266">
        <v>5.3869142731922404</v>
      </c>
      <c r="BS245" s="263">
        <f t="shared" si="28"/>
        <v>-0.74506814183043613</v>
      </c>
      <c r="BT245" s="263">
        <f t="shared" si="29"/>
        <v>11.792117131076566</v>
      </c>
      <c r="BU245" s="270"/>
      <c r="BV245" s="264">
        <v>-108.434329560564</v>
      </c>
      <c r="BW245" s="264">
        <v>-70.920085833478893</v>
      </c>
      <c r="BX245" s="263">
        <f t="shared" si="30"/>
        <v>-113.15245403358773</v>
      </c>
      <c r="BY245" s="263">
        <f t="shared" si="31"/>
        <v>-74.143280132554196</v>
      </c>
      <c r="BZ245" s="270"/>
      <c r="CA245" s="270"/>
      <c r="CB245" s="270"/>
      <c r="CC245" s="270"/>
      <c r="CD245" s="270"/>
      <c r="CE245" s="270"/>
      <c r="CF245" s="270"/>
      <c r="CG245" s="270"/>
      <c r="CH245" s="270"/>
      <c r="CI245" s="270"/>
      <c r="CJ245" s="270"/>
      <c r="CK245" s="270"/>
      <c r="CL245" s="270"/>
      <c r="CM245" s="270"/>
      <c r="CN245" s="270"/>
      <c r="CO245" s="270"/>
      <c r="CP245" s="270"/>
      <c r="CQ245" s="270"/>
      <c r="CR245" s="270"/>
    </row>
    <row r="246" spans="1:96" ht="12" customHeight="1">
      <c r="A246" s="270"/>
      <c r="B246" s="270"/>
      <c r="C246" s="270"/>
      <c r="D246" s="270"/>
      <c r="E246" s="270"/>
      <c r="F246" s="270"/>
      <c r="G246" s="270"/>
      <c r="H246" s="270"/>
      <c r="I246" s="270"/>
      <c r="J246" s="270"/>
      <c r="K246" s="270"/>
      <c r="L246" s="270"/>
      <c r="M246" s="270"/>
      <c r="N246" s="270"/>
      <c r="O246" s="270"/>
      <c r="P246" s="270"/>
      <c r="Q246" s="270"/>
      <c r="R246" s="270"/>
      <c r="S246" s="270"/>
      <c r="T246" s="270"/>
      <c r="U246" s="270"/>
      <c r="V246" s="270"/>
      <c r="W246" s="270"/>
      <c r="X246" s="274"/>
      <c r="Y246" s="274"/>
      <c r="Z246" s="274"/>
      <c r="AA246" s="274"/>
      <c r="AB246" s="274"/>
      <c r="AC246" s="274"/>
      <c r="AD246" s="274"/>
      <c r="AE246" s="274"/>
      <c r="AF246" s="274"/>
      <c r="AG246" s="274"/>
      <c r="AH246" s="274"/>
      <c r="AI246" s="274"/>
      <c r="AJ246" s="274"/>
      <c r="AK246" s="274"/>
      <c r="AL246" s="274"/>
      <c r="AM246" s="270"/>
      <c r="AN246" s="189"/>
      <c r="AO246" s="189"/>
      <c r="AP246" s="189"/>
      <c r="AQ246" s="189"/>
      <c r="AR246" s="189"/>
      <c r="AS246" s="189"/>
      <c r="AT246" s="189"/>
      <c r="AU246" s="189"/>
      <c r="AV246" s="189"/>
      <c r="AW246" s="294"/>
      <c r="AX246" s="189"/>
      <c r="AY246" s="189"/>
      <c r="AZ246" s="189"/>
      <c r="BA246" s="189"/>
      <c r="BB246" s="257"/>
      <c r="BC246" s="257"/>
      <c r="BD246" s="263">
        <f t="shared" si="25"/>
        <v>20.166666666666668</v>
      </c>
      <c r="BE246" s="267">
        <v>72600</v>
      </c>
      <c r="BF246" s="261">
        <v>539.13613719</v>
      </c>
      <c r="BG246" s="261">
        <v>392.35567532172399</v>
      </c>
      <c r="BH246" s="261">
        <v>-388.75733075657001</v>
      </c>
      <c r="BI246" s="266">
        <v>51.230152197093297</v>
      </c>
      <c r="BJ246" s="266">
        <v>5.23516758331498</v>
      </c>
      <c r="BK246" s="263">
        <f t="shared" si="26"/>
        <v>-0.88545862922217644</v>
      </c>
      <c r="BL246" s="263">
        <f t="shared" si="27"/>
        <v>26.429114491076575</v>
      </c>
      <c r="BM246" s="267">
        <v>72600</v>
      </c>
      <c r="BN246" s="261">
        <v>539.13613719</v>
      </c>
      <c r="BO246" s="261">
        <v>417.83228327381602</v>
      </c>
      <c r="BP246" s="261">
        <v>-416.41556656482697</v>
      </c>
      <c r="BQ246" s="266">
        <v>51.4397999691367</v>
      </c>
      <c r="BR246" s="266">
        <v>5.4269691939095202</v>
      </c>
      <c r="BS246" s="263">
        <f t="shared" si="28"/>
        <v>-0.70501322111315634</v>
      </c>
      <c r="BT246" s="263">
        <f t="shared" si="29"/>
        <v>26.429114491076575</v>
      </c>
      <c r="BU246" s="270"/>
      <c r="BV246" s="264">
        <v>-101.832233217995</v>
      </c>
      <c r="BW246" s="264">
        <v>-66.018114087293597</v>
      </c>
      <c r="BX246" s="263">
        <f t="shared" si="30"/>
        <v>-106.55035769101873</v>
      </c>
      <c r="BY246" s="263">
        <f t="shared" si="31"/>
        <v>-69.2413083863689</v>
      </c>
      <c r="BZ246" s="270"/>
      <c r="CA246" s="270"/>
      <c r="CB246" s="270"/>
      <c r="CC246" s="270"/>
      <c r="CD246" s="270"/>
      <c r="CE246" s="270"/>
      <c r="CF246" s="270"/>
      <c r="CG246" s="270"/>
      <c r="CH246" s="270"/>
      <c r="CI246" s="270"/>
      <c r="CJ246" s="270"/>
      <c r="CK246" s="270"/>
      <c r="CL246" s="270"/>
      <c r="CM246" s="270"/>
      <c r="CN246" s="270"/>
      <c r="CO246" s="270"/>
      <c r="CP246" s="270"/>
      <c r="CQ246" s="270"/>
      <c r="CR246" s="270"/>
    </row>
    <row r="247" spans="1:96" ht="12" customHeight="1">
      <c r="A247" s="270"/>
      <c r="B247" s="270"/>
      <c r="C247" s="270"/>
      <c r="D247" s="270"/>
      <c r="E247" s="270"/>
      <c r="F247" s="270"/>
      <c r="G247" s="270"/>
      <c r="H247" s="270"/>
      <c r="I247" s="270"/>
      <c r="J247" s="270"/>
      <c r="K247" s="270"/>
      <c r="L247" s="270"/>
      <c r="M247" s="270"/>
      <c r="N247" s="270"/>
      <c r="O247" s="270"/>
      <c r="P247" s="270"/>
      <c r="Q247" s="270"/>
      <c r="R247" s="270"/>
      <c r="S247" s="270"/>
      <c r="T247" s="270"/>
      <c r="U247" s="270"/>
      <c r="V247" s="270"/>
      <c r="W247" s="270"/>
      <c r="X247" s="274"/>
      <c r="Y247" s="274"/>
      <c r="Z247" s="274"/>
      <c r="AA247" s="274"/>
      <c r="AB247" s="274"/>
      <c r="AC247" s="274"/>
      <c r="AD247" s="274"/>
      <c r="AE247" s="274"/>
      <c r="AF247" s="274"/>
      <c r="AG247" s="274"/>
      <c r="AH247" s="274"/>
      <c r="AI247" s="274"/>
      <c r="AJ247" s="274"/>
      <c r="AK247" s="274"/>
      <c r="AL247" s="274"/>
      <c r="AM247" s="270"/>
      <c r="AN247" s="189"/>
      <c r="AO247" s="189"/>
      <c r="AP247" s="189"/>
      <c r="AQ247" s="189"/>
      <c r="AR247" s="189"/>
      <c r="AS247" s="189"/>
      <c r="AT247" s="189"/>
      <c r="AU247" s="189"/>
      <c r="AV247" s="189"/>
      <c r="AW247" s="294"/>
      <c r="AX247" s="189"/>
      <c r="AY247" s="189"/>
      <c r="AZ247" s="189"/>
      <c r="BA247" s="189"/>
      <c r="BB247" s="257"/>
      <c r="BC247" s="257"/>
      <c r="BD247" s="263">
        <f t="shared" si="25"/>
        <v>20.25</v>
      </c>
      <c r="BE247" s="267">
        <v>72900</v>
      </c>
      <c r="BF247" s="261">
        <v>553.45062605999999</v>
      </c>
      <c r="BG247" s="261">
        <v>401.25825578630298</v>
      </c>
      <c r="BH247" s="261">
        <v>-396.87702342503098</v>
      </c>
      <c r="BI247" s="266">
        <v>51.297909493397597</v>
      </c>
      <c r="BJ247" s="266">
        <v>5.3087214230096498</v>
      </c>
      <c r="BK247" s="263">
        <f t="shared" si="26"/>
        <v>-0.81190478952750667</v>
      </c>
      <c r="BL247" s="263">
        <f t="shared" si="27"/>
        <v>40.743603361076566</v>
      </c>
      <c r="BM247" s="267">
        <v>72900</v>
      </c>
      <c r="BN247" s="261">
        <v>553.45062605999999</v>
      </c>
      <c r="BO247" s="261">
        <v>423.85462337636699</v>
      </c>
      <c r="BP247" s="261">
        <v>-421.77315825608702</v>
      </c>
      <c r="BQ247" s="266">
        <v>51.483993763857001</v>
      </c>
      <c r="BR247" s="266">
        <v>5.4762298223462498</v>
      </c>
      <c r="BS247" s="263">
        <f t="shared" si="28"/>
        <v>-0.65575259267642672</v>
      </c>
      <c r="BT247" s="263">
        <f t="shared" si="29"/>
        <v>40.743603361076566</v>
      </c>
      <c r="BU247" s="270"/>
      <c r="BV247" s="264">
        <v>-94.114862140483595</v>
      </c>
      <c r="BW247" s="264">
        <v>-60.393106693519499</v>
      </c>
      <c r="BX247" s="263">
        <f t="shared" si="30"/>
        <v>-98.83298661350733</v>
      </c>
      <c r="BY247" s="263">
        <f t="shared" si="31"/>
        <v>-63.616300992594795</v>
      </c>
      <c r="BZ247" s="270"/>
      <c r="CA247" s="270"/>
      <c r="CB247" s="270"/>
      <c r="CC247" s="270"/>
      <c r="CD247" s="270"/>
      <c r="CE247" s="270"/>
      <c r="CF247" s="270"/>
      <c r="CG247" s="270"/>
      <c r="CH247" s="270"/>
      <c r="CI247" s="270"/>
      <c r="CJ247" s="270"/>
      <c r="CK247" s="270"/>
      <c r="CL247" s="270"/>
      <c r="CM247" s="270"/>
      <c r="CN247" s="270"/>
      <c r="CO247" s="270"/>
      <c r="CP247" s="270"/>
      <c r="CQ247" s="270"/>
      <c r="CR247" s="270"/>
    </row>
    <row r="248" spans="1:96" ht="12" customHeight="1">
      <c r="A248" s="270"/>
      <c r="B248" s="270"/>
      <c r="C248" s="270"/>
      <c r="D248" s="270"/>
      <c r="E248" s="270"/>
      <c r="F248" s="270"/>
      <c r="G248" s="270"/>
      <c r="H248" s="270"/>
      <c r="I248" s="270"/>
      <c r="J248" s="270"/>
      <c r="K248" s="270"/>
      <c r="L248" s="270"/>
      <c r="M248" s="270"/>
      <c r="N248" s="270"/>
      <c r="O248" s="270"/>
      <c r="P248" s="270"/>
      <c r="Q248" s="270"/>
      <c r="R248" s="270"/>
      <c r="S248" s="270"/>
      <c r="T248" s="270"/>
      <c r="U248" s="270"/>
      <c r="V248" s="270"/>
      <c r="W248" s="270"/>
      <c r="X248" s="274"/>
      <c r="Y248" s="274"/>
      <c r="Z248" s="274"/>
      <c r="AA248" s="274"/>
      <c r="AB248" s="274"/>
      <c r="AC248" s="274"/>
      <c r="AD248" s="274"/>
      <c r="AE248" s="274"/>
      <c r="AF248" s="274"/>
      <c r="AG248" s="274"/>
      <c r="AH248" s="274"/>
      <c r="AI248" s="274"/>
      <c r="AJ248" s="274"/>
      <c r="AK248" s="274"/>
      <c r="AL248" s="274"/>
      <c r="AM248" s="270"/>
      <c r="AN248" s="189"/>
      <c r="AO248" s="189"/>
      <c r="AP248" s="189"/>
      <c r="AQ248" s="189"/>
      <c r="AR248" s="189"/>
      <c r="AS248" s="189"/>
      <c r="AT248" s="189"/>
      <c r="AU248" s="189"/>
      <c r="AV248" s="189"/>
      <c r="AW248" s="294"/>
      <c r="AX248" s="189"/>
      <c r="AY248" s="189"/>
      <c r="AZ248" s="189"/>
      <c r="BA248" s="189"/>
      <c r="BB248" s="257"/>
      <c r="BC248" s="257"/>
      <c r="BD248" s="263">
        <f t="shared" si="25"/>
        <v>20.333333333333332</v>
      </c>
      <c r="BE248" s="267">
        <v>73200</v>
      </c>
      <c r="BF248" s="261">
        <v>567.28577393</v>
      </c>
      <c r="BG248" s="261">
        <v>411.73652198343098</v>
      </c>
      <c r="BH248" s="261">
        <v>-406.62935509124497</v>
      </c>
      <c r="BI248" s="266">
        <v>51.377691230434003</v>
      </c>
      <c r="BJ248" s="266">
        <v>5.3936490751552801</v>
      </c>
      <c r="BK248" s="263">
        <f t="shared" si="26"/>
        <v>-0.7269771373818763</v>
      </c>
      <c r="BL248" s="263">
        <f t="shared" si="27"/>
        <v>54.578751231076581</v>
      </c>
      <c r="BM248" s="267">
        <v>73200</v>
      </c>
      <c r="BN248" s="261">
        <v>567.28577393</v>
      </c>
      <c r="BO248" s="261">
        <v>431.05830952866</v>
      </c>
      <c r="BP248" s="261">
        <v>-428.328497593647</v>
      </c>
      <c r="BQ248" s="266">
        <v>51.537110107603198</v>
      </c>
      <c r="BR248" s="266">
        <v>5.5341732393354599</v>
      </c>
      <c r="BS248" s="263">
        <f t="shared" si="28"/>
        <v>-0.59780917568721659</v>
      </c>
      <c r="BT248" s="263">
        <f t="shared" si="29"/>
        <v>54.578751231076581</v>
      </c>
      <c r="BU248" s="270"/>
      <c r="BV248" s="264">
        <v>-85.366737591197307</v>
      </c>
      <c r="BW248" s="264">
        <v>-54.106669181485799</v>
      </c>
      <c r="BX248" s="263">
        <f t="shared" si="30"/>
        <v>-90.084862064221042</v>
      </c>
      <c r="BY248" s="263">
        <f t="shared" si="31"/>
        <v>-57.329863480561094</v>
      </c>
      <c r="BZ248" s="270"/>
      <c r="CA248" s="270"/>
      <c r="CB248" s="270"/>
      <c r="CC248" s="270"/>
      <c r="CD248" s="270"/>
      <c r="CE248" s="270"/>
      <c r="CF248" s="270"/>
      <c r="CG248" s="270"/>
      <c r="CH248" s="270"/>
      <c r="CI248" s="270"/>
      <c r="CJ248" s="270"/>
      <c r="CK248" s="270"/>
      <c r="CL248" s="270"/>
      <c r="CM248" s="270"/>
      <c r="CN248" s="270"/>
      <c r="CO248" s="270"/>
      <c r="CP248" s="270"/>
      <c r="CQ248" s="270"/>
      <c r="CR248" s="270"/>
    </row>
    <row r="249" spans="1:96" ht="12" customHeight="1">
      <c r="A249" s="270"/>
      <c r="B249" s="270"/>
      <c r="C249" s="270"/>
      <c r="D249" s="270"/>
      <c r="E249" s="270"/>
      <c r="F249" s="270"/>
      <c r="G249" s="270"/>
      <c r="H249" s="270"/>
      <c r="I249" s="270"/>
      <c r="J249" s="270"/>
      <c r="K249" s="270"/>
      <c r="L249" s="270"/>
      <c r="M249" s="270"/>
      <c r="N249" s="270"/>
      <c r="O249" s="270"/>
      <c r="P249" s="270"/>
      <c r="Q249" s="270"/>
      <c r="R249" s="270"/>
      <c r="S249" s="270"/>
      <c r="T249" s="270"/>
      <c r="U249" s="270"/>
      <c r="V249" s="270"/>
      <c r="W249" s="270"/>
      <c r="X249" s="274"/>
      <c r="Y249" s="274"/>
      <c r="Z249" s="274"/>
      <c r="AA249" s="274"/>
      <c r="AB249" s="274"/>
      <c r="AC249" s="274"/>
      <c r="AD249" s="274"/>
      <c r="AE249" s="274"/>
      <c r="AF249" s="274"/>
      <c r="AG249" s="274"/>
      <c r="AH249" s="274"/>
      <c r="AI249" s="274"/>
      <c r="AJ249" s="274"/>
      <c r="AK249" s="274"/>
      <c r="AL249" s="274"/>
      <c r="AM249" s="270"/>
      <c r="AN249" s="189"/>
      <c r="AO249" s="189"/>
      <c r="AP249" s="189"/>
      <c r="AQ249" s="189"/>
      <c r="AR249" s="189"/>
      <c r="AS249" s="189"/>
      <c r="AT249" s="189"/>
      <c r="AU249" s="189"/>
      <c r="AV249" s="189"/>
      <c r="AW249" s="294"/>
      <c r="AX249" s="189"/>
      <c r="AY249" s="189"/>
      <c r="AZ249" s="189"/>
      <c r="BA249" s="189"/>
      <c r="BB249" s="257"/>
      <c r="BC249" s="257"/>
      <c r="BD249" s="263">
        <f t="shared" si="25"/>
        <v>20.416666666666668</v>
      </c>
      <c r="BE249" s="267">
        <v>73500</v>
      </c>
      <c r="BF249" s="261">
        <v>580.49</v>
      </c>
      <c r="BG249" s="261">
        <v>423.67061457377702</v>
      </c>
      <c r="BH249" s="261">
        <v>-417.916779696508</v>
      </c>
      <c r="BI249" s="266">
        <v>51.468303071590697</v>
      </c>
      <c r="BJ249" s="266">
        <v>5.4885979010231498</v>
      </c>
      <c r="BK249" s="263">
        <f t="shared" si="26"/>
        <v>-0.63202831151400662</v>
      </c>
      <c r="BL249" s="263">
        <f t="shared" si="27"/>
        <v>67.782977301076585</v>
      </c>
      <c r="BM249" s="267">
        <v>73500</v>
      </c>
      <c r="BN249" s="261">
        <v>580.49</v>
      </c>
      <c r="BO249" s="261">
        <v>439.376187563587</v>
      </c>
      <c r="BP249" s="261">
        <v>-436.02991361746899</v>
      </c>
      <c r="BQ249" s="266">
        <v>51.598525478311799</v>
      </c>
      <c r="BR249" s="266">
        <v>5.6000510332198701</v>
      </c>
      <c r="BS249" s="263">
        <f t="shared" si="28"/>
        <v>-0.53193138180280641</v>
      </c>
      <c r="BT249" s="263">
        <f t="shared" si="29"/>
        <v>67.782977301076585</v>
      </c>
      <c r="BU249" s="270"/>
      <c r="BV249" s="264">
        <v>-75.683669727487697</v>
      </c>
      <c r="BW249" s="264">
        <v>-47.227651115897402</v>
      </c>
      <c r="BX249" s="263">
        <f t="shared" si="30"/>
        <v>-80.401794200511432</v>
      </c>
      <c r="BY249" s="263">
        <f t="shared" si="31"/>
        <v>-50.450845414972697</v>
      </c>
      <c r="BZ249" s="270"/>
      <c r="CA249" s="270"/>
      <c r="CB249" s="270"/>
      <c r="CC249" s="270"/>
      <c r="CD249" s="270"/>
      <c r="CE249" s="270"/>
      <c r="CF249" s="270"/>
      <c r="CG249" s="270"/>
      <c r="CH249" s="270"/>
      <c r="CI249" s="270"/>
      <c r="CJ249" s="270"/>
      <c r="CK249" s="270"/>
      <c r="CL249" s="270"/>
      <c r="CM249" s="270"/>
      <c r="CN249" s="270"/>
      <c r="CO249" s="270"/>
      <c r="CP249" s="270"/>
      <c r="CQ249" s="270"/>
      <c r="CR249" s="270"/>
    </row>
    <row r="250" spans="1:96" ht="12" customHeight="1">
      <c r="A250" s="270"/>
      <c r="B250" s="270"/>
      <c r="C250" s="270"/>
      <c r="D250" s="270"/>
      <c r="E250" s="270"/>
      <c r="F250" s="270"/>
      <c r="G250" s="270"/>
      <c r="H250" s="270"/>
      <c r="I250" s="270"/>
      <c r="J250" s="270"/>
      <c r="K250" s="270"/>
      <c r="L250" s="270"/>
      <c r="M250" s="270"/>
      <c r="N250" s="270"/>
      <c r="O250" s="270"/>
      <c r="P250" s="270"/>
      <c r="Q250" s="270"/>
      <c r="R250" s="270"/>
      <c r="S250" s="270"/>
      <c r="T250" s="270"/>
      <c r="U250" s="270"/>
      <c r="V250" s="270"/>
      <c r="W250" s="270"/>
      <c r="X250" s="274"/>
      <c r="Y250" s="274"/>
      <c r="Z250" s="274"/>
      <c r="AA250" s="274"/>
      <c r="AB250" s="274"/>
      <c r="AC250" s="274"/>
      <c r="AD250" s="274"/>
      <c r="AE250" s="274"/>
      <c r="AF250" s="274"/>
      <c r="AG250" s="274"/>
      <c r="AH250" s="274"/>
      <c r="AI250" s="274"/>
      <c r="AJ250" s="274"/>
      <c r="AK250" s="274"/>
      <c r="AL250" s="274"/>
      <c r="AM250" s="270"/>
      <c r="AN250" s="189"/>
      <c r="AO250" s="189"/>
      <c r="AP250" s="189"/>
      <c r="AQ250" s="189"/>
      <c r="AR250" s="189"/>
      <c r="AS250" s="189"/>
      <c r="AT250" s="189"/>
      <c r="AU250" s="189"/>
      <c r="AV250" s="189"/>
      <c r="AW250" s="294"/>
      <c r="AX250" s="189"/>
      <c r="AY250" s="189"/>
      <c r="AZ250" s="189"/>
      <c r="BA250" s="189"/>
      <c r="BB250" s="257"/>
      <c r="BC250" s="257"/>
      <c r="BD250" s="263">
        <f t="shared" si="25"/>
        <v>20.5</v>
      </c>
      <c r="BE250" s="267">
        <v>73800</v>
      </c>
      <c r="BF250" s="261">
        <v>592.91863602000001</v>
      </c>
      <c r="BG250" s="261">
        <v>436.89773025094797</v>
      </c>
      <c r="BH250" s="261">
        <v>-430.59571321329099</v>
      </c>
      <c r="BI250" s="266">
        <v>51.568219475830404</v>
      </c>
      <c r="BJ250" s="266">
        <v>5.5919281407046197</v>
      </c>
      <c r="BK250" s="263">
        <f t="shared" si="26"/>
        <v>-0.5286980718325367</v>
      </c>
      <c r="BL250" s="263">
        <f t="shared" si="27"/>
        <v>80.211613321076584</v>
      </c>
      <c r="BM250" s="267">
        <v>73800</v>
      </c>
      <c r="BN250" s="261">
        <v>592.91863602000001</v>
      </c>
      <c r="BO250" s="261">
        <v>448.71284923608101</v>
      </c>
      <c r="BP250" s="261">
        <v>-444.79704346787901</v>
      </c>
      <c r="BQ250" s="266">
        <v>51.667394154980499</v>
      </c>
      <c r="BR250" s="266">
        <v>5.6729060930759099</v>
      </c>
      <c r="BS250" s="263">
        <f t="shared" si="28"/>
        <v>-0.45907632194676662</v>
      </c>
      <c r="BT250" s="263">
        <f t="shared" si="29"/>
        <v>80.211613321076584</v>
      </c>
      <c r="BU250" s="270"/>
      <c r="BV250" s="264">
        <v>-65.171708280405397</v>
      </c>
      <c r="BW250" s="264">
        <v>-39.831392050913998</v>
      </c>
      <c r="BX250" s="263">
        <f t="shared" si="30"/>
        <v>-69.889832753429133</v>
      </c>
      <c r="BY250" s="263">
        <f t="shared" si="31"/>
        <v>-43.054586349989293</v>
      </c>
      <c r="BZ250" s="270"/>
      <c r="CA250" s="270"/>
      <c r="CB250" s="270"/>
      <c r="CC250" s="270"/>
      <c r="CD250" s="270"/>
      <c r="CE250" s="270"/>
      <c r="CF250" s="270"/>
      <c r="CG250" s="270"/>
      <c r="CH250" s="270"/>
      <c r="CI250" s="270"/>
      <c r="CJ250" s="270"/>
      <c r="CK250" s="270"/>
      <c r="CL250" s="270"/>
      <c r="CM250" s="270"/>
      <c r="CN250" s="270"/>
      <c r="CO250" s="270"/>
      <c r="CP250" s="270"/>
      <c r="CQ250" s="270"/>
      <c r="CR250" s="270"/>
    </row>
    <row r="251" spans="1:96" ht="12" customHeight="1">
      <c r="A251" s="270"/>
      <c r="B251" s="270"/>
      <c r="C251" s="270"/>
      <c r="D251" s="270"/>
      <c r="E251" s="270"/>
      <c r="F251" s="270"/>
      <c r="G251" s="270"/>
      <c r="H251" s="270"/>
      <c r="I251" s="270"/>
      <c r="J251" s="270"/>
      <c r="K251" s="270"/>
      <c r="L251" s="270"/>
      <c r="M251" s="270"/>
      <c r="N251" s="270"/>
      <c r="O251" s="270"/>
      <c r="P251" s="270"/>
      <c r="Q251" s="270"/>
      <c r="R251" s="270"/>
      <c r="S251" s="270"/>
      <c r="T251" s="270"/>
      <c r="U251" s="270"/>
      <c r="V251" s="270"/>
      <c r="W251" s="270"/>
      <c r="X251" s="274"/>
      <c r="Y251" s="274"/>
      <c r="Z251" s="274"/>
      <c r="AA251" s="274"/>
      <c r="AB251" s="274"/>
      <c r="AC251" s="274"/>
      <c r="AD251" s="274"/>
      <c r="AE251" s="274"/>
      <c r="AF251" s="274"/>
      <c r="AG251" s="274"/>
      <c r="AH251" s="274"/>
      <c r="AI251" s="274"/>
      <c r="AJ251" s="274"/>
      <c r="AK251" s="274"/>
      <c r="AL251" s="274"/>
      <c r="AM251" s="270"/>
      <c r="AN251" s="189"/>
      <c r="AO251" s="189"/>
      <c r="AP251" s="189"/>
      <c r="AQ251" s="189"/>
      <c r="AR251" s="189"/>
      <c r="AS251" s="189"/>
      <c r="AT251" s="189"/>
      <c r="AU251" s="189"/>
      <c r="AV251" s="189"/>
      <c r="AW251" s="294"/>
      <c r="AX251" s="189"/>
      <c r="AY251" s="189"/>
      <c r="AZ251" s="189"/>
      <c r="BA251" s="189"/>
      <c r="BB251" s="257"/>
      <c r="BC251" s="257"/>
      <c r="BD251" s="263">
        <f t="shared" si="25"/>
        <v>20.583333333333332</v>
      </c>
      <c r="BE251" s="267">
        <v>74100</v>
      </c>
      <c r="BF251" s="261">
        <v>604.43551124999999</v>
      </c>
      <c r="BG251" s="261">
        <v>451.21753111186598</v>
      </c>
      <c r="BH251" s="261">
        <v>-444.480341419269</v>
      </c>
      <c r="BI251" s="266">
        <v>51.675654516843899</v>
      </c>
      <c r="BJ251" s="266">
        <v>5.7017914586942098</v>
      </c>
      <c r="BK251" s="263">
        <f t="shared" si="26"/>
        <v>-0.41883475384294666</v>
      </c>
      <c r="BL251" s="263">
        <f t="shared" si="27"/>
        <v>91.728488551076566</v>
      </c>
      <c r="BM251" s="267">
        <v>74100</v>
      </c>
      <c r="BN251" s="261">
        <v>604.43551124999999</v>
      </c>
      <c r="BO251" s="261">
        <v>458.94620403770102</v>
      </c>
      <c r="BP251" s="261">
        <v>-454.521386123865</v>
      </c>
      <c r="BQ251" s="266">
        <v>51.742672080575701</v>
      </c>
      <c r="BR251" s="266">
        <v>5.7516041110067597</v>
      </c>
      <c r="BS251" s="263">
        <f t="shared" si="28"/>
        <v>-0.38037830401591677</v>
      </c>
      <c r="BT251" s="263">
        <f t="shared" si="29"/>
        <v>91.728488551076566</v>
      </c>
      <c r="BU251" s="270"/>
      <c r="BV251" s="264">
        <v>-53.945981089595897</v>
      </c>
      <c r="BW251" s="264">
        <v>-31.998896405349001</v>
      </c>
      <c r="BX251" s="263">
        <f t="shared" si="30"/>
        <v>-58.664105562619632</v>
      </c>
      <c r="BY251" s="263">
        <f t="shared" si="31"/>
        <v>-35.222090704424296</v>
      </c>
      <c r="BZ251" s="270"/>
      <c r="CA251" s="270"/>
      <c r="CB251" s="270"/>
      <c r="CC251" s="270"/>
      <c r="CD251" s="270"/>
      <c r="CE251" s="270"/>
      <c r="CF251" s="270"/>
      <c r="CG251" s="270"/>
      <c r="CH251" s="270"/>
      <c r="CI251" s="270"/>
      <c r="CJ251" s="270"/>
      <c r="CK251" s="270"/>
      <c r="CL251" s="270"/>
      <c r="CM251" s="270"/>
      <c r="CN251" s="270"/>
      <c r="CO251" s="270"/>
      <c r="CP251" s="270"/>
      <c r="CQ251" s="270"/>
      <c r="CR251" s="270"/>
    </row>
    <row r="252" spans="1:96" ht="12" customHeight="1">
      <c r="A252" s="270"/>
      <c r="B252" s="270"/>
      <c r="C252" s="270"/>
      <c r="D252" s="270"/>
      <c r="E252" s="270"/>
      <c r="F252" s="270"/>
      <c r="G252" s="270"/>
      <c r="H252" s="270"/>
      <c r="I252" s="270"/>
      <c r="J252" s="270"/>
      <c r="K252" s="270"/>
      <c r="L252" s="270"/>
      <c r="M252" s="270"/>
      <c r="N252" s="270"/>
      <c r="O252" s="270"/>
      <c r="P252" s="270"/>
      <c r="Q252" s="270"/>
      <c r="R252" s="270"/>
      <c r="S252" s="270"/>
      <c r="T252" s="270"/>
      <c r="U252" s="270"/>
      <c r="V252" s="270"/>
      <c r="W252" s="270"/>
      <c r="X252" s="274"/>
      <c r="Y252" s="274"/>
      <c r="Z252" s="274"/>
      <c r="AA252" s="274"/>
      <c r="AB252" s="274"/>
      <c r="AC252" s="274"/>
      <c r="AD252" s="274"/>
      <c r="AE252" s="274"/>
      <c r="AF252" s="274"/>
      <c r="AG252" s="274"/>
      <c r="AH252" s="274"/>
      <c r="AI252" s="274"/>
      <c r="AJ252" s="274"/>
      <c r="AK252" s="274"/>
      <c r="AL252" s="274"/>
      <c r="AM252" s="270"/>
      <c r="AN252" s="189"/>
      <c r="AO252" s="189"/>
      <c r="AP252" s="189"/>
      <c r="AQ252" s="189"/>
      <c r="AR252" s="189"/>
      <c r="AS252" s="189"/>
      <c r="AT252" s="189"/>
      <c r="AU252" s="189"/>
      <c r="AV252" s="189"/>
      <c r="AW252" s="294"/>
      <c r="AX252" s="189"/>
      <c r="AY252" s="189"/>
      <c r="AZ252" s="189"/>
      <c r="BA252" s="189"/>
      <c r="BB252" s="257"/>
      <c r="BC252" s="257"/>
      <c r="BD252" s="263">
        <f t="shared" si="25"/>
        <v>20.666666666666668</v>
      </c>
      <c r="BE252" s="267">
        <v>74400</v>
      </c>
      <c r="BF252" s="261">
        <v>614.91444438999997</v>
      </c>
      <c r="BG252" s="261">
        <v>466.400280499546</v>
      </c>
      <c r="BH252" s="261">
        <v>-459.34984768036099</v>
      </c>
      <c r="BI252" s="266">
        <v>51.788651246433801</v>
      </c>
      <c r="BJ252" s="266">
        <v>5.8162205202679704</v>
      </c>
      <c r="BK252" s="263">
        <f t="shared" si="26"/>
        <v>-0.30440569226918601</v>
      </c>
      <c r="BL252" s="263">
        <f t="shared" si="27"/>
        <v>102.20742169107655</v>
      </c>
      <c r="BM252" s="267">
        <v>74400</v>
      </c>
      <c r="BN252" s="261">
        <v>614.91444438999997</v>
      </c>
      <c r="BO252" s="261">
        <v>469.930800166305</v>
      </c>
      <c r="BP252" s="261">
        <v>-465.06876894785802</v>
      </c>
      <c r="BQ252" s="266">
        <v>51.8231545541693</v>
      </c>
      <c r="BR252" s="266">
        <v>5.8348763005599604</v>
      </c>
      <c r="BS252" s="263">
        <f t="shared" si="28"/>
        <v>-0.29710611446271606</v>
      </c>
      <c r="BT252" s="263">
        <f t="shared" si="29"/>
        <v>102.20742169107655</v>
      </c>
      <c r="BU252" s="270"/>
      <c r="BV252" s="264">
        <v>-42.129433214022399</v>
      </c>
      <c r="BW252" s="264">
        <v>-23.815946295817401</v>
      </c>
      <c r="BX252" s="263">
        <f t="shared" si="30"/>
        <v>-46.847557687046134</v>
      </c>
      <c r="BY252" s="263">
        <f t="shared" si="31"/>
        <v>-27.0391405948927</v>
      </c>
      <c r="BZ252" s="270"/>
      <c r="CA252" s="270"/>
      <c r="CB252" s="270"/>
      <c r="CC252" s="270"/>
      <c r="CD252" s="270"/>
      <c r="CE252" s="270"/>
      <c r="CF252" s="270"/>
      <c r="CG252" s="270"/>
      <c r="CH252" s="270"/>
      <c r="CI252" s="270"/>
      <c r="CJ252" s="270"/>
      <c r="CK252" s="270"/>
      <c r="CL252" s="270"/>
      <c r="CM252" s="270"/>
      <c r="CN252" s="270"/>
      <c r="CO252" s="270"/>
      <c r="CP252" s="270"/>
      <c r="CQ252" s="270"/>
      <c r="CR252" s="270"/>
    </row>
    <row r="253" spans="1:96" ht="12" customHeight="1">
      <c r="A253" s="270"/>
      <c r="B253" s="270"/>
      <c r="C253" s="270"/>
      <c r="D253" s="270"/>
      <c r="E253" s="270"/>
      <c r="F253" s="270"/>
      <c r="G253" s="270"/>
      <c r="H253" s="270"/>
      <c r="I253" s="270"/>
      <c r="J253" s="270"/>
      <c r="K253" s="270"/>
      <c r="L253" s="270"/>
      <c r="M253" s="270"/>
      <c r="N253" s="270"/>
      <c r="O253" s="270"/>
      <c r="P253" s="270"/>
      <c r="Q253" s="270"/>
      <c r="R253" s="270"/>
      <c r="S253" s="270"/>
      <c r="T253" s="270"/>
      <c r="U253" s="270"/>
      <c r="V253" s="270"/>
      <c r="W253" s="270"/>
      <c r="X253" s="274"/>
      <c r="Y253" s="274"/>
      <c r="Z253" s="274"/>
      <c r="AA253" s="274"/>
      <c r="AB253" s="274"/>
      <c r="AC253" s="274"/>
      <c r="AD253" s="274"/>
      <c r="AE253" s="274"/>
      <c r="AF253" s="274"/>
      <c r="AG253" s="274"/>
      <c r="AH253" s="274"/>
      <c r="AI253" s="274"/>
      <c r="AJ253" s="274"/>
      <c r="AK253" s="274"/>
      <c r="AL253" s="274"/>
      <c r="AM253" s="270"/>
      <c r="AN253" s="189"/>
      <c r="AO253" s="189"/>
      <c r="AP253" s="189"/>
      <c r="AQ253" s="189"/>
      <c r="AR253" s="189"/>
      <c r="AS253" s="189"/>
      <c r="AT253" s="189"/>
      <c r="AU253" s="189"/>
      <c r="AV253" s="189"/>
      <c r="AW253" s="294"/>
      <c r="AX253" s="189"/>
      <c r="AY253" s="189"/>
      <c r="AZ253" s="189"/>
      <c r="BA253" s="189"/>
      <c r="BB253" s="257"/>
      <c r="BC253" s="257"/>
      <c r="BD253" s="263">
        <f t="shared" si="25"/>
        <v>20.75</v>
      </c>
      <c r="BE253" s="267">
        <v>74700</v>
      </c>
      <c r="BF253" s="261">
        <v>624.24062605999995</v>
      </c>
      <c r="BG253" s="261">
        <v>482.19654002113901</v>
      </c>
      <c r="BH253" s="261">
        <v>-474.95798588337499</v>
      </c>
      <c r="BI253" s="266">
        <v>51.905176681829801</v>
      </c>
      <c r="BJ253" s="266">
        <v>5.9332176528190104</v>
      </c>
      <c r="BK253" s="263">
        <f t="shared" si="26"/>
        <v>-0.18740855971814607</v>
      </c>
      <c r="BL253" s="263">
        <f t="shared" si="27"/>
        <v>111.53360336107653</v>
      </c>
      <c r="BM253" s="267">
        <v>74700</v>
      </c>
      <c r="BN253" s="261">
        <v>624.24062605999995</v>
      </c>
      <c r="BO253" s="261">
        <v>481.50252796366402</v>
      </c>
      <c r="BP253" s="261">
        <v>-476.28347923240102</v>
      </c>
      <c r="BQ253" s="266">
        <v>51.907523363202202</v>
      </c>
      <c r="BR253" s="266">
        <v>5.9213683850509398</v>
      </c>
      <c r="BS253" s="263">
        <f t="shared" si="28"/>
        <v>-0.21061402997173673</v>
      </c>
      <c r="BT253" s="263">
        <f t="shared" si="29"/>
        <v>111.53360336107653</v>
      </c>
      <c r="BU253" s="270"/>
      <c r="BV253" s="264">
        <v>-29.851480427878499</v>
      </c>
      <c r="BW253" s="264">
        <v>-15.3721620441565</v>
      </c>
      <c r="BX253" s="263">
        <f t="shared" si="30"/>
        <v>-34.569604900902235</v>
      </c>
      <c r="BY253" s="263">
        <f t="shared" si="31"/>
        <v>-18.595356343231799</v>
      </c>
      <c r="BZ253" s="270"/>
      <c r="CA253" s="270"/>
      <c r="CB253" s="270"/>
      <c r="CC253" s="270"/>
      <c r="CD253" s="270"/>
      <c r="CE253" s="270"/>
      <c r="CF253" s="270"/>
      <c r="CG253" s="270"/>
      <c r="CH253" s="270"/>
      <c r="CI253" s="270"/>
      <c r="CJ253" s="270"/>
      <c r="CK253" s="270"/>
      <c r="CL253" s="270"/>
      <c r="CM253" s="270"/>
      <c r="CN253" s="270"/>
      <c r="CO253" s="270"/>
      <c r="CP253" s="270"/>
      <c r="CQ253" s="270"/>
      <c r="CR253" s="270"/>
    </row>
    <row r="254" spans="1:96" ht="12" customHeight="1">
      <c r="A254" s="270"/>
      <c r="B254" s="270"/>
      <c r="C254" s="270"/>
      <c r="D254" s="270"/>
      <c r="E254" s="270"/>
      <c r="F254" s="270"/>
      <c r="G254" s="270"/>
      <c r="H254" s="270"/>
      <c r="I254" s="270"/>
      <c r="J254" s="270"/>
      <c r="K254" s="270"/>
      <c r="L254" s="270"/>
      <c r="M254" s="270"/>
      <c r="N254" s="270"/>
      <c r="O254" s="270"/>
      <c r="P254" s="270"/>
      <c r="Q254" s="270"/>
      <c r="R254" s="270"/>
      <c r="S254" s="270"/>
      <c r="T254" s="270"/>
      <c r="U254" s="270"/>
      <c r="V254" s="270"/>
      <c r="W254" s="270"/>
      <c r="X254" s="274"/>
      <c r="Y254" s="274"/>
      <c r="Z254" s="274"/>
      <c r="AA254" s="274"/>
      <c r="AB254" s="274"/>
      <c r="AC254" s="274"/>
      <c r="AD254" s="274"/>
      <c r="AE254" s="274"/>
      <c r="AF254" s="274"/>
      <c r="AG254" s="274"/>
      <c r="AH254" s="274"/>
      <c r="AI254" s="274"/>
      <c r="AJ254" s="274"/>
      <c r="AK254" s="274"/>
      <c r="AL254" s="274"/>
      <c r="AM254" s="270"/>
      <c r="AN254" s="189"/>
      <c r="AO254" s="189"/>
      <c r="AP254" s="189"/>
      <c r="AQ254" s="189"/>
      <c r="AR254" s="189"/>
      <c r="AS254" s="189"/>
      <c r="AT254" s="189"/>
      <c r="AU254" s="189"/>
      <c r="AV254" s="189"/>
      <c r="AW254" s="294"/>
      <c r="AX254" s="189"/>
      <c r="AY254" s="189"/>
      <c r="AZ254" s="189"/>
      <c r="BA254" s="189"/>
      <c r="BB254" s="257"/>
      <c r="BC254" s="257"/>
      <c r="BD254" s="263">
        <f t="shared" si="25"/>
        <v>20.833333333333332</v>
      </c>
      <c r="BE254" s="267">
        <v>75000</v>
      </c>
      <c r="BF254" s="261">
        <v>632.31187666999904</v>
      </c>
      <c r="BG254" s="261">
        <v>498.34718872048302</v>
      </c>
      <c r="BH254" s="261">
        <v>-491.04365273640298</v>
      </c>
      <c r="BI254" s="266">
        <v>52.023210400646597</v>
      </c>
      <c r="BJ254" s="266">
        <v>6.0508328900905104</v>
      </c>
      <c r="BK254" s="263">
        <f t="shared" si="26"/>
        <v>-6.9793322446646044E-2</v>
      </c>
      <c r="BL254" s="263">
        <f t="shared" si="27"/>
        <v>119.60485397107561</v>
      </c>
      <c r="BM254" s="267">
        <v>75000</v>
      </c>
      <c r="BN254" s="261">
        <v>632.31187666999904</v>
      </c>
      <c r="BO254" s="261">
        <v>493.48418397026398</v>
      </c>
      <c r="BP254" s="261">
        <v>-487.99359013880502</v>
      </c>
      <c r="BQ254" s="266">
        <v>51.994397934387301</v>
      </c>
      <c r="BR254" s="266">
        <v>6.0096905745385802</v>
      </c>
      <c r="BS254" s="263">
        <f t="shared" si="28"/>
        <v>-0.12229184048409625</v>
      </c>
      <c r="BT254" s="263">
        <f t="shared" si="29"/>
        <v>119.60485397107561</v>
      </c>
      <c r="BU254" s="270"/>
      <c r="BV254" s="264">
        <v>-17.246591848717198</v>
      </c>
      <c r="BW254" s="264">
        <v>-6.76002064851951</v>
      </c>
      <c r="BX254" s="263">
        <f t="shared" si="30"/>
        <v>-21.96471632174093</v>
      </c>
      <c r="BY254" s="263">
        <f t="shared" si="31"/>
        <v>-9.9832149475948064</v>
      </c>
      <c r="BZ254" s="270"/>
      <c r="CA254" s="270"/>
      <c r="CB254" s="270"/>
      <c r="CC254" s="270"/>
      <c r="CD254" s="270"/>
      <c r="CE254" s="270"/>
      <c r="CF254" s="270"/>
      <c r="CG254" s="270"/>
      <c r="CH254" s="270"/>
      <c r="CI254" s="270"/>
      <c r="CJ254" s="270"/>
      <c r="CK254" s="270"/>
      <c r="CL254" s="270"/>
      <c r="CM254" s="270"/>
      <c r="CN254" s="270"/>
      <c r="CO254" s="270"/>
      <c r="CP254" s="270"/>
      <c r="CQ254" s="270"/>
      <c r="CR254" s="270"/>
    </row>
    <row r="255" spans="1:96" ht="12" customHeight="1">
      <c r="A255" s="270"/>
      <c r="B255" s="270"/>
      <c r="C255" s="270"/>
      <c r="D255" s="270"/>
      <c r="E255" s="270"/>
      <c r="F255" s="270"/>
      <c r="G255" s="270"/>
      <c r="H255" s="270"/>
      <c r="I255" s="270"/>
      <c r="J255" s="270"/>
      <c r="K255" s="270"/>
      <c r="L255" s="270"/>
      <c r="M255" s="270"/>
      <c r="N255" s="270"/>
      <c r="O255" s="270"/>
      <c r="P255" s="270"/>
      <c r="Q255" s="270"/>
      <c r="R255" s="270"/>
      <c r="S255" s="270"/>
      <c r="T255" s="270"/>
      <c r="U255" s="270"/>
      <c r="V255" s="270"/>
      <c r="W255" s="270"/>
      <c r="X255" s="274"/>
      <c r="Y255" s="274"/>
      <c r="Z255" s="274"/>
      <c r="AA255" s="274"/>
      <c r="AB255" s="274"/>
      <c r="AC255" s="274"/>
      <c r="AD255" s="274"/>
      <c r="AE255" s="274"/>
      <c r="AF255" s="274"/>
      <c r="AG255" s="274"/>
      <c r="AH255" s="274"/>
      <c r="AI255" s="274"/>
      <c r="AJ255" s="274"/>
      <c r="AK255" s="274"/>
      <c r="AL255" s="274"/>
      <c r="AM255" s="270"/>
      <c r="AN255" s="189"/>
      <c r="AO255" s="189"/>
      <c r="AP255" s="189"/>
      <c r="AQ255" s="189"/>
      <c r="AR255" s="189"/>
      <c r="AS255" s="189"/>
      <c r="AT255" s="189"/>
      <c r="AU255" s="189"/>
      <c r="AV255" s="189"/>
      <c r="AW255" s="294"/>
      <c r="AX255" s="189"/>
      <c r="AY255" s="189"/>
      <c r="AZ255" s="189"/>
      <c r="BA255" s="189"/>
      <c r="BB255" s="257"/>
      <c r="BC255" s="257"/>
      <c r="BD255" s="263">
        <f t="shared" si="25"/>
        <v>20.916666666666668</v>
      </c>
      <c r="BE255" s="267">
        <v>75300</v>
      </c>
      <c r="BF255" s="261">
        <v>639.03976589000001</v>
      </c>
      <c r="BG255" s="261">
        <v>514.59273066234698</v>
      </c>
      <c r="BH255" s="261">
        <v>-507.341192323347</v>
      </c>
      <c r="BI255" s="266">
        <v>52.140818166550197</v>
      </c>
      <c r="BJ255" s="266">
        <v>6.1672255167433496</v>
      </c>
      <c r="BK255" s="263">
        <f t="shared" si="26"/>
        <v>4.6599304206193182E-2</v>
      </c>
      <c r="BL255" s="263">
        <f t="shared" si="27"/>
        <v>126.33274319107659</v>
      </c>
      <c r="BM255" s="267">
        <v>75300</v>
      </c>
      <c r="BN255" s="261">
        <v>639.03976589000001</v>
      </c>
      <c r="BO255" s="261">
        <v>505.691335435356</v>
      </c>
      <c r="BP255" s="261">
        <v>-500.01690116422202</v>
      </c>
      <c r="BQ255" s="266">
        <v>52.082385229975699</v>
      </c>
      <c r="BR255" s="266">
        <v>6.0984639498650504</v>
      </c>
      <c r="BS255" s="263">
        <f t="shared" si="28"/>
        <v>-3.3518465157626132E-2</v>
      </c>
      <c r="BT255" s="263">
        <f t="shared" si="29"/>
        <v>126.33274319107659</v>
      </c>
      <c r="BU255" s="270"/>
      <c r="BV255" s="264">
        <v>-4.4528172209553496</v>
      </c>
      <c r="BW255" s="264">
        <v>1.9261570320807</v>
      </c>
      <c r="BX255" s="263">
        <f t="shared" si="30"/>
        <v>-9.1709416939790813</v>
      </c>
      <c r="BY255" s="263">
        <f t="shared" si="31"/>
        <v>-1.2970372669945973</v>
      </c>
      <c r="BZ255" s="270"/>
      <c r="CA255" s="270"/>
      <c r="CB255" s="270"/>
      <c r="CC255" s="270"/>
      <c r="CD255" s="270"/>
      <c r="CE255" s="270"/>
      <c r="CF255" s="270"/>
      <c r="CG255" s="270"/>
      <c r="CH255" s="270"/>
      <c r="CI255" s="270"/>
      <c r="CJ255" s="270"/>
      <c r="CK255" s="270"/>
      <c r="CL255" s="270"/>
      <c r="CM255" s="270"/>
      <c r="CN255" s="270"/>
      <c r="CO255" s="270"/>
      <c r="CP255" s="270"/>
      <c r="CQ255" s="270"/>
      <c r="CR255" s="270"/>
    </row>
    <row r="256" spans="1:96" ht="12" customHeight="1">
      <c r="A256" s="270"/>
      <c r="B256" s="270"/>
      <c r="C256" s="270"/>
      <c r="D256" s="270"/>
      <c r="E256" s="270"/>
      <c r="F256" s="270"/>
      <c r="G256" s="270"/>
      <c r="H256" s="270"/>
      <c r="I256" s="270"/>
      <c r="J256" s="270"/>
      <c r="K256" s="270"/>
      <c r="L256" s="270"/>
      <c r="M256" s="270"/>
      <c r="N256" s="270"/>
      <c r="O256" s="270"/>
      <c r="P256" s="270"/>
      <c r="Q256" s="270"/>
      <c r="R256" s="270"/>
      <c r="S256" s="270"/>
      <c r="T256" s="270"/>
      <c r="U256" s="270"/>
      <c r="V256" s="270"/>
      <c r="W256" s="270"/>
      <c r="X256" s="274"/>
      <c r="Y256" s="274"/>
      <c r="Z256" s="274"/>
      <c r="AA256" s="274"/>
      <c r="AB256" s="274"/>
      <c r="AC256" s="274"/>
      <c r="AD256" s="274"/>
      <c r="AE256" s="274"/>
      <c r="AF256" s="274"/>
      <c r="AG256" s="274"/>
      <c r="AH256" s="274"/>
      <c r="AI256" s="274"/>
      <c r="AJ256" s="274"/>
      <c r="AK256" s="274"/>
      <c r="AL256" s="274"/>
      <c r="AM256" s="270"/>
      <c r="AN256" s="189"/>
      <c r="AO256" s="189"/>
      <c r="AP256" s="189"/>
      <c r="AQ256" s="189"/>
      <c r="AR256" s="189"/>
      <c r="AS256" s="189"/>
      <c r="AT256" s="189"/>
      <c r="AU256" s="189"/>
      <c r="AV256" s="189"/>
      <c r="AW256" s="294"/>
      <c r="AX256" s="189"/>
      <c r="AY256" s="189"/>
      <c r="AZ256" s="189"/>
      <c r="BA256" s="189"/>
      <c r="BB256" s="257"/>
      <c r="BC256" s="257"/>
      <c r="BD256" s="263">
        <f t="shared" si="25"/>
        <v>21</v>
      </c>
      <c r="BE256" s="267">
        <v>75600</v>
      </c>
      <c r="BF256" s="261">
        <v>644.35058158000004</v>
      </c>
      <c r="BG256" s="261">
        <v>530.68121602588599</v>
      </c>
      <c r="BH256" s="261">
        <v>-523.589493999914</v>
      </c>
      <c r="BI256" s="266">
        <v>52.256206417803099</v>
      </c>
      <c r="BJ256" s="266">
        <v>6.2807071966063601</v>
      </c>
      <c r="BK256" s="263">
        <f t="shared" si="26"/>
        <v>0.16008098406920368</v>
      </c>
      <c r="BL256" s="263">
        <f t="shared" si="27"/>
        <v>131.64355888107661</v>
      </c>
      <c r="BM256" s="267">
        <v>75600</v>
      </c>
      <c r="BN256" s="261">
        <v>644.35058158000004</v>
      </c>
      <c r="BO256" s="261">
        <v>517.93799044534796</v>
      </c>
      <c r="BP256" s="261">
        <v>-512.16692611019005</v>
      </c>
      <c r="BQ256" s="266">
        <v>52.1701242083697</v>
      </c>
      <c r="BR256" s="266">
        <v>6.1863600365786304</v>
      </c>
      <c r="BS256" s="263">
        <f t="shared" si="28"/>
        <v>5.4377621555953937E-2</v>
      </c>
      <c r="BT256" s="263">
        <f t="shared" si="29"/>
        <v>131.64355888107661</v>
      </c>
      <c r="BU256" s="270"/>
      <c r="BV256" s="264">
        <v>8.3897250159314396</v>
      </c>
      <c r="BW256" s="264">
        <v>10.5912392873377</v>
      </c>
      <c r="BX256" s="263">
        <f t="shared" si="30"/>
        <v>3.671600542907707</v>
      </c>
      <c r="BY256" s="263">
        <f t="shared" si="31"/>
        <v>7.3680449882624028</v>
      </c>
      <c r="BZ256" s="270"/>
      <c r="CA256" s="270"/>
      <c r="CB256" s="270"/>
      <c r="CC256" s="270"/>
      <c r="CD256" s="270"/>
      <c r="CE256" s="270"/>
      <c r="CF256" s="270"/>
      <c r="CG256" s="270"/>
      <c r="CH256" s="270"/>
      <c r="CI256" s="270"/>
      <c r="CJ256" s="270"/>
      <c r="CK256" s="270"/>
      <c r="CL256" s="270"/>
      <c r="CM256" s="270"/>
      <c r="CN256" s="270"/>
      <c r="CO256" s="270"/>
      <c r="CP256" s="270"/>
      <c r="CQ256" s="270"/>
      <c r="CR256" s="270"/>
    </row>
    <row r="257" spans="1:96" ht="12" customHeight="1">
      <c r="A257" s="270"/>
      <c r="B257" s="270"/>
      <c r="C257" s="270"/>
      <c r="D257" s="270"/>
      <c r="E257" s="270"/>
      <c r="F257" s="270"/>
      <c r="G257" s="270"/>
      <c r="H257" s="270"/>
      <c r="I257" s="270"/>
      <c r="J257" s="270"/>
      <c r="K257" s="270"/>
      <c r="L257" s="270"/>
      <c r="M257" s="270"/>
      <c r="N257" s="270"/>
      <c r="O257" s="270"/>
      <c r="P257" s="270"/>
      <c r="Q257" s="270"/>
      <c r="R257" s="270"/>
      <c r="S257" s="270"/>
      <c r="T257" s="270"/>
      <c r="U257" s="270"/>
      <c r="V257" s="270"/>
      <c r="W257" s="270"/>
      <c r="X257" s="274"/>
      <c r="Y257" s="274"/>
      <c r="Z257" s="274"/>
      <c r="AA257" s="274"/>
      <c r="AB257" s="274"/>
      <c r="AC257" s="274"/>
      <c r="AD257" s="274"/>
      <c r="AE257" s="274"/>
      <c r="AF257" s="274"/>
      <c r="AG257" s="274"/>
      <c r="AH257" s="274"/>
      <c r="AI257" s="274"/>
      <c r="AJ257" s="274"/>
      <c r="AK257" s="274"/>
      <c r="AL257" s="274"/>
      <c r="AM257" s="270"/>
      <c r="AN257" s="189"/>
      <c r="AO257" s="189"/>
      <c r="AP257" s="189"/>
      <c r="AQ257" s="189"/>
      <c r="AR257" s="189"/>
      <c r="AS257" s="189"/>
      <c r="AT257" s="189"/>
      <c r="AU257" s="189"/>
      <c r="AV257" s="189"/>
      <c r="AW257" s="294"/>
      <c r="AX257" s="189"/>
      <c r="AY257" s="189"/>
      <c r="AZ257" s="189"/>
      <c r="BA257" s="189"/>
      <c r="BB257" s="257"/>
      <c r="BC257" s="257"/>
      <c r="BD257" s="263">
        <f t="shared" si="25"/>
        <v>21.083333333333332</v>
      </c>
      <c r="BE257" s="267">
        <v>75900</v>
      </c>
      <c r="BF257" s="261">
        <v>648.18613731000005</v>
      </c>
      <c r="BG257" s="261">
        <v>546.37447706670105</v>
      </c>
      <c r="BH257" s="261">
        <v>-539.53936669300595</v>
      </c>
      <c r="BI257" s="266">
        <v>52.367757399118297</v>
      </c>
      <c r="BJ257" s="266">
        <v>6.3897678570203702</v>
      </c>
      <c r="BK257" s="263">
        <f t="shared" si="26"/>
        <v>0.26914164448321376</v>
      </c>
      <c r="BL257" s="263">
        <f t="shared" si="27"/>
        <v>135.47911461107662</v>
      </c>
      <c r="BM257" s="267">
        <v>75900</v>
      </c>
      <c r="BN257" s="261">
        <v>648.18613731000005</v>
      </c>
      <c r="BO257" s="261">
        <v>530.04170882355902</v>
      </c>
      <c r="BP257" s="261">
        <v>-524.25846798689599</v>
      </c>
      <c r="BQ257" s="266">
        <v>52.256322245404398</v>
      </c>
      <c r="BR257" s="266">
        <v>6.2721319165149101</v>
      </c>
      <c r="BS257" s="263">
        <f t="shared" si="28"/>
        <v>0.1401495014922336</v>
      </c>
      <c r="BT257" s="263">
        <f t="shared" si="29"/>
        <v>135.47911461107662</v>
      </c>
      <c r="BU257" s="270"/>
      <c r="BV257" s="264">
        <v>21.1403823157241</v>
      </c>
      <c r="BW257" s="264">
        <v>19.140325445723999</v>
      </c>
      <c r="BX257" s="263">
        <f t="shared" si="30"/>
        <v>16.422257842700368</v>
      </c>
      <c r="BY257" s="263">
        <f t="shared" si="31"/>
        <v>15.917131146648702</v>
      </c>
      <c r="BZ257" s="270"/>
      <c r="CA257" s="270"/>
      <c r="CB257" s="270"/>
      <c r="CC257" s="270"/>
      <c r="CD257" s="270"/>
      <c r="CE257" s="270"/>
      <c r="CF257" s="270"/>
      <c r="CG257" s="270"/>
      <c r="CH257" s="270"/>
      <c r="CI257" s="270"/>
      <c r="CJ257" s="270"/>
      <c r="CK257" s="270"/>
      <c r="CL257" s="270"/>
      <c r="CM257" s="270"/>
      <c r="CN257" s="270"/>
      <c r="CO257" s="270"/>
      <c r="CP257" s="270"/>
      <c r="CQ257" s="270"/>
      <c r="CR257" s="270"/>
    </row>
    <row r="258" spans="1:96" ht="12" customHeight="1">
      <c r="A258" s="270"/>
      <c r="B258" s="270"/>
      <c r="C258" s="270"/>
      <c r="D258" s="270"/>
      <c r="E258" s="270"/>
      <c r="F258" s="270"/>
      <c r="G258" s="270"/>
      <c r="H258" s="270"/>
      <c r="I258" s="270"/>
      <c r="J258" s="270"/>
      <c r="K258" s="270"/>
      <c r="L258" s="270"/>
      <c r="M258" s="270"/>
      <c r="N258" s="270"/>
      <c r="O258" s="270"/>
      <c r="P258" s="270"/>
      <c r="Q258" s="270"/>
      <c r="R258" s="270"/>
      <c r="S258" s="270"/>
      <c r="T258" s="270"/>
      <c r="U258" s="270"/>
      <c r="V258" s="270"/>
      <c r="W258" s="270"/>
      <c r="X258" s="274"/>
      <c r="Y258" s="274"/>
      <c r="Z258" s="274"/>
      <c r="AA258" s="274"/>
      <c r="AB258" s="274"/>
      <c r="AC258" s="274"/>
      <c r="AD258" s="274"/>
      <c r="AE258" s="274"/>
      <c r="AF258" s="274"/>
      <c r="AG258" s="274"/>
      <c r="AH258" s="274"/>
      <c r="AI258" s="274"/>
      <c r="AJ258" s="274"/>
      <c r="AK258" s="274"/>
      <c r="AL258" s="274"/>
      <c r="AM258" s="270"/>
      <c r="AN258" s="189"/>
      <c r="AO258" s="189"/>
      <c r="AP258" s="189"/>
      <c r="AQ258" s="189"/>
      <c r="AR258" s="189"/>
      <c r="AS258" s="189"/>
      <c r="AT258" s="189"/>
      <c r="AU258" s="189"/>
      <c r="AV258" s="189"/>
      <c r="AW258" s="294"/>
      <c r="AX258" s="189"/>
      <c r="AY258" s="189"/>
      <c r="AZ258" s="189"/>
      <c r="BA258" s="189"/>
      <c r="BB258" s="257"/>
      <c r="BC258" s="257"/>
      <c r="BD258" s="263">
        <f t="shared" si="25"/>
        <v>21.166666666666668</v>
      </c>
      <c r="BE258" s="267">
        <v>76200</v>
      </c>
      <c r="BF258" s="261">
        <v>650.50440994999997</v>
      </c>
      <c r="BG258" s="261">
        <v>561.45268018643299</v>
      </c>
      <c r="BH258" s="261">
        <v>-554.95905395570901</v>
      </c>
      <c r="BI258" s="266">
        <v>52.474047400180702</v>
      </c>
      <c r="BJ258" s="266">
        <v>6.49308731472094</v>
      </c>
      <c r="BK258" s="263">
        <f t="shared" si="26"/>
        <v>0.37246110218378359</v>
      </c>
      <c r="BL258" s="263">
        <f t="shared" si="27"/>
        <v>137.79738725107654</v>
      </c>
      <c r="BM258" s="267">
        <v>76200</v>
      </c>
      <c r="BN258" s="261">
        <v>650.50440994999997</v>
      </c>
      <c r="BO258" s="261">
        <v>541.82793851018198</v>
      </c>
      <c r="BP258" s="261">
        <v>-536.11247333523602</v>
      </c>
      <c r="BQ258" s="266">
        <v>52.339782504346097</v>
      </c>
      <c r="BR258" s="266">
        <v>6.3546366081413499</v>
      </c>
      <c r="BS258" s="263">
        <f t="shared" si="28"/>
        <v>0.2226541931186734</v>
      </c>
      <c r="BT258" s="263">
        <f t="shared" si="29"/>
        <v>137.79738725107654</v>
      </c>
      <c r="BU258" s="270"/>
      <c r="BV258" s="264">
        <v>33.659508463358499</v>
      </c>
      <c r="BW258" s="264">
        <v>27.479785234210901</v>
      </c>
      <c r="BX258" s="263">
        <f t="shared" si="30"/>
        <v>28.941383990334767</v>
      </c>
      <c r="BY258" s="263">
        <f t="shared" si="31"/>
        <v>24.256590935135605</v>
      </c>
      <c r="BZ258" s="270"/>
      <c r="CA258" s="270"/>
      <c r="CB258" s="270"/>
      <c r="CC258" s="270"/>
      <c r="CD258" s="270"/>
      <c r="CE258" s="270"/>
      <c r="CF258" s="270"/>
      <c r="CG258" s="270"/>
      <c r="CH258" s="270"/>
      <c r="CI258" s="270"/>
      <c r="CJ258" s="270"/>
      <c r="CK258" s="270"/>
      <c r="CL258" s="270"/>
      <c r="CM258" s="270"/>
      <c r="CN258" s="270"/>
      <c r="CO258" s="270"/>
      <c r="CP258" s="270"/>
      <c r="CQ258" s="270"/>
      <c r="CR258" s="270"/>
    </row>
    <row r="259" spans="1:96" ht="12" customHeight="1">
      <c r="A259" s="270"/>
      <c r="B259" s="270"/>
      <c r="C259" s="270"/>
      <c r="D259" s="270"/>
      <c r="E259" s="270"/>
      <c r="F259" s="270"/>
      <c r="G259" s="270"/>
      <c r="H259" s="270"/>
      <c r="I259" s="270"/>
      <c r="J259" s="270"/>
      <c r="K259" s="270"/>
      <c r="L259" s="270"/>
      <c r="M259" s="270"/>
      <c r="N259" s="270"/>
      <c r="O259" s="270"/>
      <c r="P259" s="270"/>
      <c r="Q259" s="270"/>
      <c r="R259" s="270"/>
      <c r="S259" s="270"/>
      <c r="T259" s="270"/>
      <c r="U259" s="270"/>
      <c r="V259" s="270"/>
      <c r="W259" s="270"/>
      <c r="X259" s="274"/>
      <c r="Y259" s="274"/>
      <c r="Z259" s="274"/>
      <c r="AA259" s="274"/>
      <c r="AB259" s="274"/>
      <c r="AC259" s="274"/>
      <c r="AD259" s="274"/>
      <c r="AE259" s="274"/>
      <c r="AF259" s="274"/>
      <c r="AG259" s="274"/>
      <c r="AH259" s="274"/>
      <c r="AI259" s="274"/>
      <c r="AJ259" s="274"/>
      <c r="AK259" s="274"/>
      <c r="AL259" s="274"/>
      <c r="AM259" s="270"/>
      <c r="AN259" s="189"/>
      <c r="AO259" s="189"/>
      <c r="AP259" s="189"/>
      <c r="AQ259" s="189"/>
      <c r="AR259" s="189"/>
      <c r="AS259" s="189"/>
      <c r="AT259" s="189"/>
      <c r="AU259" s="189"/>
      <c r="AV259" s="189"/>
      <c r="AW259" s="294"/>
      <c r="AX259" s="189"/>
      <c r="AY259" s="189"/>
      <c r="AZ259" s="189"/>
      <c r="BA259" s="189"/>
      <c r="BB259" s="257"/>
      <c r="BC259" s="257"/>
      <c r="BD259" s="263">
        <f t="shared" si="25"/>
        <v>21.25</v>
      </c>
      <c r="BE259" s="267">
        <v>76500</v>
      </c>
      <c r="BF259" s="261">
        <v>651.28</v>
      </c>
      <c r="BG259" s="261">
        <v>575.71738271707602</v>
      </c>
      <c r="BH259" s="261">
        <v>-569.63802186964301</v>
      </c>
      <c r="BI259" s="266">
        <v>52.573851846266997</v>
      </c>
      <c r="BJ259" s="266">
        <v>6.5895362719542296</v>
      </c>
      <c r="BK259" s="263">
        <f t="shared" si="26"/>
        <v>0.4689100594170732</v>
      </c>
      <c r="BL259" s="263">
        <f t="shared" si="27"/>
        <v>138.57297730107655</v>
      </c>
      <c r="BM259" s="267">
        <v>76500</v>
      </c>
      <c r="BN259" s="261">
        <v>651.28</v>
      </c>
      <c r="BO259" s="261">
        <v>553.13349587280402</v>
      </c>
      <c r="BP259" s="261">
        <v>-547.56001298022102</v>
      </c>
      <c r="BQ259" s="266">
        <v>52.419422519349702</v>
      </c>
      <c r="BR259" s="266">
        <v>6.4328494374592697</v>
      </c>
      <c r="BS259" s="263">
        <f t="shared" si="28"/>
        <v>0.30086702243659325</v>
      </c>
      <c r="BT259" s="263">
        <f t="shared" si="29"/>
        <v>138.57297730107655</v>
      </c>
      <c r="BU259" s="270"/>
      <c r="BV259" s="264">
        <v>45.809992991404798</v>
      </c>
      <c r="BW259" s="264">
        <v>35.5182842244824</v>
      </c>
      <c r="BX259" s="263">
        <f t="shared" si="30"/>
        <v>41.091868518381062</v>
      </c>
      <c r="BY259" s="263">
        <f t="shared" si="31"/>
        <v>32.295089925407105</v>
      </c>
      <c r="BZ259" s="270"/>
      <c r="CA259" s="270"/>
      <c r="CB259" s="270"/>
      <c r="CC259" s="270"/>
      <c r="CD259" s="270"/>
      <c r="CE259" s="270"/>
      <c r="CF259" s="270"/>
      <c r="CG259" s="270"/>
      <c r="CH259" s="270"/>
      <c r="CI259" s="270"/>
      <c r="CJ259" s="270"/>
      <c r="CK259" s="270"/>
      <c r="CL259" s="270"/>
      <c r="CM259" s="270"/>
      <c r="CN259" s="270"/>
      <c r="CO259" s="270"/>
      <c r="CP259" s="270"/>
      <c r="CQ259" s="270"/>
      <c r="CR259" s="270"/>
    </row>
    <row r="260" spans="1:96" ht="12" customHeight="1">
      <c r="A260" s="270"/>
      <c r="B260" s="270"/>
      <c r="C260" s="270"/>
      <c r="D260" s="270"/>
      <c r="E260" s="270"/>
      <c r="F260" s="270"/>
      <c r="G260" s="270"/>
      <c r="H260" s="270"/>
      <c r="I260" s="270"/>
      <c r="J260" s="270"/>
      <c r="K260" s="270"/>
      <c r="L260" s="270"/>
      <c r="M260" s="270"/>
      <c r="N260" s="270"/>
      <c r="O260" s="270"/>
      <c r="P260" s="270"/>
      <c r="Q260" s="270"/>
      <c r="R260" s="270"/>
      <c r="S260" s="270"/>
      <c r="T260" s="270"/>
      <c r="U260" s="270"/>
      <c r="V260" s="270"/>
      <c r="W260" s="270"/>
      <c r="X260" s="274"/>
      <c r="Y260" s="274"/>
      <c r="Z260" s="274"/>
      <c r="AA260" s="274"/>
      <c r="AB260" s="274"/>
      <c r="AC260" s="274"/>
      <c r="AD260" s="274"/>
      <c r="AE260" s="274"/>
      <c r="AF260" s="274"/>
      <c r="AG260" s="274"/>
      <c r="AH260" s="274"/>
      <c r="AI260" s="274"/>
      <c r="AJ260" s="274"/>
      <c r="AK260" s="274"/>
      <c r="AL260" s="274"/>
      <c r="AM260" s="270"/>
      <c r="AN260" s="189"/>
      <c r="AO260" s="189"/>
      <c r="AP260" s="189"/>
      <c r="AQ260" s="189"/>
      <c r="AR260" s="189"/>
      <c r="AS260" s="189"/>
      <c r="AT260" s="189"/>
      <c r="AU260" s="189"/>
      <c r="AV260" s="189"/>
      <c r="AW260" s="294"/>
      <c r="AX260" s="189"/>
      <c r="AY260" s="189"/>
      <c r="AZ260" s="189"/>
      <c r="BA260" s="189"/>
      <c r="BB260" s="257"/>
      <c r="BC260" s="257"/>
      <c r="BD260" s="263">
        <f t="shared" si="25"/>
        <v>21.333333333333332</v>
      </c>
      <c r="BE260" s="267">
        <v>76800</v>
      </c>
      <c r="BF260" s="261">
        <v>650.50440994999997</v>
      </c>
      <c r="BG260" s="261">
        <v>588.99336615988898</v>
      </c>
      <c r="BH260" s="261">
        <v>-583.38929389717305</v>
      </c>
      <c r="BI260" s="266">
        <v>52.666141162794503</v>
      </c>
      <c r="BJ260" s="266">
        <v>6.6781701417931201</v>
      </c>
      <c r="BK260" s="263">
        <f t="shared" si="26"/>
        <v>0.55754392925596363</v>
      </c>
      <c r="BL260" s="263">
        <f t="shared" si="27"/>
        <v>137.79738725107654</v>
      </c>
      <c r="BM260" s="267">
        <v>76800</v>
      </c>
      <c r="BN260" s="261">
        <v>650.50440994999997</v>
      </c>
      <c r="BO260" s="261">
        <v>563.80920742043895</v>
      </c>
      <c r="BP260" s="261">
        <v>-558.44536211162006</v>
      </c>
      <c r="BQ260" s="266">
        <v>52.494285080097498</v>
      </c>
      <c r="BR260" s="266">
        <v>6.5058716765461</v>
      </c>
      <c r="BS260" s="263">
        <f t="shared" si="28"/>
        <v>0.3738892615234235</v>
      </c>
      <c r="BT260" s="263">
        <f t="shared" si="29"/>
        <v>137.79738725107654</v>
      </c>
      <c r="BU260" s="270"/>
      <c r="BV260" s="264">
        <v>57.458762824833002</v>
      </c>
      <c r="BW260" s="264">
        <v>43.167784134872001</v>
      </c>
      <c r="BX260" s="263">
        <f t="shared" si="30"/>
        <v>52.740638351809267</v>
      </c>
      <c r="BY260" s="263">
        <f t="shared" si="31"/>
        <v>39.944589835796705</v>
      </c>
      <c r="BZ260" s="270"/>
      <c r="CA260" s="270"/>
      <c r="CB260" s="270"/>
      <c r="CC260" s="270"/>
      <c r="CD260" s="270"/>
      <c r="CE260" s="270"/>
      <c r="CF260" s="270"/>
      <c r="CG260" s="270"/>
      <c r="CH260" s="270"/>
      <c r="CI260" s="270"/>
      <c r="CJ260" s="270"/>
      <c r="CK260" s="270"/>
      <c r="CL260" s="270"/>
      <c r="CM260" s="270"/>
      <c r="CN260" s="270"/>
      <c r="CO260" s="270"/>
      <c r="CP260" s="270"/>
      <c r="CQ260" s="270"/>
      <c r="CR260" s="270"/>
    </row>
    <row r="261" spans="1:96" ht="12" customHeight="1">
      <c r="A261" s="270"/>
      <c r="B261" s="270"/>
      <c r="C261" s="270"/>
      <c r="D261" s="270"/>
      <c r="E261" s="270"/>
      <c r="F261" s="270"/>
      <c r="G261" s="270"/>
      <c r="H261" s="270"/>
      <c r="I261" s="270"/>
      <c r="J261" s="270"/>
      <c r="K261" s="270"/>
      <c r="L261" s="270"/>
      <c r="M261" s="270"/>
      <c r="N261" s="270"/>
      <c r="O261" s="270"/>
      <c r="P261" s="270"/>
      <c r="Q261" s="270"/>
      <c r="R261" s="270"/>
      <c r="S261" s="270"/>
      <c r="T261" s="270"/>
      <c r="U261" s="270"/>
      <c r="V261" s="270"/>
      <c r="W261" s="270"/>
      <c r="X261" s="274"/>
      <c r="Y261" s="274"/>
      <c r="Z261" s="274"/>
      <c r="AA261" s="274"/>
      <c r="AB261" s="274"/>
      <c r="AC261" s="274"/>
      <c r="AD261" s="274"/>
      <c r="AE261" s="274"/>
      <c r="AF261" s="274"/>
      <c r="AG261" s="274"/>
      <c r="AH261" s="274"/>
      <c r="AI261" s="274"/>
      <c r="AJ261" s="274"/>
      <c r="AK261" s="274"/>
      <c r="AL261" s="274"/>
      <c r="AM261" s="270"/>
      <c r="AN261" s="189"/>
      <c r="AO261" s="189"/>
      <c r="AP261" s="189"/>
      <c r="AQ261" s="189"/>
      <c r="AR261" s="189"/>
      <c r="AS261" s="189"/>
      <c r="AT261" s="189"/>
      <c r="AU261" s="189"/>
      <c r="AV261" s="189"/>
      <c r="AW261" s="294"/>
      <c r="AX261" s="189"/>
      <c r="AY261" s="189"/>
      <c r="AZ261" s="189"/>
      <c r="BA261" s="189"/>
      <c r="BB261" s="257"/>
      <c r="BC261" s="257"/>
      <c r="BD261" s="263">
        <f t="shared" si="25"/>
        <v>21.416666666666668</v>
      </c>
      <c r="BE261" s="267">
        <v>77100</v>
      </c>
      <c r="BF261" s="261">
        <v>648.18613731000005</v>
      </c>
      <c r="BG261" s="261">
        <v>601.12952626898095</v>
      </c>
      <c r="BH261" s="261">
        <v>-596.05064827497597</v>
      </c>
      <c r="BI261" s="266">
        <v>52.750070845671701</v>
      </c>
      <c r="BJ261" s="266">
        <v>6.7582185654578701</v>
      </c>
      <c r="BK261" s="263">
        <f t="shared" si="26"/>
        <v>0.6375923529207137</v>
      </c>
      <c r="BL261" s="263">
        <f t="shared" si="27"/>
        <v>135.47911461107662</v>
      </c>
      <c r="BM261" s="267">
        <v>77100</v>
      </c>
      <c r="BN261" s="261">
        <v>648.18613731000005</v>
      </c>
      <c r="BO261" s="261">
        <v>573.72179090128895</v>
      </c>
      <c r="BP261" s="261">
        <v>-568.62823762211497</v>
      </c>
      <c r="BQ261" s="266">
        <v>52.563542892243802</v>
      </c>
      <c r="BR261" s="266">
        <v>6.5729329159461001</v>
      </c>
      <c r="BS261" s="263">
        <f t="shared" si="28"/>
        <v>0.44095050092342358</v>
      </c>
      <c r="BT261" s="263">
        <f t="shared" si="29"/>
        <v>135.47911461107662</v>
      </c>
      <c r="BU261" s="270"/>
      <c r="BV261" s="264">
        <v>68.478239707938798</v>
      </c>
      <c r="BW261" s="264">
        <v>50.344507032642603</v>
      </c>
      <c r="BX261" s="263">
        <f t="shared" si="30"/>
        <v>63.760115234915062</v>
      </c>
      <c r="BY261" s="263">
        <f t="shared" si="31"/>
        <v>47.121312733567308</v>
      </c>
      <c r="BZ261" s="270"/>
      <c r="CA261" s="270"/>
      <c r="CB261" s="270"/>
      <c r="CC261" s="270"/>
      <c r="CD261" s="270"/>
      <c r="CE261" s="270"/>
      <c r="CF261" s="270"/>
      <c r="CG261" s="270"/>
      <c r="CH261" s="270"/>
      <c r="CI261" s="270"/>
      <c r="CJ261" s="270"/>
      <c r="CK261" s="270"/>
      <c r="CL261" s="270"/>
      <c r="CM261" s="270"/>
      <c r="CN261" s="270"/>
      <c r="CO261" s="270"/>
      <c r="CP261" s="270"/>
      <c r="CQ261" s="270"/>
      <c r="CR261" s="270"/>
    </row>
    <row r="262" spans="1:96" ht="12" customHeight="1">
      <c r="A262" s="270"/>
      <c r="B262" s="270"/>
      <c r="C262" s="270"/>
      <c r="D262" s="270"/>
      <c r="E262" s="270"/>
      <c r="F262" s="270"/>
      <c r="G262" s="270"/>
      <c r="H262" s="270"/>
      <c r="I262" s="270"/>
      <c r="J262" s="270"/>
      <c r="K262" s="270"/>
      <c r="L262" s="270"/>
      <c r="M262" s="270"/>
      <c r="N262" s="270"/>
      <c r="O262" s="270"/>
      <c r="P262" s="270"/>
      <c r="Q262" s="270"/>
      <c r="R262" s="270"/>
      <c r="S262" s="270"/>
      <c r="T262" s="270"/>
      <c r="U262" s="270"/>
      <c r="V262" s="270"/>
      <c r="W262" s="270"/>
      <c r="X262" s="274"/>
      <c r="Y262" s="274"/>
      <c r="Z262" s="274"/>
      <c r="AA262" s="274"/>
      <c r="AB262" s="274"/>
      <c r="AC262" s="274"/>
      <c r="AD262" s="274"/>
      <c r="AE262" s="274"/>
      <c r="AF262" s="274"/>
      <c r="AG262" s="274"/>
      <c r="AH262" s="274"/>
      <c r="AI262" s="274"/>
      <c r="AJ262" s="274"/>
      <c r="AK262" s="274"/>
      <c r="AL262" s="274"/>
      <c r="AM262" s="270"/>
      <c r="AN262" s="189"/>
      <c r="AO262" s="189"/>
      <c r="AP262" s="189"/>
      <c r="AQ262" s="189"/>
      <c r="AR262" s="189"/>
      <c r="AS262" s="189"/>
      <c r="AT262" s="189"/>
      <c r="AU262" s="189"/>
      <c r="AV262" s="189"/>
      <c r="AW262" s="294"/>
      <c r="AX262" s="189"/>
      <c r="AY262" s="189"/>
      <c r="AZ262" s="189"/>
      <c r="BA262" s="189"/>
      <c r="BB262" s="257"/>
      <c r="BC262" s="257"/>
      <c r="BD262" s="263">
        <f t="shared" ref="BD262:BD292" si="32">BE262/$BD$4</f>
        <v>21.5</v>
      </c>
      <c r="BE262" s="267">
        <v>77400</v>
      </c>
      <c r="BF262" s="261">
        <v>644.35058158000004</v>
      </c>
      <c r="BG262" s="261">
        <v>611.99906706466504</v>
      </c>
      <c r="BH262" s="261">
        <v>-607.48497193890103</v>
      </c>
      <c r="BI262" s="266">
        <v>52.824968401613802</v>
      </c>
      <c r="BJ262" s="266">
        <v>6.8290727588884099</v>
      </c>
      <c r="BK262" s="263">
        <f t="shared" ref="BK262:BK292" si="33">BJ262-AVERAGE($BJ$5:$BJ$292)</f>
        <v>0.70844654635125348</v>
      </c>
      <c r="BL262" s="263">
        <f t="shared" ref="BL262:BL292" si="34">BF262-AVERAGE($BF$5:$BF$292)</f>
        <v>131.64355888107661</v>
      </c>
      <c r="BM262" s="267">
        <v>77400</v>
      </c>
      <c r="BN262" s="261">
        <v>644.35058158000004</v>
      </c>
      <c r="BO262" s="261">
        <v>582.755081592995</v>
      </c>
      <c r="BP262" s="261">
        <v>-577.98529647181795</v>
      </c>
      <c r="BQ262" s="266">
        <v>52.626498543340603</v>
      </c>
      <c r="BR262" s="266">
        <v>6.6333895755508401</v>
      </c>
      <c r="BS262" s="263">
        <f t="shared" ref="BS262:BS292" si="35">BR262-AVERAGE($BR$5:$BR$292)</f>
        <v>0.50140716052816359</v>
      </c>
      <c r="BT262" s="263">
        <f t="shared" ref="BT262:BT293" si="36">BN262-AVERAGE($BN$5:$BN$292)</f>
        <v>131.64355888107661</v>
      </c>
      <c r="BU262" s="270"/>
      <c r="BV262" s="264">
        <v>78.747737451569705</v>
      </c>
      <c r="BW262" s="264">
        <v>56.969852876583197</v>
      </c>
      <c r="BX262" s="263">
        <f t="shared" ref="BX262:BX293" si="37">BV262-AVERAGE($BV$5:$BV$292)</f>
        <v>74.02961297854597</v>
      </c>
      <c r="BY262" s="263">
        <f t="shared" ref="BY262:BY293" si="38">BW262-AVERAGE($BW$5:$BW$292)</f>
        <v>53.746658577507901</v>
      </c>
      <c r="BZ262" s="270"/>
      <c r="CA262" s="270"/>
      <c r="CB262" s="270"/>
      <c r="CC262" s="270"/>
      <c r="CD262" s="270"/>
      <c r="CE262" s="270"/>
      <c r="CF262" s="270"/>
      <c r="CG262" s="270"/>
      <c r="CH262" s="270"/>
      <c r="CI262" s="270"/>
      <c r="CJ262" s="270"/>
      <c r="CK262" s="270"/>
      <c r="CL262" s="270"/>
      <c r="CM262" s="270"/>
      <c r="CN262" s="270"/>
      <c r="CO262" s="270"/>
      <c r="CP262" s="270"/>
      <c r="CQ262" s="270"/>
      <c r="CR262" s="270"/>
    </row>
    <row r="263" spans="1:96" ht="12" customHeight="1">
      <c r="A263" s="270"/>
      <c r="B263" s="270"/>
      <c r="C263" s="270"/>
      <c r="D263" s="270"/>
      <c r="E263" s="270"/>
      <c r="F263" s="270"/>
      <c r="G263" s="270"/>
      <c r="H263" s="270"/>
      <c r="I263" s="270"/>
      <c r="J263" s="270"/>
      <c r="K263" s="270"/>
      <c r="L263" s="270"/>
      <c r="M263" s="270"/>
      <c r="N263" s="270"/>
      <c r="O263" s="270"/>
      <c r="P263" s="270"/>
      <c r="Q263" s="270"/>
      <c r="R263" s="270"/>
      <c r="S263" s="270"/>
      <c r="T263" s="270"/>
      <c r="U263" s="270"/>
      <c r="V263" s="270"/>
      <c r="W263" s="270"/>
      <c r="X263" s="274"/>
      <c r="Y263" s="274"/>
      <c r="Z263" s="274"/>
      <c r="AA263" s="274"/>
      <c r="AB263" s="274"/>
      <c r="AC263" s="274"/>
      <c r="AD263" s="274"/>
      <c r="AE263" s="274"/>
      <c r="AF263" s="274"/>
      <c r="AG263" s="274"/>
      <c r="AH263" s="274"/>
      <c r="AI263" s="274"/>
      <c r="AJ263" s="274"/>
      <c r="AK263" s="274"/>
      <c r="AL263" s="274"/>
      <c r="AM263" s="270"/>
      <c r="AN263" s="189"/>
      <c r="AO263" s="189"/>
      <c r="AP263" s="189"/>
      <c r="AQ263" s="189"/>
      <c r="AR263" s="189"/>
      <c r="AS263" s="189"/>
      <c r="AT263" s="189"/>
      <c r="AU263" s="189"/>
      <c r="AV263" s="189"/>
      <c r="AW263" s="294"/>
      <c r="AX263" s="189"/>
      <c r="AY263" s="189"/>
      <c r="AZ263" s="189"/>
      <c r="BA263" s="189"/>
      <c r="BB263" s="257"/>
      <c r="BC263" s="257"/>
      <c r="BD263" s="263">
        <f t="shared" si="32"/>
        <v>21.583333333333332</v>
      </c>
      <c r="BE263" s="267">
        <v>77700</v>
      </c>
      <c r="BF263" s="261">
        <v>639.03976589000001</v>
      </c>
      <c r="BG263" s="261">
        <v>621.49919607221204</v>
      </c>
      <c r="BH263" s="261">
        <v>-617.58001362216805</v>
      </c>
      <c r="BI263" s="266">
        <v>52.890319037255402</v>
      </c>
      <c r="BJ263" s="266">
        <v>6.8902721490782497</v>
      </c>
      <c r="BK263" s="263">
        <f t="shared" si="33"/>
        <v>0.76964593654109326</v>
      </c>
      <c r="BL263" s="263">
        <f t="shared" si="34"/>
        <v>126.33274319107659</v>
      </c>
      <c r="BM263" s="267">
        <v>77700</v>
      </c>
      <c r="BN263" s="261">
        <v>639.03976589000001</v>
      </c>
      <c r="BO263" s="261">
        <v>590.81071443955898</v>
      </c>
      <c r="BP263" s="261">
        <v>-586.41101448831603</v>
      </c>
      <c r="BQ263" s="266">
        <v>52.682581153701598</v>
      </c>
      <c r="BR263" s="266">
        <v>6.6867207596814699</v>
      </c>
      <c r="BS263" s="263">
        <f t="shared" si="35"/>
        <v>0.55473834465879346</v>
      </c>
      <c r="BT263" s="263">
        <f t="shared" si="36"/>
        <v>126.33274319107659</v>
      </c>
      <c r="BU263" s="270"/>
      <c r="BV263" s="264">
        <v>88.1547836978867</v>
      </c>
      <c r="BW263" s="264">
        <v>62.971260350924503</v>
      </c>
      <c r="BX263" s="263">
        <f t="shared" si="37"/>
        <v>83.436659224862964</v>
      </c>
      <c r="BY263" s="263">
        <f t="shared" si="38"/>
        <v>59.748066051849207</v>
      </c>
      <c r="BZ263" s="270"/>
      <c r="CA263" s="270"/>
      <c r="CB263" s="270"/>
      <c r="CC263" s="270"/>
      <c r="CD263" s="270"/>
      <c r="CE263" s="270"/>
      <c r="CF263" s="270"/>
      <c r="CG263" s="270"/>
      <c r="CH263" s="270"/>
      <c r="CI263" s="270"/>
      <c r="CJ263" s="270"/>
      <c r="CK263" s="270"/>
      <c r="CL263" s="270"/>
      <c r="CM263" s="270"/>
      <c r="CN263" s="270"/>
      <c r="CO263" s="270"/>
      <c r="CP263" s="270"/>
      <c r="CQ263" s="270"/>
      <c r="CR263" s="270"/>
    </row>
    <row r="264" spans="1:96" ht="12" customHeight="1">
      <c r="A264" s="270"/>
      <c r="B264" s="270"/>
      <c r="C264" s="270"/>
      <c r="D264" s="270"/>
      <c r="E264" s="270"/>
      <c r="F264" s="270"/>
      <c r="G264" s="270"/>
      <c r="H264" s="270"/>
      <c r="I264" s="270"/>
      <c r="J264" s="270"/>
      <c r="K264" s="270"/>
      <c r="L264" s="270"/>
      <c r="M264" s="270"/>
      <c r="N264" s="270"/>
      <c r="O264" s="270"/>
      <c r="P264" s="270"/>
      <c r="Q264" s="270"/>
      <c r="R264" s="270"/>
      <c r="S264" s="270"/>
      <c r="T264" s="270"/>
      <c r="U264" s="270"/>
      <c r="V264" s="270"/>
      <c r="W264" s="270"/>
      <c r="X264" s="274"/>
      <c r="Y264" s="274"/>
      <c r="Z264" s="274"/>
      <c r="AA264" s="274"/>
      <c r="AB264" s="274"/>
      <c r="AC264" s="274"/>
      <c r="AD264" s="274"/>
      <c r="AE264" s="274"/>
      <c r="AF264" s="274"/>
      <c r="AG264" s="274"/>
      <c r="AH264" s="274"/>
      <c r="AI264" s="274"/>
      <c r="AJ264" s="274"/>
      <c r="AK264" s="274"/>
      <c r="AL264" s="274"/>
      <c r="AM264" s="270"/>
      <c r="AN264" s="189"/>
      <c r="AO264" s="189"/>
      <c r="AP264" s="189"/>
      <c r="AQ264" s="189"/>
      <c r="AR264" s="189"/>
      <c r="AS264" s="189"/>
      <c r="AT264" s="189"/>
      <c r="AU264" s="189"/>
      <c r="AV264" s="189"/>
      <c r="AW264" s="294"/>
      <c r="AX264" s="189"/>
      <c r="AY264" s="189"/>
      <c r="AZ264" s="189"/>
      <c r="BA264" s="189"/>
      <c r="BB264" s="257"/>
      <c r="BC264" s="257"/>
      <c r="BD264" s="263">
        <f t="shared" si="32"/>
        <v>21.666666666666668</v>
      </c>
      <c r="BE264" s="267">
        <v>78000</v>
      </c>
      <c r="BF264" s="261">
        <v>632.31187666999904</v>
      </c>
      <c r="BG264" s="261">
        <v>629.55046774851405</v>
      </c>
      <c r="BH264" s="261">
        <v>-626.24772056134498</v>
      </c>
      <c r="BI264" s="266">
        <v>52.945751306932799</v>
      </c>
      <c r="BJ264" s="266">
        <v>6.9414912124547703</v>
      </c>
      <c r="BK264" s="263">
        <f t="shared" si="33"/>
        <v>0.82086499991761386</v>
      </c>
      <c r="BL264" s="263">
        <f t="shared" si="34"/>
        <v>119.60485397107561</v>
      </c>
      <c r="BM264" s="267">
        <v>78000</v>
      </c>
      <c r="BN264" s="261">
        <v>632.31187666999904</v>
      </c>
      <c r="BO264" s="261">
        <v>597.80836408347</v>
      </c>
      <c r="BP264" s="261">
        <v>-593.81806125925402</v>
      </c>
      <c r="BQ264" s="266">
        <v>52.731340845296103</v>
      </c>
      <c r="BR264" s="266">
        <v>6.7325224127939602</v>
      </c>
      <c r="BS264" s="263">
        <f t="shared" si="35"/>
        <v>0.60053999777128375</v>
      </c>
      <c r="BT264" s="263">
        <f t="shared" si="36"/>
        <v>119.60485397107561</v>
      </c>
      <c r="BU264" s="270"/>
      <c r="BV264" s="264">
        <v>96.596351726592701</v>
      </c>
      <c r="BW264" s="264">
        <v>68.283001562653496</v>
      </c>
      <c r="BX264" s="263">
        <f t="shared" si="37"/>
        <v>91.878227253568966</v>
      </c>
      <c r="BY264" s="263">
        <f t="shared" si="38"/>
        <v>65.059807263578193</v>
      </c>
      <c r="BZ264" s="270"/>
      <c r="CA264" s="270"/>
      <c r="CB264" s="270"/>
      <c r="CC264" s="270"/>
      <c r="CD264" s="270"/>
      <c r="CE264" s="270"/>
      <c r="CF264" s="270"/>
      <c r="CG264" s="270"/>
      <c r="CH264" s="270"/>
      <c r="CI264" s="270"/>
      <c r="CJ264" s="270"/>
      <c r="CK264" s="270"/>
      <c r="CL264" s="270"/>
      <c r="CM264" s="270"/>
      <c r="CN264" s="270"/>
      <c r="CO264" s="270"/>
      <c r="CP264" s="270"/>
      <c r="CQ264" s="270"/>
      <c r="CR264" s="270"/>
    </row>
    <row r="265" spans="1:96" ht="12" customHeight="1">
      <c r="A265" s="270"/>
      <c r="B265" s="270"/>
      <c r="C265" s="270"/>
      <c r="D265" s="270"/>
      <c r="E265" s="270"/>
      <c r="F265" s="270"/>
      <c r="G265" s="270"/>
      <c r="H265" s="270"/>
      <c r="I265" s="270"/>
      <c r="J265" s="270"/>
      <c r="K265" s="270"/>
      <c r="L265" s="270"/>
      <c r="M265" s="270"/>
      <c r="N265" s="270"/>
      <c r="O265" s="270"/>
      <c r="P265" s="270"/>
      <c r="Q265" s="270"/>
      <c r="R265" s="270"/>
      <c r="S265" s="270"/>
      <c r="T265" s="270"/>
      <c r="U265" s="270"/>
      <c r="V265" s="270"/>
      <c r="W265" s="270"/>
      <c r="X265" s="274"/>
      <c r="Y265" s="274"/>
      <c r="Z265" s="274"/>
      <c r="AA265" s="274"/>
      <c r="AB265" s="274"/>
      <c r="AC265" s="274"/>
      <c r="AD265" s="274"/>
      <c r="AE265" s="274"/>
      <c r="AF265" s="274"/>
      <c r="AG265" s="274"/>
      <c r="AH265" s="274"/>
      <c r="AI265" s="274"/>
      <c r="AJ265" s="274"/>
      <c r="AK265" s="274"/>
      <c r="AL265" s="274"/>
      <c r="AM265" s="270"/>
      <c r="AN265" s="189"/>
      <c r="AO265" s="189"/>
      <c r="AP265" s="189"/>
      <c r="AQ265" s="189"/>
      <c r="AR265" s="189"/>
      <c r="AS265" s="189"/>
      <c r="AT265" s="189"/>
      <c r="AU265" s="189"/>
      <c r="AV265" s="189"/>
      <c r="AW265" s="294"/>
      <c r="AX265" s="189"/>
      <c r="AY265" s="189"/>
      <c r="AZ265" s="189"/>
      <c r="BA265" s="189"/>
      <c r="BB265" s="257"/>
      <c r="BC265" s="257"/>
      <c r="BD265" s="263">
        <f t="shared" si="32"/>
        <v>21.75</v>
      </c>
      <c r="BE265" s="267">
        <v>78300</v>
      </c>
      <c r="BF265" s="261">
        <v>624.24062605999995</v>
      </c>
      <c r="BG265" s="261">
        <v>636.09587908038804</v>
      </c>
      <c r="BH265" s="261">
        <v>-633.423290727054</v>
      </c>
      <c r="BI265" s="266">
        <v>52.991023420520499</v>
      </c>
      <c r="BJ265" s="266">
        <v>6.9825270241699497</v>
      </c>
      <c r="BK265" s="263">
        <f t="shared" si="33"/>
        <v>0.86190081163279331</v>
      </c>
      <c r="BL265" s="263">
        <f t="shared" si="34"/>
        <v>111.53360336107653</v>
      </c>
      <c r="BM265" s="267">
        <v>78300</v>
      </c>
      <c r="BN265" s="261">
        <v>624.24062605999995</v>
      </c>
      <c r="BO265" s="261">
        <v>603.68563018055295</v>
      </c>
      <c r="BP265" s="261">
        <v>-600.13727295429203</v>
      </c>
      <c r="BQ265" s="266">
        <v>52.772441895371102</v>
      </c>
      <c r="BR265" s="266">
        <v>6.7705004878357098</v>
      </c>
      <c r="BS265" s="263">
        <f t="shared" si="35"/>
        <v>0.6385180728130333</v>
      </c>
      <c r="BT265" s="263">
        <f t="shared" si="36"/>
        <v>111.53360336107653</v>
      </c>
      <c r="BU265" s="270"/>
      <c r="BV265" s="264">
        <v>103.97998881178501</v>
      </c>
      <c r="BW265" s="264">
        <v>72.846901898636006</v>
      </c>
      <c r="BX265" s="263">
        <f t="shared" si="37"/>
        <v>99.261864338761271</v>
      </c>
      <c r="BY265" s="263">
        <f t="shared" si="38"/>
        <v>69.623707599560703</v>
      </c>
      <c r="BZ265" s="270"/>
      <c r="CA265" s="270"/>
      <c r="CB265" s="270"/>
      <c r="CC265" s="270"/>
      <c r="CD265" s="270"/>
      <c r="CE265" s="270"/>
      <c r="CF265" s="270"/>
      <c r="CG265" s="270"/>
      <c r="CH265" s="270"/>
      <c r="CI265" s="270"/>
      <c r="CJ265" s="270"/>
      <c r="CK265" s="270"/>
      <c r="CL265" s="270"/>
      <c r="CM265" s="270"/>
      <c r="CN265" s="270"/>
      <c r="CO265" s="270"/>
      <c r="CP265" s="270"/>
      <c r="CQ265" s="270"/>
      <c r="CR265" s="270"/>
    </row>
    <row r="266" spans="1:96" ht="12" customHeight="1">
      <c r="A266" s="270"/>
      <c r="B266" s="270"/>
      <c r="C266" s="270"/>
      <c r="D266" s="270"/>
      <c r="E266" s="270"/>
      <c r="F266" s="270"/>
      <c r="G266" s="270"/>
      <c r="H266" s="270"/>
      <c r="I266" s="270"/>
      <c r="J266" s="270"/>
      <c r="K266" s="270"/>
      <c r="L266" s="270"/>
      <c r="M266" s="270"/>
      <c r="N266" s="270"/>
      <c r="O266" s="270"/>
      <c r="P266" s="270"/>
      <c r="Q266" s="270"/>
      <c r="R266" s="270"/>
      <c r="S266" s="270"/>
      <c r="T266" s="270"/>
      <c r="U266" s="270"/>
      <c r="V266" s="270"/>
      <c r="W266" s="270"/>
      <c r="X266" s="274"/>
      <c r="Y266" s="274"/>
      <c r="Z266" s="274"/>
      <c r="AA266" s="274"/>
      <c r="AB266" s="274"/>
      <c r="AC266" s="274"/>
      <c r="AD266" s="274"/>
      <c r="AE266" s="274"/>
      <c r="AF266" s="274"/>
      <c r="AG266" s="274"/>
      <c r="AH266" s="274"/>
      <c r="AI266" s="274"/>
      <c r="AJ266" s="274"/>
      <c r="AK266" s="274"/>
      <c r="AL266" s="274"/>
      <c r="AM266" s="270"/>
      <c r="AN266" s="189"/>
      <c r="AO266" s="189"/>
      <c r="AP266" s="189"/>
      <c r="AQ266" s="189"/>
      <c r="AR266" s="189"/>
      <c r="AS266" s="189"/>
      <c r="AT266" s="189"/>
      <c r="AU266" s="189"/>
      <c r="AV266" s="189"/>
      <c r="AW266" s="294"/>
      <c r="AX266" s="189"/>
      <c r="AY266" s="189"/>
      <c r="AZ266" s="189"/>
      <c r="BA266" s="189"/>
      <c r="BB266" s="257"/>
      <c r="BC266" s="257"/>
      <c r="BD266" s="263">
        <f t="shared" si="32"/>
        <v>21.833333333333332</v>
      </c>
      <c r="BE266" s="267">
        <v>78600</v>
      </c>
      <c r="BF266" s="261">
        <v>614.91444438999997</v>
      </c>
      <c r="BG266" s="261">
        <v>641.09978825975804</v>
      </c>
      <c r="BH266" s="261">
        <v>-639.06403069367298</v>
      </c>
      <c r="BI266" s="266">
        <v>53.026010558004302</v>
      </c>
      <c r="BJ266" s="266">
        <v>7.0132877524100898</v>
      </c>
      <c r="BK266" s="263">
        <f t="shared" si="33"/>
        <v>0.8926615398729334</v>
      </c>
      <c r="BL266" s="263">
        <f t="shared" si="34"/>
        <v>102.20742169107655</v>
      </c>
      <c r="BM266" s="267">
        <v>78600</v>
      </c>
      <c r="BN266" s="261">
        <v>614.91444438999997</v>
      </c>
      <c r="BO266" s="261">
        <v>608.39763951121199</v>
      </c>
      <c r="BP266" s="261">
        <v>-605.31730763345502</v>
      </c>
      <c r="BQ266" s="266">
        <v>52.8056551989146</v>
      </c>
      <c r="BR266" s="266">
        <v>6.8004636282967201</v>
      </c>
      <c r="BS266" s="263">
        <f t="shared" si="35"/>
        <v>0.66848121327404364</v>
      </c>
      <c r="BT266" s="263">
        <f t="shared" si="36"/>
        <v>102.20742169107655</v>
      </c>
      <c r="BU266" s="270"/>
      <c r="BV266" s="264">
        <v>110.22482877157999</v>
      </c>
      <c r="BW266" s="264">
        <v>76.612977158618406</v>
      </c>
      <c r="BX266" s="263">
        <f t="shared" si="37"/>
        <v>105.50670429855626</v>
      </c>
      <c r="BY266" s="263">
        <f t="shared" si="38"/>
        <v>73.389782859543104</v>
      </c>
      <c r="BZ266" s="270"/>
      <c r="CA266" s="270"/>
      <c r="CB266" s="270"/>
      <c r="CC266" s="270"/>
      <c r="CD266" s="270"/>
      <c r="CE266" s="270"/>
      <c r="CF266" s="270"/>
      <c r="CG266" s="270"/>
      <c r="CH266" s="270"/>
      <c r="CI266" s="270"/>
      <c r="CJ266" s="270"/>
      <c r="CK266" s="270"/>
      <c r="CL266" s="270"/>
      <c r="CM266" s="270"/>
      <c r="CN266" s="270"/>
      <c r="CO266" s="270"/>
      <c r="CP266" s="270"/>
      <c r="CQ266" s="270"/>
      <c r="CR266" s="270"/>
    </row>
    <row r="267" spans="1:96" ht="12" customHeight="1">
      <c r="A267" s="270"/>
      <c r="B267" s="270"/>
      <c r="C267" s="270"/>
      <c r="D267" s="270"/>
      <c r="E267" s="270"/>
      <c r="F267" s="270"/>
      <c r="G267" s="270"/>
      <c r="H267" s="270"/>
      <c r="I267" s="270"/>
      <c r="J267" s="270"/>
      <c r="K267" s="270"/>
      <c r="L267" s="270"/>
      <c r="M267" s="270"/>
      <c r="N267" s="270"/>
      <c r="O267" s="270"/>
      <c r="P267" s="270"/>
      <c r="Q267" s="270"/>
      <c r="R267" s="270"/>
      <c r="S267" s="270"/>
      <c r="T267" s="270"/>
      <c r="U267" s="270"/>
      <c r="V267" s="270"/>
      <c r="W267" s="270"/>
      <c r="X267" s="274"/>
      <c r="Y267" s="274"/>
      <c r="Z267" s="274"/>
      <c r="AA267" s="274"/>
      <c r="AB267" s="274"/>
      <c r="AC267" s="274"/>
      <c r="AD267" s="274"/>
      <c r="AE267" s="274"/>
      <c r="AF267" s="274"/>
      <c r="AG267" s="274"/>
      <c r="AH267" s="274"/>
      <c r="AI267" s="274"/>
      <c r="AJ267" s="274"/>
      <c r="AK267" s="274"/>
      <c r="AL267" s="274"/>
      <c r="AM267" s="270"/>
      <c r="AN267" s="189"/>
      <c r="AO267" s="189"/>
      <c r="AP267" s="189"/>
      <c r="AQ267" s="189"/>
      <c r="AR267" s="189"/>
      <c r="AS267" s="189"/>
      <c r="AT267" s="189"/>
      <c r="AU267" s="189"/>
      <c r="AV267" s="189"/>
      <c r="AW267" s="294"/>
      <c r="AX267" s="189"/>
      <c r="AY267" s="189"/>
      <c r="AZ267" s="189"/>
      <c r="BA267" s="189"/>
      <c r="BB267" s="257"/>
      <c r="BC267" s="257"/>
      <c r="BD267" s="263">
        <f t="shared" si="32"/>
        <v>21.916666666666668</v>
      </c>
      <c r="BE267" s="267">
        <v>78900</v>
      </c>
      <c r="BF267" s="261">
        <v>604.43551124999999</v>
      </c>
      <c r="BG267" s="261">
        <v>644.54670378004801</v>
      </c>
      <c r="BH267" s="261">
        <v>-643.14807875529198</v>
      </c>
      <c r="BI267" s="266">
        <v>53.050693308250899</v>
      </c>
      <c r="BJ267" s="266">
        <v>7.0337821579530502</v>
      </c>
      <c r="BK267" s="263">
        <f t="shared" si="33"/>
        <v>0.91315594541589373</v>
      </c>
      <c r="BL267" s="263">
        <f t="shared" si="34"/>
        <v>91.728488551076566</v>
      </c>
      <c r="BM267" s="267">
        <v>78900</v>
      </c>
      <c r="BN267" s="261">
        <v>604.43551124999999</v>
      </c>
      <c r="BO267" s="261">
        <v>611.91642198259603</v>
      </c>
      <c r="BP267" s="261">
        <v>-609.32405081994705</v>
      </c>
      <c r="BQ267" s="266">
        <v>52.830850464595898</v>
      </c>
      <c r="BR267" s="266">
        <v>6.8223156974289898</v>
      </c>
      <c r="BS267" s="263">
        <f t="shared" si="35"/>
        <v>0.69033328240631331</v>
      </c>
      <c r="BT267" s="263">
        <f t="shared" si="36"/>
        <v>91.728488551076566</v>
      </c>
      <c r="BU267" s="270"/>
      <c r="BV267" s="264">
        <v>115.26247762097999</v>
      </c>
      <c r="BW267" s="264">
        <v>79.539980986170406</v>
      </c>
      <c r="BX267" s="263">
        <f t="shared" si="37"/>
        <v>110.54435314795626</v>
      </c>
      <c r="BY267" s="263">
        <f t="shared" si="38"/>
        <v>76.316786687095103</v>
      </c>
      <c r="BZ267" s="270"/>
      <c r="CA267" s="270"/>
      <c r="CB267" s="270"/>
      <c r="CC267" s="270"/>
      <c r="CD267" s="270"/>
      <c r="CE267" s="270"/>
      <c r="CF267" s="270"/>
      <c r="CG267" s="270"/>
      <c r="CH267" s="270"/>
      <c r="CI267" s="270"/>
      <c r="CJ267" s="270"/>
      <c r="CK267" s="270"/>
      <c r="CL267" s="270"/>
      <c r="CM267" s="270"/>
      <c r="CN267" s="270"/>
      <c r="CO267" s="270"/>
      <c r="CP267" s="270"/>
      <c r="CQ267" s="270"/>
      <c r="CR267" s="270"/>
    </row>
    <row r="268" spans="1:96" ht="12" customHeight="1">
      <c r="A268" s="270"/>
      <c r="B268" s="270"/>
      <c r="C268" s="270"/>
      <c r="D268" s="270"/>
      <c r="E268" s="270"/>
      <c r="F268" s="270"/>
      <c r="G268" s="270"/>
      <c r="H268" s="270"/>
      <c r="I268" s="270"/>
      <c r="J268" s="270"/>
      <c r="K268" s="270"/>
      <c r="L268" s="270"/>
      <c r="M268" s="270"/>
      <c r="N268" s="270"/>
      <c r="O268" s="270"/>
      <c r="P268" s="270"/>
      <c r="Q268" s="270"/>
      <c r="R268" s="270"/>
      <c r="S268" s="270"/>
      <c r="T268" s="270"/>
      <c r="U268" s="270"/>
      <c r="V268" s="270"/>
      <c r="W268" s="270"/>
      <c r="X268" s="274"/>
      <c r="Y268" s="274"/>
      <c r="Z268" s="274"/>
      <c r="AA268" s="274"/>
      <c r="AB268" s="274"/>
      <c r="AC268" s="274"/>
      <c r="AD268" s="274"/>
      <c r="AE268" s="274"/>
      <c r="AF268" s="274"/>
      <c r="AG268" s="274"/>
      <c r="AH268" s="274"/>
      <c r="AI268" s="274"/>
      <c r="AJ268" s="274"/>
      <c r="AK268" s="274"/>
      <c r="AL268" s="274"/>
      <c r="AM268" s="270"/>
      <c r="AN268" s="189"/>
      <c r="AO268" s="189"/>
      <c r="AP268" s="189"/>
      <c r="AQ268" s="189"/>
      <c r="AR268" s="189"/>
      <c r="AS268" s="189"/>
      <c r="AT268" s="189"/>
      <c r="AU268" s="189"/>
      <c r="AV268" s="189"/>
      <c r="AW268" s="294"/>
      <c r="AX268" s="189"/>
      <c r="AY268" s="189"/>
      <c r="AZ268" s="189"/>
      <c r="BA268" s="189"/>
      <c r="BB268" s="257"/>
      <c r="BC268" s="257"/>
      <c r="BD268" s="263">
        <f t="shared" si="32"/>
        <v>22</v>
      </c>
      <c r="BE268" s="267">
        <v>79200</v>
      </c>
      <c r="BF268" s="261">
        <v>592.91863602000001</v>
      </c>
      <c r="BG268" s="261">
        <v>646.43997562097195</v>
      </c>
      <c r="BH268" s="261">
        <v>-645.67303215884203</v>
      </c>
      <c r="BI268" s="266">
        <v>53.065147212949697</v>
      </c>
      <c r="BJ268" s="266">
        <v>7.0441100581150602</v>
      </c>
      <c r="BK268" s="263">
        <f t="shared" si="33"/>
        <v>0.92348384557790375</v>
      </c>
      <c r="BL268" s="263">
        <f t="shared" si="34"/>
        <v>80.211613321076584</v>
      </c>
      <c r="BM268" s="267">
        <v>79200</v>
      </c>
      <c r="BN268" s="261">
        <v>592.91863602000001</v>
      </c>
      <c r="BO268" s="261">
        <v>614.230105786389</v>
      </c>
      <c r="BP268" s="261">
        <v>-612.13982476876095</v>
      </c>
      <c r="BQ268" s="266">
        <v>52.847988416263803</v>
      </c>
      <c r="BR268" s="266">
        <v>6.8360483631694704</v>
      </c>
      <c r="BS268" s="263">
        <f t="shared" si="35"/>
        <v>0.70406594814679391</v>
      </c>
      <c r="BT268" s="263">
        <f t="shared" si="36"/>
        <v>80.211613321076584</v>
      </c>
      <c r="BU268" s="270"/>
      <c r="BV268" s="264">
        <v>119.037762628252</v>
      </c>
      <c r="BW268" s="264">
        <v>81.59585660207</v>
      </c>
      <c r="BX268" s="263">
        <f t="shared" si="37"/>
        <v>114.31963815522826</v>
      </c>
      <c r="BY268" s="263">
        <f t="shared" si="38"/>
        <v>78.372662302994698</v>
      </c>
      <c r="BZ268" s="270"/>
      <c r="CA268" s="270"/>
      <c r="CB268" s="270"/>
      <c r="CC268" s="270"/>
      <c r="CD268" s="270"/>
      <c r="CE268" s="270"/>
      <c r="CF268" s="270"/>
      <c r="CG268" s="270"/>
      <c r="CH268" s="270"/>
      <c r="CI268" s="270"/>
      <c r="CJ268" s="270"/>
      <c r="CK268" s="270"/>
      <c r="CL268" s="270"/>
      <c r="CM268" s="270"/>
      <c r="CN268" s="270"/>
      <c r="CO268" s="270"/>
      <c r="CP268" s="270"/>
      <c r="CQ268" s="270"/>
      <c r="CR268" s="270"/>
    </row>
    <row r="269" spans="1:96" ht="12" customHeight="1">
      <c r="A269" s="270"/>
      <c r="B269" s="270"/>
      <c r="C269" s="270"/>
      <c r="D269" s="270"/>
      <c r="E269" s="270"/>
      <c r="F269" s="270"/>
      <c r="G269" s="270"/>
      <c r="H269" s="270"/>
      <c r="I269" s="270"/>
      <c r="J269" s="270"/>
      <c r="K269" s="270"/>
      <c r="L269" s="270"/>
      <c r="M269" s="270"/>
      <c r="N269" s="270"/>
      <c r="O269" s="270"/>
      <c r="P269" s="270"/>
      <c r="Q269" s="270"/>
      <c r="R269" s="270"/>
      <c r="S269" s="270"/>
      <c r="T269" s="270"/>
      <c r="U269" s="270"/>
      <c r="V269" s="270"/>
      <c r="W269" s="270"/>
      <c r="X269" s="274"/>
      <c r="Y269" s="274"/>
      <c r="Z269" s="274"/>
      <c r="AA269" s="274"/>
      <c r="AB269" s="274"/>
      <c r="AC269" s="274"/>
      <c r="AD269" s="274"/>
      <c r="AE269" s="274"/>
      <c r="AF269" s="274"/>
      <c r="AG269" s="274"/>
      <c r="AH269" s="274"/>
      <c r="AI269" s="274"/>
      <c r="AJ269" s="274"/>
      <c r="AK269" s="274"/>
      <c r="AL269" s="274"/>
      <c r="AM269" s="270"/>
      <c r="AN269" s="189"/>
      <c r="AO269" s="189"/>
      <c r="AP269" s="189"/>
      <c r="AQ269" s="189"/>
      <c r="AR269" s="189"/>
      <c r="AS269" s="189"/>
      <c r="AT269" s="189"/>
      <c r="AU269" s="189"/>
      <c r="AV269" s="189"/>
      <c r="AW269" s="294"/>
      <c r="AX269" s="189"/>
      <c r="AY269" s="189"/>
      <c r="AZ269" s="189"/>
      <c r="BA269" s="189"/>
      <c r="BB269" s="257"/>
      <c r="BC269" s="257"/>
      <c r="BD269" s="263">
        <f t="shared" si="32"/>
        <v>22.083333333333332</v>
      </c>
      <c r="BE269" s="267">
        <v>79500</v>
      </c>
      <c r="BF269" s="261">
        <v>580.49</v>
      </c>
      <c r="BG269" s="261">
        <v>646.80041047767099</v>
      </c>
      <c r="BH269" s="261">
        <v>-646.65450416744898</v>
      </c>
      <c r="BI269" s="266">
        <v>53.069533324018202</v>
      </c>
      <c r="BJ269" s="266">
        <v>7.0444536624376797</v>
      </c>
      <c r="BK269" s="263">
        <f t="shared" si="33"/>
        <v>0.92382744990052323</v>
      </c>
      <c r="BL269" s="263">
        <f t="shared" si="34"/>
        <v>67.782977301076585</v>
      </c>
      <c r="BM269" s="267">
        <v>79500</v>
      </c>
      <c r="BN269" s="261">
        <v>580.49</v>
      </c>
      <c r="BO269" s="261">
        <v>615.34196794001605</v>
      </c>
      <c r="BP269" s="261">
        <v>-613.76244356216102</v>
      </c>
      <c r="BQ269" s="266">
        <v>52.857113162058397</v>
      </c>
      <c r="BR269" s="266">
        <v>6.8417338590784604</v>
      </c>
      <c r="BS269" s="263">
        <f t="shared" si="35"/>
        <v>0.70975144405578394</v>
      </c>
      <c r="BT269" s="263">
        <f t="shared" si="36"/>
        <v>67.782977301076585</v>
      </c>
      <c r="BU269" s="270"/>
      <c r="BV269" s="264">
        <v>121.50933657107799</v>
      </c>
      <c r="BW269" s="264">
        <v>82.758087892704495</v>
      </c>
      <c r="BX269" s="263">
        <f t="shared" si="37"/>
        <v>116.79121209805426</v>
      </c>
      <c r="BY269" s="263">
        <f t="shared" si="38"/>
        <v>79.534893593629192</v>
      </c>
      <c r="BZ269" s="270"/>
      <c r="CA269" s="270"/>
      <c r="CB269" s="270"/>
      <c r="CC269" s="270"/>
      <c r="CD269" s="270"/>
      <c r="CE269" s="270"/>
      <c r="CF269" s="270"/>
      <c r="CG269" s="270"/>
      <c r="CH269" s="270"/>
      <c r="CI269" s="270"/>
      <c r="CJ269" s="270"/>
      <c r="CK269" s="270"/>
      <c r="CL269" s="270"/>
      <c r="CM269" s="270"/>
      <c r="CN269" s="270"/>
      <c r="CO269" s="270"/>
      <c r="CP269" s="270"/>
      <c r="CQ269" s="270"/>
      <c r="CR269" s="270"/>
    </row>
    <row r="270" spans="1:96" ht="12" customHeight="1">
      <c r="A270" s="270"/>
      <c r="B270" s="270"/>
      <c r="C270" s="270"/>
      <c r="D270" s="270"/>
      <c r="E270" s="270"/>
      <c r="F270" s="270"/>
      <c r="G270" s="270"/>
      <c r="H270" s="270"/>
      <c r="I270" s="270"/>
      <c r="J270" s="270"/>
      <c r="K270" s="270"/>
      <c r="L270" s="270"/>
      <c r="M270" s="270"/>
      <c r="N270" s="270"/>
      <c r="O270" s="270"/>
      <c r="P270" s="270"/>
      <c r="Q270" s="270"/>
      <c r="R270" s="270"/>
      <c r="S270" s="270"/>
      <c r="T270" s="270"/>
      <c r="U270" s="270"/>
      <c r="V270" s="270"/>
      <c r="W270" s="270"/>
      <c r="X270" s="274"/>
      <c r="Y270" s="274"/>
      <c r="Z270" s="274"/>
      <c r="AA270" s="274"/>
      <c r="AB270" s="274"/>
      <c r="AC270" s="274"/>
      <c r="AD270" s="274"/>
      <c r="AE270" s="274"/>
      <c r="AF270" s="274"/>
      <c r="AG270" s="274"/>
      <c r="AH270" s="274"/>
      <c r="AI270" s="274"/>
      <c r="AJ270" s="274"/>
      <c r="AK270" s="274"/>
      <c r="AL270" s="274"/>
      <c r="AM270" s="270"/>
      <c r="AN270" s="189"/>
      <c r="AO270" s="189"/>
      <c r="AP270" s="189"/>
      <c r="AQ270" s="189"/>
      <c r="AR270" s="189"/>
      <c r="AS270" s="189"/>
      <c r="AT270" s="189"/>
      <c r="AU270" s="189"/>
      <c r="AV270" s="189"/>
      <c r="AW270" s="294"/>
      <c r="AX270" s="189"/>
      <c r="AY270" s="189"/>
      <c r="AZ270" s="189"/>
      <c r="BA270" s="189"/>
      <c r="BB270" s="257"/>
      <c r="BC270" s="257"/>
      <c r="BD270" s="263">
        <f t="shared" si="32"/>
        <v>22.166666666666668</v>
      </c>
      <c r="BE270" s="267">
        <v>79800</v>
      </c>
      <c r="BF270" s="261">
        <v>567.28577393</v>
      </c>
      <c r="BG270" s="261">
        <v>645.664827506047</v>
      </c>
      <c r="BH270" s="261">
        <v>-646.12462896577802</v>
      </c>
      <c r="BI270" s="266">
        <v>53.064089651387199</v>
      </c>
      <c r="BJ270" s="266">
        <v>7.0350696672516397</v>
      </c>
      <c r="BK270" s="263">
        <f t="shared" si="33"/>
        <v>0.91444345471448329</v>
      </c>
      <c r="BL270" s="263">
        <f t="shared" si="34"/>
        <v>54.578751231076581</v>
      </c>
      <c r="BM270" s="267">
        <v>79800</v>
      </c>
      <c r="BN270" s="261">
        <v>567.28577393</v>
      </c>
      <c r="BO270" s="261">
        <v>615.26936991618402</v>
      </c>
      <c r="BP270" s="261">
        <v>-614.204147788667</v>
      </c>
      <c r="BQ270" s="266">
        <v>52.858344818031</v>
      </c>
      <c r="BR270" s="266">
        <v>6.8395179825758898</v>
      </c>
      <c r="BS270" s="263">
        <f t="shared" si="35"/>
        <v>0.70753556755321334</v>
      </c>
      <c r="BT270" s="263">
        <f t="shared" si="36"/>
        <v>54.578751231076581</v>
      </c>
      <c r="BU270" s="270"/>
      <c r="BV270" s="264">
        <v>122.650130574635</v>
      </c>
      <c r="BW270" s="264">
        <v>83.013946008340596</v>
      </c>
      <c r="BX270" s="263">
        <f t="shared" si="37"/>
        <v>117.93200610161126</v>
      </c>
      <c r="BY270" s="263">
        <f t="shared" si="38"/>
        <v>79.790751709265294</v>
      </c>
      <c r="BZ270" s="270"/>
      <c r="CA270" s="270"/>
      <c r="CB270" s="270"/>
      <c r="CC270" s="270"/>
      <c r="CD270" s="270"/>
      <c r="CE270" s="270"/>
      <c r="CF270" s="270"/>
      <c r="CG270" s="270"/>
      <c r="CH270" s="270"/>
      <c r="CI270" s="270"/>
      <c r="CJ270" s="270"/>
      <c r="CK270" s="270"/>
      <c r="CL270" s="270"/>
      <c r="CM270" s="270"/>
      <c r="CN270" s="270"/>
      <c r="CO270" s="270"/>
      <c r="CP270" s="270"/>
      <c r="CQ270" s="270"/>
      <c r="CR270" s="270"/>
    </row>
    <row r="271" spans="1:96" ht="12" customHeight="1">
      <c r="A271" s="270"/>
      <c r="B271" s="270"/>
      <c r="C271" s="270"/>
      <c r="D271" s="270"/>
      <c r="E271" s="270"/>
      <c r="F271" s="270"/>
      <c r="G271" s="270"/>
      <c r="H271" s="270"/>
      <c r="I271" s="270"/>
      <c r="J271" s="270"/>
      <c r="K271" s="270"/>
      <c r="L271" s="270"/>
      <c r="M271" s="270"/>
      <c r="N271" s="270"/>
      <c r="O271" s="270"/>
      <c r="P271" s="270"/>
      <c r="Q271" s="270"/>
      <c r="R271" s="270"/>
      <c r="S271" s="270"/>
      <c r="T271" s="270"/>
      <c r="U271" s="270"/>
      <c r="V271" s="270"/>
      <c r="W271" s="270"/>
      <c r="X271" s="274"/>
      <c r="Y271" s="274"/>
      <c r="Z271" s="274"/>
      <c r="AA271" s="274"/>
      <c r="AB271" s="274"/>
      <c r="AC271" s="274"/>
      <c r="AD271" s="274"/>
      <c r="AE271" s="274"/>
      <c r="AF271" s="274"/>
      <c r="AG271" s="274"/>
      <c r="AH271" s="274"/>
      <c r="AI271" s="274"/>
      <c r="AJ271" s="274"/>
      <c r="AK271" s="274"/>
      <c r="AL271" s="274"/>
      <c r="AM271" s="270"/>
      <c r="AN271" s="189"/>
      <c r="AO271" s="189"/>
      <c r="AP271" s="189"/>
      <c r="AQ271" s="189"/>
      <c r="AR271" s="189"/>
      <c r="AS271" s="189"/>
      <c r="AT271" s="189"/>
      <c r="AU271" s="189"/>
      <c r="AV271" s="189"/>
      <c r="AW271" s="294"/>
      <c r="AX271" s="189"/>
      <c r="AY271" s="189"/>
      <c r="AZ271" s="189"/>
      <c r="BA271" s="189"/>
      <c r="BB271" s="257"/>
      <c r="BC271" s="257"/>
      <c r="BD271" s="263">
        <f t="shared" si="32"/>
        <v>22.25</v>
      </c>
      <c r="BE271" s="267">
        <v>80100</v>
      </c>
      <c r="BF271" s="261">
        <v>553.45062605999999</v>
      </c>
      <c r="BG271" s="261">
        <v>643.08456840245401</v>
      </c>
      <c r="BH271" s="261">
        <v>-644.13052841817205</v>
      </c>
      <c r="BI271" s="266">
        <v>53.049123371959901</v>
      </c>
      <c r="BJ271" s="266">
        <v>7.0162819951667199</v>
      </c>
      <c r="BK271" s="263">
        <f t="shared" si="33"/>
        <v>0.89565578262956347</v>
      </c>
      <c r="BL271" s="263">
        <f t="shared" si="34"/>
        <v>40.743603361076566</v>
      </c>
      <c r="BM271" s="267">
        <v>80100</v>
      </c>
      <c r="BN271" s="261">
        <v>553.45062605999999</v>
      </c>
      <c r="BO271" s="261">
        <v>614.04260358443298</v>
      </c>
      <c r="BP271" s="261">
        <v>-613.49044665739405</v>
      </c>
      <c r="BQ271" s="266">
        <v>52.851872424744101</v>
      </c>
      <c r="BR271" s="266">
        <v>6.8296133546919604</v>
      </c>
      <c r="BS271" s="263">
        <f t="shared" si="35"/>
        <v>0.69763093966928391</v>
      </c>
      <c r="BT271" s="263">
        <f t="shared" si="36"/>
        <v>40.743603361076566</v>
      </c>
      <c r="BU271" s="270"/>
      <c r="BV271" s="264">
        <v>122.447650572067</v>
      </c>
      <c r="BW271" s="264">
        <v>82.360628770502501</v>
      </c>
      <c r="BX271" s="263">
        <f t="shared" si="37"/>
        <v>117.72952609904327</v>
      </c>
      <c r="BY271" s="263">
        <f t="shared" si="38"/>
        <v>79.137434471427198</v>
      </c>
      <c r="BZ271" s="270"/>
      <c r="CA271" s="270"/>
      <c r="CB271" s="270"/>
      <c r="CC271" s="270"/>
      <c r="CD271" s="270"/>
      <c r="CE271" s="270"/>
      <c r="CF271" s="270"/>
      <c r="CG271" s="270"/>
      <c r="CH271" s="270"/>
      <c r="CI271" s="270"/>
      <c r="CJ271" s="270"/>
      <c r="CK271" s="270"/>
      <c r="CL271" s="270"/>
      <c r="CM271" s="270"/>
      <c r="CN271" s="270"/>
      <c r="CO271" s="270"/>
      <c r="CP271" s="270"/>
      <c r="CQ271" s="270"/>
      <c r="CR271" s="270"/>
    </row>
    <row r="272" spans="1:96" ht="12" customHeight="1">
      <c r="A272" s="270"/>
      <c r="B272" s="270"/>
      <c r="C272" s="270"/>
      <c r="D272" s="270"/>
      <c r="E272" s="270"/>
      <c r="F272" s="270"/>
      <c r="G272" s="270"/>
      <c r="H272" s="270"/>
      <c r="I272" s="270"/>
      <c r="J272" s="270"/>
      <c r="K272" s="270"/>
      <c r="L272" s="270"/>
      <c r="M272" s="270"/>
      <c r="N272" s="270"/>
      <c r="O272" s="270"/>
      <c r="P272" s="270"/>
      <c r="Q272" s="270"/>
      <c r="R272" s="270"/>
      <c r="S272" s="270"/>
      <c r="T272" s="270"/>
      <c r="U272" s="270"/>
      <c r="V272" s="270"/>
      <c r="W272" s="270"/>
      <c r="X272" s="274"/>
      <c r="Y272" s="274"/>
      <c r="Z272" s="274"/>
      <c r="AA272" s="274"/>
      <c r="AB272" s="274"/>
      <c r="AC272" s="274"/>
      <c r="AD272" s="274"/>
      <c r="AE272" s="274"/>
      <c r="AF272" s="274"/>
      <c r="AG272" s="274"/>
      <c r="AH272" s="274"/>
      <c r="AI272" s="274"/>
      <c r="AJ272" s="274"/>
      <c r="AK272" s="274"/>
      <c r="AL272" s="274"/>
      <c r="AM272" s="270"/>
      <c r="AN272" s="189"/>
      <c r="AO272" s="189"/>
      <c r="AP272" s="189"/>
      <c r="AQ272" s="189"/>
      <c r="AR272" s="189"/>
      <c r="AS272" s="189"/>
      <c r="AT272" s="189"/>
      <c r="AU272" s="189"/>
      <c r="AV272" s="189"/>
      <c r="AW272" s="294"/>
      <c r="AX272" s="189"/>
      <c r="AY272" s="189"/>
      <c r="AZ272" s="189"/>
      <c r="BA272" s="189"/>
      <c r="BB272" s="257"/>
      <c r="BC272" s="257"/>
      <c r="BD272" s="263">
        <f t="shared" si="32"/>
        <v>22.333333333333332</v>
      </c>
      <c r="BE272" s="267">
        <v>80400</v>
      </c>
      <c r="BF272" s="261">
        <v>539.13613719</v>
      </c>
      <c r="BG272" s="261">
        <v>639.12397476846604</v>
      </c>
      <c r="BH272" s="261">
        <v>-640.73275305745904</v>
      </c>
      <c r="BI272" s="266">
        <v>53.025003678835901</v>
      </c>
      <c r="BJ272" s="266">
        <v>6.98847507527997</v>
      </c>
      <c r="BK272" s="263">
        <f t="shared" si="33"/>
        <v>0.86784886274281359</v>
      </c>
      <c r="BL272" s="263">
        <f t="shared" si="34"/>
        <v>26.429114491076575</v>
      </c>
      <c r="BM272" s="267">
        <v>80400</v>
      </c>
      <c r="BN272" s="261">
        <v>539.13613719</v>
      </c>
      <c r="BO272" s="261">
        <v>611.70366974589297</v>
      </c>
      <c r="BP272" s="261">
        <v>-611.65889141086302</v>
      </c>
      <c r="BQ272" s="266">
        <v>52.837947166451599</v>
      </c>
      <c r="BR272" s="266">
        <v>6.8122929443176998</v>
      </c>
      <c r="BS272" s="263">
        <f t="shared" si="35"/>
        <v>0.68031052929502334</v>
      </c>
      <c r="BT272" s="263">
        <f t="shared" si="36"/>
        <v>26.429114491076575</v>
      </c>
      <c r="BU272" s="270"/>
      <c r="BV272" s="264">
        <v>120.90411414050099</v>
      </c>
      <c r="BW272" s="264">
        <v>80.805291361652607</v>
      </c>
      <c r="BX272" s="263">
        <f t="shared" si="37"/>
        <v>116.18598966747726</v>
      </c>
      <c r="BY272" s="263">
        <f t="shared" si="38"/>
        <v>77.582097062577304</v>
      </c>
      <c r="BZ272" s="270"/>
      <c r="CA272" s="270"/>
      <c r="CB272" s="270"/>
      <c r="CC272" s="270"/>
      <c r="CD272" s="270"/>
      <c r="CE272" s="270"/>
      <c r="CF272" s="270"/>
      <c r="CG272" s="270"/>
      <c r="CH272" s="270"/>
      <c r="CI272" s="270"/>
      <c r="CJ272" s="270"/>
      <c r="CK272" s="270"/>
      <c r="CL272" s="270"/>
      <c r="CM272" s="270"/>
      <c r="CN272" s="270"/>
      <c r="CO272" s="270"/>
      <c r="CP272" s="270"/>
      <c r="CQ272" s="270"/>
      <c r="CR272" s="270"/>
    </row>
    <row r="273" spans="1:96" ht="12" customHeight="1">
      <c r="A273" s="270"/>
      <c r="B273" s="270"/>
      <c r="C273" s="270"/>
      <c r="D273" s="270"/>
      <c r="E273" s="270"/>
      <c r="F273" s="270"/>
      <c r="G273" s="270"/>
      <c r="H273" s="270"/>
      <c r="I273" s="270"/>
      <c r="J273" s="270"/>
      <c r="K273" s="270"/>
      <c r="L273" s="270"/>
      <c r="M273" s="270"/>
      <c r="N273" s="270"/>
      <c r="O273" s="270"/>
      <c r="P273" s="270"/>
      <c r="Q273" s="270"/>
      <c r="R273" s="270"/>
      <c r="S273" s="270"/>
      <c r="T273" s="270"/>
      <c r="U273" s="270"/>
      <c r="V273" s="270"/>
      <c r="W273" s="270"/>
      <c r="X273" s="274"/>
      <c r="Y273" s="274"/>
      <c r="Z273" s="274"/>
      <c r="AA273" s="274"/>
      <c r="AB273" s="274"/>
      <c r="AC273" s="274"/>
      <c r="AD273" s="274"/>
      <c r="AE273" s="274"/>
      <c r="AF273" s="274"/>
      <c r="AG273" s="274"/>
      <c r="AH273" s="274"/>
      <c r="AI273" s="274"/>
      <c r="AJ273" s="274"/>
      <c r="AK273" s="274"/>
      <c r="AL273" s="274"/>
      <c r="AM273" s="270"/>
      <c r="AN273" s="189"/>
      <c r="AO273" s="189"/>
      <c r="AP273" s="189"/>
      <c r="AQ273" s="189"/>
      <c r="AR273" s="189"/>
      <c r="AS273" s="189"/>
      <c r="AT273" s="189"/>
      <c r="AU273" s="189"/>
      <c r="AV273" s="189"/>
      <c r="AW273" s="294"/>
      <c r="AX273" s="189"/>
      <c r="AY273" s="189"/>
      <c r="AZ273" s="189"/>
      <c r="BA273" s="189"/>
      <c r="BB273" s="257"/>
      <c r="BC273" s="257"/>
      <c r="BD273" s="263">
        <f t="shared" si="32"/>
        <v>22.416666666666668</v>
      </c>
      <c r="BE273" s="267">
        <v>80700</v>
      </c>
      <c r="BF273" s="261">
        <v>524.49913982999999</v>
      </c>
      <c r="BG273" s="261">
        <v>633.85884588663396</v>
      </c>
      <c r="BH273" s="261">
        <v>-636.00370946276996</v>
      </c>
      <c r="BI273" s="266">
        <v>52.992155165688303</v>
      </c>
      <c r="BJ273" s="266">
        <v>6.9520875751992603</v>
      </c>
      <c r="BK273" s="263">
        <f t="shared" si="33"/>
        <v>0.83146136266210391</v>
      </c>
      <c r="BL273" s="263">
        <f t="shared" si="34"/>
        <v>11.792117131076566</v>
      </c>
      <c r="BM273" s="267">
        <v>80700</v>
      </c>
      <c r="BN273" s="261">
        <v>524.49913982999999</v>
      </c>
      <c r="BO273" s="261">
        <v>608.30500968498404</v>
      </c>
      <c r="BP273" s="261">
        <v>-608.75780129968302</v>
      </c>
      <c r="BQ273" s="266">
        <v>52.8168758872892</v>
      </c>
      <c r="BR273" s="266">
        <v>6.7878838497271996</v>
      </c>
      <c r="BS273" s="263">
        <f t="shared" si="35"/>
        <v>0.65590143470452311</v>
      </c>
      <c r="BT273" s="263">
        <f t="shared" si="36"/>
        <v>11.792117131076566</v>
      </c>
      <c r="BU273" s="270"/>
      <c r="BV273" s="264">
        <v>118.036426213967</v>
      </c>
      <c r="BW273" s="264">
        <v>78.364967961064096</v>
      </c>
      <c r="BX273" s="263">
        <f t="shared" si="37"/>
        <v>113.31830174094327</v>
      </c>
      <c r="BY273" s="263">
        <f t="shared" si="38"/>
        <v>75.141773661988793</v>
      </c>
      <c r="BZ273" s="270"/>
      <c r="CA273" s="270"/>
      <c r="CB273" s="270"/>
      <c r="CC273" s="270"/>
      <c r="CD273" s="270"/>
      <c r="CE273" s="270"/>
      <c r="CF273" s="270"/>
      <c r="CG273" s="270"/>
      <c r="CH273" s="270"/>
      <c r="CI273" s="270"/>
      <c r="CJ273" s="270"/>
      <c r="CK273" s="270"/>
      <c r="CL273" s="270"/>
      <c r="CM273" s="270"/>
      <c r="CN273" s="270"/>
      <c r="CO273" s="270"/>
      <c r="CP273" s="270"/>
      <c r="CQ273" s="270"/>
      <c r="CR273" s="270"/>
    </row>
    <row r="274" spans="1:96" ht="12" customHeight="1">
      <c r="A274" s="270"/>
      <c r="B274" s="270"/>
      <c r="C274" s="270"/>
      <c r="D274" s="270"/>
      <c r="E274" s="270"/>
      <c r="F274" s="270"/>
      <c r="G274" s="270"/>
      <c r="H274" s="270"/>
      <c r="I274" s="270"/>
      <c r="J274" s="270"/>
      <c r="K274" s="270"/>
      <c r="L274" s="270"/>
      <c r="M274" s="270"/>
      <c r="N274" s="270"/>
      <c r="O274" s="270"/>
      <c r="P274" s="270"/>
      <c r="Q274" s="270"/>
      <c r="R274" s="270"/>
      <c r="S274" s="270"/>
      <c r="T274" s="270"/>
      <c r="U274" s="270"/>
      <c r="V274" s="270"/>
      <c r="W274" s="270"/>
      <c r="X274" s="274"/>
      <c r="Y274" s="274"/>
      <c r="Z274" s="274"/>
      <c r="AA274" s="274"/>
      <c r="AB274" s="274"/>
      <c r="AC274" s="274"/>
      <c r="AD274" s="274"/>
      <c r="AE274" s="274"/>
      <c r="AF274" s="274"/>
      <c r="AG274" s="274"/>
      <c r="AH274" s="274"/>
      <c r="AI274" s="274"/>
      <c r="AJ274" s="274"/>
      <c r="AK274" s="274"/>
      <c r="AL274" s="274"/>
      <c r="AM274" s="270"/>
      <c r="AN274" s="189"/>
      <c r="AO274" s="189"/>
      <c r="AP274" s="189"/>
      <c r="AQ274" s="189"/>
      <c r="AR274" s="189"/>
      <c r="AS274" s="189"/>
      <c r="AT274" s="189"/>
      <c r="AU274" s="189"/>
      <c r="AV274" s="189"/>
      <c r="AW274" s="294"/>
      <c r="AX274" s="189"/>
      <c r="AY274" s="189"/>
      <c r="AZ274" s="189"/>
      <c r="BA274" s="189"/>
      <c r="BB274" s="257"/>
      <c r="BC274" s="257"/>
      <c r="BD274" s="263">
        <f t="shared" si="32"/>
        <v>22.5</v>
      </c>
      <c r="BE274" s="267">
        <v>81000</v>
      </c>
      <c r="BF274" s="261">
        <v>509.7</v>
      </c>
      <c r="BG274" s="261">
        <v>627.37489073970403</v>
      </c>
      <c r="BH274" s="261">
        <v>-630.02608672192798</v>
      </c>
      <c r="BI274" s="266">
        <v>52.951051660247998</v>
      </c>
      <c r="BJ274" s="266">
        <v>6.9076065136457903</v>
      </c>
      <c r="BK274" s="263">
        <f t="shared" si="33"/>
        <v>0.78698030110863382</v>
      </c>
      <c r="BL274" s="263">
        <f t="shared" si="34"/>
        <v>-3.0070226989234357</v>
      </c>
      <c r="BM274" s="267">
        <v>81000</v>
      </c>
      <c r="BN274" s="261">
        <v>509.7</v>
      </c>
      <c r="BO274" s="261">
        <v>603.90820901396501</v>
      </c>
      <c r="BP274" s="261">
        <v>-604.84496172420597</v>
      </c>
      <c r="BQ274" s="266">
        <v>52.789014893036999</v>
      </c>
      <c r="BR274" s="266">
        <v>6.7567613273389702</v>
      </c>
      <c r="BS274" s="263">
        <f t="shared" si="35"/>
        <v>0.62477891231629368</v>
      </c>
      <c r="BT274" s="263">
        <f t="shared" si="36"/>
        <v>-3.0070226989234357</v>
      </c>
      <c r="BU274" s="270"/>
      <c r="BV274" s="264">
        <v>113.87599393921001</v>
      </c>
      <c r="BW274" s="264">
        <v>75.066385185131097</v>
      </c>
      <c r="BX274" s="263">
        <f t="shared" si="37"/>
        <v>109.15786946618627</v>
      </c>
      <c r="BY274" s="263">
        <f t="shared" si="38"/>
        <v>71.843190886055794</v>
      </c>
      <c r="BZ274" s="270"/>
      <c r="CA274" s="270"/>
      <c r="CB274" s="270"/>
      <c r="CC274" s="270"/>
      <c r="CD274" s="270"/>
      <c r="CE274" s="270"/>
      <c r="CF274" s="270"/>
      <c r="CG274" s="270"/>
      <c r="CH274" s="270"/>
      <c r="CI274" s="270"/>
      <c r="CJ274" s="270"/>
      <c r="CK274" s="270"/>
      <c r="CL274" s="270"/>
      <c r="CM274" s="270"/>
      <c r="CN274" s="270"/>
      <c r="CO274" s="270"/>
      <c r="CP274" s="270"/>
      <c r="CQ274" s="270"/>
      <c r="CR274" s="270"/>
    </row>
    <row r="275" spans="1:96" ht="12" customHeight="1">
      <c r="A275" s="270"/>
      <c r="B275" s="270"/>
      <c r="C275" s="270"/>
      <c r="D275" s="270"/>
      <c r="E275" s="270"/>
      <c r="F275" s="270"/>
      <c r="G275" s="270"/>
      <c r="H275" s="270"/>
      <c r="I275" s="270"/>
      <c r="J275" s="270"/>
      <c r="K275" s="270"/>
      <c r="L275" s="270"/>
      <c r="M275" s="270"/>
      <c r="N275" s="270"/>
      <c r="O275" s="270"/>
      <c r="P275" s="270"/>
      <c r="Q275" s="270"/>
      <c r="R275" s="270"/>
      <c r="S275" s="270"/>
      <c r="T275" s="270"/>
      <c r="U275" s="270"/>
      <c r="V275" s="270"/>
      <c r="W275" s="270"/>
      <c r="X275" s="274"/>
      <c r="Y275" s="274"/>
      <c r="Z275" s="274"/>
      <c r="AA275" s="274"/>
      <c r="AB275" s="274"/>
      <c r="AC275" s="274"/>
      <c r="AD275" s="274"/>
      <c r="AE275" s="274"/>
      <c r="AF275" s="274"/>
      <c r="AG275" s="274"/>
      <c r="AH275" s="274"/>
      <c r="AI275" s="274"/>
      <c r="AJ275" s="274"/>
      <c r="AK275" s="274"/>
      <c r="AL275" s="274"/>
      <c r="AM275" s="270"/>
      <c r="AN275" s="189"/>
      <c r="AO275" s="189"/>
      <c r="AP275" s="189"/>
      <c r="AQ275" s="189"/>
      <c r="AR275" s="189"/>
      <c r="AS275" s="189"/>
      <c r="AT275" s="189"/>
      <c r="AU275" s="189"/>
      <c r="AV275" s="189"/>
      <c r="AW275" s="294"/>
      <c r="AX275" s="189"/>
      <c r="AY275" s="189"/>
      <c r="AZ275" s="189"/>
      <c r="BA275" s="189"/>
      <c r="BB275" s="257"/>
      <c r="BC275" s="257"/>
      <c r="BD275" s="263">
        <f t="shared" si="32"/>
        <v>22.583333333333332</v>
      </c>
      <c r="BE275" s="267">
        <v>81300</v>
      </c>
      <c r="BF275" s="261">
        <v>494.90086016999999</v>
      </c>
      <c r="BG275" s="261">
        <v>619.76618900184803</v>
      </c>
      <c r="BH275" s="261">
        <v>-622.89129553086104</v>
      </c>
      <c r="BI275" s="266">
        <v>52.902210440739701</v>
      </c>
      <c r="BJ275" s="266">
        <v>6.8555617005879403</v>
      </c>
      <c r="BK275" s="263">
        <f t="shared" si="33"/>
        <v>0.7349354880507839</v>
      </c>
      <c r="BL275" s="263">
        <f t="shared" si="34"/>
        <v>-17.806162528923437</v>
      </c>
      <c r="BM275" s="267">
        <v>81300</v>
      </c>
      <c r="BN275" s="261">
        <v>494.90086016999999</v>
      </c>
      <c r="BO275" s="261">
        <v>598.58269235418504</v>
      </c>
      <c r="BP275" s="261">
        <v>-599.98631307570997</v>
      </c>
      <c r="BQ275" s="266">
        <v>52.754764027193502</v>
      </c>
      <c r="BR275" s="266">
        <v>6.7193430596801198</v>
      </c>
      <c r="BS275" s="263">
        <f t="shared" si="35"/>
        <v>0.58736064465744331</v>
      </c>
      <c r="BT275" s="263">
        <f t="shared" si="36"/>
        <v>-17.806162528923437</v>
      </c>
      <c r="BU275" s="270"/>
      <c r="BV275" s="264">
        <v>108.468382702119</v>
      </c>
      <c r="BW275" s="264">
        <v>70.945669375335598</v>
      </c>
      <c r="BX275" s="263">
        <f t="shared" si="37"/>
        <v>103.75025822909527</v>
      </c>
      <c r="BY275" s="263">
        <f t="shared" si="38"/>
        <v>67.722475076260295</v>
      </c>
      <c r="BZ275" s="270"/>
      <c r="CA275" s="270"/>
      <c r="CB275" s="270"/>
      <c r="CC275" s="270"/>
      <c r="CD275" s="270"/>
      <c r="CE275" s="270"/>
      <c r="CF275" s="270"/>
      <c r="CG275" s="270"/>
      <c r="CH275" s="270"/>
      <c r="CI275" s="270"/>
      <c r="CJ275" s="270"/>
      <c r="CK275" s="270"/>
      <c r="CL275" s="270"/>
      <c r="CM275" s="270"/>
      <c r="CN275" s="270"/>
      <c r="CO275" s="270"/>
      <c r="CP275" s="270"/>
      <c r="CQ275" s="270"/>
      <c r="CR275" s="270"/>
    </row>
    <row r="276" spans="1:96" ht="12" customHeight="1">
      <c r="A276" s="270"/>
      <c r="B276" s="270"/>
      <c r="C276" s="270"/>
      <c r="D276" s="270"/>
      <c r="E276" s="270"/>
      <c r="F276" s="270"/>
      <c r="G276" s="270"/>
      <c r="H276" s="270"/>
      <c r="I276" s="270"/>
      <c r="J276" s="270"/>
      <c r="K276" s="270"/>
      <c r="L276" s="270"/>
      <c r="M276" s="270"/>
      <c r="N276" s="270"/>
      <c r="O276" s="270"/>
      <c r="P276" s="270"/>
      <c r="Q276" s="270"/>
      <c r="R276" s="270"/>
      <c r="S276" s="270"/>
      <c r="T276" s="270"/>
      <c r="U276" s="270"/>
      <c r="V276" s="270"/>
      <c r="W276" s="270"/>
      <c r="X276" s="274"/>
      <c r="Y276" s="274"/>
      <c r="Z276" s="274"/>
      <c r="AA276" s="274"/>
      <c r="AB276" s="274"/>
      <c r="AC276" s="274"/>
      <c r="AD276" s="274"/>
      <c r="AE276" s="274"/>
      <c r="AF276" s="274"/>
      <c r="AG276" s="274"/>
      <c r="AH276" s="274"/>
      <c r="AI276" s="274"/>
      <c r="AJ276" s="274"/>
      <c r="AK276" s="274"/>
      <c r="AL276" s="274"/>
      <c r="AM276" s="270"/>
      <c r="AN276" s="189"/>
      <c r="AO276" s="189"/>
      <c r="AP276" s="189"/>
      <c r="AQ276" s="189"/>
      <c r="AR276" s="189"/>
      <c r="AS276" s="189"/>
      <c r="AT276" s="189"/>
      <c r="AU276" s="189"/>
      <c r="AV276" s="189"/>
      <c r="AW276" s="294"/>
      <c r="AX276" s="189"/>
      <c r="AY276" s="189"/>
      <c r="AZ276" s="189"/>
      <c r="BA276" s="189"/>
      <c r="BB276" s="257"/>
      <c r="BC276" s="257"/>
      <c r="BD276" s="263">
        <f t="shared" si="32"/>
        <v>22.666666666666668</v>
      </c>
      <c r="BE276" s="267">
        <v>81600</v>
      </c>
      <c r="BF276" s="261">
        <v>480.26386280999998</v>
      </c>
      <c r="BG276" s="261">
        <v>611.133676593426</v>
      </c>
      <c r="BH276" s="261">
        <v>-614.69793437630199</v>
      </c>
      <c r="BI276" s="266">
        <v>52.846186788512</v>
      </c>
      <c r="BJ276" s="266">
        <v>6.7965204695762402</v>
      </c>
      <c r="BK276" s="263">
        <f t="shared" si="33"/>
        <v>0.67589425703908379</v>
      </c>
      <c r="BL276" s="263">
        <f t="shared" si="34"/>
        <v>-32.443159888923446</v>
      </c>
      <c r="BM276" s="267">
        <v>81600</v>
      </c>
      <c r="BN276" s="261">
        <v>480.26386280999998</v>
      </c>
      <c r="BO276" s="261">
        <v>592.40442686097094</v>
      </c>
      <c r="BP276" s="261">
        <v>-594.25464805391698</v>
      </c>
      <c r="BQ276" s="266">
        <v>52.714561014043099</v>
      </c>
      <c r="BR276" s="266">
        <v>6.6760836594712796</v>
      </c>
      <c r="BS276" s="263">
        <f t="shared" si="35"/>
        <v>0.54410124444860308</v>
      </c>
      <c r="BT276" s="263">
        <f t="shared" si="36"/>
        <v>-32.443159888923446</v>
      </c>
      <c r="BU276" s="270"/>
      <c r="BV276" s="264">
        <v>101.872817091987</v>
      </c>
      <c r="BW276" s="264">
        <v>66.047950939676198</v>
      </c>
      <c r="BX276" s="263">
        <f t="shared" si="37"/>
        <v>97.154692618963267</v>
      </c>
      <c r="BY276" s="263">
        <f t="shared" si="38"/>
        <v>62.824756640600903</v>
      </c>
      <c r="BZ276" s="270"/>
      <c r="CA276" s="270"/>
      <c r="CB276" s="270"/>
      <c r="CC276" s="270"/>
      <c r="CD276" s="270"/>
      <c r="CE276" s="270"/>
      <c r="CF276" s="270"/>
      <c r="CG276" s="270"/>
      <c r="CH276" s="270"/>
      <c r="CI276" s="270"/>
      <c r="CJ276" s="270"/>
      <c r="CK276" s="270"/>
      <c r="CL276" s="270"/>
      <c r="CM276" s="270"/>
      <c r="CN276" s="270"/>
      <c r="CO276" s="270"/>
      <c r="CP276" s="270"/>
      <c r="CQ276" s="270"/>
      <c r="CR276" s="270"/>
    </row>
    <row r="277" spans="1:96" ht="12" customHeight="1">
      <c r="A277" s="270"/>
      <c r="B277" s="270"/>
      <c r="C277" s="270"/>
      <c r="D277" s="270"/>
      <c r="E277" s="270"/>
      <c r="F277" s="270"/>
      <c r="G277" s="270"/>
      <c r="H277" s="270"/>
      <c r="I277" s="270"/>
      <c r="J277" s="270"/>
      <c r="K277" s="270"/>
      <c r="L277" s="270"/>
      <c r="M277" s="270"/>
      <c r="N277" s="270"/>
      <c r="O277" s="270"/>
      <c r="P277" s="270"/>
      <c r="Q277" s="270"/>
      <c r="R277" s="270"/>
      <c r="S277" s="270"/>
      <c r="T277" s="270"/>
      <c r="U277" s="270"/>
      <c r="V277" s="270"/>
      <c r="W277" s="270"/>
      <c r="X277" s="274"/>
      <c r="Y277" s="274"/>
      <c r="Z277" s="274"/>
      <c r="AA277" s="274"/>
      <c r="AB277" s="274"/>
      <c r="AC277" s="274"/>
      <c r="AD277" s="274"/>
      <c r="AE277" s="274"/>
      <c r="AF277" s="274"/>
      <c r="AG277" s="274"/>
      <c r="AH277" s="274"/>
      <c r="AI277" s="274"/>
      <c r="AJ277" s="274"/>
      <c r="AK277" s="274"/>
      <c r="AL277" s="274"/>
      <c r="AM277" s="270"/>
      <c r="AN277" s="189"/>
      <c r="AO277" s="189"/>
      <c r="AP277" s="189"/>
      <c r="AQ277" s="189"/>
      <c r="AR277" s="189"/>
      <c r="AS277" s="189"/>
      <c r="AT277" s="189"/>
      <c r="AU277" s="189"/>
      <c r="AV277" s="189"/>
      <c r="AW277" s="294"/>
      <c r="AX277" s="189"/>
      <c r="AY277" s="189"/>
      <c r="AZ277" s="189"/>
      <c r="BA277" s="189"/>
      <c r="BB277" s="257"/>
      <c r="BC277" s="257"/>
      <c r="BD277" s="263">
        <f t="shared" si="32"/>
        <v>22.75</v>
      </c>
      <c r="BE277" s="267">
        <v>81900</v>
      </c>
      <c r="BF277" s="261">
        <v>465.94937393999999</v>
      </c>
      <c r="BG277" s="261">
        <v>601.58367207969695</v>
      </c>
      <c r="BH277" s="261">
        <v>-605.55029800213401</v>
      </c>
      <c r="BI277" s="266">
        <v>52.783568848346299</v>
      </c>
      <c r="BJ277" s="266">
        <v>6.73108268370936</v>
      </c>
      <c r="BK277" s="263">
        <f t="shared" si="33"/>
        <v>0.61045647117220359</v>
      </c>
      <c r="BL277" s="263">
        <f t="shared" si="34"/>
        <v>-46.757648758923438</v>
      </c>
      <c r="BM277" s="267">
        <v>81900</v>
      </c>
      <c r="BN277" s="261">
        <v>465.94937393999999</v>
      </c>
      <c r="BO277" s="261">
        <v>585.45465209724205</v>
      </c>
      <c r="BP277" s="261">
        <v>-587.72833460275103</v>
      </c>
      <c r="BQ277" s="266">
        <v>52.668876067510404</v>
      </c>
      <c r="BR277" s="266">
        <v>6.6274694133760796</v>
      </c>
      <c r="BS277" s="263">
        <f t="shared" si="35"/>
        <v>0.49548699835340315</v>
      </c>
      <c r="BT277" s="263">
        <f t="shared" si="36"/>
        <v>-46.757648758923438</v>
      </c>
      <c r="BU277" s="270"/>
      <c r="BV277" s="264">
        <v>94.161532269089406</v>
      </c>
      <c r="BW277" s="264">
        <v>60.426870080842797</v>
      </c>
      <c r="BX277" s="263">
        <f t="shared" si="37"/>
        <v>89.443407796065671</v>
      </c>
      <c r="BY277" s="263">
        <f t="shared" si="38"/>
        <v>57.203675781767501</v>
      </c>
      <c r="BZ277" s="270"/>
      <c r="CA277" s="270"/>
      <c r="CB277" s="270"/>
      <c r="CC277" s="270"/>
      <c r="CD277" s="270"/>
      <c r="CE277" s="270"/>
      <c r="CF277" s="270"/>
      <c r="CG277" s="270"/>
      <c r="CH277" s="270"/>
      <c r="CI277" s="270"/>
      <c r="CJ277" s="270"/>
      <c r="CK277" s="270"/>
      <c r="CL277" s="270"/>
      <c r="CM277" s="270"/>
      <c r="CN277" s="270"/>
      <c r="CO277" s="270"/>
      <c r="CP277" s="270"/>
      <c r="CQ277" s="270"/>
      <c r="CR277" s="270"/>
    </row>
    <row r="278" spans="1:96" ht="12" customHeight="1">
      <c r="A278" s="270"/>
      <c r="B278" s="270"/>
      <c r="C278" s="270"/>
      <c r="D278" s="270"/>
      <c r="E278" s="270"/>
      <c r="F278" s="270"/>
      <c r="G278" s="270"/>
      <c r="H278" s="270"/>
      <c r="I278" s="270"/>
      <c r="J278" s="270"/>
      <c r="K278" s="270"/>
      <c r="L278" s="270"/>
      <c r="M278" s="270"/>
      <c r="N278" s="270"/>
      <c r="O278" s="270"/>
      <c r="P278" s="270"/>
      <c r="Q278" s="270"/>
      <c r="R278" s="270"/>
      <c r="S278" s="270"/>
      <c r="T278" s="270"/>
      <c r="U278" s="270"/>
      <c r="V278" s="270"/>
      <c r="W278" s="270"/>
      <c r="X278" s="274"/>
      <c r="Y278" s="274"/>
      <c r="Z278" s="274"/>
      <c r="AA278" s="274"/>
      <c r="AB278" s="274"/>
      <c r="AC278" s="274"/>
      <c r="AD278" s="274"/>
      <c r="AE278" s="274"/>
      <c r="AF278" s="274"/>
      <c r="AG278" s="274"/>
      <c r="AH278" s="274"/>
      <c r="AI278" s="274"/>
      <c r="AJ278" s="274"/>
      <c r="AK278" s="274"/>
      <c r="AL278" s="274"/>
      <c r="AM278" s="270"/>
      <c r="AN278" s="189"/>
      <c r="AO278" s="189"/>
      <c r="AP278" s="189"/>
      <c r="AQ278" s="189"/>
      <c r="AR278" s="189"/>
      <c r="AS278" s="189"/>
      <c r="AT278" s="189"/>
      <c r="AU278" s="189"/>
      <c r="AV278" s="189"/>
      <c r="AW278" s="294"/>
      <c r="AX278" s="189"/>
      <c r="AY278" s="189"/>
      <c r="AZ278" s="189"/>
      <c r="BA278" s="189"/>
      <c r="BB278" s="257"/>
      <c r="BC278" s="257"/>
      <c r="BD278" s="263">
        <f t="shared" si="32"/>
        <v>22.833333333333332</v>
      </c>
      <c r="BE278" s="267">
        <v>82200</v>
      </c>
      <c r="BF278" s="261">
        <v>452.11422606999997</v>
      </c>
      <c r="BG278" s="261">
        <v>591.22646062337901</v>
      </c>
      <c r="BH278" s="261">
        <v>-595.55694386866605</v>
      </c>
      <c r="BI278" s="266">
        <v>52.7149727847669</v>
      </c>
      <c r="BJ278" s="266">
        <v>6.6598760122570004</v>
      </c>
      <c r="BK278" s="263">
        <f t="shared" si="33"/>
        <v>0.53924979971984399</v>
      </c>
      <c r="BL278" s="263">
        <f t="shared" si="34"/>
        <v>-60.592796628923452</v>
      </c>
      <c r="BM278" s="267">
        <v>82200</v>
      </c>
      <c r="BN278" s="261">
        <v>452.11422606999997</v>
      </c>
      <c r="BO278" s="261">
        <v>577.81865318272105</v>
      </c>
      <c r="BP278" s="261">
        <v>-580.49008095545503</v>
      </c>
      <c r="BQ278" s="266">
        <v>52.618206771774503</v>
      </c>
      <c r="BR278" s="266">
        <v>6.5740132763624999</v>
      </c>
      <c r="BS278" s="263">
        <f t="shared" si="35"/>
        <v>0.44203086133982339</v>
      </c>
      <c r="BT278" s="263">
        <f t="shared" si="36"/>
        <v>-60.592796628923452</v>
      </c>
      <c r="BU278" s="270"/>
      <c r="BV278" s="264">
        <v>85.418982839448901</v>
      </c>
      <c r="BW278" s="264">
        <v>54.143989324440597</v>
      </c>
      <c r="BX278" s="263">
        <f t="shared" si="37"/>
        <v>80.700858366425166</v>
      </c>
      <c r="BY278" s="263">
        <f t="shared" si="38"/>
        <v>50.920795025365301</v>
      </c>
      <c r="BZ278" s="270"/>
      <c r="CA278" s="270"/>
      <c r="CB278" s="270"/>
      <c r="CC278" s="270"/>
      <c r="CD278" s="270"/>
      <c r="CE278" s="270"/>
      <c r="CF278" s="270"/>
      <c r="CG278" s="270"/>
      <c r="CH278" s="270"/>
      <c r="CI278" s="270"/>
      <c r="CJ278" s="270"/>
      <c r="CK278" s="270"/>
      <c r="CL278" s="270"/>
      <c r="CM278" s="270"/>
      <c r="CN278" s="270"/>
      <c r="CO278" s="270"/>
      <c r="CP278" s="270"/>
      <c r="CQ278" s="270"/>
      <c r="CR278" s="270"/>
    </row>
    <row r="279" spans="1:96" ht="12" customHeight="1">
      <c r="A279" s="270"/>
      <c r="B279" s="270"/>
      <c r="C279" s="270"/>
      <c r="D279" s="270"/>
      <c r="E279" s="270"/>
      <c r="F279" s="270"/>
      <c r="G279" s="270"/>
      <c r="H279" s="270"/>
      <c r="I279" s="270"/>
      <c r="J279" s="270"/>
      <c r="K279" s="270"/>
      <c r="L279" s="270"/>
      <c r="M279" s="270"/>
      <c r="N279" s="270"/>
      <c r="O279" s="270"/>
      <c r="P279" s="270"/>
      <c r="Q279" s="270"/>
      <c r="R279" s="270"/>
      <c r="S279" s="270"/>
      <c r="T279" s="270"/>
      <c r="U279" s="270"/>
      <c r="V279" s="270"/>
      <c r="W279" s="270"/>
      <c r="X279" s="274"/>
      <c r="Y279" s="274"/>
      <c r="Z279" s="274"/>
      <c r="AA279" s="274"/>
      <c r="AB279" s="274"/>
      <c r="AC279" s="274"/>
      <c r="AD279" s="274"/>
      <c r="AE279" s="274"/>
      <c r="AF279" s="274"/>
      <c r="AG279" s="274"/>
      <c r="AH279" s="274"/>
      <c r="AI279" s="274"/>
      <c r="AJ279" s="274"/>
      <c r="AK279" s="274"/>
      <c r="AL279" s="274"/>
      <c r="AM279" s="270"/>
      <c r="AN279" s="189"/>
      <c r="AO279" s="189"/>
      <c r="AP279" s="189"/>
      <c r="AQ279" s="189"/>
      <c r="AR279" s="189"/>
      <c r="AS279" s="189"/>
      <c r="AT279" s="189"/>
      <c r="AU279" s="189"/>
      <c r="AV279" s="189"/>
      <c r="AW279" s="294"/>
      <c r="AX279" s="189"/>
      <c r="AY279" s="189"/>
      <c r="AZ279" s="189"/>
      <c r="BA279" s="189"/>
      <c r="BB279" s="257"/>
      <c r="BC279" s="257"/>
      <c r="BD279" s="263">
        <f t="shared" si="32"/>
        <v>22.916666666666668</v>
      </c>
      <c r="BE279" s="267">
        <v>82500</v>
      </c>
      <c r="BF279" s="261">
        <v>438.91</v>
      </c>
      <c r="BG279" s="261">
        <v>580.17495232385102</v>
      </c>
      <c r="BH279" s="261">
        <v>-584.82933252060104</v>
      </c>
      <c r="BI279" s="266">
        <v>52.641038238027001</v>
      </c>
      <c r="BJ279" s="266">
        <v>6.5835514893241198</v>
      </c>
      <c r="BK279" s="263">
        <f t="shared" si="33"/>
        <v>0.46292527678696338</v>
      </c>
      <c r="BL279" s="263">
        <f t="shared" si="34"/>
        <v>-73.797022698923399</v>
      </c>
      <c r="BM279" s="267">
        <v>82500</v>
      </c>
      <c r="BN279" s="261">
        <v>438.91</v>
      </c>
      <c r="BO279" s="261">
        <v>569.584593417733</v>
      </c>
      <c r="BP279" s="261">
        <v>-572.625758522914</v>
      </c>
      <c r="BQ279" s="266">
        <v>52.563073247114801</v>
      </c>
      <c r="BR279" s="266">
        <v>6.5162501351693498</v>
      </c>
      <c r="BS279" s="263">
        <f t="shared" si="35"/>
        <v>0.38426772014667332</v>
      </c>
      <c r="BT279" s="263">
        <f t="shared" si="36"/>
        <v>-73.797022698923399</v>
      </c>
      <c r="BU279" s="270"/>
      <c r="BV279" s="264">
        <v>75.740917901261398</v>
      </c>
      <c r="BW279" s="264">
        <v>47.268119281303001</v>
      </c>
      <c r="BX279" s="263">
        <f t="shared" si="37"/>
        <v>71.022793428237662</v>
      </c>
      <c r="BY279" s="263">
        <f t="shared" si="38"/>
        <v>44.044924982227705</v>
      </c>
      <c r="BZ279" s="270"/>
      <c r="CA279" s="270"/>
      <c r="CB279" s="270"/>
      <c r="CC279" s="270"/>
      <c r="CD279" s="270"/>
      <c r="CE279" s="270"/>
      <c r="CF279" s="270"/>
      <c r="CG279" s="270"/>
      <c r="CH279" s="270"/>
      <c r="CI279" s="270"/>
      <c r="CJ279" s="270"/>
      <c r="CK279" s="270"/>
      <c r="CL279" s="270"/>
      <c r="CM279" s="270"/>
      <c r="CN279" s="270"/>
      <c r="CO279" s="270"/>
      <c r="CP279" s="270"/>
      <c r="CQ279" s="270"/>
      <c r="CR279" s="270"/>
    </row>
    <row r="280" spans="1:96" ht="12" customHeight="1">
      <c r="A280" s="270"/>
      <c r="B280" s="270"/>
      <c r="C280" s="270"/>
      <c r="D280" s="270"/>
      <c r="E280" s="270"/>
      <c r="F280" s="270"/>
      <c r="G280" s="270"/>
      <c r="H280" s="270"/>
      <c r="I280" s="270"/>
      <c r="J280" s="270"/>
      <c r="K280" s="270"/>
      <c r="L280" s="270"/>
      <c r="M280" s="270"/>
      <c r="N280" s="270"/>
      <c r="O280" s="270"/>
      <c r="P280" s="270"/>
      <c r="Q280" s="270"/>
      <c r="R280" s="270"/>
      <c r="S280" s="270"/>
      <c r="T280" s="270"/>
      <c r="U280" s="270"/>
      <c r="V280" s="270"/>
      <c r="W280" s="270"/>
      <c r="X280" s="274"/>
      <c r="Y280" s="274"/>
      <c r="Z280" s="274"/>
      <c r="AA280" s="274"/>
      <c r="AB280" s="274"/>
      <c r="AC280" s="274"/>
      <c r="AD280" s="274"/>
      <c r="AE280" s="274"/>
      <c r="AF280" s="274"/>
      <c r="AG280" s="274"/>
      <c r="AH280" s="274"/>
      <c r="AI280" s="274"/>
      <c r="AJ280" s="274"/>
      <c r="AK280" s="274"/>
      <c r="AL280" s="274"/>
      <c r="AM280" s="270"/>
      <c r="AN280" s="189"/>
      <c r="AO280" s="189"/>
      <c r="AP280" s="189"/>
      <c r="AQ280" s="189"/>
      <c r="AR280" s="189"/>
      <c r="AS280" s="189"/>
      <c r="AT280" s="189"/>
      <c r="AU280" s="189"/>
      <c r="AV280" s="189"/>
      <c r="AW280" s="294"/>
      <c r="AX280" s="189"/>
      <c r="AY280" s="189"/>
      <c r="AZ280" s="189"/>
      <c r="BA280" s="189"/>
      <c r="BB280" s="257"/>
      <c r="BC280" s="257"/>
      <c r="BD280" s="263">
        <f t="shared" si="32"/>
        <v>23</v>
      </c>
      <c r="BE280" s="267">
        <v>82800</v>
      </c>
      <c r="BF280" s="261">
        <v>426.48136398000003</v>
      </c>
      <c r="BG280" s="261">
        <v>568.54343157129904</v>
      </c>
      <c r="BH280" s="261">
        <v>-573.48055765912295</v>
      </c>
      <c r="BI280" s="266">
        <v>52.5624240973181</v>
      </c>
      <c r="BJ280" s="266">
        <v>6.5027793790336004</v>
      </c>
      <c r="BK280" s="263">
        <f t="shared" si="33"/>
        <v>0.38215316649644393</v>
      </c>
      <c r="BL280" s="263">
        <f t="shared" si="34"/>
        <v>-86.225658718923398</v>
      </c>
      <c r="BM280" s="267">
        <v>82800</v>
      </c>
      <c r="BN280" s="261">
        <v>426.48136398000003</v>
      </c>
      <c r="BO280" s="261">
        <v>560.84242165944204</v>
      </c>
      <c r="BP280" s="261">
        <v>-564.22329744055696</v>
      </c>
      <c r="BQ280" s="266">
        <v>52.504013621737798</v>
      </c>
      <c r="BR280" s="266">
        <v>6.4547323665918697</v>
      </c>
      <c r="BS280" s="263">
        <f t="shared" si="35"/>
        <v>0.32274995156919317</v>
      </c>
      <c r="BT280" s="263">
        <f t="shared" si="36"/>
        <v>-86.225658718923398</v>
      </c>
      <c r="BU280" s="270"/>
      <c r="BV280" s="264">
        <v>65.233332393139705</v>
      </c>
      <c r="BW280" s="264">
        <v>39.8745650281978</v>
      </c>
      <c r="BX280" s="263">
        <f t="shared" si="37"/>
        <v>60.515207920115969</v>
      </c>
      <c r="BY280" s="263">
        <f t="shared" si="38"/>
        <v>36.651370729122505</v>
      </c>
      <c r="BZ280" s="270"/>
      <c r="CA280" s="270"/>
      <c r="CB280" s="270"/>
      <c r="CC280" s="270"/>
      <c r="CD280" s="270"/>
      <c r="CE280" s="270"/>
      <c r="CF280" s="270"/>
      <c r="CG280" s="270"/>
      <c r="CH280" s="270"/>
      <c r="CI280" s="270"/>
      <c r="CJ280" s="270"/>
      <c r="CK280" s="270"/>
      <c r="CL280" s="270"/>
      <c r="CM280" s="270"/>
      <c r="CN280" s="270"/>
      <c r="CO280" s="270"/>
      <c r="CP280" s="270"/>
      <c r="CQ280" s="270"/>
      <c r="CR280" s="270"/>
    </row>
    <row r="281" spans="1:96" ht="12" customHeight="1">
      <c r="A281" s="270"/>
      <c r="B281" s="270"/>
      <c r="C281" s="270"/>
      <c r="D281" s="270"/>
      <c r="E281" s="270"/>
      <c r="F281" s="270"/>
      <c r="G281" s="270"/>
      <c r="H281" s="270"/>
      <c r="I281" s="270"/>
      <c r="J281" s="270"/>
      <c r="K281" s="270"/>
      <c r="L281" s="270"/>
      <c r="M281" s="270"/>
      <c r="N281" s="270"/>
      <c r="O281" s="270"/>
      <c r="P281" s="270"/>
      <c r="Q281" s="270"/>
      <c r="R281" s="270"/>
      <c r="S281" s="270"/>
      <c r="T281" s="270"/>
      <c r="U281" s="270"/>
      <c r="V281" s="270"/>
      <c r="W281" s="270"/>
      <c r="X281" s="274"/>
      <c r="Y281" s="274"/>
      <c r="Z281" s="274"/>
      <c r="AA281" s="274"/>
      <c r="AB281" s="274"/>
      <c r="AC281" s="274"/>
      <c r="AD281" s="274"/>
      <c r="AE281" s="274"/>
      <c r="AF281" s="274"/>
      <c r="AG281" s="274"/>
      <c r="AH281" s="274"/>
      <c r="AI281" s="274"/>
      <c r="AJ281" s="274"/>
      <c r="AK281" s="274"/>
      <c r="AL281" s="274"/>
      <c r="AM281" s="270"/>
      <c r="AN281" s="189"/>
      <c r="AO281" s="189"/>
      <c r="AP281" s="189"/>
      <c r="AQ281" s="189"/>
      <c r="AR281" s="189"/>
      <c r="AS281" s="189"/>
      <c r="AT281" s="189"/>
      <c r="AU281" s="189"/>
      <c r="AV281" s="189"/>
      <c r="AW281" s="294"/>
      <c r="AX281" s="189"/>
      <c r="AY281" s="189"/>
      <c r="AZ281" s="189"/>
      <c r="BA281" s="189"/>
      <c r="BB281" s="257"/>
      <c r="BC281" s="257"/>
      <c r="BD281" s="263">
        <f t="shared" si="32"/>
        <v>23.083333333333332</v>
      </c>
      <c r="BE281" s="267">
        <v>83100</v>
      </c>
      <c r="BF281" s="261">
        <v>414.96448874999999</v>
      </c>
      <c r="BG281" s="261">
        <v>556.446413510723</v>
      </c>
      <c r="BH281" s="261">
        <v>-561.62418126511295</v>
      </c>
      <c r="BI281" s="266">
        <v>52.4798046211775</v>
      </c>
      <c r="BJ281" s="266">
        <v>6.4182453834815298</v>
      </c>
      <c r="BK281" s="263">
        <f t="shared" si="33"/>
        <v>0.2976191709443734</v>
      </c>
      <c r="BL281" s="263">
        <f t="shared" si="34"/>
        <v>-97.742533948923437</v>
      </c>
      <c r="BM281" s="267">
        <v>83100</v>
      </c>
      <c r="BN281" s="261">
        <v>414.96448874999999</v>
      </c>
      <c r="BO281" s="261">
        <v>551.68286859320904</v>
      </c>
      <c r="BP281" s="261">
        <v>-555.37166848209301</v>
      </c>
      <c r="BQ281" s="266">
        <v>52.441579837001399</v>
      </c>
      <c r="BR281" s="266">
        <v>6.3900257228226502</v>
      </c>
      <c r="BS281" s="263">
        <f t="shared" si="35"/>
        <v>0.25804330779997375</v>
      </c>
      <c r="BT281" s="263">
        <f t="shared" si="36"/>
        <v>-97.742533948923437</v>
      </c>
      <c r="BU281" s="270"/>
      <c r="BV281" s="264">
        <v>54.011306229095901</v>
      </c>
      <c r="BW281" s="264">
        <v>32.044301360622399</v>
      </c>
      <c r="BX281" s="263">
        <f t="shared" si="37"/>
        <v>49.293181756072165</v>
      </c>
      <c r="BY281" s="263">
        <f t="shared" si="38"/>
        <v>28.821107061547103</v>
      </c>
      <c r="BZ281" s="270"/>
      <c r="CA281" s="270"/>
      <c r="CB281" s="270"/>
      <c r="CC281" s="270"/>
      <c r="CD281" s="270"/>
      <c r="CE281" s="270"/>
      <c r="CF281" s="270"/>
      <c r="CG281" s="270"/>
      <c r="CH281" s="270"/>
      <c r="CI281" s="270"/>
      <c r="CJ281" s="270"/>
      <c r="CK281" s="270"/>
      <c r="CL281" s="270"/>
      <c r="CM281" s="270"/>
      <c r="CN281" s="270"/>
      <c r="CO281" s="270"/>
      <c r="CP281" s="270"/>
      <c r="CQ281" s="270"/>
      <c r="CR281" s="270"/>
    </row>
    <row r="282" spans="1:96" ht="12" customHeight="1">
      <c r="A282" s="270"/>
      <c r="B282" s="270"/>
      <c r="C282" s="270"/>
      <c r="D282" s="270"/>
      <c r="E282" s="270"/>
      <c r="F282" s="270"/>
      <c r="G282" s="270"/>
      <c r="H282" s="270"/>
      <c r="I282" s="270"/>
      <c r="J282" s="270"/>
      <c r="K282" s="270"/>
      <c r="L282" s="270"/>
      <c r="M282" s="270"/>
      <c r="N282" s="270"/>
      <c r="O282" s="270"/>
      <c r="P282" s="270"/>
      <c r="Q282" s="270"/>
      <c r="R282" s="270"/>
      <c r="S282" s="270"/>
      <c r="T282" s="270"/>
      <c r="U282" s="270"/>
      <c r="V282" s="270"/>
      <c r="W282" s="270"/>
      <c r="X282" s="274"/>
      <c r="Y282" s="274"/>
      <c r="Z282" s="274"/>
      <c r="AA282" s="274"/>
      <c r="AB282" s="274"/>
      <c r="AC282" s="274"/>
      <c r="AD282" s="274"/>
      <c r="AE282" s="274"/>
      <c r="AF282" s="274"/>
      <c r="AG282" s="274"/>
      <c r="AH282" s="274"/>
      <c r="AI282" s="274"/>
      <c r="AJ282" s="274"/>
      <c r="AK282" s="274"/>
      <c r="AL282" s="274"/>
      <c r="AM282" s="270"/>
      <c r="AN282" s="189"/>
      <c r="AO282" s="189"/>
      <c r="AP282" s="189"/>
      <c r="AQ282" s="189"/>
      <c r="AR282" s="189"/>
      <c r="AS282" s="189"/>
      <c r="AT282" s="189"/>
      <c r="AU282" s="189"/>
      <c r="AV282" s="189"/>
      <c r="AW282" s="294"/>
      <c r="AX282" s="189"/>
      <c r="AY282" s="189"/>
      <c r="AZ282" s="189"/>
      <c r="BA282" s="189"/>
      <c r="BB282" s="257"/>
      <c r="BC282" s="257"/>
      <c r="BD282" s="263">
        <f t="shared" si="32"/>
        <v>23.166666666666668</v>
      </c>
      <c r="BE282" s="267">
        <v>83400</v>
      </c>
      <c r="BF282" s="261">
        <v>404.48555561000001</v>
      </c>
      <c r="BG282" s="261">
        <v>543.99762286064595</v>
      </c>
      <c r="BH282" s="261">
        <v>-549.37318835929398</v>
      </c>
      <c r="BI282" s="266">
        <v>52.393865946006599</v>
      </c>
      <c r="BJ282" s="266">
        <v>6.3306472400734402</v>
      </c>
      <c r="BK282" s="263">
        <f t="shared" si="33"/>
        <v>0.21002102753628371</v>
      </c>
      <c r="BL282" s="263">
        <f t="shared" si="34"/>
        <v>-108.22146708892342</v>
      </c>
      <c r="BM282" s="267">
        <v>83400</v>
      </c>
      <c r="BN282" s="261">
        <v>404.48555561000001</v>
      </c>
      <c r="BO282" s="261">
        <v>542.196544689137</v>
      </c>
      <c r="BP282" s="261">
        <v>-546.15996374586496</v>
      </c>
      <c r="BQ282" s="266">
        <v>52.376333819190201</v>
      </c>
      <c r="BR282" s="266">
        <v>6.3227055815760904</v>
      </c>
      <c r="BS282" s="263">
        <f t="shared" si="35"/>
        <v>0.19072316655341393</v>
      </c>
      <c r="BT282" s="263">
        <f t="shared" si="36"/>
        <v>-108.22146708892342</v>
      </c>
      <c r="BU282" s="270"/>
      <c r="BV282" s="264">
        <v>42.197743934153003</v>
      </c>
      <c r="BW282" s="264">
        <v>23.8630859503909</v>
      </c>
      <c r="BX282" s="263">
        <f t="shared" si="37"/>
        <v>37.479619461129268</v>
      </c>
      <c r="BY282" s="263">
        <f t="shared" si="38"/>
        <v>20.639891651315601</v>
      </c>
      <c r="BZ282" s="270"/>
      <c r="CA282" s="270"/>
      <c r="CB282" s="270"/>
      <c r="CC282" s="270"/>
      <c r="CD282" s="270"/>
      <c r="CE282" s="270"/>
      <c r="CF282" s="270"/>
      <c r="CG282" s="270"/>
      <c r="CH282" s="270"/>
      <c r="CI282" s="270"/>
      <c r="CJ282" s="270"/>
      <c r="CK282" s="270"/>
      <c r="CL282" s="270"/>
      <c r="CM282" s="270"/>
      <c r="CN282" s="270"/>
      <c r="CO282" s="270"/>
      <c r="CP282" s="270"/>
      <c r="CQ282" s="270"/>
      <c r="CR282" s="270"/>
    </row>
    <row r="283" spans="1:96" ht="12" customHeight="1">
      <c r="A283" s="270"/>
      <c r="B283" s="270"/>
      <c r="C283" s="270"/>
      <c r="D283" s="270"/>
      <c r="E283" s="270"/>
      <c r="F283" s="270"/>
      <c r="G283" s="270"/>
      <c r="H283" s="270"/>
      <c r="I283" s="270"/>
      <c r="J283" s="270"/>
      <c r="K283" s="270"/>
      <c r="L283" s="270"/>
      <c r="M283" s="270"/>
      <c r="N283" s="270"/>
      <c r="O283" s="270"/>
      <c r="P283" s="270"/>
      <c r="Q283" s="270"/>
      <c r="R283" s="270"/>
      <c r="S283" s="270"/>
      <c r="T283" s="270"/>
      <c r="U283" s="270"/>
      <c r="V283" s="270"/>
      <c r="W283" s="270"/>
      <c r="X283" s="274"/>
      <c r="Y283" s="274"/>
      <c r="Z283" s="274"/>
      <c r="AA283" s="274"/>
      <c r="AB283" s="274"/>
      <c r="AC283" s="274"/>
      <c r="AD283" s="274"/>
      <c r="AE283" s="274"/>
      <c r="AF283" s="274"/>
      <c r="AG283" s="274"/>
      <c r="AH283" s="274"/>
      <c r="AI283" s="274"/>
      <c r="AJ283" s="274"/>
      <c r="AK283" s="274"/>
      <c r="AL283" s="274"/>
      <c r="AM283" s="270"/>
      <c r="AN283" s="189"/>
      <c r="AO283" s="189"/>
      <c r="AP283" s="189"/>
      <c r="AQ283" s="189"/>
      <c r="AR283" s="189"/>
      <c r="AS283" s="189"/>
      <c r="AT283" s="189"/>
      <c r="AU283" s="189"/>
      <c r="AV283" s="189"/>
      <c r="AW283" s="294"/>
      <c r="AX283" s="189"/>
      <c r="AY283" s="189"/>
      <c r="AZ283" s="189"/>
      <c r="BA283" s="189"/>
      <c r="BB283" s="257"/>
      <c r="BC283" s="257"/>
      <c r="BD283" s="263">
        <f t="shared" si="32"/>
        <v>23.25</v>
      </c>
      <c r="BE283" s="267">
        <v>83700</v>
      </c>
      <c r="BF283" s="261">
        <v>395.15937394000002</v>
      </c>
      <c r="BG283" s="261">
        <v>531.30910918667598</v>
      </c>
      <c r="BH283" s="261">
        <v>-536.83907493846698</v>
      </c>
      <c r="BI283" s="266">
        <v>52.3053030329813</v>
      </c>
      <c r="BJ283" s="266">
        <v>6.2406917635723298</v>
      </c>
      <c r="BK283" s="263">
        <f t="shared" si="33"/>
        <v>0.12006555103517336</v>
      </c>
      <c r="BL283" s="263">
        <f t="shared" si="34"/>
        <v>-117.5476487589234</v>
      </c>
      <c r="BM283" s="267">
        <v>83700</v>
      </c>
      <c r="BN283" s="261">
        <v>395.15937394000002</v>
      </c>
      <c r="BO283" s="261">
        <v>532.47315107264501</v>
      </c>
      <c r="BP283" s="261">
        <v>-536.67658702995902</v>
      </c>
      <c r="BQ283" s="266">
        <v>52.308844055514797</v>
      </c>
      <c r="BR283" s="266">
        <v>6.2533536028587298</v>
      </c>
      <c r="BS283" s="263">
        <f t="shared" si="35"/>
        <v>0.12137118783605327</v>
      </c>
      <c r="BT283" s="263">
        <f t="shared" si="36"/>
        <v>-117.5476487589234</v>
      </c>
      <c r="BU283" s="270"/>
      <c r="BV283" s="264">
        <v>29.9220285841884</v>
      </c>
      <c r="BW283" s="264">
        <v>15.4205201207761</v>
      </c>
      <c r="BX283" s="263">
        <f t="shared" si="37"/>
        <v>25.203904111164668</v>
      </c>
      <c r="BY283" s="263">
        <f t="shared" si="38"/>
        <v>12.197325821700803</v>
      </c>
      <c r="BZ283" s="270"/>
      <c r="CA283" s="270"/>
      <c r="CB283" s="270"/>
      <c r="CC283" s="270"/>
      <c r="CD283" s="270"/>
      <c r="CE283" s="270"/>
      <c r="CF283" s="270"/>
      <c r="CG283" s="270"/>
      <c r="CH283" s="270"/>
      <c r="CI283" s="270"/>
      <c r="CJ283" s="270"/>
      <c r="CK283" s="270"/>
      <c r="CL283" s="270"/>
      <c r="CM283" s="270"/>
      <c r="CN283" s="270"/>
      <c r="CO283" s="270"/>
      <c r="CP283" s="270"/>
      <c r="CQ283" s="270"/>
      <c r="CR283" s="270"/>
    </row>
    <row r="284" spans="1:96" ht="12" customHeight="1">
      <c r="A284" s="270"/>
      <c r="B284" s="270"/>
      <c r="C284" s="270"/>
      <c r="D284" s="270"/>
      <c r="E284" s="270"/>
      <c r="F284" s="270"/>
      <c r="G284" s="270"/>
      <c r="H284" s="270"/>
      <c r="I284" s="270"/>
      <c r="J284" s="270"/>
      <c r="K284" s="270"/>
      <c r="L284" s="270"/>
      <c r="M284" s="270"/>
      <c r="N284" s="270"/>
      <c r="O284" s="270"/>
      <c r="P284" s="270"/>
      <c r="Q284" s="270"/>
      <c r="R284" s="270"/>
      <c r="S284" s="270"/>
      <c r="T284" s="270"/>
      <c r="U284" s="270"/>
      <c r="V284" s="270"/>
      <c r="W284" s="270"/>
      <c r="X284" s="274"/>
      <c r="Y284" s="274"/>
      <c r="Z284" s="274"/>
      <c r="AA284" s="274"/>
      <c r="AB284" s="274"/>
      <c r="AC284" s="274"/>
      <c r="AD284" s="274"/>
      <c r="AE284" s="274"/>
      <c r="AF284" s="274"/>
      <c r="AG284" s="274"/>
      <c r="AH284" s="274"/>
      <c r="AI284" s="274"/>
      <c r="AJ284" s="274"/>
      <c r="AK284" s="274"/>
      <c r="AL284" s="274"/>
      <c r="AM284" s="270"/>
      <c r="AN284" s="189"/>
      <c r="AO284" s="189"/>
      <c r="AP284" s="189"/>
      <c r="AQ284" s="189"/>
      <c r="AR284" s="189"/>
      <c r="AS284" s="189"/>
      <c r="AT284" s="189"/>
      <c r="AU284" s="189"/>
      <c r="AV284" s="189"/>
      <c r="AW284" s="294"/>
      <c r="AX284" s="189"/>
      <c r="AY284" s="189"/>
      <c r="AZ284" s="189"/>
      <c r="BA284" s="189"/>
      <c r="BB284" s="257"/>
      <c r="BC284" s="257"/>
      <c r="BD284" s="263">
        <f t="shared" si="32"/>
        <v>23.333333333333332</v>
      </c>
      <c r="BE284" s="267">
        <v>84000</v>
      </c>
      <c r="BF284" s="261">
        <v>387.08812332999997</v>
      </c>
      <c r="BG284" s="261">
        <v>518.49051131742794</v>
      </c>
      <c r="BH284" s="261">
        <v>-524.13108132930097</v>
      </c>
      <c r="BI284" s="266">
        <v>52.214817111225599</v>
      </c>
      <c r="BJ284" s="266">
        <v>6.1490923949308902</v>
      </c>
      <c r="BK284" s="263">
        <f t="shared" si="33"/>
        <v>2.8466182393733774E-2</v>
      </c>
      <c r="BL284" s="263">
        <f t="shared" si="34"/>
        <v>-125.61889936892345</v>
      </c>
      <c r="BM284" s="267">
        <v>84000</v>
      </c>
      <c r="BN284" s="261">
        <v>387.08812332999997</v>
      </c>
      <c r="BO284" s="261">
        <v>522.60081278345103</v>
      </c>
      <c r="BP284" s="261">
        <v>-527.00856315284398</v>
      </c>
      <c r="BQ284" s="266">
        <v>52.239682615009301</v>
      </c>
      <c r="BR284" s="266">
        <v>6.1825548366514598</v>
      </c>
      <c r="BS284" s="263">
        <f t="shared" si="35"/>
        <v>5.0572421628783282E-2</v>
      </c>
      <c r="BT284" s="263">
        <f t="shared" si="36"/>
        <v>-125.61889936892345</v>
      </c>
      <c r="BU284" s="270"/>
      <c r="BV284" s="264">
        <v>17.318604792175702</v>
      </c>
      <c r="BW284" s="264">
        <v>6.8090675256758502</v>
      </c>
      <c r="BX284" s="263">
        <f t="shared" si="37"/>
        <v>12.60048031915197</v>
      </c>
      <c r="BY284" s="263">
        <f t="shared" si="38"/>
        <v>3.5858732266005529</v>
      </c>
      <c r="BZ284" s="270"/>
      <c r="CA284" s="270"/>
      <c r="CB284" s="270"/>
      <c r="CC284" s="270"/>
      <c r="CD284" s="270"/>
      <c r="CE284" s="270"/>
      <c r="CF284" s="270"/>
      <c r="CG284" s="270"/>
      <c r="CH284" s="270"/>
      <c r="CI284" s="270"/>
      <c r="CJ284" s="270"/>
      <c r="CK284" s="270"/>
      <c r="CL284" s="270"/>
      <c r="CM284" s="270"/>
      <c r="CN284" s="270"/>
      <c r="CO284" s="270"/>
      <c r="CP284" s="270"/>
      <c r="CQ284" s="270"/>
      <c r="CR284" s="270"/>
    </row>
    <row r="285" spans="1:96" ht="12" customHeight="1">
      <c r="A285" s="270"/>
      <c r="B285" s="270"/>
      <c r="C285" s="270"/>
      <c r="D285" s="270"/>
      <c r="E285" s="270"/>
      <c r="F285" s="270"/>
      <c r="G285" s="270"/>
      <c r="H285" s="270"/>
      <c r="I285" s="270"/>
      <c r="J285" s="270"/>
      <c r="K285" s="270"/>
      <c r="L285" s="270"/>
      <c r="M285" s="270"/>
      <c r="N285" s="270"/>
      <c r="O285" s="270"/>
      <c r="P285" s="270"/>
      <c r="Q285" s="270"/>
      <c r="R285" s="270"/>
      <c r="S285" s="270"/>
      <c r="T285" s="270"/>
      <c r="U285" s="270"/>
      <c r="V285" s="270"/>
      <c r="W285" s="270"/>
      <c r="X285" s="274"/>
      <c r="Y285" s="274"/>
      <c r="Z285" s="274"/>
      <c r="AA285" s="274"/>
      <c r="AB285" s="274"/>
      <c r="AC285" s="274"/>
      <c r="AD285" s="274"/>
      <c r="AE285" s="274"/>
      <c r="AF285" s="274"/>
      <c r="AG285" s="274"/>
      <c r="AH285" s="274"/>
      <c r="AI285" s="274"/>
      <c r="AJ285" s="274"/>
      <c r="AK285" s="274"/>
      <c r="AL285" s="274"/>
      <c r="AM285" s="270"/>
      <c r="AN285" s="189"/>
      <c r="AO285" s="189"/>
      <c r="AP285" s="189"/>
      <c r="AQ285" s="189"/>
      <c r="AR285" s="189"/>
      <c r="AS285" s="189"/>
      <c r="AT285" s="189"/>
      <c r="AU285" s="189"/>
      <c r="AV285" s="189"/>
      <c r="AW285" s="294"/>
      <c r="AX285" s="189"/>
      <c r="AY285" s="189"/>
      <c r="AZ285" s="189"/>
      <c r="BA285" s="189"/>
      <c r="BB285" s="257"/>
      <c r="BC285" s="257"/>
      <c r="BD285" s="263">
        <f t="shared" si="32"/>
        <v>23.416666666666668</v>
      </c>
      <c r="BE285" s="267">
        <v>84300</v>
      </c>
      <c r="BF285" s="261">
        <v>380.36023411000002</v>
      </c>
      <c r="BG285" s="261">
        <v>505.648481934534</v>
      </c>
      <c r="BH285" s="261">
        <v>-511.35558168830897</v>
      </c>
      <c r="BI285" s="266">
        <v>52.123113680550603</v>
      </c>
      <c r="BJ285" s="266">
        <v>6.0565673231863801</v>
      </c>
      <c r="BK285" s="263">
        <f t="shared" si="33"/>
        <v>-6.4058889350776305E-2</v>
      </c>
      <c r="BL285" s="263">
        <f t="shared" si="34"/>
        <v>-132.3467885889234</v>
      </c>
      <c r="BM285" s="267">
        <v>84300</v>
      </c>
      <c r="BN285" s="261">
        <v>380.36023411000002</v>
      </c>
      <c r="BO285" s="261">
        <v>512.66554196545098</v>
      </c>
      <c r="BP285" s="261">
        <v>-517.24097366761703</v>
      </c>
      <c r="BQ285" s="266">
        <v>52.169422656133797</v>
      </c>
      <c r="BR285" s="266">
        <v>6.1108953259909802</v>
      </c>
      <c r="BS285" s="263">
        <f t="shared" si="35"/>
        <v>-2.1087089031696316E-2</v>
      </c>
      <c r="BT285" s="263">
        <f t="shared" si="36"/>
        <v>-132.3467885889234</v>
      </c>
      <c r="BU285" s="270"/>
      <c r="BV285" s="264">
        <v>4.5255062600650096</v>
      </c>
      <c r="BW285" s="264">
        <v>-1.8769585196960701</v>
      </c>
      <c r="BX285" s="263">
        <f t="shared" si="37"/>
        <v>-0.19261821295872306</v>
      </c>
      <c r="BY285" s="263">
        <f t="shared" si="38"/>
        <v>-5.1001528187713676</v>
      </c>
      <c r="BZ285" s="270"/>
      <c r="CA285" s="270"/>
      <c r="CB285" s="270"/>
      <c r="CC285" s="270"/>
      <c r="CD285" s="270"/>
      <c r="CE285" s="270"/>
      <c r="CF285" s="270"/>
      <c r="CG285" s="270"/>
      <c r="CH285" s="270"/>
      <c r="CI285" s="270"/>
      <c r="CJ285" s="270"/>
      <c r="CK285" s="270"/>
      <c r="CL285" s="270"/>
      <c r="CM285" s="270"/>
      <c r="CN285" s="270"/>
      <c r="CO285" s="270"/>
      <c r="CP285" s="270"/>
      <c r="CQ285" s="270"/>
      <c r="CR285" s="270"/>
    </row>
    <row r="286" spans="1:96" ht="12" customHeight="1">
      <c r="A286" s="270"/>
      <c r="B286" s="270"/>
      <c r="C286" s="270"/>
      <c r="D286" s="270"/>
      <c r="E286" s="270"/>
      <c r="F286" s="270"/>
      <c r="G286" s="270"/>
      <c r="H286" s="270"/>
      <c r="I286" s="270"/>
      <c r="J286" s="270"/>
      <c r="K286" s="270"/>
      <c r="L286" s="270"/>
      <c r="M286" s="270"/>
      <c r="N286" s="270"/>
      <c r="O286" s="270"/>
      <c r="P286" s="270"/>
      <c r="Q286" s="270"/>
      <c r="R286" s="270"/>
      <c r="S286" s="270"/>
      <c r="T286" s="270"/>
      <c r="U286" s="270"/>
      <c r="V286" s="270"/>
      <c r="W286" s="270"/>
      <c r="X286" s="274"/>
      <c r="Y286" s="274"/>
      <c r="Z286" s="274"/>
      <c r="AA286" s="274"/>
      <c r="AB286" s="274"/>
      <c r="AC286" s="274"/>
      <c r="AD286" s="274"/>
      <c r="AE286" s="274"/>
      <c r="AF286" s="274"/>
      <c r="AG286" s="274"/>
      <c r="AH286" s="274"/>
      <c r="AI286" s="274"/>
      <c r="AJ286" s="274"/>
      <c r="AK286" s="274"/>
      <c r="AL286" s="274"/>
      <c r="AM286" s="270"/>
      <c r="AN286" s="189"/>
      <c r="AO286" s="189"/>
      <c r="AP286" s="189"/>
      <c r="AQ286" s="189"/>
      <c r="AR286" s="189"/>
      <c r="AS286" s="189"/>
      <c r="AT286" s="189"/>
      <c r="AU286" s="189"/>
      <c r="AV286" s="189"/>
      <c r="AW286" s="294"/>
      <c r="AX286" s="189"/>
      <c r="AY286" s="189"/>
      <c r="AZ286" s="189"/>
      <c r="BA286" s="189"/>
      <c r="BB286" s="257"/>
      <c r="BC286" s="257"/>
      <c r="BD286" s="263">
        <f t="shared" si="32"/>
        <v>23.5</v>
      </c>
      <c r="BE286" s="267">
        <v>84600</v>
      </c>
      <c r="BF286" s="261">
        <v>375.04941841999999</v>
      </c>
      <c r="BG286" s="261">
        <v>492.88628148170801</v>
      </c>
      <c r="BH286" s="261">
        <v>-498.61563867723999</v>
      </c>
      <c r="BI286" s="266">
        <v>52.030901139756402</v>
      </c>
      <c r="BJ286" s="266">
        <v>5.9638382475150902</v>
      </c>
      <c r="BK286" s="263">
        <f t="shared" si="33"/>
        <v>-0.15678796502206627</v>
      </c>
      <c r="BL286" s="263">
        <f t="shared" si="34"/>
        <v>-137.65760427892343</v>
      </c>
      <c r="BM286" s="267">
        <v>84600</v>
      </c>
      <c r="BN286" s="261">
        <v>375.04941841999999</v>
      </c>
      <c r="BO286" s="261">
        <v>502.75083642776701</v>
      </c>
      <c r="BP286" s="261">
        <v>-507.45652447547599</v>
      </c>
      <c r="BQ286" s="266">
        <v>52.098636461685501</v>
      </c>
      <c r="BR286" s="266">
        <v>6.0389602473753001</v>
      </c>
      <c r="BS286" s="263">
        <f t="shared" si="35"/>
        <v>-9.3022167647376364E-2</v>
      </c>
      <c r="BT286" s="263">
        <f t="shared" si="36"/>
        <v>-137.65760427892343</v>
      </c>
      <c r="BU286" s="270"/>
      <c r="BV286" s="264">
        <v>-8.31715597732045</v>
      </c>
      <c r="BW286" s="264">
        <v>-10.5424279657536</v>
      </c>
      <c r="BX286" s="263">
        <f t="shared" si="37"/>
        <v>-13.035280450344182</v>
      </c>
      <c r="BY286" s="263">
        <f t="shared" si="38"/>
        <v>-13.765622264828897</v>
      </c>
      <c r="BZ286" s="270"/>
      <c r="CA286" s="270"/>
      <c r="CB286" s="270"/>
      <c r="CC286" s="270"/>
      <c r="CD286" s="270"/>
      <c r="CE286" s="270"/>
      <c r="CF286" s="270"/>
      <c r="CG286" s="270"/>
      <c r="CH286" s="270"/>
      <c r="CI286" s="270"/>
      <c r="CJ286" s="270"/>
      <c r="CK286" s="270"/>
      <c r="CL286" s="270"/>
      <c r="CM286" s="270"/>
      <c r="CN286" s="270"/>
      <c r="CO286" s="270"/>
      <c r="CP286" s="270"/>
      <c r="CQ286" s="270"/>
      <c r="CR286" s="270"/>
    </row>
    <row r="287" spans="1:96" ht="12" customHeight="1">
      <c r="A287" s="270"/>
      <c r="B287" s="270"/>
      <c r="C287" s="270"/>
      <c r="D287" s="270"/>
      <c r="E287" s="270"/>
      <c r="F287" s="270"/>
      <c r="G287" s="270"/>
      <c r="H287" s="270"/>
      <c r="I287" s="270"/>
      <c r="J287" s="270"/>
      <c r="K287" s="270"/>
      <c r="L287" s="270"/>
      <c r="M287" s="270"/>
      <c r="N287" s="270"/>
      <c r="O287" s="270"/>
      <c r="P287" s="270"/>
      <c r="Q287" s="270"/>
      <c r="R287" s="270"/>
      <c r="S287" s="270"/>
      <c r="T287" s="270"/>
      <c r="U287" s="270"/>
      <c r="V287" s="270"/>
      <c r="W287" s="270"/>
      <c r="X287" s="274"/>
      <c r="Y287" s="274"/>
      <c r="Z287" s="274"/>
      <c r="AA287" s="274"/>
      <c r="AB287" s="274"/>
      <c r="AC287" s="274"/>
      <c r="AD287" s="274"/>
      <c r="AE287" s="274"/>
      <c r="AF287" s="274"/>
      <c r="AG287" s="274"/>
      <c r="AH287" s="274"/>
      <c r="AI287" s="274"/>
      <c r="AJ287" s="274"/>
      <c r="AK287" s="274"/>
      <c r="AL287" s="274"/>
      <c r="AM287" s="270"/>
      <c r="AN287" s="189"/>
      <c r="AO287" s="189"/>
      <c r="AP287" s="189"/>
      <c r="AQ287" s="189"/>
      <c r="AR287" s="189"/>
      <c r="AS287" s="189"/>
      <c r="AT287" s="189"/>
      <c r="AU287" s="189"/>
      <c r="AV287" s="189"/>
      <c r="AW287" s="294"/>
      <c r="AX287" s="189"/>
      <c r="AY287" s="189"/>
      <c r="AZ287" s="189"/>
      <c r="BA287" s="189"/>
      <c r="BB287" s="257"/>
      <c r="BC287" s="257"/>
      <c r="BD287" s="263">
        <f t="shared" si="32"/>
        <v>23.583333333333332</v>
      </c>
      <c r="BE287" s="267">
        <v>84900</v>
      </c>
      <c r="BF287" s="261">
        <v>371.21386268999998</v>
      </c>
      <c r="BG287" s="261">
        <v>480.30354840417601</v>
      </c>
      <c r="BH287" s="261">
        <v>-486.01073046522401</v>
      </c>
      <c r="BI287" s="266">
        <v>51.938890105469298</v>
      </c>
      <c r="BJ287" s="266">
        <v>5.8716298426848201</v>
      </c>
      <c r="BK287" s="263">
        <f t="shared" si="33"/>
        <v>-0.24899636985233631</v>
      </c>
      <c r="BL287" s="263">
        <f t="shared" si="34"/>
        <v>-141.49316000892344</v>
      </c>
      <c r="BM287" s="267">
        <v>84900</v>
      </c>
      <c r="BN287" s="261">
        <v>371.21386268999998</v>
      </c>
      <c r="BO287" s="261">
        <v>492.93741673236298</v>
      </c>
      <c r="BP287" s="261">
        <v>-497.735248768622</v>
      </c>
      <c r="BQ287" s="266">
        <v>52.027894037454999</v>
      </c>
      <c r="BR287" s="266">
        <v>5.9673326242543299</v>
      </c>
      <c r="BS287" s="263">
        <f t="shared" si="35"/>
        <v>-0.16464979076834663</v>
      </c>
      <c r="BT287" s="263">
        <f t="shared" si="36"/>
        <v>-141.49316000892344</v>
      </c>
      <c r="BU287" s="270"/>
      <c r="BV287" s="264">
        <v>-21.068728059506402</v>
      </c>
      <c r="BW287" s="264">
        <v>-19.092435900424899</v>
      </c>
      <c r="BX287" s="263">
        <f t="shared" si="37"/>
        <v>-25.786852532530133</v>
      </c>
      <c r="BY287" s="263">
        <f t="shared" si="38"/>
        <v>-22.315630199500198</v>
      </c>
      <c r="BZ287" s="270"/>
      <c r="CA287" s="270"/>
      <c r="CB287" s="270"/>
      <c r="CC287" s="270"/>
      <c r="CD287" s="270"/>
      <c r="CE287" s="270"/>
      <c r="CF287" s="270"/>
      <c r="CG287" s="270"/>
      <c r="CH287" s="270"/>
      <c r="CI287" s="270"/>
      <c r="CJ287" s="270"/>
      <c r="CK287" s="270"/>
      <c r="CL287" s="270"/>
      <c r="CM287" s="270"/>
      <c r="CN287" s="270"/>
      <c r="CO287" s="270"/>
      <c r="CP287" s="270"/>
      <c r="CQ287" s="270"/>
      <c r="CR287" s="270"/>
    </row>
    <row r="288" spans="1:96" ht="12" customHeight="1">
      <c r="A288" s="270"/>
      <c r="B288" s="270"/>
      <c r="C288" s="270"/>
      <c r="D288" s="270"/>
      <c r="E288" s="270"/>
      <c r="F288" s="270"/>
      <c r="G288" s="270"/>
      <c r="H288" s="270"/>
      <c r="I288" s="270"/>
      <c r="J288" s="270"/>
      <c r="K288" s="270"/>
      <c r="L288" s="270"/>
      <c r="M288" s="270"/>
      <c r="N288" s="270"/>
      <c r="O288" s="270"/>
      <c r="P288" s="270"/>
      <c r="Q288" s="270"/>
      <c r="R288" s="270"/>
      <c r="S288" s="270"/>
      <c r="T288" s="270"/>
      <c r="U288" s="270"/>
      <c r="V288" s="270"/>
      <c r="W288" s="270"/>
      <c r="X288" s="274"/>
      <c r="Y288" s="274"/>
      <c r="Z288" s="274"/>
      <c r="AA288" s="274"/>
      <c r="AB288" s="274"/>
      <c r="AC288" s="274"/>
      <c r="AD288" s="274"/>
      <c r="AE288" s="274"/>
      <c r="AF288" s="274"/>
      <c r="AG288" s="274"/>
      <c r="AH288" s="274"/>
      <c r="AI288" s="274"/>
      <c r="AJ288" s="274"/>
      <c r="AK288" s="274"/>
      <c r="AL288" s="274"/>
      <c r="AM288" s="270"/>
      <c r="AN288" s="189"/>
      <c r="AO288" s="189"/>
      <c r="AP288" s="189"/>
      <c r="AQ288" s="189"/>
      <c r="AR288" s="189"/>
      <c r="AS288" s="189"/>
      <c r="AT288" s="189"/>
      <c r="AU288" s="189"/>
      <c r="AV288" s="189"/>
      <c r="AW288" s="294"/>
      <c r="AX288" s="189"/>
      <c r="AY288" s="189"/>
      <c r="AZ288" s="189"/>
      <c r="BA288" s="189"/>
      <c r="BB288" s="257"/>
      <c r="BC288" s="257"/>
      <c r="BD288" s="263">
        <f t="shared" si="32"/>
        <v>23.666666666666668</v>
      </c>
      <c r="BE288" s="267">
        <v>85200</v>
      </c>
      <c r="BF288" s="261">
        <v>368.89559005000001</v>
      </c>
      <c r="BG288" s="261">
        <v>467.99625028138598</v>
      </c>
      <c r="BH288" s="261">
        <v>-473.63665512095798</v>
      </c>
      <c r="BI288" s="266">
        <v>51.847793480298002</v>
      </c>
      <c r="BJ288" s="266">
        <v>5.7806699806766497</v>
      </c>
      <c r="BK288" s="263">
        <f t="shared" si="33"/>
        <v>-0.33995623186050672</v>
      </c>
      <c r="BL288" s="263">
        <f t="shared" si="34"/>
        <v>-143.81143264892341</v>
      </c>
      <c r="BM288" s="267">
        <v>85200</v>
      </c>
      <c r="BN288" s="261">
        <v>368.89559005000001</v>
      </c>
      <c r="BO288" s="261">
        <v>483.303102450099</v>
      </c>
      <c r="BP288" s="261">
        <v>-488.15434649771498</v>
      </c>
      <c r="BQ288" s="266">
        <v>51.957762303023202</v>
      </c>
      <c r="BR288" s="266">
        <v>5.8965926384610396</v>
      </c>
      <c r="BS288" s="263">
        <f t="shared" si="35"/>
        <v>-0.23538977656163684</v>
      </c>
      <c r="BT288" s="263">
        <f t="shared" si="36"/>
        <v>-143.81143264892341</v>
      </c>
      <c r="BU288" s="270"/>
      <c r="BV288" s="264">
        <v>-33.5895537526604</v>
      </c>
      <c r="BW288" s="264">
        <v>-27.433341955314599</v>
      </c>
      <c r="BX288" s="263">
        <f t="shared" si="37"/>
        <v>-38.307678225684135</v>
      </c>
      <c r="BY288" s="263">
        <f t="shared" si="38"/>
        <v>-30.656536254389898</v>
      </c>
      <c r="BZ288" s="270"/>
      <c r="CA288" s="270"/>
      <c r="CB288" s="270"/>
      <c r="CC288" s="270"/>
      <c r="CD288" s="270"/>
      <c r="CE288" s="270"/>
      <c r="CF288" s="270"/>
      <c r="CG288" s="270"/>
      <c r="CH288" s="270"/>
      <c r="CI288" s="270"/>
      <c r="CJ288" s="270"/>
      <c r="CK288" s="270"/>
      <c r="CL288" s="270"/>
      <c r="CM288" s="270"/>
      <c r="CN288" s="270"/>
      <c r="CO288" s="270"/>
      <c r="CP288" s="270"/>
      <c r="CQ288" s="270"/>
      <c r="CR288" s="270"/>
    </row>
    <row r="289" spans="1:96" ht="12" customHeight="1">
      <c r="A289" s="270"/>
      <c r="B289" s="270"/>
      <c r="C289" s="270"/>
      <c r="D289" s="270"/>
      <c r="E289" s="270"/>
      <c r="F289" s="270"/>
      <c r="G289" s="270"/>
      <c r="H289" s="270"/>
      <c r="I289" s="270"/>
      <c r="J289" s="270"/>
      <c r="K289" s="270"/>
      <c r="L289" s="270"/>
      <c r="M289" s="270"/>
      <c r="N289" s="270"/>
      <c r="O289" s="270"/>
      <c r="P289" s="270"/>
      <c r="Q289" s="270"/>
      <c r="R289" s="270"/>
      <c r="S289" s="270"/>
      <c r="T289" s="270"/>
      <c r="U289" s="270"/>
      <c r="V289" s="270"/>
      <c r="W289" s="270"/>
      <c r="X289" s="274"/>
      <c r="Y289" s="274"/>
      <c r="Z289" s="274"/>
      <c r="AA289" s="274"/>
      <c r="AB289" s="274"/>
      <c r="AC289" s="274"/>
      <c r="AD289" s="274"/>
      <c r="AE289" s="274"/>
      <c r="AF289" s="274"/>
      <c r="AG289" s="274"/>
      <c r="AH289" s="274"/>
      <c r="AI289" s="274"/>
      <c r="AJ289" s="274"/>
      <c r="AK289" s="274"/>
      <c r="AL289" s="274"/>
      <c r="AM289" s="270"/>
      <c r="AN289" s="189"/>
      <c r="AO289" s="189"/>
      <c r="AP289" s="189"/>
      <c r="AQ289" s="189"/>
      <c r="AR289" s="189"/>
      <c r="AS289" s="189"/>
      <c r="AT289" s="189"/>
      <c r="AU289" s="189"/>
      <c r="AV289" s="189"/>
      <c r="AW289" s="294"/>
      <c r="AX289" s="189"/>
      <c r="AY289" s="189"/>
      <c r="AZ289" s="189"/>
      <c r="BA289" s="189"/>
      <c r="BB289" s="257"/>
      <c r="BC289" s="257"/>
      <c r="BD289" s="263">
        <f t="shared" si="32"/>
        <v>23.75</v>
      </c>
      <c r="BE289" s="267">
        <v>85500</v>
      </c>
      <c r="BF289" s="261">
        <v>368.12</v>
      </c>
      <c r="BG289" s="261">
        <v>456.056817500036</v>
      </c>
      <c r="BH289" s="261">
        <v>-461.58561505956698</v>
      </c>
      <c r="BI289" s="266">
        <v>51.7583273154587</v>
      </c>
      <c r="BJ289" s="266">
        <v>5.6916907413162097</v>
      </c>
      <c r="BK289" s="263">
        <f t="shared" si="33"/>
        <v>-0.42893547122094677</v>
      </c>
      <c r="BL289" s="263">
        <f t="shared" si="34"/>
        <v>-144.58702269892342</v>
      </c>
      <c r="BM289" s="267">
        <v>85500</v>
      </c>
      <c r="BN289" s="261">
        <v>368.12</v>
      </c>
      <c r="BO289" s="261">
        <v>473.92282538747003</v>
      </c>
      <c r="BP289" s="261">
        <v>-478.788159094474</v>
      </c>
      <c r="BQ289" s="266">
        <v>51.888804889903597</v>
      </c>
      <c r="BR289" s="266">
        <v>5.8273175472118304</v>
      </c>
      <c r="BS289" s="263">
        <f t="shared" si="35"/>
        <v>-0.30466486781084612</v>
      </c>
      <c r="BT289" s="263">
        <f t="shared" si="36"/>
        <v>-144.58702269892342</v>
      </c>
      <c r="BU289" s="270"/>
      <c r="BV289" s="264">
        <v>-45.742503975793397</v>
      </c>
      <c r="BW289" s="264">
        <v>-35.473795862480799</v>
      </c>
      <c r="BX289" s="263">
        <f t="shared" si="37"/>
        <v>-50.460628448817133</v>
      </c>
      <c r="BY289" s="263">
        <f t="shared" si="38"/>
        <v>-38.696990161556094</v>
      </c>
      <c r="BZ289" s="270"/>
      <c r="CA289" s="270"/>
      <c r="CB289" s="270"/>
      <c r="CC289" s="270"/>
      <c r="CD289" s="270"/>
      <c r="CE289" s="270"/>
      <c r="CF289" s="270"/>
      <c r="CG289" s="270"/>
      <c r="CH289" s="270"/>
      <c r="CI289" s="270"/>
      <c r="CJ289" s="270"/>
      <c r="CK289" s="270"/>
      <c r="CL289" s="270"/>
      <c r="CM289" s="270"/>
      <c r="CN289" s="270"/>
      <c r="CO289" s="270"/>
      <c r="CP289" s="270"/>
      <c r="CQ289" s="270"/>
      <c r="CR289" s="270"/>
    </row>
    <row r="290" spans="1:96" ht="12" customHeight="1">
      <c r="A290" s="270"/>
      <c r="B290" s="270"/>
      <c r="C290" s="270"/>
      <c r="D290" s="270"/>
      <c r="E290" s="270"/>
      <c r="F290" s="270"/>
      <c r="G290" s="270"/>
      <c r="H290" s="270"/>
      <c r="I290" s="270"/>
      <c r="J290" s="270"/>
      <c r="K290" s="270"/>
      <c r="L290" s="270"/>
      <c r="M290" s="270"/>
      <c r="N290" s="270"/>
      <c r="O290" s="270"/>
      <c r="P290" s="270"/>
      <c r="Q290" s="270"/>
      <c r="R290" s="270"/>
      <c r="S290" s="270"/>
      <c r="T290" s="270"/>
      <c r="U290" s="270"/>
      <c r="V290" s="270"/>
      <c r="W290" s="270"/>
      <c r="X290" s="274"/>
      <c r="Y290" s="274"/>
      <c r="Z290" s="274"/>
      <c r="AA290" s="274"/>
      <c r="AB290" s="274"/>
      <c r="AC290" s="274"/>
      <c r="AD290" s="274"/>
      <c r="AE290" s="274"/>
      <c r="AF290" s="274"/>
      <c r="AG290" s="274"/>
      <c r="AH290" s="274"/>
      <c r="AI290" s="274"/>
      <c r="AJ290" s="274"/>
      <c r="AK290" s="274"/>
      <c r="AL290" s="274"/>
      <c r="AM290" s="270"/>
      <c r="AN290" s="189"/>
      <c r="AO290" s="189"/>
      <c r="AP290" s="189"/>
      <c r="AQ290" s="189"/>
      <c r="AR290" s="189"/>
      <c r="AS290" s="189"/>
      <c r="AT290" s="189"/>
      <c r="AU290" s="189"/>
      <c r="AV290" s="189"/>
      <c r="AW290" s="294"/>
      <c r="AX290" s="189"/>
      <c r="AY290" s="189"/>
      <c r="AZ290" s="189"/>
      <c r="BA290" s="189"/>
      <c r="BB290" s="257"/>
      <c r="BC290" s="257"/>
      <c r="BD290" s="263">
        <f t="shared" si="32"/>
        <v>23.833333333333332</v>
      </c>
      <c r="BE290" s="267">
        <v>85800</v>
      </c>
      <c r="BF290" s="261">
        <v>368.89559005000001</v>
      </c>
      <c r="BG290" s="261">
        <v>444.57445744762202</v>
      </c>
      <c r="BH290" s="261">
        <v>-449.94648129082299</v>
      </c>
      <c r="BI290" s="266">
        <v>51.671212488591699</v>
      </c>
      <c r="BJ290" s="266">
        <v>5.60543021121621</v>
      </c>
      <c r="BK290" s="263">
        <f t="shared" si="33"/>
        <v>-0.51519600132094645</v>
      </c>
      <c r="BL290" s="263">
        <f t="shared" si="34"/>
        <v>-143.81143264892341</v>
      </c>
      <c r="BM290" s="267">
        <v>85800</v>
      </c>
      <c r="BN290" s="261">
        <v>368.89559005000001</v>
      </c>
      <c r="BO290" s="261">
        <v>464.86877425095599</v>
      </c>
      <c r="BP290" s="261">
        <v>-469.70827535319597</v>
      </c>
      <c r="BQ290" s="266">
        <v>51.821582542087597</v>
      </c>
      <c r="BR290" s="266">
        <v>5.7600821876002204</v>
      </c>
      <c r="BS290" s="263">
        <f t="shared" si="35"/>
        <v>-0.3719002274224561</v>
      </c>
      <c r="BT290" s="263">
        <f t="shared" si="36"/>
        <v>-143.81143264892341</v>
      </c>
      <c r="BU290" s="270"/>
      <c r="BV290" s="264">
        <v>-57.394478649386201</v>
      </c>
      <c r="BW290" s="264">
        <v>-43.125737929851702</v>
      </c>
      <c r="BX290" s="263">
        <f t="shared" si="37"/>
        <v>-62.112603122409936</v>
      </c>
      <c r="BY290" s="263">
        <f t="shared" si="38"/>
        <v>-46.348932228926998</v>
      </c>
      <c r="BZ290" s="270"/>
      <c r="CA290" s="270"/>
      <c r="CB290" s="270"/>
      <c r="CC290" s="270"/>
      <c r="CD290" s="270"/>
      <c r="CE290" s="270"/>
      <c r="CF290" s="270"/>
      <c r="CG290" s="270"/>
      <c r="CH290" s="270"/>
      <c r="CI290" s="270"/>
      <c r="CJ290" s="270"/>
      <c r="CK290" s="270"/>
      <c r="CL290" s="270"/>
      <c r="CM290" s="270"/>
      <c r="CN290" s="270"/>
      <c r="CO290" s="270"/>
      <c r="CP290" s="270"/>
      <c r="CQ290" s="270"/>
      <c r="CR290" s="270"/>
    </row>
    <row r="291" spans="1:96" ht="12" customHeight="1">
      <c r="A291" s="270"/>
      <c r="B291" s="270"/>
      <c r="C291" s="270"/>
      <c r="D291" s="270"/>
      <c r="E291" s="270"/>
      <c r="F291" s="270"/>
      <c r="G291" s="270"/>
      <c r="H291" s="270"/>
      <c r="I291" s="270"/>
      <c r="J291" s="270"/>
      <c r="K291" s="270"/>
      <c r="L291" s="270"/>
      <c r="M291" s="270"/>
      <c r="N291" s="270"/>
      <c r="O291" s="270"/>
      <c r="P291" s="270"/>
      <c r="Q291" s="270"/>
      <c r="R291" s="270"/>
      <c r="S291" s="270"/>
      <c r="T291" s="270"/>
      <c r="U291" s="270"/>
      <c r="V291" s="270"/>
      <c r="W291" s="270"/>
      <c r="X291" s="274"/>
      <c r="Y291" s="274"/>
      <c r="Z291" s="274"/>
      <c r="AA291" s="274"/>
      <c r="AB291" s="274"/>
      <c r="AC291" s="274"/>
      <c r="AD291" s="274"/>
      <c r="AE291" s="274"/>
      <c r="AF291" s="274"/>
      <c r="AG291" s="274"/>
      <c r="AH291" s="274"/>
      <c r="AI291" s="274"/>
      <c r="AJ291" s="274"/>
      <c r="AK291" s="274"/>
      <c r="AL291" s="274"/>
      <c r="AM291" s="270"/>
      <c r="AN291" s="189"/>
      <c r="AO291" s="189"/>
      <c r="AP291" s="189"/>
      <c r="AQ291" s="189"/>
      <c r="AR291" s="189"/>
      <c r="AS291" s="189"/>
      <c r="AT291" s="189"/>
      <c r="AU291" s="189"/>
      <c r="AV291" s="189"/>
      <c r="AW291" s="294"/>
      <c r="AX291" s="189"/>
      <c r="AY291" s="189"/>
      <c r="AZ291" s="189"/>
      <c r="BA291" s="189"/>
      <c r="BB291" s="257"/>
      <c r="BC291" s="257"/>
      <c r="BD291" s="263">
        <f t="shared" si="32"/>
        <v>23.916666666666668</v>
      </c>
      <c r="BE291" s="267">
        <v>86100</v>
      </c>
      <c r="BF291" s="261">
        <v>371.21386268999998</v>
      </c>
      <c r="BG291" s="261">
        <v>433.63564231585599</v>
      </c>
      <c r="BH291" s="261">
        <v>-438.80523340679201</v>
      </c>
      <c r="BI291" s="266">
        <v>51.587177177341999</v>
      </c>
      <c r="BJ291" s="266">
        <v>5.52263501733478</v>
      </c>
      <c r="BK291" s="263">
        <f t="shared" si="33"/>
        <v>-0.59799119520237642</v>
      </c>
      <c r="BL291" s="263">
        <f t="shared" si="34"/>
        <v>-141.49316000892344</v>
      </c>
      <c r="BM291" s="267">
        <v>86100</v>
      </c>
      <c r="BN291" s="261">
        <v>371.21386268999998</v>
      </c>
      <c r="BO291" s="261">
        <v>456.21066112141602</v>
      </c>
      <c r="BP291" s="261">
        <v>-460.98376096854298</v>
      </c>
      <c r="BQ291" s="266">
        <v>51.756654084495501</v>
      </c>
      <c r="BR291" s="266">
        <v>5.6954600134810303</v>
      </c>
      <c r="BS291" s="263">
        <f t="shared" si="35"/>
        <v>-0.43652240154164623</v>
      </c>
      <c r="BT291" s="263">
        <f t="shared" si="36"/>
        <v>-141.49316000892344</v>
      </c>
      <c r="BU291" s="270"/>
      <c r="BV291" s="264">
        <v>-68.417864418070593</v>
      </c>
      <c r="BW291" s="264">
        <v>-50.305363477992699</v>
      </c>
      <c r="BX291" s="263">
        <f t="shared" si="37"/>
        <v>-73.135988891094328</v>
      </c>
      <c r="BY291" s="263">
        <f t="shared" si="38"/>
        <v>-53.528557777067995</v>
      </c>
      <c r="BZ291" s="270"/>
      <c r="CA291" s="270"/>
      <c r="CB291" s="270"/>
      <c r="CC291" s="270"/>
      <c r="CD291" s="270"/>
      <c r="CE291" s="270"/>
      <c r="CF291" s="270"/>
      <c r="CG291" s="270"/>
      <c r="CH291" s="270"/>
      <c r="CI291" s="270"/>
      <c r="CJ291" s="270"/>
      <c r="CK291" s="270"/>
      <c r="CL291" s="270"/>
      <c r="CM291" s="270"/>
      <c r="CN291" s="270"/>
      <c r="CO291" s="270"/>
      <c r="CP291" s="270"/>
      <c r="CQ291" s="270"/>
      <c r="CR291" s="270"/>
    </row>
    <row r="292" spans="1:96" ht="12" customHeight="1">
      <c r="A292" s="270"/>
      <c r="B292" s="270"/>
      <c r="C292" s="270"/>
      <c r="D292" s="270"/>
      <c r="E292" s="270"/>
      <c r="F292" s="270"/>
      <c r="G292" s="270"/>
      <c r="H292" s="270"/>
      <c r="I292" s="270"/>
      <c r="J292" s="270"/>
      <c r="K292" s="270"/>
      <c r="L292" s="270"/>
      <c r="M292" s="270"/>
      <c r="N292" s="270"/>
      <c r="O292" s="270"/>
      <c r="P292" s="270"/>
      <c r="Q292" s="270"/>
      <c r="R292" s="270"/>
      <c r="S292" s="270"/>
      <c r="T292" s="270"/>
      <c r="U292" s="270"/>
      <c r="V292" s="270"/>
      <c r="W292" s="270"/>
      <c r="X292" s="274"/>
      <c r="Y292" s="274"/>
      <c r="Z292" s="274"/>
      <c r="AA292" s="274"/>
      <c r="AB292" s="274"/>
      <c r="AC292" s="274"/>
      <c r="AD292" s="274"/>
      <c r="AE292" s="274"/>
      <c r="AF292" s="274"/>
      <c r="AG292" s="274"/>
      <c r="AH292" s="274"/>
      <c r="AI292" s="274"/>
      <c r="AJ292" s="274"/>
      <c r="AK292" s="274"/>
      <c r="AL292" s="274"/>
      <c r="AM292" s="270"/>
      <c r="AN292" s="189"/>
      <c r="AO292" s="189"/>
      <c r="AP292" s="189"/>
      <c r="AQ292" s="189"/>
      <c r="AR292" s="189"/>
      <c r="AS292" s="189"/>
      <c r="AT292" s="189"/>
      <c r="AU292" s="189"/>
      <c r="AV292" s="189"/>
      <c r="AW292" s="294"/>
      <c r="AX292" s="189"/>
      <c r="AY292" s="189"/>
      <c r="AZ292" s="189"/>
      <c r="BA292" s="189"/>
      <c r="BB292" s="257"/>
      <c r="BC292" s="257"/>
      <c r="BD292" s="263">
        <f t="shared" si="32"/>
        <v>24</v>
      </c>
      <c r="BE292" s="267">
        <v>86400</v>
      </c>
      <c r="BF292" s="261">
        <v>375.04941841999999</v>
      </c>
      <c r="BG292" s="261">
        <v>423.32475675709298</v>
      </c>
      <c r="BH292" s="261">
        <v>-428.24556594580599</v>
      </c>
      <c r="BI292" s="266">
        <v>51.506960046462403</v>
      </c>
      <c r="BJ292" s="266">
        <v>5.4440634610557002</v>
      </c>
      <c r="BK292" s="263">
        <f t="shared" si="33"/>
        <v>-0.67656275148145628</v>
      </c>
      <c r="BL292" s="263">
        <f t="shared" si="34"/>
        <v>-137.65760427892343</v>
      </c>
      <c r="BM292" s="267">
        <v>86400</v>
      </c>
      <c r="BN292" s="261">
        <v>375.04941841999999</v>
      </c>
      <c r="BO292" s="261">
        <v>448.01609488062002</v>
      </c>
      <c r="BP292" s="261">
        <v>-452.68149991662699</v>
      </c>
      <c r="BQ292" s="266">
        <v>51.694577882642697</v>
      </c>
      <c r="BR292" s="266">
        <v>5.6340245577220296</v>
      </c>
      <c r="BS292" s="263">
        <f t="shared" si="35"/>
        <v>-0.4979578573006469</v>
      </c>
      <c r="BT292" s="263">
        <f t="shared" si="36"/>
        <v>-137.65760427892343</v>
      </c>
      <c r="BU292" s="270"/>
      <c r="BV292" s="264">
        <v>-78.691932282266905</v>
      </c>
      <c r="BW292" s="264">
        <v>-56.934040675634002</v>
      </c>
      <c r="BX292" s="263">
        <f t="shared" si="37"/>
        <v>-83.41005675529064</v>
      </c>
      <c r="BY292" s="263">
        <f t="shared" si="38"/>
        <v>-60.157234974709297</v>
      </c>
      <c r="BZ292" s="270"/>
      <c r="CA292" s="270"/>
      <c r="CB292" s="270"/>
      <c r="CC292" s="270"/>
      <c r="CD292" s="270"/>
      <c r="CE292" s="270"/>
      <c r="CF292" s="270"/>
      <c r="CG292" s="270"/>
      <c r="CH292" s="270"/>
      <c r="CI292" s="270"/>
      <c r="CJ292" s="270"/>
      <c r="CK292" s="270"/>
      <c r="CL292" s="270"/>
      <c r="CM292" s="270"/>
      <c r="CN292" s="270"/>
      <c r="CO292" s="270"/>
      <c r="CP292" s="270"/>
      <c r="CQ292" s="270"/>
      <c r="CR292" s="270"/>
    </row>
    <row r="293" spans="1:96" ht="12" customHeight="1">
      <c r="A293" s="270">
        <v>1</v>
      </c>
      <c r="B293" s="270"/>
      <c r="C293" s="270"/>
      <c r="D293" s="270"/>
      <c r="E293" s="270"/>
      <c r="F293" s="270"/>
      <c r="G293" s="270"/>
      <c r="H293" s="270"/>
      <c r="I293" s="270"/>
      <c r="J293" s="270"/>
      <c r="K293" s="270"/>
      <c r="L293" s="270"/>
      <c r="M293" s="270"/>
      <c r="N293" s="270"/>
      <c r="O293" s="270"/>
      <c r="P293" s="270"/>
      <c r="Q293" s="270"/>
      <c r="R293" s="270"/>
      <c r="S293" s="270"/>
      <c r="T293" s="270"/>
      <c r="U293" s="270"/>
      <c r="V293" s="270"/>
      <c r="W293" s="270"/>
      <c r="X293" s="274"/>
      <c r="Y293" s="274"/>
      <c r="Z293" s="274"/>
      <c r="AA293" s="274"/>
      <c r="AB293" s="274"/>
      <c r="AC293" s="274"/>
      <c r="AD293" s="274"/>
      <c r="AE293" s="274"/>
      <c r="AF293" s="274"/>
      <c r="AG293" s="274"/>
      <c r="AH293" s="274"/>
      <c r="AI293" s="274"/>
      <c r="AJ293" s="274"/>
      <c r="AK293" s="274"/>
      <c r="AL293" s="274"/>
      <c r="AM293" s="270"/>
      <c r="AN293" s="189"/>
      <c r="AO293" s="189"/>
      <c r="AP293" s="189"/>
      <c r="AQ293" s="189"/>
      <c r="AR293" s="189"/>
      <c r="AS293" s="189"/>
      <c r="AT293" s="189"/>
      <c r="AU293" s="189"/>
      <c r="AV293" s="189"/>
      <c r="AW293" s="294"/>
      <c r="AX293" s="189"/>
      <c r="AY293" s="189"/>
      <c r="AZ293" s="189"/>
      <c r="BA293" s="189"/>
      <c r="BB293" s="270"/>
      <c r="BC293" s="270"/>
      <c r="BD293" s="270"/>
      <c r="BE293" s="270"/>
      <c r="BF293" s="270"/>
      <c r="BG293" s="270"/>
      <c r="BH293" s="270"/>
      <c r="BI293" s="270"/>
      <c r="BJ293" s="270"/>
      <c r="BK293" s="270"/>
      <c r="BL293" s="270"/>
      <c r="BM293" s="270"/>
      <c r="BN293" s="270"/>
      <c r="BO293" s="270"/>
      <c r="BP293" s="270"/>
      <c r="BQ293" s="270"/>
      <c r="BR293" s="270"/>
      <c r="BS293" s="270"/>
      <c r="BT293" s="263">
        <f t="shared" si="36"/>
        <v>-512.70702269892342</v>
      </c>
      <c r="BU293" s="270"/>
      <c r="BV293" s="264">
        <v>-88.104159831811202</v>
      </c>
      <c r="BW293" s="264">
        <v>-62.939171721755201</v>
      </c>
      <c r="BX293" s="263">
        <f t="shared" si="37"/>
        <v>-92.822284304834938</v>
      </c>
      <c r="BY293" s="263">
        <f t="shared" si="38"/>
        <v>-66.162366020830504</v>
      </c>
      <c r="BZ293" s="270"/>
      <c r="CA293" s="270"/>
      <c r="CB293" s="270"/>
      <c r="CC293" s="270"/>
      <c r="CD293" s="270"/>
      <c r="CE293" s="270"/>
      <c r="CF293" s="270"/>
      <c r="CG293" s="270"/>
      <c r="CH293" s="270"/>
      <c r="CI293" s="270"/>
      <c r="CJ293" s="270"/>
      <c r="CK293" s="270"/>
      <c r="CL293" s="270"/>
      <c r="CM293" s="270"/>
      <c r="CN293" s="270"/>
      <c r="CO293" s="270"/>
      <c r="CP293" s="270"/>
      <c r="CQ293" s="270"/>
      <c r="CR293" s="270"/>
    </row>
    <row r="294" spans="1:96" ht="12" customHeight="1">
      <c r="A294" s="270"/>
      <c r="B294" s="270"/>
      <c r="C294" s="270"/>
      <c r="D294" s="270"/>
      <c r="E294" s="270"/>
      <c r="F294" s="270"/>
      <c r="G294" s="270"/>
      <c r="H294" s="270"/>
      <c r="I294" s="270"/>
      <c r="J294" s="270"/>
      <c r="K294" s="270"/>
      <c r="L294" s="270"/>
      <c r="M294" s="270"/>
      <c r="N294" s="270"/>
      <c r="O294" s="270"/>
      <c r="P294" s="270"/>
      <c r="Q294" s="270"/>
      <c r="R294" s="270"/>
      <c r="S294" s="270"/>
      <c r="T294" s="270"/>
      <c r="U294" s="270"/>
      <c r="V294" s="270"/>
      <c r="W294" s="270"/>
      <c r="X294" s="274"/>
      <c r="Y294" s="274"/>
      <c r="Z294" s="274"/>
      <c r="AA294" s="274"/>
      <c r="AB294" s="274"/>
      <c r="AC294" s="274"/>
      <c r="AD294" s="274"/>
      <c r="AE294" s="274"/>
      <c r="AF294" s="274"/>
      <c r="AG294" s="274"/>
      <c r="AH294" s="274"/>
      <c r="AI294" s="274"/>
      <c r="AJ294" s="274"/>
      <c r="AK294" s="274"/>
      <c r="AL294" s="274"/>
      <c r="AM294" s="270"/>
      <c r="AN294" s="189"/>
      <c r="AO294" s="189"/>
      <c r="AP294" s="189"/>
      <c r="AQ294" s="189"/>
      <c r="AR294" s="189"/>
      <c r="AS294" s="189"/>
      <c r="AT294" s="189"/>
      <c r="AU294" s="189"/>
      <c r="AV294" s="189"/>
      <c r="AW294" s="294"/>
      <c r="AX294" s="189"/>
      <c r="AY294" s="189"/>
      <c r="AZ294" s="189"/>
      <c r="BA294" s="189"/>
      <c r="BB294" s="270"/>
      <c r="BC294" s="270"/>
      <c r="BD294" s="270"/>
      <c r="BE294" s="270"/>
      <c r="BF294" s="270"/>
      <c r="BG294" s="270"/>
      <c r="BH294" s="270"/>
      <c r="BI294" s="270"/>
      <c r="BJ294" s="270"/>
      <c r="BK294" s="270"/>
      <c r="BL294" s="270"/>
      <c r="BM294" s="270"/>
      <c r="BN294" s="270"/>
      <c r="BO294" s="270"/>
      <c r="BP294" s="270"/>
      <c r="BQ294" s="270"/>
      <c r="BR294" s="270"/>
      <c r="BS294" s="270"/>
      <c r="BT294" s="270"/>
      <c r="BU294" s="270"/>
      <c r="BV294" s="270"/>
      <c r="BW294" s="270"/>
      <c r="BX294" s="270"/>
      <c r="BY294" s="270"/>
      <c r="BZ294" s="270"/>
      <c r="CA294" s="270"/>
      <c r="CB294" s="270"/>
      <c r="CC294" s="270"/>
      <c r="CD294" s="270"/>
      <c r="CE294" s="270"/>
      <c r="CF294" s="270"/>
      <c r="CG294" s="270"/>
      <c r="CH294" s="270"/>
      <c r="CI294" s="270"/>
      <c r="CJ294" s="270"/>
      <c r="CK294" s="270"/>
      <c r="CL294" s="270"/>
      <c r="CM294" s="270"/>
      <c r="CN294" s="270"/>
      <c r="CO294" s="270"/>
      <c r="CP294" s="270"/>
      <c r="CQ294" s="270"/>
      <c r="CR294" s="270"/>
    </row>
    <row r="295" spans="1:96" ht="12" customHeight="1">
      <c r="A295" s="270"/>
      <c r="B295" s="270"/>
      <c r="C295" s="270"/>
      <c r="D295" s="270"/>
      <c r="E295" s="270"/>
      <c r="F295" s="270"/>
      <c r="G295" s="270"/>
      <c r="H295" s="270"/>
      <c r="I295" s="270"/>
      <c r="J295" s="270"/>
      <c r="K295" s="270"/>
      <c r="L295" s="270"/>
      <c r="M295" s="270"/>
      <c r="N295" s="270"/>
      <c r="O295" s="270"/>
      <c r="P295" s="270"/>
      <c r="Q295" s="270"/>
      <c r="R295" s="270"/>
      <c r="S295" s="270"/>
      <c r="T295" s="270"/>
      <c r="U295" s="270"/>
      <c r="V295" s="270"/>
      <c r="W295" s="270"/>
      <c r="X295" s="274"/>
      <c r="Y295" s="274"/>
      <c r="Z295" s="274"/>
      <c r="AA295" s="274"/>
      <c r="AB295" s="274"/>
      <c r="AC295" s="274"/>
      <c r="AD295" s="274"/>
      <c r="AE295" s="274"/>
      <c r="AF295" s="274"/>
      <c r="AG295" s="274"/>
      <c r="AH295" s="274"/>
      <c r="AI295" s="274"/>
      <c r="AJ295" s="274"/>
      <c r="AK295" s="274"/>
      <c r="AL295" s="274"/>
      <c r="AM295" s="270"/>
      <c r="AN295" s="189"/>
      <c r="AO295" s="189"/>
      <c r="AP295" s="189"/>
      <c r="AQ295" s="189"/>
      <c r="AR295" s="189"/>
      <c r="AS295" s="189"/>
      <c r="AT295" s="189"/>
      <c r="AU295" s="189"/>
      <c r="AV295" s="189"/>
      <c r="AW295" s="294"/>
      <c r="AX295" s="189"/>
      <c r="AY295" s="189"/>
      <c r="AZ295" s="189"/>
      <c r="BA295" s="189"/>
      <c r="BB295" s="270"/>
      <c r="BC295" s="270"/>
      <c r="BD295" s="270"/>
      <c r="BE295" s="270"/>
      <c r="BF295" s="270"/>
      <c r="BG295" s="270"/>
      <c r="BH295" s="270"/>
      <c r="BI295" s="270"/>
      <c r="BJ295" s="270"/>
      <c r="BK295" s="270"/>
      <c r="BL295" s="270"/>
      <c r="BM295" s="270"/>
      <c r="BN295" s="270"/>
      <c r="BO295" s="270"/>
      <c r="BP295" s="270"/>
      <c r="BQ295" s="270"/>
      <c r="BR295" s="270"/>
      <c r="BS295" s="270"/>
      <c r="BT295" s="270"/>
      <c r="BU295" s="270"/>
      <c r="BV295" s="270"/>
      <c r="BW295" s="270"/>
      <c r="BX295" s="270"/>
      <c r="BY295" s="270"/>
      <c r="BZ295" s="270"/>
      <c r="CA295" s="270"/>
      <c r="CB295" s="270"/>
      <c r="CC295" s="270"/>
      <c r="CD295" s="270"/>
      <c r="CE295" s="270"/>
      <c r="CF295" s="270"/>
      <c r="CG295" s="270"/>
      <c r="CH295" s="270"/>
      <c r="CI295" s="270"/>
      <c r="CJ295" s="270"/>
      <c r="CK295" s="270"/>
      <c r="CL295" s="270"/>
      <c r="CM295" s="270"/>
      <c r="CN295" s="270"/>
      <c r="CO295" s="270"/>
      <c r="CP295" s="270"/>
      <c r="CQ295" s="270"/>
      <c r="CR295" s="270"/>
    </row>
    <row r="296" spans="1:96" ht="12" customHeight="1">
      <c r="A296" s="270"/>
      <c r="B296" s="270"/>
      <c r="C296" s="270"/>
      <c r="D296" s="270"/>
      <c r="E296" s="270"/>
      <c r="F296" s="270"/>
      <c r="G296" s="270"/>
      <c r="H296" s="270"/>
      <c r="I296" s="270"/>
      <c r="J296" s="270"/>
      <c r="K296" s="270"/>
      <c r="L296" s="270"/>
      <c r="M296" s="270"/>
      <c r="N296" s="270"/>
      <c r="O296" s="270"/>
      <c r="P296" s="270"/>
      <c r="Q296" s="270"/>
      <c r="R296" s="270"/>
      <c r="S296" s="270"/>
      <c r="T296" s="270"/>
      <c r="U296" s="270"/>
      <c r="V296" s="270"/>
      <c r="W296" s="270"/>
      <c r="X296" s="274"/>
      <c r="Y296" s="274"/>
      <c r="Z296" s="274"/>
      <c r="AA296" s="274"/>
      <c r="AB296" s="274"/>
      <c r="AC296" s="274"/>
      <c r="AD296" s="274"/>
      <c r="AE296" s="274"/>
      <c r="AF296" s="274"/>
      <c r="AG296" s="274"/>
      <c r="AH296" s="274"/>
      <c r="AI296" s="274"/>
      <c r="AJ296" s="274"/>
      <c r="AK296" s="274"/>
      <c r="AL296" s="274"/>
      <c r="AM296" s="270"/>
      <c r="AN296" s="189"/>
      <c r="AO296" s="189"/>
      <c r="AP296" s="189"/>
      <c r="AQ296" s="189"/>
      <c r="AR296" s="189"/>
      <c r="AS296" s="189"/>
      <c r="AT296" s="189"/>
      <c r="AU296" s="189"/>
      <c r="AV296" s="189"/>
      <c r="AW296" s="294"/>
      <c r="AX296" s="189"/>
      <c r="AY296" s="189"/>
      <c r="AZ296" s="189"/>
      <c r="BA296" s="189"/>
      <c r="BB296" s="270"/>
      <c r="BC296" s="270"/>
      <c r="BD296" s="270"/>
      <c r="BE296" s="270"/>
      <c r="BF296" s="270"/>
      <c r="BG296" s="270"/>
      <c r="BH296" s="270"/>
      <c r="BI296" s="270"/>
      <c r="BJ296" s="270"/>
      <c r="BK296" s="270"/>
      <c r="BL296" s="270"/>
      <c r="BM296" s="270"/>
      <c r="BN296" s="270"/>
      <c r="BO296" s="270"/>
      <c r="BP296" s="270"/>
      <c r="BQ296" s="270"/>
      <c r="BR296" s="270"/>
      <c r="BS296" s="270"/>
      <c r="BT296" s="270"/>
      <c r="BU296" s="270"/>
      <c r="BV296" s="270"/>
      <c r="BW296" s="270"/>
      <c r="BX296" s="270"/>
      <c r="BY296" s="270"/>
      <c r="BZ296" s="270"/>
      <c r="CA296" s="270"/>
      <c r="CB296" s="270"/>
      <c r="CC296" s="270"/>
      <c r="CD296" s="270"/>
      <c r="CE296" s="270"/>
      <c r="CF296" s="270"/>
      <c r="CG296" s="270"/>
      <c r="CH296" s="270"/>
      <c r="CI296" s="270"/>
      <c r="CJ296" s="270"/>
      <c r="CK296" s="270"/>
      <c r="CL296" s="270"/>
      <c r="CM296" s="270"/>
      <c r="CN296" s="270"/>
      <c r="CO296" s="270"/>
      <c r="CP296" s="270"/>
      <c r="CQ296" s="270"/>
      <c r="CR296" s="270"/>
    </row>
    <row r="297" spans="1:96" ht="12" customHeight="1">
      <c r="A297" s="270"/>
      <c r="B297" s="270"/>
      <c r="C297" s="270"/>
      <c r="D297" s="270"/>
      <c r="E297" s="270"/>
      <c r="F297" s="270"/>
      <c r="G297" s="270"/>
      <c r="H297" s="270"/>
      <c r="I297" s="270"/>
      <c r="J297" s="270"/>
      <c r="K297" s="270"/>
      <c r="L297" s="270"/>
      <c r="M297" s="270"/>
      <c r="N297" s="270"/>
      <c r="O297" s="270"/>
      <c r="P297" s="270"/>
      <c r="Q297" s="270"/>
      <c r="R297" s="270"/>
      <c r="S297" s="270"/>
      <c r="T297" s="270"/>
      <c r="U297" s="270"/>
      <c r="V297" s="270"/>
      <c r="W297" s="270"/>
      <c r="X297" s="274"/>
      <c r="Y297" s="274"/>
      <c r="Z297" s="274"/>
      <c r="AA297" s="274"/>
      <c r="AB297" s="274"/>
      <c r="AC297" s="274"/>
      <c r="AD297" s="274"/>
      <c r="AE297" s="274"/>
      <c r="AF297" s="274"/>
      <c r="AG297" s="274"/>
      <c r="AH297" s="274"/>
      <c r="AI297" s="274"/>
      <c r="AJ297" s="274"/>
      <c r="AK297" s="274"/>
      <c r="AL297" s="274"/>
      <c r="AM297" s="270"/>
      <c r="AN297" s="189"/>
      <c r="AO297" s="189"/>
      <c r="AP297" s="189"/>
      <c r="AQ297" s="189"/>
      <c r="AR297" s="189"/>
      <c r="AS297" s="189"/>
      <c r="AT297" s="189"/>
      <c r="AU297" s="189"/>
      <c r="AV297" s="189"/>
      <c r="AW297" s="294"/>
      <c r="AX297" s="189"/>
      <c r="AY297" s="189"/>
      <c r="AZ297" s="189"/>
      <c r="BA297" s="189"/>
      <c r="BB297" s="270"/>
      <c r="BC297" s="270"/>
      <c r="BD297" s="270"/>
      <c r="BE297" s="270"/>
      <c r="BF297" s="270"/>
      <c r="BG297" s="270"/>
      <c r="BH297" s="270"/>
      <c r="BI297" s="270"/>
      <c r="BJ297" s="270"/>
      <c r="BK297" s="270"/>
      <c r="BL297" s="270"/>
      <c r="BM297" s="270"/>
      <c r="BN297" s="270"/>
      <c r="BO297" s="270"/>
      <c r="BP297" s="270"/>
      <c r="BQ297" s="270"/>
      <c r="BR297" s="270"/>
      <c r="BS297" s="270"/>
      <c r="BT297" s="270"/>
      <c r="BU297" s="270"/>
      <c r="BV297" s="270"/>
      <c r="BW297" s="270"/>
      <c r="BX297" s="270"/>
      <c r="BY297" s="270"/>
      <c r="BZ297" s="270"/>
      <c r="CA297" s="270"/>
      <c r="CB297" s="270"/>
      <c r="CC297" s="270"/>
      <c r="CD297" s="270"/>
      <c r="CE297" s="270"/>
      <c r="CF297" s="270"/>
      <c r="CG297" s="270"/>
      <c r="CH297" s="270"/>
      <c r="CI297" s="270"/>
      <c r="CJ297" s="270"/>
      <c r="CK297" s="270"/>
      <c r="CL297" s="270"/>
      <c r="CM297" s="270"/>
      <c r="CN297" s="270"/>
      <c r="CO297" s="270"/>
      <c r="CP297" s="270"/>
      <c r="CQ297" s="270"/>
      <c r="CR297" s="270"/>
    </row>
    <row r="298" spans="1:96" ht="12" customHeight="1">
      <c r="A298" s="270"/>
      <c r="B298" s="270"/>
      <c r="C298" s="270"/>
      <c r="D298" s="270"/>
      <c r="E298" s="270"/>
      <c r="F298" s="270"/>
      <c r="G298" s="270"/>
      <c r="H298" s="270"/>
      <c r="I298" s="270"/>
      <c r="J298" s="270"/>
      <c r="K298" s="270"/>
      <c r="L298" s="270"/>
      <c r="M298" s="270"/>
      <c r="N298" s="270"/>
      <c r="O298" s="270"/>
      <c r="P298" s="270"/>
      <c r="Q298" s="270"/>
      <c r="R298" s="270"/>
      <c r="S298" s="270"/>
      <c r="T298" s="270"/>
      <c r="U298" s="270"/>
      <c r="V298" s="270"/>
      <c r="W298" s="270"/>
      <c r="X298" s="274"/>
      <c r="Y298" s="274"/>
      <c r="Z298" s="274"/>
      <c r="AA298" s="274"/>
      <c r="AB298" s="274"/>
      <c r="AC298" s="274"/>
      <c r="AD298" s="274"/>
      <c r="AE298" s="274"/>
      <c r="AF298" s="274"/>
      <c r="AG298" s="274"/>
      <c r="AH298" s="274"/>
      <c r="AI298" s="274"/>
      <c r="AJ298" s="274"/>
      <c r="AK298" s="274"/>
      <c r="AL298" s="274"/>
      <c r="AM298" s="270"/>
      <c r="AN298" s="189"/>
      <c r="AO298" s="189"/>
      <c r="AP298" s="189"/>
      <c r="AQ298" s="189"/>
      <c r="AR298" s="189"/>
      <c r="AS298" s="189"/>
      <c r="AT298" s="189"/>
      <c r="AU298" s="189"/>
      <c r="AV298" s="189"/>
      <c r="AW298" s="294"/>
      <c r="AX298" s="189"/>
      <c r="AY298" s="189"/>
      <c r="AZ298" s="189"/>
      <c r="BA298" s="189"/>
      <c r="BB298" s="270"/>
      <c r="BC298" s="270"/>
      <c r="BD298" s="270"/>
      <c r="BE298" s="270"/>
      <c r="BF298" s="270"/>
      <c r="BG298" s="270"/>
      <c r="BH298" s="270"/>
      <c r="BI298" s="270"/>
      <c r="BJ298" s="270"/>
      <c r="BK298" s="270"/>
      <c r="BL298" s="270"/>
      <c r="BM298" s="270"/>
      <c r="BN298" s="270"/>
      <c r="BO298" s="270"/>
      <c r="BP298" s="270"/>
      <c r="BQ298" s="270"/>
      <c r="BR298" s="270"/>
      <c r="BS298" s="270"/>
      <c r="BT298" s="270"/>
      <c r="BU298" s="270"/>
      <c r="BV298" s="270"/>
      <c r="BW298" s="270"/>
      <c r="BX298" s="270"/>
      <c r="BY298" s="270"/>
      <c r="BZ298" s="270"/>
      <c r="CA298" s="270"/>
      <c r="CB298" s="270"/>
      <c r="CC298" s="270"/>
      <c r="CD298" s="270"/>
      <c r="CE298" s="270"/>
      <c r="CF298" s="270"/>
      <c r="CG298" s="270"/>
      <c r="CH298" s="270"/>
      <c r="CI298" s="270"/>
      <c r="CJ298" s="270"/>
      <c r="CK298" s="270"/>
      <c r="CL298" s="270"/>
      <c r="CM298" s="270"/>
      <c r="CN298" s="270"/>
      <c r="CO298" s="270"/>
      <c r="CP298" s="270"/>
      <c r="CQ298" s="270"/>
      <c r="CR298" s="270"/>
    </row>
    <row r="299" spans="1:96" ht="12" customHeight="1">
      <c r="A299" s="270"/>
      <c r="B299" s="270"/>
      <c r="C299" s="270"/>
      <c r="D299" s="270"/>
      <c r="E299" s="270"/>
      <c r="F299" s="270"/>
      <c r="G299" s="270"/>
      <c r="H299" s="270"/>
      <c r="I299" s="270"/>
      <c r="J299" s="270"/>
      <c r="K299" s="270"/>
      <c r="L299" s="270"/>
      <c r="M299" s="270"/>
      <c r="N299" s="270"/>
      <c r="O299" s="270"/>
      <c r="P299" s="270"/>
      <c r="Q299" s="270"/>
      <c r="R299" s="270"/>
      <c r="S299" s="270"/>
      <c r="T299" s="270"/>
      <c r="U299" s="270"/>
      <c r="V299" s="270"/>
      <c r="W299" s="270"/>
      <c r="X299" s="274"/>
      <c r="Y299" s="274"/>
      <c r="Z299" s="274"/>
      <c r="AA299" s="274"/>
      <c r="AB299" s="274"/>
      <c r="AC299" s="274"/>
      <c r="AD299" s="274"/>
      <c r="AE299" s="274"/>
      <c r="AF299" s="274"/>
      <c r="AG299" s="274"/>
      <c r="AH299" s="274"/>
      <c r="AI299" s="274"/>
      <c r="AJ299" s="274"/>
      <c r="AK299" s="274"/>
      <c r="AL299" s="274"/>
      <c r="AM299" s="270"/>
      <c r="AN299" s="189"/>
      <c r="AO299" s="189"/>
      <c r="AP299" s="189"/>
      <c r="AQ299" s="189"/>
      <c r="AR299" s="189"/>
      <c r="AS299" s="189"/>
      <c r="AT299" s="189"/>
      <c r="AU299" s="189"/>
      <c r="AV299" s="189"/>
      <c r="AW299" s="294"/>
      <c r="AX299" s="189"/>
      <c r="AY299" s="189"/>
      <c r="AZ299" s="189"/>
      <c r="BA299" s="189"/>
      <c r="BB299" s="270"/>
      <c r="BC299" s="270"/>
      <c r="BD299" s="270"/>
      <c r="BE299" s="270"/>
      <c r="BF299" s="270"/>
      <c r="BG299" s="270"/>
      <c r="BH299" s="270"/>
      <c r="BI299" s="270"/>
      <c r="BJ299" s="270"/>
      <c r="BK299" s="270"/>
      <c r="BL299" s="270"/>
      <c r="BM299" s="270"/>
      <c r="BN299" s="270"/>
      <c r="BO299" s="270"/>
      <c r="BP299" s="270"/>
      <c r="BQ299" s="270"/>
      <c r="BR299" s="270"/>
      <c r="BS299" s="270"/>
      <c r="BT299" s="270"/>
      <c r="BU299" s="270"/>
      <c r="BV299" s="270"/>
      <c r="BW299" s="270"/>
      <c r="BX299" s="270"/>
      <c r="BY299" s="270"/>
      <c r="BZ299" s="270"/>
      <c r="CA299" s="270"/>
      <c r="CB299" s="270"/>
      <c r="CC299" s="270"/>
      <c r="CD299" s="270"/>
      <c r="CE299" s="270"/>
      <c r="CF299" s="270"/>
      <c r="CG299" s="270"/>
      <c r="CH299" s="270"/>
      <c r="CI299" s="270"/>
      <c r="CJ299" s="270"/>
      <c r="CK299" s="270"/>
      <c r="CL299" s="270"/>
      <c r="CM299" s="270"/>
      <c r="CN299" s="270"/>
      <c r="CO299" s="270"/>
      <c r="CP299" s="270"/>
      <c r="CQ299" s="270"/>
      <c r="CR299" s="270"/>
    </row>
    <row r="300" spans="1:96" ht="12" customHeight="1">
      <c r="A300" s="270"/>
      <c r="B300" s="270"/>
      <c r="C300" s="270"/>
      <c r="D300" s="270"/>
      <c r="E300" s="270"/>
      <c r="F300" s="270"/>
      <c r="G300" s="270"/>
      <c r="H300" s="270"/>
      <c r="I300" s="270"/>
      <c r="J300" s="270"/>
      <c r="K300" s="270"/>
      <c r="L300" s="270"/>
      <c r="M300" s="270"/>
      <c r="N300" s="270"/>
      <c r="O300" s="270"/>
      <c r="P300" s="270"/>
      <c r="Q300" s="270"/>
      <c r="R300" s="270"/>
      <c r="S300" s="270"/>
      <c r="T300" s="270"/>
      <c r="U300" s="270"/>
      <c r="V300" s="270"/>
      <c r="W300" s="270"/>
      <c r="X300" s="274"/>
      <c r="Y300" s="274"/>
      <c r="Z300" s="274"/>
      <c r="AA300" s="274"/>
      <c r="AB300" s="274"/>
      <c r="AC300" s="274"/>
      <c r="AD300" s="274"/>
      <c r="AE300" s="274"/>
      <c r="AF300" s="274"/>
      <c r="AG300" s="274"/>
      <c r="AH300" s="274"/>
      <c r="AI300" s="274"/>
      <c r="AJ300" s="274"/>
      <c r="AK300" s="274"/>
      <c r="AL300" s="274"/>
      <c r="AM300" s="270"/>
      <c r="AN300" s="189"/>
      <c r="AO300" s="189"/>
      <c r="AP300" s="189"/>
      <c r="AQ300" s="189"/>
      <c r="AR300" s="189"/>
      <c r="AS300" s="189"/>
      <c r="AT300" s="189"/>
      <c r="AU300" s="189"/>
      <c r="AV300" s="189"/>
      <c r="AW300" s="294"/>
      <c r="AX300" s="189"/>
      <c r="AY300" s="189"/>
      <c r="AZ300" s="189"/>
      <c r="BA300" s="189"/>
      <c r="BB300" s="270"/>
      <c r="BC300" s="270"/>
      <c r="BD300" s="270"/>
      <c r="BE300" s="270"/>
      <c r="BF300" s="270"/>
      <c r="BG300" s="270"/>
      <c r="BH300" s="270"/>
      <c r="BI300" s="270"/>
      <c r="BJ300" s="270"/>
      <c r="BK300" s="270"/>
      <c r="BL300" s="270"/>
      <c r="BM300" s="270"/>
      <c r="BN300" s="270"/>
      <c r="BO300" s="270"/>
      <c r="BP300" s="270"/>
      <c r="BQ300" s="270"/>
      <c r="BR300" s="270"/>
      <c r="BS300" s="270"/>
      <c r="BT300" s="270"/>
      <c r="BU300" s="270"/>
      <c r="BV300" s="270"/>
      <c r="BW300" s="270"/>
      <c r="BX300" s="270"/>
      <c r="BY300" s="270"/>
      <c r="BZ300" s="270"/>
      <c r="CA300" s="270"/>
      <c r="CB300" s="270"/>
      <c r="CC300" s="270"/>
      <c r="CD300" s="270"/>
      <c r="CE300" s="270"/>
      <c r="CF300" s="270"/>
      <c r="CG300" s="270"/>
      <c r="CH300" s="270"/>
      <c r="CI300" s="270"/>
      <c r="CJ300" s="270"/>
      <c r="CK300" s="270"/>
      <c r="CL300" s="270"/>
      <c r="CM300" s="270"/>
      <c r="CN300" s="270"/>
      <c r="CO300" s="270"/>
      <c r="CP300" s="270"/>
      <c r="CQ300" s="270"/>
      <c r="CR300" s="270"/>
    </row>
    <row r="301" spans="1:96" ht="12" customHeight="1">
      <c r="A301" s="270"/>
      <c r="B301" s="270"/>
      <c r="C301" s="270"/>
      <c r="D301" s="270"/>
      <c r="E301" s="270"/>
      <c r="F301" s="270"/>
      <c r="G301" s="270"/>
      <c r="H301" s="270"/>
      <c r="I301" s="270"/>
      <c r="J301" s="270"/>
      <c r="K301" s="270"/>
      <c r="L301" s="270"/>
      <c r="M301" s="270"/>
      <c r="N301" s="270"/>
      <c r="O301" s="270"/>
      <c r="P301" s="270"/>
      <c r="Q301" s="270"/>
      <c r="R301" s="270"/>
      <c r="S301" s="270"/>
      <c r="T301" s="270"/>
      <c r="U301" s="270"/>
      <c r="V301" s="270"/>
      <c r="W301" s="270"/>
      <c r="X301" s="274"/>
      <c r="Y301" s="274"/>
      <c r="Z301" s="274"/>
      <c r="AA301" s="274"/>
      <c r="AB301" s="274"/>
      <c r="AC301" s="274"/>
      <c r="AD301" s="274"/>
      <c r="AE301" s="274"/>
      <c r="AF301" s="274"/>
      <c r="AG301" s="274"/>
      <c r="AH301" s="274"/>
      <c r="AI301" s="274"/>
      <c r="AJ301" s="274"/>
      <c r="AK301" s="274"/>
      <c r="AL301" s="274"/>
      <c r="AM301" s="270"/>
      <c r="AN301" s="189"/>
      <c r="AO301" s="189"/>
      <c r="AP301" s="189"/>
      <c r="AQ301" s="189"/>
      <c r="AR301" s="189"/>
      <c r="AS301" s="189"/>
      <c r="AT301" s="189"/>
      <c r="AU301" s="189"/>
      <c r="AV301" s="189"/>
      <c r="AW301" s="294"/>
      <c r="AX301" s="189"/>
      <c r="AY301" s="189"/>
      <c r="AZ301" s="189"/>
      <c r="BA301" s="189"/>
      <c r="BB301" s="270"/>
      <c r="BC301" s="270"/>
      <c r="BD301" s="270"/>
      <c r="BE301" s="270"/>
      <c r="BF301" s="270"/>
      <c r="BG301" s="270"/>
      <c r="BH301" s="270"/>
      <c r="BI301" s="270"/>
      <c r="BJ301" s="270"/>
      <c r="BK301" s="270"/>
      <c r="BL301" s="270"/>
      <c r="BM301" s="270"/>
      <c r="BN301" s="270"/>
      <c r="BO301" s="270"/>
      <c r="BP301" s="270"/>
      <c r="BQ301" s="270"/>
      <c r="BR301" s="270"/>
      <c r="BS301" s="270"/>
      <c r="BT301" s="270"/>
      <c r="BU301" s="270"/>
      <c r="BV301" s="270"/>
      <c r="BW301" s="270"/>
      <c r="BX301" s="270"/>
      <c r="BY301" s="270"/>
      <c r="BZ301" s="270"/>
      <c r="CA301" s="270"/>
      <c r="CB301" s="270"/>
      <c r="CC301" s="270"/>
      <c r="CD301" s="270"/>
      <c r="CE301" s="270"/>
      <c r="CF301" s="270"/>
      <c r="CG301" s="270"/>
      <c r="CH301" s="270"/>
      <c r="CI301" s="270"/>
      <c r="CJ301" s="270"/>
      <c r="CK301" s="270"/>
      <c r="CL301" s="270"/>
      <c r="CM301" s="270"/>
      <c r="CN301" s="270"/>
      <c r="CO301" s="270"/>
      <c r="CP301" s="270"/>
      <c r="CQ301" s="270"/>
      <c r="CR301" s="270"/>
    </row>
    <row r="302" spans="1:96" ht="12" customHeight="1">
      <c r="A302" s="270"/>
      <c r="B302" s="270"/>
      <c r="C302" s="270"/>
      <c r="D302" s="270"/>
      <c r="E302" s="270"/>
      <c r="F302" s="270"/>
      <c r="G302" s="270"/>
      <c r="H302" s="270"/>
      <c r="I302" s="270"/>
      <c r="J302" s="270"/>
      <c r="K302" s="270"/>
      <c r="L302" s="270"/>
      <c r="M302" s="270"/>
      <c r="N302" s="270"/>
      <c r="O302" s="270"/>
      <c r="P302" s="270"/>
      <c r="Q302" s="270"/>
      <c r="R302" s="270"/>
      <c r="S302" s="270"/>
      <c r="T302" s="270"/>
      <c r="U302" s="270"/>
      <c r="V302" s="270"/>
      <c r="W302" s="270"/>
      <c r="X302" s="274"/>
      <c r="Y302" s="274"/>
      <c r="Z302" s="274"/>
      <c r="AA302" s="274"/>
      <c r="AB302" s="274"/>
      <c r="AC302" s="274"/>
      <c r="AD302" s="274"/>
      <c r="AE302" s="274"/>
      <c r="AF302" s="274"/>
      <c r="AG302" s="274"/>
      <c r="AH302" s="274"/>
      <c r="AI302" s="274"/>
      <c r="AJ302" s="274"/>
      <c r="AK302" s="274"/>
      <c r="AL302" s="274"/>
      <c r="AM302" s="270"/>
      <c r="AN302" s="189"/>
      <c r="AO302" s="189"/>
      <c r="AP302" s="189"/>
      <c r="AQ302" s="189"/>
      <c r="AR302" s="189"/>
      <c r="AS302" s="189"/>
      <c r="AT302" s="189"/>
      <c r="AU302" s="189"/>
      <c r="AV302" s="189"/>
      <c r="AW302" s="294"/>
      <c r="AX302" s="189"/>
      <c r="AY302" s="189"/>
      <c r="AZ302" s="189"/>
      <c r="BA302" s="189"/>
      <c r="BB302" s="270"/>
      <c r="BC302" s="270"/>
      <c r="BD302" s="270"/>
      <c r="BE302" s="270"/>
      <c r="BF302" s="270"/>
      <c r="BG302" s="270"/>
      <c r="BH302" s="270"/>
      <c r="BI302" s="270"/>
      <c r="BJ302" s="270"/>
      <c r="BK302" s="270"/>
      <c r="BL302" s="270"/>
      <c r="BM302" s="270"/>
      <c r="BN302" s="270"/>
      <c r="BO302" s="270"/>
      <c r="BP302" s="270"/>
      <c r="BQ302" s="270"/>
      <c r="BR302" s="270"/>
      <c r="BS302" s="270"/>
      <c r="BT302" s="270"/>
      <c r="BU302" s="270"/>
      <c r="BV302" s="270"/>
      <c r="BW302" s="270"/>
      <c r="BX302" s="270"/>
      <c r="BY302" s="270"/>
      <c r="BZ302" s="270"/>
      <c r="CA302" s="270"/>
      <c r="CB302" s="270"/>
      <c r="CC302" s="270"/>
      <c r="CD302" s="270"/>
      <c r="CE302" s="270"/>
      <c r="CF302" s="270"/>
      <c r="CG302" s="270"/>
      <c r="CH302" s="270"/>
      <c r="CI302" s="270"/>
      <c r="CJ302" s="270"/>
      <c r="CK302" s="270"/>
      <c r="CL302" s="270"/>
      <c r="CM302" s="270"/>
      <c r="CN302" s="270"/>
      <c r="CO302" s="270"/>
      <c r="CP302" s="270"/>
      <c r="CQ302" s="270"/>
      <c r="CR302" s="270"/>
    </row>
  </sheetData>
  <conditionalFormatting sqref="C5:U69">
    <cfRule type="colorScale" priority="6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T5:T69">
    <cfRule type="colorScale" priority="7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V5:V69">
    <cfRule type="colorScale" priority="5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X5:AL69">
    <cfRule type="colorScale" priority="4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AN5:AS69 AU5:AV69 AY5:BA69">
    <cfRule type="colorScale" priority="193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AV3">
    <cfRule type="colorScale" priority="1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BV5:BV293">
    <cfRule type="colorScale" priority="3">
      <colorScale>
        <cfvo type="min"/>
        <cfvo type="percentile" val="50"/>
        <cfvo type="max"/>
        <color rgb="FFF8696B"/>
        <color rgb="FFFFEB84"/>
        <color rgb="FF63BE7B"/>
      </colorScale>
    </cfRule>
  </conditionalFormatting>
  <pageMargins left="0.7" right="0.7" top="0.75" bottom="0.75" header="0.3" footer="0.3"/>
  <drawing r:id="rId1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7BA5E7A-E7FA-4F9E-9478-E7127140FC3A}">
  <dimension ref="A2:E44"/>
  <sheetViews>
    <sheetView topLeftCell="A6" workbookViewId="0">
      <selection activeCell="I43" sqref="I43"/>
    </sheetView>
  </sheetViews>
  <sheetFormatPr defaultRowHeight="15"/>
  <cols>
    <col min="2" max="4" width="20.85546875" bestFit="1" customWidth="1"/>
  </cols>
  <sheetData>
    <row r="2" spans="1:5">
      <c r="B2" s="279" t="s">
        <v>3</v>
      </c>
      <c r="C2" s="282">
        <v>1</v>
      </c>
      <c r="D2" s="279" t="s">
        <v>4</v>
      </c>
      <c r="E2" s="343">
        <v>1</v>
      </c>
    </row>
    <row r="3" spans="1:5">
      <c r="B3" s="280" t="s">
        <v>2</v>
      </c>
      <c r="C3" s="283">
        <v>100</v>
      </c>
      <c r="D3" s="280" t="s">
        <v>5</v>
      </c>
      <c r="E3" s="344">
        <v>10</v>
      </c>
    </row>
    <row r="4" spans="1:5">
      <c r="B4" s="281" t="s">
        <v>1</v>
      </c>
      <c r="C4" s="284">
        <v>30</v>
      </c>
      <c r="D4" s="281" t="s">
        <v>26</v>
      </c>
      <c r="E4" s="284">
        <v>125</v>
      </c>
    </row>
    <row r="6" spans="1:5">
      <c r="B6">
        <v>0</v>
      </c>
      <c r="C6">
        <v>1</v>
      </c>
      <c r="D6">
        <v>2</v>
      </c>
    </row>
    <row r="7" spans="1:5">
      <c r="A7">
        <v>0</v>
      </c>
      <c r="B7" s="20" t="s">
        <v>625</v>
      </c>
      <c r="C7" s="20" t="s">
        <v>625</v>
      </c>
      <c r="D7" s="20" t="s">
        <v>625</v>
      </c>
    </row>
    <row r="8" spans="1:5">
      <c r="A8">
        <v>1</v>
      </c>
      <c r="B8" s="20" t="s">
        <v>626</v>
      </c>
      <c r="C8" s="20" t="s">
        <v>626</v>
      </c>
      <c r="D8" s="20" t="s">
        <v>626</v>
      </c>
    </row>
    <row r="9" spans="1:5">
      <c r="A9">
        <v>2</v>
      </c>
      <c r="B9" s="20" t="s">
        <v>627</v>
      </c>
      <c r="C9" s="20" t="s">
        <v>627</v>
      </c>
      <c r="D9" s="20" t="s">
        <v>627</v>
      </c>
    </row>
    <row r="10" spans="1:5">
      <c r="A10">
        <v>3</v>
      </c>
      <c r="B10" s="20" t="s">
        <v>628</v>
      </c>
      <c r="C10" s="20" t="s">
        <v>628</v>
      </c>
      <c r="D10" s="20" t="s">
        <v>628</v>
      </c>
    </row>
    <row r="11" spans="1:5">
      <c r="A11">
        <v>4</v>
      </c>
      <c r="B11" s="20" t="s">
        <v>629</v>
      </c>
      <c r="C11" s="20" t="s">
        <v>629</v>
      </c>
      <c r="D11" s="20" t="s">
        <v>629</v>
      </c>
    </row>
    <row r="12" spans="1:5">
      <c r="A12">
        <v>5</v>
      </c>
      <c r="B12" s="20" t="s">
        <v>630</v>
      </c>
      <c r="C12" s="20" t="s">
        <v>630</v>
      </c>
      <c r="D12" s="20" t="s">
        <v>630</v>
      </c>
    </row>
    <row r="13" spans="1:5">
      <c r="A13">
        <v>6</v>
      </c>
      <c r="B13" s="20" t="s">
        <v>631</v>
      </c>
      <c r="C13" s="20" t="s">
        <v>631</v>
      </c>
      <c r="D13" s="20" t="s">
        <v>631</v>
      </c>
    </row>
    <row r="14" spans="1:5">
      <c r="A14">
        <v>7</v>
      </c>
      <c r="B14" s="20" t="s">
        <v>632</v>
      </c>
      <c r="C14" s="20" t="s">
        <v>632</v>
      </c>
      <c r="D14" s="20" t="s">
        <v>632</v>
      </c>
    </row>
    <row r="15" spans="1:5">
      <c r="A15">
        <v>8</v>
      </c>
      <c r="B15" s="20" t="s">
        <v>633</v>
      </c>
      <c r="C15" s="20" t="s">
        <v>633</v>
      </c>
      <c r="D15" s="20" t="s">
        <v>633</v>
      </c>
    </row>
    <row r="16" spans="1:5">
      <c r="A16">
        <v>9</v>
      </c>
      <c r="B16" s="20" t="s">
        <v>634</v>
      </c>
      <c r="C16" s="20" t="s">
        <v>634</v>
      </c>
      <c r="D16" s="20" t="s">
        <v>634</v>
      </c>
    </row>
    <row r="17" spans="1:4">
      <c r="A17">
        <v>10</v>
      </c>
      <c r="B17" s="20" t="s">
        <v>635</v>
      </c>
      <c r="C17" s="20" t="s">
        <v>635</v>
      </c>
      <c r="D17" s="20" t="s">
        <v>635</v>
      </c>
    </row>
    <row r="18" spans="1:4">
      <c r="A18">
        <v>11</v>
      </c>
      <c r="B18" s="20" t="s">
        <v>636</v>
      </c>
      <c r="C18" s="20" t="s">
        <v>636</v>
      </c>
      <c r="D18" s="20" t="s">
        <v>636</v>
      </c>
    </row>
    <row r="19" spans="1:4">
      <c r="A19">
        <v>12</v>
      </c>
      <c r="B19" s="20" t="s">
        <v>637</v>
      </c>
      <c r="C19" s="20" t="s">
        <v>637</v>
      </c>
      <c r="D19" s="20" t="s">
        <v>637</v>
      </c>
    </row>
    <row r="20" spans="1:4">
      <c r="A20">
        <v>13</v>
      </c>
      <c r="B20" s="20" t="s">
        <v>638</v>
      </c>
      <c r="C20" s="20" t="s">
        <v>638</v>
      </c>
      <c r="D20" s="20" t="s">
        <v>638</v>
      </c>
    </row>
    <row r="21" spans="1:4">
      <c r="A21">
        <v>14</v>
      </c>
      <c r="B21" s="20" t="s">
        <v>639</v>
      </c>
      <c r="C21" s="20" t="s">
        <v>639</v>
      </c>
      <c r="D21" s="20" t="s">
        <v>639</v>
      </c>
    </row>
    <row r="22" spans="1:4">
      <c r="A22">
        <v>15</v>
      </c>
      <c r="B22" s="20" t="s">
        <v>640</v>
      </c>
      <c r="C22" s="20" t="s">
        <v>640</v>
      </c>
      <c r="D22" s="20" t="s">
        <v>640</v>
      </c>
    </row>
    <row r="23" spans="1:4">
      <c r="A23">
        <v>16</v>
      </c>
      <c r="B23" s="20" t="s">
        <v>641</v>
      </c>
      <c r="C23" s="20" t="s">
        <v>641</v>
      </c>
      <c r="D23" s="20" t="s">
        <v>641</v>
      </c>
    </row>
    <row r="24" spans="1:4">
      <c r="A24">
        <v>17</v>
      </c>
      <c r="B24" s="20" t="s">
        <v>642</v>
      </c>
      <c r="C24" s="20" t="s">
        <v>642</v>
      </c>
      <c r="D24" s="20" t="s">
        <v>642</v>
      </c>
    </row>
    <row r="25" spans="1:4">
      <c r="A25">
        <v>18</v>
      </c>
      <c r="B25" s="20" t="s">
        <v>643</v>
      </c>
      <c r="C25" s="20" t="s">
        <v>643</v>
      </c>
      <c r="D25" s="20" t="s">
        <v>643</v>
      </c>
    </row>
    <row r="26" spans="1:4">
      <c r="A26">
        <v>19</v>
      </c>
      <c r="B26" s="20" t="s">
        <v>644</v>
      </c>
      <c r="C26" s="20" t="s">
        <v>644</v>
      </c>
      <c r="D26" s="20" t="s">
        <v>644</v>
      </c>
    </row>
    <row r="27" spans="1:4">
      <c r="A27">
        <v>20</v>
      </c>
      <c r="B27" s="20" t="s">
        <v>645</v>
      </c>
      <c r="C27" s="20" t="s">
        <v>645</v>
      </c>
      <c r="D27" s="20" t="s">
        <v>645</v>
      </c>
    </row>
    <row r="28" spans="1:4">
      <c r="A28" s="20">
        <v>21</v>
      </c>
      <c r="B28" s="20" t="s">
        <v>646</v>
      </c>
      <c r="C28" s="20" t="s">
        <v>646</v>
      </c>
      <c r="D28" s="20" t="s">
        <v>646</v>
      </c>
    </row>
    <row r="29" spans="1:4">
      <c r="A29">
        <v>22</v>
      </c>
      <c r="B29" s="20" t="s">
        <v>647</v>
      </c>
      <c r="C29" s="20" t="s">
        <v>647</v>
      </c>
      <c r="D29" s="20" t="s">
        <v>647</v>
      </c>
    </row>
    <row r="30" spans="1:4">
      <c r="A30">
        <v>23</v>
      </c>
      <c r="B30" s="20" t="s">
        <v>648</v>
      </c>
      <c r="C30" s="20" t="s">
        <v>648</v>
      </c>
      <c r="D30" s="20" t="s">
        <v>648</v>
      </c>
    </row>
    <row r="31" spans="1:4">
      <c r="A31">
        <v>24</v>
      </c>
      <c r="B31" s="20" t="s">
        <v>649</v>
      </c>
      <c r="C31" s="20" t="s">
        <v>649</v>
      </c>
      <c r="D31" s="20" t="s">
        <v>649</v>
      </c>
    </row>
    <row r="32" spans="1:4">
      <c r="A32">
        <v>25</v>
      </c>
      <c r="B32" s="20" t="s">
        <v>650</v>
      </c>
      <c r="C32" s="20" t="s">
        <v>650</v>
      </c>
      <c r="D32" s="20" t="s">
        <v>650</v>
      </c>
    </row>
    <row r="33" spans="1:4">
      <c r="A33">
        <v>26</v>
      </c>
      <c r="B33" s="20" t="s">
        <v>651</v>
      </c>
      <c r="C33" s="20" t="s">
        <v>651</v>
      </c>
      <c r="D33" s="20" t="s">
        <v>651</v>
      </c>
    </row>
    <row r="34" spans="1:4">
      <c r="A34">
        <v>27</v>
      </c>
      <c r="B34" s="20" t="s">
        <v>652</v>
      </c>
      <c r="C34" s="20" t="s">
        <v>652</v>
      </c>
      <c r="D34" s="20" t="s">
        <v>652</v>
      </c>
    </row>
    <row r="35" spans="1:4">
      <c r="A35">
        <v>28</v>
      </c>
      <c r="B35" s="20" t="s">
        <v>653</v>
      </c>
      <c r="C35" s="20" t="s">
        <v>653</v>
      </c>
      <c r="D35" s="20" t="s">
        <v>653</v>
      </c>
    </row>
    <row r="36" spans="1:4">
      <c r="A36">
        <v>29</v>
      </c>
    </row>
    <row r="37" spans="1:4">
      <c r="A37" s="20">
        <v>30</v>
      </c>
    </row>
    <row r="38" spans="1:4">
      <c r="A38">
        <v>31</v>
      </c>
    </row>
    <row r="39" spans="1:4">
      <c r="A39">
        <v>32</v>
      </c>
    </row>
    <row r="40" spans="1:4">
      <c r="A40">
        <v>33</v>
      </c>
    </row>
    <row r="41" spans="1:4">
      <c r="A41">
        <v>34</v>
      </c>
    </row>
    <row r="42" spans="1:4">
      <c r="A42">
        <v>35</v>
      </c>
    </row>
    <row r="43" spans="1:4">
      <c r="A43">
        <v>36</v>
      </c>
    </row>
    <row r="44" spans="1:4">
      <c r="A44">
        <v>37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13</vt:i4>
      </vt:variant>
    </vt:vector>
  </HeadingPairs>
  <TitlesOfParts>
    <vt:vector size="13" baseType="lpstr">
      <vt:lpstr>Grid</vt:lpstr>
      <vt:lpstr>01_TWRI</vt:lpstr>
      <vt:lpstr>02_BCF2SS</vt:lpstr>
      <vt:lpstr>03_Toth</vt:lpstr>
      <vt:lpstr>04_advtidal</vt:lpstr>
      <vt:lpstr>04_advtidal (2)</vt:lpstr>
      <vt:lpstr>05_fhb</vt:lpstr>
      <vt:lpstr>06_u1disv_07</vt:lpstr>
      <vt:lpstr>08_09_10</vt:lpstr>
      <vt:lpstr>11_SFR</vt:lpstr>
      <vt:lpstr>13</vt:lpstr>
      <vt:lpstr>12</vt:lpstr>
      <vt:lpstr>Jocopo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grossi</dc:creator>
  <cp:lastModifiedBy>grossi</cp:lastModifiedBy>
  <cp:lastPrinted>2025-04-08T12:09:09Z</cp:lastPrinted>
  <dcterms:created xsi:type="dcterms:W3CDTF">2025-02-11T19:26:31Z</dcterms:created>
  <dcterms:modified xsi:type="dcterms:W3CDTF">2025-04-30T14:38:37Z</dcterms:modified>
</cp:coreProperties>
</file>